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drawings/drawing2.xml" ContentType="application/vnd.openxmlformats-officedocument.drawing+xml"/>
  <Override PartName="/xl/ctrlProps/ctrlProp1.xml" ContentType="application/vnd.ms-excel.controlproperties+xml"/>
  <Override PartName="/xl/slicers/slicer1.xml" ContentType="application/vnd.ms-excel.slicer+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slicers/slicer2.xml" ContentType="application/vnd.ms-excel.slicer+xml"/>
  <Override PartName="/xl/charts/chart8.xml" ContentType="application/vnd.openxmlformats-officedocument.drawingml.chart+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13.xml" ContentType="application/vnd.openxmlformats-officedocument.drawingml.chart+xml"/>
  <Override PartName="/xl/charts/chart14.xml" ContentType="application/vnd.openxmlformats-officedocument.drawingml.chart+xml"/>
  <Override PartName="/xl/charts/style11.xml" ContentType="application/vnd.ms-office.chartstyle+xml"/>
  <Override PartName="/xl/charts/colors11.xml" ContentType="application/vnd.ms-office.chartcolorstyle+xml"/>
  <Override PartName="/xl/charts/chart15.xml" ContentType="application/vnd.openxmlformats-officedocument.drawingml.chart+xml"/>
  <Override PartName="/xl/charts/style12.xml" ContentType="application/vnd.ms-office.chartstyle+xml"/>
  <Override PartName="/xl/charts/colors12.xml" ContentType="application/vnd.ms-office.chartcolorstyle+xml"/>
  <Override PartName="/xl/charts/chart16.xml" ContentType="application/vnd.openxmlformats-officedocument.drawingml.chart+xml"/>
  <Override PartName="/xl/charts/style13.xml" ContentType="application/vnd.ms-office.chartstyle+xml"/>
  <Override PartName="/xl/charts/colors13.xml" ContentType="application/vnd.ms-office.chartcolorstyle+xml"/>
  <Override PartName="/xl/charts/chart17.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0.xml" ContentType="application/vnd.openxmlformats-officedocument.spreadsheetml.pivotTable+xml"/>
  <Override PartName="/xl/pivotTables/pivotTable61.xml" ContentType="application/vnd.openxmlformats-officedocument.spreadsheetml.pivotTable+xml"/>
  <Override PartName="/xl/pivotTables/pivotTable62.xml" ContentType="application/vnd.openxmlformats-officedocument.spreadsheetml.pivotTable+xml"/>
  <Override PartName="/xl/pivotTables/pivotTable63.xml" ContentType="application/vnd.openxmlformats-officedocument.spreadsheetml.pivotTable+xml"/>
  <Override PartName="/xl/pivotTables/pivotTable64.xml" ContentType="application/vnd.openxmlformats-officedocument.spreadsheetml.pivotTable+xml"/>
  <Override PartName="/xl/pivotTables/pivotTable65.xml" ContentType="application/vnd.openxmlformats-officedocument.spreadsheetml.pivotTable+xml"/>
  <Override PartName="/xl/pivotTables/pivotTable66.xml" ContentType="application/vnd.openxmlformats-officedocument.spreadsheetml.pivotTable+xml"/>
  <Override PartName="/xl/pivotTables/pivotTable67.xml" ContentType="application/vnd.openxmlformats-officedocument.spreadsheetml.pivotTable+xml"/>
  <Override PartName="/xl/pivotTables/pivotTable68.xml" ContentType="application/vnd.openxmlformats-officedocument.spreadsheetml.pivotTable+xml"/>
  <Override PartName="/xl/pivotTables/pivotTable69.xml" ContentType="application/vnd.openxmlformats-officedocument.spreadsheetml.pivotTable+xml"/>
  <Override PartName="/xl/pivotTables/pivotTable70.xml" ContentType="application/vnd.openxmlformats-officedocument.spreadsheetml.pivotTable+xml"/>
  <Override PartName="/xl/pivotTables/pivotTable71.xml" ContentType="application/vnd.openxmlformats-officedocument.spreadsheetml.pivotTable+xml"/>
  <Override PartName="/xl/pivotTables/pivotTable7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codeName="ThisWorkbook" defaultThemeVersion="166925"/>
  <mc:AlternateContent xmlns:mc="http://schemas.openxmlformats.org/markup-compatibility/2006">
    <mc:Choice Requires="x15">
      <x15ac:absPath xmlns:x15ac="http://schemas.microsoft.com/office/spreadsheetml/2010/11/ac" url="C:\Users\ic04\Desktop\"/>
    </mc:Choice>
  </mc:AlternateContent>
  <xr:revisionPtr revIDLastSave="0" documentId="13_ncr:1_{131F9AD0-62FA-41E8-B1D8-B9612560C976}" xr6:coauthVersionLast="47" xr6:coauthVersionMax="47" xr10:uidLastSave="{00000000-0000-0000-0000-000000000000}"/>
  <bookViews>
    <workbookView xWindow="-120" yWindow="-120" windowWidth="29040" windowHeight="15840" xr2:uid="{DC044BBA-7805-4D01-8927-A16A9E295B8E}"/>
  </bookViews>
  <sheets>
    <sheet name="ANALYSIS " sheetId="1" r:id="rId1"/>
    <sheet name="tranfered_pivots" sheetId="8" state="hidden" r:id="rId2"/>
    <sheet name="Hospital_Performance " sheetId="5" r:id="rId3"/>
    <sheet name="Clinic_performance" sheetId="6" r:id="rId4"/>
    <sheet name="2021 data" sheetId="7" state="hidden" r:id="rId5"/>
    <sheet name="Doctors_performance " sheetId="13" r:id="rId6"/>
    <sheet name="2021 Revenues" sheetId="9" state="hidden" r:id="rId7"/>
    <sheet name="2021_clinic Revenues" sheetId="11" state="hidden" r:id="rId8"/>
    <sheet name="LAST YEAR REVENUES" sheetId="15" state="hidden" r:id="rId9"/>
    <sheet name="VISITS-CLINC" sheetId="12" state="hidden" r:id="rId10"/>
    <sheet name="doct_data" sheetId="14" r:id="rId11"/>
    <sheet name="CURRENT YEAR PAT" sheetId="16" state="hidden" r:id="rId12"/>
    <sheet name="LAST YEAR PAT" sheetId="17" state="hidden" r:id="rId13"/>
    <sheet name="PAT LAST YEAR" sheetId="19" state="hidden" r:id="rId14"/>
    <sheet name="PATIENS_CREDIT DATA" sheetId="18" state="hidden" r:id="rId15"/>
    <sheet name="Sheet1" sheetId="10" state="hidden" r:id="rId16"/>
  </sheets>
  <definedNames>
    <definedName name="ADMISSIONS">'ANALYSIS '!$G$480:INDEX('ANALYSIS '!$G$480:$G$491, IF('ANALYSIS '!$G$480&lt;&gt;" ", COUNT('ANALYSIS '!$G$480:$G$491), " " ))</definedName>
    <definedName name="CASHTOTAL">'ANALYSIS '!$I$7:INDEX('ANALYSIS '!$I$7:$I$18,IF('ANALYSIS '!$I$7&lt;&gt; " ", COUNT('ANALYSIS '!$I$7:$I$18), " " ))</definedName>
    <definedName name="CLINIC_GET_REV">'ANALYSIS '!$F$62:INDEX('ANALYSIS '!$F$62:$F$73,IF('ANALYSIS '!$F$62&lt;&gt; " ", COUNT('ANALYSIS '!$F$62:$F$73), " " ))</definedName>
    <definedName name="CLINICCASH">tranfered_pivots!$M$44:INDEX(tranfered_pivots!$M$44:$M$55,IF(tranfered_pivots!$M$44&lt;&gt; " ", COUNT(tranfered_pivots!$M$44:$M$55), " " ))</definedName>
    <definedName name="CLINICCREDIT">tranfered_pivots!$N$44:INDEX(tranfered_pivots!$N$44:$N$55,IF(tranfered_pivots!$N$44&lt;&gt; " ", COUNT(tranfered_pivots!$N$44:$N$55), " " ))</definedName>
    <definedName name="CLINICPATIENTS">tranfered_pivots!$G$80:INDEX(tranfered_pivots!$G$80:$G$91,IF(tranfered_pivots!$G$80&lt;&gt; " ", COUNT(tranfered_pivots!$G$80:$G$91), " " ))</definedName>
    <definedName name="CLINICREVENUES">tranfered_pivots!$O$44:INDEX(tranfered_pivots!$O$44:$O$55,IF(tranfered_pivots!$O$44&lt;&gt; " ", COUNT(tranfered_pivots!$O$44:$O$55), " " ))</definedName>
    <definedName name="CREDITOTAL">'ANALYSIS '!$J$7:INDEX('ANALYSIS '!$J$7:$J$18,IF('ANALYSIS '!$J$7&lt;&gt; " ", COUNT('ANALYSIS '!$J$7:$J$18), " " ))</definedName>
    <definedName name="CURENT_DOCT_REV">doct_data!$S$8:INDEX(doct_data!$S$8:$S$19,IF(doct_data!$L$7&lt;&gt; " ", COUNT(doct_data!$S$8:$S$19), " " ))</definedName>
    <definedName name="CURENT_JAHR_PAT">doct_data!$S$29:INDEX(doct_data!$S$29:$S$40,IF(doct_data!$L$7&lt;&gt; " ", COUNT(doct_data!$S$29:$S$40), " " ))</definedName>
    <definedName name="DOCTORCASH">'ANALYSIS '!$D$327:INDEX('ANALYSIS '!$D$327:$D$338,IF('ANALYSIS '!$D$327&lt;&gt; " ",COUNT('ANALYSIS '!$D$327:$D$338)," " ))</definedName>
    <definedName name="DOCTORCREDIT">'ANALYSIS '!$E$327:INDEX('ANALYSIS '!$E$327:$E$338,IF('ANALYSIS '!$E$327&lt;&gt; " ",COUNT('ANALYSIS '!$E$327:$E$338)," " ))</definedName>
    <definedName name="DOCTORPATIENTS">'ANALYSIS '!$E$254:INDEX('ANALYSIS '!$E$254:$E$265,IF('ANALYSIS '!$E$254&lt;&gt; " ",COUNT('ANALYSIS '!$E$254:$E$265)," " ))</definedName>
    <definedName name="DOCTORREVENUES">'ANALYSIS '!$E$179:INDEX('ANALYSIS '!$E$179:$E$190, IF('ANALYSIS '!$E$179&lt;&gt; " ",COUNT('ANALYSIS '!$E$179:$E$190), " " ))</definedName>
    <definedName name="LAST_YEAR_DOC_REV">doct_data!$T$8:INDEX(doct_data!$T$8:$T$19,IF(doct_data!$L$7&lt;&gt; " ", COUNT(doct_data!$T$8:$T$19), " " ))</definedName>
    <definedName name="last_year_pat">'ANALYSIS '!$V$7:INDEX('ANALYSIS '!$V$7:$V$18,IF('ANALYSIS '!$V$7&lt;&gt; " ", COUNT('ANALYSIS '!$V$7:$V$18), " " ))</definedName>
    <definedName name="LAST_YEAR_VIS">'ANALYSIS '!$F$81:INDEX('ANALYSIS '!$F$81:$F$92,IF('ANALYSIS '!$F$81&lt;&gt; " ", COUNT('ANALYSIS '!$F$81:$F$92), " " ))</definedName>
    <definedName name="MONTHLINE">'ANALYSIS '!$H$7:INDEX('ANALYSIS '!$H$7:$H$18,IF('ANALYSIS '!$H$7&lt;&gt; " ", COUNT('ANALYSIS '!$H$7:$H$18), " " ))</definedName>
    <definedName name="REV_LAST_YEA">'ANALYSIS '!$L$7:INDEX('ANALYSIS '!$L$7:$L$18,IF('ANALYSIS '!$L$7&lt;&gt; " ", COUNT('ANALYSIS '!$L$7:$L$18), " " ))</definedName>
    <definedName name="REVENUESBYCATHOSPITAL">'ANALYSIS '!$K$7:INDEX('ANALYSIS '!$K$7:$K$18,IF('ANALYSIS '!$K$7&lt;&gt; " ", COUNT('ANALYSIS '!$K$7:$K$18), " " ))</definedName>
    <definedName name="Slicer_CLINIC">#N/A</definedName>
    <definedName name="Slicer_DOCTOR">#N/A</definedName>
    <definedName name="Slicer_MONTH">#N/A</definedName>
    <definedName name="Slicer_REVENUES_CATEGORY">#N/A</definedName>
    <definedName name="TOTALPATIENTS">'ANALYSIS '!$U$7:INDEX('ANALYSIS '!$U$7:$U$18,IF('ANALYSIS '!$U$7&lt;&gt; " ", COUNT('ANALYSIS '!$U$7:$U$18), " " ))</definedName>
    <definedName name="VERG">doct_data!$T$29:INDEX(doct_data!$T$29:$T$40,IF(doct_data!$L$7&lt;&gt; " ", COUNT(doct_data!$T$29:$T$40), " " ))</definedName>
  </definedNames>
  <calcPr calcId="191029"/>
  <pivotCaches>
    <pivotCache cacheId="1" r:id="rId17"/>
    <pivotCache cacheId="5" r:id="rId18"/>
  </pivotCaches>
  <extLst>
    <ext xmlns:x14="http://schemas.microsoft.com/office/spreadsheetml/2009/9/main" uri="{BBE1A952-AA13-448e-AADC-164F8A28A991}">
      <x14:slicerCaches>
        <x14:slicerCache r:id="rId19"/>
        <x14:slicerCache r:id="rId20"/>
        <x14:slicerCache r:id="rId21"/>
        <x14:slicerCache r:id="rId22"/>
      </x14:slicerCaches>
    </ext>
    <ext xmlns:x14="http://schemas.microsoft.com/office/spreadsheetml/2009/9/main" uri="{79F54976-1DA5-4618-B147-4CDE4B953A38}">
      <x14:workbookPr/>
    </ext>
  </extLst>
</workbook>
</file>

<file path=xl/calcChain.xml><?xml version="1.0" encoding="utf-8"?>
<calcChain xmlns="http://schemas.openxmlformats.org/spreadsheetml/2006/main">
  <c r="R2" i="14" l="1"/>
  <c r="R6" i="14"/>
  <c r="R4" i="14"/>
  <c r="R5" i="14" s="1"/>
  <c r="E60" i="1"/>
  <c r="L90" i="15" s="1"/>
  <c r="W17" i="9"/>
  <c r="W18" i="9"/>
  <c r="W8" i="9"/>
  <c r="W9" i="9"/>
  <c r="W10" i="9"/>
  <c r="W11" i="9"/>
  <c r="W12" i="9"/>
  <c r="W13" i="9"/>
  <c r="W14" i="9"/>
  <c r="W15" i="9"/>
  <c r="W16" i="9"/>
  <c r="W7" i="9"/>
  <c r="S31" i="14"/>
  <c r="S8" i="14"/>
  <c r="L32" i="19" l="1"/>
  <c r="L57" i="19"/>
  <c r="L3" i="14"/>
  <c r="Y18" i="14"/>
  <c r="L112" i="19"/>
  <c r="L55" i="19"/>
  <c r="L110" i="19"/>
  <c r="L137" i="19"/>
  <c r="L6" i="19"/>
  <c r="L135" i="19"/>
  <c r="L8" i="19"/>
  <c r="L30" i="19"/>
  <c r="L88" i="19"/>
  <c r="L90" i="19"/>
  <c r="Y6" i="14"/>
  <c r="L8" i="15"/>
  <c r="L32" i="15"/>
  <c r="L57" i="15"/>
  <c r="I82" i="11"/>
  <c r="L137" i="15"/>
  <c r="L112" i="15"/>
  <c r="L55" i="15"/>
  <c r="L2" i="14"/>
  <c r="L88" i="15"/>
  <c r="L135" i="15"/>
  <c r="L110" i="15"/>
  <c r="L6" i="15"/>
  <c r="L30" i="15"/>
  <c r="I41" i="12"/>
  <c r="I82" i="12"/>
  <c r="I4" i="12"/>
  <c r="I22" i="12"/>
  <c r="I62" i="12"/>
  <c r="I110" i="12"/>
  <c r="I62" i="11"/>
  <c r="I4" i="11"/>
  <c r="I110" i="11"/>
  <c r="I22" i="11"/>
  <c r="I41" i="11"/>
  <c r="L4" i="1"/>
  <c r="M4" i="1" s="1"/>
  <c r="S2" i="14" s="1"/>
  <c r="AQ62" i="9"/>
  <c r="AQ61" i="9"/>
  <c r="AQ60" i="9"/>
  <c r="AQ59" i="9"/>
  <c r="AQ58" i="9"/>
  <c r="AQ57" i="9"/>
  <c r="AQ56" i="9"/>
  <c r="AQ55" i="9"/>
  <c r="AQ54" i="9"/>
  <c r="AQ53" i="9"/>
  <c r="AQ52" i="9"/>
  <c r="AQ51" i="9"/>
  <c r="AG62" i="9"/>
  <c r="AG61" i="9"/>
  <c r="AG60" i="9"/>
  <c r="AG59" i="9"/>
  <c r="AG58" i="9"/>
  <c r="AG57" i="9"/>
  <c r="AG56" i="9"/>
  <c r="AG55" i="9"/>
  <c r="AG54" i="9"/>
  <c r="AG53" i="9"/>
  <c r="AG52" i="9"/>
  <c r="AG51" i="9"/>
  <c r="W62" i="9"/>
  <c r="W61" i="9"/>
  <c r="W60" i="9"/>
  <c r="W59" i="9"/>
  <c r="W58" i="9"/>
  <c r="W57" i="9"/>
  <c r="W56" i="9"/>
  <c r="W55" i="9"/>
  <c r="W54" i="9"/>
  <c r="W53" i="9"/>
  <c r="W52" i="9"/>
  <c r="W51" i="9"/>
  <c r="AF40" i="9"/>
  <c r="AF39" i="9"/>
  <c r="AF38" i="9"/>
  <c r="AF37" i="9"/>
  <c r="AF36" i="9"/>
  <c r="AF35" i="9"/>
  <c r="AF34" i="9"/>
  <c r="AF33" i="9"/>
  <c r="AF32" i="9"/>
  <c r="AF31" i="9"/>
  <c r="AF30" i="9"/>
  <c r="AF29" i="9"/>
  <c r="W39" i="9"/>
  <c r="W40" i="9"/>
  <c r="W30" i="9"/>
  <c r="W31" i="9"/>
  <c r="W32" i="9"/>
  <c r="W33" i="9"/>
  <c r="W34" i="9"/>
  <c r="W35" i="9"/>
  <c r="W36" i="9"/>
  <c r="W37" i="9"/>
  <c r="W38" i="9"/>
  <c r="W29" i="9"/>
  <c r="C179" i="1"/>
  <c r="AA49" i="8"/>
  <c r="AA48" i="8"/>
  <c r="X45" i="8"/>
  <c r="AF44" i="8"/>
  <c r="J44" i="8"/>
  <c r="M44" i="8"/>
  <c r="N44" i="8"/>
  <c r="O44" i="8"/>
  <c r="J45" i="8"/>
  <c r="M45" i="8"/>
  <c r="N45" i="8"/>
  <c r="O45" i="8"/>
  <c r="M46" i="8"/>
  <c r="N46" i="8"/>
  <c r="O46" i="8"/>
  <c r="M47" i="8"/>
  <c r="N47" i="8"/>
  <c r="O47" i="8"/>
  <c r="M48" i="8"/>
  <c r="N48" i="8"/>
  <c r="O48" i="8"/>
  <c r="M49" i="8"/>
  <c r="N49" i="8"/>
  <c r="O49" i="8"/>
  <c r="M50" i="8"/>
  <c r="N50" i="8"/>
  <c r="O50" i="8"/>
  <c r="M51" i="8"/>
  <c r="N51" i="8"/>
  <c r="O51" i="8"/>
  <c r="M52" i="8"/>
  <c r="N52" i="8"/>
  <c r="O52" i="8"/>
  <c r="M53" i="8"/>
  <c r="N53" i="8"/>
  <c r="O53" i="8"/>
  <c r="M54" i="8"/>
  <c r="N54" i="8"/>
  <c r="O54" i="8"/>
  <c r="M55" i="8"/>
  <c r="N55" i="8"/>
  <c r="O55" i="8"/>
  <c r="D73" i="8"/>
  <c r="D75" i="8" s="1"/>
  <c r="G80" i="8"/>
  <c r="G81" i="8"/>
  <c r="G82" i="8"/>
  <c r="G83" i="8"/>
  <c r="G84" i="8"/>
  <c r="G85" i="8"/>
  <c r="G86" i="8"/>
  <c r="G87" i="8"/>
  <c r="G88" i="8"/>
  <c r="G89" i="8"/>
  <c r="G90" i="8"/>
  <c r="G91" i="8"/>
  <c r="AX16" i="7"/>
  <c r="AP7" i="7"/>
  <c r="AP8" i="7"/>
  <c r="AP9" i="7"/>
  <c r="AP10" i="7"/>
  <c r="AP11" i="7"/>
  <c r="AP12" i="7"/>
  <c r="AP13" i="7"/>
  <c r="AP14" i="7"/>
  <c r="AP15" i="7"/>
  <c r="AP16" i="7"/>
  <c r="AP17" i="7"/>
  <c r="AP6" i="7"/>
  <c r="E66" i="7"/>
  <c r="F66" i="7" s="1"/>
  <c r="K115" i="11"/>
  <c r="K14" i="12"/>
  <c r="J95" i="11"/>
  <c r="M99" i="19"/>
  <c r="K115" i="12"/>
  <c r="K90" i="11"/>
  <c r="M114" i="15"/>
  <c r="M147" i="15"/>
  <c r="J95" i="12"/>
  <c r="K33" i="12"/>
  <c r="J15" i="12"/>
  <c r="N44" i="19"/>
  <c r="M69" i="19"/>
  <c r="K68" i="12"/>
  <c r="M94" i="19"/>
  <c r="N122" i="19"/>
  <c r="J44" i="12"/>
  <c r="J45" i="12"/>
  <c r="N60" i="19"/>
  <c r="K72" i="11"/>
  <c r="N101" i="19"/>
  <c r="AA6" i="14"/>
  <c r="K74" i="11"/>
  <c r="J54" i="12"/>
  <c r="N10" i="19"/>
  <c r="J53" i="11"/>
  <c r="M96" i="15"/>
  <c r="M13" i="19"/>
  <c r="J119" i="11"/>
  <c r="J92" i="12"/>
  <c r="N10" i="15"/>
  <c r="S16" i="14"/>
  <c r="N63" i="19"/>
  <c r="M98" i="19"/>
  <c r="J92" i="11"/>
  <c r="S30" i="14"/>
  <c r="K15" i="12"/>
  <c r="S13" i="14"/>
  <c r="K95" i="12"/>
  <c r="J12" i="12"/>
  <c r="M95" i="19"/>
  <c r="N61" i="19"/>
  <c r="J88" i="11"/>
  <c r="N70" i="19"/>
  <c r="J9" i="11"/>
  <c r="K11" i="12"/>
  <c r="J64" i="12"/>
  <c r="M149" i="15"/>
  <c r="J121" i="12"/>
  <c r="J88" i="12"/>
  <c r="K10" i="12"/>
  <c r="M102" i="19"/>
  <c r="M14" i="19"/>
  <c r="M139" i="15"/>
  <c r="M14" i="15"/>
  <c r="N43" i="19"/>
  <c r="M67" i="19"/>
  <c r="J89" i="11"/>
  <c r="M92" i="19"/>
  <c r="S39" i="14"/>
  <c r="N140" i="15"/>
  <c r="M70" i="19"/>
  <c r="N117" i="19"/>
  <c r="S36" i="14"/>
  <c r="N142" i="19"/>
  <c r="M18" i="19"/>
  <c r="K53" i="12"/>
  <c r="K7" i="12"/>
  <c r="K50" i="12"/>
  <c r="M20" i="19"/>
  <c r="K32" i="12"/>
  <c r="M141" i="19"/>
  <c r="K92" i="12"/>
  <c r="M116" i="19"/>
  <c r="M140" i="19"/>
  <c r="K85" i="12"/>
  <c r="K122" i="12"/>
  <c r="M101" i="19"/>
  <c r="K51" i="12"/>
  <c r="M45" i="19"/>
  <c r="K121" i="11"/>
  <c r="K48" i="11"/>
  <c r="J120" i="11"/>
  <c r="N118" i="19"/>
  <c r="M20" i="15"/>
  <c r="K91" i="12"/>
  <c r="K84" i="12"/>
  <c r="J86" i="12"/>
  <c r="K85" i="11"/>
  <c r="J122" i="11"/>
  <c r="K94" i="11"/>
  <c r="S34" i="14"/>
  <c r="S37" i="14"/>
  <c r="M21" i="19"/>
  <c r="K120" i="12"/>
  <c r="K25" i="12"/>
  <c r="N143" i="19"/>
  <c r="N95" i="19"/>
  <c r="J17" i="12"/>
  <c r="J113" i="11"/>
  <c r="N69" i="19"/>
  <c r="K12" i="11"/>
  <c r="K28" i="12"/>
  <c r="M117" i="19"/>
  <c r="N14" i="19"/>
  <c r="M66" i="19"/>
  <c r="K44" i="12"/>
  <c r="M39" i="19"/>
  <c r="N40" i="19"/>
  <c r="K25" i="11"/>
  <c r="K16" i="11"/>
  <c r="N19" i="19"/>
  <c r="M121" i="15"/>
  <c r="M41" i="19"/>
  <c r="M146" i="19"/>
  <c r="M34" i="19"/>
  <c r="M145" i="15"/>
  <c r="N64" i="19"/>
  <c r="M60" i="19"/>
  <c r="N147" i="15"/>
  <c r="M18" i="15"/>
  <c r="K46" i="12"/>
  <c r="K95" i="11"/>
  <c r="J123" i="12"/>
  <c r="K30" i="12"/>
  <c r="M21" i="15"/>
  <c r="Z6" i="14"/>
  <c r="M124" i="19"/>
  <c r="N65" i="15"/>
  <c r="N123" i="15"/>
  <c r="J73" i="11"/>
  <c r="M15" i="19"/>
  <c r="K72" i="12"/>
  <c r="J6" i="12"/>
  <c r="J43" i="12"/>
  <c r="M44" i="19"/>
  <c r="N121" i="15"/>
  <c r="K87" i="12"/>
  <c r="J10" i="12"/>
  <c r="J94" i="12"/>
  <c r="K116" i="11"/>
  <c r="K93" i="11"/>
  <c r="K29" i="12"/>
  <c r="M43" i="19"/>
  <c r="M100" i="19"/>
  <c r="S32" i="14"/>
  <c r="K89" i="11"/>
  <c r="K9" i="11"/>
  <c r="K17" i="12"/>
  <c r="S15" i="14"/>
  <c r="M96" i="19"/>
  <c r="K86" i="11"/>
  <c r="K31" i="12"/>
  <c r="K113" i="12"/>
  <c r="J69" i="12"/>
  <c r="M150" i="19"/>
  <c r="N62" i="19"/>
  <c r="K91" i="11"/>
  <c r="M67" i="15"/>
  <c r="M103" i="19"/>
  <c r="K54" i="12"/>
  <c r="J118" i="12"/>
  <c r="K92" i="11"/>
  <c r="J16" i="11"/>
  <c r="J64" i="11"/>
  <c r="M36" i="19"/>
  <c r="M61" i="19"/>
  <c r="N16" i="19"/>
  <c r="N17" i="19"/>
  <c r="K73" i="12"/>
  <c r="M68" i="19"/>
  <c r="M35" i="19"/>
  <c r="S29" i="14"/>
  <c r="M146" i="15"/>
  <c r="M16" i="19"/>
  <c r="J28" i="11"/>
  <c r="N141" i="19"/>
  <c r="J94" i="11"/>
  <c r="J48" i="12"/>
  <c r="N120" i="19"/>
  <c r="J90" i="11"/>
  <c r="K66" i="12"/>
  <c r="M97" i="19"/>
  <c r="J66" i="11"/>
  <c r="J116" i="12"/>
  <c r="M122" i="19"/>
  <c r="J16" i="12"/>
  <c r="J84" i="11"/>
  <c r="N147" i="19"/>
  <c r="J14" i="12"/>
  <c r="N92" i="19"/>
  <c r="N148" i="19"/>
  <c r="J87" i="12"/>
  <c r="N34" i="19"/>
  <c r="K94" i="12"/>
  <c r="J93" i="11"/>
  <c r="M10" i="19"/>
  <c r="K117" i="12"/>
  <c r="S19" i="14"/>
  <c r="K66" i="11"/>
  <c r="J50" i="12"/>
  <c r="N15" i="15"/>
  <c r="K34" i="12"/>
  <c r="M61" i="15"/>
  <c r="N67" i="19"/>
  <c r="N11" i="15"/>
  <c r="N114" i="19"/>
  <c r="N103" i="15"/>
  <c r="N100" i="19"/>
  <c r="J51" i="12"/>
  <c r="K43" i="11"/>
  <c r="M93" i="19"/>
  <c r="J71" i="12"/>
  <c r="J75" i="12"/>
  <c r="M19" i="19"/>
  <c r="M64" i="19"/>
  <c r="J113" i="12"/>
  <c r="J32" i="11"/>
  <c r="K89" i="12"/>
  <c r="J9" i="12"/>
  <c r="K84" i="11"/>
  <c r="N124" i="15"/>
  <c r="M147" i="19"/>
  <c r="M59" i="19"/>
  <c r="K45" i="12"/>
  <c r="N93" i="19"/>
  <c r="M141" i="15"/>
  <c r="K123" i="11"/>
  <c r="N16" i="15"/>
  <c r="M60" i="15"/>
  <c r="J43" i="11"/>
  <c r="J119" i="12"/>
  <c r="K70" i="12"/>
  <c r="J89" i="12"/>
  <c r="J33" i="11"/>
  <c r="K65" i="12"/>
  <c r="N146" i="19"/>
  <c r="N142" i="15"/>
  <c r="M116" i="15"/>
  <c r="M143" i="19"/>
  <c r="J73" i="12"/>
  <c r="M118" i="15"/>
  <c r="M62" i="19"/>
  <c r="J49" i="12"/>
  <c r="N13" i="19"/>
  <c r="M11" i="19"/>
  <c r="J91" i="11"/>
  <c r="M65" i="19"/>
  <c r="K27" i="12"/>
  <c r="J112" i="12"/>
  <c r="J74" i="12"/>
  <c r="J11" i="11"/>
  <c r="J122" i="12"/>
  <c r="J70" i="12"/>
  <c r="J123" i="11"/>
  <c r="J15" i="11"/>
  <c r="N115" i="19"/>
  <c r="K6" i="11"/>
  <c r="J85" i="11"/>
  <c r="K26" i="12"/>
  <c r="J14" i="11"/>
  <c r="N20" i="15"/>
  <c r="S11" i="14"/>
  <c r="S18" i="14"/>
  <c r="M125" i="19"/>
  <c r="K88" i="12"/>
  <c r="M123" i="19"/>
  <c r="S40" i="14"/>
  <c r="K112" i="12"/>
  <c r="M12" i="19"/>
  <c r="N20" i="19"/>
  <c r="N11" i="19"/>
  <c r="S9" i="14"/>
  <c r="M37" i="19"/>
  <c r="N35" i="15"/>
  <c r="J68" i="12"/>
  <c r="N124" i="19"/>
  <c r="J115" i="12"/>
  <c r="J118" i="11"/>
  <c r="N13" i="15"/>
  <c r="N18" i="19"/>
  <c r="M17" i="19"/>
  <c r="J67" i="12"/>
  <c r="K67" i="11"/>
  <c r="S33" i="14"/>
  <c r="N146" i="15"/>
  <c r="N116" i="19"/>
  <c r="N103" i="19"/>
  <c r="M142" i="19"/>
  <c r="J87" i="11"/>
  <c r="N125" i="19"/>
  <c r="N59" i="19"/>
  <c r="J91" i="12"/>
  <c r="M144" i="19"/>
  <c r="M42" i="15"/>
  <c r="M12" i="15"/>
  <c r="N69" i="15"/>
  <c r="N21" i="19"/>
  <c r="S17" i="14"/>
  <c r="N144" i="19"/>
  <c r="M40" i="19"/>
  <c r="J72" i="12"/>
  <c r="M121" i="19"/>
  <c r="S10" i="14"/>
  <c r="J117" i="12"/>
  <c r="K71" i="12"/>
  <c r="N145" i="15"/>
  <c r="N94" i="19"/>
  <c r="J25" i="11"/>
  <c r="N96" i="19"/>
  <c r="K69" i="12"/>
  <c r="K87" i="11"/>
  <c r="N115" i="15"/>
  <c r="M149" i="19"/>
  <c r="M115" i="19"/>
  <c r="K16" i="12"/>
  <c r="M150" i="15"/>
  <c r="J114" i="11"/>
  <c r="M117" i="15"/>
  <c r="K13" i="11"/>
  <c r="J121" i="11"/>
  <c r="K64" i="12"/>
  <c r="K75" i="12"/>
  <c r="K88" i="11"/>
  <c r="M119" i="19"/>
  <c r="N149" i="19"/>
  <c r="S12" i="14"/>
  <c r="K118" i="11"/>
  <c r="N96" i="15"/>
  <c r="K121" i="12"/>
  <c r="K52" i="12"/>
  <c r="M38" i="19"/>
  <c r="S38" i="14"/>
  <c r="M63" i="19"/>
  <c r="M42" i="19"/>
  <c r="N12" i="19"/>
  <c r="K114" i="12"/>
  <c r="N140" i="19"/>
  <c r="K122" i="11"/>
  <c r="N120" i="15"/>
  <c r="S35" i="14"/>
  <c r="N123" i="19"/>
  <c r="M122" i="15"/>
  <c r="K44" i="11"/>
  <c r="K117" i="11"/>
  <c r="K119" i="12"/>
  <c r="K65" i="11"/>
  <c r="N98" i="19"/>
  <c r="N15" i="19"/>
  <c r="M118" i="19"/>
  <c r="J85" i="12"/>
  <c r="M139" i="19"/>
  <c r="J120" i="12"/>
  <c r="J7" i="12"/>
  <c r="J114" i="12"/>
  <c r="N102" i="19"/>
  <c r="J115" i="11"/>
  <c r="N121" i="19"/>
  <c r="M148" i="19"/>
  <c r="K86" i="12"/>
  <c r="S14" i="14"/>
  <c r="K13" i="12"/>
  <c r="K120" i="11"/>
  <c r="J84" i="12"/>
  <c r="N150" i="19"/>
  <c r="K113" i="11"/>
  <c r="N125" i="15"/>
  <c r="M16" i="15"/>
  <c r="K54" i="11"/>
  <c r="K49" i="12"/>
  <c r="K112" i="11"/>
  <c r="N119" i="19"/>
  <c r="K12" i="12"/>
  <c r="N97" i="19"/>
  <c r="K35" i="12"/>
  <c r="M145" i="19"/>
  <c r="K123" i="12"/>
  <c r="J7" i="11"/>
  <c r="N36" i="19"/>
  <c r="N94" i="15"/>
  <c r="O38" i="19" l="1"/>
  <c r="O44" i="19"/>
  <c r="O40" i="19"/>
  <c r="O36" i="19"/>
  <c r="O34" i="19"/>
  <c r="O119" i="19"/>
  <c r="O122" i="19"/>
  <c r="O123" i="19"/>
  <c r="O124" i="19"/>
  <c r="O125" i="19"/>
  <c r="O116" i="19"/>
  <c r="O118" i="19"/>
  <c r="O115" i="19"/>
  <c r="O64" i="19"/>
  <c r="O121" i="19"/>
  <c r="O148" i="19"/>
  <c r="O102" i="19"/>
  <c r="O60" i="19"/>
  <c r="O117" i="19"/>
  <c r="O67" i="19"/>
  <c r="O144" i="19"/>
  <c r="O98" i="19"/>
  <c r="O101" i="19"/>
  <c r="O100" i="19"/>
  <c r="O43" i="19"/>
  <c r="O140" i="19"/>
  <c r="O94" i="19"/>
  <c r="O97" i="19"/>
  <c r="O96" i="19"/>
  <c r="O93" i="19"/>
  <c r="O92" i="19"/>
  <c r="O69" i="19"/>
  <c r="O63" i="19"/>
  <c r="O59" i="19"/>
  <c r="O19" i="19"/>
  <c r="O70" i="19"/>
  <c r="O21" i="19"/>
  <c r="O61" i="19"/>
  <c r="O150" i="19"/>
  <c r="O15" i="19"/>
  <c r="T34" i="14" s="1"/>
  <c r="O13" i="19"/>
  <c r="O146" i="19"/>
  <c r="O149" i="19"/>
  <c r="O20" i="19"/>
  <c r="T39" i="14" s="1"/>
  <c r="O11" i="19"/>
  <c r="O62" i="19"/>
  <c r="O18" i="19"/>
  <c r="O142" i="19"/>
  <c r="O141" i="19"/>
  <c r="O16" i="19"/>
  <c r="T35" i="14" s="1"/>
  <c r="O14" i="19"/>
  <c r="O17" i="19"/>
  <c r="O103" i="19"/>
  <c r="O12" i="19"/>
  <c r="O10" i="19"/>
  <c r="T29" i="14" s="1"/>
  <c r="O147" i="19"/>
  <c r="O95" i="19"/>
  <c r="O143" i="19"/>
  <c r="E180" i="1"/>
  <c r="D419" i="8"/>
  <c r="O96" i="15"/>
  <c r="O20" i="15"/>
  <c r="O16" i="15"/>
  <c r="O121" i="15"/>
  <c r="O145" i="15"/>
  <c r="O146" i="15"/>
  <c r="O147" i="15"/>
  <c r="L95" i="11"/>
  <c r="L93" i="11"/>
  <c r="L87" i="11"/>
  <c r="L88" i="11"/>
  <c r="L84" i="11"/>
  <c r="L90" i="11"/>
  <c r="L85" i="11"/>
  <c r="L92" i="11"/>
  <c r="L91" i="11"/>
  <c r="L94" i="11"/>
  <c r="L89" i="11"/>
  <c r="J30" i="12"/>
  <c r="L30" i="12" s="1"/>
  <c r="J35" i="12"/>
  <c r="L35" i="12" s="1"/>
  <c r="L17" i="12"/>
  <c r="J32" i="12"/>
  <c r="L32" i="12" s="1"/>
  <c r="L14" i="12"/>
  <c r="J33" i="12"/>
  <c r="L33" i="12" s="1"/>
  <c r="J34" i="12"/>
  <c r="L34" i="12" s="1"/>
  <c r="J25" i="12"/>
  <c r="L25" i="12" s="1"/>
  <c r="J27" i="12"/>
  <c r="L27" i="12" s="1"/>
  <c r="J28" i="12"/>
  <c r="L28" i="12" s="1"/>
  <c r="L10" i="12"/>
  <c r="J24" i="12"/>
  <c r="L95" i="12"/>
  <c r="L87" i="12"/>
  <c r="L91" i="12"/>
  <c r="L75" i="12"/>
  <c r="L71" i="12"/>
  <c r="L121" i="12"/>
  <c r="L117" i="12"/>
  <c r="L113" i="12"/>
  <c r="L119" i="12"/>
  <c r="L123" i="12"/>
  <c r="L115" i="12"/>
  <c r="L122" i="12"/>
  <c r="L45" i="12"/>
  <c r="L49" i="12"/>
  <c r="L54" i="12"/>
  <c r="L85" i="12"/>
  <c r="L12" i="12"/>
  <c r="L7" i="12"/>
  <c r="L94" i="12"/>
  <c r="L92" i="12"/>
  <c r="L72" i="12"/>
  <c r="L120" i="12"/>
  <c r="L88" i="12"/>
  <c r="L68" i="12"/>
  <c r="L112" i="12"/>
  <c r="L86" i="12"/>
  <c r="L84" i="12"/>
  <c r="L64" i="12"/>
  <c r="L70" i="12"/>
  <c r="L73" i="12"/>
  <c r="L44" i="12"/>
  <c r="L69" i="12"/>
  <c r="L114" i="12"/>
  <c r="L51" i="12"/>
  <c r="L50" i="12"/>
  <c r="L89" i="12"/>
  <c r="L15" i="12"/>
  <c r="L16" i="12"/>
  <c r="L43" i="11"/>
  <c r="L25" i="11"/>
  <c r="L121" i="11"/>
  <c r="L122" i="11"/>
  <c r="L118" i="11"/>
  <c r="L120" i="11"/>
  <c r="L115" i="11"/>
  <c r="L123" i="11"/>
  <c r="L113" i="11"/>
  <c r="L16" i="11"/>
  <c r="L9" i="11"/>
  <c r="L66" i="11"/>
  <c r="L13" i="1"/>
  <c r="L17" i="1"/>
  <c r="L8" i="1"/>
  <c r="L10" i="1"/>
  <c r="L12" i="1"/>
  <c r="L15" i="1"/>
  <c r="L18" i="1"/>
  <c r="L7" i="1"/>
  <c r="L9" i="1"/>
  <c r="L11" i="1"/>
  <c r="L14" i="1"/>
  <c r="L16" i="1"/>
  <c r="D320" i="8"/>
  <c r="E183" i="1"/>
  <c r="E179" i="1"/>
  <c r="C254" i="1"/>
  <c r="E185" i="1"/>
  <c r="E184" i="1"/>
  <c r="E182" i="1"/>
  <c r="E181" i="1"/>
  <c r="G93" i="8"/>
  <c r="O103" i="7"/>
  <c r="V8" i="1" s="1"/>
  <c r="O104" i="7"/>
  <c r="V9" i="1" s="1"/>
  <c r="O113" i="7"/>
  <c r="V18" i="1" s="1"/>
  <c r="O102" i="7"/>
  <c r="V7" i="1" s="1"/>
  <c r="O105" i="7"/>
  <c r="V10" i="1" s="1"/>
  <c r="O106" i="7"/>
  <c r="V11" i="1" s="1"/>
  <c r="O107" i="7"/>
  <c r="V12" i="1" s="1"/>
  <c r="O108" i="7"/>
  <c r="V13" i="1" s="1"/>
  <c r="O109" i="7"/>
  <c r="V14" i="1" s="1"/>
  <c r="O110" i="7"/>
  <c r="V15" i="1" s="1"/>
  <c r="O111" i="7"/>
  <c r="V16" i="1" s="1"/>
  <c r="O112" i="7"/>
  <c r="V17" i="1" s="1"/>
  <c r="H60" i="1"/>
  <c r="I372" i="1"/>
  <c r="K372" i="1" s="1"/>
  <c r="C704" i="1"/>
  <c r="C689" i="1"/>
  <c r="I687" i="1"/>
  <c r="H687" i="1"/>
  <c r="G687" i="1"/>
  <c r="F687" i="1"/>
  <c r="E687" i="1"/>
  <c r="Y602" i="1"/>
  <c r="Y603" i="1" s="1"/>
  <c r="Y604" i="1" s="1"/>
  <c r="Y605" i="1" s="1"/>
  <c r="Y606" i="1" s="1"/>
  <c r="Y607" i="1" s="1"/>
  <c r="Y608" i="1" s="1"/>
  <c r="Y609" i="1" s="1"/>
  <c r="Y610" i="1" s="1"/>
  <c r="Y611" i="1" s="1"/>
  <c r="G532" i="1"/>
  <c r="G533" i="1"/>
  <c r="G534" i="1"/>
  <c r="G535" i="1"/>
  <c r="G536" i="1"/>
  <c r="G537" i="1"/>
  <c r="G538" i="1"/>
  <c r="G539" i="1"/>
  <c r="G540" i="1"/>
  <c r="G541" i="1"/>
  <c r="G542" i="1"/>
  <c r="G531" i="1"/>
  <c r="G518" i="1"/>
  <c r="G503" i="1"/>
  <c r="G504" i="1"/>
  <c r="G505" i="1"/>
  <c r="G506" i="1"/>
  <c r="G507" i="1"/>
  <c r="G508" i="1"/>
  <c r="G509" i="1"/>
  <c r="G510" i="1"/>
  <c r="G511" i="1"/>
  <c r="G512" i="1"/>
  <c r="G513" i="1"/>
  <c r="G502" i="1"/>
  <c r="G481" i="1"/>
  <c r="G482" i="1"/>
  <c r="G483" i="1"/>
  <c r="G484" i="1"/>
  <c r="G485" i="1"/>
  <c r="G486" i="1"/>
  <c r="G487" i="1"/>
  <c r="G488" i="1"/>
  <c r="G489" i="1"/>
  <c r="G490" i="1"/>
  <c r="G491" i="1"/>
  <c r="G480" i="1"/>
  <c r="H465" i="1"/>
  <c r="J408" i="1"/>
  <c r="K367" i="1"/>
  <c r="H408" i="1"/>
  <c r="I360" i="1"/>
  <c r="I363" i="1" s="1"/>
  <c r="H367" i="1"/>
  <c r="N41" i="19"/>
  <c r="N139" i="19"/>
  <c r="J53" i="12"/>
  <c r="J68" i="11"/>
  <c r="J24" i="11"/>
  <c r="M63" i="15"/>
  <c r="N41" i="15"/>
  <c r="N99" i="15"/>
  <c r="M62" i="15"/>
  <c r="N68" i="15"/>
  <c r="M37" i="15"/>
  <c r="M66" i="15"/>
  <c r="J46" i="12"/>
  <c r="J31" i="11"/>
  <c r="M38" i="15"/>
  <c r="M34" i="15"/>
  <c r="M36" i="15"/>
  <c r="J30" i="11"/>
  <c r="K33" i="11"/>
  <c r="M98" i="15"/>
  <c r="M59" i="15"/>
  <c r="K30" i="11"/>
  <c r="J17" i="11"/>
  <c r="J75" i="11"/>
  <c r="J72" i="11"/>
  <c r="N139" i="15"/>
  <c r="N97" i="15"/>
  <c r="K43" i="12"/>
  <c r="J51" i="11"/>
  <c r="N35" i="19"/>
  <c r="M120" i="19"/>
  <c r="N42" i="19"/>
  <c r="N63" i="15"/>
  <c r="K47" i="12"/>
  <c r="N37" i="15"/>
  <c r="J8" i="12"/>
  <c r="J116" i="11"/>
  <c r="K67" i="12"/>
  <c r="M148" i="15"/>
  <c r="N70" i="15"/>
  <c r="M101" i="15"/>
  <c r="J67" i="11"/>
  <c r="J8" i="11"/>
  <c r="M94" i="15"/>
  <c r="N37" i="19"/>
  <c r="N14" i="15"/>
  <c r="J49" i="11"/>
  <c r="N38" i="19"/>
  <c r="J13" i="11"/>
  <c r="M93" i="15"/>
  <c r="M143" i="15"/>
  <c r="K52" i="11"/>
  <c r="N122" i="15"/>
  <c r="M64" i="15"/>
  <c r="N148" i="15"/>
  <c r="K119" i="11"/>
  <c r="N101" i="15"/>
  <c r="J6" i="11"/>
  <c r="K15" i="11"/>
  <c r="J90" i="12"/>
  <c r="K35" i="11"/>
  <c r="M35" i="15"/>
  <c r="K8" i="11"/>
  <c r="K48" i="12"/>
  <c r="N45" i="19"/>
  <c r="J44" i="11"/>
  <c r="M99" i="15"/>
  <c r="N117" i="15"/>
  <c r="M124" i="15"/>
  <c r="N45" i="15"/>
  <c r="K10" i="11"/>
  <c r="M92" i="15"/>
  <c r="N98" i="15"/>
  <c r="N143" i="15"/>
  <c r="M142" i="15"/>
  <c r="J46" i="11"/>
  <c r="J117" i="11"/>
  <c r="M15" i="15"/>
  <c r="J112" i="11"/>
  <c r="N12" i="15"/>
  <c r="K46" i="11"/>
  <c r="M144" i="15"/>
  <c r="J93" i="12"/>
  <c r="K34" i="11"/>
  <c r="N100" i="15"/>
  <c r="K26" i="11"/>
  <c r="N141" i="15"/>
  <c r="M115" i="15"/>
  <c r="J35" i="11"/>
  <c r="M140" i="15"/>
  <c r="K28" i="11"/>
  <c r="N61" i="15"/>
  <c r="K70" i="11"/>
  <c r="J74" i="11"/>
  <c r="N118" i="15"/>
  <c r="N93" i="15"/>
  <c r="K68" i="11"/>
  <c r="K7" i="11"/>
  <c r="N99" i="19"/>
  <c r="N68" i="19"/>
  <c r="M97" i="15"/>
  <c r="J86" i="11"/>
  <c r="M69" i="15"/>
  <c r="N40" i="15"/>
  <c r="N43" i="15"/>
  <c r="N38" i="15"/>
  <c r="N150" i="15"/>
  <c r="M119" i="15"/>
  <c r="M41" i="15"/>
  <c r="N59" i="15"/>
  <c r="N64" i="15"/>
  <c r="N62" i="15"/>
  <c r="M100" i="15"/>
  <c r="N116" i="15"/>
  <c r="M39" i="15"/>
  <c r="N39" i="15"/>
  <c r="J66" i="12"/>
  <c r="N95" i="15"/>
  <c r="J65" i="12"/>
  <c r="K47" i="11"/>
  <c r="J52" i="11"/>
  <c r="N44" i="15"/>
  <c r="N92" i="15"/>
  <c r="N18" i="15"/>
  <c r="M120" i="15"/>
  <c r="K24" i="12"/>
  <c r="N66" i="19"/>
  <c r="M40" i="15"/>
  <c r="M44" i="15"/>
  <c r="N119" i="15"/>
  <c r="K31" i="11"/>
  <c r="M103" i="15"/>
  <c r="J52" i="12"/>
  <c r="N36" i="15"/>
  <c r="K17" i="11"/>
  <c r="M123" i="15"/>
  <c r="M70" i="15"/>
  <c r="K114" i="11"/>
  <c r="M17" i="15"/>
  <c r="K32" i="11"/>
  <c r="K27" i="11"/>
  <c r="J71" i="11"/>
  <c r="K24" i="11"/>
  <c r="K73" i="11"/>
  <c r="J65" i="11"/>
  <c r="K116" i="12"/>
  <c r="N65" i="19"/>
  <c r="J10" i="11"/>
  <c r="M19" i="15"/>
  <c r="N42" i="15"/>
  <c r="N17" i="15"/>
  <c r="J47" i="11"/>
  <c r="K118" i="12"/>
  <c r="K8" i="12"/>
  <c r="K11" i="11"/>
  <c r="J34" i="11"/>
  <c r="K29" i="11"/>
  <c r="N19" i="15"/>
  <c r="M102" i="15"/>
  <c r="J27" i="11"/>
  <c r="J48" i="11"/>
  <c r="J26" i="11"/>
  <c r="K9" i="12"/>
  <c r="M114" i="19"/>
  <c r="J12" i="11"/>
  <c r="N39" i="19"/>
  <c r="J29" i="11"/>
  <c r="N144" i="15"/>
  <c r="K6" i="12"/>
  <c r="N145" i="19"/>
  <c r="M11" i="15"/>
  <c r="N149" i="15"/>
  <c r="M65" i="15"/>
  <c r="K69" i="11"/>
  <c r="J13" i="12"/>
  <c r="J69" i="11"/>
  <c r="N21" i="15"/>
  <c r="N102" i="15"/>
  <c r="N60" i="15"/>
  <c r="K45" i="11"/>
  <c r="N66" i="15"/>
  <c r="K51" i="11"/>
  <c r="M43" i="15"/>
  <c r="M68" i="15"/>
  <c r="K53" i="11"/>
  <c r="N34" i="15"/>
  <c r="J50" i="11"/>
  <c r="M95" i="15"/>
  <c r="J45" i="11"/>
  <c r="M125" i="15"/>
  <c r="J54" i="11"/>
  <c r="N67" i="15"/>
  <c r="K49" i="11"/>
  <c r="K75" i="11"/>
  <c r="M45" i="15"/>
  <c r="J11" i="12"/>
  <c r="K90" i="12"/>
  <c r="J47" i="12"/>
  <c r="K14" i="11"/>
  <c r="K71" i="11"/>
  <c r="K64" i="11"/>
  <c r="K74" i="12"/>
  <c r="M10" i="15"/>
  <c r="N114" i="15"/>
  <c r="K93" i="12"/>
  <c r="J70" i="11"/>
  <c r="K50" i="11"/>
  <c r="M13" i="15"/>
  <c r="O145" i="19" l="1"/>
  <c r="L6" i="12"/>
  <c r="O39" i="19"/>
  <c r="L12" i="11"/>
  <c r="O114" i="19"/>
  <c r="L11" i="11"/>
  <c r="L118" i="12"/>
  <c r="O65" i="19"/>
  <c r="L116" i="12"/>
  <c r="O66" i="19"/>
  <c r="O120" i="15"/>
  <c r="O68" i="19"/>
  <c r="O99" i="19"/>
  <c r="L7" i="11"/>
  <c r="O45" i="19"/>
  <c r="L48" i="12"/>
  <c r="L15" i="11"/>
  <c r="L6" i="11"/>
  <c r="L13" i="11"/>
  <c r="F69" i="1" s="1"/>
  <c r="O37" i="19"/>
  <c r="O94" i="15"/>
  <c r="L8" i="11"/>
  <c r="O42" i="19"/>
  <c r="O120" i="19"/>
  <c r="O35" i="19"/>
  <c r="L53" i="12"/>
  <c r="O139" i="19"/>
  <c r="O41" i="19"/>
  <c r="L24" i="12"/>
  <c r="T37" i="14"/>
  <c r="O12" i="15"/>
  <c r="O18" i="15"/>
  <c r="L67" i="11"/>
  <c r="L72" i="11"/>
  <c r="O10" i="15"/>
  <c r="O43" i="15"/>
  <c r="O17" i="15"/>
  <c r="O15" i="15"/>
  <c r="L65" i="11"/>
  <c r="L49" i="11"/>
  <c r="O38" i="15"/>
  <c r="L73" i="11"/>
  <c r="L71" i="11"/>
  <c r="O61" i="15"/>
  <c r="L46" i="11"/>
  <c r="L51" i="11"/>
  <c r="O14" i="15"/>
  <c r="O62" i="15"/>
  <c r="L47" i="11"/>
  <c r="O19" i="15"/>
  <c r="O41" i="15"/>
  <c r="O13" i="15"/>
  <c r="L70" i="11"/>
  <c r="L64" i="11"/>
  <c r="L54" i="11"/>
  <c r="O60" i="15"/>
  <c r="L45" i="11"/>
  <c r="O21" i="15"/>
  <c r="L48" i="11"/>
  <c r="O42" i="15"/>
  <c r="L50" i="11"/>
  <c r="L52" i="11"/>
  <c r="L74" i="11"/>
  <c r="O70" i="15"/>
  <c r="L53" i="11"/>
  <c r="O11" i="15"/>
  <c r="O40" i="15"/>
  <c r="L44" i="11"/>
  <c r="O37" i="15"/>
  <c r="T30" i="14"/>
  <c r="T31" i="14"/>
  <c r="T40" i="14"/>
  <c r="T38" i="14"/>
  <c r="T36" i="14"/>
  <c r="T33" i="14"/>
  <c r="T32" i="14"/>
  <c r="L10" i="11"/>
  <c r="F66" i="1" s="1"/>
  <c r="L117" i="11"/>
  <c r="L112" i="11"/>
  <c r="L17" i="11"/>
  <c r="F73" i="1" s="1"/>
  <c r="L14" i="11"/>
  <c r="L114" i="11"/>
  <c r="L52" i="12"/>
  <c r="L93" i="12"/>
  <c r="F90" i="1" s="1"/>
  <c r="L75" i="11"/>
  <c r="L30" i="11"/>
  <c r="L26" i="11"/>
  <c r="L116" i="11"/>
  <c r="J31" i="12"/>
  <c r="L31" i="12" s="1"/>
  <c r="L13" i="12"/>
  <c r="F88" i="1" s="1"/>
  <c r="L32" i="11"/>
  <c r="L9" i="12"/>
  <c r="L68" i="11"/>
  <c r="L28" i="11"/>
  <c r="L8" i="12"/>
  <c r="J26" i="12"/>
  <c r="L26" i="12" s="1"/>
  <c r="L119" i="11"/>
  <c r="L29" i="11"/>
  <c r="L27" i="11"/>
  <c r="L69" i="11"/>
  <c r="L24" i="11"/>
  <c r="L35" i="11"/>
  <c r="L33" i="11"/>
  <c r="L34" i="11"/>
  <c r="L11" i="12"/>
  <c r="F86" i="1" s="1"/>
  <c r="J29" i="12"/>
  <c r="L29" i="12" s="1"/>
  <c r="L31" i="11"/>
  <c r="L43" i="12"/>
  <c r="L86" i="11"/>
  <c r="O44" i="15"/>
  <c r="O63" i="15"/>
  <c r="O64" i="15"/>
  <c r="O36" i="15"/>
  <c r="O69" i="15"/>
  <c r="O141" i="15"/>
  <c r="O68" i="15"/>
  <c r="O66" i="15"/>
  <c r="O39" i="15"/>
  <c r="F89" i="1"/>
  <c r="L67" i="12"/>
  <c r="L66" i="12"/>
  <c r="L46" i="12"/>
  <c r="L65" i="12"/>
  <c r="L90" i="12"/>
  <c r="F87" i="1" s="1"/>
  <c r="L47" i="12"/>
  <c r="F85" i="1" s="1"/>
  <c r="L74" i="12"/>
  <c r="O123" i="15"/>
  <c r="O99" i="15"/>
  <c r="O98" i="15"/>
  <c r="O93" i="15"/>
  <c r="O122" i="15"/>
  <c r="O95" i="15"/>
  <c r="O103" i="15"/>
  <c r="O92" i="15"/>
  <c r="O101" i="15"/>
  <c r="O142" i="15"/>
  <c r="O35" i="15"/>
  <c r="O97" i="15"/>
  <c r="O149" i="15"/>
  <c r="O34" i="15"/>
  <c r="O139" i="15"/>
  <c r="O143" i="15"/>
  <c r="O102" i="15"/>
  <c r="O124" i="15"/>
  <c r="O114" i="15"/>
  <c r="O45" i="15"/>
  <c r="O59" i="15"/>
  <c r="O67" i="15"/>
  <c r="O148" i="15"/>
  <c r="O65" i="15"/>
  <c r="T14" i="14" s="1"/>
  <c r="O140" i="15"/>
  <c r="O115" i="15"/>
  <c r="O144" i="15"/>
  <c r="O119" i="15"/>
  <c r="O150" i="15"/>
  <c r="O118" i="15"/>
  <c r="O125" i="15"/>
  <c r="O116" i="15"/>
  <c r="O100" i="15"/>
  <c r="O117" i="15"/>
  <c r="F92" i="1"/>
  <c r="F91" i="1"/>
  <c r="F82" i="1"/>
  <c r="F68" i="1"/>
  <c r="F72" i="1"/>
  <c r="F67" i="1"/>
  <c r="F71" i="1"/>
  <c r="F62" i="1"/>
  <c r="F65" i="1"/>
  <c r="F70" i="1"/>
  <c r="F63" i="1"/>
  <c r="H23" i="1"/>
  <c r="E257" i="1"/>
  <c r="E259" i="1"/>
  <c r="E260" i="1"/>
  <c r="E254" i="1"/>
  <c r="E258" i="1"/>
  <c r="E255" i="1"/>
  <c r="E256" i="1"/>
  <c r="G688" i="1"/>
  <c r="I60" i="1"/>
  <c r="J60" i="1"/>
  <c r="U21" i="1"/>
  <c r="I373" i="1"/>
  <c r="J372" i="1"/>
  <c r="F688" i="1"/>
  <c r="H688" i="1"/>
  <c r="I688" i="1"/>
  <c r="W609" i="1"/>
  <c r="V609" i="1"/>
  <c r="F545" i="1"/>
  <c r="G494" i="1"/>
  <c r="F515" i="1"/>
  <c r="U8" i="1"/>
  <c r="U9" i="1"/>
  <c r="U10" i="1"/>
  <c r="U11" i="1"/>
  <c r="U12" i="1"/>
  <c r="U13" i="1"/>
  <c r="U14" i="1"/>
  <c r="U15" i="1"/>
  <c r="U16" i="1"/>
  <c r="U17" i="1"/>
  <c r="U18" i="1"/>
  <c r="U7" i="1"/>
  <c r="T3" i="1"/>
  <c r="S92" i="1"/>
  <c r="S93" i="1"/>
  <c r="S94" i="1"/>
  <c r="S95" i="1"/>
  <c r="S96" i="1"/>
  <c r="S97" i="1"/>
  <c r="S98" i="1"/>
  <c r="S99" i="1"/>
  <c r="S100" i="1"/>
  <c r="S101" i="1"/>
  <c r="S102" i="1"/>
  <c r="S103" i="1"/>
  <c r="S91" i="1"/>
  <c r="R92" i="1"/>
  <c r="R93" i="1"/>
  <c r="R94" i="1"/>
  <c r="R95" i="1"/>
  <c r="R96" i="1"/>
  <c r="R97" i="1"/>
  <c r="R98" i="1"/>
  <c r="R99" i="1"/>
  <c r="R100" i="1"/>
  <c r="R101" i="1"/>
  <c r="R102" i="1"/>
  <c r="R91" i="1"/>
  <c r="Q91" i="1"/>
  <c r="Q92" i="1"/>
  <c r="Q93" i="1"/>
  <c r="Q94" i="1"/>
  <c r="Q95" i="1"/>
  <c r="Q96" i="1"/>
  <c r="Q97" i="1"/>
  <c r="Q98" i="1"/>
  <c r="Q99" i="1"/>
  <c r="Q100" i="1"/>
  <c r="Q101" i="1"/>
  <c r="Q102" i="1"/>
  <c r="I7" i="1"/>
  <c r="J7" i="1"/>
  <c r="K7" i="1"/>
  <c r="J8" i="1"/>
  <c r="K8" i="1"/>
  <c r="J9" i="1"/>
  <c r="K9" i="1"/>
  <c r="J10" i="1"/>
  <c r="K10" i="1"/>
  <c r="J11" i="1"/>
  <c r="K11" i="1"/>
  <c r="J12" i="1"/>
  <c r="K12" i="1"/>
  <c r="J13" i="1"/>
  <c r="K13" i="1"/>
  <c r="J14" i="1"/>
  <c r="K14" i="1"/>
  <c r="J15" i="1"/>
  <c r="K15" i="1"/>
  <c r="J16" i="1"/>
  <c r="K16" i="1"/>
  <c r="J17" i="1"/>
  <c r="K17" i="1"/>
  <c r="J18" i="1"/>
  <c r="K18" i="1"/>
  <c r="I8" i="1"/>
  <c r="I9" i="1"/>
  <c r="I10" i="1"/>
  <c r="I11" i="1"/>
  <c r="I12" i="1"/>
  <c r="I13" i="1"/>
  <c r="I14" i="1"/>
  <c r="I15" i="1"/>
  <c r="I16" i="1"/>
  <c r="I17" i="1"/>
  <c r="I18" i="1"/>
  <c r="F81" i="1" l="1"/>
  <c r="F64" i="1"/>
  <c r="F83" i="1"/>
  <c r="T17" i="14"/>
  <c r="S43" i="14"/>
  <c r="T16" i="14"/>
  <c r="F84" i="1"/>
  <c r="F98" i="1" s="1"/>
  <c r="T13" i="14"/>
  <c r="T15" i="14"/>
  <c r="T11" i="14"/>
  <c r="T12" i="14"/>
  <c r="T10" i="14"/>
  <c r="T18" i="14"/>
  <c r="T19" i="14"/>
  <c r="T8" i="14"/>
  <c r="T9" i="14"/>
  <c r="F78" i="1"/>
  <c r="K373" i="1"/>
  <c r="J373" i="1"/>
  <c r="I374" i="1"/>
  <c r="M25" i="1"/>
  <c r="B327" i="1"/>
  <c r="J131" i="1"/>
  <c r="L131" i="1" s="1"/>
  <c r="E190" i="1"/>
  <c r="E189" i="1"/>
  <c r="E188" i="1"/>
  <c r="E187" i="1"/>
  <c r="E186" i="1"/>
  <c r="Q106" i="1"/>
  <c r="I50" i="1"/>
  <c r="H4" i="1"/>
  <c r="R24" i="14" l="1"/>
  <c r="I375" i="1"/>
  <c r="K374" i="1"/>
  <c r="J374" i="1"/>
  <c r="E333" i="1"/>
  <c r="D333" i="1"/>
  <c r="E334" i="1"/>
  <c r="D334" i="1"/>
  <c r="E335" i="1"/>
  <c r="D335" i="1"/>
  <c r="E336" i="1"/>
  <c r="D336" i="1"/>
  <c r="E337" i="1"/>
  <c r="D337" i="1"/>
  <c r="E338" i="1"/>
  <c r="D338" i="1"/>
  <c r="E264" i="1"/>
  <c r="E263" i="1"/>
  <c r="E265" i="1"/>
  <c r="E261" i="1"/>
  <c r="E262" i="1"/>
  <c r="K131" i="1"/>
  <c r="M131" i="1" s="1"/>
  <c r="L139" i="1"/>
  <c r="K375" i="1" l="1"/>
  <c r="J375" i="1"/>
  <c r="I376" i="1"/>
  <c r="D269" i="1"/>
  <c r="O128" i="1"/>
  <c r="C341" i="1"/>
  <c r="K134" i="1"/>
  <c r="K140" i="1" s="1"/>
  <c r="L140" i="1"/>
  <c r="L134" i="1"/>
  <c r="K139" i="1" s="1"/>
  <c r="L132" i="1"/>
  <c r="K132" i="1" s="1"/>
  <c r="L137" i="1"/>
  <c r="L138" i="1"/>
  <c r="L136" i="1"/>
  <c r="K376" i="1" l="1"/>
  <c r="J376" i="1"/>
</calcChain>
</file>

<file path=xl/sharedStrings.xml><?xml version="1.0" encoding="utf-8"?>
<sst xmlns="http://schemas.openxmlformats.org/spreadsheetml/2006/main" count="22631" uniqueCount="366">
  <si>
    <t xml:space="preserve">TOTAL MONTHLY REVENUES BY CATEGORY </t>
  </si>
  <si>
    <t xml:space="preserve">REVENUES CATEGORY </t>
  </si>
  <si>
    <t>Row Labels</t>
  </si>
  <si>
    <t>FEBRUARY</t>
  </si>
  <si>
    <t>MARCH</t>
  </si>
  <si>
    <t>APRIL</t>
  </si>
  <si>
    <t xml:space="preserve">JANUARY </t>
  </si>
  <si>
    <t xml:space="preserve"> CASH </t>
  </si>
  <si>
    <t xml:space="preserve"> CREDIT </t>
  </si>
  <si>
    <t xml:space="preserve"> TOTAL REVENUES </t>
  </si>
  <si>
    <t>MAY</t>
  </si>
  <si>
    <t>JUNE</t>
  </si>
  <si>
    <t>JULY</t>
  </si>
  <si>
    <t>AUGUST</t>
  </si>
  <si>
    <t>SEPTEMBER</t>
  </si>
  <si>
    <t>OCTOBER</t>
  </si>
  <si>
    <t>NOVEMBER</t>
  </si>
  <si>
    <t>DECEMBER</t>
  </si>
  <si>
    <t xml:space="preserve">CASH </t>
  </si>
  <si>
    <t xml:space="preserve">CREDIT </t>
  </si>
  <si>
    <t xml:space="preserve">TOTAL REVENUES </t>
  </si>
  <si>
    <t xml:space="preserve">BREAK DOWN INTO CASH &amp; CREDIT </t>
  </si>
  <si>
    <t xml:space="preserve">CLINIC </t>
  </si>
  <si>
    <t xml:space="preserve">MONTH </t>
  </si>
  <si>
    <t xml:space="preserve">Sum of TARGET </t>
  </si>
  <si>
    <t xml:space="preserve">TARGET </t>
  </si>
  <si>
    <t xml:space="preserve">RED </t>
  </si>
  <si>
    <t xml:space="preserve">GREEN </t>
  </si>
  <si>
    <t xml:space="preserve">AMBER </t>
  </si>
  <si>
    <t xml:space="preserve">ACTUAL RENUES </t>
  </si>
  <si>
    <t xml:space="preserve">ACTUAL  REVENUES </t>
  </si>
  <si>
    <t>الأطفال</t>
  </si>
  <si>
    <t xml:space="preserve">SERVICES </t>
  </si>
  <si>
    <t>Column Labels</t>
  </si>
  <si>
    <t xml:space="preserve">NUMBER OF PATIENTS FOR </t>
  </si>
  <si>
    <t xml:space="preserve">Sum of PATIENTS </t>
  </si>
  <si>
    <t xml:space="preserve">TOTAL PATIENTS FOR </t>
  </si>
  <si>
    <t xml:space="preserve">IN </t>
  </si>
  <si>
    <t xml:space="preserve">FOR </t>
  </si>
  <si>
    <t>الأسنان</t>
  </si>
  <si>
    <t xml:space="preserve">Sum of TOTAL REVENUES </t>
  </si>
  <si>
    <t xml:space="preserve">Sum of CASH </t>
  </si>
  <si>
    <t xml:space="preserve">Sum of CREDIT </t>
  </si>
  <si>
    <t>الباطنية</t>
  </si>
  <si>
    <t>العظام</t>
  </si>
  <si>
    <t>الجراحة</t>
  </si>
  <si>
    <t>التغذية العلاجية</t>
  </si>
  <si>
    <t>الجلدية</t>
  </si>
  <si>
    <t>السكري والسمنه</t>
  </si>
  <si>
    <t>الصدرية</t>
  </si>
  <si>
    <t>الطوارئ</t>
  </si>
  <si>
    <t>العلاج السلوكي</t>
  </si>
  <si>
    <t>العلاج الطبيعي</t>
  </si>
  <si>
    <t>العيون</t>
  </si>
  <si>
    <t>القسطرة والأشعة التداخلية</t>
  </si>
  <si>
    <t>القلب</t>
  </si>
  <si>
    <t>المخ و الأعصاب</t>
  </si>
  <si>
    <t>المسالك البولية</t>
  </si>
  <si>
    <t>المناعة والحساسية</t>
  </si>
  <si>
    <t>النساء والولادة</t>
  </si>
  <si>
    <t>النفسية</t>
  </si>
  <si>
    <t>أمراض الدم</t>
  </si>
  <si>
    <t>أمراض الروماتيزم</t>
  </si>
  <si>
    <t>أنف وأذن وحنجرة</t>
  </si>
  <si>
    <t>باطنية و مناظير</t>
  </si>
  <si>
    <t>باطنية وأمراض معدية</t>
  </si>
  <si>
    <t>باطنية وكلى</t>
  </si>
  <si>
    <t>جراحة أطفال</t>
  </si>
  <si>
    <t>جراحة التجميل</t>
  </si>
  <si>
    <t>جراحة مخ وأعصاب</t>
  </si>
  <si>
    <t>ديافيرام</t>
  </si>
  <si>
    <t>عيادة أطفال طوارئ</t>
  </si>
  <si>
    <t>عيادة الموظفين</t>
  </si>
  <si>
    <t>عيادة طواريء النساء والولادة</t>
  </si>
  <si>
    <t xml:space="preserve">Sum of ADMISSIONS </t>
  </si>
  <si>
    <t xml:space="preserve">   </t>
  </si>
  <si>
    <t xml:space="preserve">ADMISSIONS PER WARD IN </t>
  </si>
  <si>
    <t xml:space="preserve">MONTLY ADMISSIONS </t>
  </si>
  <si>
    <t xml:space="preserve">Sum of TOTAL LOS </t>
  </si>
  <si>
    <t xml:space="preserve"> MONTHLY AVERAGE LENGTH OF  STAY </t>
  </si>
  <si>
    <t xml:space="preserve">Sum of AVERAGE LOS </t>
  </si>
  <si>
    <t xml:space="preserve">AVERAGE LOS IN </t>
  </si>
  <si>
    <t xml:space="preserve">Sum of OVERALL BED OCCUPANCY </t>
  </si>
  <si>
    <t xml:space="preserve">MONTHLY BED OCCUPANCY RATE </t>
  </si>
  <si>
    <t xml:space="preserve">Sum of  SALARY  / COSTS </t>
  </si>
  <si>
    <t xml:space="preserve">Sum of % OPERATING COST </t>
  </si>
  <si>
    <t xml:space="preserve">Sum of % credit of total revenues </t>
  </si>
  <si>
    <t xml:space="preserve">Total Revenues </t>
  </si>
  <si>
    <t xml:space="preserve">cash </t>
  </si>
  <si>
    <t xml:space="preserve">credit </t>
  </si>
  <si>
    <t>X</t>
  </si>
  <si>
    <t>Y</t>
  </si>
  <si>
    <t xml:space="preserve">start </t>
  </si>
  <si>
    <t xml:space="preserve">finsh </t>
  </si>
  <si>
    <t xml:space="preserve">Sum of cash% </t>
  </si>
  <si>
    <t>جراحة الأوعية الدموية</t>
  </si>
  <si>
    <t>اجمالي اعداد المرضى</t>
  </si>
  <si>
    <t xml:space="preserve">INPATIENTS </t>
  </si>
  <si>
    <t xml:space="preserve">التنويم </t>
  </si>
  <si>
    <t xml:space="preserve">الاشعة </t>
  </si>
  <si>
    <t xml:space="preserve">RADIOLOGY </t>
  </si>
  <si>
    <t xml:space="preserve">LABORATORY </t>
  </si>
  <si>
    <t xml:space="preserve">المختبر </t>
  </si>
  <si>
    <t xml:space="preserve">الخدمات </t>
  </si>
  <si>
    <t xml:space="preserve">معدلات تحويل المرضى للاقسام الاخرى </t>
  </si>
  <si>
    <t xml:space="preserve">تقسيمات اعداد المرضى </t>
  </si>
  <si>
    <t xml:space="preserve">Cash </t>
  </si>
  <si>
    <t xml:space="preserve">Credit </t>
  </si>
  <si>
    <t xml:space="preserve">YEAR </t>
  </si>
  <si>
    <t>الطب المنزلي</t>
  </si>
  <si>
    <t>صرف الأدوية المزمنة</t>
  </si>
  <si>
    <t>طوارئ</t>
  </si>
  <si>
    <t>Sum of VISITS</t>
  </si>
  <si>
    <t xml:space="preserve">Sum of REVENUES </t>
  </si>
  <si>
    <t xml:space="preserve">CONSULTATION </t>
  </si>
  <si>
    <t xml:space="preserve">Sum of RADIOLOGY VISITS </t>
  </si>
  <si>
    <t xml:space="preserve">Sum of LAB VISITS </t>
  </si>
  <si>
    <t xml:space="preserve">Sum of SERVICES VISITS </t>
  </si>
  <si>
    <t>Sum of INPATIENTS ( HOSPITALIZED)</t>
  </si>
  <si>
    <t xml:space="preserve">DYNAMIC TAB </t>
  </si>
  <si>
    <t xml:space="preserve">Revenues _based on Selection </t>
  </si>
  <si>
    <t>Sum of CONSULTATION CASH (COL33)</t>
  </si>
  <si>
    <t>Sum of CONSULATION-CREDIT(34)</t>
  </si>
  <si>
    <t>Sum of RADIOLOGY -CASH (36)</t>
  </si>
  <si>
    <t>Sum of RADIOLOGY CREDIT (37)</t>
  </si>
  <si>
    <t xml:space="preserve">Sum of LAB CASH </t>
  </si>
  <si>
    <t xml:space="preserve">Sum of LAB CREDIT </t>
  </si>
  <si>
    <t>Sum of SERVICES CASH COL 42</t>
  </si>
  <si>
    <t>Sum of SERVICES CREDIT 43</t>
  </si>
  <si>
    <t xml:space="preserve">Sum of INPATIENT CASH </t>
  </si>
  <si>
    <t xml:space="preserve">Sum of INPAITENT CREDIT </t>
  </si>
  <si>
    <t xml:space="preserve">DYNAMIC CHOICE </t>
  </si>
  <si>
    <t>امراض النطق والبلع</t>
  </si>
  <si>
    <t>TOTAL REVENUES</t>
  </si>
  <si>
    <t xml:space="preserve">CR </t>
  </si>
  <si>
    <t xml:space="preserve">TOTAL </t>
  </si>
  <si>
    <t>CREDIT</t>
  </si>
  <si>
    <t xml:space="preserve">CASH  </t>
  </si>
  <si>
    <t>SERVICES</t>
  </si>
  <si>
    <t>أ . د. علي سعيد القحطاني</t>
  </si>
  <si>
    <t>أ.د. ناصر علي فقية</t>
  </si>
  <si>
    <t>د. ساره علي الشهري</t>
  </si>
  <si>
    <t>د. عبد العزيز علي الحميدي</t>
  </si>
  <si>
    <t>د. عبد الله مصلح</t>
  </si>
  <si>
    <t>د. مبارك القحطاني</t>
  </si>
  <si>
    <t>د.احمد محمود الحسن</t>
  </si>
  <si>
    <t>د. عايدة محمد</t>
  </si>
  <si>
    <t>د. عزة عصام مبارك</t>
  </si>
  <si>
    <t>د. علي أحمد عسيري</t>
  </si>
  <si>
    <t>د. مضر مصطفى</t>
  </si>
  <si>
    <t>د.احمد المجدوع</t>
  </si>
  <si>
    <t>عماد كركوتلي</t>
  </si>
  <si>
    <t>د. حسين جحلان</t>
  </si>
  <si>
    <t>د. طلعت الليثي</t>
  </si>
  <si>
    <t>د. عرفات عبد العظيم</t>
  </si>
  <si>
    <t xml:space="preserve">doct name </t>
  </si>
  <si>
    <t>بروفسور محمد القصادي</t>
  </si>
  <si>
    <t>د. أحمد العامري</t>
  </si>
  <si>
    <t>د. أحمد عبدالله</t>
  </si>
  <si>
    <t>د. خالد عبدالمعز</t>
  </si>
  <si>
    <t>د. راوية عبدالغني</t>
  </si>
  <si>
    <t>د. سفر مستور الشهراني</t>
  </si>
  <si>
    <t>د. عبدالله سعد</t>
  </si>
  <si>
    <t>د. محمد عبد الله</t>
  </si>
  <si>
    <t>د. هاشم على</t>
  </si>
  <si>
    <t>د. عبد الله عسيري</t>
  </si>
  <si>
    <t>د. محمد غرامة</t>
  </si>
  <si>
    <t>أ. د. سعيد أبو عشي</t>
  </si>
  <si>
    <t>د. حسن الزهراني</t>
  </si>
  <si>
    <t>د. رياض علي حكمي</t>
  </si>
  <si>
    <t>د. شادي عبارة</t>
  </si>
  <si>
    <t>د. عبد الله دلبوح</t>
  </si>
  <si>
    <t>د. فهد العمري</t>
  </si>
  <si>
    <t>د. محمد باوهاب</t>
  </si>
  <si>
    <t>د. محمود نجاتي</t>
  </si>
  <si>
    <t>د. عبد العزيز بدوي</t>
  </si>
  <si>
    <t>د. عبدالعزيز العمري</t>
  </si>
  <si>
    <t>د. عوني الشامي</t>
  </si>
  <si>
    <t>د. فراس عبدالله</t>
  </si>
  <si>
    <t xml:space="preserve">CURRENT YEAR </t>
  </si>
  <si>
    <t xml:space="preserve">LAST YEAR </t>
  </si>
  <si>
    <t>بروفسور فهد آل حمّاد</t>
  </si>
  <si>
    <t>تهاني بركات البيومي</t>
  </si>
  <si>
    <t>د . ابراهيم محمد الشريف</t>
  </si>
  <si>
    <t>د. إبراهيم النعمي</t>
  </si>
  <si>
    <t>د. إبراهيم عبدالوهاب</t>
  </si>
  <si>
    <t>د. احمد زكي</t>
  </si>
  <si>
    <t>د. احمد عبدالله</t>
  </si>
  <si>
    <t>د. أسامة محمد</t>
  </si>
  <si>
    <t>د. أسامة وليد</t>
  </si>
  <si>
    <t>د. أمال الدالي</t>
  </si>
  <si>
    <t>د. أنور اليوسف</t>
  </si>
  <si>
    <t>د. باهر سامي</t>
  </si>
  <si>
    <t>د. بها ء العقيبي</t>
  </si>
  <si>
    <t>د. تقوى حسن بشير</t>
  </si>
  <si>
    <t>د. تهاني عمر خالد</t>
  </si>
  <si>
    <t>د. توفيق الفيفي</t>
  </si>
  <si>
    <t>د. جهينة النايف</t>
  </si>
  <si>
    <t>د. حافظ أحمد طوهري</t>
  </si>
  <si>
    <t>د. حسام أحمد أديب كردي</t>
  </si>
  <si>
    <t>د. حسين الخالدي</t>
  </si>
  <si>
    <t>د. خالد النبراوي</t>
  </si>
  <si>
    <t>د. خالد باحمدان</t>
  </si>
  <si>
    <t>د. خالد عبد المحسن الثميري</t>
  </si>
  <si>
    <t>د. خالد محي الدين</t>
  </si>
  <si>
    <t>د. خديجة بيبي</t>
  </si>
  <si>
    <t>د. رجب السيد</t>
  </si>
  <si>
    <t>د. رياض القحطاني</t>
  </si>
  <si>
    <t>د. سعد الموسى</t>
  </si>
  <si>
    <t>د. سعيد آل قانع</t>
  </si>
  <si>
    <t>د. سعيد القحطانــي</t>
  </si>
  <si>
    <t>د. سميرة علي</t>
  </si>
  <si>
    <t>د. طارق الأزرقي</t>
  </si>
  <si>
    <t>د. عادل المصوري</t>
  </si>
  <si>
    <t>د. عبد الله جبران</t>
  </si>
  <si>
    <t>د. عبدالرحمن عبدالله</t>
  </si>
  <si>
    <t>د. عبدالله الاحمري</t>
  </si>
  <si>
    <t>د. عبدالله حمور</t>
  </si>
  <si>
    <t>د. عبدالله كمال النابلسي</t>
  </si>
  <si>
    <t>د. علاء محمد عبدالكريم</t>
  </si>
  <si>
    <t>د. غازي الشمراني</t>
  </si>
  <si>
    <t>د. فريد فايع  آل فايـع</t>
  </si>
  <si>
    <t>د. محمد احمد سلطان</t>
  </si>
  <si>
    <t>د. محمد أحمد عبدالواحد</t>
  </si>
  <si>
    <t>د. محمد شهيب</t>
  </si>
  <si>
    <t>د. محمد طالع</t>
  </si>
  <si>
    <t>د. محمد علي عسيري</t>
  </si>
  <si>
    <t>د. محمد فليفل</t>
  </si>
  <si>
    <t>د. محمد لافي العتيبي</t>
  </si>
  <si>
    <t>د. محمد مانع ال عمير</t>
  </si>
  <si>
    <t>د. مرفت محمد</t>
  </si>
  <si>
    <t>د. مشبب سعيد شايع</t>
  </si>
  <si>
    <t>د. معيض الكثيري</t>
  </si>
  <si>
    <t>د. منصور السلمي</t>
  </si>
  <si>
    <t>د. منصور علي هنداوي</t>
  </si>
  <si>
    <t>د. منى الشهراني</t>
  </si>
  <si>
    <t>د. مها السيد</t>
  </si>
  <si>
    <t>د. مهند محمد</t>
  </si>
  <si>
    <t>د. ميساء عبدالعزيز</t>
  </si>
  <si>
    <t>د. نهيل رأفت</t>
  </si>
  <si>
    <t>د. هاجر فيصل أمين</t>
  </si>
  <si>
    <t>د. هند القحطاني</t>
  </si>
  <si>
    <t>د. وسام الوسيلة بابكر</t>
  </si>
  <si>
    <t>د. وضاح محمد الالمعي</t>
  </si>
  <si>
    <t>د. يحيى علي</t>
  </si>
  <si>
    <t>د.اتقياء داوود</t>
  </si>
  <si>
    <t>د.ايه محمد</t>
  </si>
  <si>
    <t>د.خالد الصيادي</t>
  </si>
  <si>
    <t>د.سالي عبد العظيم</t>
  </si>
  <si>
    <t>صلاح الدين صابر</t>
  </si>
  <si>
    <t>د. أحمد يوسف</t>
  </si>
  <si>
    <t>د. عمر عبده ناجي</t>
  </si>
  <si>
    <t>د. محمد الأمين</t>
  </si>
  <si>
    <t>د.طلال المالكي</t>
  </si>
  <si>
    <t>د.نسيمه الكناني</t>
  </si>
  <si>
    <t>د. عبد الرحمن سمير</t>
  </si>
  <si>
    <t>د. عبدالحميد ناصر</t>
  </si>
  <si>
    <t>د. نور عبدالمطلب</t>
  </si>
  <si>
    <t>د. عزام الهادي</t>
  </si>
  <si>
    <t>د. محمد حسن شريف</t>
  </si>
  <si>
    <t>د. سعيد ابو سبعة</t>
  </si>
  <si>
    <t>د. جهاد محمود</t>
  </si>
  <si>
    <t>د.تقوى اسامة</t>
  </si>
  <si>
    <t>د.محمد فوزي</t>
  </si>
  <si>
    <t>فاطمة يحيى الألمعي</t>
  </si>
  <si>
    <t>د.عبدالله اليوسف عسيري</t>
  </si>
  <si>
    <t>د. احمد الأسطه</t>
  </si>
  <si>
    <t>د. احمد حمدي</t>
  </si>
  <si>
    <t>د. وائل صبحي وديع</t>
  </si>
  <si>
    <t>د.عبدالله المبارك</t>
  </si>
  <si>
    <t>د.هاجر آدم</t>
  </si>
  <si>
    <t>شهد ال عمر</t>
  </si>
  <si>
    <t>عبدالكريم الكاتبي</t>
  </si>
  <si>
    <t>مريم ابو عازم</t>
  </si>
  <si>
    <t>مريم عيسى حدادي</t>
  </si>
  <si>
    <t>نورة احمدي</t>
  </si>
  <si>
    <t>د. ميساء ياسين</t>
  </si>
  <si>
    <t>د. رهام يوسف</t>
  </si>
  <si>
    <t>د. سليم الشهري</t>
  </si>
  <si>
    <t>د. عبدالوهاب الجراد</t>
  </si>
  <si>
    <t>د. محمد ابراهيم صافي</t>
  </si>
  <si>
    <t>د. ياسين الضو</t>
  </si>
  <si>
    <t>د.اسماء ابو الفتوح</t>
  </si>
  <si>
    <t>د.فاطمة صلاح</t>
  </si>
  <si>
    <t>CASH</t>
  </si>
  <si>
    <t>LAB</t>
  </si>
  <si>
    <t xml:space="preserve">PATIENTS </t>
  </si>
  <si>
    <t>احمد علي</t>
  </si>
  <si>
    <t>البروفسور محمد القصادي</t>
  </si>
  <si>
    <t>د. احمد سمري</t>
  </si>
  <si>
    <t>د. أزهر خان</t>
  </si>
  <si>
    <t>د. اشرف جعفر</t>
  </si>
  <si>
    <t>د. الهام الاخضر</t>
  </si>
  <si>
    <t>د. حسين منصور طيران</t>
  </si>
  <si>
    <t>د. ريما شحاذي</t>
  </si>
  <si>
    <t>د. عادل ال عواض</t>
  </si>
  <si>
    <t>د. عائض عبد الله</t>
  </si>
  <si>
    <t>د. عبد الاله حسن الشهري</t>
  </si>
  <si>
    <t>د. عبدالرحمن وليد</t>
  </si>
  <si>
    <t>د. عبده الخيري</t>
  </si>
  <si>
    <t>د. عثمان أمين خير</t>
  </si>
  <si>
    <t>د. عثمان عمر</t>
  </si>
  <si>
    <t>د. مارون بولس</t>
  </si>
  <si>
    <t>د. محمد احمد علي</t>
  </si>
  <si>
    <t>د. محمد يمان</t>
  </si>
  <si>
    <t>د. مكي حسن احمد</t>
  </si>
  <si>
    <t>د. منا ياسين</t>
  </si>
  <si>
    <t>د. نبيله السيد</t>
  </si>
  <si>
    <t>د. نجيه علي</t>
  </si>
  <si>
    <t>د. هبه البشير</t>
  </si>
  <si>
    <t>د.ايمان صلاح</t>
  </si>
  <si>
    <t>د.ايهاب اكرم</t>
  </si>
  <si>
    <t>د.بسمه ال مفرح</t>
  </si>
  <si>
    <t>د.بهاء علي العقيبي</t>
  </si>
  <si>
    <t>د.سالي محمد</t>
  </si>
  <si>
    <t>د.سعد القحطاني</t>
  </si>
  <si>
    <t>د.شاكر حامد</t>
  </si>
  <si>
    <t>د.شيماء</t>
  </si>
  <si>
    <t>د.صالح الغامدي</t>
  </si>
  <si>
    <t>د.عبدالله القحطاني</t>
  </si>
  <si>
    <t>د.عبدالمجيد علي</t>
  </si>
  <si>
    <t>د.فؤاد العمري</t>
  </si>
  <si>
    <t>د.ماجد عبدالكريم</t>
  </si>
  <si>
    <t>د.محمد السكيني</t>
  </si>
  <si>
    <t>د.مريع القحطاني</t>
  </si>
  <si>
    <t>د.ناصر الاسمري</t>
  </si>
  <si>
    <t>روان الشهري</t>
  </si>
  <si>
    <t>سعيد ال خضيري</t>
  </si>
  <si>
    <t>سهيلة عسيري</t>
  </si>
  <si>
    <t>شذا الحمادي</t>
  </si>
  <si>
    <t>شهد صالح</t>
  </si>
  <si>
    <t>صالح عبدالله</t>
  </si>
  <si>
    <t>طيف سعيد</t>
  </si>
  <si>
    <t>عبدالله عسيري</t>
  </si>
  <si>
    <t>علي محمد</t>
  </si>
  <si>
    <t>فيصل ال مبارك</t>
  </si>
  <si>
    <t>فيصل يحيى</t>
  </si>
  <si>
    <t>ندى عسيري</t>
  </si>
  <si>
    <t xml:space="preserve"> البروفسور محمد القصادي</t>
  </si>
  <si>
    <t>احمد عسيري</t>
  </si>
  <si>
    <t>د. اسامة محمد</t>
  </si>
  <si>
    <t>د. راكان شحاده</t>
  </si>
  <si>
    <t>د. سماح كمال</t>
  </si>
  <si>
    <t>د. طارق السيد</t>
  </si>
  <si>
    <t>د.معن شعبي</t>
  </si>
  <si>
    <t>د. احمد العامري</t>
  </si>
  <si>
    <t>د. سعيد آل مفرج</t>
  </si>
  <si>
    <t>0</t>
  </si>
  <si>
    <t>د. محمد ابراهيم شومان</t>
  </si>
  <si>
    <t>د. سلطان عقيل محمد</t>
  </si>
  <si>
    <t>د. رأفت الشركسي</t>
  </si>
  <si>
    <t>د. جاد خالد</t>
  </si>
  <si>
    <t>د. عصام مبارك</t>
  </si>
  <si>
    <t>د. عبدالرحمن عزاوي</t>
  </si>
  <si>
    <t>د.سهيلة عسيري</t>
  </si>
  <si>
    <t>د رحاب العشماوي</t>
  </si>
  <si>
    <t>د. مبارك محمد آل شريم</t>
  </si>
  <si>
    <t>د. فتحية محمد فتحي</t>
  </si>
  <si>
    <t>(All)</t>
  </si>
  <si>
    <t>د. امنبه حامد</t>
  </si>
  <si>
    <t>د. سعيد عبدالله عارم</t>
  </si>
  <si>
    <t>JANUARY</t>
  </si>
  <si>
    <t>د.شيماء عادل</t>
  </si>
  <si>
    <t>د. دعاء محمد</t>
  </si>
  <si>
    <t>د. مؤيد محمد الحفظي</t>
  </si>
  <si>
    <t>د. عبدالله ثابت</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</si>
</sst>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 #,##0.00_-;_-* &quot;-&quot;??_-;_-@_-"/>
    <numFmt numFmtId="164" formatCode="_-* #,##0.00\ _ر_._س_._‏_-;\-* #,##0.00\ _ر_._س_._‏_-;_-* &quot;-&quot;??\ _ر_._س_._‏_-;_-@_-"/>
    <numFmt numFmtId="165" formatCode="_-* #,##0_-;\-* #,##0_-;_-* &quot;-&quot;??_-;_-@_-"/>
    <numFmt numFmtId="166" formatCode="_-* #,##0.0_-;\-* #,##0.0_-;_-* &quot;-&quot;??_-;_-@_-"/>
  </numFmts>
  <fonts count="4" x14ac:knownFonts="1">
    <font>
      <sz val="11"/>
      <color theme="1"/>
      <name val="Calibri"/>
      <family val="2"/>
      <charset val="178"/>
      <scheme val="minor"/>
    </font>
    <font>
      <sz val="11"/>
      <color theme="1"/>
      <name val="Calibri"/>
      <family val="2"/>
      <charset val="178"/>
      <scheme val="minor"/>
    </font>
    <font>
      <sz val="8"/>
      <name val="Calibri"/>
      <family val="2"/>
      <charset val="178"/>
      <scheme val="minor"/>
    </font>
    <font>
      <b/>
      <sz val="11"/>
      <color theme="1"/>
      <name val="Calibri"/>
      <family val="2"/>
      <charset val="178"/>
      <scheme val="minor"/>
    </font>
  </fonts>
  <fills count="6">
    <fill>
      <patternFill patternType="none"/>
    </fill>
    <fill>
      <patternFill patternType="gray125"/>
    </fill>
    <fill>
      <patternFill patternType="solid">
        <fgColor rgb="FFFFFF00"/>
        <bgColor indexed="64"/>
      </patternFill>
    </fill>
    <fill>
      <patternFill patternType="solid">
        <fgColor theme="4" tint="0.79998168889431442"/>
        <bgColor theme="4" tint="0.79998168889431442"/>
      </patternFill>
    </fill>
    <fill>
      <patternFill patternType="solid">
        <fgColor theme="2" tint="-9.9978637043366805E-2"/>
        <bgColor indexed="64"/>
      </patternFill>
    </fill>
    <fill>
      <patternFill patternType="solid">
        <fgColor rgb="FFFF0000"/>
        <bgColor indexed="64"/>
      </patternFill>
    </fill>
  </fills>
  <borders count="3">
    <border>
      <left/>
      <right/>
      <top/>
      <bottom/>
      <diagonal/>
    </border>
    <border>
      <left/>
      <right/>
      <top/>
      <bottom style="thin">
        <color indexed="64"/>
      </bottom>
      <diagonal/>
    </border>
    <border>
      <left/>
      <right/>
      <top/>
      <bottom style="thin">
        <color theme="4" tint="0.39997558519241921"/>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24">
    <xf numFmtId="0" fontId="0" fillId="0" borderId="0" xfId="0"/>
    <xf numFmtId="0" fontId="0" fillId="0" borderId="0" xfId="0" pivotButton="1"/>
    <xf numFmtId="0" fontId="0" fillId="0" borderId="0" xfId="0" applyAlignment="1">
      <alignment horizontal="left"/>
    </xf>
    <xf numFmtId="9" fontId="0" fillId="0" borderId="0" xfId="2" applyFont="1"/>
    <xf numFmtId="43" fontId="0" fillId="0" borderId="0" xfId="1" applyFont="1"/>
    <xf numFmtId="43" fontId="0" fillId="0" borderId="0" xfId="0" applyNumberFormat="1"/>
    <xf numFmtId="165" fontId="0" fillId="0" borderId="0" xfId="1" applyNumberFormat="1" applyFont="1"/>
    <xf numFmtId="164" fontId="0" fillId="0" borderId="0" xfId="0" applyNumberFormat="1" applyAlignment="1">
      <alignment horizontal="center"/>
    </xf>
    <xf numFmtId="43" fontId="0" fillId="0" borderId="0" xfId="0" applyNumberFormat="1" applyAlignment="1">
      <alignment horizontal="center"/>
    </xf>
    <xf numFmtId="165" fontId="0" fillId="0" borderId="0" xfId="0" applyNumberFormat="1" applyAlignment="1">
      <alignment horizontal="center"/>
    </xf>
    <xf numFmtId="0" fontId="0" fillId="3" borderId="0" xfId="0" applyFill="1"/>
    <xf numFmtId="0" fontId="0" fillId="3" borderId="2" xfId="0" applyFill="1" applyBorder="1"/>
    <xf numFmtId="0" fontId="3" fillId="3" borderId="2" xfId="0" applyFont="1" applyFill="1" applyBorder="1"/>
    <xf numFmtId="0" fontId="0" fillId="0" borderId="0" xfId="1" applyNumberFormat="1" applyFont="1"/>
    <xf numFmtId="165" fontId="0" fillId="0" borderId="0" xfId="0" applyNumberFormat="1"/>
    <xf numFmtId="9" fontId="0" fillId="0" borderId="0" xfId="0" applyNumberFormat="1"/>
    <xf numFmtId="0" fontId="0" fillId="4" borderId="0" xfId="0" applyFill="1"/>
    <xf numFmtId="0" fontId="0" fillId="0" borderId="0" xfId="0" applyAlignment="1">
      <alignment horizontal="left" indent="1"/>
    </xf>
    <xf numFmtId="0" fontId="0" fillId="2" borderId="0" xfId="0" applyFill="1"/>
    <xf numFmtId="166" fontId="0" fillId="0" borderId="0" xfId="0" applyNumberFormat="1"/>
    <xf numFmtId="0" fontId="0" fillId="5" borderId="0" xfId="0" applyFill="1"/>
    <xf numFmtId="0" fontId="0" fillId="2" borderId="1" xfId="0" applyFill="1" applyBorder="1" applyAlignment="1">
      <alignment horizontal="center"/>
    </xf>
    <xf numFmtId="0" fontId="0" fillId="0" borderId="1" xfId="0" applyBorder="1" applyAlignment="1">
      <alignment horizontal="center"/>
    </xf>
    <xf numFmtId="0" fontId="0" fillId="0" borderId="0" xfId="0" applyNumberFormat="1"/>
  </cellXfs>
  <cellStyles count="3">
    <cellStyle name="Comma" xfId="1" builtinId="3"/>
    <cellStyle name="Normal" xfId="0" builtinId="0"/>
    <cellStyle name="Percent" xfId="2" builtinId="5"/>
  </cellStyles>
  <dxfs count="93">
    <dxf>
      <numFmt numFmtId="165" formatCode="_-* #,##0_-;\-* #,##0_-;_-* &quot;-&quot;??_-;_-@_-"/>
    </dxf>
    <dxf>
      <numFmt numFmtId="13" formatCode="0%"/>
    </dxf>
    <dxf>
      <numFmt numFmtId="13" formatCode="0%"/>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35" formatCode="_-* #,##0.00_-;\-* #,##0.00_-;_-* &quot;-&quot;??_-;_-@_-"/>
    </dxf>
    <dxf>
      <numFmt numFmtId="35" formatCode="_-* #,##0.00_-;\-* #,##0.0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3" formatCode="0%"/>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35" formatCode="_-* #,##0.00_-;\-* #,##0.00_-;_-* &quot;-&quot;??_-;_-@_-"/>
    </dxf>
    <dxf>
      <numFmt numFmtId="13" formatCode="0%"/>
    </dxf>
    <dxf>
      <numFmt numFmtId="13" formatCode="0%"/>
    </dxf>
    <dxf>
      <numFmt numFmtId="165"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5" formatCode="_-* #,##0_-;\-* #,##0_-;_-* &quot;-&quot;??_-;_-@_-"/>
    </dxf>
    <dxf>
      <numFmt numFmtId="165" formatCode="_-* #,##0_-;\-* #,##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3" formatCode="0%"/>
    </dxf>
    <dxf>
      <numFmt numFmtId="165" formatCode="_-* #,##0_-;\-* #,##0_-;_-* &quot;-&quot;??_-;_-@_-"/>
    </dxf>
    <dxf>
      <numFmt numFmtId="35"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s>
  <tableStyles count="1" defaultTableStyle="TableStyleMedium2" defaultPivotStyle="PivotStyleLight16">
    <tableStyle name="Slicer Style 2" pivot="0" table="0" count="6" xr9:uid="{06C6528B-1B9B-42CF-A374-3677FB18A915}"/>
  </tableStyles>
  <colors>
    <mruColors>
      <color rgb="FFFF00FF"/>
      <color rgb="FF00FFFF"/>
      <color rgb="FFFF66FF"/>
      <color rgb="FF00FF00"/>
    </mruColors>
  </colors>
  <extLst>
    <ext xmlns:x14="http://schemas.microsoft.com/office/spreadsheetml/2009/9/main" uri="{46F421CA-312F-682f-3DD2-61675219B42D}">
      <x14:dxfs count="6">
        <dxf>
          <font>
            <sz val="12"/>
            <color theme="0"/>
            <name val="Agency FB"/>
            <family val="2"/>
            <scheme val="none"/>
          </font>
          <fill>
            <patternFill>
              <bgColor rgb="FF002060"/>
            </patternFill>
          </fill>
          <border>
            <left style="thin">
              <color theme="0"/>
            </left>
            <right style="thin">
              <color theme="0"/>
            </right>
            <top style="thin">
              <color theme="0"/>
            </top>
            <bottom style="thin">
              <color theme="0"/>
            </bottom>
          </border>
        </dxf>
        <dxf>
          <font>
            <sz val="12"/>
            <color rgb="FF002060"/>
            <name val="Agency FB"/>
            <family val="2"/>
            <scheme val="none"/>
          </font>
          <fill>
            <patternFill>
              <bgColor theme="0"/>
            </patternFill>
          </fill>
          <border>
            <left style="double">
              <color rgb="FF002060"/>
            </left>
            <right style="double">
              <color rgb="FF002060"/>
            </right>
            <top style="double">
              <color rgb="FF002060"/>
            </top>
            <bottom style="double">
              <color rgb="FF002060"/>
            </bottom>
          </border>
        </dxf>
        <dxf>
          <font>
            <b/>
            <i val="0"/>
            <sz val="12"/>
            <color theme="0"/>
            <name val="Agency FB"/>
            <family val="2"/>
            <scheme val="none"/>
          </font>
          <fill>
            <patternFill>
              <bgColor theme="0"/>
            </patternFill>
          </fill>
          <border>
            <left style="double">
              <color rgb="FF002060"/>
            </left>
            <right style="double">
              <color rgb="FF002060"/>
            </right>
            <top style="double">
              <color rgb="FF002060"/>
            </top>
            <bottom style="double">
              <color rgb="FF002060"/>
            </bottom>
          </border>
        </dxf>
        <dxf>
          <font>
            <b/>
            <i val="0"/>
            <sz val="12"/>
            <color rgb="FF002060"/>
            <name val="Agency FB"/>
            <family val="2"/>
            <scheme val="none"/>
          </font>
          <fill>
            <patternFill>
              <bgColor theme="0"/>
            </patternFill>
          </fill>
          <border>
            <left style="double">
              <color rgb="FF002060"/>
            </left>
            <right style="double">
              <color rgb="FF002060"/>
            </right>
            <top style="double">
              <color rgb="FF002060"/>
            </top>
            <bottom style="double">
              <color rgb="FF002060"/>
            </bottom>
          </border>
        </dxf>
        <dxf>
          <font>
            <b/>
            <i val="0"/>
            <sz val="12"/>
            <color theme="0"/>
            <name val="Agency FB"/>
            <family val="2"/>
            <scheme val="none"/>
          </font>
          <fill>
            <patternFill>
              <bgColor theme="0"/>
            </patternFill>
          </fill>
        </dxf>
        <dxf>
          <font>
            <b/>
            <i val="0"/>
            <sz val="12"/>
            <color theme="0"/>
            <name val="Agency FB"/>
            <family val="2"/>
            <scheme val="none"/>
          </font>
          <fill>
            <patternFill>
              <bgColor rgb="FF002060"/>
            </patternFill>
          </fill>
          <border>
            <left style="double">
              <color theme="0"/>
            </left>
            <right style="double">
              <color theme="0"/>
            </right>
            <top style="double">
              <color theme="0"/>
            </top>
            <bottom style="double">
              <color theme="0"/>
            </bottom>
          </border>
        </dxf>
      </x14:dxfs>
    </ext>
    <ext xmlns:x14="http://schemas.microsoft.com/office/spreadsheetml/2009/9/main" uri="{EB79DEF2-80B8-43e5-95BD-54CBDDF9020C}">
      <x14:slicerStyles defaultSlicerStyle="SlicerStyleLight1">
        <x14:slicerStyle name="Slicer Style 2">
          <x14:slicerStyleElements>
            <x14:slicerStyleElement type="unselectedItemWithData" dxfId="5"/>
            <x14:slicerStyleElement type="unselectedItemWithNoData" dxfId="4"/>
            <x14:slicerStyleElement type="selectedItemWithData" dxfId="3"/>
            <x14:slicerStyleElement type="selectedItemWithNo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5.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6.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7.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tranfered_pivots!$D$75</c:f>
          <c:strCache>
            <c:ptCount val="1"/>
            <c:pt idx="0">
              <c:v>NUMBER OF PATIENTS FOR TOTAL REVENUES  النساء والولادة</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3.2023289665211063E-2"/>
          <c:y val="0.22233962264150944"/>
          <c:w val="0.93595342066957787"/>
          <c:h val="0.66093953350170853"/>
        </c:manualLayout>
      </c:layout>
      <c:lineChart>
        <c:grouping val="standard"/>
        <c:varyColors val="0"/>
        <c:ser>
          <c:idx val="0"/>
          <c:order val="0"/>
          <c:tx>
            <c:v>TOTAL PATIENTS </c:v>
          </c:tx>
          <c:spPr>
            <a:ln w="22225" cap="rnd">
              <a:solidFill>
                <a:srgbClr val="002060"/>
              </a:solidFill>
              <a:round/>
            </a:ln>
            <a:effectLst/>
          </c:spPr>
          <c:marker>
            <c:symbol val="circle"/>
            <c:size val="5"/>
            <c:spPr>
              <a:solidFill>
                <a:schemeClr val="accent1"/>
              </a:solidFill>
              <a:ln w="9525">
                <a:solidFill>
                  <a:srgbClr val="00206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[0]!MONTHLINE</c:f>
              <c:strCache>
                <c:ptCount val="12"/>
                <c:pt idx="0">
                  <c:v>JANUARY </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[0]!CLINICPATIENTS</c:f>
              <c:numCache>
                <c:formatCode>_-* #,##0_-;\-* #,##0_-;_-* "-"??_-;_-@_-</c:formatCode>
                <c:ptCount val="12"/>
                <c:pt idx="0">
                  <c:v>1257</c:v>
                </c:pt>
                <c:pt idx="1">
                  <c:v>1134</c:v>
                </c:pt>
                <c:pt idx="2">
                  <c:v>1440</c:v>
                </c:pt>
                <c:pt idx="3">
                  <c:v>1083</c:v>
                </c:pt>
                <c:pt idx="4">
                  <c:v>1272</c:v>
                </c:pt>
                <c:pt idx="5">
                  <c:v>1493</c:v>
                </c:pt>
                <c:pt idx="6">
                  <c:v>1328</c:v>
                </c:pt>
                <c:pt idx="7">
                  <c:v>1699</c:v>
                </c:pt>
                <c:pt idx="8">
                  <c:v>1498</c:v>
                </c:pt>
                <c:pt idx="9">
                  <c:v>1442</c:v>
                </c:pt>
                <c:pt idx="10">
                  <c:v>1360</c:v>
                </c:pt>
                <c:pt idx="11">
                  <c:v>1278</c:v>
                </c:pt>
              </c:numCache>
            </c:numRef>
          </c:val>
          <c:smooth val="0"/>
          <c:extLst>
            <c:ext xmlns:c16="http://schemas.microsoft.com/office/drawing/2014/chart" uri="{C3380CC4-5D6E-409C-BE32-E72D297353CC}">
              <c16:uniqueId val="{00000000-5B89-462F-B0C8-ED16F33C3D91}"/>
            </c:ext>
          </c:extLst>
        </c:ser>
        <c:dLbls>
          <c:showLegendKey val="0"/>
          <c:showVal val="0"/>
          <c:showCatName val="0"/>
          <c:showSerName val="0"/>
          <c:showPercent val="0"/>
          <c:showBubbleSize val="0"/>
        </c:dLbls>
        <c:upDownBars>
          <c:gapWidth val="150"/>
          <c:upBars>
            <c:spPr>
              <a:solidFill>
                <a:schemeClr val="lt1"/>
              </a:solidFill>
              <a:ln w="9525">
                <a:solidFill>
                  <a:schemeClr val="tx1">
                    <a:lumMod val="15000"/>
                    <a:lumOff val="85000"/>
                  </a:schemeClr>
                </a:solidFill>
              </a:ln>
              <a:effectLst/>
            </c:spPr>
          </c:upBars>
          <c:downBars>
            <c:spPr>
              <a:solidFill>
                <a:schemeClr val="dk1">
                  <a:lumMod val="65000"/>
                  <a:lumOff val="35000"/>
                </a:schemeClr>
              </a:solidFill>
              <a:ln w="9525">
                <a:solidFill>
                  <a:schemeClr val="tx1">
                    <a:lumMod val="65000"/>
                    <a:lumOff val="35000"/>
                  </a:schemeClr>
                </a:solidFill>
              </a:ln>
              <a:effectLst/>
            </c:spPr>
          </c:downBars>
        </c:upDownBars>
        <c:marker val="1"/>
        <c:smooth val="0"/>
        <c:axId val="1940281472"/>
        <c:axId val="1940306432"/>
      </c:lineChart>
      <c:catAx>
        <c:axId val="1940281472"/>
        <c:scaling>
          <c:orientation val="minMax"/>
        </c:scaling>
        <c:delete val="0"/>
        <c:axPos val="b"/>
        <c:numFmt formatCode="General" sourceLinked="1"/>
        <c:majorTickMark val="out"/>
        <c:minorTickMark val="none"/>
        <c:tickLblPos val="nextTo"/>
        <c:spPr>
          <a:noFill/>
          <a:ln w="9525" cap="flat" cmpd="sng" algn="ctr">
            <a:solidFill>
              <a:srgbClr val="002060"/>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40306432"/>
        <c:crosses val="autoZero"/>
        <c:auto val="1"/>
        <c:lblAlgn val="ctr"/>
        <c:lblOffset val="100"/>
        <c:noMultiLvlLbl val="0"/>
      </c:catAx>
      <c:valAx>
        <c:axId val="1940306432"/>
        <c:scaling>
          <c:orientation val="minMax"/>
        </c:scaling>
        <c:delete val="1"/>
        <c:axPos val="l"/>
        <c:numFmt formatCode="_-* #,##0_-;\-* #,##0_-;_-* &quot;-&quot;??_-;_-@_-" sourceLinked="1"/>
        <c:majorTickMark val="none"/>
        <c:minorTickMark val="none"/>
        <c:tickLblPos val="nextTo"/>
        <c:crossAx val="1940281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'ANALYSIS '!$C$704</c:f>
          <c:strCache>
            <c:ptCount val="1"/>
            <c:pt idx="0">
              <c:v>تقسيمات اعداد المرضى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'!$E$686:$I$686</c:f>
              <c:strCache>
                <c:ptCount val="5"/>
                <c:pt idx="0">
                  <c:v>اجمالي اعداد المرضى</c:v>
                </c:pt>
                <c:pt idx="1">
                  <c:v>التنويم </c:v>
                </c:pt>
                <c:pt idx="2">
                  <c:v>الاشعة </c:v>
                </c:pt>
                <c:pt idx="3">
                  <c:v>المختبر </c:v>
                </c:pt>
                <c:pt idx="4">
                  <c:v>الخدمات </c:v>
                </c:pt>
              </c:strCache>
            </c:strRef>
          </c:cat>
          <c:val>
            <c:numRef>
              <c:f>'ANALYSIS '!$E$687:$I$687</c:f>
              <c:numCache>
                <c:formatCode>_-* #,##0_-;\-* #,##0_-;_-* "-"??_-;_-@_-</c:formatCode>
                <c:ptCount val="5"/>
                <c:pt idx="0">
                  <c:v>0</c:v>
                </c:pt>
                <c:pt idx="1">
                  <c:v>0</c:v>
                </c:pt>
                <c:pt idx="2">
                  <c:v>0</c:v>
                </c:pt>
                <c:pt idx="3">
                  <c:v>0</c:v>
                </c:pt>
                <c:pt idx="4">
                  <c:v>0</c:v>
                </c:pt>
              </c:numCache>
            </c:numRef>
          </c:val>
          <c:extLst>
            <c:ext xmlns:c16="http://schemas.microsoft.com/office/drawing/2014/chart" uri="{C3380CC4-5D6E-409C-BE32-E72D297353CC}">
              <c16:uniqueId val="{00000000-93D3-4DF8-B2F4-7D275B12FCCD}"/>
            </c:ext>
          </c:extLst>
        </c:ser>
        <c:dLbls>
          <c:showLegendKey val="0"/>
          <c:showVal val="0"/>
          <c:showCatName val="0"/>
          <c:showSerName val="0"/>
          <c:showPercent val="0"/>
          <c:showBubbleSize val="0"/>
        </c:dLbls>
        <c:gapWidth val="219"/>
        <c:overlap val="-27"/>
        <c:axId val="855639695"/>
        <c:axId val="855630959"/>
      </c:barChart>
      <c:catAx>
        <c:axId val="855639695"/>
        <c:scaling>
          <c:orientation val="minMax"/>
        </c:scaling>
        <c:delete val="0"/>
        <c:axPos val="b"/>
        <c:numFmt formatCode="General" sourceLinked="1"/>
        <c:majorTickMark val="none"/>
        <c:minorTickMark val="none"/>
        <c:tickLblPos val="nextTo"/>
        <c:spPr>
          <a:noFill/>
          <a:ln w="9525" cap="flat" cmpd="sng" algn="ctr">
            <a:solidFill>
              <a:srgbClr val="002060"/>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855630959"/>
        <c:crosses val="autoZero"/>
        <c:auto val="1"/>
        <c:lblAlgn val="ctr"/>
        <c:lblOffset val="100"/>
        <c:noMultiLvlLbl val="0"/>
      </c:catAx>
      <c:valAx>
        <c:axId val="855630959"/>
        <c:scaling>
          <c:orientation val="minMax"/>
        </c:scaling>
        <c:delete val="1"/>
        <c:axPos val="l"/>
        <c:numFmt formatCode="_-* #,##0_-;\-* #,##0_-;_-* &quot;-&quot;??_-;_-@_-" sourceLinked="1"/>
        <c:majorTickMark val="none"/>
        <c:minorTickMark val="none"/>
        <c:tickLblPos val="nextTo"/>
        <c:crossAx val="855639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ar-SA"/>
              <a:t>معدلات تحويل المرضى للاقسام الاخرى  د.اتقياء داوود</a:t>
            </a:r>
          </a:p>
        </c:rich>
      </c:tx>
      <c:overlay val="0"/>
      <c:spPr>
        <a:noFill/>
        <a:ln>
          <a:noFill/>
        </a:ln>
        <a:effectLst/>
      </c:spPr>
    </c:title>
    <c:autoTitleDeleted val="0"/>
    <c:plotArea>
      <c:layout/>
      <c:barChart>
        <c:barDir val="col"/>
        <c:grouping val="clustered"/>
        <c:varyColors val="0"/>
        <c:ser>
          <c:idx val="0"/>
          <c:order val="0"/>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'!$F$686:$I$686</c:f>
              <c:strCache>
                <c:ptCount val="4"/>
                <c:pt idx="0">
                  <c:v>التنويم </c:v>
                </c:pt>
                <c:pt idx="1">
                  <c:v>الاشعة </c:v>
                </c:pt>
                <c:pt idx="2">
                  <c:v>المختبر </c:v>
                </c:pt>
                <c:pt idx="3">
                  <c:v>الخدمات </c:v>
                </c:pt>
              </c:strCache>
            </c:strRef>
          </c:cat>
          <c:val>
            <c:numRef>
              <c:f>'ANALYSIS '!$F$688:$I$688</c:f>
              <c:numCache>
                <c:formatCode>0%</c:formatCode>
                <c:ptCount val="4"/>
                <c:pt idx="0">
                  <c:v>0</c:v>
                </c:pt>
                <c:pt idx="1">
                  <c:v>0</c:v>
                </c:pt>
                <c:pt idx="2">
                  <c:v>0</c:v>
                </c:pt>
                <c:pt idx="3">
                  <c:v>0</c:v>
                </c:pt>
              </c:numCache>
            </c:numRef>
          </c:val>
          <c:extLst>
            <c:ext xmlns:c16="http://schemas.microsoft.com/office/drawing/2014/chart" uri="{C3380CC4-5D6E-409C-BE32-E72D297353CC}">
              <c16:uniqueId val="{00000002-5730-4B9F-85E0-753E3174F8E4}"/>
            </c:ext>
          </c:extLst>
        </c:ser>
        <c:dLbls>
          <c:showLegendKey val="0"/>
          <c:showVal val="0"/>
          <c:showCatName val="0"/>
          <c:showSerName val="0"/>
          <c:showPercent val="0"/>
          <c:showBubbleSize val="0"/>
        </c:dLbls>
        <c:gapWidth val="219"/>
        <c:overlap val="-27"/>
        <c:axId val="855639695"/>
        <c:axId val="855630959"/>
      </c:barChart>
      <c:catAx>
        <c:axId val="855639695"/>
        <c:scaling>
          <c:orientation val="minMax"/>
        </c:scaling>
        <c:delete val="0"/>
        <c:axPos val="b"/>
        <c:numFmt formatCode="General" sourceLinked="1"/>
        <c:majorTickMark val="none"/>
        <c:minorTickMark val="none"/>
        <c:tickLblPos val="nextTo"/>
        <c:spPr>
          <a:noFill/>
          <a:ln w="9525" cap="flat" cmpd="sng" algn="ctr">
            <a:solidFill>
              <a:srgbClr val="002060"/>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855630959"/>
        <c:crosses val="autoZero"/>
        <c:auto val="1"/>
        <c:lblAlgn val="ctr"/>
        <c:lblOffset val="100"/>
        <c:noMultiLvlLbl val="0"/>
      </c:catAx>
      <c:valAx>
        <c:axId val="855630959"/>
        <c:scaling>
          <c:orientation val="minMax"/>
        </c:scaling>
        <c:delete val="1"/>
        <c:axPos val="l"/>
        <c:numFmt formatCode="0%" sourceLinked="1"/>
        <c:majorTickMark val="none"/>
        <c:minorTickMark val="none"/>
        <c:tickLblPos val="nextTo"/>
        <c:crossAx val="855639695"/>
        <c:crosses val="autoZero"/>
        <c:crossBetween val="between"/>
      </c:valAx>
    </c:plotArea>
    <c:plotVisOnly val="1"/>
    <c:dispBlanksAs val="gap"/>
    <c:showDLblsOverMax val="0"/>
    <c:extLst/>
  </c:chart>
  <c:spPr>
    <a:ln>
      <a:noFill/>
    </a:ln>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'ANALYSIS '!$T$3</c:f>
          <c:strCache>
            <c:ptCount val="1"/>
            <c:pt idx="0">
              <c:v>NUMBER OF PATIENTS FOR TOTAL REVENUES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rgbClr val="00FFFF"/>
              </a:solidFill>
              <a:latin typeface="+mn-lt"/>
              <a:ea typeface="+mn-ea"/>
              <a:cs typeface="+mn-cs"/>
            </a:defRPr>
          </a:pPr>
          <a:endParaRPr lang="en-US"/>
        </a:p>
      </c:txPr>
    </c:title>
    <c:autoTitleDeleted val="0"/>
    <c:plotArea>
      <c:layout>
        <c:manualLayout>
          <c:layoutTarget val="inner"/>
          <c:xMode val="edge"/>
          <c:yMode val="edge"/>
          <c:x val="1.2990847357543548E-2"/>
          <c:y val="0.10700440351068505"/>
          <c:w val="0.97401830528491296"/>
          <c:h val="0.80093900733064383"/>
        </c:manualLayout>
      </c:layout>
      <c:lineChart>
        <c:grouping val="standard"/>
        <c:varyColors val="0"/>
        <c:ser>
          <c:idx val="0"/>
          <c:order val="0"/>
          <c:tx>
            <c:v>CURRENT YEAR PATIENTS </c:v>
          </c:tx>
          <c:spPr>
            <a:ln w="12700" cap="rnd">
              <a:solidFill>
                <a:srgbClr val="00FFFF"/>
              </a:solidFill>
              <a:round/>
            </a:ln>
            <a:effectLst>
              <a:glow rad="63500">
                <a:srgbClr val="00FFFF">
                  <a:alpha val="10000"/>
                </a:srgbClr>
              </a:glow>
            </a:effectLst>
          </c:spPr>
          <c:marker>
            <c:symbol val="circle"/>
            <c:size val="5"/>
            <c:spPr>
              <a:solidFill>
                <a:srgbClr val="00FFFF"/>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00FFFF"/>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[0]!MONTHLINE</c:f>
              <c:strCache>
                <c:ptCount val="12"/>
                <c:pt idx="0">
                  <c:v>JANUARY </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[0]!TOTALPATIENTS</c:f>
              <c:numCache>
                <c:formatCode>_-* #,##0_-;\-* #,##0_-;_-* "-"??_-;_-@_-</c:formatCode>
                <c:ptCount val="12"/>
                <c:pt idx="0">
                  <c:v>19738</c:v>
                </c:pt>
                <c:pt idx="1">
                  <c:v>18133</c:v>
                </c:pt>
                <c:pt idx="2">
                  <c:v>22666</c:v>
                </c:pt>
                <c:pt idx="3">
                  <c:v>18525</c:v>
                </c:pt>
                <c:pt idx="4">
                  <c:v>26755</c:v>
                </c:pt>
                <c:pt idx="5">
                  <c:v>27194</c:v>
                </c:pt>
                <c:pt idx="6">
                  <c:v>24386</c:v>
                </c:pt>
                <c:pt idx="7">
                  <c:v>29157</c:v>
                </c:pt>
                <c:pt idx="8">
                  <c:v>25976</c:v>
                </c:pt>
                <c:pt idx="9">
                  <c:v>28439</c:v>
                </c:pt>
                <c:pt idx="10">
                  <c:v>23629</c:v>
                </c:pt>
                <c:pt idx="11">
                  <c:v>22596</c:v>
                </c:pt>
              </c:numCache>
            </c:numRef>
          </c:val>
          <c:smooth val="0"/>
          <c:extLst>
            <c:ext xmlns:c16="http://schemas.microsoft.com/office/drawing/2014/chart" uri="{C3380CC4-5D6E-409C-BE32-E72D297353CC}">
              <c16:uniqueId val="{00000000-3E7F-48AF-AF41-2A79BCBC40D5}"/>
            </c:ext>
          </c:extLst>
        </c:ser>
        <c:ser>
          <c:idx val="1"/>
          <c:order val="1"/>
          <c:tx>
            <c:v>LAST YEAR PATIENTS 2021</c:v>
          </c:tx>
          <c:spPr>
            <a:ln w="12700" cap="rnd">
              <a:solidFill>
                <a:srgbClr val="FF00FF"/>
              </a:solidFill>
              <a:round/>
            </a:ln>
            <a:effectLst/>
          </c:spPr>
          <c:marker>
            <c:symbol val="circle"/>
            <c:size val="2"/>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[0]!last_year_pat</c:f>
              <c:numCache>
                <c:formatCode>_-* #,##0_-;\-* #,##0_-;_-* "-"??_-;_-@_-</c:formatCode>
                <c:ptCount val="12"/>
                <c:pt idx="0">
                  <c:v>17847</c:v>
                </c:pt>
                <c:pt idx="1">
                  <c:v>16805</c:v>
                </c:pt>
                <c:pt idx="2">
                  <c:v>21870</c:v>
                </c:pt>
                <c:pt idx="3">
                  <c:v>18236</c:v>
                </c:pt>
                <c:pt idx="4">
                  <c:v>19570</c:v>
                </c:pt>
                <c:pt idx="5">
                  <c:v>25966</c:v>
                </c:pt>
                <c:pt idx="6">
                  <c:v>22092</c:v>
                </c:pt>
                <c:pt idx="7">
                  <c:v>25951</c:v>
                </c:pt>
                <c:pt idx="8">
                  <c:v>20505</c:v>
                </c:pt>
                <c:pt idx="9">
                  <c:v>20505</c:v>
                </c:pt>
                <c:pt idx="10">
                  <c:v>19599</c:v>
                </c:pt>
                <c:pt idx="11">
                  <c:v>19687</c:v>
                </c:pt>
              </c:numCache>
            </c:numRef>
          </c:val>
          <c:smooth val="0"/>
          <c:extLst>
            <c:ext xmlns:c16="http://schemas.microsoft.com/office/drawing/2014/chart" uri="{C3380CC4-5D6E-409C-BE32-E72D297353CC}">
              <c16:uniqueId val="{00000000-31E1-4DB7-B2B0-4AC9992780D5}"/>
            </c:ext>
          </c:extLst>
        </c:ser>
        <c:dLbls>
          <c:showLegendKey val="0"/>
          <c:showVal val="0"/>
          <c:showCatName val="0"/>
          <c:showSerName val="0"/>
          <c:showPercent val="0"/>
          <c:showBubbleSize val="0"/>
        </c:dLbls>
        <c:marker val="1"/>
        <c:smooth val="0"/>
        <c:axId val="1940281472"/>
        <c:axId val="1940306432"/>
      </c:lineChart>
      <c:catAx>
        <c:axId val="1940281472"/>
        <c:scaling>
          <c:orientation val="minMax"/>
        </c:scaling>
        <c:delete val="0"/>
        <c:axPos val="b"/>
        <c:numFmt formatCode="General" sourceLinked="1"/>
        <c:majorTickMark val="out"/>
        <c:minorTickMark val="none"/>
        <c:tickLblPos val="nextTo"/>
        <c:spPr>
          <a:noFill/>
          <a:ln w="9525" cap="flat" cmpd="sng" algn="ctr">
            <a:solidFill>
              <a:srgbClr val="002060"/>
            </a:solidFill>
            <a:round/>
          </a:ln>
          <a:effectLst/>
        </c:spPr>
        <c:txPr>
          <a:bodyPr rot="-60000000" spcFirstLastPara="1" vertOverflow="ellipsis" vert="horz" wrap="square" anchor="ctr" anchorCtr="1"/>
          <a:lstStyle/>
          <a:p>
            <a:pPr>
              <a:defRPr sz="900" b="0" i="0" u="none" strike="noStrike" kern="1200" baseline="0">
                <a:solidFill>
                  <a:srgbClr val="00FFFF"/>
                </a:solidFill>
                <a:latin typeface="+mn-lt"/>
                <a:ea typeface="+mn-ea"/>
                <a:cs typeface="+mn-cs"/>
              </a:defRPr>
            </a:pPr>
            <a:endParaRPr lang="en-US"/>
          </a:p>
        </c:txPr>
        <c:crossAx val="1940306432"/>
        <c:crosses val="autoZero"/>
        <c:auto val="1"/>
        <c:lblAlgn val="ctr"/>
        <c:lblOffset val="100"/>
        <c:noMultiLvlLbl val="0"/>
      </c:catAx>
      <c:valAx>
        <c:axId val="1940306432"/>
        <c:scaling>
          <c:orientation val="minMax"/>
        </c:scaling>
        <c:delete val="1"/>
        <c:axPos val="l"/>
        <c:numFmt formatCode="_-* #,##0_-;\-* #,##0_-;_-* &quot;-&quot;??_-;_-@_-" sourceLinked="1"/>
        <c:majorTickMark val="none"/>
        <c:minorTickMark val="none"/>
        <c:tickLblPos val="nextTo"/>
        <c:crossAx val="1940281472"/>
        <c:crosses val="autoZero"/>
        <c:crossBetween val="between"/>
      </c:valAx>
      <c:spPr>
        <a:noFill/>
        <a:ln>
          <a:noFill/>
        </a:ln>
        <a:effectLst/>
      </c:spPr>
    </c:plotArea>
    <c:legend>
      <c:legendPos val="t"/>
      <c:layout>
        <c:manualLayout>
          <c:xMode val="edge"/>
          <c:yMode val="edge"/>
          <c:x val="0.66004877379698668"/>
          <c:y val="4.4007922757179498E-2"/>
          <c:w val="0.33889261627947526"/>
          <c:h val="6.69647334818355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performance Dashboard.xlsx]ANALYSIS !PivotTable14</c:name>
    <c:fmtId val="19"/>
  </c:pivotSource>
  <c:chart>
    <c:title>
      <c:tx>
        <c:strRef>
          <c:f>'ANALYSIS '!$H$408</c:f>
          <c:strCache>
            <c:ptCount val="1"/>
            <c:pt idx="0">
              <c:v>TOTAL REVENUES  IN  NOVEMBER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rgbClr val="00FFFF"/>
              </a:solidFill>
              <a:latin typeface="+mn-lt"/>
              <a:ea typeface="+mn-ea"/>
              <a:cs typeface="+mn-cs"/>
            </a:defRPr>
          </a:pPr>
          <a:endParaRPr lang="en-US"/>
        </a:p>
      </c:txPr>
    </c:title>
    <c:autoTitleDeleted val="0"/>
    <c:pivotFmts>
      <c:pivotFmt>
        <c:idx val="0"/>
        <c:spPr>
          <a:solidFill>
            <a:srgbClr val="002060"/>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2060"/>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FFFF"/>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'!$H$408</c:f>
              <c:strCache>
                <c:ptCount val="1"/>
                <c:pt idx="0">
                  <c:v>Total</c:v>
                </c:pt>
              </c:strCache>
            </c:strRef>
          </c:tx>
          <c:spPr>
            <a:solidFill>
              <a:srgbClr val="00FFFF"/>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'!$H$408</c:f>
              <c:strCache>
                <c:ptCount val="35"/>
                <c:pt idx="0">
                  <c:v>الأطفال</c:v>
                </c:pt>
                <c:pt idx="1">
                  <c:v>الصدرية</c:v>
                </c:pt>
                <c:pt idx="2">
                  <c:v>القلب</c:v>
                </c:pt>
                <c:pt idx="3">
                  <c:v>الجراحة</c:v>
                </c:pt>
                <c:pt idx="4">
                  <c:v>جراحة مخ وأعصاب</c:v>
                </c:pt>
                <c:pt idx="5">
                  <c:v>النساء والولادة</c:v>
                </c:pt>
                <c:pt idx="6">
                  <c:v>العظام</c:v>
                </c:pt>
                <c:pt idx="7">
                  <c:v>أنف وأذن وحنجرة</c:v>
                </c:pt>
                <c:pt idx="8">
                  <c:v>الطوارئ</c:v>
                </c:pt>
                <c:pt idx="9">
                  <c:v>الباطنية</c:v>
                </c:pt>
                <c:pt idx="10">
                  <c:v>جراحة التجميل</c:v>
                </c:pt>
                <c:pt idx="11">
                  <c:v>المخ و الأعصاب</c:v>
                </c:pt>
                <c:pt idx="12">
                  <c:v>المسالك البولية</c:v>
                </c:pt>
                <c:pt idx="13">
                  <c:v>باطنية وكلى</c:v>
                </c:pt>
                <c:pt idx="14">
                  <c:v>باطنية و مناظير</c:v>
                </c:pt>
                <c:pt idx="15">
                  <c:v>باطنية وأمراض معدية</c:v>
                </c:pt>
                <c:pt idx="16">
                  <c:v>الأسنان</c:v>
                </c:pt>
                <c:pt idx="17">
                  <c:v>العيون</c:v>
                </c:pt>
                <c:pt idx="18">
                  <c:v>عيادة أطفال طوارئ</c:v>
                </c:pt>
                <c:pt idx="19">
                  <c:v>السكري والسمنه</c:v>
                </c:pt>
                <c:pt idx="20">
                  <c:v>عيادة الموظفين</c:v>
                </c:pt>
                <c:pt idx="21">
                  <c:v>النفسية</c:v>
                </c:pt>
                <c:pt idx="22">
                  <c:v>الجلدية</c:v>
                </c:pt>
                <c:pt idx="23">
                  <c:v>العلاج الطبيعي</c:v>
                </c:pt>
                <c:pt idx="24">
                  <c:v>ديافيرام</c:v>
                </c:pt>
                <c:pt idx="25">
                  <c:v>أمراض الروماتيزم</c:v>
                </c:pt>
                <c:pt idx="26">
                  <c:v>جراحة أطفال</c:v>
                </c:pt>
                <c:pt idx="27">
                  <c:v>المناعة والحساسية</c:v>
                </c:pt>
                <c:pt idx="28">
                  <c:v>عيادة طواريء النساء والولادة</c:v>
                </c:pt>
                <c:pt idx="29">
                  <c:v>جراحة الأوعية الدموية</c:v>
                </c:pt>
                <c:pt idx="30">
                  <c:v>القسطرة والأشعة التداخلية</c:v>
                </c:pt>
                <c:pt idx="31">
                  <c:v>العلاج السلوكي</c:v>
                </c:pt>
                <c:pt idx="32">
                  <c:v>أمراض الدم</c:v>
                </c:pt>
                <c:pt idx="33">
                  <c:v>امراض النطق والبلع</c:v>
                </c:pt>
                <c:pt idx="34">
                  <c:v>التغذية العلاجية</c:v>
                </c:pt>
              </c:strCache>
            </c:strRef>
          </c:cat>
          <c:val>
            <c:numRef>
              <c:f>'ANALYSIS '!$H$408</c:f>
              <c:numCache>
                <c:formatCode>_-* #,##0_-;\-* #,##0_-;_-* "-"??_-;_-@_-</c:formatCode>
                <c:ptCount val="35"/>
                <c:pt idx="0">
                  <c:v>5062041.92</c:v>
                </c:pt>
                <c:pt idx="1">
                  <c:v>2635816.16</c:v>
                </c:pt>
                <c:pt idx="2">
                  <c:v>1944626.8659999999</c:v>
                </c:pt>
                <c:pt idx="3">
                  <c:v>1826815.8299999998</c:v>
                </c:pt>
                <c:pt idx="4">
                  <c:v>1803785.35</c:v>
                </c:pt>
                <c:pt idx="5">
                  <c:v>1760072.24</c:v>
                </c:pt>
                <c:pt idx="6">
                  <c:v>1461754.3699999999</c:v>
                </c:pt>
                <c:pt idx="7">
                  <c:v>1167414.04</c:v>
                </c:pt>
                <c:pt idx="8">
                  <c:v>1075898.6299999999</c:v>
                </c:pt>
                <c:pt idx="9">
                  <c:v>1033115.4299999999</c:v>
                </c:pt>
                <c:pt idx="10">
                  <c:v>1016112.1900000001</c:v>
                </c:pt>
                <c:pt idx="11">
                  <c:v>987232.07</c:v>
                </c:pt>
                <c:pt idx="12">
                  <c:v>865393.8899999999</c:v>
                </c:pt>
                <c:pt idx="13">
                  <c:v>679719.4</c:v>
                </c:pt>
                <c:pt idx="14">
                  <c:v>669855.63</c:v>
                </c:pt>
                <c:pt idx="15">
                  <c:v>623260.89</c:v>
                </c:pt>
                <c:pt idx="16">
                  <c:v>595353.76</c:v>
                </c:pt>
                <c:pt idx="17">
                  <c:v>285951.19</c:v>
                </c:pt>
                <c:pt idx="18">
                  <c:v>237718.79</c:v>
                </c:pt>
                <c:pt idx="19">
                  <c:v>187639.26</c:v>
                </c:pt>
                <c:pt idx="20">
                  <c:v>185744.08</c:v>
                </c:pt>
                <c:pt idx="21">
                  <c:v>167853.14</c:v>
                </c:pt>
                <c:pt idx="22">
                  <c:v>167637.5</c:v>
                </c:pt>
                <c:pt idx="23">
                  <c:v>142925.59</c:v>
                </c:pt>
                <c:pt idx="24">
                  <c:v>142567.59</c:v>
                </c:pt>
                <c:pt idx="25">
                  <c:v>90335.5</c:v>
                </c:pt>
                <c:pt idx="26">
                  <c:v>53397.69</c:v>
                </c:pt>
                <c:pt idx="27">
                  <c:v>49726.8</c:v>
                </c:pt>
                <c:pt idx="28">
                  <c:v>40592.92</c:v>
                </c:pt>
                <c:pt idx="29">
                  <c:v>36740.54</c:v>
                </c:pt>
                <c:pt idx="30">
                  <c:v>35938.980000000003</c:v>
                </c:pt>
                <c:pt idx="31">
                  <c:v>16691</c:v>
                </c:pt>
                <c:pt idx="32">
                  <c:v>11605.13</c:v>
                </c:pt>
                <c:pt idx="33">
                  <c:v>4820</c:v>
                </c:pt>
                <c:pt idx="34">
                  <c:v>455</c:v>
                </c:pt>
              </c:numCache>
            </c:numRef>
          </c:val>
          <c:extLst>
            <c:ext xmlns:c16="http://schemas.microsoft.com/office/drawing/2014/chart" uri="{C3380CC4-5D6E-409C-BE32-E72D297353CC}">
              <c16:uniqueId val="{00000000-AF2E-4D88-A7E0-9393F147BFDF}"/>
            </c:ext>
          </c:extLst>
        </c:ser>
        <c:dLbls>
          <c:showLegendKey val="0"/>
          <c:showVal val="0"/>
          <c:showCatName val="0"/>
          <c:showSerName val="0"/>
          <c:showPercent val="0"/>
          <c:showBubbleSize val="0"/>
        </c:dLbls>
        <c:gapWidth val="219"/>
        <c:overlap val="-27"/>
        <c:axId val="1243716367"/>
        <c:axId val="1243716783"/>
      </c:barChart>
      <c:catAx>
        <c:axId val="1243716367"/>
        <c:scaling>
          <c:orientation val="minMax"/>
        </c:scaling>
        <c:delete val="0"/>
        <c:axPos val="b"/>
        <c:numFmt formatCode="General" sourceLinked="1"/>
        <c:majorTickMark val="none"/>
        <c:minorTickMark val="none"/>
        <c:tickLblPos val="nextTo"/>
        <c:spPr>
          <a:noFill/>
          <a:ln w="9525" cap="flat" cmpd="sng" algn="ctr">
            <a:solidFill>
              <a:srgbClr val="002060"/>
            </a:solidFill>
            <a:round/>
          </a:ln>
          <a:effectLst/>
        </c:spPr>
        <c:txPr>
          <a:bodyPr rot="-5400000" spcFirstLastPara="1" vertOverflow="ellipsis" wrap="square" anchor="ctr" anchorCtr="1"/>
          <a:lstStyle/>
          <a:p>
            <a:pPr>
              <a:defRPr sz="1050" b="1" i="0" u="none" strike="noStrike" kern="1200" baseline="0">
                <a:solidFill>
                  <a:srgbClr val="00FFFF"/>
                </a:solidFill>
                <a:latin typeface="+mn-lt"/>
                <a:ea typeface="+mn-ea"/>
                <a:cs typeface="+mn-cs"/>
              </a:defRPr>
            </a:pPr>
            <a:endParaRPr lang="en-US"/>
          </a:p>
        </c:txPr>
        <c:crossAx val="1243716783"/>
        <c:crosses val="autoZero"/>
        <c:auto val="1"/>
        <c:lblAlgn val="ctr"/>
        <c:lblOffset val="100"/>
        <c:noMultiLvlLbl val="0"/>
      </c:catAx>
      <c:valAx>
        <c:axId val="1243716783"/>
        <c:scaling>
          <c:orientation val="minMax"/>
        </c:scaling>
        <c:delete val="1"/>
        <c:axPos val="l"/>
        <c:numFmt formatCode="_-* #,##0_-;\-* #,##0_-;_-* &quot;-&quot;??_-;_-@_-" sourceLinked="1"/>
        <c:majorTickMark val="none"/>
        <c:minorTickMark val="none"/>
        <c:tickLblPos val="nextTo"/>
        <c:crossAx val="1243716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'ANALYSIS '!$D$4</c:f>
          <c:strCache>
            <c:ptCount val="1"/>
            <c:pt idx="0">
              <c:v>TOTAL REVENUES </c:v>
            </c:pt>
          </c:strCache>
        </c:strRef>
      </c:tx>
      <c:layout>
        <c:manualLayout>
          <c:xMode val="edge"/>
          <c:yMode val="edge"/>
          <c:x val="0.15633599229683529"/>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00FFFF"/>
              </a:solidFill>
              <a:latin typeface="+mn-lt"/>
              <a:ea typeface="+mn-ea"/>
              <a:cs typeface="+mn-cs"/>
            </a:defRPr>
          </a:pPr>
          <a:endParaRPr lang="en-US"/>
        </a:p>
      </c:txPr>
    </c:title>
    <c:autoTitleDeleted val="0"/>
    <c:plotArea>
      <c:layout>
        <c:manualLayout>
          <c:layoutTarget val="inner"/>
          <c:xMode val="edge"/>
          <c:yMode val="edge"/>
          <c:x val="2.1591828813433141E-2"/>
          <c:y val="0.12247171689745678"/>
          <c:w val="0.97114536022104092"/>
          <c:h val="0.78864603131505118"/>
        </c:manualLayout>
      </c:layout>
      <c:lineChart>
        <c:grouping val="standard"/>
        <c:varyColors val="0"/>
        <c:ser>
          <c:idx val="0"/>
          <c:order val="0"/>
          <c:tx>
            <c:v>CURRENT REVENUES </c:v>
          </c:tx>
          <c:spPr>
            <a:ln w="19050" cap="rnd">
              <a:solidFill>
                <a:srgbClr val="00FFFF"/>
              </a:solidFill>
              <a:round/>
            </a:ln>
            <a:effectLst/>
          </c:spPr>
          <c:marker>
            <c:symbol val="none"/>
          </c:marker>
          <c:cat>
            <c:strRef>
              <c:f>[0]!MONTHLINE</c:f>
              <c:strCache>
                <c:ptCount val="12"/>
                <c:pt idx="0">
                  <c:v>JANUARY </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[0]!REVENUESBYCATHOSPITAL</c:f>
              <c:numCache>
                <c:formatCode>_(* #,##0.00_);_(* \(#,##0.00\);_(* "-"??_);_(@_)</c:formatCode>
                <c:ptCount val="12"/>
                <c:pt idx="0">
                  <c:v>21682150.952999994</c:v>
                </c:pt>
                <c:pt idx="1">
                  <c:v>21771583.190000009</c:v>
                </c:pt>
                <c:pt idx="2">
                  <c:v>26828459.609999999</c:v>
                </c:pt>
                <c:pt idx="3">
                  <c:v>20379755.259999994</c:v>
                </c:pt>
                <c:pt idx="4">
                  <c:v>27505664.250000011</c:v>
                </c:pt>
                <c:pt idx="5">
                  <c:v>29986821.429999989</c:v>
                </c:pt>
                <c:pt idx="6">
                  <c:v>27809332.830000002</c:v>
                </c:pt>
                <c:pt idx="7">
                  <c:v>30361929.57</c:v>
                </c:pt>
                <c:pt idx="8">
                  <c:v>23304820.429999996</c:v>
                </c:pt>
                <c:pt idx="9">
                  <c:v>29342723.93999999</c:v>
                </c:pt>
                <c:pt idx="10">
                  <c:v>27066609.366</c:v>
                </c:pt>
                <c:pt idx="11">
                  <c:v>24357068.950000014</c:v>
                </c:pt>
              </c:numCache>
            </c:numRef>
          </c:val>
          <c:smooth val="0"/>
          <c:extLst>
            <c:ext xmlns:c16="http://schemas.microsoft.com/office/drawing/2014/chart" uri="{C3380CC4-5D6E-409C-BE32-E72D297353CC}">
              <c16:uniqueId val="{00000000-540C-4133-9596-CF746E54D915}"/>
            </c:ext>
          </c:extLst>
        </c:ser>
        <c:ser>
          <c:idx val="1"/>
          <c:order val="1"/>
          <c:tx>
            <c:v>REVENUES LAST YEAR </c:v>
          </c:tx>
          <c:spPr>
            <a:ln w="12700" cap="rnd">
              <a:solidFill>
                <a:srgbClr val="FF00FF"/>
              </a:solidFill>
              <a:round/>
            </a:ln>
            <a:effectLst/>
          </c:spPr>
          <c:marker>
            <c:symbol val="circle"/>
            <c:size val="5"/>
            <c:spPr>
              <a:solidFill>
                <a:srgbClr val="FF00FF"/>
              </a:solidFill>
              <a:ln w="9525">
                <a:solidFill>
                  <a:schemeClr val="accent2"/>
                </a:solidFill>
              </a:ln>
              <a:effectLst/>
            </c:spPr>
          </c:marker>
          <c:val>
            <c:numRef>
              <c:f>[0]!REV_LAST_YEA</c:f>
              <c:numCache>
                <c:formatCode>_(* #,##0.00_);_(* \(#,##0.00\);_(* "-"??_);_(@_)</c:formatCode>
                <c:ptCount val="12"/>
                <c:pt idx="0">
                  <c:v>24021383.390000008</c:v>
                </c:pt>
                <c:pt idx="1">
                  <c:v>23154623.989999987</c:v>
                </c:pt>
                <c:pt idx="2">
                  <c:v>28154888.269999996</c:v>
                </c:pt>
                <c:pt idx="3">
                  <c:v>25522672.660000008</c:v>
                </c:pt>
                <c:pt idx="4">
                  <c:v>25982764.139999993</c:v>
                </c:pt>
                <c:pt idx="5">
                  <c:v>36679862.210000001</c:v>
                </c:pt>
                <c:pt idx="6">
                  <c:v>31100791.029999994</c:v>
                </c:pt>
                <c:pt idx="7">
                  <c:v>28380692.470000014</c:v>
                </c:pt>
                <c:pt idx="8">
                  <c:v>20911116.090000004</c:v>
                </c:pt>
                <c:pt idx="9">
                  <c:v>20415940.539999995</c:v>
                </c:pt>
                <c:pt idx="10">
                  <c:v>19316660.440000001</c:v>
                </c:pt>
                <c:pt idx="11">
                  <c:v>18869367.609999996</c:v>
                </c:pt>
              </c:numCache>
            </c:numRef>
          </c:val>
          <c:smooth val="0"/>
          <c:extLst>
            <c:ext xmlns:c16="http://schemas.microsoft.com/office/drawing/2014/chart" uri="{C3380CC4-5D6E-409C-BE32-E72D297353CC}">
              <c16:uniqueId val="{00000000-DA56-4941-A1D6-A64D02F54634}"/>
            </c:ext>
          </c:extLst>
        </c:ser>
        <c:dLbls>
          <c:showLegendKey val="0"/>
          <c:showVal val="0"/>
          <c:showCatName val="0"/>
          <c:showSerName val="0"/>
          <c:showPercent val="0"/>
          <c:showBubbleSize val="0"/>
        </c:dLbls>
        <c:smooth val="0"/>
        <c:axId val="1940281472"/>
        <c:axId val="1940306432"/>
      </c:lineChart>
      <c:catAx>
        <c:axId val="1940281472"/>
        <c:scaling>
          <c:orientation val="minMax"/>
        </c:scaling>
        <c:delete val="0"/>
        <c:axPos val="b"/>
        <c:numFmt formatCode="General" sourceLinked="1"/>
        <c:majorTickMark val="out"/>
        <c:minorTickMark val="none"/>
        <c:tickLblPos val="nextTo"/>
        <c:spPr>
          <a:noFill/>
          <a:ln w="9525" cap="flat" cmpd="sng" algn="ctr">
            <a:solidFill>
              <a:srgbClr val="00FFFF"/>
            </a:solidFill>
            <a:round/>
          </a:ln>
          <a:effectLst/>
        </c:spPr>
        <c:txPr>
          <a:bodyPr rot="-60000000" spcFirstLastPara="1" vertOverflow="ellipsis" vert="horz" wrap="square" anchor="ctr" anchorCtr="1"/>
          <a:lstStyle/>
          <a:p>
            <a:pPr>
              <a:defRPr sz="900" b="0" i="0" u="none" strike="noStrike" kern="1200" baseline="0">
                <a:solidFill>
                  <a:srgbClr val="00FFFF"/>
                </a:solidFill>
                <a:latin typeface="+mn-lt"/>
                <a:ea typeface="+mn-ea"/>
                <a:cs typeface="+mn-cs"/>
              </a:defRPr>
            </a:pPr>
            <a:endParaRPr lang="en-US"/>
          </a:p>
        </c:txPr>
        <c:crossAx val="1940306432"/>
        <c:crosses val="autoZero"/>
        <c:auto val="1"/>
        <c:lblAlgn val="ctr"/>
        <c:lblOffset val="100"/>
        <c:noMultiLvlLbl val="0"/>
      </c:catAx>
      <c:valAx>
        <c:axId val="1940306432"/>
        <c:scaling>
          <c:orientation val="minMax"/>
        </c:scaling>
        <c:delete val="1"/>
        <c:axPos val="l"/>
        <c:numFmt formatCode="_(* #,##0.00_);_(* \(#,##0.00\);_(* &quot;-&quot;??_);_(@_)" sourceLinked="1"/>
        <c:majorTickMark val="none"/>
        <c:minorTickMark val="none"/>
        <c:tickLblPos val="nextTo"/>
        <c:crossAx val="1940281472"/>
        <c:crosses val="autoZero"/>
        <c:crossBetween val="between"/>
      </c:valAx>
      <c:spPr>
        <a:noFill/>
        <a:ln>
          <a:noFill/>
        </a:ln>
        <a:effectLst/>
      </c:spPr>
    </c:plotArea>
    <c:legend>
      <c:legendPos val="t"/>
      <c:layout>
        <c:manualLayout>
          <c:xMode val="edge"/>
          <c:yMode val="edge"/>
          <c:x val="0.5547369269895186"/>
          <c:y val="3.0996168582375493E-2"/>
          <c:w val="0.44459219851917858"/>
          <c:h val="6.465562494343379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'ANALYSIS '!$H$367</c:f>
          <c:strCache>
            <c:ptCount val="1"/>
            <c:pt idx="0">
              <c:v>TOTAL PATIENTS FOR TOTAL REVENUES  IN  NOVEMBER</c:v>
            </c:pt>
          </c:strCache>
        </c:strRef>
      </c:tx>
      <c:overlay val="0"/>
      <c:spPr>
        <a:noFill/>
        <a:ln>
          <a:noFill/>
        </a:ln>
        <a:effectLst/>
      </c:spPr>
      <c:txPr>
        <a:bodyPr rot="0" spcFirstLastPara="1" vertOverflow="ellipsis" vert="horz" wrap="square" anchor="ctr" anchorCtr="1"/>
        <a:lstStyle/>
        <a:p>
          <a:pPr>
            <a:defRPr sz="1100" b="0" i="0" u="none" strike="noStrike" kern="1200" spc="0" baseline="0">
              <a:solidFill>
                <a:srgbClr val="00FFFF"/>
              </a:solidFill>
              <a:latin typeface="+mn-lt"/>
              <a:ea typeface="+mn-ea"/>
              <a:cs typeface="+mn-cs"/>
            </a:defRPr>
          </a:pPr>
          <a:endParaRPr lang="en-US"/>
        </a:p>
      </c:txPr>
    </c:title>
    <c:autoTitleDeleted val="0"/>
    <c:plotArea>
      <c:layout>
        <c:manualLayout>
          <c:layoutTarget val="inner"/>
          <c:xMode val="edge"/>
          <c:yMode val="edge"/>
          <c:x val="0.27955905511811024"/>
          <c:y val="0.20414078674948241"/>
          <c:w val="0.63294094488188979"/>
          <c:h val="0.75031055900621113"/>
        </c:manualLayout>
      </c:layout>
      <c:barChart>
        <c:barDir val="bar"/>
        <c:grouping val="clustered"/>
        <c:varyColors val="0"/>
        <c:ser>
          <c:idx val="0"/>
          <c:order val="0"/>
          <c:spPr>
            <a:solidFill>
              <a:srgbClr val="00FF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'!$J$372:$J$376</c:f>
              <c:strCache>
                <c:ptCount val="5"/>
                <c:pt idx="0">
                  <c:v>الطوارئ</c:v>
                </c:pt>
                <c:pt idx="1">
                  <c:v>الأطفال</c:v>
                </c:pt>
                <c:pt idx="2">
                  <c:v>أنف وأذن وحنجرة</c:v>
                </c:pt>
                <c:pt idx="3">
                  <c:v>العظام</c:v>
                </c:pt>
                <c:pt idx="4">
                  <c:v>النساء والولادة</c:v>
                </c:pt>
              </c:strCache>
            </c:strRef>
          </c:cat>
          <c:val>
            <c:numRef>
              <c:f>'ANALYSIS '!$K$372:$K$376</c:f>
              <c:numCache>
                <c:formatCode>General</c:formatCode>
                <c:ptCount val="5"/>
                <c:pt idx="0">
                  <c:v>2703</c:v>
                </c:pt>
                <c:pt idx="1">
                  <c:v>2650</c:v>
                </c:pt>
                <c:pt idx="2">
                  <c:v>1991</c:v>
                </c:pt>
                <c:pt idx="3">
                  <c:v>1580</c:v>
                </c:pt>
                <c:pt idx="4">
                  <c:v>1360</c:v>
                </c:pt>
              </c:numCache>
            </c:numRef>
          </c:val>
          <c:extLst>
            <c:ext xmlns:c16="http://schemas.microsoft.com/office/drawing/2014/chart" uri="{C3380CC4-5D6E-409C-BE32-E72D297353CC}">
              <c16:uniqueId val="{00000000-068F-4D07-B9B2-C9D0EBA56031}"/>
            </c:ext>
          </c:extLst>
        </c:ser>
        <c:dLbls>
          <c:showLegendKey val="0"/>
          <c:showVal val="0"/>
          <c:showCatName val="0"/>
          <c:showSerName val="0"/>
          <c:showPercent val="0"/>
          <c:showBubbleSize val="0"/>
        </c:dLbls>
        <c:gapWidth val="182"/>
        <c:axId val="875757679"/>
        <c:axId val="875758095"/>
      </c:barChart>
      <c:catAx>
        <c:axId val="875757679"/>
        <c:scaling>
          <c:orientation val="maxMin"/>
        </c:scaling>
        <c:delete val="0"/>
        <c:axPos val="l"/>
        <c:numFmt formatCode="General" sourceLinked="1"/>
        <c:majorTickMark val="none"/>
        <c:minorTickMark val="none"/>
        <c:tickLblPos val="nextTo"/>
        <c:spPr>
          <a:noFill/>
          <a:ln w="9525" cap="flat" cmpd="sng" algn="ctr">
            <a:solidFill>
              <a:srgbClr val="00FFFF"/>
            </a:solidFill>
            <a:round/>
          </a:ln>
          <a:effectLst/>
        </c:spPr>
        <c:txPr>
          <a:bodyPr rot="-60000000" spcFirstLastPara="1" vertOverflow="ellipsis" vert="horz" wrap="square" anchor="ctr" anchorCtr="1"/>
          <a:lstStyle/>
          <a:p>
            <a:pPr>
              <a:defRPr sz="1050" b="0" i="0" u="none" strike="noStrike" kern="1200" baseline="0">
                <a:solidFill>
                  <a:srgbClr val="00FFFF"/>
                </a:solidFill>
                <a:latin typeface="+mn-lt"/>
                <a:ea typeface="+mn-ea"/>
                <a:cs typeface="+mn-cs"/>
              </a:defRPr>
            </a:pPr>
            <a:endParaRPr lang="en-US"/>
          </a:p>
        </c:txPr>
        <c:crossAx val="875758095"/>
        <c:crosses val="autoZero"/>
        <c:auto val="1"/>
        <c:lblAlgn val="ctr"/>
        <c:lblOffset val="100"/>
        <c:noMultiLvlLbl val="0"/>
      </c:catAx>
      <c:valAx>
        <c:axId val="875758095"/>
        <c:scaling>
          <c:orientation val="minMax"/>
        </c:scaling>
        <c:delete val="1"/>
        <c:axPos val="t"/>
        <c:numFmt formatCode="General" sourceLinked="1"/>
        <c:majorTickMark val="none"/>
        <c:minorTickMark val="none"/>
        <c:tickLblPos val="nextTo"/>
        <c:crossAx val="875757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tranfered_pivots!$J$45</c:f>
          <c:strCache>
            <c:ptCount val="1"/>
            <c:pt idx="0">
              <c:v>النساء والولادة TOTAL REVENUES </c:v>
            </c:pt>
          </c:strCache>
        </c:strRef>
      </c:tx>
      <c:layout>
        <c:manualLayout>
          <c:xMode val="edge"/>
          <c:yMode val="edge"/>
          <c:x val="7.1430400765507135E-2"/>
          <c:y val="3.447339847991313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00FFFF"/>
              </a:solidFill>
              <a:latin typeface="+mn-lt"/>
              <a:ea typeface="+mn-ea"/>
              <a:cs typeface="+mn-cs"/>
            </a:defRPr>
          </a:pPr>
          <a:endParaRPr lang="en-US"/>
        </a:p>
      </c:txPr>
    </c:title>
    <c:autoTitleDeleted val="0"/>
    <c:plotArea>
      <c:layout>
        <c:manualLayout>
          <c:layoutTarget val="inner"/>
          <c:xMode val="edge"/>
          <c:yMode val="edge"/>
          <c:x val="1.9658336147697849E-2"/>
          <c:y val="7.3439498130051878E-2"/>
          <c:w val="0.9606833277046043"/>
          <c:h val="0.83770237664374469"/>
        </c:manualLayout>
      </c:layout>
      <c:lineChart>
        <c:grouping val="standard"/>
        <c:varyColors val="0"/>
        <c:ser>
          <c:idx val="0"/>
          <c:order val="0"/>
          <c:tx>
            <c:v>CURRENT YEAR REVENUES</c:v>
          </c:tx>
          <c:spPr>
            <a:ln>
              <a:solidFill>
                <a:srgbClr val="00FFFF"/>
              </a:solidFill>
            </a:ln>
            <a:effectLst/>
          </c:spPr>
          <c:marker>
            <c:symbol val="diamond"/>
            <c:size val="5"/>
            <c:spPr>
              <a:solidFill>
                <a:srgbClr val="00FFFF"/>
              </a:solidFill>
            </c:spPr>
          </c:marker>
          <c:cat>
            <c:strRef>
              <c:f>[0]!MONTHLINE</c:f>
              <c:strCache>
                <c:ptCount val="12"/>
                <c:pt idx="0">
                  <c:v>JANUARY </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[0]!CLINICREVENUES</c:f>
              <c:numCache>
                <c:formatCode>_(* #,##0.00_);_(* \(#,##0.00\);_(* "-"??_);_(@_)</c:formatCode>
                <c:ptCount val="12"/>
                <c:pt idx="0">
                  <c:v>2274974.13</c:v>
                </c:pt>
                <c:pt idx="1">
                  <c:v>1889978.52</c:v>
                </c:pt>
                <c:pt idx="2">
                  <c:v>2592731.92</c:v>
                </c:pt>
                <c:pt idx="3">
                  <c:v>1805818.8399999999</c:v>
                </c:pt>
                <c:pt idx="4">
                  <c:v>2206078.94</c:v>
                </c:pt>
                <c:pt idx="5">
                  <c:v>2641747.67</c:v>
                </c:pt>
                <c:pt idx="6">
                  <c:v>2229587.8199999998</c:v>
                </c:pt>
                <c:pt idx="7">
                  <c:v>2563036.13</c:v>
                </c:pt>
                <c:pt idx="8">
                  <c:v>1960920.75</c:v>
                </c:pt>
                <c:pt idx="9">
                  <c:v>1812811.3800000001</c:v>
                </c:pt>
                <c:pt idx="10">
                  <c:v>1760072.24</c:v>
                </c:pt>
                <c:pt idx="11">
                  <c:v>1858793.9699999997</c:v>
                </c:pt>
              </c:numCache>
            </c:numRef>
          </c:val>
          <c:smooth val="0"/>
          <c:extLst>
            <c:ext xmlns:c16="http://schemas.microsoft.com/office/drawing/2014/chart" uri="{C3380CC4-5D6E-409C-BE32-E72D297353CC}">
              <c16:uniqueId val="{00000002-E154-4835-AE6C-5928F59CC417}"/>
            </c:ext>
          </c:extLst>
        </c:ser>
        <c:ser>
          <c:idx val="1"/>
          <c:order val="1"/>
          <c:tx>
            <c:v>LAST YEAR REVENUES 2021</c:v>
          </c:tx>
          <c:spPr>
            <a:ln w="15875">
              <a:solidFill>
                <a:srgbClr val="FF00FF"/>
              </a:solidFill>
            </a:ln>
          </c:spPr>
          <c:marker>
            <c:symbol val="circle"/>
            <c:size val="5"/>
            <c:spPr>
              <a:solidFill>
                <a:srgbClr val="FF00FF"/>
              </a:solidFill>
            </c:spPr>
          </c:marker>
          <c:val>
            <c:numRef>
              <c:f>[0]!CLINIC_GET_REV</c:f>
              <c:numCache>
                <c:formatCode>_(* #,##0.00_);_(* \(#,##0.00\);_(* "-"??_);_(@_)</c:formatCode>
                <c:ptCount val="12"/>
                <c:pt idx="0">
                  <c:v>2116625.3600000003</c:v>
                </c:pt>
                <c:pt idx="1">
                  <c:v>2085350.62</c:v>
                </c:pt>
                <c:pt idx="2">
                  <c:v>2308369.21</c:v>
                </c:pt>
                <c:pt idx="3">
                  <c:v>1832914.81</c:v>
                </c:pt>
                <c:pt idx="4">
                  <c:v>1945260.1400000001</c:v>
                </c:pt>
                <c:pt idx="5">
                  <c:v>2589933.4500000002</c:v>
                </c:pt>
                <c:pt idx="6">
                  <c:v>2593519.21</c:v>
                </c:pt>
                <c:pt idx="7">
                  <c:v>2091984.6699999997</c:v>
                </c:pt>
                <c:pt idx="8">
                  <c:v>1841940.71</c:v>
                </c:pt>
                <c:pt idx="9">
                  <c:v>1885950.2999999998</c:v>
                </c:pt>
                <c:pt idx="10">
                  <c:v>1767981.1400000001</c:v>
                </c:pt>
                <c:pt idx="11">
                  <c:v>1681622.8399999999</c:v>
                </c:pt>
              </c:numCache>
            </c:numRef>
          </c:val>
          <c:smooth val="0"/>
          <c:extLst>
            <c:ext xmlns:c16="http://schemas.microsoft.com/office/drawing/2014/chart" uri="{C3380CC4-5D6E-409C-BE32-E72D297353CC}">
              <c16:uniqueId val="{00000000-B70C-4736-8168-0853A69FF6F0}"/>
            </c:ext>
          </c:extLst>
        </c:ser>
        <c:dLbls>
          <c:showLegendKey val="0"/>
          <c:showVal val="0"/>
          <c:showCatName val="0"/>
          <c:showSerName val="0"/>
          <c:showPercent val="0"/>
          <c:showBubbleSize val="0"/>
        </c:dLbls>
        <c:marker val="1"/>
        <c:smooth val="0"/>
        <c:axId val="1940281472"/>
        <c:axId val="1940306432"/>
      </c:lineChart>
      <c:catAx>
        <c:axId val="1940281472"/>
        <c:scaling>
          <c:orientation val="minMax"/>
        </c:scaling>
        <c:delete val="0"/>
        <c:axPos val="b"/>
        <c:numFmt formatCode="General" sourceLinked="1"/>
        <c:majorTickMark val="out"/>
        <c:minorTickMark val="none"/>
        <c:tickLblPos val="nextTo"/>
        <c:spPr>
          <a:noFill/>
          <a:ln w="9525" cap="flat" cmpd="sng" algn="ctr">
            <a:solidFill>
              <a:srgbClr val="00FFFF"/>
            </a:solidFill>
            <a:round/>
          </a:ln>
          <a:effectLst/>
        </c:spPr>
        <c:txPr>
          <a:bodyPr rot="-60000000" spcFirstLastPara="1" vertOverflow="ellipsis" vert="horz" wrap="square" anchor="ctr" anchorCtr="1"/>
          <a:lstStyle/>
          <a:p>
            <a:pPr>
              <a:defRPr sz="900" b="0" i="0" u="none" strike="noStrike" kern="1200" baseline="0">
                <a:solidFill>
                  <a:srgbClr val="00FFFF"/>
                </a:solidFill>
                <a:latin typeface="+mn-lt"/>
                <a:ea typeface="+mn-ea"/>
                <a:cs typeface="+mn-cs"/>
              </a:defRPr>
            </a:pPr>
            <a:endParaRPr lang="en-US"/>
          </a:p>
        </c:txPr>
        <c:crossAx val="1940306432"/>
        <c:crosses val="autoZero"/>
        <c:auto val="1"/>
        <c:lblAlgn val="ctr"/>
        <c:lblOffset val="100"/>
        <c:noMultiLvlLbl val="0"/>
      </c:catAx>
      <c:valAx>
        <c:axId val="1940306432"/>
        <c:scaling>
          <c:orientation val="minMax"/>
        </c:scaling>
        <c:delete val="1"/>
        <c:axPos val="l"/>
        <c:numFmt formatCode="_(* #,##0.00_);_(* \(#,##0.00\);_(* &quot;-&quot;??_);_(@_)" sourceLinked="1"/>
        <c:majorTickMark val="none"/>
        <c:minorTickMark val="none"/>
        <c:tickLblPos val="nextTo"/>
        <c:crossAx val="1940281472"/>
        <c:crosses val="autoZero"/>
        <c:crossBetween val="between"/>
      </c:valAx>
      <c:spPr>
        <a:solidFill>
          <a:schemeClr val="tx1"/>
        </a:solidFill>
      </c:spPr>
    </c:plotArea>
    <c:legend>
      <c:legendPos val="t"/>
      <c:layout>
        <c:manualLayout>
          <c:xMode val="edge"/>
          <c:yMode val="edge"/>
          <c:x val="0.42894996059889678"/>
          <c:y val="1.9496622029195321E-2"/>
          <c:w val="0.57100909039738823"/>
          <c:h val="6.9264386536373512E-2"/>
        </c:manualLayout>
      </c:layout>
      <c:overlay val="0"/>
      <c:txPr>
        <a:bodyPr/>
        <a:lstStyle/>
        <a:p>
          <a:pPr>
            <a:defRPr>
              <a:solidFill>
                <a:schemeClr val="bg1"/>
              </a:solidFill>
            </a:defRPr>
          </a:pPr>
          <a:endParaRPr lang="en-US"/>
        </a:p>
      </c:txPr>
    </c:legend>
    <c:plotVisOnly val="1"/>
    <c:dispBlanksAs val="gap"/>
    <c:showDLblsOverMax val="0"/>
    <c:extLst/>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tranfered_pivots!$D$75</c:f>
          <c:strCache>
            <c:ptCount val="1"/>
            <c:pt idx="0">
              <c:v>NUMBER OF PATIENTS FOR TOTAL REVENUES  النساء والولادة</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rgbClr val="00FFFF"/>
              </a:solidFill>
              <a:latin typeface="+mn-lt"/>
              <a:ea typeface="+mn-ea"/>
              <a:cs typeface="+mn-cs"/>
            </a:defRPr>
          </a:pPr>
          <a:endParaRPr lang="en-US"/>
        </a:p>
      </c:txPr>
    </c:title>
    <c:autoTitleDeleted val="0"/>
    <c:plotArea>
      <c:layout>
        <c:manualLayout>
          <c:layoutTarget val="inner"/>
          <c:xMode val="edge"/>
          <c:yMode val="edge"/>
          <c:x val="3.2023289665211063E-2"/>
          <c:y val="0.22233962264150944"/>
          <c:w val="0.93595342066957787"/>
          <c:h val="0.66093953350170853"/>
        </c:manualLayout>
      </c:layout>
      <c:lineChart>
        <c:grouping val="standard"/>
        <c:varyColors val="0"/>
        <c:ser>
          <c:idx val="0"/>
          <c:order val="0"/>
          <c:tx>
            <c:v>CURRENT YEAR PATIENTS </c:v>
          </c:tx>
          <c:spPr>
            <a:ln w="22225" cap="rnd">
              <a:solidFill>
                <a:srgbClr val="00FFFF"/>
              </a:solidFill>
              <a:round/>
            </a:ln>
            <a:effectLst/>
          </c:spPr>
          <c:marker>
            <c:symbol val="circle"/>
            <c:size val="5"/>
            <c:spPr>
              <a:solidFill>
                <a:schemeClr val="accent1"/>
              </a:solidFill>
              <a:ln w="9525">
                <a:solidFill>
                  <a:srgbClr val="00FFFF"/>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00FFFF"/>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[0]!MONTHLINE</c:f>
              <c:strCache>
                <c:ptCount val="12"/>
                <c:pt idx="0">
                  <c:v>JANUARY </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[0]!CLINICPATIENTS</c:f>
              <c:numCache>
                <c:formatCode>_-* #,##0_-;\-* #,##0_-;_-* "-"??_-;_-@_-</c:formatCode>
                <c:ptCount val="12"/>
                <c:pt idx="0">
                  <c:v>1257</c:v>
                </c:pt>
                <c:pt idx="1">
                  <c:v>1134</c:v>
                </c:pt>
                <c:pt idx="2">
                  <c:v>1440</c:v>
                </c:pt>
                <c:pt idx="3">
                  <c:v>1083</c:v>
                </c:pt>
                <c:pt idx="4">
                  <c:v>1272</c:v>
                </c:pt>
                <c:pt idx="5">
                  <c:v>1493</c:v>
                </c:pt>
                <c:pt idx="6">
                  <c:v>1328</c:v>
                </c:pt>
                <c:pt idx="7">
                  <c:v>1699</c:v>
                </c:pt>
                <c:pt idx="8">
                  <c:v>1498</c:v>
                </c:pt>
                <c:pt idx="9">
                  <c:v>1442</c:v>
                </c:pt>
                <c:pt idx="10">
                  <c:v>1360</c:v>
                </c:pt>
                <c:pt idx="11">
                  <c:v>1278</c:v>
                </c:pt>
              </c:numCache>
            </c:numRef>
          </c:val>
          <c:smooth val="0"/>
          <c:extLst>
            <c:ext xmlns:c16="http://schemas.microsoft.com/office/drawing/2014/chart" uri="{C3380CC4-5D6E-409C-BE32-E72D297353CC}">
              <c16:uniqueId val="{00000000-99F2-4B86-9341-B6937F828AE7}"/>
            </c:ext>
          </c:extLst>
        </c:ser>
        <c:ser>
          <c:idx val="1"/>
          <c:order val="1"/>
          <c:tx>
            <c:v>LAST YEAR PATIENTS </c:v>
          </c:tx>
          <c:spPr>
            <a:ln w="22225" cap="rnd">
              <a:solidFill>
                <a:srgbClr val="FF00FF"/>
              </a:solidFill>
              <a:round/>
            </a:ln>
            <a:effectLst/>
          </c:spPr>
          <c:marker>
            <c:symbol val="circle"/>
            <c:size val="4"/>
            <c:spPr>
              <a:solidFill>
                <a:srgbClr val="FF00FF"/>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[0]!LAST_YEAR_VIS</c:f>
              <c:numCache>
                <c:formatCode>_-* #,##0_-;\-* #,##0_-;_-* "-"??_-;_-@_-</c:formatCode>
                <c:ptCount val="12"/>
                <c:pt idx="0">
                  <c:v>1090</c:v>
                </c:pt>
                <c:pt idx="1">
                  <c:v>1137</c:v>
                </c:pt>
                <c:pt idx="2">
                  <c:v>1317</c:v>
                </c:pt>
                <c:pt idx="3">
                  <c:v>966</c:v>
                </c:pt>
                <c:pt idx="4">
                  <c:v>1134</c:v>
                </c:pt>
                <c:pt idx="5">
                  <c:v>1505</c:v>
                </c:pt>
                <c:pt idx="6">
                  <c:v>1379</c:v>
                </c:pt>
                <c:pt idx="7">
                  <c:v>1614</c:v>
                </c:pt>
                <c:pt idx="8">
                  <c:v>1336</c:v>
                </c:pt>
                <c:pt idx="9">
                  <c:v>1358</c:v>
                </c:pt>
                <c:pt idx="10">
                  <c:v>1385</c:v>
                </c:pt>
                <c:pt idx="11">
                  <c:v>1274</c:v>
                </c:pt>
              </c:numCache>
            </c:numRef>
          </c:val>
          <c:smooth val="0"/>
          <c:extLst>
            <c:ext xmlns:c16="http://schemas.microsoft.com/office/drawing/2014/chart" uri="{C3380CC4-5D6E-409C-BE32-E72D297353CC}">
              <c16:uniqueId val="{00000000-455C-4CB0-93D7-CF8E73A58869}"/>
            </c:ext>
          </c:extLst>
        </c:ser>
        <c:dLbls>
          <c:showLegendKey val="0"/>
          <c:showVal val="0"/>
          <c:showCatName val="0"/>
          <c:showSerName val="0"/>
          <c:showPercent val="0"/>
          <c:showBubbleSize val="0"/>
        </c:dLbls>
        <c:marker val="1"/>
        <c:smooth val="0"/>
        <c:axId val="1940281472"/>
        <c:axId val="1940306432"/>
      </c:lineChart>
      <c:catAx>
        <c:axId val="1940281472"/>
        <c:scaling>
          <c:orientation val="minMax"/>
        </c:scaling>
        <c:delete val="0"/>
        <c:axPos val="b"/>
        <c:numFmt formatCode="General" sourceLinked="1"/>
        <c:majorTickMark val="out"/>
        <c:minorTickMark val="none"/>
        <c:tickLblPos val="nextTo"/>
        <c:spPr>
          <a:noFill/>
          <a:ln w="9525" cap="flat" cmpd="sng" algn="ctr">
            <a:solidFill>
              <a:srgbClr val="00FFFF"/>
            </a:solidFill>
            <a:round/>
          </a:ln>
          <a:effectLst/>
        </c:spPr>
        <c:txPr>
          <a:bodyPr rot="-60000000" spcFirstLastPara="1" vertOverflow="ellipsis" vert="horz" wrap="square" anchor="ctr" anchorCtr="1"/>
          <a:lstStyle/>
          <a:p>
            <a:pPr>
              <a:defRPr sz="900" b="0" i="0" u="none" strike="noStrike" kern="1200" baseline="0">
                <a:solidFill>
                  <a:srgbClr val="00FFFF"/>
                </a:solidFill>
                <a:latin typeface="+mn-lt"/>
                <a:ea typeface="+mn-ea"/>
                <a:cs typeface="+mn-cs"/>
              </a:defRPr>
            </a:pPr>
            <a:endParaRPr lang="en-US"/>
          </a:p>
        </c:txPr>
        <c:crossAx val="1940306432"/>
        <c:crosses val="autoZero"/>
        <c:auto val="1"/>
        <c:lblAlgn val="ctr"/>
        <c:lblOffset val="100"/>
        <c:noMultiLvlLbl val="0"/>
      </c:catAx>
      <c:valAx>
        <c:axId val="1940306432"/>
        <c:scaling>
          <c:orientation val="minMax"/>
        </c:scaling>
        <c:delete val="1"/>
        <c:axPos val="l"/>
        <c:numFmt formatCode="_-* #,##0_-;\-* #,##0_-;_-* &quot;-&quot;??_-;_-@_-" sourceLinked="1"/>
        <c:majorTickMark val="none"/>
        <c:minorTickMark val="none"/>
        <c:tickLblPos val="nextTo"/>
        <c:crossAx val="1940281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performance Dashboard.xlsx]tranfered_pivots!PivotTable5</c:name>
    <c:fmtId val="11"/>
  </c:pivotSource>
  <c:chart>
    <c:title>
      <c:tx>
        <c:strRef>
          <c:f>tranfered_pivots!$X$45</c:f>
          <c:strCache>
            <c:ptCount val="1"/>
            <c:pt idx="0">
              <c:v>TOTAL REVENUES  النساء والولادة</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rgbClr val="00FFFF"/>
              </a:solidFill>
              <a:latin typeface="+mn-lt"/>
              <a:ea typeface="+mn-ea"/>
              <a:cs typeface="+mn-cs"/>
            </a:defRPr>
          </a:pPr>
          <a:endParaRPr lang="en-US"/>
        </a:p>
      </c:txPr>
    </c:title>
    <c:autoTitleDeleted val="0"/>
    <c:pivotFmts>
      <c:pivotFmt>
        <c:idx val="0"/>
        <c:spPr>
          <a:solidFill>
            <a:srgbClr val="002060"/>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2060"/>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2060"/>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2060"/>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FFFF"/>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379809885727478"/>
          <c:y val="0.13070458425706497"/>
          <c:w val="0.55937372859067458"/>
          <c:h val="0.7887983281086729"/>
        </c:manualLayout>
      </c:layout>
      <c:barChart>
        <c:barDir val="bar"/>
        <c:grouping val="clustered"/>
        <c:varyColors val="0"/>
        <c:ser>
          <c:idx val="0"/>
          <c:order val="0"/>
          <c:tx>
            <c:strRef>
              <c:f>tranfered_pivots!$X$45</c:f>
              <c:strCache>
                <c:ptCount val="1"/>
                <c:pt idx="0">
                  <c:v>Total</c:v>
                </c:pt>
              </c:strCache>
            </c:strRef>
          </c:tx>
          <c:spPr>
            <a:solidFill>
              <a:srgbClr val="00FFFF"/>
            </a:solidFill>
            <a:ln>
              <a:solidFill>
                <a:srgbClr val="00206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tranfered_pivots!$X$45</c:f>
              <c:strCache>
                <c:ptCount val="6"/>
                <c:pt idx="0">
                  <c:v>د.بسمه ال مفرح</c:v>
                </c:pt>
                <c:pt idx="1">
                  <c:v>د. نجيه علي</c:v>
                </c:pt>
                <c:pt idx="2">
                  <c:v>د. تقوى حسن بشير</c:v>
                </c:pt>
                <c:pt idx="3">
                  <c:v>د. هاجر فيصل أمين</c:v>
                </c:pt>
                <c:pt idx="4">
                  <c:v>د. سميرة علي</c:v>
                </c:pt>
                <c:pt idx="5">
                  <c:v>د.اتقياء داوود</c:v>
                </c:pt>
              </c:strCache>
            </c:strRef>
          </c:cat>
          <c:val>
            <c:numRef>
              <c:f>tranfered_pivots!$X$45</c:f>
              <c:numCache>
                <c:formatCode>_(* #,##0.00_);_(* \(#,##0.00\);_(* "-"??_);_(@_)</c:formatCode>
                <c:ptCount val="6"/>
                <c:pt idx="0">
                  <c:v>45626.78</c:v>
                </c:pt>
                <c:pt idx="1">
                  <c:v>245751.58</c:v>
                </c:pt>
                <c:pt idx="2">
                  <c:v>255453.54000000004</c:v>
                </c:pt>
                <c:pt idx="3">
                  <c:v>301651.65000000002</c:v>
                </c:pt>
                <c:pt idx="4">
                  <c:v>347099.21</c:v>
                </c:pt>
                <c:pt idx="5">
                  <c:v>564489.48</c:v>
                </c:pt>
              </c:numCache>
            </c:numRef>
          </c:val>
          <c:extLst>
            <c:ext xmlns:c16="http://schemas.microsoft.com/office/drawing/2014/chart" uri="{C3380CC4-5D6E-409C-BE32-E72D297353CC}">
              <c16:uniqueId val="{00000000-FC15-4C25-A0F7-AC12365BE0E0}"/>
            </c:ext>
          </c:extLst>
        </c:ser>
        <c:dLbls>
          <c:showLegendKey val="0"/>
          <c:showVal val="0"/>
          <c:showCatName val="0"/>
          <c:showSerName val="0"/>
          <c:showPercent val="0"/>
          <c:showBubbleSize val="0"/>
        </c:dLbls>
        <c:gapWidth val="182"/>
        <c:axId val="1940311424"/>
        <c:axId val="1940316416"/>
      </c:barChart>
      <c:catAx>
        <c:axId val="1940311424"/>
        <c:scaling>
          <c:orientation val="minMax"/>
        </c:scaling>
        <c:delete val="0"/>
        <c:axPos val="l"/>
        <c:numFmt formatCode="General" sourceLinked="1"/>
        <c:majorTickMark val="none"/>
        <c:minorTickMark val="none"/>
        <c:tickLblPos val="nextTo"/>
        <c:spPr>
          <a:noFill/>
          <a:ln w="9525" cap="flat" cmpd="sng" algn="ctr">
            <a:solidFill>
              <a:srgbClr val="00FFFF"/>
            </a:solidFill>
            <a:round/>
          </a:ln>
          <a:effectLst/>
        </c:spPr>
        <c:txPr>
          <a:bodyPr rot="-60000000" spcFirstLastPara="1" vertOverflow="ellipsis" vert="horz" wrap="square" anchor="ctr" anchorCtr="1"/>
          <a:lstStyle/>
          <a:p>
            <a:pPr>
              <a:defRPr sz="1000" b="0" i="0" u="none" strike="noStrike" kern="1200" baseline="0">
                <a:solidFill>
                  <a:srgbClr val="00FFFF"/>
                </a:solidFill>
                <a:latin typeface="+mn-lt"/>
                <a:ea typeface="+mn-ea"/>
                <a:cs typeface="+mn-cs"/>
              </a:defRPr>
            </a:pPr>
            <a:endParaRPr lang="en-US"/>
          </a:p>
        </c:txPr>
        <c:crossAx val="1940316416"/>
        <c:crosses val="autoZero"/>
        <c:auto val="1"/>
        <c:lblAlgn val="ctr"/>
        <c:lblOffset val="100"/>
        <c:noMultiLvlLbl val="0"/>
      </c:catAx>
      <c:valAx>
        <c:axId val="1940316416"/>
        <c:scaling>
          <c:orientation val="minMax"/>
        </c:scaling>
        <c:delete val="1"/>
        <c:axPos val="b"/>
        <c:numFmt formatCode="_(* #,##0.00_);_(* \(#,##0.00\);_(* &quot;-&quot;??_);_(@_)" sourceLinked="1"/>
        <c:majorTickMark val="none"/>
        <c:minorTickMark val="none"/>
        <c:tickLblPos val="nextTo"/>
        <c:crossAx val="1940311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performance Dashboard.xlsx]tranfered_pivots!PivotTable9</c:name>
    <c:fmtId val="16"/>
  </c:pivotSource>
  <c:chart>
    <c:title>
      <c:tx>
        <c:strRef>
          <c:f>tranfered_pivots!$AF$44</c:f>
          <c:strCache>
            <c:ptCount val="1"/>
            <c:pt idx="0">
              <c:v>TOTAL PATIENTS FOR TOTAL REVENUES IN NOVEMBER FOR النساء والولادة</c:v>
            </c:pt>
          </c:strCache>
        </c:strRef>
      </c:tx>
      <c:overlay val="0"/>
      <c:spPr>
        <a:noFill/>
        <a:ln>
          <a:noFill/>
        </a:ln>
        <a:effectLst/>
      </c:spPr>
      <c:txPr>
        <a:bodyPr rot="0" spcFirstLastPara="1" vertOverflow="ellipsis" vert="horz" wrap="square" anchor="ctr" anchorCtr="1"/>
        <a:lstStyle/>
        <a:p>
          <a:pPr>
            <a:defRPr sz="1050" b="0" i="0" u="none" strike="noStrike" kern="1200" spc="0" baseline="0">
              <a:solidFill>
                <a:srgbClr val="00FFFF"/>
              </a:solidFill>
              <a:latin typeface="+mn-lt"/>
              <a:ea typeface="+mn-ea"/>
              <a:cs typeface="+mn-cs"/>
            </a:defRPr>
          </a:pPr>
          <a:endParaRPr lang="en-US"/>
        </a:p>
      </c:txPr>
    </c:title>
    <c:autoTitleDeleted val="0"/>
    <c:pivotFmts>
      <c:pivotFmt>
        <c:idx val="0"/>
        <c:spPr>
          <a:solidFill>
            <a:srgbClr val="002060"/>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2060"/>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2060"/>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2060"/>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FFFF"/>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177296587926508"/>
          <c:y val="0.20510069574636502"/>
          <c:w val="0.60886149763430342"/>
          <c:h val="0.74833845769278839"/>
        </c:manualLayout>
      </c:layout>
      <c:barChart>
        <c:barDir val="bar"/>
        <c:grouping val="clustered"/>
        <c:varyColors val="0"/>
        <c:ser>
          <c:idx val="0"/>
          <c:order val="0"/>
          <c:tx>
            <c:strRef>
              <c:f>tranfered_pivots!$AF$44</c:f>
              <c:strCache>
                <c:ptCount val="1"/>
                <c:pt idx="0">
                  <c:v>Total</c:v>
                </c:pt>
              </c:strCache>
            </c:strRef>
          </c:tx>
          <c:spPr>
            <a:solidFill>
              <a:srgbClr val="00FFFF"/>
            </a:solidFill>
            <a:ln>
              <a:solidFill>
                <a:srgbClr val="00206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tranfered_pivots!$AF$44</c:f>
              <c:strCache>
                <c:ptCount val="6"/>
                <c:pt idx="0">
                  <c:v>د. سميرة علي</c:v>
                </c:pt>
                <c:pt idx="1">
                  <c:v>د. هاجر فيصل أمين</c:v>
                </c:pt>
                <c:pt idx="2">
                  <c:v>د. تقوى حسن بشير</c:v>
                </c:pt>
                <c:pt idx="3">
                  <c:v>د. نجيه علي</c:v>
                </c:pt>
                <c:pt idx="4">
                  <c:v>د.اتقياء داوود</c:v>
                </c:pt>
                <c:pt idx="5">
                  <c:v>د.بسمه ال مفرح</c:v>
                </c:pt>
              </c:strCache>
            </c:strRef>
          </c:cat>
          <c:val>
            <c:numRef>
              <c:f>tranfered_pivots!$AF$44</c:f>
              <c:numCache>
                <c:formatCode>_-* #,##0_-;\-* #,##0_-;_-* "-"??_-;_-@_-</c:formatCode>
                <c:ptCount val="6"/>
                <c:pt idx="0">
                  <c:v>327</c:v>
                </c:pt>
                <c:pt idx="1">
                  <c:v>312</c:v>
                </c:pt>
                <c:pt idx="2">
                  <c:v>268</c:v>
                </c:pt>
                <c:pt idx="3">
                  <c:v>208</c:v>
                </c:pt>
                <c:pt idx="4">
                  <c:v>195</c:v>
                </c:pt>
                <c:pt idx="5">
                  <c:v>50</c:v>
                </c:pt>
              </c:numCache>
            </c:numRef>
          </c:val>
          <c:extLst>
            <c:ext xmlns:c16="http://schemas.microsoft.com/office/drawing/2014/chart" uri="{C3380CC4-5D6E-409C-BE32-E72D297353CC}">
              <c16:uniqueId val="{00000000-2BEA-4284-910E-396D0FBBC150}"/>
            </c:ext>
          </c:extLst>
        </c:ser>
        <c:dLbls>
          <c:showLegendKey val="0"/>
          <c:showVal val="0"/>
          <c:showCatName val="0"/>
          <c:showSerName val="0"/>
          <c:showPercent val="0"/>
          <c:showBubbleSize val="0"/>
        </c:dLbls>
        <c:gapWidth val="182"/>
        <c:axId val="875961951"/>
        <c:axId val="875951135"/>
      </c:barChart>
      <c:catAx>
        <c:axId val="875961951"/>
        <c:scaling>
          <c:orientation val="maxMin"/>
        </c:scaling>
        <c:delete val="0"/>
        <c:axPos val="l"/>
        <c:numFmt formatCode="General" sourceLinked="1"/>
        <c:majorTickMark val="none"/>
        <c:minorTickMark val="none"/>
        <c:tickLblPos val="nextTo"/>
        <c:spPr>
          <a:noFill/>
          <a:ln w="9525" cap="flat" cmpd="sng" algn="ctr">
            <a:solidFill>
              <a:srgbClr val="002060"/>
            </a:solidFill>
            <a:round/>
          </a:ln>
          <a:effectLst/>
        </c:spPr>
        <c:txPr>
          <a:bodyPr rot="-60000000" spcFirstLastPara="1" vertOverflow="ellipsis" vert="horz" wrap="square" anchor="ctr" anchorCtr="1"/>
          <a:lstStyle/>
          <a:p>
            <a:pPr>
              <a:defRPr sz="900" b="0" i="0" u="none" strike="noStrike" kern="1200" baseline="0">
                <a:solidFill>
                  <a:srgbClr val="00FFFF"/>
                </a:solidFill>
                <a:latin typeface="+mn-lt"/>
                <a:ea typeface="+mn-ea"/>
                <a:cs typeface="+mn-cs"/>
              </a:defRPr>
            </a:pPr>
            <a:endParaRPr lang="en-US"/>
          </a:p>
        </c:txPr>
        <c:crossAx val="875951135"/>
        <c:crosses val="autoZero"/>
        <c:auto val="1"/>
        <c:lblAlgn val="ctr"/>
        <c:lblOffset val="100"/>
        <c:noMultiLvlLbl val="0"/>
      </c:catAx>
      <c:valAx>
        <c:axId val="875951135"/>
        <c:scaling>
          <c:orientation val="minMax"/>
        </c:scaling>
        <c:delete val="1"/>
        <c:axPos val="t"/>
        <c:numFmt formatCode="_-* #,##0_-;\-* #,##0_-;_-* &quot;-&quot;??_-;_-@_-" sourceLinked="1"/>
        <c:majorTickMark val="none"/>
        <c:minorTickMark val="none"/>
        <c:tickLblPos val="nextTo"/>
        <c:crossAx val="875961951"/>
        <c:crosses val="autoZero"/>
        <c:crossBetween val="between"/>
      </c:valAx>
      <c:spPr>
        <a:solidFill>
          <a:schemeClr val="tx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tranfered_pivots!$J$44</c:f>
          <c:strCache>
            <c:ptCount val="1"/>
            <c:pt idx="0">
              <c:v>BREAK DOWN INTO CASH &amp; CREDIT  النساء والولادة</c:v>
            </c:pt>
          </c:strCache>
        </c:strRef>
      </c:tx>
      <c:overlay val="0"/>
      <c:spPr>
        <a:noFill/>
        <a:ln>
          <a:noFill/>
        </a:ln>
        <a:effectLst/>
      </c:spPr>
      <c:txPr>
        <a:bodyPr rot="0" spcFirstLastPara="1" vertOverflow="ellipsis" vert="horz" wrap="square" anchor="ctr" anchorCtr="1"/>
        <a:lstStyle/>
        <a:p>
          <a:pPr>
            <a:defRPr sz="1100" b="1" i="0" u="none" strike="noStrike" kern="1200" cap="all" baseline="0">
              <a:solidFill>
                <a:srgbClr val="00FFFF"/>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explosion val="6"/>
          <c:dPt>
            <c:idx val="0"/>
            <c:bubble3D val="0"/>
            <c:spPr>
              <a:solidFill>
                <a:srgbClr val="00FFFF"/>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7F45-46CD-B928-0BDE386A4076}"/>
              </c:ext>
            </c:extLst>
          </c:dPt>
          <c:dPt>
            <c:idx val="1"/>
            <c:bubble3D val="0"/>
            <c:spPr>
              <a:solidFill>
                <a:srgbClr val="FF000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7F45-46CD-B928-0BDE386A4076}"/>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rgbClr val="00FFFF"/>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F45-46CD-B928-0BDE386A4076}"/>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rgbClr val="FF0000"/>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F45-46CD-B928-0BDE386A4076}"/>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rgbClr val="00FFFF"/>
                    </a:solidFill>
                    <a:latin typeface="+mn-lt"/>
                    <a:ea typeface="+mn-ea"/>
                    <a:cs typeface="+mn-cs"/>
                  </a:defRPr>
                </a:pPr>
                <a:endParaRPr lang="en-US"/>
              </a:p>
            </c:txPr>
            <c:dLblPos val="outEnd"/>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 '!$I$59:$J$59</c:f>
              <c:strCache>
                <c:ptCount val="2"/>
                <c:pt idx="0">
                  <c:v>Cash </c:v>
                </c:pt>
                <c:pt idx="1">
                  <c:v>Credit </c:v>
                </c:pt>
              </c:strCache>
            </c:strRef>
          </c:cat>
          <c:val>
            <c:numRef>
              <c:f>'ANALYSIS '!$I$60:$J$60</c:f>
              <c:numCache>
                <c:formatCode>_(* #,##0.00_);_(* \(#,##0.00\);_(* "-"??_);_(@_)</c:formatCode>
                <c:ptCount val="2"/>
                <c:pt idx="0">
                  <c:v>937901.10000000009</c:v>
                </c:pt>
                <c:pt idx="1">
                  <c:v>822171.14000000013</c:v>
                </c:pt>
              </c:numCache>
            </c:numRef>
          </c:val>
          <c:extLst>
            <c:ext xmlns:c16="http://schemas.microsoft.com/office/drawing/2014/chart" uri="{C3380CC4-5D6E-409C-BE32-E72D297353CC}">
              <c16:uniqueId val="{00000004-7F45-46CD-B928-0BDE386A4076}"/>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doct_data!$L$2</c:f>
          <c:strCache>
            <c:ptCount val="1"/>
            <c:pt idx="0">
              <c:v>د.اتقياء داوود-النساء والولادة-TOTAL REVENUES </c:v>
            </c:pt>
          </c:strCache>
        </c:strRef>
      </c:tx>
      <c:layout>
        <c:manualLayout>
          <c:xMode val="edge"/>
          <c:yMode val="edge"/>
          <c:x val="4.8197821681864234E-2"/>
          <c:y val="6.894679695982627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00FFFF"/>
              </a:solidFill>
              <a:latin typeface="+mn-lt"/>
              <a:ea typeface="+mn-ea"/>
              <a:cs typeface="+mn-cs"/>
            </a:defRPr>
          </a:pPr>
          <a:endParaRPr lang="en-US"/>
        </a:p>
      </c:txPr>
    </c:title>
    <c:autoTitleDeleted val="0"/>
    <c:plotArea>
      <c:layout>
        <c:manualLayout>
          <c:layoutTarget val="inner"/>
          <c:xMode val="edge"/>
          <c:yMode val="edge"/>
          <c:x val="1.9658336147697849E-2"/>
          <c:y val="0.14238629508987816"/>
          <c:w val="0.9606833277046043"/>
          <c:h val="0.7687555796839185"/>
        </c:manualLayout>
      </c:layout>
      <c:lineChart>
        <c:grouping val="standard"/>
        <c:varyColors val="0"/>
        <c:ser>
          <c:idx val="0"/>
          <c:order val="0"/>
          <c:tx>
            <c:v>CURRENT YEAR REVENUES</c:v>
          </c:tx>
          <c:spPr>
            <a:ln>
              <a:solidFill>
                <a:srgbClr val="00FFFF"/>
              </a:solidFill>
            </a:ln>
            <a:effectLst/>
          </c:spPr>
          <c:marker>
            <c:symbol val="diamond"/>
            <c:size val="5"/>
            <c:spPr>
              <a:solidFill>
                <a:srgbClr val="00FFFF"/>
              </a:solidFill>
            </c:spPr>
          </c:marker>
          <c:cat>
            <c:strRef>
              <c:f>[0]!MONTHLINE</c:f>
              <c:strCache>
                <c:ptCount val="12"/>
                <c:pt idx="0">
                  <c:v>JANUARY </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[0]!CURENT_DOCT_REV</c:f>
              <c:numCache>
                <c:formatCode>_(* #,##0.00_);_(* \(#,##0.00\);_(* "-"??_);_(@_)</c:formatCode>
                <c:ptCount val="12"/>
                <c:pt idx="0">
                  <c:v>611276.21</c:v>
                </c:pt>
                <c:pt idx="1">
                  <c:v>447330.16</c:v>
                </c:pt>
                <c:pt idx="2">
                  <c:v>722073.19</c:v>
                </c:pt>
                <c:pt idx="3">
                  <c:v>453643.62</c:v>
                </c:pt>
                <c:pt idx="4">
                  <c:v>483619.56</c:v>
                </c:pt>
                <c:pt idx="5">
                  <c:v>748714.86</c:v>
                </c:pt>
                <c:pt idx="6">
                  <c:v>212258</c:v>
                </c:pt>
                <c:pt idx="7">
                  <c:v>950322.85</c:v>
                </c:pt>
                <c:pt idx="8">
                  <c:v>585115.5</c:v>
                </c:pt>
                <c:pt idx="9">
                  <c:v>522381.06</c:v>
                </c:pt>
                <c:pt idx="10">
                  <c:v>564489.48</c:v>
                </c:pt>
                <c:pt idx="11">
                  <c:v>700657.83</c:v>
                </c:pt>
              </c:numCache>
            </c:numRef>
          </c:val>
          <c:smooth val="0"/>
          <c:extLst>
            <c:ext xmlns:c16="http://schemas.microsoft.com/office/drawing/2014/chart" uri="{C3380CC4-5D6E-409C-BE32-E72D297353CC}">
              <c16:uniqueId val="{00000000-EF19-428C-BC4C-E37313E8F920}"/>
            </c:ext>
          </c:extLst>
        </c:ser>
        <c:ser>
          <c:idx val="1"/>
          <c:order val="1"/>
          <c:tx>
            <c:v>LAST YEAR REVENUES 2021</c:v>
          </c:tx>
          <c:spPr>
            <a:ln w="15875">
              <a:solidFill>
                <a:srgbClr val="FF00FF"/>
              </a:solidFill>
            </a:ln>
          </c:spPr>
          <c:marker>
            <c:symbol val="circle"/>
            <c:size val="5"/>
            <c:spPr>
              <a:solidFill>
                <a:srgbClr val="FF00FF"/>
              </a:solidFill>
            </c:spPr>
          </c:marker>
          <c:val>
            <c:numRef>
              <c:f>[0]!LAST_YEAR_DOC_REV</c:f>
              <c:numCache>
                <c:formatCode>_(* #,##0.00_);_(* \(#,##0.00\);_(* "-"??_);_(@_)</c:formatCode>
                <c:ptCount val="11"/>
                <c:pt idx="0">
                  <c:v>288569.38</c:v>
                </c:pt>
                <c:pt idx="1">
                  <c:v>673982.41</c:v>
                </c:pt>
                <c:pt idx="2">
                  <c:v>755252.22</c:v>
                </c:pt>
                <c:pt idx="3">
                  <c:v>142588.53</c:v>
                </c:pt>
                <c:pt idx="4">
                  <c:v>0</c:v>
                </c:pt>
                <c:pt idx="5">
                  <c:v>371857.2</c:v>
                </c:pt>
                <c:pt idx="6">
                  <c:v>539388.62</c:v>
                </c:pt>
                <c:pt idx="7">
                  <c:v>450422.79</c:v>
                </c:pt>
                <c:pt idx="8">
                  <c:v>582736.98</c:v>
                </c:pt>
                <c:pt idx="9">
                  <c:v>606442.89</c:v>
                </c:pt>
                <c:pt idx="10">
                  <c:v>630078.93000000005</c:v>
                </c:pt>
              </c:numCache>
            </c:numRef>
          </c:val>
          <c:smooth val="0"/>
          <c:extLst>
            <c:ext xmlns:c16="http://schemas.microsoft.com/office/drawing/2014/chart" uri="{C3380CC4-5D6E-409C-BE32-E72D297353CC}">
              <c16:uniqueId val="{00000001-EF19-428C-BC4C-E37313E8F920}"/>
            </c:ext>
          </c:extLst>
        </c:ser>
        <c:dLbls>
          <c:showLegendKey val="0"/>
          <c:showVal val="0"/>
          <c:showCatName val="0"/>
          <c:showSerName val="0"/>
          <c:showPercent val="0"/>
          <c:showBubbleSize val="0"/>
        </c:dLbls>
        <c:marker val="1"/>
        <c:smooth val="0"/>
        <c:axId val="1940281472"/>
        <c:axId val="1940306432"/>
      </c:lineChart>
      <c:catAx>
        <c:axId val="1940281472"/>
        <c:scaling>
          <c:orientation val="minMax"/>
        </c:scaling>
        <c:delete val="0"/>
        <c:axPos val="b"/>
        <c:numFmt formatCode="General" sourceLinked="1"/>
        <c:majorTickMark val="out"/>
        <c:minorTickMark val="none"/>
        <c:tickLblPos val="nextTo"/>
        <c:spPr>
          <a:noFill/>
          <a:ln w="9525" cap="flat" cmpd="sng" algn="ctr">
            <a:solidFill>
              <a:srgbClr val="00FFFF"/>
            </a:solidFill>
            <a:round/>
          </a:ln>
          <a:effectLst/>
        </c:spPr>
        <c:txPr>
          <a:bodyPr rot="-60000000" spcFirstLastPara="1" vertOverflow="ellipsis" vert="horz" wrap="square" anchor="ctr" anchorCtr="1"/>
          <a:lstStyle/>
          <a:p>
            <a:pPr>
              <a:defRPr sz="900" b="0" i="0" u="none" strike="noStrike" kern="1200" baseline="0">
                <a:solidFill>
                  <a:srgbClr val="00FFFF"/>
                </a:solidFill>
                <a:latin typeface="+mn-lt"/>
                <a:ea typeface="+mn-ea"/>
                <a:cs typeface="+mn-cs"/>
              </a:defRPr>
            </a:pPr>
            <a:endParaRPr lang="en-US"/>
          </a:p>
        </c:txPr>
        <c:crossAx val="1940306432"/>
        <c:crosses val="autoZero"/>
        <c:auto val="1"/>
        <c:lblAlgn val="ctr"/>
        <c:lblOffset val="100"/>
        <c:noMultiLvlLbl val="0"/>
      </c:catAx>
      <c:valAx>
        <c:axId val="1940306432"/>
        <c:scaling>
          <c:orientation val="minMax"/>
        </c:scaling>
        <c:delete val="1"/>
        <c:axPos val="l"/>
        <c:numFmt formatCode="_(* #,##0.00_);_(* \(#,##0.00\);_(* &quot;-&quot;??_);_(@_)" sourceLinked="1"/>
        <c:majorTickMark val="none"/>
        <c:minorTickMark val="none"/>
        <c:tickLblPos val="nextTo"/>
        <c:crossAx val="1940281472"/>
        <c:crosses val="autoZero"/>
        <c:crossBetween val="between"/>
      </c:valAx>
      <c:spPr>
        <a:solidFill>
          <a:schemeClr val="tx1"/>
        </a:solidFill>
      </c:spPr>
    </c:plotArea>
    <c:legend>
      <c:legendPos val="t"/>
      <c:layout>
        <c:manualLayout>
          <c:xMode val="edge"/>
          <c:yMode val="edge"/>
          <c:x val="0.42894996059889678"/>
          <c:y val="1.9496622029195321E-2"/>
          <c:w val="0.57100909039738823"/>
          <c:h val="6.9264386536373512E-2"/>
        </c:manualLayout>
      </c:layout>
      <c:overlay val="0"/>
      <c:txPr>
        <a:bodyPr/>
        <a:lstStyle/>
        <a:p>
          <a:pPr>
            <a:defRPr>
              <a:solidFill>
                <a:schemeClr val="bg1"/>
              </a:solidFill>
            </a:defRPr>
          </a:pPr>
          <a:endParaRPr lang="en-US"/>
        </a:p>
      </c:txPr>
    </c:legend>
    <c:plotVisOnly val="1"/>
    <c:dispBlanksAs val="gap"/>
    <c:showDLblsOverMax val="0"/>
    <c:extLst/>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doct_data!$Y$18</c:f>
          <c:strCache>
            <c:ptCount val="1"/>
            <c:pt idx="0">
              <c:v>د.اتقياء داوود -PATIENTS _TOTAL REVENUES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rgbClr val="00FFFF"/>
              </a:solidFill>
              <a:latin typeface="+mn-lt"/>
              <a:ea typeface="+mn-ea"/>
              <a:cs typeface="+mn-cs"/>
            </a:defRPr>
          </a:pPr>
          <a:endParaRPr lang="en-US"/>
        </a:p>
      </c:txPr>
    </c:title>
    <c:autoTitleDeleted val="0"/>
    <c:plotArea>
      <c:layout>
        <c:manualLayout>
          <c:layoutTarget val="inner"/>
          <c:xMode val="edge"/>
          <c:yMode val="edge"/>
          <c:x val="3.2023289665211063E-2"/>
          <c:y val="0.22233962264150944"/>
          <c:w val="0.93595342066957787"/>
          <c:h val="0.66093953350170853"/>
        </c:manualLayout>
      </c:layout>
      <c:lineChart>
        <c:grouping val="standard"/>
        <c:varyColors val="0"/>
        <c:ser>
          <c:idx val="0"/>
          <c:order val="0"/>
          <c:tx>
            <c:v>CURRENT YEAR PATIENTS </c:v>
          </c:tx>
          <c:spPr>
            <a:ln w="22225" cap="rnd">
              <a:solidFill>
                <a:srgbClr val="00FFFF"/>
              </a:solidFill>
              <a:round/>
            </a:ln>
            <a:effectLst/>
          </c:spPr>
          <c:marker>
            <c:symbol val="circle"/>
            <c:size val="5"/>
            <c:spPr>
              <a:solidFill>
                <a:schemeClr val="accent1"/>
              </a:solidFill>
              <a:ln w="9525">
                <a:solidFill>
                  <a:srgbClr val="00FFFF"/>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00FFFF"/>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[0]!MONTHLINE</c:f>
              <c:strCache>
                <c:ptCount val="12"/>
                <c:pt idx="0">
                  <c:v>JANUARY </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[0]!CURENT_JAHR_PAT</c:f>
              <c:numCache>
                <c:formatCode>General</c:formatCode>
                <c:ptCount val="12"/>
                <c:pt idx="0">
                  <c:v>165</c:v>
                </c:pt>
                <c:pt idx="1">
                  <c:v>132</c:v>
                </c:pt>
                <c:pt idx="2">
                  <c:v>210</c:v>
                </c:pt>
                <c:pt idx="3">
                  <c:v>170</c:v>
                </c:pt>
                <c:pt idx="4">
                  <c:v>145</c:v>
                </c:pt>
                <c:pt idx="5">
                  <c:v>178</c:v>
                </c:pt>
                <c:pt idx="6">
                  <c:v>45</c:v>
                </c:pt>
                <c:pt idx="7">
                  <c:v>183</c:v>
                </c:pt>
                <c:pt idx="8">
                  <c:v>215</c:v>
                </c:pt>
                <c:pt idx="9">
                  <c:v>178</c:v>
                </c:pt>
                <c:pt idx="10">
                  <c:v>195</c:v>
                </c:pt>
                <c:pt idx="11">
                  <c:v>225</c:v>
                </c:pt>
              </c:numCache>
            </c:numRef>
          </c:val>
          <c:smooth val="0"/>
          <c:extLst>
            <c:ext xmlns:c16="http://schemas.microsoft.com/office/drawing/2014/chart" uri="{C3380CC4-5D6E-409C-BE32-E72D297353CC}">
              <c16:uniqueId val="{00000000-FEBA-4077-9F3B-469C6F7DEB7E}"/>
            </c:ext>
          </c:extLst>
        </c:ser>
        <c:ser>
          <c:idx val="1"/>
          <c:order val="1"/>
          <c:tx>
            <c:v>LAST YEAR PATIENTS </c:v>
          </c:tx>
          <c:spPr>
            <a:ln w="22225" cap="rnd">
              <a:solidFill>
                <a:srgbClr val="FF00FF"/>
              </a:solidFill>
              <a:round/>
            </a:ln>
            <a:effectLst/>
          </c:spPr>
          <c:marker>
            <c:symbol val="circle"/>
            <c:size val="4"/>
            <c:spPr>
              <a:solidFill>
                <a:srgbClr val="FF00FF"/>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[0]!VERG</c:f>
              <c:numCache>
                <c:formatCode>General</c:formatCode>
                <c:ptCount val="11"/>
                <c:pt idx="0">
                  <c:v>60</c:v>
                </c:pt>
                <c:pt idx="1">
                  <c:v>151</c:v>
                </c:pt>
                <c:pt idx="2">
                  <c:v>213</c:v>
                </c:pt>
                <c:pt idx="3">
                  <c:v>13</c:v>
                </c:pt>
                <c:pt idx="4">
                  <c:v>0</c:v>
                </c:pt>
                <c:pt idx="5">
                  <c:v>68</c:v>
                </c:pt>
                <c:pt idx="6">
                  <c:v>106</c:v>
                </c:pt>
                <c:pt idx="7">
                  <c:v>113</c:v>
                </c:pt>
                <c:pt idx="8">
                  <c:v>152</c:v>
                </c:pt>
                <c:pt idx="9">
                  <c:v>163</c:v>
                </c:pt>
                <c:pt idx="10">
                  <c:v>179</c:v>
                </c:pt>
              </c:numCache>
            </c:numRef>
          </c:val>
          <c:smooth val="0"/>
          <c:extLst>
            <c:ext xmlns:c16="http://schemas.microsoft.com/office/drawing/2014/chart" uri="{C3380CC4-5D6E-409C-BE32-E72D297353CC}">
              <c16:uniqueId val="{00000001-FEBA-4077-9F3B-469C6F7DEB7E}"/>
            </c:ext>
          </c:extLst>
        </c:ser>
        <c:dLbls>
          <c:showLegendKey val="0"/>
          <c:showVal val="0"/>
          <c:showCatName val="0"/>
          <c:showSerName val="0"/>
          <c:showPercent val="0"/>
          <c:showBubbleSize val="0"/>
        </c:dLbls>
        <c:marker val="1"/>
        <c:smooth val="0"/>
        <c:axId val="1940281472"/>
        <c:axId val="1940306432"/>
      </c:lineChart>
      <c:catAx>
        <c:axId val="1940281472"/>
        <c:scaling>
          <c:orientation val="minMax"/>
        </c:scaling>
        <c:delete val="0"/>
        <c:axPos val="b"/>
        <c:numFmt formatCode="General" sourceLinked="1"/>
        <c:majorTickMark val="out"/>
        <c:minorTickMark val="none"/>
        <c:tickLblPos val="nextTo"/>
        <c:spPr>
          <a:noFill/>
          <a:ln w="9525" cap="flat" cmpd="sng" algn="ctr">
            <a:solidFill>
              <a:srgbClr val="00FFFF"/>
            </a:solidFill>
            <a:round/>
          </a:ln>
          <a:effectLst/>
        </c:spPr>
        <c:txPr>
          <a:bodyPr rot="-60000000" spcFirstLastPara="1" vertOverflow="ellipsis" vert="horz" wrap="square" anchor="ctr" anchorCtr="1"/>
          <a:lstStyle/>
          <a:p>
            <a:pPr>
              <a:defRPr sz="900" b="0" i="0" u="none" strike="noStrike" kern="1200" baseline="0">
                <a:solidFill>
                  <a:srgbClr val="00FFFF"/>
                </a:solidFill>
                <a:latin typeface="+mn-lt"/>
                <a:ea typeface="+mn-ea"/>
                <a:cs typeface="+mn-cs"/>
              </a:defRPr>
            </a:pPr>
            <a:endParaRPr lang="en-US"/>
          </a:p>
        </c:txPr>
        <c:crossAx val="1940306432"/>
        <c:crosses val="autoZero"/>
        <c:auto val="1"/>
        <c:lblAlgn val="ctr"/>
        <c:lblOffset val="100"/>
        <c:noMultiLvlLbl val="0"/>
      </c:catAx>
      <c:valAx>
        <c:axId val="1940306432"/>
        <c:scaling>
          <c:orientation val="minMax"/>
        </c:scaling>
        <c:delete val="1"/>
        <c:axPos val="l"/>
        <c:numFmt formatCode="General" sourceLinked="1"/>
        <c:majorTickMark val="none"/>
        <c:minorTickMark val="none"/>
        <c:tickLblPos val="nextTo"/>
        <c:crossAx val="1940281472"/>
        <c:crosses val="autoZero"/>
        <c:crossBetween val="between"/>
      </c:valAx>
      <c:spPr>
        <a:noFill/>
        <a:ln>
          <a:noFill/>
        </a:ln>
        <a:effectLst/>
      </c:spPr>
    </c:plotArea>
    <c:legend>
      <c:legendPos val="t"/>
      <c:layout>
        <c:manualLayout>
          <c:xMode val="edge"/>
          <c:yMode val="edge"/>
          <c:x val="0.6859734776624633"/>
          <c:y val="4.4007936507936517E-2"/>
          <c:w val="0.31305843841833131"/>
          <c:h val="6.696475440569929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performance Dashboard.xlsx]tranfered_pivots!PivotTable5</c:name>
    <c:fmtId val="13"/>
  </c:pivotSource>
  <c:chart>
    <c:title>
      <c:tx>
        <c:strRef>
          <c:f>tranfered_pivots!$X$45</c:f>
          <c:strCache>
            <c:ptCount val="1"/>
            <c:pt idx="0">
              <c:v>TOTAL REVENUES  النساء والولادة</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rgbClr val="00FFFF"/>
              </a:solidFill>
              <a:latin typeface="+mn-lt"/>
              <a:ea typeface="+mn-ea"/>
              <a:cs typeface="+mn-cs"/>
            </a:defRPr>
          </a:pPr>
          <a:endParaRPr lang="en-US"/>
        </a:p>
      </c:txPr>
    </c:title>
    <c:autoTitleDeleted val="0"/>
    <c:pivotFmts>
      <c:pivotFmt>
        <c:idx val="0"/>
        <c:spPr>
          <a:solidFill>
            <a:srgbClr val="002060"/>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2060"/>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2060"/>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2060"/>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FFFF"/>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FFFF"/>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FFFF"/>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379809885727478"/>
          <c:y val="0.13070458425706497"/>
          <c:w val="0.55937372859067458"/>
          <c:h val="0.7887983281086729"/>
        </c:manualLayout>
      </c:layout>
      <c:barChart>
        <c:barDir val="bar"/>
        <c:grouping val="clustered"/>
        <c:varyColors val="0"/>
        <c:ser>
          <c:idx val="0"/>
          <c:order val="0"/>
          <c:tx>
            <c:strRef>
              <c:f>tranfered_pivots!$X$45</c:f>
              <c:strCache>
                <c:ptCount val="1"/>
                <c:pt idx="0">
                  <c:v>Total</c:v>
                </c:pt>
              </c:strCache>
            </c:strRef>
          </c:tx>
          <c:spPr>
            <a:solidFill>
              <a:srgbClr val="00FFFF"/>
            </a:solidFill>
            <a:ln>
              <a:solidFill>
                <a:srgbClr val="00206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tranfered_pivots!$X$45</c:f>
              <c:strCache>
                <c:ptCount val="6"/>
                <c:pt idx="0">
                  <c:v>د.بسمه ال مفرح</c:v>
                </c:pt>
                <c:pt idx="1">
                  <c:v>د. نجيه علي</c:v>
                </c:pt>
                <c:pt idx="2">
                  <c:v>د. تقوى حسن بشير</c:v>
                </c:pt>
                <c:pt idx="3">
                  <c:v>د. هاجر فيصل أمين</c:v>
                </c:pt>
                <c:pt idx="4">
                  <c:v>د. سميرة علي</c:v>
                </c:pt>
                <c:pt idx="5">
                  <c:v>د.اتقياء داوود</c:v>
                </c:pt>
              </c:strCache>
            </c:strRef>
          </c:cat>
          <c:val>
            <c:numRef>
              <c:f>tranfered_pivots!$X$45</c:f>
              <c:numCache>
                <c:formatCode>_(* #,##0.00_);_(* \(#,##0.00\);_(* "-"??_);_(@_)</c:formatCode>
                <c:ptCount val="6"/>
                <c:pt idx="0">
                  <c:v>45626.78</c:v>
                </c:pt>
                <c:pt idx="1">
                  <c:v>245751.58</c:v>
                </c:pt>
                <c:pt idx="2">
                  <c:v>255453.54000000004</c:v>
                </c:pt>
                <c:pt idx="3">
                  <c:v>301651.65000000002</c:v>
                </c:pt>
                <c:pt idx="4">
                  <c:v>347099.21</c:v>
                </c:pt>
                <c:pt idx="5">
                  <c:v>564489.48</c:v>
                </c:pt>
              </c:numCache>
            </c:numRef>
          </c:val>
          <c:extLst>
            <c:ext xmlns:c16="http://schemas.microsoft.com/office/drawing/2014/chart" uri="{C3380CC4-5D6E-409C-BE32-E72D297353CC}">
              <c16:uniqueId val="{00000000-FDCC-4340-B68F-AE98B6DD14BA}"/>
            </c:ext>
          </c:extLst>
        </c:ser>
        <c:dLbls>
          <c:showLegendKey val="0"/>
          <c:showVal val="0"/>
          <c:showCatName val="0"/>
          <c:showSerName val="0"/>
          <c:showPercent val="0"/>
          <c:showBubbleSize val="0"/>
        </c:dLbls>
        <c:gapWidth val="182"/>
        <c:axId val="1940311424"/>
        <c:axId val="1940316416"/>
      </c:barChart>
      <c:catAx>
        <c:axId val="1940311424"/>
        <c:scaling>
          <c:orientation val="minMax"/>
        </c:scaling>
        <c:delete val="0"/>
        <c:axPos val="l"/>
        <c:numFmt formatCode="General" sourceLinked="1"/>
        <c:majorTickMark val="none"/>
        <c:minorTickMark val="none"/>
        <c:tickLblPos val="nextTo"/>
        <c:spPr>
          <a:noFill/>
          <a:ln w="9525" cap="flat" cmpd="sng" algn="ctr">
            <a:solidFill>
              <a:srgbClr val="00FFFF"/>
            </a:solidFill>
            <a:round/>
          </a:ln>
          <a:effectLst/>
        </c:spPr>
        <c:txPr>
          <a:bodyPr rot="-60000000" spcFirstLastPara="1" vertOverflow="ellipsis" vert="horz" wrap="square" anchor="ctr" anchorCtr="1"/>
          <a:lstStyle/>
          <a:p>
            <a:pPr>
              <a:defRPr sz="1000" b="0" i="0" u="none" strike="noStrike" kern="1200" baseline="0">
                <a:solidFill>
                  <a:srgbClr val="00FFFF"/>
                </a:solidFill>
                <a:latin typeface="+mn-lt"/>
                <a:ea typeface="+mn-ea"/>
                <a:cs typeface="+mn-cs"/>
              </a:defRPr>
            </a:pPr>
            <a:endParaRPr lang="en-US"/>
          </a:p>
        </c:txPr>
        <c:crossAx val="1940316416"/>
        <c:crosses val="autoZero"/>
        <c:auto val="1"/>
        <c:lblAlgn val="ctr"/>
        <c:lblOffset val="100"/>
        <c:noMultiLvlLbl val="0"/>
      </c:catAx>
      <c:valAx>
        <c:axId val="1940316416"/>
        <c:scaling>
          <c:orientation val="minMax"/>
        </c:scaling>
        <c:delete val="1"/>
        <c:axPos val="b"/>
        <c:numFmt formatCode="_(* #,##0.00_);_(* \(#,##0.00\);_(* &quot;-&quot;??_);_(@_)" sourceLinked="1"/>
        <c:majorTickMark val="none"/>
        <c:minorTickMark val="none"/>
        <c:tickLblPos val="nextTo"/>
        <c:crossAx val="1940311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performance Dashboard.xlsx]tranfered_pivots!PivotTable9</c:name>
    <c:fmtId val="18"/>
  </c:pivotSource>
  <c:chart>
    <c:title>
      <c:tx>
        <c:strRef>
          <c:f>tranfered_pivots!$AF$44</c:f>
          <c:strCache>
            <c:ptCount val="1"/>
            <c:pt idx="0">
              <c:v>TOTAL PATIENTS FOR TOTAL REVENUES IN NOVEMBER FOR النساء والولادة</c:v>
            </c:pt>
          </c:strCache>
        </c:strRef>
      </c:tx>
      <c:overlay val="0"/>
      <c:spPr>
        <a:noFill/>
        <a:ln>
          <a:noFill/>
        </a:ln>
        <a:effectLst/>
      </c:spPr>
      <c:txPr>
        <a:bodyPr rot="0" spcFirstLastPara="1" vertOverflow="ellipsis" vert="horz" wrap="square" anchor="ctr" anchorCtr="1"/>
        <a:lstStyle/>
        <a:p>
          <a:pPr>
            <a:defRPr sz="1050" b="0" i="0" u="none" strike="noStrike" kern="1200" spc="0" baseline="0">
              <a:solidFill>
                <a:srgbClr val="00FFFF"/>
              </a:solidFill>
              <a:latin typeface="+mn-lt"/>
              <a:ea typeface="+mn-ea"/>
              <a:cs typeface="+mn-cs"/>
            </a:defRPr>
          </a:pPr>
          <a:endParaRPr lang="en-US"/>
        </a:p>
      </c:txPr>
    </c:title>
    <c:autoTitleDeleted val="0"/>
    <c:pivotFmts>
      <c:pivotFmt>
        <c:idx val="0"/>
        <c:spPr>
          <a:solidFill>
            <a:srgbClr val="002060"/>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2060"/>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2060"/>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2060"/>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FFFF"/>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FFFF"/>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FFFF"/>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177296587926508"/>
          <c:y val="0.20510069574636502"/>
          <c:w val="0.60886149763430342"/>
          <c:h val="0.74833845769278839"/>
        </c:manualLayout>
      </c:layout>
      <c:barChart>
        <c:barDir val="bar"/>
        <c:grouping val="clustered"/>
        <c:varyColors val="0"/>
        <c:ser>
          <c:idx val="0"/>
          <c:order val="0"/>
          <c:tx>
            <c:strRef>
              <c:f>tranfered_pivots!$AF$44</c:f>
              <c:strCache>
                <c:ptCount val="1"/>
                <c:pt idx="0">
                  <c:v>Total</c:v>
                </c:pt>
              </c:strCache>
            </c:strRef>
          </c:tx>
          <c:spPr>
            <a:solidFill>
              <a:srgbClr val="00FFFF"/>
            </a:solidFill>
            <a:ln>
              <a:solidFill>
                <a:srgbClr val="00206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tranfered_pivots!$AF$44</c:f>
              <c:strCache>
                <c:ptCount val="6"/>
                <c:pt idx="0">
                  <c:v>د. سميرة علي</c:v>
                </c:pt>
                <c:pt idx="1">
                  <c:v>د. هاجر فيصل أمين</c:v>
                </c:pt>
                <c:pt idx="2">
                  <c:v>د. تقوى حسن بشير</c:v>
                </c:pt>
                <c:pt idx="3">
                  <c:v>د. نجيه علي</c:v>
                </c:pt>
                <c:pt idx="4">
                  <c:v>د.اتقياء داوود</c:v>
                </c:pt>
                <c:pt idx="5">
                  <c:v>د.بسمه ال مفرح</c:v>
                </c:pt>
              </c:strCache>
            </c:strRef>
          </c:cat>
          <c:val>
            <c:numRef>
              <c:f>tranfered_pivots!$AF$44</c:f>
              <c:numCache>
                <c:formatCode>_-* #,##0_-;\-* #,##0_-;_-* "-"??_-;_-@_-</c:formatCode>
                <c:ptCount val="6"/>
                <c:pt idx="0">
                  <c:v>327</c:v>
                </c:pt>
                <c:pt idx="1">
                  <c:v>312</c:v>
                </c:pt>
                <c:pt idx="2">
                  <c:v>268</c:v>
                </c:pt>
                <c:pt idx="3">
                  <c:v>208</c:v>
                </c:pt>
                <c:pt idx="4">
                  <c:v>195</c:v>
                </c:pt>
                <c:pt idx="5">
                  <c:v>50</c:v>
                </c:pt>
              </c:numCache>
            </c:numRef>
          </c:val>
          <c:extLst>
            <c:ext xmlns:c16="http://schemas.microsoft.com/office/drawing/2014/chart" uri="{C3380CC4-5D6E-409C-BE32-E72D297353CC}">
              <c16:uniqueId val="{00000000-1FFD-46E5-AAB2-924B716C6494}"/>
            </c:ext>
          </c:extLst>
        </c:ser>
        <c:dLbls>
          <c:showLegendKey val="0"/>
          <c:showVal val="0"/>
          <c:showCatName val="0"/>
          <c:showSerName val="0"/>
          <c:showPercent val="0"/>
          <c:showBubbleSize val="0"/>
        </c:dLbls>
        <c:gapWidth val="182"/>
        <c:axId val="875961951"/>
        <c:axId val="875951135"/>
      </c:barChart>
      <c:catAx>
        <c:axId val="875961951"/>
        <c:scaling>
          <c:orientation val="maxMin"/>
        </c:scaling>
        <c:delete val="0"/>
        <c:axPos val="l"/>
        <c:numFmt formatCode="General" sourceLinked="1"/>
        <c:majorTickMark val="none"/>
        <c:minorTickMark val="none"/>
        <c:tickLblPos val="nextTo"/>
        <c:spPr>
          <a:noFill/>
          <a:ln w="9525" cap="flat" cmpd="sng" algn="ctr">
            <a:solidFill>
              <a:srgbClr val="002060"/>
            </a:solidFill>
            <a:round/>
          </a:ln>
          <a:effectLst/>
        </c:spPr>
        <c:txPr>
          <a:bodyPr rot="-60000000" spcFirstLastPara="1" vertOverflow="ellipsis" vert="horz" wrap="square" anchor="ctr" anchorCtr="1"/>
          <a:lstStyle/>
          <a:p>
            <a:pPr>
              <a:defRPr sz="900" b="0" i="0" u="none" strike="noStrike" kern="1200" baseline="0">
                <a:solidFill>
                  <a:srgbClr val="00FFFF"/>
                </a:solidFill>
                <a:latin typeface="+mn-lt"/>
                <a:ea typeface="+mn-ea"/>
                <a:cs typeface="+mn-cs"/>
              </a:defRPr>
            </a:pPr>
            <a:endParaRPr lang="en-US"/>
          </a:p>
        </c:txPr>
        <c:crossAx val="875951135"/>
        <c:crosses val="autoZero"/>
        <c:auto val="1"/>
        <c:lblAlgn val="ctr"/>
        <c:lblOffset val="100"/>
        <c:noMultiLvlLbl val="0"/>
      </c:catAx>
      <c:valAx>
        <c:axId val="875951135"/>
        <c:scaling>
          <c:orientation val="minMax"/>
        </c:scaling>
        <c:delete val="1"/>
        <c:axPos val="t"/>
        <c:numFmt formatCode="_-* #,##0_-;\-* #,##0_-;_-* &quot;-&quot;??_-;_-@_-" sourceLinked="1"/>
        <c:majorTickMark val="none"/>
        <c:minorTickMark val="none"/>
        <c:tickLblPos val="nextTo"/>
        <c:crossAx val="875961951"/>
        <c:crosses val="autoZero"/>
        <c:crossBetween val="between"/>
      </c:valAx>
      <c:spPr>
        <a:solidFill>
          <a:schemeClr val="tx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doct_data!$L$3</c:f>
          <c:strCache>
            <c:ptCount val="1"/>
            <c:pt idx="0">
              <c:v>د.اتقياء داوود_Cash To  Credit Ratio of TOTAL REVENUES </c:v>
            </c:pt>
          </c:strCache>
        </c:strRef>
      </c:tx>
      <c:overlay val="0"/>
      <c:spPr>
        <a:noFill/>
        <a:ln>
          <a:noFill/>
        </a:ln>
        <a:effectLst/>
      </c:spPr>
      <c:txPr>
        <a:bodyPr rot="0" spcFirstLastPara="1" vertOverflow="ellipsis" vert="horz" wrap="square" anchor="ctr" anchorCtr="1"/>
        <a:lstStyle/>
        <a:p>
          <a:pPr>
            <a:defRPr sz="1000" b="1" i="0" u="none" strike="noStrike" kern="1200" cap="all" baseline="0">
              <a:solidFill>
                <a:srgbClr val="00FFFF"/>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explosion val="6"/>
          <c:dPt>
            <c:idx val="0"/>
            <c:bubble3D val="0"/>
            <c:spPr>
              <a:solidFill>
                <a:srgbClr val="00FFFF"/>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3D52-4686-98FC-B7D20675F767}"/>
              </c:ext>
            </c:extLst>
          </c:dPt>
          <c:dPt>
            <c:idx val="1"/>
            <c:bubble3D val="0"/>
            <c:spPr>
              <a:solidFill>
                <a:srgbClr val="FF000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3D52-4686-98FC-B7D20675F767}"/>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rgbClr val="00FFFF"/>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D52-4686-98FC-B7D20675F767}"/>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rgbClr val="FF0000"/>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D52-4686-98FC-B7D20675F76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rgbClr val="00FFFF"/>
                    </a:solidFill>
                    <a:latin typeface="+mn-lt"/>
                    <a:ea typeface="+mn-ea"/>
                    <a:cs typeface="+mn-cs"/>
                  </a:defRPr>
                </a:pPr>
                <a:endParaRPr lang="en-US"/>
              </a:p>
            </c:txPr>
            <c:dLblPos val="outEnd"/>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 '!$I$59:$J$59</c:f>
              <c:strCache>
                <c:ptCount val="2"/>
                <c:pt idx="0">
                  <c:v>Cash </c:v>
                </c:pt>
                <c:pt idx="1">
                  <c:v>Credit </c:v>
                </c:pt>
              </c:strCache>
            </c:strRef>
          </c:cat>
          <c:val>
            <c:numRef>
              <c:f>doct_data!$Z$6:$AA$6</c:f>
              <c:numCache>
                <c:formatCode>_-* #,##0_-;\-* #,##0_-;_-* "-"??_-;_-@_-</c:formatCode>
                <c:ptCount val="2"/>
                <c:pt idx="0">
                  <c:v>307883.65999999997</c:v>
                </c:pt>
                <c:pt idx="1">
                  <c:v>256605.82</c:v>
                </c:pt>
              </c:numCache>
            </c:numRef>
          </c:val>
          <c:extLst>
            <c:ext xmlns:c16="http://schemas.microsoft.com/office/drawing/2014/chart" uri="{C3380CC4-5D6E-409C-BE32-E72D297353CC}">
              <c16:uniqueId val="{00000004-3D52-4686-98FC-B7D20675F767}"/>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croll" dx="22" fmlaLink="'ANALYSIS '!$I$370" max="30" min="1" page="10"/>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5" Type="http://schemas.openxmlformats.org/officeDocument/2006/relationships/chart" Target="../charts/chart12.xml"/><Relationship Id="rId4"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5" Type="http://schemas.openxmlformats.org/officeDocument/2006/relationships/chart" Target="../charts/chart17.xml"/><Relationship Id="rId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12</xdr:col>
      <xdr:colOff>95250</xdr:colOff>
      <xdr:row>49</xdr:row>
      <xdr:rowOff>133350</xdr:rowOff>
    </xdr:from>
    <xdr:to>
      <xdr:col>21</xdr:col>
      <xdr:colOff>9525</xdr:colOff>
      <xdr:row>64</xdr:row>
      <xdr:rowOff>161925</xdr:rowOff>
    </xdr:to>
    <xdr:graphicFrame macro="">
      <xdr:nvGraphicFramePr>
        <xdr:cNvPr id="4" name="Chart 3">
          <a:extLst>
            <a:ext uri="{FF2B5EF4-FFF2-40B4-BE49-F238E27FC236}">
              <a16:creationId xmlns:a16="http://schemas.microsoft.com/office/drawing/2014/main" id="{00000000-0008-0000-0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114300</xdr:colOff>
      <xdr:row>681</xdr:row>
      <xdr:rowOff>138112</xdr:rowOff>
    </xdr:from>
    <xdr:to>
      <xdr:col>16</xdr:col>
      <xdr:colOff>981075</xdr:colOff>
      <xdr:row>698</xdr:row>
      <xdr:rowOff>76200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152400</xdr:colOff>
      <xdr:row>698</xdr:row>
      <xdr:rowOff>128587</xdr:rowOff>
    </xdr:from>
    <xdr:to>
      <xdr:col>16</xdr:col>
      <xdr:colOff>1000125</xdr:colOff>
      <xdr:row>715</xdr:row>
      <xdr:rowOff>28575</xdr:rowOff>
    </xdr:to>
    <xdr:graphicFrame macro="">
      <xdr:nvGraphicFramePr>
        <xdr:cNvPr id="5" name="Chart 4">
          <a:extLst>
            <a:ext uri="{FF2B5EF4-FFF2-40B4-BE49-F238E27FC236}">
              <a16:creationId xmlns:a16="http://schemas.microsoft.com/office/drawing/2014/main" id="{00000000-0008-0000-0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33</xdr:col>
      <xdr:colOff>361950</xdr:colOff>
      <xdr:row>88</xdr:row>
      <xdr:rowOff>38100</xdr:rowOff>
    </xdr:to>
    <xdr:sp macro="" textlink="">
      <xdr:nvSpPr>
        <xdr:cNvPr id="2" name="Rectangle 1">
          <a:extLst>
            <a:ext uri="{FF2B5EF4-FFF2-40B4-BE49-F238E27FC236}">
              <a16:creationId xmlns:a16="http://schemas.microsoft.com/office/drawing/2014/main" id="{00000000-0008-0000-0200-000002000000}"/>
            </a:ext>
          </a:extLst>
        </xdr:cNvPr>
        <xdr:cNvSpPr/>
      </xdr:nvSpPr>
      <xdr:spPr>
        <a:xfrm>
          <a:off x="0" y="0"/>
          <a:ext cx="20478750" cy="1680210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419100</xdr:colOff>
      <xdr:row>1</xdr:row>
      <xdr:rowOff>47626</xdr:rowOff>
    </xdr:from>
    <xdr:to>
      <xdr:col>24</xdr:col>
      <xdr:colOff>38100</xdr:colOff>
      <xdr:row>39</xdr:row>
      <xdr:rowOff>180976</xdr:rowOff>
    </xdr:to>
    <xdr:sp macro="" textlink="">
      <xdr:nvSpPr>
        <xdr:cNvPr id="7" name="Rectangle 6">
          <a:extLst>
            <a:ext uri="{FF2B5EF4-FFF2-40B4-BE49-F238E27FC236}">
              <a16:creationId xmlns:a16="http://schemas.microsoft.com/office/drawing/2014/main" id="{00000000-0008-0000-0200-000007000000}"/>
            </a:ext>
          </a:extLst>
        </xdr:cNvPr>
        <xdr:cNvSpPr/>
      </xdr:nvSpPr>
      <xdr:spPr>
        <a:xfrm>
          <a:off x="419100" y="238126"/>
          <a:ext cx="14249400" cy="73723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504825</xdr:colOff>
      <xdr:row>20</xdr:row>
      <xdr:rowOff>142874</xdr:rowOff>
    </xdr:from>
    <xdr:to>
      <xdr:col>18</xdr:col>
      <xdr:colOff>285750</xdr:colOff>
      <xdr:row>37</xdr:row>
      <xdr:rowOff>104775</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438150</xdr:colOff>
      <xdr:row>1</xdr:row>
      <xdr:rowOff>47625</xdr:rowOff>
    </xdr:from>
    <xdr:to>
      <xdr:col>23</xdr:col>
      <xdr:colOff>590550</xdr:colOff>
      <xdr:row>11</xdr:row>
      <xdr:rowOff>161925</xdr:rowOff>
    </xdr:to>
    <mc:AlternateContent xmlns:mc="http://schemas.openxmlformats.org/markup-compatibility/2006" xmlns:a14="http://schemas.microsoft.com/office/drawing/2010/main">
      <mc:Choice Requires="a14">
        <xdr:graphicFrame macro="">
          <xdr:nvGraphicFramePr>
            <xdr:cNvPr id="6" name="REVENUES CATEGORY  1">
              <a:extLst>
                <a:ext uri="{FF2B5EF4-FFF2-40B4-BE49-F238E27FC236}">
                  <a16:creationId xmlns:a16="http://schemas.microsoft.com/office/drawing/2014/main" id="{00000000-0008-0000-0200-000006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VENUES CATEGORY  1"/>
            </a:graphicData>
          </a:graphic>
        </xdr:graphicFrame>
      </mc:Choice>
      <mc:Fallback xmlns="">
        <xdr:sp macro="" textlink="">
          <xdr:nvSpPr>
            <xdr:cNvPr id="0" name=""/>
            <xdr:cNvSpPr>
              <a:spLocks noTextEdit="1"/>
            </xdr:cNvSpPr>
          </xdr:nvSpPr>
          <xdr:spPr>
            <a:xfrm>
              <a:off x="438150" y="238125"/>
              <a:ext cx="14173200" cy="2019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12</xdr:col>
      <xdr:colOff>352425</xdr:colOff>
      <xdr:row>3</xdr:row>
      <xdr:rowOff>19050</xdr:rowOff>
    </xdr:from>
    <xdr:to>
      <xdr:col>23</xdr:col>
      <xdr:colOff>561975</xdr:colOff>
      <xdr:row>20</xdr:row>
      <xdr:rowOff>76200</xdr:rowOff>
    </xdr:to>
    <xdr:graphicFrame macro="">
      <xdr:nvGraphicFramePr>
        <xdr:cNvPr id="5" name="Chart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514349</xdr:colOff>
      <xdr:row>3</xdr:row>
      <xdr:rowOff>9525</xdr:rowOff>
    </xdr:from>
    <xdr:to>
      <xdr:col>12</xdr:col>
      <xdr:colOff>304800</xdr:colOff>
      <xdr:row>20</xdr:row>
      <xdr:rowOff>85725</xdr:rowOff>
    </xdr:to>
    <xdr:graphicFrame macro="">
      <xdr:nvGraphicFramePr>
        <xdr:cNvPr id="3" name="Chart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23</xdr:col>
          <xdr:colOff>371475</xdr:colOff>
          <xdr:row>20</xdr:row>
          <xdr:rowOff>180975</xdr:rowOff>
        </xdr:from>
        <xdr:to>
          <xdr:col>23</xdr:col>
          <xdr:colOff>552450</xdr:colOff>
          <xdr:row>37</xdr:row>
          <xdr:rowOff>66675</xdr:rowOff>
        </xdr:to>
        <xdr:sp macro="" textlink="">
          <xdr:nvSpPr>
            <xdr:cNvPr id="4097" name="Scroll Bar 1" hidden="1">
              <a:extLst>
                <a:ext uri="{63B3BB69-23CF-44E3-9099-C40C66FF867C}">
                  <a14:compatExt spid="_x0000_s4097"/>
                </a:ext>
                <a:ext uri="{FF2B5EF4-FFF2-40B4-BE49-F238E27FC236}">
                  <a16:creationId xmlns:a16="http://schemas.microsoft.com/office/drawing/2014/main" id="{00000000-0008-0000-0200-0000011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18</xdr:col>
      <xdr:colOff>342901</xdr:colOff>
      <xdr:row>21</xdr:row>
      <xdr:rowOff>0</xdr:rowOff>
    </xdr:from>
    <xdr:to>
      <xdr:col>23</xdr:col>
      <xdr:colOff>342901</xdr:colOff>
      <xdr:row>37</xdr:row>
      <xdr:rowOff>114300</xdr:rowOff>
    </xdr:to>
    <xdr:graphicFrame macro="">
      <xdr:nvGraphicFramePr>
        <xdr:cNvPr id="8" name="Chart 7">
          <a:extLst>
            <a:ext uri="{FF2B5EF4-FFF2-40B4-BE49-F238E27FC236}">
              <a16:creationId xmlns:a16="http://schemas.microsoft.com/office/drawing/2014/main" id="{00000000-0008-0000-02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400050</xdr:colOff>
      <xdr:row>1</xdr:row>
      <xdr:rowOff>85725</xdr:rowOff>
    </xdr:from>
    <xdr:to>
      <xdr:col>23</xdr:col>
      <xdr:colOff>523875</xdr:colOff>
      <xdr:row>2</xdr:row>
      <xdr:rowOff>171451</xdr:rowOff>
    </xdr:to>
    <xdr:sp macro="" textlink="">
      <xdr:nvSpPr>
        <xdr:cNvPr id="9" name="Rectangle 8">
          <a:extLst>
            <a:ext uri="{FF2B5EF4-FFF2-40B4-BE49-F238E27FC236}">
              <a16:creationId xmlns:a16="http://schemas.microsoft.com/office/drawing/2014/main" id="{00000000-0008-0000-0200-000009000000}"/>
            </a:ext>
          </a:extLst>
        </xdr:cNvPr>
        <xdr:cNvSpPr/>
      </xdr:nvSpPr>
      <xdr:spPr>
        <a:xfrm>
          <a:off x="12592050" y="276225"/>
          <a:ext cx="1952625" cy="276226"/>
        </a:xfrm>
        <a:prstGeom prst="rect">
          <a:avLst/>
        </a:prstGeom>
        <a:solidFill>
          <a:srgbClr val="002060"/>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HOSPITAL DASHBOARD </a:t>
          </a:r>
        </a:p>
      </xdr:txBody>
    </xdr:sp>
    <xdr:clientData/>
  </xdr:twoCellAnchor>
  <xdr:twoCellAnchor editAs="oneCell">
    <xdr:from>
      <xdr:col>24</xdr:col>
      <xdr:colOff>76200</xdr:colOff>
      <xdr:row>1</xdr:row>
      <xdr:rowOff>66675</xdr:rowOff>
    </xdr:from>
    <xdr:to>
      <xdr:col>27</xdr:col>
      <xdr:colOff>47625</xdr:colOff>
      <xdr:row>39</xdr:row>
      <xdr:rowOff>152400</xdr:rowOff>
    </xdr:to>
    <mc:AlternateContent xmlns:mc="http://schemas.openxmlformats.org/markup-compatibility/2006" xmlns:a14="http://schemas.microsoft.com/office/drawing/2010/main">
      <mc:Choice Requires="a14">
        <xdr:graphicFrame macro="">
          <xdr:nvGraphicFramePr>
            <xdr:cNvPr id="10" name="MONTH  3">
              <a:extLst>
                <a:ext uri="{FF2B5EF4-FFF2-40B4-BE49-F238E27FC236}">
                  <a16:creationId xmlns:a16="http://schemas.microsoft.com/office/drawing/2014/main" id="{00000000-0008-0000-0200-00000A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mlns="">
        <xdr:sp macro="" textlink="">
          <xdr:nvSpPr>
            <xdr:cNvPr id="0" name=""/>
            <xdr:cNvSpPr>
              <a:spLocks noTextEdit="1"/>
            </xdr:cNvSpPr>
          </xdr:nvSpPr>
          <xdr:spPr>
            <a:xfrm>
              <a:off x="14706600" y="257175"/>
              <a:ext cx="1800225" cy="7324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33</xdr:col>
      <xdr:colOff>361950</xdr:colOff>
      <xdr:row>88</xdr:row>
      <xdr:rowOff>38100</xdr:rowOff>
    </xdr:to>
    <xdr:sp macro="" textlink="">
      <xdr:nvSpPr>
        <xdr:cNvPr id="2" name="Rectangle 1">
          <a:extLst>
            <a:ext uri="{FF2B5EF4-FFF2-40B4-BE49-F238E27FC236}">
              <a16:creationId xmlns:a16="http://schemas.microsoft.com/office/drawing/2014/main" id="{00000000-0008-0000-0300-000002000000}"/>
            </a:ext>
          </a:extLst>
        </xdr:cNvPr>
        <xdr:cNvSpPr/>
      </xdr:nvSpPr>
      <xdr:spPr>
        <a:xfrm>
          <a:off x="0" y="0"/>
          <a:ext cx="20478750" cy="1680210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409575</xdr:colOff>
      <xdr:row>1</xdr:row>
      <xdr:rowOff>76200</xdr:rowOff>
    </xdr:from>
    <xdr:to>
      <xdr:col>24</xdr:col>
      <xdr:colOff>19050</xdr:colOff>
      <xdr:row>40</xdr:row>
      <xdr:rowOff>123826</xdr:rowOff>
    </xdr:to>
    <xdr:sp macro="" textlink="">
      <xdr:nvSpPr>
        <xdr:cNvPr id="3" name="Rectangle 2">
          <a:extLst>
            <a:ext uri="{FF2B5EF4-FFF2-40B4-BE49-F238E27FC236}">
              <a16:creationId xmlns:a16="http://schemas.microsoft.com/office/drawing/2014/main" id="{00000000-0008-0000-0300-000003000000}"/>
            </a:ext>
          </a:extLst>
        </xdr:cNvPr>
        <xdr:cNvSpPr/>
      </xdr:nvSpPr>
      <xdr:spPr>
        <a:xfrm>
          <a:off x="409575" y="266700"/>
          <a:ext cx="14239875" cy="74771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438150</xdr:colOff>
      <xdr:row>1</xdr:row>
      <xdr:rowOff>47625</xdr:rowOff>
    </xdr:from>
    <xdr:to>
      <xdr:col>23</xdr:col>
      <xdr:colOff>590550</xdr:colOff>
      <xdr:row>11</xdr:row>
      <xdr:rowOff>161925</xdr:rowOff>
    </xdr:to>
    <mc:AlternateContent xmlns:mc="http://schemas.openxmlformats.org/markup-compatibility/2006" xmlns:a14="http://schemas.microsoft.com/office/drawing/2010/main">
      <mc:Choice Requires="a14">
        <xdr:graphicFrame macro="">
          <xdr:nvGraphicFramePr>
            <xdr:cNvPr id="5" name="REVENUES CATEGORY  2">
              <a:extLst>
                <a:ext uri="{FF2B5EF4-FFF2-40B4-BE49-F238E27FC236}">
                  <a16:creationId xmlns:a16="http://schemas.microsoft.com/office/drawing/2014/main" id="{00000000-0008-0000-0300-000005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VENUES CATEGORY  2"/>
            </a:graphicData>
          </a:graphic>
        </xdr:graphicFrame>
      </mc:Choice>
      <mc:Fallback xmlns="">
        <xdr:sp macro="" textlink="">
          <xdr:nvSpPr>
            <xdr:cNvPr id="0" name=""/>
            <xdr:cNvSpPr>
              <a:spLocks noTextEdit="1"/>
            </xdr:cNvSpPr>
          </xdr:nvSpPr>
          <xdr:spPr>
            <a:xfrm>
              <a:off x="438150" y="238125"/>
              <a:ext cx="14173200" cy="2019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504825</xdr:colOff>
      <xdr:row>3</xdr:row>
      <xdr:rowOff>28575</xdr:rowOff>
    </xdr:from>
    <xdr:to>
      <xdr:col>12</xdr:col>
      <xdr:colOff>296025</xdr:colOff>
      <xdr:row>20</xdr:row>
      <xdr:rowOff>105675</xdr:rowOff>
    </xdr:to>
    <xdr:graphicFrame macro="">
      <xdr:nvGraphicFramePr>
        <xdr:cNvPr id="9" name="Chart 8">
          <a:extLst>
            <a:ext uri="{FF2B5EF4-FFF2-40B4-BE49-F238E27FC236}">
              <a16:creationId xmlns:a16="http://schemas.microsoft.com/office/drawing/2014/main" id="{00000000-0008-0000-03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24</xdr:col>
      <xdr:colOff>104775</xdr:colOff>
      <xdr:row>1</xdr:row>
      <xdr:rowOff>9524</xdr:rowOff>
    </xdr:from>
    <xdr:to>
      <xdr:col>28</xdr:col>
      <xdr:colOff>57150</xdr:colOff>
      <xdr:row>40</xdr:row>
      <xdr:rowOff>142876</xdr:rowOff>
    </xdr:to>
    <mc:AlternateContent xmlns:mc="http://schemas.openxmlformats.org/markup-compatibility/2006" xmlns:a14="http://schemas.microsoft.com/office/drawing/2010/main">
      <mc:Choice Requires="a14">
        <xdr:graphicFrame macro="">
          <xdr:nvGraphicFramePr>
            <xdr:cNvPr id="10" name="CLINIC  1">
              <a:extLst>
                <a:ext uri="{FF2B5EF4-FFF2-40B4-BE49-F238E27FC236}">
                  <a16:creationId xmlns:a16="http://schemas.microsoft.com/office/drawing/2014/main" id="{00000000-0008-0000-0300-00000A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LINIC  1"/>
            </a:graphicData>
          </a:graphic>
        </xdr:graphicFrame>
      </mc:Choice>
      <mc:Fallback xmlns="">
        <xdr:sp macro="" textlink="">
          <xdr:nvSpPr>
            <xdr:cNvPr id="0" name=""/>
            <xdr:cNvSpPr>
              <a:spLocks noTextEdit="1"/>
            </xdr:cNvSpPr>
          </xdr:nvSpPr>
          <xdr:spPr>
            <a:xfrm>
              <a:off x="14735175" y="200024"/>
              <a:ext cx="2390775" cy="75628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476250</xdr:colOff>
      <xdr:row>20</xdr:row>
      <xdr:rowOff>161925</xdr:rowOff>
    </xdr:from>
    <xdr:to>
      <xdr:col>18</xdr:col>
      <xdr:colOff>256650</xdr:colOff>
      <xdr:row>37</xdr:row>
      <xdr:rowOff>123825</xdr:rowOff>
    </xdr:to>
    <xdr:graphicFrame macro="">
      <xdr:nvGraphicFramePr>
        <xdr:cNvPr id="11" name="Chart 10">
          <a:extLst>
            <a:ext uri="{FF2B5EF4-FFF2-40B4-BE49-F238E27FC236}">
              <a16:creationId xmlns:a16="http://schemas.microsoft.com/office/drawing/2014/main" id="{00000000-0008-0000-03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352426</xdr:colOff>
      <xdr:row>3</xdr:row>
      <xdr:rowOff>66675</xdr:rowOff>
    </xdr:from>
    <xdr:to>
      <xdr:col>19</xdr:col>
      <xdr:colOff>142875</xdr:colOff>
      <xdr:row>20</xdr:row>
      <xdr:rowOff>66674</xdr:rowOff>
    </xdr:to>
    <xdr:graphicFrame macro="">
      <xdr:nvGraphicFramePr>
        <xdr:cNvPr id="12" name="Chart 11">
          <a:extLst>
            <a:ext uri="{FF2B5EF4-FFF2-40B4-BE49-F238E27FC236}">
              <a16:creationId xmlns:a16="http://schemas.microsoft.com/office/drawing/2014/main" id="{00000000-0008-0000-03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323851</xdr:colOff>
      <xdr:row>20</xdr:row>
      <xdr:rowOff>171450</xdr:rowOff>
    </xdr:from>
    <xdr:to>
      <xdr:col>23</xdr:col>
      <xdr:colOff>533401</xdr:colOff>
      <xdr:row>37</xdr:row>
      <xdr:rowOff>123825</xdr:rowOff>
    </xdr:to>
    <xdr:graphicFrame macro="">
      <xdr:nvGraphicFramePr>
        <xdr:cNvPr id="13" name="Chart 12">
          <a:extLst>
            <a:ext uri="{FF2B5EF4-FFF2-40B4-BE49-F238E27FC236}">
              <a16:creationId xmlns:a16="http://schemas.microsoft.com/office/drawing/2014/main" id="{00000000-0008-0000-03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24</xdr:col>
      <xdr:colOff>123825</xdr:colOff>
      <xdr:row>28</xdr:row>
      <xdr:rowOff>152400</xdr:rowOff>
    </xdr:from>
    <xdr:to>
      <xdr:col>28</xdr:col>
      <xdr:colOff>47625</xdr:colOff>
      <xdr:row>35</xdr:row>
      <xdr:rowOff>161925</xdr:rowOff>
    </xdr:to>
    <mc:AlternateContent xmlns:mc="http://schemas.openxmlformats.org/markup-compatibility/2006" xmlns:a14="http://schemas.microsoft.com/office/drawing/2010/main">
      <mc:Choice Requires="a14">
        <xdr:graphicFrame macro="">
          <xdr:nvGraphicFramePr>
            <xdr:cNvPr id="14" name="MONTH  2">
              <a:extLst>
                <a:ext uri="{FF2B5EF4-FFF2-40B4-BE49-F238E27FC236}">
                  <a16:creationId xmlns:a16="http://schemas.microsoft.com/office/drawing/2014/main" id="{00000000-0008-0000-0300-00000E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14754225" y="5486400"/>
              <a:ext cx="2362200" cy="1343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19</xdr:col>
      <xdr:colOff>152401</xdr:colOff>
      <xdr:row>3</xdr:row>
      <xdr:rowOff>47625</xdr:rowOff>
    </xdr:from>
    <xdr:to>
      <xdr:col>23</xdr:col>
      <xdr:colOff>561975</xdr:colOff>
      <xdr:row>20</xdr:row>
      <xdr:rowOff>66675</xdr:rowOff>
    </xdr:to>
    <xdr:graphicFrame macro="">
      <xdr:nvGraphicFramePr>
        <xdr:cNvPr id="15" name="Chart 14">
          <a:extLst>
            <a:ext uri="{FF2B5EF4-FFF2-40B4-BE49-F238E27FC236}">
              <a16:creationId xmlns:a16="http://schemas.microsoft.com/office/drawing/2014/main" id="{00000000-0008-0000-03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400050</xdr:colOff>
      <xdr:row>1</xdr:row>
      <xdr:rowOff>95250</xdr:rowOff>
    </xdr:from>
    <xdr:to>
      <xdr:col>23</xdr:col>
      <xdr:colOff>523875</xdr:colOff>
      <xdr:row>2</xdr:row>
      <xdr:rowOff>180976</xdr:rowOff>
    </xdr:to>
    <xdr:sp macro="" textlink="">
      <xdr:nvSpPr>
        <xdr:cNvPr id="4" name="Rectangle 3">
          <a:extLst>
            <a:ext uri="{FF2B5EF4-FFF2-40B4-BE49-F238E27FC236}">
              <a16:creationId xmlns:a16="http://schemas.microsoft.com/office/drawing/2014/main" id="{00000000-0008-0000-0300-000004000000}"/>
            </a:ext>
          </a:extLst>
        </xdr:cNvPr>
        <xdr:cNvSpPr/>
      </xdr:nvSpPr>
      <xdr:spPr>
        <a:xfrm>
          <a:off x="12592050" y="285750"/>
          <a:ext cx="1952625" cy="276226"/>
        </a:xfrm>
        <a:prstGeom prst="rect">
          <a:avLst/>
        </a:prstGeom>
        <a:solidFill>
          <a:srgbClr val="002060"/>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t> DEPARTMENTS </a:t>
          </a:r>
          <a:r>
            <a:rPr lang="en-US" sz="1100"/>
            <a:t>DASHBOARD </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33</xdr:col>
      <xdr:colOff>361950</xdr:colOff>
      <xdr:row>88</xdr:row>
      <xdr:rowOff>38100</xdr:rowOff>
    </xdr:to>
    <xdr:sp macro="" textlink="">
      <xdr:nvSpPr>
        <xdr:cNvPr id="2" name="Rectangle 1">
          <a:extLst>
            <a:ext uri="{FF2B5EF4-FFF2-40B4-BE49-F238E27FC236}">
              <a16:creationId xmlns:a16="http://schemas.microsoft.com/office/drawing/2014/main" id="{00000000-0008-0000-0500-000002000000}"/>
            </a:ext>
          </a:extLst>
        </xdr:cNvPr>
        <xdr:cNvSpPr/>
      </xdr:nvSpPr>
      <xdr:spPr>
        <a:xfrm>
          <a:off x="0" y="0"/>
          <a:ext cx="20478750" cy="1680210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409575</xdr:colOff>
      <xdr:row>1</xdr:row>
      <xdr:rowOff>76200</xdr:rowOff>
    </xdr:from>
    <xdr:to>
      <xdr:col>24</xdr:col>
      <xdr:colOff>19050</xdr:colOff>
      <xdr:row>40</xdr:row>
      <xdr:rowOff>123826</xdr:rowOff>
    </xdr:to>
    <xdr:sp macro="" textlink="">
      <xdr:nvSpPr>
        <xdr:cNvPr id="3" name="Rectangle 2">
          <a:extLst>
            <a:ext uri="{FF2B5EF4-FFF2-40B4-BE49-F238E27FC236}">
              <a16:creationId xmlns:a16="http://schemas.microsoft.com/office/drawing/2014/main" id="{00000000-0008-0000-0500-000003000000}"/>
            </a:ext>
          </a:extLst>
        </xdr:cNvPr>
        <xdr:cNvSpPr/>
      </xdr:nvSpPr>
      <xdr:spPr>
        <a:xfrm>
          <a:off x="409575" y="266700"/>
          <a:ext cx="14239875" cy="74771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438150</xdr:colOff>
      <xdr:row>1</xdr:row>
      <xdr:rowOff>47625</xdr:rowOff>
    </xdr:from>
    <xdr:to>
      <xdr:col>23</xdr:col>
      <xdr:colOff>590550</xdr:colOff>
      <xdr:row>11</xdr:row>
      <xdr:rowOff>161925</xdr:rowOff>
    </xdr:to>
    <mc:AlternateContent xmlns:mc="http://schemas.openxmlformats.org/markup-compatibility/2006" xmlns:a14="http://schemas.microsoft.com/office/drawing/2010/main">
      <mc:Choice Requires="a14">
        <xdr:graphicFrame macro="">
          <xdr:nvGraphicFramePr>
            <xdr:cNvPr id="4" name="REVENUES CATEGORY  3">
              <a:extLst>
                <a:ext uri="{FF2B5EF4-FFF2-40B4-BE49-F238E27FC236}">
                  <a16:creationId xmlns:a16="http://schemas.microsoft.com/office/drawing/2014/main" id="{00000000-0008-0000-0500-000004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VENUES CATEGORY  3"/>
            </a:graphicData>
          </a:graphic>
        </xdr:graphicFrame>
      </mc:Choice>
      <mc:Fallback xmlns="">
        <xdr:sp macro="" textlink="">
          <xdr:nvSpPr>
            <xdr:cNvPr id="0" name=""/>
            <xdr:cNvSpPr>
              <a:spLocks noTextEdit="1"/>
            </xdr:cNvSpPr>
          </xdr:nvSpPr>
          <xdr:spPr>
            <a:xfrm>
              <a:off x="438150" y="238125"/>
              <a:ext cx="14173200" cy="2019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504825</xdr:colOff>
      <xdr:row>3</xdr:row>
      <xdr:rowOff>28575</xdr:rowOff>
    </xdr:from>
    <xdr:to>
      <xdr:col>12</xdr:col>
      <xdr:colOff>296025</xdr:colOff>
      <xdr:row>20</xdr:row>
      <xdr:rowOff>105675</xdr:rowOff>
    </xdr:to>
    <xdr:graphicFrame macro="">
      <xdr:nvGraphicFramePr>
        <xdr:cNvPr id="5" name="Chart 4">
          <a:extLst>
            <a:ext uri="{FF2B5EF4-FFF2-40B4-BE49-F238E27FC236}">
              <a16:creationId xmlns:a16="http://schemas.microsoft.com/office/drawing/2014/main" id="{00000000-0008-0000-0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24</xdr:col>
      <xdr:colOff>104775</xdr:colOff>
      <xdr:row>1</xdr:row>
      <xdr:rowOff>9524</xdr:rowOff>
    </xdr:from>
    <xdr:to>
      <xdr:col>28</xdr:col>
      <xdr:colOff>257175</xdr:colOff>
      <xdr:row>40</xdr:row>
      <xdr:rowOff>142876</xdr:rowOff>
    </xdr:to>
    <mc:AlternateContent xmlns:mc="http://schemas.openxmlformats.org/markup-compatibility/2006" xmlns:a14="http://schemas.microsoft.com/office/drawing/2010/main">
      <mc:Choice Requires="a14">
        <xdr:graphicFrame macro="">
          <xdr:nvGraphicFramePr>
            <xdr:cNvPr id="6" name="CLINIC  2">
              <a:extLst>
                <a:ext uri="{FF2B5EF4-FFF2-40B4-BE49-F238E27FC236}">
                  <a16:creationId xmlns:a16="http://schemas.microsoft.com/office/drawing/2014/main" id="{00000000-0008-0000-0500-000006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LINIC  2"/>
            </a:graphicData>
          </a:graphic>
        </xdr:graphicFrame>
      </mc:Choice>
      <mc:Fallback xmlns="">
        <xdr:sp macro="" textlink="">
          <xdr:nvSpPr>
            <xdr:cNvPr id="0" name=""/>
            <xdr:cNvSpPr>
              <a:spLocks noTextEdit="1"/>
            </xdr:cNvSpPr>
          </xdr:nvSpPr>
          <xdr:spPr>
            <a:xfrm>
              <a:off x="14735175" y="200024"/>
              <a:ext cx="2590800" cy="75628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476250</xdr:colOff>
      <xdr:row>20</xdr:row>
      <xdr:rowOff>161925</xdr:rowOff>
    </xdr:from>
    <xdr:to>
      <xdr:col>18</xdr:col>
      <xdr:colOff>256650</xdr:colOff>
      <xdr:row>37</xdr:row>
      <xdr:rowOff>123825</xdr:rowOff>
    </xdr:to>
    <xdr:graphicFrame macro="">
      <xdr:nvGraphicFramePr>
        <xdr:cNvPr id="7" name="Chart 6">
          <a:extLst>
            <a:ext uri="{FF2B5EF4-FFF2-40B4-BE49-F238E27FC236}">
              <a16:creationId xmlns:a16="http://schemas.microsoft.com/office/drawing/2014/main" id="{00000000-0008-0000-05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352426</xdr:colOff>
      <xdr:row>3</xdr:row>
      <xdr:rowOff>66675</xdr:rowOff>
    </xdr:from>
    <xdr:to>
      <xdr:col>19</xdr:col>
      <xdr:colOff>142875</xdr:colOff>
      <xdr:row>20</xdr:row>
      <xdr:rowOff>66674</xdr:rowOff>
    </xdr:to>
    <xdr:graphicFrame macro="">
      <xdr:nvGraphicFramePr>
        <xdr:cNvPr id="8" name="Chart 7">
          <a:extLst>
            <a:ext uri="{FF2B5EF4-FFF2-40B4-BE49-F238E27FC236}">
              <a16:creationId xmlns:a16="http://schemas.microsoft.com/office/drawing/2014/main" id="{00000000-0008-0000-05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323851</xdr:colOff>
      <xdr:row>20</xdr:row>
      <xdr:rowOff>171450</xdr:rowOff>
    </xdr:from>
    <xdr:to>
      <xdr:col>23</xdr:col>
      <xdr:colOff>533401</xdr:colOff>
      <xdr:row>37</xdr:row>
      <xdr:rowOff>123825</xdr:rowOff>
    </xdr:to>
    <xdr:graphicFrame macro="">
      <xdr:nvGraphicFramePr>
        <xdr:cNvPr id="9" name="Chart 8">
          <a:extLst>
            <a:ext uri="{FF2B5EF4-FFF2-40B4-BE49-F238E27FC236}">
              <a16:creationId xmlns:a16="http://schemas.microsoft.com/office/drawing/2014/main" id="{00000000-0008-0000-05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24</xdr:col>
      <xdr:colOff>123825</xdr:colOff>
      <xdr:row>28</xdr:row>
      <xdr:rowOff>152400</xdr:rowOff>
    </xdr:from>
    <xdr:to>
      <xdr:col>28</xdr:col>
      <xdr:colOff>47625</xdr:colOff>
      <xdr:row>35</xdr:row>
      <xdr:rowOff>161925</xdr:rowOff>
    </xdr:to>
    <mc:AlternateContent xmlns:mc="http://schemas.openxmlformats.org/markup-compatibility/2006" xmlns:a14="http://schemas.microsoft.com/office/drawing/2010/main">
      <mc:Choice Requires="a14">
        <xdr:graphicFrame macro="">
          <xdr:nvGraphicFramePr>
            <xdr:cNvPr id="10" name="MONTH  4">
              <a:extLst>
                <a:ext uri="{FF2B5EF4-FFF2-40B4-BE49-F238E27FC236}">
                  <a16:creationId xmlns:a16="http://schemas.microsoft.com/office/drawing/2014/main" id="{00000000-0008-0000-0500-00000A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ONTH  4"/>
            </a:graphicData>
          </a:graphic>
        </xdr:graphicFrame>
      </mc:Choice>
      <mc:Fallback xmlns="">
        <xdr:sp macro="" textlink="">
          <xdr:nvSpPr>
            <xdr:cNvPr id="0" name=""/>
            <xdr:cNvSpPr>
              <a:spLocks noTextEdit="1"/>
            </xdr:cNvSpPr>
          </xdr:nvSpPr>
          <xdr:spPr>
            <a:xfrm>
              <a:off x="14754225" y="5486400"/>
              <a:ext cx="2362200" cy="1343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19</xdr:col>
      <xdr:colOff>152401</xdr:colOff>
      <xdr:row>3</xdr:row>
      <xdr:rowOff>47625</xdr:rowOff>
    </xdr:from>
    <xdr:to>
      <xdr:col>23</xdr:col>
      <xdr:colOff>561975</xdr:colOff>
      <xdr:row>20</xdr:row>
      <xdr:rowOff>66675</xdr:rowOff>
    </xdr:to>
    <xdr:graphicFrame macro="">
      <xdr:nvGraphicFramePr>
        <xdr:cNvPr id="11" name="Chart 10">
          <a:extLst>
            <a:ext uri="{FF2B5EF4-FFF2-40B4-BE49-F238E27FC236}">
              <a16:creationId xmlns:a16="http://schemas.microsoft.com/office/drawing/2014/main" id="{00000000-0008-0000-05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400050</xdr:colOff>
      <xdr:row>1</xdr:row>
      <xdr:rowOff>95250</xdr:rowOff>
    </xdr:from>
    <xdr:to>
      <xdr:col>23</xdr:col>
      <xdr:colOff>523875</xdr:colOff>
      <xdr:row>2</xdr:row>
      <xdr:rowOff>180976</xdr:rowOff>
    </xdr:to>
    <xdr:sp macro="" textlink="">
      <xdr:nvSpPr>
        <xdr:cNvPr id="12" name="Rectangle 11">
          <a:extLst>
            <a:ext uri="{FF2B5EF4-FFF2-40B4-BE49-F238E27FC236}">
              <a16:creationId xmlns:a16="http://schemas.microsoft.com/office/drawing/2014/main" id="{00000000-0008-0000-0500-00000C000000}"/>
            </a:ext>
          </a:extLst>
        </xdr:cNvPr>
        <xdr:cNvSpPr/>
      </xdr:nvSpPr>
      <xdr:spPr>
        <a:xfrm>
          <a:off x="12592050" y="285750"/>
          <a:ext cx="1952625" cy="276226"/>
        </a:xfrm>
        <a:prstGeom prst="rect">
          <a:avLst/>
        </a:prstGeom>
        <a:solidFill>
          <a:srgbClr val="002060"/>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t> DOCTORS </a:t>
          </a:r>
          <a:r>
            <a:rPr lang="en-US" sz="1100"/>
            <a:t>DASHBOARD </a:t>
          </a:r>
        </a:p>
      </xdr:txBody>
    </xdr:sp>
    <xdr:clientData/>
  </xdr:twoCellAnchor>
  <xdr:twoCellAnchor editAs="oneCell">
    <xdr:from>
      <xdr:col>24</xdr:col>
      <xdr:colOff>142873</xdr:colOff>
      <xdr:row>35</xdr:row>
      <xdr:rowOff>38100</xdr:rowOff>
    </xdr:from>
    <xdr:to>
      <xdr:col>28</xdr:col>
      <xdr:colOff>238124</xdr:colOff>
      <xdr:row>41</xdr:row>
      <xdr:rowOff>28575</xdr:rowOff>
    </xdr:to>
    <mc:AlternateContent xmlns:mc="http://schemas.openxmlformats.org/markup-compatibility/2006" xmlns:a14="http://schemas.microsoft.com/office/drawing/2010/main">
      <mc:Choice Requires="a14">
        <xdr:graphicFrame macro="">
          <xdr:nvGraphicFramePr>
            <xdr:cNvPr id="13" name="DOCTOR ">
              <a:extLst>
                <a:ext uri="{FF2B5EF4-FFF2-40B4-BE49-F238E27FC236}">
                  <a16:creationId xmlns:a16="http://schemas.microsoft.com/office/drawing/2014/main" id="{00000000-0008-0000-0500-00000D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OCTOR "/>
            </a:graphicData>
          </a:graphic>
        </xdr:graphicFrame>
      </mc:Choice>
      <mc:Fallback xmlns="">
        <xdr:sp macro="" textlink="">
          <xdr:nvSpPr>
            <xdr:cNvPr id="0" name=""/>
            <xdr:cNvSpPr>
              <a:spLocks noTextEdit="1"/>
            </xdr:cNvSpPr>
          </xdr:nvSpPr>
          <xdr:spPr>
            <a:xfrm>
              <a:off x="14773273" y="6705600"/>
              <a:ext cx="2533651" cy="1133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Daily%20Performance%20Dashboard/COMPARATIVE%20MONTHLY%20PERFORMANCE%20DASHBOARD-2019-2022.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MONTHLY%20HOSPITAL%20DATABASES.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C04" refreshedDate="44927.357166898146" createdVersion="8" refreshedVersion="8" minRefreshableVersion="3" recordCount="5595" xr:uid="{024F9A08-C875-473C-8B3C-5DAC76710741}">
  <cacheSource type="worksheet">
    <worksheetSource name="Table1" r:id="rId2"/>
  </cacheSource>
  <cacheFields count="28">
    <cacheField name="YEAR " numFmtId="0">
      <sharedItems containsSemiMixedTypes="0" containsString="0" containsNumber="1" containsInteger="1" minValue="2019" maxValue="2022" count="4">
        <n v="2019"/>
        <n v="2020"/>
        <n v="2021"/>
        <n v="2022"/>
      </sharedItems>
    </cacheField>
    <cacheField name="MONTH " numFmtId="0">
      <sharedItems count="12">
        <s v="JANUARY "/>
        <s v="FEBRUARY"/>
        <s v="MARCH"/>
        <s v="APRIL"/>
        <s v="MAY"/>
        <s v="JUNE"/>
        <s v="JULY"/>
        <s v="AUGUST"/>
        <s v="SEPTEMBER"/>
        <s v="OCTOBER"/>
        <s v="NOVEMBER"/>
        <s v="DECEMBER"/>
      </sharedItems>
    </cacheField>
    <cacheField name="CLINIC" numFmtId="0">
      <sharedItems count="42">
        <s v="الطوارئ"/>
        <s v="الأطفال"/>
        <s v="الباطنية"/>
        <s v="المسالك البولية"/>
        <s v="العلاج الطبيعي"/>
        <s v="جراحة مخ وأعصاب"/>
        <s v="القلب"/>
        <s v="السكري والسمنه"/>
        <s v="الصدرية"/>
        <s v="المخ و الأعصاب"/>
        <s v="الجراحة"/>
        <s v="النفسية"/>
        <s v="جراحة التجميل"/>
        <s v="عيادة الموظفين"/>
        <s v="القسطرة والأشعة التداخلية"/>
        <s v="جراحة أطفال"/>
        <s v="أمراض الروماتيزم"/>
        <s v="باطنية وكلى"/>
        <s v="باطنية وأمراض معدية"/>
        <s v="باطنية و مناظير"/>
        <s v="النساء والولادة"/>
        <s v="عيادة طواريء النساء والولادة"/>
        <s v="العظام"/>
        <s v="الأسنان"/>
        <s v="أنف وأذن وحنجرة"/>
        <s v="العيون"/>
        <s v="الجلدية"/>
        <s v="أمراض الدم"/>
        <s v="عيادة أطفال طوارئ"/>
        <s v="الطب المنزلي"/>
        <s v="ديافيرام"/>
        <s v="طوارئ"/>
        <s v="العلاج السلوكي"/>
        <s v="التغذية العلاجية"/>
        <s v="المناعة والحساسية"/>
        <s v="عيادة علاج الألم"/>
        <s v="صرف الأدوية المزمنة"/>
        <s v="جراحة الأوعية الدموية"/>
        <s v="الباطنية والقلب"/>
        <s v="امراض النطق والبلع"/>
        <s v="المختبر"/>
        <s v="تقويم الأسنان"/>
      </sharedItems>
    </cacheField>
    <cacheField name="DOCTORS " numFmtId="0">
      <sharedItems count="257">
        <s v="بروفسور محمد القصادي"/>
        <s v="د. راوية عبدالغني"/>
        <s v="د. وائل صبحي وديع"/>
        <s v="د. عبدالله كمال النابلسي"/>
        <s v="د. حسام أحمد أديب كردي"/>
        <s v="د. عبدالرحمن عبدالله"/>
        <s v="د. خالد عبدالمعز"/>
        <s v="د. بهاء محمد"/>
        <s v="د. عمر عبده ناجي"/>
        <s v="د. محمد عبد الله"/>
        <s v="د. أحمد يوسف"/>
        <s v="د. محمد عرندس"/>
        <s v="د. أسامة محمد"/>
        <s v="د. أسامة وليد"/>
        <s v="د. بها ء العقيبي"/>
        <s v="د. تهاني عمر خالد"/>
        <s v="د. وسام الوسيلة بابكر"/>
        <s v="د. محمد شومان"/>
        <s v="د. ميساء ياسين"/>
        <s v="د. محمد أحمد عبدالواحد"/>
        <s v="د. احمد زكي"/>
        <s v="د. محمد ابراهيم شومان"/>
        <s v="د. سفر مستور الشهراني"/>
        <s v="د. عبدالله سعد"/>
        <s v="د. أحمد العامري"/>
        <s v="د. طلعت الليثي"/>
        <s v="د. حسين جحلان"/>
        <s v="د. عوني الشامي"/>
        <s v="د. عبدالعزيز العمري"/>
        <s v="د. عبد العزيز بدوي"/>
        <s v="د. نايف العمري"/>
        <s v="تهاني بركات البيومي"/>
        <s v="صلاح الدين صابر"/>
        <s v="د. إبراهيم النعمي"/>
        <s v="د. منصور علي هنداوي"/>
        <s v="بروفسور فهد آل حمّاد"/>
        <s v="د. مهند محمد"/>
        <s v="د. ليلى سروار"/>
        <s v="د. عادل المصوري"/>
        <s v="د. حسن عبدالمنعم"/>
        <s v="د. ياسين محمود"/>
        <s v="د. خالد عبد المحسن الثميري"/>
        <s v="د. محمد غرامة"/>
        <s v="د. محمد فليفل"/>
        <s v="د. سعيد آل قانع"/>
        <s v="د. محمد شهيب"/>
        <s v="د. ظفر اقبال شودري"/>
        <s v="أ. د. سعيد أبو عشي"/>
        <s v="د. الحسن محمد النعمي"/>
        <s v="د. محمد باوهاب"/>
        <s v="د. مساعد الغامدي"/>
        <s v="د. طارق أبو زيد"/>
        <s v="د. شادي عبارة"/>
        <s v="د. فهد العمري"/>
        <s v="د. عبد الله دلبوح"/>
        <s v="د. رياض القحطاني"/>
        <s v="د. سعيد عبدالوهاب"/>
        <s v="د . ابراهيم محمد الشريف"/>
        <s v="د. حافظ أحمد طوهري"/>
        <s v="إبتسام هزازي"/>
        <s v="د. سعد الموسى"/>
        <s v="د. جهينة النايف"/>
        <s v="د. نهيل رأفت"/>
        <s v="د. غازي الشمراني"/>
        <s v="د. هاشم على"/>
        <s v="د. يحيى علي"/>
        <s v="د. سعيد المجادعه"/>
        <s v="د.خالد الصيادي"/>
        <s v="د. إبراهيم عبدالوهاب"/>
        <s v="د. طارق الأزرقي"/>
        <s v="د. سليمان حميد"/>
        <s v="د. خالد النبراوي"/>
        <s v="د. عبد الحميد الوابل"/>
        <s v="د. محمد الأمين"/>
        <s v="د. أمال الدالي"/>
        <s v="د.اتقياء داوود"/>
        <s v="د. سميرة علي"/>
        <s v="د. هاجر فيصل أمين"/>
        <s v="د. تقوى حسن بشير"/>
        <s v="د. خديجة بيبي"/>
        <s v="د. مها السيد"/>
        <s v="د. ريم الشيخ"/>
        <s v="د. خديجة اليوسف"/>
        <s v="د. سعيد القحطانــي"/>
        <s v="د. فريد فايع  آل فايـع"/>
        <s v="د. محمد لافي العتيبي"/>
        <s v="د. خالد محي الدين"/>
        <s v="د. منصور السلمي"/>
        <s v="د. عادل المنصور"/>
        <s v="د. سومر حسن على"/>
        <s v="د. مضر مصطفى"/>
        <s v="د. عايدة محمد"/>
        <s v="د. عبدالرحمن عزاوي"/>
        <s v="د. عبدالله طارق"/>
        <s v="أ.د. ناصر علي فقية"/>
        <s v="أ . د. علي سعيد القحطاني"/>
        <s v="د. خالد علي الشهري"/>
        <s v="د. عبد الله مصلح"/>
        <s v="د. مبارك القحطاني"/>
        <s v="د. يحيي الفلقـي"/>
        <s v="د. عبد الرحمن سمير"/>
        <s v="د. عبدالله الاحمري"/>
        <s v="د. علا عبد الله"/>
        <s v="د. رجب السيد"/>
        <s v="د. عبد الله جبران"/>
        <s v="د. خالد باحمدان"/>
        <s v="د. هند القحطاني"/>
        <s v="د. يحيى أمين"/>
        <s v="د. مايسة فتحي"/>
        <s v="د. محمد حامد عبد الفتاح"/>
        <s v="د. خالد عبد الحي"/>
        <s v="د. علاء محمد عبدالكريم"/>
        <s v="د. أحمد عبدالله"/>
        <s v="د. محمد احمد سلطان"/>
        <s v="د. عرفات عبد العظيم"/>
        <s v="د. فراس عبدالله"/>
        <s v="د.نسيمه الكناني"/>
        <s v="د. أنور اليوسف"/>
        <s v="د. حسن الزهراني"/>
        <s v="د. حسين الخالدي"/>
        <s v="د. وضاح محمد الالمعي"/>
        <s v="د. محمد مانع ال عمير"/>
        <s v="د. مشبب سعيد شايع"/>
        <s v="د. باهر سامي"/>
        <s v="د. عزة عصام مبارك"/>
        <s v="د. علي أحمد عسيري"/>
        <s v="د. عبد العزيز علي الحميدي"/>
        <s v="د.احمد محمود الحسن"/>
        <s v="د. عبدالله حمور"/>
        <s v="د. مرفت محمد"/>
        <s v="د. معيض الكثيري"/>
        <s v="د. محمود نجاتي"/>
        <s v="د. منى الشهراني"/>
        <s v="د. ميساء عبدالعزيز"/>
        <s v="د. محمد علي عسيري"/>
        <s v="عماد كركوتلي"/>
        <s v="د. ساره علي الشهري"/>
        <s v="د. محمد طالع"/>
        <s v="د.سالي عبد العظيم"/>
        <s v="د. نور عبدالمطلب"/>
        <s v="د.عبدالله المبارك"/>
        <s v="د.هاجر آدم"/>
        <s v="د. ياسين الضو"/>
        <s v="د.عبدالله القحطاني"/>
        <s v="د. عبدالوهاب الجراد"/>
        <s v="د. عبده الخيري"/>
        <s v="د.عبدالله اليوسف عسيري"/>
        <s v="د. عبد الله عسيري"/>
        <s v="د. احمد حمدي"/>
        <s v="د. حسين منصور طيران"/>
        <s v="د. رياض علي حكمي"/>
        <s v="د.محمد السكيني"/>
        <s v="د. راكان شحاده"/>
        <s v="د.سعد القحطاني"/>
        <s v="د.فاطمة صلاح"/>
        <s v="د.ايه محمد"/>
        <s v="Gossadi البروفسور محمد القصادي"/>
        <s v="د.شاكر حامد"/>
        <s v="فاطمة يحيى الألمعي"/>
        <s v="مريم عيسى حدادي"/>
        <s v="شهد ال عمر"/>
        <s v="مريم ابو عازم"/>
        <s v="نورة احمدي"/>
        <s v="د. سليم الشهري"/>
        <s v="د. محمد حسن شريف"/>
        <s v="د.احمد المجدوع"/>
        <s v="د.معن شعبي"/>
        <s v="د.فؤاد العمري"/>
        <s v="د. أزهر خان"/>
        <s v="د. سعيد ابو سبعة"/>
        <s v="د. أحمد أبو النصر"/>
        <s v="د. علي عبد الفتاح"/>
        <s v="د. مانع العسيري"/>
        <s v="د. احمد عبدالله"/>
        <s v="د. توفيق الفيفي"/>
        <s v="د. مكي حسن احمد"/>
        <s v="فيصل ال مبارك"/>
        <s v="د. نبيله السيد"/>
        <s v=" البروفسور محمد القصادي"/>
        <s v="د. عزام الهادي"/>
        <s v="د. السعيد راضي"/>
        <s v="د. عبدالحميد حسن"/>
        <s v="د. منال الأسمري"/>
        <s v="د.طلال المالكي"/>
        <s v="د. سماح كمال"/>
        <s v="د. اسامة محمد"/>
        <s v="احمد عسيري"/>
        <s v="د. حسين أبو جميلة"/>
        <s v="د. يسرى محمد موسى"/>
        <s v="د. عبدالحميد ناصر"/>
        <s v="د. محمد احمد علي"/>
        <s v="د. اشرف جعفر"/>
        <s v="د. طارق السيد"/>
        <s v="د. ريان كمال"/>
        <s v="د. احمد العامري"/>
        <s v="د. محمد يمان"/>
        <s v="د. عبدالرحمن وليد"/>
        <s v="فيصل يحيى"/>
        <s v="د. نجيه علي"/>
        <s v="د. سعيد آل مفرج"/>
        <s v="د. محمود عباس"/>
        <s v="د. عبدالعزيز الهيجان"/>
        <s v="د. عبدالسلام عبدالله الشهري"/>
        <s v="د. فيصل علي عبود"/>
        <s v="د. محمد ابراهيم صافي"/>
        <s v="د. عبد الاله حسن الشهري"/>
        <s v="0"/>
        <s v="د.بسمه ال مفرح"/>
        <s v="د. عصام مبارك"/>
        <s v="د. محمد حازم أديب"/>
        <s v="د.تقوى اسامة"/>
        <s v="د.محمد فوزي"/>
        <s v="د. جهاد محمود"/>
        <s v="د. عثمان عمر"/>
        <s v="د. عادل ال عواض"/>
        <s v="د.عبدالمجيد علي"/>
        <s v="شهد صالح"/>
        <s v="د. سلطان عقيل محمد"/>
        <s v="د. وائل صبحي"/>
        <s v="د. رأفت الشركسي"/>
        <s v="د. جاد خالد"/>
        <s v="روان الشهري"/>
        <s v="عبدالله عسيري"/>
        <s v="صالح عبدالله"/>
        <s v="علي محمد"/>
        <s v="احمد علي"/>
        <s v="سعيد ال خضيري"/>
        <s v="طيف سعيد"/>
        <s v="د. منا ياسين"/>
        <s v="د.مريع القحطاني"/>
        <s v="د.ناصر الاسمري"/>
        <s v="د. ريما شحاذي"/>
        <s v="د.سالي محمد"/>
        <s v="د.سهيلة عسيري"/>
        <s v="أ. د. طارق ملطاني"/>
        <s v="د. مبارك محمد آل شريم"/>
        <s v="د. احمد الأسطه"/>
        <s v="د رحاب العشماوي"/>
        <s v="د.بهاء علي العقيبي"/>
        <s v="شذا الحمادي"/>
        <s v="د. الهام الاخضر"/>
        <s v="د. مارون بولس"/>
        <s v="عبدالكريم الكاتبي"/>
        <s v="د. عثمان أمين خير"/>
        <s v="د. هبه البشير"/>
        <s v="د. عائض عبد الله"/>
        <s v="ندى عسيري"/>
        <s v="البروفسور محمد القصادي"/>
        <s v="د.شيماء"/>
        <s v="د. رهام يوسف"/>
        <s v="د.اسماء ابو الفتوح"/>
        <s v="د. امنبه حامد"/>
        <s v="د.ايهاب اكرم"/>
        <s v="د.ايمان صلاح"/>
        <s v="د.صالح الغامدي"/>
        <s v="د. احمد سمري"/>
        <s v="د. سعيد عبدالله عارم"/>
      </sharedItems>
    </cacheField>
    <cacheField name="VISITS" numFmtId="0">
      <sharedItems containsSemiMixedTypes="0" containsString="0" containsNumber="1" containsInteger="1" minValue="0" maxValue="1835"/>
    </cacheField>
    <cacheField name="REVENUES " numFmtId="0">
      <sharedItems containsSemiMixedTypes="0" containsString="0" containsNumber="1" minValue="0" maxValue="4442951.2"/>
    </cacheField>
    <cacheField name="CREDIT " numFmtId="0">
      <sharedItems containsSemiMixedTypes="0" containsString="0" containsNumber="1" minValue="0" maxValue="4370748.1500000004"/>
    </cacheField>
    <cacheField name="CASH " numFmtId="0">
      <sharedItems containsSemiMixedTypes="0" containsString="0" containsNumber="1" minValue="-3.9999999979045242E-2" maxValue="2240415.7799999998"/>
    </cacheField>
    <cacheField name="INPATIENTS ( HOSPITALIZED)" numFmtId="0">
      <sharedItems containsSemiMixedTypes="0" containsString="0" containsNumber="1" containsInteger="1" minValue="0" maxValue="121"/>
    </cacheField>
    <cacheField name="CONSULTATION CASH (COL33)" numFmtId="0">
      <sharedItems containsSemiMixedTypes="0" containsString="0" containsNumber="1" minValue="0" maxValue="174109.2"/>
    </cacheField>
    <cacheField name="CONSULATION-CREDIT(34)" numFmtId="0">
      <sharedItems containsSemiMixedTypes="0" containsString="0" containsNumber="1" minValue="0" maxValue="78430.87"/>
    </cacheField>
    <cacheField name="RADIOLOGY -CASH (36)" numFmtId="0">
      <sharedItems containsSemiMixedTypes="0" containsString="0" containsNumber="1" minValue="0" maxValue="93359.72"/>
    </cacheField>
    <cacheField name="RADIOLOGY CREDIT (37)" numFmtId="0">
      <sharedItems containsSemiMixedTypes="0" containsString="0" containsNumber="1" minValue="0" maxValue="138241"/>
    </cacheField>
    <cacheField name="RADIOLOGY VISITS " numFmtId="0">
      <sharedItems containsSemiMixedTypes="0" containsString="0" containsNumber="1" containsInteger="1" minValue="0" maxValue="527"/>
    </cacheField>
    <cacheField name="LAB CASH " numFmtId="0">
      <sharedItems containsSemiMixedTypes="0" containsString="0" containsNumber="1" minValue="0" maxValue="194073.60000000001"/>
    </cacheField>
    <cacheField name="LAB CREDIT " numFmtId="0">
      <sharedItems containsSemiMixedTypes="0" containsString="0" containsNumber="1" minValue="0" maxValue="201960.4"/>
    </cacheField>
    <cacheField name="LAB VISITS " numFmtId="0">
      <sharedItems containsSemiMixedTypes="0" containsString="0" containsNumber="1" containsInteger="1" minValue="0" maxValue="2675"/>
    </cacheField>
    <cacheField name="SERVICES CASH COL 42" numFmtId="0">
      <sharedItems containsSemiMixedTypes="0" containsString="0" containsNumber="1" minValue="0" maxValue="139177.70000000001"/>
    </cacheField>
    <cacheField name="SERVICES CREDIT 43" numFmtId="0">
      <sharedItems containsSemiMixedTypes="0" containsString="0" containsNumber="1" minValue="0" maxValue="180058.7"/>
    </cacheField>
    <cacheField name="SERVICES VISITS " numFmtId="0">
      <sharedItems containsSemiMixedTypes="0" containsString="0" containsNumber="1" containsInteger="1" minValue="0" maxValue="1563"/>
    </cacheField>
    <cacheField name="INPATIENT CASH " numFmtId="0">
      <sharedItems containsString="0" containsBlank="1" containsNumber="1" minValue="0" maxValue="1198501"/>
    </cacheField>
    <cacheField name="INPAITENT CREDIT " numFmtId="0">
      <sharedItems containsString="0" containsBlank="1" containsNumber="1" minValue="0" maxValue="4351934"/>
    </cacheField>
    <cacheField name="TOTAL ADMISSIONS " numFmtId="0">
      <sharedItems containsString="0" containsBlank="1" containsNumber="1" containsInteger="1" minValue="410" maxValue="1202" count="16">
        <m/>
        <n v="1147"/>
        <n v="925"/>
        <n v="868"/>
        <n v="838"/>
        <n v="1002"/>
        <n v="867"/>
        <n v="792"/>
        <n v="1119"/>
        <n v="989"/>
        <n v="984"/>
        <n v="952"/>
        <n v="1202"/>
        <n v="410"/>
        <n v="888"/>
        <n v="727"/>
      </sharedItems>
    </cacheField>
    <cacheField name="AVERAGE LOS " numFmtId="0">
      <sharedItems containsString="0" containsBlank="1" containsNumber="1" minValue="2.77" maxValue="2.81" count="3">
        <m/>
        <n v="2.77"/>
        <n v="2.81"/>
      </sharedItems>
    </cacheField>
    <cacheField name="BED OCCUPANCY " numFmtId="0">
      <sharedItems containsString="0" containsBlank="1" containsNumber="1" minValue="0.54" maxValue="0.91" count="16">
        <m/>
        <n v="0.84"/>
        <n v="0.65"/>
        <n v="0.6"/>
        <n v="0.54"/>
        <n v="0.8"/>
        <n v="0.89"/>
        <n v="0.72"/>
        <n v="0.66"/>
        <n v="0.85"/>
        <n v="0.91"/>
        <n v="0.68"/>
        <n v="0.88"/>
        <n v="0.63"/>
        <n v="0.76"/>
        <n v="0.59"/>
      </sharedItems>
    </cacheField>
    <cacheField name=" SURGERIES " numFmtId="0">
      <sharedItems containsNonDate="0" containsString="0" containsBlank="1" count="1">
        <m/>
      </sharedItems>
    </cacheField>
    <cacheField name="TOTAL SURGERIES " numFmtId="0">
      <sharedItems containsNonDate="0" containsString="0" containsBlank="1" count="1">
        <m/>
      </sharedItems>
    </cacheField>
    <cacheField name="TOP 5 SURGERIES " numFmtId="0">
      <sharedItems containsNonDate="0" containsString="0" containsBlank="1" count="1">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C04" refreshedDate="44961.345836111112" createdVersion="7" refreshedVersion="8" minRefreshableVersion="3" recordCount="10823" xr:uid="{267673C4-2505-4370-94C0-779CBC7B4DE6}">
  <cacheSource type="worksheet">
    <worksheetSource name="Table1" r:id="rId2"/>
  </cacheSource>
  <cacheFields count="25">
    <cacheField name="YEAR " numFmtId="0">
      <sharedItems containsSemiMixedTypes="0" containsString="0" containsNumber="1" containsInteger="1" minValue="2022" maxValue="2023" count="2">
        <n v="2022"/>
        <n v="2023"/>
      </sharedItems>
    </cacheField>
    <cacheField name="MONTH " numFmtId="0">
      <sharedItems count="13">
        <s v="JANUARY "/>
        <s v="FEBRUARY"/>
        <s v="MARCH"/>
        <s v="APRIL"/>
        <s v="MAY"/>
        <s v="JUNE"/>
        <s v="JULY"/>
        <s v="AUGUST"/>
        <s v="SEPTEMBER"/>
        <s v="OCTOBER"/>
        <s v="NOVEMBER"/>
        <s v="DECEMBER"/>
        <s v="JANUARY"/>
      </sharedItems>
    </cacheField>
    <cacheField name="CLINIC " numFmtId="0">
      <sharedItems count="38">
        <s v="الطوارئ"/>
        <s v="الأطفال"/>
        <s v="الباطنية"/>
        <s v="المسالك البولية"/>
        <s v="العلاج الطبيعي"/>
        <s v="جراحة مخ وأعصاب"/>
        <s v="القلب"/>
        <s v="السكري والسمنه"/>
        <s v="الصدرية"/>
        <s v="المخ و الأعصاب"/>
        <s v="الجراحة"/>
        <s v="أمراض الدم"/>
        <s v="النفسية"/>
        <s v="جراحة التجميل"/>
        <s v="عيادة الموظفين"/>
        <s v="القسطرة والأشعة التداخلية"/>
        <s v="جراحة أطفال"/>
        <s v="أمراض الروماتيزم"/>
        <s v="باطنية وكلى"/>
        <s v="باطنية وأمراض معدية"/>
        <s v="باطنية و مناظير"/>
        <s v="النساء والولادة"/>
        <s v="عيادة طواريء النساء والولادة"/>
        <s v="ديافيرام"/>
        <s v="عيادة أطفال طوارئ"/>
        <s v="طوارئ"/>
        <s v="العلاج السلوكي"/>
        <s v="التغذية العلاجية"/>
        <s v="المناعة والحساسية"/>
        <s v="العظام"/>
        <s v="الأسنان"/>
        <s v="أنف وأذن وحنجرة"/>
        <s v="العيون"/>
        <s v="الجلدية"/>
        <s v="جراحة الأوعية الدموية"/>
        <s v="الطب المنزلي"/>
        <s v="امراض النطق والبلع"/>
        <s v="المختبر"/>
      </sharedItems>
    </cacheField>
    <cacheField name="DOCTOR " numFmtId="0">
      <sharedItems count="193">
        <s v="د. عبدالله كمال النابلسي"/>
        <s v="د. حسام أحمد أديب كردي"/>
        <s v="د. عمر عبده ناجي"/>
        <s v="د. علاء محمد عبدالكريم"/>
        <s v="د. أسامة وليد"/>
        <s v="د. نور عبدالمطلب"/>
        <s v="د.عبدالله المبارك"/>
        <s v="د.هاجر آدم"/>
        <s v="د. ياسين الضو"/>
        <s v="بروفسور محمد القصادي"/>
        <s v="د. راوية عبدالغني"/>
        <s v="د. سفر مستور الشهراني"/>
        <s v="د. عبدالله سعد"/>
        <s v="د. أحمد العامري"/>
        <s v="د. أحمد عبدالله"/>
        <s v="د.عبدالله القحطاني"/>
        <s v="د. عرفات عبد العظيم"/>
        <s v="د. طلعت الليثي"/>
        <s v="د. حسين جحلان"/>
        <s v="د. عوني الشامي"/>
        <s v="د. عبدالعزيز العمري"/>
        <s v="د. عبد العزيز بدوي"/>
        <s v="د. فراس عبدالله"/>
        <s v="تهاني بركات البيومي"/>
        <s v="صلاح الدين صابر"/>
        <s v="د. إبراهيم النعمي"/>
        <s v="بروفسور فهد آل حمّاد"/>
        <s v="د. مهند محمد"/>
        <s v="د. عبدالوهاب الجراد"/>
        <s v="د. عبده الخيري"/>
        <s v="د. عادل المصوري"/>
        <s v="د.نسيمه الكناني"/>
        <s v="د. أنور اليوسف"/>
        <s v="د.عبدالله اليوسف عسيري"/>
        <s v="د. خالد عبد المحسن الثميري"/>
        <s v="د. محمد غرامة"/>
        <s v="د. عبد الله عسيري"/>
        <s v="د. محمد فليفل"/>
        <s v="د. سعيد آل قانع"/>
        <s v="د. محمد شهيب"/>
        <s v="د. احمد حمدي"/>
        <s v="د. حسين منصور طيران"/>
        <s v="أ. د. سعيد أبو عشي"/>
        <s v="د. محمد باوهاب"/>
        <s v="د. شادي عبارة"/>
        <s v="د. فهد العمري"/>
        <s v="د. عبد الله دلبوح"/>
        <s v="د. حسن الزهراني"/>
        <s v="د. محمود نجاتي"/>
        <s v="د. رياض علي حكمي"/>
        <s v="د.محمد السكيني"/>
        <s v="د. راكان شحاده"/>
        <s v="د. حسين الخالدي"/>
        <s v="د . ابراهيم محمد الشريف"/>
        <s v="د. وضاح محمد الالمعي"/>
        <s v="د.سعد القحطاني"/>
        <s v="د. سعد الموسى"/>
        <s v="د. جهينة النايف"/>
        <s v="د. رياض القحطاني"/>
        <s v="د.فاطمة صلاح"/>
        <s v="د. غازي الشمراني"/>
        <s v="د. هاشم على"/>
        <s v="د. يحيى علي"/>
        <s v="د. محمد مانع ال عمير"/>
        <s v="د. إبراهيم عبدالوهاب"/>
        <s v="د. منى الشهراني"/>
        <s v="د. طارق الأزرقي"/>
        <s v="د. خالد النبراوي"/>
        <s v="د. مشبب سعيد شايع"/>
        <s v="د. أمال الدالي"/>
        <s v="د.اتقياء داوود"/>
        <s v="د. سميرة علي"/>
        <s v="د. هاجر فيصل أمين"/>
        <s v="د. تقوى حسن بشير"/>
        <s v="د. خديجة بيبي"/>
        <s v="د. مها السيد"/>
        <s v="د.ايه محمد"/>
        <s v="د. محمد علي عسيري"/>
        <s v="د. خالد عبدالمعز"/>
        <s v="د. محمد عبد الله"/>
        <s v="د. أحمد يوسف"/>
        <s v="د. أسامة محمد"/>
        <s v="د. بها ء العقيبي"/>
        <s v="د. احمد زكي"/>
        <s v="د. محمد احمد سلطان"/>
        <s v=" البروفسور محمد القصادي"/>
        <s v="د.شاكر حامد"/>
        <s v="فاطمة يحيى الألمعي"/>
        <s v="مريم عيسى حدادي"/>
        <s v="شهد ال عمر"/>
        <s v="مريم ابو عازم"/>
        <s v="نورة احمدي"/>
        <s v="د. سليم الشهري"/>
        <s v="د. سعيد القحطانــي"/>
        <s v="د. فريد فايع  آل فايـع"/>
        <s v="د. محمد لافي العتيبي"/>
        <s v="د. منصور السلمي"/>
        <s v="د. محمد حسن شريف"/>
        <s v="عماد كركوتلي"/>
        <s v="د. مضر مصطفى"/>
        <s v="د. عايدة محمد"/>
        <s v="د. عزة عصام مبارك"/>
        <s v="د. علي أحمد عسيري"/>
        <s v="د.احمد المجدوع"/>
        <s v="د.معن شعبي"/>
        <s v="د.فؤاد العمري"/>
        <s v="د. أزهر خان"/>
        <s v="أ.د. ناصر علي فقية"/>
        <s v="أ . د. علي سعيد القحطاني"/>
        <s v="د. عبد الله مصلح"/>
        <s v="د. مبارك القحطاني"/>
        <s v="د. عبد العزيز علي الحميدي"/>
        <s v="د.احمد محمود الحسن"/>
        <s v="د. عبدالله الاحمري"/>
        <s v="د. عبدالله حمور"/>
        <s v="د. محمد طالع"/>
        <s v="د. سعيد ابو سبعة"/>
        <s v="د. عبد الله جبران"/>
        <s v="د. خالد باحمدان"/>
        <s v="د. مكي حسن احمد"/>
        <s v="فيصل ال مبارك"/>
        <s v="د. نبيله السيد"/>
        <s v="د. محمد أحمد عبدالواحد"/>
        <s v="د. احمد عبدالله"/>
        <s v="د. خالد محي الدين"/>
        <s v="د. سماح كمال"/>
        <s v="د. اسامة محمد"/>
        <s v="احمد عسيري"/>
        <s v="د. ساره علي الشهري"/>
        <s v="د. محمد احمد علي"/>
        <s v="د. نهيل رأفت"/>
        <s v="د. اشرف جعفر"/>
        <s v="د. طارق السيد"/>
        <s v="د. احمد العامري"/>
        <s v="د. محمد يمان"/>
        <s v="د. عبدالرحمن وليد"/>
        <s v="فيصل يحيى"/>
        <s v="د. نجيه علي"/>
        <s v="د. سعيد آل مفرج"/>
        <s v="د. محمد ابراهيم صافي"/>
        <s v="د. عبد الاله حسن الشهري"/>
        <s v="0"/>
        <s v="د.بسمه ال مفرح"/>
        <s v="د. هند القحطاني"/>
        <s v="د. عثمان عمر"/>
        <s v="د. محمد ابراهيم شومان"/>
        <s v="د. عادل ال عواض"/>
        <s v="د.عبدالمجيد علي"/>
        <s v="شهد صالح"/>
        <s v="د. سلطان عقيل محمد"/>
        <s v="د. رأفت الشركسي"/>
        <s v="د. جاد خالد"/>
        <s v="د. عصام مبارك"/>
        <s v="د. عبدالرحمن عزاوي"/>
        <s v="روان الشهري"/>
        <s v="عبدالله عسيري"/>
        <s v="صالح عبدالله"/>
        <s v="علي محمد"/>
        <s v="احمد علي"/>
        <s v="سعيد ال خضيري"/>
        <s v="طيف سعيد"/>
        <s v="د. منا ياسين"/>
        <s v="د.مريع القحطاني"/>
        <s v="د.ناصر الاسمري"/>
        <s v="د. ريما شحاذي"/>
        <s v="د.سالي محمد"/>
        <s v="د.سهيلة عسيري"/>
        <s v="د رحاب العشماوي"/>
        <s v="د.بهاء علي العقيبي"/>
        <s v="شذا الحمادي"/>
        <s v="د. الهام الاخضر"/>
        <s v="د. مارون بولس"/>
        <s v="د. عثمان أمين خير"/>
        <s v="د. هبه البشير"/>
        <s v="د. عائض عبد الله"/>
        <s v="ندى عسيري"/>
        <s v="د. مبارك محمد آل شريم"/>
        <s v="د. فتحية محمد فتحي"/>
        <s v="د.شيماء"/>
        <s v="د.ايهاب اكرم"/>
        <s v="د.ايمان صلاح"/>
        <s v="د.صالح الغامدي"/>
        <s v="د.ماجد عبدالكريم"/>
        <s v="د. ميساء عبدالعزيز"/>
        <s v="البروفسور محمد القصادي"/>
        <s v="د. احمد سمري"/>
        <s v="سهيلة عسيري"/>
        <s v="د. امنبه حامد"/>
        <s v="د. سعيد عبدالله عارم"/>
        <s v="د.شيماء عادل"/>
        <s v="د. دعاء محمد"/>
        <s v="د. مؤيد محمد الحفظي"/>
        <s v="د. عبدالله ثابت"/>
      </sharedItems>
    </cacheField>
    <cacheField name="REVENUES CATEGORY " numFmtId="0">
      <sharedItems count="7">
        <s v="CONSULTATION "/>
        <s v="RADIOLOGY "/>
        <s v="LABORATORY "/>
        <s v="SERVICES "/>
        <s v="INPATIENTS "/>
        <s v="TOTAL REVENUES "/>
        <s v="EMERGENCY CASES " u="1"/>
      </sharedItems>
    </cacheField>
    <cacheField name="CASH " numFmtId="0">
      <sharedItems containsSemiMixedTypes="0" containsString="0" containsNumber="1" minValue="0" maxValue="1198901"/>
    </cacheField>
    <cacheField name="CREDIT " numFmtId="0">
      <sharedItems containsSemiMixedTypes="0" containsString="0" containsNumber="1" minValue="0" maxValue="1928262"/>
    </cacheField>
    <cacheField name="TOTAL REVENUES " numFmtId="0">
      <sharedItems containsSemiMixedTypes="0" containsString="0" containsNumber="1" minValue="0" maxValue="2897924.45"/>
    </cacheField>
    <cacheField name="PATIENTS " numFmtId="0">
      <sharedItems containsSemiMixedTypes="0" containsString="0" containsNumber="1" containsInteger="1" minValue="0" maxValue="2675"/>
    </cacheField>
    <cacheField name=" SALARY  / COSTS " numFmtId="0">
      <sharedItems containsMixedTypes="1" containsNumber="1" containsInteger="1" minValue="0" maxValue="67177"/>
    </cacheField>
    <cacheField name="TARGET " numFmtId="0">
      <sharedItems containsMixedTypes="1" containsNumber="1" containsInteger="1" minValue="0" maxValue="671770"/>
    </cacheField>
    <cacheField name="REVENUES TO COST RATIO " numFmtId="0">
      <sharedItems containsSemiMixedTypes="0" containsString="0" containsNumber="1" minValue="0" maxValue="61.06"/>
    </cacheField>
    <cacheField name="WING " numFmtId="0">
      <sharedItems containsBlank="1" count="8">
        <m/>
        <s v="MALE WING "/>
        <s v="FEMALE WING"/>
        <s v="PEDIATRIC WING "/>
        <s v="ICU"/>
        <s v="NICU"/>
        <s v="PICU"/>
        <s v="ONE DAY SURGERY "/>
      </sharedItems>
    </cacheField>
    <cacheField name="ADMISSIONS " numFmtId="0">
      <sharedItems containsString="0" containsBlank="1" containsNumber="1" containsInteger="1" minValue="15" maxValue="315" count="29">
        <m/>
        <n v="158"/>
        <n v="295"/>
        <n v="96"/>
        <n v="74"/>
        <n v="45"/>
        <n v="22"/>
        <n v="143"/>
        <n v="141"/>
        <n v="291"/>
        <n v="93"/>
        <n v="76"/>
        <n v="36"/>
        <n v="15"/>
        <n v="116"/>
        <n v="191"/>
        <n v="315"/>
        <n v="120"/>
        <n v="81"/>
        <n v="56"/>
        <n v="16"/>
        <n v="163"/>
        <n v="150"/>
        <n v="229"/>
        <n v="88"/>
        <n v="85"/>
        <n v="54"/>
        <n v="28"/>
        <n v="84"/>
      </sharedItems>
    </cacheField>
    <cacheField name="TOTAL ADMISSIONS " numFmtId="0">
      <sharedItems containsString="0" containsBlank="1" containsNumber="1" containsInteger="1" minValue="718" maxValue="942" count="5">
        <m/>
        <n v="833"/>
        <n v="772"/>
        <n v="942"/>
        <n v="718"/>
      </sharedItems>
    </cacheField>
    <cacheField name="AVERAGE LOS " numFmtId="0">
      <sharedItems containsString="0" containsBlank="1" containsNumber="1" minValue="1" maxValue="15.16" count="26">
        <m/>
        <n v="2.2000000000000002"/>
        <n v="1.65"/>
        <n v="1.78"/>
        <n v="6.41"/>
        <n v="3.55"/>
        <n v="15.16"/>
        <n v="1"/>
        <n v="2.54"/>
        <n v="1.77"/>
        <n v="1.85"/>
        <n v="8.1"/>
        <n v="4.45"/>
        <n v="12.5"/>
        <n v="2.15"/>
        <n v="1.71"/>
        <n v="1.86"/>
        <n v="7.92"/>
        <n v="6.96"/>
        <n v="14"/>
        <n v="2.25"/>
        <n v="1.56"/>
        <n v="1.89"/>
        <n v="7.68"/>
        <n v="5.31"/>
        <n v="10.28"/>
      </sharedItems>
    </cacheField>
    <cacheField name="TOTAL LOS " numFmtId="0">
      <sharedItems containsString="0" containsBlank="1" containsNumber="1" minValue="2.35" maxValue="2.82" count="4">
        <m/>
        <n v="2.35"/>
        <n v="2.67"/>
        <n v="2.82"/>
      </sharedItems>
    </cacheField>
    <cacheField name="BED OCCUPANCY RATE " numFmtId="0">
      <sharedItems containsNonDate="0" containsString="0" containsBlank="1" count="1">
        <m/>
      </sharedItems>
    </cacheField>
    <cacheField name="OVERALL BED OCCUPANCY " numFmtId="0">
      <sharedItems containsString="0" containsBlank="1" containsNumber="1" minValue="0.55000000000000004" maxValue="0.7" count="5">
        <m/>
        <n v="0.55000000000000004"/>
        <n v="0.66"/>
        <n v="0.7"/>
        <n v="0.6"/>
      </sharedItems>
    </cacheField>
    <cacheField name="SURGERIES " numFmtId="0">
      <sharedItems containsNonDate="0" containsString="0" containsBlank="1" count="1">
        <m/>
      </sharedItems>
    </cacheField>
    <cacheField name="TOTAL SURGERIES " numFmtId="0">
      <sharedItems containsNonDate="0" containsString="0" containsBlank="1" count="1">
        <m/>
      </sharedItems>
    </cacheField>
    <cacheField name="SURGERIES BY TYPE" numFmtId="0">
      <sharedItems containsNonDate="0" containsString="0" containsBlank="1" count="1">
        <m/>
      </sharedItems>
    </cacheField>
    <cacheField name="% OPERATING COST " numFmtId="0" formula="' SALARY  / COSTS '/'TOTAL REVENUES '" databaseField="0"/>
    <cacheField name="% credit of total revenues " numFmtId="0" formula="'CREDIT '/'TOTAL REVENUES '" databaseField="0"/>
    <cacheField name="cash% " numFmtId="0" formula="'CASH '/'TOTAL REVENUES '" databaseField="0"/>
  </cacheFields>
  <extLst>
    <ext xmlns:x14="http://schemas.microsoft.com/office/spreadsheetml/2009/9/main" uri="{725AE2AE-9491-48be-B2B4-4EB974FC3084}">
      <x14:pivotCacheDefinition pivotCacheId="86043697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595">
  <r>
    <x v="0"/>
    <x v="0"/>
    <x v="0"/>
    <x v="0"/>
    <n v="0"/>
    <n v="3967.29"/>
    <n v="3967.29"/>
    <n v="0"/>
    <n v="2"/>
    <n v="0"/>
    <n v="0"/>
    <n v="0"/>
    <n v="0"/>
    <n v="0"/>
    <n v="0"/>
    <n v="0"/>
    <n v="0"/>
    <n v="0"/>
    <n v="0"/>
    <n v="0"/>
    <n v="0"/>
    <n v="3967.29"/>
    <x v="0"/>
    <x v="0"/>
    <x v="0"/>
    <x v="0"/>
    <x v="0"/>
    <x v="0"/>
  </r>
  <r>
    <x v="0"/>
    <x v="0"/>
    <x v="0"/>
    <x v="1"/>
    <n v="0"/>
    <n v="8854.5400000000009"/>
    <n v="8854.5400000000009"/>
    <n v="0"/>
    <n v="2"/>
    <n v="0"/>
    <n v="0"/>
    <n v="0"/>
    <n v="0"/>
    <n v="0"/>
    <n v="0"/>
    <n v="0"/>
    <n v="0"/>
    <n v="0"/>
    <n v="0"/>
    <n v="0"/>
    <n v="0"/>
    <n v="8854.5400000000009"/>
    <x v="0"/>
    <x v="0"/>
    <x v="0"/>
    <x v="0"/>
    <x v="0"/>
    <x v="0"/>
  </r>
  <r>
    <x v="0"/>
    <x v="0"/>
    <x v="0"/>
    <x v="2"/>
    <n v="1"/>
    <n v="163.30000000000001"/>
    <n v="130.64000000000001"/>
    <n v="32.659999999999997"/>
    <n v="0"/>
    <n v="16.5"/>
    <n v="66"/>
    <n v="0"/>
    <n v="0"/>
    <n v="0"/>
    <n v="16.16"/>
    <n v="64.64"/>
    <n v="1"/>
    <n v="0"/>
    <n v="0"/>
    <n v="0"/>
    <n v="0"/>
    <n v="0"/>
    <x v="1"/>
    <x v="1"/>
    <x v="0"/>
    <x v="0"/>
    <x v="0"/>
    <x v="0"/>
  </r>
  <r>
    <x v="0"/>
    <x v="0"/>
    <x v="0"/>
    <x v="3"/>
    <n v="246"/>
    <n v="185279.06"/>
    <n v="134842.5"/>
    <n v="50436.56"/>
    <n v="0"/>
    <n v="10319.65"/>
    <n v="9234.35"/>
    <n v="10825.43"/>
    <n v="26468.87"/>
    <n v="92"/>
    <n v="7251.02"/>
    <n v="13720.29"/>
    <n v="194"/>
    <n v="8267.4599999999991"/>
    <n v="10830.39"/>
    <n v="410"/>
    <n v="0"/>
    <n v="0"/>
    <x v="0"/>
    <x v="0"/>
    <x v="1"/>
    <x v="0"/>
    <x v="0"/>
    <x v="0"/>
  </r>
  <r>
    <x v="0"/>
    <x v="0"/>
    <x v="0"/>
    <x v="4"/>
    <n v="187"/>
    <n v="161874.5"/>
    <n v="112563.83"/>
    <n v="49310.67"/>
    <n v="0"/>
    <n v="8708.65"/>
    <n v="6505.35"/>
    <n v="15199.19"/>
    <n v="22244.91"/>
    <n v="67"/>
    <n v="5822.15"/>
    <n v="1928.75"/>
    <n v="63"/>
    <n v="5634.68"/>
    <n v="6996.62"/>
    <n v="269"/>
    <n v="0"/>
    <n v="0"/>
    <x v="0"/>
    <x v="0"/>
    <x v="0"/>
    <x v="0"/>
    <x v="0"/>
    <x v="0"/>
  </r>
  <r>
    <x v="0"/>
    <x v="0"/>
    <x v="0"/>
    <x v="5"/>
    <n v="0"/>
    <n v="3789.83"/>
    <n v="3789.83"/>
    <n v="0"/>
    <n v="1"/>
    <n v="0"/>
    <n v="0"/>
    <n v="0"/>
    <n v="0"/>
    <n v="0"/>
    <n v="0"/>
    <n v="0"/>
    <n v="0"/>
    <n v="0"/>
    <n v="0"/>
    <n v="0"/>
    <n v="0"/>
    <n v="3789.83"/>
    <x v="0"/>
    <x v="0"/>
    <x v="0"/>
    <x v="0"/>
    <x v="0"/>
    <x v="0"/>
  </r>
  <r>
    <x v="0"/>
    <x v="0"/>
    <x v="0"/>
    <x v="6"/>
    <n v="429"/>
    <n v="62526.45"/>
    <n v="22732.059999999998"/>
    <n v="39794.39"/>
    <n v="0"/>
    <n v="25628.799999999999"/>
    <n v="9967.2000000000007"/>
    <n v="1782.67"/>
    <n v="194.13"/>
    <n v="10"/>
    <n v="1642.58"/>
    <n v="1511.12"/>
    <n v="26"/>
    <n v="10355.34"/>
    <n v="7106.01"/>
    <n v="586"/>
    <n v="0"/>
    <n v="0"/>
    <x v="0"/>
    <x v="0"/>
    <x v="0"/>
    <x v="0"/>
    <x v="0"/>
    <x v="0"/>
  </r>
  <r>
    <x v="0"/>
    <x v="0"/>
    <x v="0"/>
    <x v="7"/>
    <n v="2"/>
    <n v="620.65"/>
    <n v="132.38999999999999"/>
    <n v="488.26"/>
    <n v="0"/>
    <n v="103.25"/>
    <n v="46.75"/>
    <n v="0"/>
    <n v="0"/>
    <n v="0"/>
    <n v="369.9"/>
    <n v="0"/>
    <n v="2"/>
    <n v="15.11"/>
    <n v="85.64"/>
    <n v="4"/>
    <n v="0"/>
    <n v="0"/>
    <x v="0"/>
    <x v="0"/>
    <x v="0"/>
    <x v="0"/>
    <x v="0"/>
    <x v="0"/>
  </r>
  <r>
    <x v="0"/>
    <x v="0"/>
    <x v="0"/>
    <x v="8"/>
    <n v="379"/>
    <n v="135287.63"/>
    <n v="86833.74"/>
    <n v="48453.89"/>
    <n v="0"/>
    <n v="9646.31"/>
    <n v="6331.44"/>
    <n v="9429.73"/>
    <n v="13675.48"/>
    <n v="83"/>
    <n v="9340.1299999999992"/>
    <n v="10626.27"/>
    <n v="184"/>
    <n v="9500.7199999999993"/>
    <n v="9990.1299999999992"/>
    <n v="467"/>
    <n v="0"/>
    <n v="0"/>
    <x v="0"/>
    <x v="0"/>
    <x v="0"/>
    <x v="0"/>
    <x v="0"/>
    <x v="0"/>
  </r>
  <r>
    <x v="0"/>
    <x v="0"/>
    <x v="0"/>
    <x v="9"/>
    <n v="8"/>
    <n v="830.6"/>
    <n v="109.14999999999998"/>
    <n v="721.45"/>
    <n v="0"/>
    <n v="593.85"/>
    <n v="109.15"/>
    <n v="0"/>
    <n v="0"/>
    <n v="0"/>
    <n v="0"/>
    <n v="0"/>
    <n v="0"/>
    <n v="66.599999999999994"/>
    <n v="0"/>
    <n v="6"/>
    <n v="0"/>
    <n v="0"/>
    <x v="0"/>
    <x v="0"/>
    <x v="0"/>
    <x v="0"/>
    <x v="0"/>
    <x v="0"/>
  </r>
  <r>
    <x v="0"/>
    <x v="0"/>
    <x v="0"/>
    <x v="10"/>
    <n v="1"/>
    <n v="95"/>
    <n v="0"/>
    <n v="95"/>
    <n v="0"/>
    <n v="95"/>
    <n v="0"/>
    <n v="0"/>
    <n v="0"/>
    <n v="0"/>
    <n v="0"/>
    <n v="0"/>
    <n v="0"/>
    <n v="0"/>
    <n v="0"/>
    <n v="0"/>
    <n v="0"/>
    <n v="0"/>
    <x v="0"/>
    <x v="0"/>
    <x v="0"/>
    <x v="0"/>
    <x v="0"/>
    <x v="0"/>
  </r>
  <r>
    <x v="0"/>
    <x v="0"/>
    <x v="0"/>
    <x v="11"/>
    <n v="297"/>
    <n v="158584.29999999999"/>
    <n v="92235.489999999991"/>
    <n v="66348.81"/>
    <n v="0"/>
    <n v="14220.65"/>
    <n v="9675.85"/>
    <n v="12793.6"/>
    <n v="11207.15"/>
    <n v="79"/>
    <n v="19250.740000000002"/>
    <n v="12797.86"/>
    <n v="285"/>
    <n v="13062.82"/>
    <n v="10553.13"/>
    <n v="485"/>
    <n v="0"/>
    <n v="0"/>
    <x v="0"/>
    <x v="0"/>
    <x v="0"/>
    <x v="0"/>
    <x v="0"/>
    <x v="0"/>
  </r>
  <r>
    <x v="0"/>
    <x v="0"/>
    <x v="0"/>
    <x v="12"/>
    <n v="5"/>
    <n v="761.9"/>
    <n v="426.48"/>
    <n v="335.41999999999996"/>
    <n v="0"/>
    <n v="138.1"/>
    <n v="227.4"/>
    <n v="0"/>
    <n v="0"/>
    <n v="0"/>
    <n v="28.32"/>
    <n v="113.28"/>
    <n v="2"/>
    <n v="0"/>
    <n v="85.8"/>
    <n v="1"/>
    <n v="0"/>
    <n v="0"/>
    <x v="0"/>
    <x v="0"/>
    <x v="0"/>
    <x v="0"/>
    <x v="0"/>
    <x v="0"/>
  </r>
  <r>
    <x v="0"/>
    <x v="0"/>
    <x v="0"/>
    <x v="13"/>
    <n v="305"/>
    <n v="126298.25"/>
    <n v="76393.049999999988"/>
    <n v="49905.200000000004"/>
    <n v="0"/>
    <n v="8494.5300000000007"/>
    <n v="4790.72"/>
    <n v="11975.19"/>
    <n v="6574.21"/>
    <n v="67"/>
    <n v="9104.9500000000007"/>
    <n v="11940.15"/>
    <n v="152"/>
    <n v="9706.5300000000007"/>
    <n v="15989.17"/>
    <n v="415"/>
    <n v="0"/>
    <n v="0"/>
    <x v="0"/>
    <x v="0"/>
    <x v="0"/>
    <x v="0"/>
    <x v="0"/>
    <x v="0"/>
  </r>
  <r>
    <x v="0"/>
    <x v="0"/>
    <x v="0"/>
    <x v="14"/>
    <n v="619"/>
    <n v="89526.9"/>
    <n v="34054.43"/>
    <n v="55472.469999999994"/>
    <n v="0"/>
    <n v="34108.6"/>
    <n v="16213.4"/>
    <n v="1356.95"/>
    <n v="1194.05"/>
    <n v="14"/>
    <n v="3594.27"/>
    <n v="1500.98"/>
    <n v="41"/>
    <n v="14517.65"/>
    <n v="10044"/>
    <n v="959"/>
    <n v="0"/>
    <n v="0"/>
    <x v="0"/>
    <x v="0"/>
    <x v="0"/>
    <x v="0"/>
    <x v="0"/>
    <x v="0"/>
  </r>
  <r>
    <x v="0"/>
    <x v="0"/>
    <x v="0"/>
    <x v="15"/>
    <n v="290"/>
    <n v="139686.85"/>
    <n v="80756.540000000008"/>
    <n v="58930.310000000005"/>
    <n v="0"/>
    <n v="9161.15"/>
    <n v="3631.85"/>
    <n v="9195.44"/>
    <n v="13279.66"/>
    <n v="71"/>
    <n v="16410.43"/>
    <n v="9549.82"/>
    <n v="225"/>
    <n v="13360.29"/>
    <n v="9345.01"/>
    <n v="487"/>
    <n v="0"/>
    <n v="0"/>
    <x v="0"/>
    <x v="0"/>
    <x v="0"/>
    <x v="0"/>
    <x v="0"/>
    <x v="0"/>
  </r>
  <r>
    <x v="0"/>
    <x v="0"/>
    <x v="0"/>
    <x v="16"/>
    <n v="392"/>
    <n v="130051.9"/>
    <n v="65642.19"/>
    <n v="64409.71"/>
    <n v="0"/>
    <n v="12387.64"/>
    <n v="5054.8599999999997"/>
    <n v="10950.02"/>
    <n v="5613.83"/>
    <n v="61"/>
    <n v="13274.23"/>
    <n v="12554.67"/>
    <n v="228"/>
    <n v="15376.82"/>
    <n v="9291.1299999999992"/>
    <n v="583"/>
    <n v="0"/>
    <n v="0"/>
    <x v="0"/>
    <x v="0"/>
    <x v="0"/>
    <x v="0"/>
    <x v="0"/>
    <x v="0"/>
  </r>
  <r>
    <x v="0"/>
    <x v="0"/>
    <x v="0"/>
    <x v="17"/>
    <n v="2"/>
    <n v="985"/>
    <n v="852.34"/>
    <n v="132.66"/>
    <n v="0"/>
    <n v="33"/>
    <n v="132"/>
    <n v="0"/>
    <n v="0"/>
    <n v="0"/>
    <n v="99.66"/>
    <n v="720.34"/>
    <n v="7"/>
    <n v="0"/>
    <n v="0"/>
    <n v="0"/>
    <n v="0"/>
    <n v="0"/>
    <x v="0"/>
    <x v="0"/>
    <x v="0"/>
    <x v="0"/>
    <x v="0"/>
    <x v="0"/>
  </r>
  <r>
    <x v="0"/>
    <x v="0"/>
    <x v="0"/>
    <x v="18"/>
    <n v="268"/>
    <n v="104924.2"/>
    <n v="47091.219999999994"/>
    <n v="57832.98"/>
    <n v="0"/>
    <n v="8781.5"/>
    <n v="3193.5"/>
    <n v="14871.65"/>
    <n v="1940.25"/>
    <n v="48"/>
    <n v="14675.39"/>
    <n v="3084.06"/>
    <n v="157"/>
    <n v="11909.44"/>
    <n v="5249.61"/>
    <n v="409"/>
    <n v="0"/>
    <n v="0"/>
    <x v="0"/>
    <x v="0"/>
    <x v="0"/>
    <x v="0"/>
    <x v="0"/>
    <x v="0"/>
  </r>
  <r>
    <x v="0"/>
    <x v="0"/>
    <x v="0"/>
    <x v="19"/>
    <n v="112"/>
    <n v="15016.7"/>
    <n v="4167.4900000000016"/>
    <n v="10849.21"/>
    <n v="0"/>
    <n v="7027.5"/>
    <n v="2433"/>
    <n v="180"/>
    <n v="65.650000000000006"/>
    <n v="3"/>
    <n v="833.8"/>
    <n v="392.45"/>
    <n v="9"/>
    <n v="2686.91"/>
    <n v="785.09"/>
    <n v="109"/>
    <n v="0"/>
    <n v="0"/>
    <x v="0"/>
    <x v="0"/>
    <x v="0"/>
    <x v="0"/>
    <x v="0"/>
    <x v="0"/>
  </r>
  <r>
    <x v="0"/>
    <x v="0"/>
    <x v="0"/>
    <x v="20"/>
    <n v="6"/>
    <n v="2222.6"/>
    <n v="1220.2799999999997"/>
    <n v="1002.32"/>
    <n v="0"/>
    <n v="411.2"/>
    <n v="124.8"/>
    <n v="524.70000000000005"/>
    <n v="0"/>
    <n v="2"/>
    <n v="0"/>
    <n v="0"/>
    <n v="0"/>
    <n v="66.42"/>
    <n v="46.08"/>
    <n v="2"/>
    <n v="0"/>
    <n v="0"/>
    <x v="0"/>
    <x v="0"/>
    <x v="0"/>
    <x v="0"/>
    <x v="0"/>
    <x v="0"/>
  </r>
  <r>
    <x v="0"/>
    <x v="0"/>
    <x v="1"/>
    <x v="0"/>
    <n v="1223"/>
    <n v="981160.39"/>
    <n v="728319.87"/>
    <n v="252840.52000000002"/>
    <n v="106"/>
    <n v="109858.2"/>
    <n v="62526.78"/>
    <n v="36155.56"/>
    <n v="15463.99"/>
    <n v="257"/>
    <n v="19064.68"/>
    <n v="13359.67"/>
    <n v="274"/>
    <n v="12682.88"/>
    <n v="17374.72"/>
    <n v="316"/>
    <n v="72005.2"/>
    <n v="516355.6"/>
    <x v="0"/>
    <x v="0"/>
    <x v="0"/>
    <x v="0"/>
    <x v="0"/>
    <x v="0"/>
  </r>
  <r>
    <x v="0"/>
    <x v="0"/>
    <x v="1"/>
    <x v="21"/>
    <n v="1"/>
    <n v="865.45"/>
    <n v="191.45000000000005"/>
    <n v="674"/>
    <n v="0"/>
    <n v="0"/>
    <n v="66"/>
    <n v="0"/>
    <n v="0"/>
    <n v="0"/>
    <n v="0"/>
    <n v="125.45"/>
    <n v="2"/>
    <n v="0"/>
    <n v="0"/>
    <n v="0"/>
    <n v="0"/>
    <n v="0"/>
    <x v="0"/>
    <x v="0"/>
    <x v="0"/>
    <x v="0"/>
    <x v="0"/>
    <x v="0"/>
  </r>
  <r>
    <x v="0"/>
    <x v="0"/>
    <x v="1"/>
    <x v="1"/>
    <n v="614"/>
    <n v="928831.72"/>
    <n v="819808.37"/>
    <n v="109023.35"/>
    <n v="56"/>
    <n v="30844.9"/>
    <n v="35592"/>
    <n v="8390.4599999999991"/>
    <n v="7309.24"/>
    <n v="46"/>
    <n v="12118.77"/>
    <n v="10019.129999999999"/>
    <n v="209"/>
    <n v="5436.15"/>
    <n v="12506.85"/>
    <n v="248"/>
    <n v="49417.07"/>
    <n v="722981.8"/>
    <x v="0"/>
    <x v="0"/>
    <x v="0"/>
    <x v="0"/>
    <x v="0"/>
    <x v="0"/>
  </r>
  <r>
    <x v="0"/>
    <x v="0"/>
    <x v="1"/>
    <x v="22"/>
    <n v="44"/>
    <n v="22659.35"/>
    <n v="9682.93"/>
    <n v="12976.419999999998"/>
    <n v="0"/>
    <n v="4536.1499999999996"/>
    <n v="2861.35"/>
    <n v="120.91"/>
    <n v="894.84"/>
    <n v="7"/>
    <n v="214.92"/>
    <n v="1627.48"/>
    <n v="18"/>
    <n v="6424.44"/>
    <n v="2267.7600000000002"/>
    <n v="22"/>
    <n v="0"/>
    <n v="0"/>
    <x v="0"/>
    <x v="0"/>
    <x v="0"/>
    <x v="0"/>
    <x v="0"/>
    <x v="0"/>
  </r>
  <r>
    <x v="0"/>
    <x v="0"/>
    <x v="1"/>
    <x v="23"/>
    <n v="66"/>
    <n v="39835.71"/>
    <n v="21526.19"/>
    <n v="18309.52"/>
    <n v="1"/>
    <n v="6099.25"/>
    <n v="4842"/>
    <n v="1002.71"/>
    <n v="2523.54"/>
    <n v="10"/>
    <n v="10601.65"/>
    <n v="5974.85"/>
    <n v="82"/>
    <n v="78.91"/>
    <n v="406.64"/>
    <n v="4"/>
    <n v="0"/>
    <n v="726.66"/>
    <x v="0"/>
    <x v="0"/>
    <x v="0"/>
    <x v="0"/>
    <x v="0"/>
    <x v="0"/>
  </r>
  <r>
    <x v="0"/>
    <x v="0"/>
    <x v="1"/>
    <x v="24"/>
    <n v="0"/>
    <n v="1700837.41"/>
    <n v="1700837.41"/>
    <n v="0"/>
    <n v="30"/>
    <n v="0"/>
    <n v="0"/>
    <n v="0"/>
    <n v="0"/>
    <n v="0"/>
    <n v="0"/>
    <n v="0"/>
    <n v="0"/>
    <n v="0"/>
    <n v="0"/>
    <n v="0"/>
    <n v="0"/>
    <n v="1700837"/>
    <x v="0"/>
    <x v="0"/>
    <x v="0"/>
    <x v="0"/>
    <x v="0"/>
    <x v="0"/>
  </r>
  <r>
    <x v="0"/>
    <x v="0"/>
    <x v="1"/>
    <x v="10"/>
    <n v="1"/>
    <n v="224.1"/>
    <n v="179.28"/>
    <n v="44.82"/>
    <n v="0"/>
    <n v="16.5"/>
    <n v="66"/>
    <n v="0"/>
    <n v="0"/>
    <n v="0"/>
    <n v="28.32"/>
    <n v="113.28"/>
    <n v="2"/>
    <n v="0"/>
    <n v="0"/>
    <n v="0"/>
    <n v="0"/>
    <n v="0"/>
    <x v="0"/>
    <x v="0"/>
    <x v="0"/>
    <x v="0"/>
    <x v="0"/>
    <x v="0"/>
  </r>
  <r>
    <x v="0"/>
    <x v="0"/>
    <x v="2"/>
    <x v="25"/>
    <n v="805"/>
    <n v="782710.94"/>
    <n v="544278.72"/>
    <n v="238432.22000000003"/>
    <n v="10"/>
    <n v="49204.1"/>
    <n v="54725.7"/>
    <n v="54974.31"/>
    <n v="28372.400000000001"/>
    <n v="231"/>
    <n v="116235.8"/>
    <n v="136640.29999999999"/>
    <n v="2010"/>
    <n v="3061.39"/>
    <n v="1777.26"/>
    <n v="106"/>
    <n v="14686.62"/>
    <n v="156069.70000000001"/>
    <x v="0"/>
    <x v="0"/>
    <x v="0"/>
    <x v="0"/>
    <x v="0"/>
    <x v="0"/>
  </r>
  <r>
    <x v="0"/>
    <x v="0"/>
    <x v="2"/>
    <x v="26"/>
    <n v="199"/>
    <n v="198512.82"/>
    <n v="128143.84000000001"/>
    <n v="70368.98"/>
    <n v="0"/>
    <n v="16042.38"/>
    <n v="14912.62"/>
    <n v="13885.18"/>
    <n v="11005.58"/>
    <n v="51"/>
    <n v="39261.22"/>
    <n v="52444.12"/>
    <n v="660"/>
    <n v="7.2"/>
    <n v="0"/>
    <n v="1"/>
    <n v="0"/>
    <n v="0"/>
    <x v="0"/>
    <x v="0"/>
    <x v="0"/>
    <x v="0"/>
    <x v="0"/>
    <x v="0"/>
  </r>
  <r>
    <x v="0"/>
    <x v="0"/>
    <x v="3"/>
    <x v="27"/>
    <n v="277"/>
    <n v="249746.55"/>
    <n v="173502.02"/>
    <n v="76244.53"/>
    <n v="3"/>
    <n v="9130.6"/>
    <n v="7082.4"/>
    <n v="36976.769999999997"/>
    <n v="22532.18"/>
    <n v="150"/>
    <n v="18493.96"/>
    <n v="14403.1"/>
    <n v="285"/>
    <n v="1099.2"/>
    <n v="536.35"/>
    <n v="19"/>
    <n v="7125"/>
    <n v="9930.09"/>
    <x v="0"/>
    <x v="0"/>
    <x v="0"/>
    <x v="0"/>
    <x v="0"/>
    <x v="0"/>
  </r>
  <r>
    <x v="0"/>
    <x v="0"/>
    <x v="3"/>
    <x v="28"/>
    <n v="112"/>
    <n v="143687.60999999999"/>
    <n v="111765.86999999998"/>
    <n v="31921.74"/>
    <n v="7"/>
    <n v="12832.75"/>
    <n v="6182.25"/>
    <n v="7683.57"/>
    <n v="10628.53"/>
    <n v="46"/>
    <n v="2687.04"/>
    <n v="3995.19"/>
    <n v="74"/>
    <n v="35.15"/>
    <n v="66.05"/>
    <n v="6"/>
    <n v="8409.23"/>
    <n v="54269.65"/>
    <x v="0"/>
    <x v="0"/>
    <x v="0"/>
    <x v="0"/>
    <x v="0"/>
    <x v="0"/>
  </r>
  <r>
    <x v="0"/>
    <x v="0"/>
    <x v="3"/>
    <x v="29"/>
    <n v="291"/>
    <n v="503182.26"/>
    <n v="260560.78000000003"/>
    <n v="242621.47999999998"/>
    <n v="28"/>
    <n v="30250.51"/>
    <n v="17791.990000000002"/>
    <n v="29164.33"/>
    <n v="21497.57"/>
    <n v="149"/>
    <n v="19128.64"/>
    <n v="21733.51"/>
    <n v="426"/>
    <n v="404.1"/>
    <n v="22.1"/>
    <n v="16"/>
    <n v="161370.9"/>
    <n v="98191.77"/>
    <x v="0"/>
    <x v="0"/>
    <x v="0"/>
    <x v="0"/>
    <x v="0"/>
    <x v="0"/>
  </r>
  <r>
    <x v="0"/>
    <x v="0"/>
    <x v="3"/>
    <x v="30"/>
    <n v="104"/>
    <n v="157114.75"/>
    <n v="107737.23"/>
    <n v="49377.520000000004"/>
    <n v="13"/>
    <n v="9733.75"/>
    <n v="5627.5"/>
    <n v="9667.15"/>
    <n v="8379.9500000000007"/>
    <n v="49"/>
    <n v="5403.25"/>
    <n v="3476.3"/>
    <n v="83"/>
    <n v="2491.37"/>
    <n v="6832.38"/>
    <n v="8"/>
    <n v="21945"/>
    <n v="47326.9"/>
    <x v="0"/>
    <x v="0"/>
    <x v="0"/>
    <x v="0"/>
    <x v="0"/>
    <x v="0"/>
  </r>
  <r>
    <x v="0"/>
    <x v="0"/>
    <x v="4"/>
    <x v="31"/>
    <n v="73"/>
    <n v="69000.75"/>
    <n v="68879.75"/>
    <n v="121"/>
    <n v="0"/>
    <n v="0"/>
    <n v="0"/>
    <n v="0"/>
    <n v="0"/>
    <n v="0"/>
    <n v="0"/>
    <n v="0"/>
    <n v="0"/>
    <n v="0"/>
    <n v="0"/>
    <n v="0"/>
    <n v="0"/>
    <n v="0"/>
    <x v="0"/>
    <x v="0"/>
    <x v="0"/>
    <x v="0"/>
    <x v="0"/>
    <x v="0"/>
  </r>
  <r>
    <x v="0"/>
    <x v="0"/>
    <x v="4"/>
    <x v="32"/>
    <n v="80"/>
    <n v="71532.100000000006"/>
    <n v="71532.100000000006"/>
    <n v="0"/>
    <n v="0"/>
    <n v="0"/>
    <n v="0"/>
    <n v="0"/>
    <n v="0"/>
    <n v="0"/>
    <n v="0"/>
    <n v="0"/>
    <n v="0"/>
    <n v="0"/>
    <n v="48"/>
    <n v="1"/>
    <n v="0"/>
    <n v="0"/>
    <x v="0"/>
    <x v="0"/>
    <x v="0"/>
    <x v="0"/>
    <x v="0"/>
    <x v="0"/>
  </r>
  <r>
    <x v="0"/>
    <x v="0"/>
    <x v="5"/>
    <x v="33"/>
    <n v="74"/>
    <n v="259736.01"/>
    <n v="230956.69"/>
    <n v="28779.32"/>
    <n v="6"/>
    <n v="8204.75"/>
    <n v="2957.75"/>
    <n v="9140.8700000000008"/>
    <n v="8767.0300000000007"/>
    <n v="13"/>
    <n v="64.8"/>
    <n v="0"/>
    <n v="1"/>
    <n v="0"/>
    <n v="0"/>
    <n v="0"/>
    <n v="9194.9"/>
    <n v="183416.1"/>
    <x v="0"/>
    <x v="0"/>
    <x v="0"/>
    <x v="0"/>
    <x v="0"/>
    <x v="0"/>
  </r>
  <r>
    <x v="0"/>
    <x v="0"/>
    <x v="5"/>
    <x v="34"/>
    <n v="210"/>
    <n v="1377633.96"/>
    <n v="1313758.8999999999"/>
    <n v="63875.06"/>
    <n v="18"/>
    <n v="19602.38"/>
    <n v="13767.62"/>
    <n v="28273.66"/>
    <n v="46300.44"/>
    <n v="95"/>
    <n v="792.67"/>
    <n v="558.67999999999995"/>
    <n v="9"/>
    <n v="439.52"/>
    <n v="2299.23"/>
    <n v="21"/>
    <n v="12050.83"/>
    <n v="1101685"/>
    <x v="0"/>
    <x v="0"/>
    <x v="0"/>
    <x v="0"/>
    <x v="0"/>
    <x v="0"/>
  </r>
  <r>
    <x v="0"/>
    <x v="0"/>
    <x v="5"/>
    <x v="35"/>
    <n v="41"/>
    <n v="234149.93"/>
    <n v="222547.47999999998"/>
    <n v="11602.45"/>
    <n v="7"/>
    <n v="6516"/>
    <n v="1004"/>
    <n v="5086.45"/>
    <n v="1539.35"/>
    <n v="4"/>
    <n v="0"/>
    <n v="0"/>
    <n v="0"/>
    <n v="0"/>
    <n v="0"/>
    <n v="0"/>
    <n v="0"/>
    <n v="206752.5"/>
    <x v="0"/>
    <x v="0"/>
    <x v="0"/>
    <x v="0"/>
    <x v="0"/>
    <x v="0"/>
  </r>
  <r>
    <x v="0"/>
    <x v="0"/>
    <x v="5"/>
    <x v="36"/>
    <n v="84"/>
    <n v="107002.83"/>
    <n v="84396.52"/>
    <n v="22606.309999999998"/>
    <n v="0"/>
    <n v="2956.9"/>
    <n v="2406.6"/>
    <n v="17838.21"/>
    <n v="15383.5"/>
    <n v="34"/>
    <n v="1797.28"/>
    <n v="136.12"/>
    <n v="10"/>
    <n v="13.92"/>
    <n v="26.88"/>
    <n v="2"/>
    <n v="0"/>
    <n v="0"/>
    <x v="0"/>
    <x v="0"/>
    <x v="0"/>
    <x v="0"/>
    <x v="0"/>
    <x v="0"/>
  </r>
  <r>
    <x v="0"/>
    <x v="0"/>
    <x v="5"/>
    <x v="37"/>
    <n v="0"/>
    <n v="135.19999999999999"/>
    <n v="108.16"/>
    <n v="27.04"/>
    <n v="0"/>
    <n v="0"/>
    <n v="0"/>
    <n v="0"/>
    <n v="0"/>
    <n v="0"/>
    <n v="0"/>
    <n v="0"/>
    <n v="0"/>
    <n v="27.04"/>
    <n v="108.16"/>
    <n v="1"/>
    <n v="0"/>
    <n v="0"/>
    <x v="0"/>
    <x v="0"/>
    <x v="0"/>
    <x v="0"/>
    <x v="0"/>
    <x v="0"/>
  </r>
  <r>
    <x v="0"/>
    <x v="0"/>
    <x v="6"/>
    <x v="38"/>
    <n v="168"/>
    <n v="1171395.22"/>
    <n v="1086292.56"/>
    <n v="85102.66"/>
    <n v="37"/>
    <n v="16294.88"/>
    <n v="10242.620000000001"/>
    <n v="110.87"/>
    <n v="187.78"/>
    <n v="4"/>
    <n v="3146.25"/>
    <n v="10940.25"/>
    <n v="133"/>
    <n v="25211.75"/>
    <n v="25378.12"/>
    <n v="142"/>
    <n v="40096.910000000003"/>
    <n v="1038946"/>
    <x v="0"/>
    <x v="0"/>
    <x v="0"/>
    <x v="0"/>
    <x v="0"/>
    <x v="0"/>
  </r>
  <r>
    <x v="0"/>
    <x v="0"/>
    <x v="6"/>
    <x v="39"/>
    <n v="186"/>
    <n v="108152.74"/>
    <n v="58284.700000000004"/>
    <n v="49868.04"/>
    <n v="0"/>
    <n v="6107.4"/>
    <n v="6287.1"/>
    <n v="980.24"/>
    <n v="789.57"/>
    <n v="19"/>
    <n v="21219.63"/>
    <n v="23223.23"/>
    <n v="329"/>
    <n v="21560.77"/>
    <n v="24445.18"/>
    <n v="151"/>
    <n v="0"/>
    <n v="0"/>
    <x v="0"/>
    <x v="0"/>
    <x v="0"/>
    <x v="0"/>
    <x v="0"/>
    <x v="0"/>
  </r>
  <r>
    <x v="0"/>
    <x v="0"/>
    <x v="6"/>
    <x v="40"/>
    <n v="225"/>
    <n v="95317.92"/>
    <n v="41938.259999999995"/>
    <n v="53379.66"/>
    <n v="0"/>
    <n v="7137.05"/>
    <n v="7153.45"/>
    <n v="90"/>
    <n v="0"/>
    <n v="1"/>
    <n v="7760.85"/>
    <n v="9409.4599999999991"/>
    <n v="122"/>
    <n v="37871.760000000002"/>
    <n v="25195.35"/>
    <n v="171"/>
    <n v="0"/>
    <n v="0"/>
    <x v="0"/>
    <x v="0"/>
    <x v="0"/>
    <x v="0"/>
    <x v="0"/>
    <x v="0"/>
  </r>
  <r>
    <x v="0"/>
    <x v="0"/>
    <x v="7"/>
    <x v="41"/>
    <n v="189"/>
    <n v="107410.39"/>
    <n v="65541.97"/>
    <n v="41868.42"/>
    <n v="0"/>
    <n v="14603.64"/>
    <n v="14060.11"/>
    <n v="3796.81"/>
    <n v="3197.34"/>
    <n v="23"/>
    <n v="15655.27"/>
    <n v="34062.870000000003"/>
    <n v="503"/>
    <n v="191.7"/>
    <n v="233.35"/>
    <n v="6"/>
    <n v="0"/>
    <n v="0"/>
    <x v="0"/>
    <x v="0"/>
    <x v="0"/>
    <x v="0"/>
    <x v="0"/>
    <x v="0"/>
  </r>
  <r>
    <x v="0"/>
    <x v="0"/>
    <x v="8"/>
    <x v="5"/>
    <n v="375"/>
    <n v="432352.09"/>
    <n v="371028.03"/>
    <n v="61324.06"/>
    <n v="10"/>
    <n v="23024.5"/>
    <n v="21186"/>
    <n v="13159.27"/>
    <n v="13680.34"/>
    <n v="152"/>
    <n v="13309.46"/>
    <n v="9017.5400000000009"/>
    <n v="172"/>
    <n v="2643.41"/>
    <n v="2256.04"/>
    <n v="72"/>
    <n v="7191.42"/>
    <n v="271208.90000000002"/>
    <x v="0"/>
    <x v="0"/>
    <x v="0"/>
    <x v="0"/>
    <x v="0"/>
    <x v="0"/>
  </r>
  <r>
    <x v="0"/>
    <x v="0"/>
    <x v="8"/>
    <x v="42"/>
    <n v="142"/>
    <n v="710541.23"/>
    <n v="665021.48"/>
    <n v="45519.75"/>
    <n v="17"/>
    <n v="12930.88"/>
    <n v="8139.12"/>
    <n v="3531.12"/>
    <n v="6555.58"/>
    <n v="73"/>
    <n v="1127.79"/>
    <n v="4681.66"/>
    <n v="40"/>
    <n v="326.14999999999998"/>
    <n v="745.25"/>
    <n v="13"/>
    <n v="27381.81"/>
    <n v="624726.5"/>
    <x v="0"/>
    <x v="0"/>
    <x v="0"/>
    <x v="0"/>
    <x v="0"/>
    <x v="0"/>
  </r>
  <r>
    <x v="0"/>
    <x v="0"/>
    <x v="9"/>
    <x v="43"/>
    <n v="528"/>
    <n v="793716.71"/>
    <n v="639516.64999999991"/>
    <n v="154200.06"/>
    <n v="19"/>
    <n v="52619.39"/>
    <n v="24979.360000000001"/>
    <n v="28490.639999999999"/>
    <n v="29284.21"/>
    <n v="49"/>
    <n v="8617.82"/>
    <n v="3323.11"/>
    <n v="85"/>
    <n v="19164.16"/>
    <n v="7645.29"/>
    <n v="50"/>
    <n v="35624.050000000003"/>
    <n v="458735"/>
    <x v="0"/>
    <x v="0"/>
    <x v="0"/>
    <x v="0"/>
    <x v="0"/>
    <x v="0"/>
  </r>
  <r>
    <x v="0"/>
    <x v="0"/>
    <x v="9"/>
    <x v="44"/>
    <n v="129"/>
    <n v="236337.25"/>
    <n v="183621.72"/>
    <n v="52715.53"/>
    <n v="0"/>
    <n v="18999"/>
    <n v="5487.25"/>
    <n v="26924.639999999999"/>
    <n v="40068.86"/>
    <n v="40"/>
    <n v="3080.69"/>
    <n v="2222.5100000000002"/>
    <n v="35"/>
    <n v="3711.2"/>
    <n v="1856.1"/>
    <n v="11"/>
    <n v="0"/>
    <n v="0"/>
    <x v="0"/>
    <x v="0"/>
    <x v="0"/>
    <x v="0"/>
    <x v="0"/>
    <x v="0"/>
  </r>
  <r>
    <x v="0"/>
    <x v="0"/>
    <x v="9"/>
    <x v="45"/>
    <n v="252"/>
    <n v="180406.96"/>
    <n v="120529.56"/>
    <n v="59877.399999999994"/>
    <n v="0"/>
    <n v="12284.67"/>
    <n v="8471.58"/>
    <n v="32819.07"/>
    <n v="13802.2"/>
    <n v="39"/>
    <n v="3300.42"/>
    <n v="234.08"/>
    <n v="23"/>
    <n v="11473.24"/>
    <n v="4779.16"/>
    <n v="26"/>
    <n v="0"/>
    <n v="0"/>
    <x v="0"/>
    <x v="0"/>
    <x v="0"/>
    <x v="0"/>
    <x v="0"/>
    <x v="0"/>
  </r>
  <r>
    <x v="0"/>
    <x v="0"/>
    <x v="10"/>
    <x v="46"/>
    <n v="1"/>
    <n v="0"/>
    <n v="0"/>
    <n v="0"/>
    <n v="0"/>
    <n v="0"/>
    <n v="0"/>
    <n v="0"/>
    <n v="0"/>
    <n v="0"/>
    <n v="0"/>
    <n v="0"/>
    <n v="0"/>
    <n v="0"/>
    <n v="0"/>
    <n v="0"/>
    <n v="0"/>
    <n v="0"/>
    <x v="0"/>
    <x v="0"/>
    <x v="0"/>
    <x v="0"/>
    <x v="0"/>
    <x v="0"/>
  </r>
  <r>
    <x v="0"/>
    <x v="0"/>
    <x v="10"/>
    <x v="47"/>
    <n v="34"/>
    <n v="40234.6"/>
    <n v="18854.650000000001"/>
    <n v="21379.949999999997"/>
    <n v="3"/>
    <n v="4118.75"/>
    <n v="873.75"/>
    <n v="2365.73"/>
    <n v="2002.52"/>
    <n v="11"/>
    <n v="2916.87"/>
    <n v="432.03"/>
    <n v="28"/>
    <n v="89.1"/>
    <n v="89.7"/>
    <n v="2"/>
    <n v="11527.5"/>
    <n v="6720.15"/>
    <x v="0"/>
    <x v="0"/>
    <x v="0"/>
    <x v="0"/>
    <x v="0"/>
    <x v="0"/>
  </r>
  <r>
    <x v="0"/>
    <x v="0"/>
    <x v="10"/>
    <x v="48"/>
    <n v="46"/>
    <n v="118728.4"/>
    <n v="19630.75"/>
    <n v="99097.65"/>
    <n v="15"/>
    <n v="5813.25"/>
    <n v="1451.75"/>
    <n v="90"/>
    <n v="0"/>
    <n v="1"/>
    <n v="945"/>
    <n v="0"/>
    <n v="9"/>
    <n v="545.4"/>
    <n v="0"/>
    <n v="26"/>
    <n v="91648"/>
    <n v="17999"/>
    <x v="0"/>
    <x v="0"/>
    <x v="0"/>
    <x v="0"/>
    <x v="0"/>
    <x v="0"/>
  </r>
  <r>
    <x v="0"/>
    <x v="0"/>
    <x v="10"/>
    <x v="49"/>
    <n v="199"/>
    <n v="1173697.69"/>
    <n v="446936.61"/>
    <n v="726761.08"/>
    <n v="44"/>
    <n v="16509.509999999998"/>
    <n v="7014.24"/>
    <n v="7903.5"/>
    <n v="2640.2"/>
    <n v="85"/>
    <n v="9488.81"/>
    <n v="4681.59"/>
    <n v="726"/>
    <n v="21980.66"/>
    <n v="2220.9899999999998"/>
    <n v="38"/>
    <n v="602628.6"/>
    <n v="409292.2"/>
    <x v="0"/>
    <x v="0"/>
    <x v="0"/>
    <x v="0"/>
    <x v="0"/>
    <x v="0"/>
  </r>
  <r>
    <x v="0"/>
    <x v="0"/>
    <x v="10"/>
    <x v="50"/>
    <n v="45"/>
    <n v="308244.14"/>
    <n v="231863.17"/>
    <n v="76380.97"/>
    <n v="65"/>
    <n v="4395.3"/>
    <n v="2041.5"/>
    <n v="6641.42"/>
    <n v="15429.78"/>
    <n v="19"/>
    <n v="1824"/>
    <n v="1238"/>
    <n v="29"/>
    <n v="0"/>
    <n v="0"/>
    <n v="0"/>
    <n v="50870.25"/>
    <n v="169011.5"/>
    <x v="0"/>
    <x v="0"/>
    <x v="0"/>
    <x v="0"/>
    <x v="0"/>
    <x v="0"/>
  </r>
  <r>
    <x v="0"/>
    <x v="0"/>
    <x v="10"/>
    <x v="51"/>
    <n v="224"/>
    <n v="364917.32"/>
    <n v="183665.39"/>
    <n v="181251.93"/>
    <n v="29"/>
    <n v="13500.55"/>
    <n v="8714.5499999999993"/>
    <n v="11157.08"/>
    <n v="13428.77"/>
    <n v="47"/>
    <n v="4725.03"/>
    <n v="3423.77"/>
    <n v="80"/>
    <n v="1463.27"/>
    <n v="1278.6300000000001"/>
    <n v="21"/>
    <n v="150104"/>
    <n v="107648"/>
    <x v="0"/>
    <x v="0"/>
    <x v="0"/>
    <x v="0"/>
    <x v="0"/>
    <x v="0"/>
  </r>
  <r>
    <x v="0"/>
    <x v="0"/>
    <x v="10"/>
    <x v="52"/>
    <n v="139"/>
    <n v="52218.7"/>
    <n v="34581.899999999994"/>
    <n v="17636.8"/>
    <n v="0"/>
    <n v="5531.8"/>
    <n v="3367.7"/>
    <n v="7461.68"/>
    <n v="4641.82"/>
    <n v="26"/>
    <n v="3345.62"/>
    <n v="2184.0300000000002"/>
    <n v="59"/>
    <n v="1297.7"/>
    <n v="181.35"/>
    <n v="12"/>
    <n v="0"/>
    <n v="0"/>
    <x v="0"/>
    <x v="0"/>
    <x v="0"/>
    <x v="0"/>
    <x v="0"/>
    <x v="0"/>
  </r>
  <r>
    <x v="0"/>
    <x v="0"/>
    <x v="10"/>
    <x v="53"/>
    <n v="98"/>
    <n v="506362.88"/>
    <n v="378048.35"/>
    <n v="128314.53"/>
    <n v="27"/>
    <n v="10932.75"/>
    <n v="3289.75"/>
    <n v="3766.48"/>
    <n v="4339.22"/>
    <n v="15"/>
    <n v="2747.8"/>
    <n v="1723.7"/>
    <n v="44"/>
    <n v="124.2"/>
    <n v="0"/>
    <n v="2"/>
    <n v="110743.3"/>
    <n v="352484.2"/>
    <x v="0"/>
    <x v="0"/>
    <x v="0"/>
    <x v="0"/>
    <x v="0"/>
    <x v="0"/>
  </r>
  <r>
    <x v="0"/>
    <x v="0"/>
    <x v="10"/>
    <x v="54"/>
    <n v="106"/>
    <n v="392914.35"/>
    <n v="117171.63"/>
    <n v="275742.71999999997"/>
    <n v="20"/>
    <n v="10770.75"/>
    <n v="4024.25"/>
    <n v="5370.05"/>
    <n v="1890.8"/>
    <n v="21"/>
    <n v="12349.1"/>
    <n v="2967.95"/>
    <n v="146"/>
    <n v="514.02"/>
    <n v="260.27999999999997"/>
    <n v="10"/>
    <n v="246267.8"/>
    <n v="93506.65"/>
    <x v="0"/>
    <x v="0"/>
    <x v="0"/>
    <x v="0"/>
    <x v="0"/>
    <x v="0"/>
  </r>
  <r>
    <x v="0"/>
    <x v="0"/>
    <x v="10"/>
    <x v="55"/>
    <n v="0"/>
    <n v="5513"/>
    <n v="0"/>
    <n v="5513"/>
    <n v="1"/>
    <n v="0"/>
    <n v="0"/>
    <n v="0"/>
    <n v="0"/>
    <n v="0"/>
    <n v="0"/>
    <n v="0"/>
    <n v="0"/>
    <n v="0"/>
    <n v="0"/>
    <n v="0"/>
    <n v="5513"/>
    <n v="0"/>
    <x v="0"/>
    <x v="0"/>
    <x v="0"/>
    <x v="0"/>
    <x v="0"/>
    <x v="0"/>
  </r>
  <r>
    <x v="0"/>
    <x v="0"/>
    <x v="11"/>
    <x v="56"/>
    <n v="1"/>
    <n v="176"/>
    <n v="140.80000000000001"/>
    <n v="35.200000000000003"/>
    <n v="0"/>
    <n v="35.200000000000003"/>
    <n v="140.80000000000001"/>
    <n v="0"/>
    <n v="0"/>
    <n v="0"/>
    <n v="0"/>
    <n v="0"/>
    <n v="0"/>
    <n v="0"/>
    <n v="0"/>
    <n v="0"/>
    <n v="0"/>
    <n v="0"/>
    <x v="0"/>
    <x v="0"/>
    <x v="0"/>
    <x v="0"/>
    <x v="0"/>
    <x v="0"/>
  </r>
  <r>
    <x v="0"/>
    <x v="0"/>
    <x v="11"/>
    <x v="57"/>
    <n v="233"/>
    <n v="61443.95"/>
    <n v="11337.649999999994"/>
    <n v="50106.3"/>
    <n v="0"/>
    <n v="50106.3"/>
    <n v="11283.7"/>
    <n v="0"/>
    <n v="0"/>
    <n v="0"/>
    <n v="0"/>
    <n v="0"/>
    <n v="0"/>
    <n v="0"/>
    <n v="53.95"/>
    <n v="1"/>
    <n v="0"/>
    <n v="0"/>
    <x v="0"/>
    <x v="0"/>
    <x v="0"/>
    <x v="0"/>
    <x v="0"/>
    <x v="0"/>
  </r>
  <r>
    <x v="0"/>
    <x v="0"/>
    <x v="11"/>
    <x v="58"/>
    <n v="113"/>
    <n v="31459.4"/>
    <n v="5415.77"/>
    <n v="26043.63"/>
    <n v="0"/>
    <n v="26016.63"/>
    <n v="5415.77"/>
    <n v="0"/>
    <n v="0"/>
    <n v="0"/>
    <n v="0"/>
    <n v="0"/>
    <n v="0"/>
    <n v="27"/>
    <n v="0"/>
    <n v="1"/>
    <n v="0"/>
    <n v="0"/>
    <x v="0"/>
    <x v="0"/>
    <x v="0"/>
    <x v="0"/>
    <x v="0"/>
    <x v="0"/>
  </r>
  <r>
    <x v="0"/>
    <x v="0"/>
    <x v="11"/>
    <x v="59"/>
    <n v="0"/>
    <n v="4900"/>
    <n v="0"/>
    <n v="4900"/>
    <n v="0"/>
    <n v="0"/>
    <n v="0"/>
    <n v="0"/>
    <n v="0"/>
    <n v="0"/>
    <n v="0"/>
    <n v="0"/>
    <n v="0"/>
    <n v="0"/>
    <n v="0"/>
    <n v="0"/>
    <n v="0"/>
    <n v="0"/>
    <x v="0"/>
    <x v="0"/>
    <x v="0"/>
    <x v="0"/>
    <x v="0"/>
    <x v="0"/>
  </r>
  <r>
    <x v="0"/>
    <x v="0"/>
    <x v="12"/>
    <x v="60"/>
    <n v="40"/>
    <n v="342728.7"/>
    <n v="970.25"/>
    <n v="341758.45"/>
    <n v="13"/>
    <n v="5996.75"/>
    <n v="593.25"/>
    <n v="0"/>
    <n v="0"/>
    <n v="0"/>
    <n v="879.7"/>
    <n v="377"/>
    <n v="10"/>
    <n v="189"/>
    <n v="0"/>
    <n v="1"/>
    <n v="334693"/>
    <n v="0"/>
    <x v="0"/>
    <x v="0"/>
    <x v="0"/>
    <x v="0"/>
    <x v="0"/>
    <x v="0"/>
  </r>
  <r>
    <x v="0"/>
    <x v="0"/>
    <x v="12"/>
    <x v="61"/>
    <n v="177"/>
    <n v="292224.69"/>
    <n v="224491.34"/>
    <n v="67733.350000000006"/>
    <n v="16"/>
    <n v="8094.05"/>
    <n v="2846.45"/>
    <n v="12854.84"/>
    <n v="3367.16"/>
    <n v="44"/>
    <n v="6632.06"/>
    <n v="5534.84"/>
    <n v="133"/>
    <n v="7613.2"/>
    <n v="5147.7"/>
    <n v="27"/>
    <n v="32115.200000000001"/>
    <n v="175151.2"/>
    <x v="0"/>
    <x v="0"/>
    <x v="0"/>
    <x v="0"/>
    <x v="0"/>
    <x v="0"/>
  </r>
  <r>
    <x v="0"/>
    <x v="0"/>
    <x v="12"/>
    <x v="55"/>
    <n v="79"/>
    <n v="201490.2"/>
    <n v="122441.02000000002"/>
    <n v="79049.179999999993"/>
    <n v="10"/>
    <n v="8181.25"/>
    <n v="5383.75"/>
    <n v="2007.34"/>
    <n v="3904.16"/>
    <n v="23"/>
    <n v="1407.4"/>
    <n v="4393.1499999999996"/>
    <n v="41"/>
    <n v="448.19"/>
    <n v="3375.76"/>
    <n v="19"/>
    <n v="66950"/>
    <n v="93561.2"/>
    <x v="0"/>
    <x v="0"/>
    <x v="0"/>
    <x v="0"/>
    <x v="0"/>
    <x v="0"/>
  </r>
  <r>
    <x v="0"/>
    <x v="0"/>
    <x v="13"/>
    <x v="62"/>
    <n v="655"/>
    <n v="207056.31"/>
    <n v="178669.63999999998"/>
    <n v="28386.670000000002"/>
    <n v="0"/>
    <n v="7886"/>
    <n v="31490"/>
    <n v="3131.51"/>
    <n v="6879.39"/>
    <n v="46"/>
    <n v="14047.17"/>
    <n v="113813.1"/>
    <n v="1095"/>
    <n v="194.99"/>
    <n v="6465.31"/>
    <n v="41"/>
    <n v="0"/>
    <n v="0"/>
    <x v="0"/>
    <x v="0"/>
    <x v="0"/>
    <x v="0"/>
    <x v="0"/>
    <x v="0"/>
  </r>
  <r>
    <x v="0"/>
    <x v="0"/>
    <x v="14"/>
    <x v="63"/>
    <n v="27"/>
    <n v="103087.3"/>
    <n v="69398.450000000012"/>
    <n v="33688.85"/>
    <n v="0"/>
    <n v="4041"/>
    <n v="579"/>
    <n v="25533.5"/>
    <n v="5643"/>
    <n v="14"/>
    <n v="4114.3500000000004"/>
    <n v="823.45"/>
    <n v="14"/>
    <n v="0"/>
    <n v="0"/>
    <n v="0"/>
    <n v="0"/>
    <n v="0"/>
    <x v="0"/>
    <x v="0"/>
    <x v="0"/>
    <x v="0"/>
    <x v="0"/>
    <x v="0"/>
  </r>
  <r>
    <x v="0"/>
    <x v="0"/>
    <x v="15"/>
    <x v="64"/>
    <n v="49"/>
    <n v="248221.3"/>
    <n v="197456.15999999997"/>
    <n v="50765.14"/>
    <n v="13"/>
    <n v="6282"/>
    <n v="1271.75"/>
    <n v="1847.05"/>
    <n v="634.04999999999995"/>
    <n v="7"/>
    <n v="2185.87"/>
    <n v="1221.6300000000001"/>
    <n v="24"/>
    <n v="341.22"/>
    <n v="353.28"/>
    <n v="3"/>
    <n v="40109"/>
    <n v="189013.3"/>
    <x v="0"/>
    <x v="0"/>
    <x v="0"/>
    <x v="0"/>
    <x v="0"/>
    <x v="0"/>
  </r>
  <r>
    <x v="0"/>
    <x v="0"/>
    <x v="16"/>
    <x v="65"/>
    <n v="138"/>
    <n v="101420.75"/>
    <n v="60600.02"/>
    <n v="40820.730000000003"/>
    <n v="0"/>
    <n v="14817.25"/>
    <n v="7795.25"/>
    <n v="2439.2600000000002"/>
    <n v="9691.34"/>
    <n v="24"/>
    <n v="22721.75"/>
    <n v="18804.95"/>
    <n v="316"/>
    <n v="83.47"/>
    <n v="47.28"/>
    <n v="17"/>
    <n v="0"/>
    <n v="0"/>
    <x v="0"/>
    <x v="0"/>
    <x v="0"/>
    <x v="0"/>
    <x v="0"/>
    <x v="0"/>
  </r>
  <r>
    <x v="0"/>
    <x v="0"/>
    <x v="16"/>
    <x v="66"/>
    <n v="31"/>
    <n v="30244.7"/>
    <n v="10819.75"/>
    <n v="19424.95"/>
    <n v="0"/>
    <n v="3899"/>
    <n v="1263.5"/>
    <n v="2433.23"/>
    <n v="555.66999999999996"/>
    <n v="22"/>
    <n v="10658.82"/>
    <n v="2366.9299999999998"/>
    <n v="95"/>
    <n v="2433.9"/>
    <n v="655.85"/>
    <n v="7"/>
    <n v="0"/>
    <n v="0"/>
    <x v="0"/>
    <x v="0"/>
    <x v="0"/>
    <x v="0"/>
    <x v="0"/>
    <x v="0"/>
  </r>
  <r>
    <x v="0"/>
    <x v="0"/>
    <x v="17"/>
    <x v="67"/>
    <n v="435"/>
    <n v="186793.39"/>
    <n v="131322.45000000001"/>
    <n v="55470.939999999995"/>
    <n v="3"/>
    <n v="9991.5"/>
    <n v="17307"/>
    <n v="13561.87"/>
    <n v="9790.58"/>
    <n v="67"/>
    <n v="22991.3"/>
    <n v="48405.31"/>
    <n v="631"/>
    <n v="701.27"/>
    <n v="773.53"/>
    <n v="38"/>
    <n v="7742"/>
    <n v="8341.1299999999992"/>
    <x v="0"/>
    <x v="0"/>
    <x v="0"/>
    <x v="0"/>
    <x v="0"/>
    <x v="0"/>
  </r>
  <r>
    <x v="0"/>
    <x v="0"/>
    <x v="17"/>
    <x v="68"/>
    <n v="182"/>
    <n v="104863.95"/>
    <n v="79865.84"/>
    <n v="24998.11"/>
    <n v="1"/>
    <n v="4068.6"/>
    <n v="7936.9"/>
    <n v="8686.91"/>
    <n v="5358.24"/>
    <n v="36"/>
    <n v="11221.77"/>
    <n v="28587.89"/>
    <n v="342"/>
    <n v="941.83"/>
    <n v="398.77"/>
    <n v="27"/>
    <n v="0"/>
    <n v="9493.74"/>
    <x v="0"/>
    <x v="0"/>
    <x v="0"/>
    <x v="0"/>
    <x v="0"/>
    <x v="0"/>
  </r>
  <r>
    <x v="0"/>
    <x v="0"/>
    <x v="18"/>
    <x v="69"/>
    <n v="73"/>
    <n v="44850.19"/>
    <n v="18552.560000000001"/>
    <n v="26297.63"/>
    <n v="1"/>
    <n v="8135.38"/>
    <n v="3062.12"/>
    <n v="1635.6"/>
    <n v="2135.1"/>
    <n v="10"/>
    <n v="8048.61"/>
    <n v="5813.94"/>
    <n v="91"/>
    <n v="162"/>
    <n v="0"/>
    <n v="2"/>
    <n v="7166.04"/>
    <n v="0"/>
    <x v="0"/>
    <x v="0"/>
    <x v="0"/>
    <x v="0"/>
    <x v="0"/>
    <x v="0"/>
  </r>
  <r>
    <x v="0"/>
    <x v="0"/>
    <x v="19"/>
    <x v="70"/>
    <n v="116"/>
    <n v="202671.31"/>
    <n v="100102.72"/>
    <n v="102568.59"/>
    <n v="4"/>
    <n v="14872.5"/>
    <n v="4473.75"/>
    <n v="6876.03"/>
    <n v="1324.37"/>
    <n v="20"/>
    <n v="17712.45"/>
    <n v="7841.05"/>
    <n v="179"/>
    <n v="37844.61"/>
    <n v="7655.15"/>
    <n v="35"/>
    <n v="600"/>
    <n v="62407.6"/>
    <x v="0"/>
    <x v="0"/>
    <x v="0"/>
    <x v="0"/>
    <x v="0"/>
    <x v="0"/>
  </r>
  <r>
    <x v="0"/>
    <x v="0"/>
    <x v="19"/>
    <x v="71"/>
    <n v="94"/>
    <n v="255811.94"/>
    <n v="194987.55"/>
    <n v="60824.39"/>
    <n v="2"/>
    <n v="12635.51"/>
    <n v="4138.24"/>
    <n v="6202.12"/>
    <n v="1259.79"/>
    <n v="12"/>
    <n v="15623.85"/>
    <n v="9866.11"/>
    <n v="131"/>
    <n v="22860.91"/>
    <n v="11043.16"/>
    <n v="24"/>
    <n v="0"/>
    <n v="153756.4"/>
    <x v="0"/>
    <x v="0"/>
    <x v="0"/>
    <x v="0"/>
    <x v="0"/>
    <x v="0"/>
  </r>
  <r>
    <x v="0"/>
    <x v="0"/>
    <x v="19"/>
    <x v="72"/>
    <n v="72"/>
    <n v="43179.05"/>
    <n v="19853.620000000003"/>
    <n v="23325.43"/>
    <n v="0"/>
    <n v="8518.25"/>
    <n v="1836.75"/>
    <n v="3870.9"/>
    <n v="2190.6999999999998"/>
    <n v="18"/>
    <n v="8979.68"/>
    <n v="3702.97"/>
    <n v="122"/>
    <n v="1956.6"/>
    <n v="0"/>
    <n v="2"/>
    <n v="0"/>
    <n v="0"/>
    <x v="0"/>
    <x v="0"/>
    <x v="0"/>
    <x v="0"/>
    <x v="0"/>
    <x v="0"/>
  </r>
  <r>
    <x v="0"/>
    <x v="0"/>
    <x v="20"/>
    <x v="73"/>
    <n v="0"/>
    <n v="45776.92"/>
    <n v="28015.719999999998"/>
    <n v="17761.2"/>
    <n v="3"/>
    <n v="0"/>
    <n v="0"/>
    <n v="0"/>
    <n v="0"/>
    <n v="0"/>
    <n v="0"/>
    <n v="0"/>
    <n v="0"/>
    <n v="0"/>
    <n v="0"/>
    <n v="0"/>
    <n v="17761.2"/>
    <n v="28015.72"/>
    <x v="0"/>
    <x v="0"/>
    <x v="0"/>
    <x v="0"/>
    <x v="0"/>
    <x v="0"/>
  </r>
  <r>
    <x v="0"/>
    <x v="0"/>
    <x v="20"/>
    <x v="74"/>
    <n v="318"/>
    <n v="276797.42"/>
    <n v="199084.03999999998"/>
    <n v="77713.38"/>
    <n v="0"/>
    <n v="11549.04"/>
    <n v="11770.31"/>
    <n v="31878.12"/>
    <n v="31024.55"/>
    <n v="180"/>
    <n v="29978.84"/>
    <n v="26637.07"/>
    <n v="464"/>
    <n v="2535.38"/>
    <n v="3846.77"/>
    <n v="29"/>
    <n v="0"/>
    <n v="0"/>
    <x v="0"/>
    <x v="0"/>
    <x v="0"/>
    <x v="0"/>
    <x v="0"/>
    <x v="0"/>
  </r>
  <r>
    <x v="0"/>
    <x v="0"/>
    <x v="20"/>
    <x v="75"/>
    <n v="62"/>
    <n v="334261.42"/>
    <n v="145881.95999999996"/>
    <n v="188379.46000000002"/>
    <n v="27"/>
    <n v="5307.3"/>
    <n v="2986.7"/>
    <n v="8448.64"/>
    <n v="4047.96"/>
    <n v="37"/>
    <n v="6551.52"/>
    <n v="3590.78"/>
    <n v="95"/>
    <n v="560.9"/>
    <n v="765.05"/>
    <n v="10"/>
    <n v="163845.1"/>
    <n v="109498.3"/>
    <x v="0"/>
    <x v="0"/>
    <x v="0"/>
    <x v="0"/>
    <x v="0"/>
    <x v="0"/>
  </r>
  <r>
    <x v="0"/>
    <x v="0"/>
    <x v="20"/>
    <x v="76"/>
    <n v="335"/>
    <n v="706308.52"/>
    <n v="420309.95"/>
    <n v="285998.57"/>
    <n v="52"/>
    <n v="27152.25"/>
    <n v="19812.75"/>
    <n v="44320.24"/>
    <n v="30320.38"/>
    <n v="218"/>
    <n v="24211.39"/>
    <n v="21380.080000000002"/>
    <n v="410"/>
    <n v="7388.09"/>
    <n v="2200.71"/>
    <n v="36"/>
    <n v="174412.6"/>
    <n v="197314.8"/>
    <x v="0"/>
    <x v="0"/>
    <x v="0"/>
    <x v="0"/>
    <x v="0"/>
    <x v="0"/>
  </r>
  <r>
    <x v="0"/>
    <x v="0"/>
    <x v="20"/>
    <x v="77"/>
    <n v="266"/>
    <n v="355754.12"/>
    <n v="184195.4"/>
    <n v="171558.72"/>
    <n v="30"/>
    <n v="9755.23"/>
    <n v="9293.52"/>
    <n v="26082.01"/>
    <n v="18810.490000000002"/>
    <n v="132"/>
    <n v="16328.5"/>
    <n v="15025.02"/>
    <n v="278"/>
    <n v="5609.78"/>
    <n v="1422.08"/>
    <n v="32"/>
    <n v="110645.2"/>
    <n v="49859.26"/>
    <x v="0"/>
    <x v="0"/>
    <x v="0"/>
    <x v="0"/>
    <x v="0"/>
    <x v="0"/>
  </r>
  <r>
    <x v="0"/>
    <x v="0"/>
    <x v="20"/>
    <x v="78"/>
    <n v="261"/>
    <n v="389533.56"/>
    <n v="206147.38"/>
    <n v="183386.18"/>
    <n v="27"/>
    <n v="9033.85"/>
    <n v="8017.05"/>
    <n v="32272.34"/>
    <n v="22634.34"/>
    <n v="150"/>
    <n v="24849.360000000001"/>
    <n v="17167.419999999998"/>
    <n v="341"/>
    <n v="5067.93"/>
    <n v="1345.17"/>
    <n v="29"/>
    <n v="106476.7"/>
    <n v="47170.03"/>
    <x v="0"/>
    <x v="0"/>
    <x v="0"/>
    <x v="0"/>
    <x v="0"/>
    <x v="0"/>
  </r>
  <r>
    <x v="0"/>
    <x v="0"/>
    <x v="21"/>
    <x v="79"/>
    <n v="39"/>
    <n v="39534.400000000001"/>
    <n v="18683.64"/>
    <n v="20850.760000000002"/>
    <n v="0"/>
    <n v="1838.95"/>
    <n v="813.05"/>
    <n v="5922.35"/>
    <n v="1473.15"/>
    <n v="23"/>
    <n v="1571.06"/>
    <n v="1398.04"/>
    <n v="32"/>
    <n v="840.4"/>
    <n v="208.4"/>
    <n v="4"/>
    <n v="0"/>
    <n v="0"/>
    <x v="0"/>
    <x v="0"/>
    <x v="0"/>
    <x v="0"/>
    <x v="0"/>
    <x v="0"/>
  </r>
  <r>
    <x v="0"/>
    <x v="0"/>
    <x v="21"/>
    <x v="80"/>
    <n v="40"/>
    <n v="28590.67"/>
    <n v="14320.429999999998"/>
    <n v="14270.24"/>
    <n v="0"/>
    <n v="1857.85"/>
    <n v="828.15"/>
    <n v="3677.98"/>
    <n v="1533.43"/>
    <n v="16"/>
    <n v="2240.19"/>
    <n v="445.7"/>
    <n v="24"/>
    <n v="1745.22"/>
    <n v="1090.33"/>
    <n v="21"/>
    <n v="0"/>
    <n v="0"/>
    <x v="0"/>
    <x v="0"/>
    <x v="0"/>
    <x v="0"/>
    <x v="0"/>
    <x v="0"/>
  </r>
  <r>
    <x v="0"/>
    <x v="0"/>
    <x v="21"/>
    <x v="81"/>
    <n v="15"/>
    <n v="13114.35"/>
    <n v="6334.8200000000006"/>
    <n v="6779.53"/>
    <n v="0"/>
    <n v="552.83000000000004"/>
    <n v="131.16999999999999"/>
    <n v="1850.6"/>
    <n v="691.3"/>
    <n v="8"/>
    <n v="1824.1"/>
    <n v="428.55"/>
    <n v="13"/>
    <n v="552"/>
    <n v="0"/>
    <n v="2"/>
    <n v="0"/>
    <n v="0"/>
    <x v="0"/>
    <x v="0"/>
    <x v="0"/>
    <x v="0"/>
    <x v="0"/>
    <x v="0"/>
  </r>
  <r>
    <x v="0"/>
    <x v="0"/>
    <x v="21"/>
    <x v="82"/>
    <n v="44"/>
    <n v="51799.8"/>
    <n v="22208.410000000003"/>
    <n v="29591.39"/>
    <n v="0"/>
    <n v="1659.4"/>
    <n v="393.85"/>
    <n v="6856.49"/>
    <n v="1971.46"/>
    <n v="28"/>
    <n v="1149.67"/>
    <n v="1391.63"/>
    <n v="26"/>
    <n v="2108.83"/>
    <n v="795.57"/>
    <n v="13"/>
    <n v="0"/>
    <n v="0"/>
    <x v="0"/>
    <x v="0"/>
    <x v="0"/>
    <x v="0"/>
    <x v="0"/>
    <x v="0"/>
  </r>
  <r>
    <x v="0"/>
    <x v="0"/>
    <x v="22"/>
    <x v="83"/>
    <n v="257"/>
    <n v="500277.41"/>
    <n v="326451.51999999996"/>
    <n v="173825.89"/>
    <n v="14"/>
    <n v="30788.11"/>
    <n v="13502.99"/>
    <n v="22869.88"/>
    <n v="26211.119999999999"/>
    <n v="181"/>
    <n v="1326.6"/>
    <n v="0"/>
    <n v="9"/>
    <n v="4517.3999999999996"/>
    <n v="1186.5"/>
    <n v="32"/>
    <n v="112209.9"/>
    <n v="187389"/>
    <x v="0"/>
    <x v="0"/>
    <x v="0"/>
    <x v="0"/>
    <x v="0"/>
    <x v="0"/>
  </r>
  <r>
    <x v="0"/>
    <x v="0"/>
    <x v="22"/>
    <x v="84"/>
    <n v="181"/>
    <n v="327142.19"/>
    <n v="201588.78"/>
    <n v="125553.41"/>
    <n v="14"/>
    <n v="23726.25"/>
    <n v="7266.25"/>
    <n v="20630.849999999999"/>
    <n v="8130.5"/>
    <n v="95"/>
    <n v="4687.41"/>
    <n v="1142.94"/>
    <n v="38"/>
    <n v="1375.02"/>
    <n v="267.02999999999997"/>
    <n v="10"/>
    <n v="74795.88"/>
    <n v="127259.4"/>
    <x v="0"/>
    <x v="0"/>
    <x v="0"/>
    <x v="0"/>
    <x v="0"/>
    <x v="0"/>
  </r>
  <r>
    <x v="0"/>
    <x v="0"/>
    <x v="22"/>
    <x v="85"/>
    <n v="196"/>
    <n v="475087.3"/>
    <n v="196465.52000000002"/>
    <n v="278621.77999999997"/>
    <n v="8"/>
    <n v="25124.01"/>
    <n v="8642.24"/>
    <n v="13967.01"/>
    <n v="21622"/>
    <n v="134"/>
    <n v="556.80999999999995"/>
    <n v="7679.61"/>
    <n v="58"/>
    <n v="762.95"/>
    <n v="370.3"/>
    <n v="4"/>
    <n v="238203"/>
    <n v="86973.4"/>
    <x v="0"/>
    <x v="0"/>
    <x v="0"/>
    <x v="0"/>
    <x v="0"/>
    <x v="0"/>
  </r>
  <r>
    <x v="0"/>
    <x v="0"/>
    <x v="22"/>
    <x v="86"/>
    <n v="327"/>
    <n v="247256.15"/>
    <n v="194849.65999999997"/>
    <n v="52406.490000000005"/>
    <n v="0"/>
    <n v="9797.9500000000007"/>
    <n v="10743.55"/>
    <n v="34613.65"/>
    <n v="35518.550000000003"/>
    <n v="185"/>
    <n v="4893.51"/>
    <n v="6151.79"/>
    <n v="108"/>
    <n v="3084.38"/>
    <n v="2171.37"/>
    <n v="33"/>
    <n v="0"/>
    <n v="0"/>
    <x v="0"/>
    <x v="0"/>
    <x v="0"/>
    <x v="0"/>
    <x v="0"/>
    <x v="0"/>
  </r>
  <r>
    <x v="0"/>
    <x v="0"/>
    <x v="22"/>
    <x v="87"/>
    <n v="84"/>
    <n v="57070.45"/>
    <n v="39534.97"/>
    <n v="17535.48"/>
    <n v="1"/>
    <n v="9541"/>
    <n v="5322.75"/>
    <n v="6998.37"/>
    <n v="5291.93"/>
    <n v="42"/>
    <n v="504.71"/>
    <n v="764.2"/>
    <n v="12"/>
    <n v="491.4"/>
    <n v="0"/>
    <n v="3"/>
    <n v="0"/>
    <n v="3575.49"/>
    <x v="0"/>
    <x v="0"/>
    <x v="0"/>
    <x v="0"/>
    <x v="0"/>
    <x v="0"/>
  </r>
  <r>
    <x v="0"/>
    <x v="0"/>
    <x v="22"/>
    <x v="88"/>
    <n v="404"/>
    <n v="266146.27"/>
    <n v="204881.99000000002"/>
    <n v="61264.28"/>
    <n v="1"/>
    <n v="13215.45"/>
    <n v="11102.05"/>
    <n v="29837.23"/>
    <n v="39295.629999999997"/>
    <n v="293"/>
    <n v="11120.33"/>
    <n v="7803.77"/>
    <n v="155"/>
    <n v="6974.27"/>
    <n v="5142.9799999999996"/>
    <n v="59"/>
    <n v="0"/>
    <n v="3271.84"/>
    <x v="0"/>
    <x v="0"/>
    <x v="0"/>
    <x v="0"/>
    <x v="0"/>
    <x v="0"/>
  </r>
  <r>
    <x v="0"/>
    <x v="0"/>
    <x v="23"/>
    <x v="89"/>
    <n v="383"/>
    <n v="166901.5"/>
    <n v="112502.45999999999"/>
    <n v="54399.040000000001"/>
    <n v="0"/>
    <n v="3890.65"/>
    <n v="7895.6"/>
    <n v="0"/>
    <n v="0"/>
    <n v="0"/>
    <n v="0"/>
    <n v="0"/>
    <n v="0"/>
    <n v="12381.39"/>
    <n v="104606.9"/>
    <n v="352"/>
    <n v="0"/>
    <n v="0"/>
    <x v="0"/>
    <x v="0"/>
    <x v="0"/>
    <x v="0"/>
    <x v="0"/>
    <x v="0"/>
  </r>
  <r>
    <x v="0"/>
    <x v="0"/>
    <x v="23"/>
    <x v="90"/>
    <n v="274"/>
    <n v="111348.15"/>
    <n v="93081.459999999992"/>
    <n v="18266.690000000002"/>
    <n v="0"/>
    <n v="2502.17"/>
    <n v="8131.58"/>
    <n v="0"/>
    <n v="0"/>
    <n v="0"/>
    <n v="0"/>
    <n v="0"/>
    <n v="0"/>
    <n v="11175.52"/>
    <n v="84949.88"/>
    <n v="331"/>
    <n v="0"/>
    <n v="0"/>
    <x v="0"/>
    <x v="0"/>
    <x v="0"/>
    <x v="0"/>
    <x v="0"/>
    <x v="0"/>
  </r>
  <r>
    <x v="0"/>
    <x v="0"/>
    <x v="23"/>
    <x v="91"/>
    <n v="192"/>
    <n v="80814.350000000006"/>
    <n v="62212.23000000001"/>
    <n v="18602.12"/>
    <n v="0"/>
    <n v="2051.7399999999998"/>
    <n v="4512.51"/>
    <n v="0"/>
    <n v="0"/>
    <n v="0"/>
    <n v="0"/>
    <n v="0"/>
    <n v="0"/>
    <n v="5545.38"/>
    <n v="57699.72"/>
    <n v="201"/>
    <n v="0"/>
    <n v="0"/>
    <x v="0"/>
    <x v="0"/>
    <x v="0"/>
    <x v="0"/>
    <x v="0"/>
    <x v="0"/>
  </r>
  <r>
    <x v="0"/>
    <x v="0"/>
    <x v="23"/>
    <x v="92"/>
    <n v="237"/>
    <n v="49722.9"/>
    <n v="35891.880000000005"/>
    <n v="13831.02"/>
    <n v="0"/>
    <n v="2866.51"/>
    <n v="4359.9399999999996"/>
    <n v="0"/>
    <n v="0"/>
    <n v="0"/>
    <n v="0"/>
    <n v="0"/>
    <n v="0"/>
    <n v="10964.51"/>
    <n v="31531.94"/>
    <n v="194"/>
    <n v="0"/>
    <n v="0"/>
    <x v="0"/>
    <x v="0"/>
    <x v="0"/>
    <x v="0"/>
    <x v="0"/>
    <x v="0"/>
  </r>
  <r>
    <x v="0"/>
    <x v="0"/>
    <x v="23"/>
    <x v="93"/>
    <n v="19"/>
    <n v="3891.85"/>
    <n v="2482.88"/>
    <n v="1408.97"/>
    <n v="0"/>
    <n v="405.55"/>
    <n v="753.95"/>
    <n v="0"/>
    <n v="0"/>
    <n v="0"/>
    <n v="0"/>
    <n v="0"/>
    <n v="0"/>
    <n v="656.42"/>
    <n v="1728.93"/>
    <n v="10"/>
    <n v="0"/>
    <n v="0"/>
    <x v="0"/>
    <x v="0"/>
    <x v="0"/>
    <x v="0"/>
    <x v="0"/>
    <x v="0"/>
  </r>
  <r>
    <x v="0"/>
    <x v="0"/>
    <x v="24"/>
    <x v="94"/>
    <n v="482"/>
    <n v="727477"/>
    <n v="271355.84000000003"/>
    <n v="456121.16"/>
    <n v="90"/>
    <n v="55099.519999999997"/>
    <n v="18172.98"/>
    <n v="6607"/>
    <n v="13546.7"/>
    <n v="32"/>
    <n v="1975.5"/>
    <n v="132.80000000000001"/>
    <n v="12"/>
    <n v="1230.54"/>
    <n v="758.86"/>
    <n v="12"/>
    <n v="390231.6"/>
    <n v="198437.1"/>
    <x v="0"/>
    <x v="0"/>
    <x v="0"/>
    <x v="0"/>
    <x v="0"/>
    <x v="0"/>
  </r>
  <r>
    <x v="0"/>
    <x v="0"/>
    <x v="24"/>
    <x v="95"/>
    <n v="200"/>
    <n v="204874.81"/>
    <n v="76044.990000000005"/>
    <n v="128829.81999999999"/>
    <n v="22"/>
    <n v="25325.39"/>
    <n v="6893.36"/>
    <n v="9352.42"/>
    <n v="2562.6799999999998"/>
    <n v="14"/>
    <n v="650.70000000000005"/>
    <n v="115.05"/>
    <n v="5"/>
    <n v="4002.61"/>
    <n v="1011.14"/>
    <n v="24"/>
    <n v="89498.7"/>
    <n v="41632.559999999998"/>
    <x v="0"/>
    <x v="0"/>
    <x v="0"/>
    <x v="0"/>
    <x v="0"/>
    <x v="0"/>
  </r>
  <r>
    <x v="0"/>
    <x v="0"/>
    <x v="24"/>
    <x v="96"/>
    <n v="73"/>
    <n v="33892.300000000003"/>
    <n v="9527.7000000000044"/>
    <n v="24364.6"/>
    <n v="3"/>
    <n v="8569.5"/>
    <n v="2680.5"/>
    <n v="543.6"/>
    <n v="0"/>
    <n v="2"/>
    <n v="1129.5"/>
    <n v="0"/>
    <n v="4"/>
    <n v="0"/>
    <n v="0"/>
    <n v="0"/>
    <n v="14122"/>
    <n v="5760"/>
    <x v="0"/>
    <x v="0"/>
    <x v="0"/>
    <x v="0"/>
    <x v="0"/>
    <x v="0"/>
  </r>
  <r>
    <x v="0"/>
    <x v="0"/>
    <x v="24"/>
    <x v="97"/>
    <n v="337"/>
    <n v="457509.82"/>
    <n v="236824.17"/>
    <n v="220685.65"/>
    <n v="48"/>
    <n v="34384.5"/>
    <n v="13179.25"/>
    <n v="7272.33"/>
    <n v="14175.56"/>
    <n v="38"/>
    <n v="169"/>
    <n v="0"/>
    <n v="1"/>
    <n v="1014.82"/>
    <n v="2720.23"/>
    <n v="18"/>
    <n v="177710"/>
    <n v="163853.4"/>
    <x v="0"/>
    <x v="0"/>
    <x v="0"/>
    <x v="0"/>
    <x v="0"/>
    <x v="0"/>
  </r>
  <r>
    <x v="0"/>
    <x v="0"/>
    <x v="24"/>
    <x v="98"/>
    <n v="182"/>
    <n v="236638.36"/>
    <n v="102338.15"/>
    <n v="134300.21"/>
    <n v="26"/>
    <n v="20368.509999999998"/>
    <n v="8072.74"/>
    <n v="7215.9"/>
    <n v="6040.35"/>
    <n v="25"/>
    <n v="72"/>
    <n v="645.45000000000005"/>
    <n v="6"/>
    <n v="236.7"/>
    <n v="178.75"/>
    <n v="2"/>
    <n v="106407.1"/>
    <n v="60888.36"/>
    <x v="0"/>
    <x v="0"/>
    <x v="0"/>
    <x v="0"/>
    <x v="0"/>
    <x v="0"/>
  </r>
  <r>
    <x v="0"/>
    <x v="0"/>
    <x v="25"/>
    <x v="99"/>
    <n v="84"/>
    <n v="36925.4"/>
    <n v="2189.7200000000012"/>
    <n v="34735.68"/>
    <n v="3"/>
    <n v="12210.5"/>
    <n v="1967"/>
    <n v="0"/>
    <n v="0"/>
    <n v="0"/>
    <n v="902.7"/>
    <n v="0"/>
    <n v="7"/>
    <n v="707.28"/>
    <n v="222.72"/>
    <n v="5"/>
    <n v="20915.2"/>
    <n v="0"/>
    <x v="0"/>
    <x v="0"/>
    <x v="0"/>
    <x v="0"/>
    <x v="0"/>
    <x v="0"/>
  </r>
  <r>
    <x v="0"/>
    <x v="0"/>
    <x v="25"/>
    <x v="100"/>
    <n v="105"/>
    <n v="123199.28"/>
    <n v="111479.03999999999"/>
    <n v="11720.24"/>
    <n v="6"/>
    <n v="8796"/>
    <n v="9076.5"/>
    <n v="0"/>
    <n v="0"/>
    <n v="0"/>
    <n v="0"/>
    <n v="0"/>
    <n v="0"/>
    <n v="2924.24"/>
    <n v="8194.41"/>
    <n v="37"/>
    <n v="0"/>
    <n v="94208.13"/>
    <x v="0"/>
    <x v="0"/>
    <x v="0"/>
    <x v="0"/>
    <x v="0"/>
    <x v="0"/>
  </r>
  <r>
    <x v="0"/>
    <x v="0"/>
    <x v="25"/>
    <x v="101"/>
    <n v="50"/>
    <n v="31774.2"/>
    <n v="18160.66"/>
    <n v="13613.54"/>
    <n v="2"/>
    <n v="6232.38"/>
    <n v="2672.62"/>
    <n v="0"/>
    <n v="0"/>
    <n v="0"/>
    <n v="0"/>
    <n v="0"/>
    <n v="0"/>
    <n v="136.16"/>
    <n v="3455.74"/>
    <n v="11"/>
    <n v="7245"/>
    <n v="12032.3"/>
    <x v="0"/>
    <x v="0"/>
    <x v="0"/>
    <x v="0"/>
    <x v="0"/>
    <x v="0"/>
  </r>
  <r>
    <x v="0"/>
    <x v="0"/>
    <x v="25"/>
    <x v="102"/>
    <n v="166"/>
    <n v="21702.65"/>
    <n v="13351.420000000002"/>
    <n v="8351.23"/>
    <n v="0"/>
    <n v="4839.2"/>
    <n v="5401.8"/>
    <n v="0"/>
    <n v="0"/>
    <n v="0"/>
    <n v="0"/>
    <n v="0"/>
    <n v="0"/>
    <n v="3512.03"/>
    <n v="7949.62"/>
    <n v="86"/>
    <n v="0"/>
    <n v="0"/>
    <x v="0"/>
    <x v="0"/>
    <x v="0"/>
    <x v="0"/>
    <x v="0"/>
    <x v="0"/>
  </r>
  <r>
    <x v="0"/>
    <x v="0"/>
    <x v="25"/>
    <x v="37"/>
    <n v="308"/>
    <n v="25378.7"/>
    <n v="15323.25"/>
    <n v="10055.450000000001"/>
    <n v="0"/>
    <n v="9312.4500000000007"/>
    <n v="10375.549999999999"/>
    <n v="0"/>
    <n v="0"/>
    <n v="0"/>
    <n v="0"/>
    <n v="0"/>
    <n v="0"/>
    <n v="743"/>
    <n v="4947.7"/>
    <n v="39"/>
    <n v="0"/>
    <n v="0"/>
    <x v="0"/>
    <x v="0"/>
    <x v="0"/>
    <x v="0"/>
    <x v="0"/>
    <x v="0"/>
  </r>
  <r>
    <x v="0"/>
    <x v="0"/>
    <x v="26"/>
    <x v="103"/>
    <n v="712"/>
    <n v="74526.399999999994"/>
    <n v="40192.319999999992"/>
    <n v="34334.080000000002"/>
    <n v="0"/>
    <n v="18930.099999999999"/>
    <n v="22256.400000000001"/>
    <n v="0"/>
    <n v="0"/>
    <n v="0"/>
    <n v="8751.93"/>
    <n v="9886.07"/>
    <n v="204"/>
    <n v="2097.0500000000002"/>
    <n v="8049.85"/>
    <n v="29"/>
    <n v="0"/>
    <n v="0"/>
    <x v="0"/>
    <x v="0"/>
    <x v="0"/>
    <x v="0"/>
    <x v="0"/>
    <x v="0"/>
  </r>
  <r>
    <x v="0"/>
    <x v="0"/>
    <x v="26"/>
    <x v="104"/>
    <n v="275"/>
    <n v="78375.37"/>
    <n v="23023.739999999991"/>
    <n v="55351.630000000005"/>
    <n v="0"/>
    <n v="23365.599999999999"/>
    <n v="14783.25"/>
    <n v="0"/>
    <n v="0"/>
    <n v="0"/>
    <n v="8078.38"/>
    <n v="6412.04"/>
    <n v="114"/>
    <n v="117.65"/>
    <n v="1828.45"/>
    <n v="5"/>
    <n v="0"/>
    <n v="0"/>
    <x v="0"/>
    <x v="0"/>
    <x v="0"/>
    <x v="0"/>
    <x v="0"/>
    <x v="0"/>
  </r>
  <r>
    <x v="0"/>
    <x v="0"/>
    <x v="26"/>
    <x v="105"/>
    <n v="271"/>
    <n v="42671.6"/>
    <n v="19786.53"/>
    <n v="22885.07"/>
    <n v="0"/>
    <n v="19580.13"/>
    <n v="9786.6200000000008"/>
    <n v="0"/>
    <n v="0"/>
    <n v="0"/>
    <n v="1444.03"/>
    <n v="5111.72"/>
    <n v="72"/>
    <n v="1320.91"/>
    <n v="4888.1899999999996"/>
    <n v="28"/>
    <n v="0"/>
    <n v="0"/>
    <x v="0"/>
    <x v="0"/>
    <x v="0"/>
    <x v="0"/>
    <x v="0"/>
    <x v="0"/>
  </r>
  <r>
    <x v="0"/>
    <x v="0"/>
    <x v="26"/>
    <x v="106"/>
    <n v="43"/>
    <n v="13325.8"/>
    <n v="6203.9299999999985"/>
    <n v="7121.8700000000008"/>
    <n v="0"/>
    <n v="2441.2800000000002"/>
    <n v="3603.12"/>
    <n v="0"/>
    <n v="0"/>
    <n v="0"/>
    <n v="1314.42"/>
    <n v="1744.13"/>
    <n v="23"/>
    <n v="2297.17"/>
    <n v="856.68"/>
    <n v="10"/>
    <n v="0"/>
    <n v="0"/>
    <x v="0"/>
    <x v="0"/>
    <x v="0"/>
    <x v="0"/>
    <x v="0"/>
    <x v="0"/>
  </r>
  <r>
    <x v="1"/>
    <x v="0"/>
    <x v="0"/>
    <x v="107"/>
    <n v="1"/>
    <n v="117"/>
    <n v="93.6"/>
    <n v="23.4"/>
    <n v="0"/>
    <n v="23.4"/>
    <n v="93.6"/>
    <n v="0"/>
    <n v="0"/>
    <n v="0"/>
    <n v="0"/>
    <n v="0"/>
    <n v="0"/>
    <n v="0"/>
    <n v="0"/>
    <n v="0"/>
    <n v="0"/>
    <n v="0"/>
    <x v="0"/>
    <x v="0"/>
    <x v="0"/>
    <x v="0"/>
    <x v="0"/>
    <x v="0"/>
  </r>
  <r>
    <x v="1"/>
    <x v="0"/>
    <x v="0"/>
    <x v="108"/>
    <n v="0"/>
    <n v="247"/>
    <n v="0"/>
    <n v="247"/>
    <n v="0"/>
    <n v="0"/>
    <n v="0"/>
    <n v="0"/>
    <n v="0"/>
    <n v="0"/>
    <n v="0"/>
    <n v="0"/>
    <n v="0"/>
    <n v="0"/>
    <n v="0"/>
    <n v="0"/>
    <n v="0"/>
    <n v="0"/>
    <x v="0"/>
    <x v="0"/>
    <x v="0"/>
    <x v="0"/>
    <x v="0"/>
    <x v="0"/>
  </r>
  <r>
    <x v="1"/>
    <x v="0"/>
    <x v="0"/>
    <x v="3"/>
    <n v="189"/>
    <n v="89002.23"/>
    <n v="59831.229999999996"/>
    <n v="29171"/>
    <n v="0"/>
    <n v="9848.35"/>
    <n v="6751.65"/>
    <n v="3831.13"/>
    <n v="10966.17"/>
    <n v="54"/>
    <n v="5275.85"/>
    <n v="6525.46"/>
    <n v="109"/>
    <n v="7446.67"/>
    <n v="5993.35"/>
    <n v="288"/>
    <n v="0"/>
    <n v="0"/>
    <x v="0"/>
    <x v="0"/>
    <x v="0"/>
    <x v="0"/>
    <x v="0"/>
    <x v="0"/>
  </r>
  <r>
    <x v="1"/>
    <x v="0"/>
    <x v="0"/>
    <x v="4"/>
    <n v="180"/>
    <n v="129640.5"/>
    <n v="99376.62"/>
    <n v="30263.88"/>
    <n v="0"/>
    <n v="8579.25"/>
    <n v="7278.75"/>
    <n v="6420.74"/>
    <n v="22502.11"/>
    <n v="79"/>
    <n v="4560.26"/>
    <n v="6026.39"/>
    <n v="99"/>
    <n v="5573.63"/>
    <n v="5723.67"/>
    <n v="264"/>
    <n v="0"/>
    <n v="0"/>
    <x v="0"/>
    <x v="0"/>
    <x v="0"/>
    <x v="0"/>
    <x v="0"/>
    <x v="0"/>
  </r>
  <r>
    <x v="1"/>
    <x v="0"/>
    <x v="0"/>
    <x v="109"/>
    <n v="0"/>
    <n v="8"/>
    <n v="0"/>
    <n v="8"/>
    <n v="0"/>
    <n v="0"/>
    <n v="0"/>
    <n v="0"/>
    <n v="0"/>
    <n v="0"/>
    <n v="0"/>
    <n v="0"/>
    <n v="0"/>
    <n v="0"/>
    <n v="0"/>
    <n v="0"/>
    <n v="0"/>
    <n v="0"/>
    <x v="0"/>
    <x v="0"/>
    <x v="0"/>
    <x v="0"/>
    <x v="0"/>
    <x v="0"/>
  </r>
  <r>
    <x v="1"/>
    <x v="0"/>
    <x v="0"/>
    <x v="110"/>
    <n v="0"/>
    <n v="1145"/>
    <n v="0"/>
    <n v="1145"/>
    <n v="0"/>
    <n v="0"/>
    <n v="0"/>
    <n v="0"/>
    <n v="0"/>
    <n v="0"/>
    <n v="0"/>
    <n v="0"/>
    <n v="0"/>
    <n v="0"/>
    <n v="0"/>
    <n v="0"/>
    <n v="0"/>
    <n v="0"/>
    <x v="0"/>
    <x v="0"/>
    <x v="0"/>
    <x v="0"/>
    <x v="0"/>
    <x v="0"/>
  </r>
  <r>
    <x v="1"/>
    <x v="0"/>
    <x v="0"/>
    <x v="111"/>
    <n v="239"/>
    <n v="87424.55"/>
    <n v="51111.9"/>
    <n v="36312.65"/>
    <n v="0"/>
    <n v="6669.6"/>
    <n v="4023.4"/>
    <n v="6022.25"/>
    <n v="7937.85"/>
    <n v="48"/>
    <n v="6277.01"/>
    <n v="5452.89"/>
    <n v="98"/>
    <n v="7907.79"/>
    <n v="5777.56"/>
    <n v="306"/>
    <n v="0"/>
    <n v="0"/>
    <x v="0"/>
    <x v="0"/>
    <x v="0"/>
    <x v="0"/>
    <x v="0"/>
    <x v="0"/>
  </r>
  <r>
    <x v="1"/>
    <x v="0"/>
    <x v="0"/>
    <x v="11"/>
    <n v="273"/>
    <n v="188226.87"/>
    <n v="134036.4"/>
    <n v="54190.47"/>
    <n v="0"/>
    <n v="13587.8"/>
    <n v="10131.200000000001"/>
    <n v="12694.48"/>
    <n v="22281.67"/>
    <n v="93"/>
    <n v="11835.07"/>
    <n v="18586.25"/>
    <n v="277"/>
    <n v="9909.1200000000008"/>
    <n v="13084.98"/>
    <n v="440"/>
    <n v="0"/>
    <n v="0"/>
    <x v="0"/>
    <x v="0"/>
    <x v="0"/>
    <x v="0"/>
    <x v="0"/>
    <x v="0"/>
  </r>
  <r>
    <x v="1"/>
    <x v="0"/>
    <x v="0"/>
    <x v="13"/>
    <n v="190"/>
    <n v="95159.64"/>
    <n v="64772.72"/>
    <n v="30386.920000000002"/>
    <n v="0"/>
    <n v="5890.06"/>
    <n v="2887.19"/>
    <n v="5064.04"/>
    <n v="12861.91"/>
    <n v="79"/>
    <n v="7433.21"/>
    <n v="8334.0300000000007"/>
    <n v="136"/>
    <n v="7504.61"/>
    <n v="4837.6899999999996"/>
    <n v="240"/>
    <n v="0"/>
    <n v="0"/>
    <x v="0"/>
    <x v="0"/>
    <x v="0"/>
    <x v="0"/>
    <x v="0"/>
    <x v="0"/>
  </r>
  <r>
    <x v="1"/>
    <x v="0"/>
    <x v="0"/>
    <x v="15"/>
    <n v="284"/>
    <n v="107297.05"/>
    <n v="57867.91"/>
    <n v="49429.14"/>
    <n v="0"/>
    <n v="10485.57"/>
    <n v="3445.18"/>
    <n v="10887.78"/>
    <n v="5158.67"/>
    <n v="55"/>
    <n v="8751.5300000000007"/>
    <n v="9777.32"/>
    <n v="158"/>
    <n v="11188.26"/>
    <n v="7393.84"/>
    <n v="419"/>
    <n v="0"/>
    <n v="0"/>
    <x v="0"/>
    <x v="0"/>
    <x v="0"/>
    <x v="0"/>
    <x v="0"/>
    <x v="0"/>
  </r>
  <r>
    <x v="1"/>
    <x v="0"/>
    <x v="0"/>
    <x v="54"/>
    <n v="0"/>
    <n v="11267.07"/>
    <n v="11267.07"/>
    <n v="0"/>
    <n v="1"/>
    <n v="0"/>
    <n v="0"/>
    <n v="0"/>
    <n v="0"/>
    <n v="0"/>
    <n v="0"/>
    <n v="0"/>
    <n v="0"/>
    <n v="0"/>
    <n v="0"/>
    <n v="0"/>
    <n v="0"/>
    <n v="11267.07"/>
    <x v="0"/>
    <x v="0"/>
    <x v="0"/>
    <x v="0"/>
    <x v="0"/>
    <x v="0"/>
  </r>
  <r>
    <x v="1"/>
    <x v="0"/>
    <x v="0"/>
    <x v="16"/>
    <n v="277"/>
    <n v="79820.41"/>
    <n v="36839.520000000004"/>
    <n v="42980.89"/>
    <n v="0"/>
    <n v="8948.01"/>
    <n v="3815.24"/>
    <n v="5851.11"/>
    <n v="3801.64"/>
    <n v="32"/>
    <n v="6337.74"/>
    <n v="4704.2700000000004"/>
    <n v="103"/>
    <n v="8945.0300000000007"/>
    <n v="5212.87"/>
    <n v="331"/>
    <n v="0"/>
    <n v="0"/>
    <x v="0"/>
    <x v="0"/>
    <x v="0"/>
    <x v="0"/>
    <x v="0"/>
    <x v="0"/>
  </r>
  <r>
    <x v="1"/>
    <x v="0"/>
    <x v="0"/>
    <x v="18"/>
    <n v="173"/>
    <n v="67115.55"/>
    <n v="39902.120000000003"/>
    <n v="27213.43"/>
    <n v="0"/>
    <n v="5740.36"/>
    <n v="2458.89"/>
    <n v="2920.57"/>
    <n v="7488.08"/>
    <n v="36"/>
    <n v="5286.2"/>
    <n v="5730.3"/>
    <n v="91"/>
    <n v="6277.3"/>
    <n v="3407.55"/>
    <n v="223"/>
    <n v="0"/>
    <n v="0"/>
    <x v="0"/>
    <x v="0"/>
    <x v="0"/>
    <x v="0"/>
    <x v="0"/>
    <x v="0"/>
  </r>
  <r>
    <x v="1"/>
    <x v="0"/>
    <x v="1"/>
    <x v="0"/>
    <n v="1025"/>
    <n v="824450.18"/>
    <n v="548790.96000000008"/>
    <n v="275659.21999999997"/>
    <n v="90"/>
    <n v="103834"/>
    <n v="41788.480000000003"/>
    <n v="47069.54"/>
    <n v="10305.41"/>
    <n v="291"/>
    <n v="29473.18"/>
    <n v="16875.45"/>
    <n v="337"/>
    <n v="8707.91"/>
    <n v="12907.15"/>
    <n v="235"/>
    <n v="83340.59"/>
    <n v="352164.6"/>
    <x v="0"/>
    <x v="0"/>
    <x v="0"/>
    <x v="0"/>
    <x v="0"/>
    <x v="0"/>
  </r>
  <r>
    <x v="1"/>
    <x v="0"/>
    <x v="1"/>
    <x v="1"/>
    <n v="469"/>
    <n v="1151310.03"/>
    <n v="1092009.56"/>
    <n v="59300.47"/>
    <n v="35"/>
    <n v="27204.7"/>
    <n v="29054.3"/>
    <n v="1810.5"/>
    <n v="2029.3"/>
    <n v="21"/>
    <n v="3920.38"/>
    <n v="6965.42"/>
    <n v="90"/>
    <n v="4896.92"/>
    <n v="11148.63"/>
    <n v="172"/>
    <n v="20174.97"/>
    <n v="1035132"/>
    <x v="0"/>
    <x v="0"/>
    <x v="0"/>
    <x v="0"/>
    <x v="0"/>
    <x v="0"/>
  </r>
  <r>
    <x v="1"/>
    <x v="0"/>
    <x v="1"/>
    <x v="22"/>
    <n v="24"/>
    <n v="14378.1"/>
    <n v="6694.8600000000006"/>
    <n v="7683.24"/>
    <n v="0"/>
    <n v="2388"/>
    <n v="1882"/>
    <n v="14.3"/>
    <n v="57.2"/>
    <n v="1"/>
    <n v="82.08"/>
    <n v="345.62"/>
    <n v="4"/>
    <n v="4227.8599999999997"/>
    <n v="4267.04"/>
    <n v="17"/>
    <n v="0"/>
    <n v="0"/>
    <x v="0"/>
    <x v="0"/>
    <x v="0"/>
    <x v="0"/>
    <x v="0"/>
    <x v="0"/>
  </r>
  <r>
    <x v="1"/>
    <x v="0"/>
    <x v="1"/>
    <x v="23"/>
    <n v="27"/>
    <n v="17518.099999999999"/>
    <n v="3833.9999999999982"/>
    <n v="13684.1"/>
    <n v="1"/>
    <n v="3656"/>
    <n v="1114"/>
    <n v="268.36"/>
    <n v="437.44"/>
    <n v="5"/>
    <n v="4972.84"/>
    <n v="862.96"/>
    <n v="26"/>
    <n v="0"/>
    <n v="8"/>
    <n v="1"/>
    <n v="2736.9"/>
    <n v="0"/>
    <x v="0"/>
    <x v="0"/>
    <x v="0"/>
    <x v="0"/>
    <x v="0"/>
    <x v="0"/>
  </r>
  <r>
    <x v="1"/>
    <x v="0"/>
    <x v="1"/>
    <x v="24"/>
    <n v="0"/>
    <n v="2214036.7999999998"/>
    <n v="2195904.54"/>
    <n v="18132.260000000002"/>
    <n v="63"/>
    <n v="0"/>
    <n v="0"/>
    <n v="0"/>
    <n v="0"/>
    <n v="0"/>
    <n v="0"/>
    <n v="0"/>
    <n v="0"/>
    <n v="0"/>
    <n v="0"/>
    <n v="0"/>
    <n v="15101.26"/>
    <n v="2195905"/>
    <x v="0"/>
    <x v="0"/>
    <x v="0"/>
    <x v="0"/>
    <x v="0"/>
    <x v="0"/>
  </r>
  <r>
    <x v="1"/>
    <x v="0"/>
    <x v="1"/>
    <x v="112"/>
    <n v="298"/>
    <n v="143421.99"/>
    <n v="91815.749999999985"/>
    <n v="51606.240000000005"/>
    <n v="11"/>
    <n v="20447.2"/>
    <n v="23272.799999999999"/>
    <n v="2913.04"/>
    <n v="1709.26"/>
    <n v="23"/>
    <n v="3434.89"/>
    <n v="5209.66"/>
    <n v="85"/>
    <n v="4331.78"/>
    <n v="5782.07"/>
    <n v="152"/>
    <n v="17982.330000000002"/>
    <n v="46597.36"/>
    <x v="0"/>
    <x v="0"/>
    <x v="0"/>
    <x v="0"/>
    <x v="0"/>
    <x v="0"/>
  </r>
  <r>
    <x v="1"/>
    <x v="0"/>
    <x v="1"/>
    <x v="113"/>
    <n v="1"/>
    <n v="237"/>
    <n v="44"/>
    <n v="193"/>
    <n v="0"/>
    <n v="11"/>
    <n v="44"/>
    <n v="0"/>
    <n v="0"/>
    <n v="0"/>
    <n v="0"/>
    <n v="0"/>
    <n v="0"/>
    <n v="0"/>
    <n v="0"/>
    <n v="0"/>
    <n v="0"/>
    <n v="0"/>
    <x v="0"/>
    <x v="0"/>
    <x v="0"/>
    <x v="0"/>
    <x v="0"/>
    <x v="0"/>
  </r>
  <r>
    <x v="1"/>
    <x v="0"/>
    <x v="2"/>
    <x v="114"/>
    <n v="501"/>
    <n v="590475.66"/>
    <n v="363872.81000000006"/>
    <n v="226602.85"/>
    <n v="9"/>
    <n v="34857.85"/>
    <n v="35778.15"/>
    <n v="42709.91"/>
    <n v="28021.86"/>
    <n v="167"/>
    <n v="120511.8"/>
    <n v="109699.5"/>
    <n v="1682"/>
    <n v="13179.31"/>
    <n v="7224.4"/>
    <n v="91"/>
    <n v="12369.98"/>
    <n v="41685.39"/>
    <x v="0"/>
    <x v="0"/>
    <x v="0"/>
    <x v="0"/>
    <x v="0"/>
    <x v="0"/>
  </r>
  <r>
    <x v="1"/>
    <x v="0"/>
    <x v="2"/>
    <x v="25"/>
    <n v="496"/>
    <n v="400720.93"/>
    <n v="254296.25999999998"/>
    <n v="146424.67000000001"/>
    <n v="4"/>
    <n v="34795.199999999997"/>
    <n v="38364.800000000003"/>
    <n v="28403.86"/>
    <n v="16261.24"/>
    <n v="132"/>
    <n v="76275.13"/>
    <n v="88008.51"/>
    <n v="1264"/>
    <n v="2046.92"/>
    <n v="877.18"/>
    <n v="56"/>
    <n v="3177.56"/>
    <n v="21454.33"/>
    <x v="0"/>
    <x v="0"/>
    <x v="0"/>
    <x v="0"/>
    <x v="0"/>
    <x v="0"/>
  </r>
  <r>
    <x v="1"/>
    <x v="0"/>
    <x v="2"/>
    <x v="26"/>
    <n v="189"/>
    <n v="187230.13"/>
    <n v="113969.67"/>
    <n v="73260.460000000006"/>
    <n v="0"/>
    <n v="16134.14"/>
    <n v="13547.11"/>
    <n v="11246.29"/>
    <n v="10046.68"/>
    <n v="51"/>
    <n v="43646.93"/>
    <n v="47692.44"/>
    <n v="623"/>
    <n v="89.1"/>
    <n v="97.5"/>
    <n v="2"/>
    <n v="0"/>
    <n v="0"/>
    <x v="0"/>
    <x v="0"/>
    <x v="0"/>
    <x v="0"/>
    <x v="0"/>
    <x v="0"/>
  </r>
  <r>
    <x v="1"/>
    <x v="0"/>
    <x v="3"/>
    <x v="27"/>
    <n v="166"/>
    <n v="108062.35"/>
    <n v="79005.27"/>
    <n v="29057.079999999998"/>
    <n v="0"/>
    <n v="5327.4"/>
    <n v="4805.6000000000004"/>
    <n v="11037.6"/>
    <n v="15033.1"/>
    <n v="68"/>
    <n v="9767.8799999999992"/>
    <n v="6104.47"/>
    <n v="123"/>
    <n v="1903.2"/>
    <n v="920.7"/>
    <n v="12"/>
    <n v="0"/>
    <n v="0"/>
    <x v="0"/>
    <x v="0"/>
    <x v="0"/>
    <x v="0"/>
    <x v="0"/>
    <x v="0"/>
  </r>
  <r>
    <x v="1"/>
    <x v="0"/>
    <x v="3"/>
    <x v="28"/>
    <n v="108"/>
    <n v="108223.85"/>
    <n v="60418.310000000012"/>
    <n v="47805.539999999994"/>
    <n v="5"/>
    <n v="12192.63"/>
    <n v="5654.87"/>
    <n v="7597.25"/>
    <n v="6501.05"/>
    <n v="37"/>
    <n v="6102.94"/>
    <n v="1762.56"/>
    <n v="78"/>
    <n v="2.72"/>
    <n v="10.88"/>
    <n v="1"/>
    <n v="21000"/>
    <n v="18292.349999999999"/>
    <x v="0"/>
    <x v="0"/>
    <x v="0"/>
    <x v="0"/>
    <x v="0"/>
    <x v="0"/>
  </r>
  <r>
    <x v="1"/>
    <x v="0"/>
    <x v="3"/>
    <x v="29"/>
    <n v="362"/>
    <n v="965038.13"/>
    <n v="761951.6"/>
    <n v="203086.53"/>
    <n v="39"/>
    <n v="33647.760000000002"/>
    <n v="19514.740000000002"/>
    <n v="37276.080000000002"/>
    <n v="39790.19"/>
    <n v="171"/>
    <n v="23441.26"/>
    <n v="16189.59"/>
    <n v="378"/>
    <n v="5793.38"/>
    <n v="777.07"/>
    <n v="31"/>
    <n v="98469.05"/>
    <n v="531547.5"/>
    <x v="0"/>
    <x v="0"/>
    <x v="0"/>
    <x v="0"/>
    <x v="0"/>
    <x v="0"/>
  </r>
  <r>
    <x v="1"/>
    <x v="0"/>
    <x v="3"/>
    <x v="115"/>
    <n v="2"/>
    <n v="1331.5"/>
    <n v="894.9"/>
    <n v="436.6"/>
    <n v="0"/>
    <n v="26.6"/>
    <n v="106.4"/>
    <n v="41.21"/>
    <n v="164.84"/>
    <n v="1"/>
    <n v="47.79"/>
    <n v="211.56"/>
    <n v="4"/>
    <n v="0"/>
    <n v="0"/>
    <n v="0"/>
    <n v="0"/>
    <n v="0"/>
    <x v="0"/>
    <x v="0"/>
    <x v="0"/>
    <x v="0"/>
    <x v="0"/>
    <x v="0"/>
  </r>
  <r>
    <x v="1"/>
    <x v="0"/>
    <x v="4"/>
    <x v="31"/>
    <n v="45"/>
    <n v="52798.9"/>
    <n v="51709.9"/>
    <n v="1089"/>
    <n v="0"/>
    <n v="0"/>
    <n v="0"/>
    <n v="0"/>
    <n v="0"/>
    <n v="0"/>
    <n v="0"/>
    <n v="0"/>
    <n v="0"/>
    <n v="0"/>
    <n v="0"/>
    <n v="0"/>
    <n v="0"/>
    <n v="0"/>
    <x v="0"/>
    <x v="0"/>
    <x v="0"/>
    <x v="0"/>
    <x v="0"/>
    <x v="0"/>
  </r>
  <r>
    <x v="1"/>
    <x v="0"/>
    <x v="4"/>
    <x v="32"/>
    <n v="57"/>
    <n v="66519.399999999994"/>
    <n v="66398.399999999994"/>
    <n v="121"/>
    <n v="0"/>
    <n v="0"/>
    <n v="0"/>
    <n v="0"/>
    <n v="0"/>
    <n v="0"/>
    <n v="0"/>
    <n v="0"/>
    <n v="0"/>
    <n v="0"/>
    <n v="0"/>
    <n v="0"/>
    <n v="0"/>
    <n v="0"/>
    <x v="0"/>
    <x v="0"/>
    <x v="0"/>
    <x v="0"/>
    <x v="0"/>
    <x v="0"/>
  </r>
  <r>
    <x v="1"/>
    <x v="0"/>
    <x v="5"/>
    <x v="33"/>
    <n v="62"/>
    <n v="237087.53"/>
    <n v="216214.38"/>
    <n v="20873.150000000001"/>
    <n v="3"/>
    <n v="5585"/>
    <n v="3262.5"/>
    <n v="9383.5499999999993"/>
    <n v="15249.4"/>
    <n v="25"/>
    <n v="65.7"/>
    <n v="0"/>
    <n v="1"/>
    <n v="63.9"/>
    <n v="27.3"/>
    <n v="4"/>
    <n v="25"/>
    <n v="148409.29999999999"/>
    <x v="0"/>
    <x v="0"/>
    <x v="0"/>
    <x v="0"/>
    <x v="0"/>
    <x v="0"/>
  </r>
  <r>
    <x v="1"/>
    <x v="0"/>
    <x v="5"/>
    <x v="34"/>
    <n v="251"/>
    <n v="398643.77"/>
    <n v="325078.60000000003"/>
    <n v="73565.17"/>
    <n v="5"/>
    <n v="25354.14"/>
    <n v="14938.36"/>
    <n v="42171.63"/>
    <n v="25263.42"/>
    <n v="102"/>
    <n v="536.41999999999996"/>
    <n v="506.48"/>
    <n v="10"/>
    <n v="1545.1"/>
    <n v="99.25"/>
    <n v="15"/>
    <n v="3957.88"/>
    <n v="149401"/>
    <x v="0"/>
    <x v="0"/>
    <x v="0"/>
    <x v="0"/>
    <x v="0"/>
    <x v="0"/>
  </r>
  <r>
    <x v="1"/>
    <x v="0"/>
    <x v="5"/>
    <x v="35"/>
    <n v="0"/>
    <n v="1695369.86"/>
    <n v="1673984.7300000002"/>
    <n v="21385.13"/>
    <n v="43"/>
    <n v="0"/>
    <n v="0"/>
    <n v="0"/>
    <n v="0"/>
    <n v="0"/>
    <n v="0"/>
    <n v="0"/>
    <n v="0"/>
    <n v="0"/>
    <n v="0"/>
    <n v="0"/>
    <n v="21385.13"/>
    <n v="1673985"/>
    <x v="0"/>
    <x v="0"/>
    <x v="0"/>
    <x v="0"/>
    <x v="0"/>
    <x v="0"/>
  </r>
  <r>
    <x v="1"/>
    <x v="0"/>
    <x v="5"/>
    <x v="36"/>
    <n v="81"/>
    <n v="68985.42"/>
    <n v="56598.31"/>
    <n v="12387.110000000002"/>
    <n v="0"/>
    <n v="3206.45"/>
    <n v="2501.5500000000002"/>
    <n v="9104.9500000000007"/>
    <n v="11688.5"/>
    <n v="30"/>
    <n v="65.7"/>
    <n v="287.95999999999998"/>
    <n v="3"/>
    <n v="10.01"/>
    <n v="533.4"/>
    <n v="3"/>
    <n v="0"/>
    <n v="0"/>
    <x v="0"/>
    <x v="0"/>
    <x v="0"/>
    <x v="0"/>
    <x v="0"/>
    <x v="0"/>
  </r>
  <r>
    <x v="1"/>
    <x v="0"/>
    <x v="6"/>
    <x v="38"/>
    <n v="170"/>
    <n v="1200705.6599999999"/>
    <n v="1148144.3599999999"/>
    <n v="52561.3"/>
    <n v="30"/>
    <n v="17225.89"/>
    <n v="9394.11"/>
    <n v="72"/>
    <n v="288"/>
    <n v="1"/>
    <n v="2431.66"/>
    <n v="7586.24"/>
    <n v="96"/>
    <n v="32166.75"/>
    <n v="19494.8"/>
    <n v="129"/>
    <n v="0"/>
    <n v="1110661"/>
    <x v="0"/>
    <x v="0"/>
    <x v="0"/>
    <x v="0"/>
    <x v="0"/>
    <x v="0"/>
  </r>
  <r>
    <x v="1"/>
    <x v="0"/>
    <x v="6"/>
    <x v="40"/>
    <n v="76"/>
    <n v="34887.1"/>
    <n v="15204.869999999999"/>
    <n v="19682.23"/>
    <n v="0"/>
    <n v="3223.35"/>
    <n v="2309.65"/>
    <n v="0"/>
    <n v="0"/>
    <n v="0"/>
    <n v="4213.7299999999996"/>
    <n v="3767.07"/>
    <n v="50"/>
    <n v="12245.15"/>
    <n v="9128.15"/>
    <n v="62"/>
    <n v="0"/>
    <n v="0"/>
    <x v="0"/>
    <x v="0"/>
    <x v="0"/>
    <x v="0"/>
    <x v="0"/>
    <x v="0"/>
  </r>
  <r>
    <x v="1"/>
    <x v="0"/>
    <x v="6"/>
    <x v="116"/>
    <n v="158"/>
    <n v="95353.82"/>
    <n v="43254.170000000006"/>
    <n v="52099.65"/>
    <n v="0"/>
    <n v="5890.8"/>
    <n v="5446.8"/>
    <n v="193.13"/>
    <n v="52.52"/>
    <n v="3"/>
    <n v="11132.21"/>
    <n v="12349.19"/>
    <n v="171"/>
    <n v="34752.51"/>
    <n v="24914.36"/>
    <n v="151"/>
    <n v="0"/>
    <n v="0"/>
    <x v="0"/>
    <x v="0"/>
    <x v="0"/>
    <x v="0"/>
    <x v="0"/>
    <x v="0"/>
  </r>
  <r>
    <x v="1"/>
    <x v="0"/>
    <x v="6"/>
    <x v="117"/>
    <n v="122"/>
    <n v="77125.78"/>
    <n v="40217.440000000002"/>
    <n v="36908.339999999997"/>
    <n v="0"/>
    <n v="4522.5"/>
    <n v="3755"/>
    <n v="0"/>
    <n v="0"/>
    <n v="0"/>
    <n v="9032.81"/>
    <n v="11212.23"/>
    <n v="146"/>
    <n v="21543.03"/>
    <n v="25250.21"/>
    <n v="133"/>
    <n v="0"/>
    <n v="0"/>
    <x v="0"/>
    <x v="0"/>
    <x v="0"/>
    <x v="0"/>
    <x v="0"/>
    <x v="0"/>
  </r>
  <r>
    <x v="1"/>
    <x v="0"/>
    <x v="7"/>
    <x v="41"/>
    <n v="116"/>
    <n v="74649.279999999999"/>
    <n v="31031.67"/>
    <n v="43617.61"/>
    <n v="0"/>
    <n v="10435.01"/>
    <n v="6831.24"/>
    <n v="2568.5100000000002"/>
    <n v="419.45"/>
    <n v="12"/>
    <n v="14391.19"/>
    <n v="17709.060000000001"/>
    <n v="223"/>
    <n v="87.9"/>
    <n v="96"/>
    <n v="2"/>
    <n v="0"/>
    <n v="0"/>
    <x v="0"/>
    <x v="0"/>
    <x v="0"/>
    <x v="0"/>
    <x v="0"/>
    <x v="0"/>
  </r>
  <r>
    <x v="1"/>
    <x v="0"/>
    <x v="8"/>
    <x v="5"/>
    <n v="295"/>
    <n v="218326.13"/>
    <n v="164509.02000000002"/>
    <n v="53817.11"/>
    <n v="11"/>
    <n v="22775.5"/>
    <n v="18310.5"/>
    <n v="11718.75"/>
    <n v="9650.1"/>
    <n v="159"/>
    <n v="7445.72"/>
    <n v="5766.58"/>
    <n v="111"/>
    <n v="3426.51"/>
    <n v="2834.64"/>
    <n v="96"/>
    <n v="7260.63"/>
    <n v="85209.5"/>
    <x v="0"/>
    <x v="0"/>
    <x v="0"/>
    <x v="0"/>
    <x v="0"/>
    <x v="0"/>
  </r>
  <r>
    <x v="1"/>
    <x v="0"/>
    <x v="8"/>
    <x v="42"/>
    <n v="170"/>
    <n v="386066.2"/>
    <n v="313814.21000000002"/>
    <n v="72251.990000000005"/>
    <n v="21"/>
    <n v="18113.38"/>
    <n v="7941.62"/>
    <n v="11337.93"/>
    <n v="7877.03"/>
    <n v="90"/>
    <n v="3883.42"/>
    <n v="3196.33"/>
    <n v="41"/>
    <n v="2372.7800000000002"/>
    <n v="566.22"/>
    <n v="19"/>
    <n v="35186.480000000003"/>
    <n v="255803.1"/>
    <x v="0"/>
    <x v="0"/>
    <x v="0"/>
    <x v="0"/>
    <x v="0"/>
    <x v="0"/>
  </r>
  <r>
    <x v="1"/>
    <x v="0"/>
    <x v="9"/>
    <x v="43"/>
    <n v="536"/>
    <n v="349284.25"/>
    <n v="206780.72"/>
    <n v="142503.53"/>
    <n v="0"/>
    <n v="56784.77"/>
    <n v="26610.23"/>
    <n v="52651.1"/>
    <n v="22054.22"/>
    <n v="63"/>
    <n v="5349.29"/>
    <n v="1381.98"/>
    <n v="49"/>
    <n v="21279.37"/>
    <n v="7323.65"/>
    <n v="47"/>
    <n v="0"/>
    <n v="0"/>
    <x v="0"/>
    <x v="0"/>
    <x v="0"/>
    <x v="0"/>
    <x v="0"/>
    <x v="0"/>
  </r>
  <r>
    <x v="1"/>
    <x v="0"/>
    <x v="9"/>
    <x v="44"/>
    <n v="139"/>
    <n v="300621.55"/>
    <n v="251557.19"/>
    <n v="49064.359999999993"/>
    <n v="1"/>
    <n v="27929.87"/>
    <n v="7866.73"/>
    <n v="15470.19"/>
    <n v="28028.560000000001"/>
    <n v="26"/>
    <n v="511.2"/>
    <n v="280.8"/>
    <n v="9"/>
    <n v="845.1"/>
    <n v="0"/>
    <n v="2"/>
    <n v="0"/>
    <n v="128383.6"/>
    <x v="0"/>
    <x v="0"/>
    <x v="0"/>
    <x v="0"/>
    <x v="0"/>
    <x v="0"/>
  </r>
  <r>
    <x v="1"/>
    <x v="0"/>
    <x v="9"/>
    <x v="45"/>
    <n v="138"/>
    <n v="104432.45"/>
    <n v="71383.489999999991"/>
    <n v="33048.959999999999"/>
    <n v="0"/>
    <n v="8812.01"/>
    <n v="4434.49"/>
    <n v="15981.66"/>
    <n v="8226.44"/>
    <n v="22"/>
    <n v="2980.13"/>
    <n v="6365.02"/>
    <n v="72"/>
    <n v="5275.16"/>
    <n v="3941.34"/>
    <n v="24"/>
    <n v="0"/>
    <n v="0"/>
    <x v="0"/>
    <x v="0"/>
    <x v="0"/>
    <x v="0"/>
    <x v="0"/>
    <x v="0"/>
  </r>
  <r>
    <x v="1"/>
    <x v="0"/>
    <x v="10"/>
    <x v="47"/>
    <n v="28"/>
    <n v="37486.239999999998"/>
    <n v="19067.039999999997"/>
    <n v="18419.2"/>
    <n v="2"/>
    <n v="2308"/>
    <n v="1624.5"/>
    <n v="180"/>
    <n v="892.5"/>
    <n v="4"/>
    <n v="2853.9"/>
    <n v="0"/>
    <n v="25"/>
    <n v="267.3"/>
    <n v="0"/>
    <n v="3"/>
    <n v="12448"/>
    <n v="14405.04"/>
    <x v="2"/>
    <x v="0"/>
    <x v="2"/>
    <x v="0"/>
    <x v="0"/>
    <x v="0"/>
  </r>
  <r>
    <x v="1"/>
    <x v="0"/>
    <x v="10"/>
    <x v="48"/>
    <n v="50"/>
    <n v="137121.51999999999"/>
    <n v="23798.999999999985"/>
    <n v="113322.52"/>
    <n v="17"/>
    <n v="7145"/>
    <n v="820"/>
    <n v="0"/>
    <n v="0"/>
    <n v="0"/>
    <n v="5896.61"/>
    <n v="581.49"/>
    <n v="47"/>
    <n v="626.09"/>
    <n v="192.61"/>
    <n v="9"/>
    <n v="99654.82"/>
    <n v="22204.9"/>
    <x v="0"/>
    <x v="0"/>
    <x v="0"/>
    <x v="0"/>
    <x v="0"/>
    <x v="0"/>
  </r>
  <r>
    <x v="1"/>
    <x v="0"/>
    <x v="10"/>
    <x v="49"/>
    <n v="162"/>
    <n v="650394.86"/>
    <n v="187670.34999999998"/>
    <n v="462724.51"/>
    <n v="38"/>
    <n v="14609.88"/>
    <n v="4530.12"/>
    <n v="5295.03"/>
    <n v="3019.17"/>
    <n v="13"/>
    <n v="11993.6"/>
    <n v="2772.05"/>
    <n v="128"/>
    <n v="801.9"/>
    <n v="97.5"/>
    <n v="10"/>
    <n v="388024.1"/>
    <n v="160623.1"/>
    <x v="0"/>
    <x v="0"/>
    <x v="0"/>
    <x v="0"/>
    <x v="0"/>
    <x v="0"/>
  </r>
  <r>
    <x v="1"/>
    <x v="0"/>
    <x v="10"/>
    <x v="50"/>
    <n v="26"/>
    <n v="286667.34000000003"/>
    <n v="252659.17000000004"/>
    <n v="34008.17"/>
    <n v="54"/>
    <n v="3554.75"/>
    <n v="902.75"/>
    <n v="3305.42"/>
    <n v="11834.03"/>
    <n v="10"/>
    <n v="0"/>
    <n v="0"/>
    <n v="0"/>
    <n v="0"/>
    <n v="0"/>
    <n v="0"/>
    <n v="27148"/>
    <n v="209643.5"/>
    <x v="0"/>
    <x v="0"/>
    <x v="0"/>
    <x v="0"/>
    <x v="0"/>
    <x v="0"/>
  </r>
  <r>
    <x v="1"/>
    <x v="0"/>
    <x v="10"/>
    <x v="64"/>
    <n v="0"/>
    <n v="12600"/>
    <n v="0"/>
    <n v="12600"/>
    <n v="2"/>
    <n v="0"/>
    <n v="0"/>
    <n v="0"/>
    <n v="0"/>
    <n v="0"/>
    <n v="0"/>
    <n v="0"/>
    <n v="0"/>
    <n v="0"/>
    <n v="0"/>
    <n v="0"/>
    <n v="12600"/>
    <n v="0"/>
    <x v="0"/>
    <x v="0"/>
    <x v="0"/>
    <x v="0"/>
    <x v="0"/>
    <x v="0"/>
  </r>
  <r>
    <x v="1"/>
    <x v="0"/>
    <x v="10"/>
    <x v="52"/>
    <n v="229"/>
    <n v="81244.25"/>
    <n v="56526.43"/>
    <n v="24717.82"/>
    <n v="0"/>
    <n v="8962.85"/>
    <n v="6158.15"/>
    <n v="7982.74"/>
    <n v="9181.7099999999991"/>
    <n v="44"/>
    <n v="5592.77"/>
    <n v="3786.78"/>
    <n v="85"/>
    <n v="2179.46"/>
    <n v="3070.89"/>
    <n v="27"/>
    <n v="0"/>
    <n v="0"/>
    <x v="0"/>
    <x v="0"/>
    <x v="0"/>
    <x v="0"/>
    <x v="0"/>
    <x v="0"/>
  </r>
  <r>
    <x v="1"/>
    <x v="0"/>
    <x v="10"/>
    <x v="53"/>
    <n v="82"/>
    <n v="255430.84"/>
    <n v="129901.40000000001"/>
    <n v="125529.43999999999"/>
    <n v="24"/>
    <n v="7674.26"/>
    <n v="2178.2399999999998"/>
    <n v="3714.98"/>
    <n v="647.12"/>
    <n v="7"/>
    <n v="1750.8"/>
    <n v="963.3"/>
    <n v="27"/>
    <n v="0"/>
    <n v="0"/>
    <n v="0"/>
    <n v="112389.4"/>
    <n v="117388.6"/>
    <x v="0"/>
    <x v="0"/>
    <x v="0"/>
    <x v="0"/>
    <x v="0"/>
    <x v="0"/>
  </r>
  <r>
    <x v="1"/>
    <x v="0"/>
    <x v="10"/>
    <x v="54"/>
    <n v="115"/>
    <n v="506492.51"/>
    <n v="256370.29"/>
    <n v="250122.22"/>
    <n v="37"/>
    <n v="10832.25"/>
    <n v="3510.25"/>
    <n v="8267.4599999999991"/>
    <n v="3788.06"/>
    <n v="26"/>
    <n v="7648.94"/>
    <n v="1890.16"/>
    <n v="91"/>
    <n v="677.17"/>
    <n v="437.08"/>
    <n v="15"/>
    <n v="222696.4"/>
    <n v="222633.7"/>
    <x v="0"/>
    <x v="0"/>
    <x v="0"/>
    <x v="0"/>
    <x v="0"/>
    <x v="0"/>
  </r>
  <r>
    <x v="1"/>
    <x v="0"/>
    <x v="10"/>
    <x v="118"/>
    <n v="89"/>
    <n v="383961.76"/>
    <n v="277862.25"/>
    <n v="106099.51"/>
    <n v="20"/>
    <n v="8849.8799999999992"/>
    <n v="3371.37"/>
    <n v="4460.3"/>
    <n v="8009.6"/>
    <n v="12"/>
    <n v="7077.6"/>
    <n v="1040"/>
    <n v="59"/>
    <n v="2459.2800000000002"/>
    <n v="30.72"/>
    <n v="8"/>
    <n v="83252.45"/>
    <n v="240470.8"/>
    <x v="0"/>
    <x v="0"/>
    <x v="0"/>
    <x v="0"/>
    <x v="0"/>
    <x v="0"/>
  </r>
  <r>
    <x v="1"/>
    <x v="0"/>
    <x v="27"/>
    <x v="119"/>
    <n v="24"/>
    <n v="6632.25"/>
    <n v="3068.8199999999997"/>
    <n v="3563.4300000000003"/>
    <n v="0"/>
    <n v="2352.63"/>
    <n v="962.37"/>
    <n v="0"/>
    <n v="247"/>
    <n v="1"/>
    <n v="1134.3"/>
    <n v="1316.05"/>
    <n v="16"/>
    <n v="76.5"/>
    <n v="49.4"/>
    <n v="3"/>
    <n v="0"/>
    <n v="0"/>
    <x v="0"/>
    <x v="0"/>
    <x v="0"/>
    <x v="0"/>
    <x v="0"/>
    <x v="0"/>
  </r>
  <r>
    <x v="1"/>
    <x v="0"/>
    <x v="11"/>
    <x v="56"/>
    <n v="43"/>
    <n v="13971"/>
    <n v="703.20000000000073"/>
    <n v="13267.8"/>
    <n v="0"/>
    <n v="10675.8"/>
    <n v="703.2"/>
    <n v="0"/>
    <n v="0"/>
    <n v="0"/>
    <n v="0"/>
    <n v="0"/>
    <n v="0"/>
    <n v="2592"/>
    <n v="0"/>
    <n v="4"/>
    <n v="0"/>
    <n v="0"/>
    <x v="0"/>
    <x v="0"/>
    <x v="0"/>
    <x v="0"/>
    <x v="0"/>
    <x v="0"/>
  </r>
  <r>
    <x v="1"/>
    <x v="0"/>
    <x v="11"/>
    <x v="57"/>
    <n v="139"/>
    <n v="36581.599999999999"/>
    <n v="6700.130000000001"/>
    <n v="29881.469999999998"/>
    <n v="0"/>
    <n v="29740.35"/>
    <n v="5511.65"/>
    <n v="0"/>
    <n v="0"/>
    <n v="0"/>
    <n v="141.12"/>
    <n v="564.48"/>
    <n v="3"/>
    <n v="0"/>
    <n v="624"/>
    <n v="1"/>
    <n v="0"/>
    <n v="0"/>
    <x v="0"/>
    <x v="0"/>
    <x v="0"/>
    <x v="0"/>
    <x v="0"/>
    <x v="0"/>
  </r>
  <r>
    <x v="1"/>
    <x v="0"/>
    <x v="11"/>
    <x v="58"/>
    <n v="70"/>
    <n v="18834"/>
    <n v="3228.7999999999993"/>
    <n v="15605.2"/>
    <n v="0"/>
    <n v="15605.2"/>
    <n v="3228.8"/>
    <n v="0"/>
    <n v="0"/>
    <n v="0"/>
    <n v="0"/>
    <n v="0"/>
    <n v="0"/>
    <n v="0"/>
    <n v="0"/>
    <n v="0"/>
    <n v="0"/>
    <n v="0"/>
    <x v="0"/>
    <x v="0"/>
    <x v="0"/>
    <x v="0"/>
    <x v="0"/>
    <x v="0"/>
  </r>
  <r>
    <x v="1"/>
    <x v="0"/>
    <x v="11"/>
    <x v="59"/>
    <n v="0"/>
    <n v="2400"/>
    <n v="0"/>
    <n v="2400"/>
    <n v="0"/>
    <n v="0"/>
    <n v="0"/>
    <n v="0"/>
    <n v="0"/>
    <n v="0"/>
    <n v="0"/>
    <n v="0"/>
    <n v="0"/>
    <n v="0"/>
    <n v="0"/>
    <n v="0"/>
    <n v="0"/>
    <n v="0"/>
    <x v="0"/>
    <x v="0"/>
    <x v="0"/>
    <x v="0"/>
    <x v="0"/>
    <x v="0"/>
  </r>
  <r>
    <x v="1"/>
    <x v="0"/>
    <x v="11"/>
    <x v="120"/>
    <n v="77"/>
    <n v="19572.099999999999"/>
    <n v="3041.0400000000009"/>
    <n v="16531.059999999998"/>
    <n v="0"/>
    <n v="16220.56"/>
    <n v="3041.04"/>
    <n v="0"/>
    <n v="0"/>
    <n v="0"/>
    <n v="310.5"/>
    <n v="0"/>
    <n v="1"/>
    <n v="0"/>
    <n v="0"/>
    <n v="0"/>
    <n v="0"/>
    <n v="0"/>
    <x v="0"/>
    <x v="0"/>
    <x v="0"/>
    <x v="0"/>
    <x v="0"/>
    <x v="0"/>
  </r>
  <r>
    <x v="1"/>
    <x v="0"/>
    <x v="12"/>
    <x v="60"/>
    <n v="32"/>
    <n v="299665.7"/>
    <n v="1247.6000000000349"/>
    <n v="298418.09999999998"/>
    <n v="11"/>
    <n v="5266.5"/>
    <n v="596"/>
    <n v="325.8"/>
    <n v="0"/>
    <n v="1"/>
    <n v="424.8"/>
    <n v="0"/>
    <n v="3"/>
    <n v="0"/>
    <n v="0"/>
    <n v="0"/>
    <n v="292401"/>
    <n v="0"/>
    <x v="0"/>
    <x v="0"/>
    <x v="0"/>
    <x v="0"/>
    <x v="0"/>
    <x v="0"/>
  </r>
  <r>
    <x v="1"/>
    <x v="0"/>
    <x v="12"/>
    <x v="61"/>
    <n v="214"/>
    <n v="193457.47"/>
    <n v="123933.45999999999"/>
    <n v="69524.010000000009"/>
    <n v="14"/>
    <n v="9947.9500000000007"/>
    <n v="3812.05"/>
    <n v="12385.69"/>
    <n v="8169.66"/>
    <n v="54"/>
    <n v="5948.58"/>
    <n v="2979.82"/>
    <n v="89"/>
    <n v="4407.92"/>
    <n v="3573.38"/>
    <n v="38"/>
    <n v="36833.870000000003"/>
    <n v="64287.85"/>
    <x v="0"/>
    <x v="0"/>
    <x v="0"/>
    <x v="0"/>
    <x v="0"/>
    <x v="0"/>
  </r>
  <r>
    <x v="1"/>
    <x v="0"/>
    <x v="12"/>
    <x v="55"/>
    <n v="55"/>
    <n v="233636.52"/>
    <n v="216833.38999999998"/>
    <n v="16803.129999999997"/>
    <n v="6"/>
    <n v="4382.88"/>
    <n v="3447.12"/>
    <n v="4296.74"/>
    <n v="6868.56"/>
    <n v="16"/>
    <n v="1336.5"/>
    <n v="354"/>
    <n v="13"/>
    <n v="410.31"/>
    <n v="1737.94"/>
    <n v="19"/>
    <n v="5956.7"/>
    <n v="182095.2"/>
    <x v="0"/>
    <x v="0"/>
    <x v="0"/>
    <x v="0"/>
    <x v="0"/>
    <x v="0"/>
  </r>
  <r>
    <x v="1"/>
    <x v="0"/>
    <x v="13"/>
    <x v="62"/>
    <n v="578"/>
    <n v="169415.22"/>
    <n v="152173.95000000001"/>
    <n v="17241.27"/>
    <n v="0"/>
    <n v="6960.25"/>
    <n v="27036.25"/>
    <n v="1266.24"/>
    <n v="8714.2099999999991"/>
    <n v="45"/>
    <n v="6891.55"/>
    <n v="92487.92"/>
    <n v="843"/>
    <n v="186.23"/>
    <n v="3974.67"/>
    <n v="35"/>
    <n v="0"/>
    <n v="0"/>
    <x v="0"/>
    <x v="0"/>
    <x v="0"/>
    <x v="0"/>
    <x v="0"/>
    <x v="0"/>
  </r>
  <r>
    <x v="1"/>
    <x v="0"/>
    <x v="14"/>
    <x v="63"/>
    <n v="22"/>
    <n v="124212.96"/>
    <n v="89419.290000000008"/>
    <n v="34793.67"/>
    <n v="0"/>
    <n v="2365.13"/>
    <n v="2059.87"/>
    <n v="29328.04"/>
    <n v="9242.9599999999991"/>
    <n v="14"/>
    <n v="3100.5"/>
    <n v="974.46"/>
    <n v="12"/>
    <n v="0"/>
    <n v="0"/>
    <n v="0"/>
    <n v="0"/>
    <n v="0"/>
    <x v="0"/>
    <x v="0"/>
    <x v="0"/>
    <x v="0"/>
    <x v="0"/>
    <x v="0"/>
  </r>
  <r>
    <x v="1"/>
    <x v="0"/>
    <x v="15"/>
    <x v="64"/>
    <n v="44"/>
    <n v="44123.92"/>
    <n v="22583.86"/>
    <n v="21540.059999999998"/>
    <n v="3"/>
    <n v="5610.25"/>
    <n v="2039.75"/>
    <n v="3354.19"/>
    <n v="2683.26"/>
    <n v="16"/>
    <n v="4932.2"/>
    <n v="1816.31"/>
    <n v="40"/>
    <n v="130.76"/>
    <n v="941.14"/>
    <n v="6"/>
    <n v="7512.66"/>
    <n v="3028.5"/>
    <x v="0"/>
    <x v="0"/>
    <x v="0"/>
    <x v="0"/>
    <x v="0"/>
    <x v="0"/>
  </r>
  <r>
    <x v="1"/>
    <x v="0"/>
    <x v="16"/>
    <x v="65"/>
    <n v="103"/>
    <n v="35950"/>
    <n v="16312.190000000002"/>
    <n v="19637.809999999998"/>
    <n v="0"/>
    <n v="10718.5"/>
    <n v="4331.5"/>
    <n v="1213.1600000000001"/>
    <n v="355.94"/>
    <n v="7"/>
    <n v="7684.55"/>
    <n v="8486.5499999999993"/>
    <n v="134"/>
    <n v="21.6"/>
    <n v="0"/>
    <n v="3"/>
    <n v="0"/>
    <n v="0"/>
    <x v="0"/>
    <x v="0"/>
    <x v="0"/>
    <x v="0"/>
    <x v="0"/>
    <x v="0"/>
  </r>
  <r>
    <x v="1"/>
    <x v="0"/>
    <x v="16"/>
    <x v="121"/>
    <n v="15"/>
    <n v="6900.95"/>
    <n v="2469.0699999999997"/>
    <n v="4431.88"/>
    <n v="0"/>
    <n v="905"/>
    <n v="585"/>
    <n v="545.4"/>
    <n v="0"/>
    <n v="3"/>
    <n v="2425.2800000000002"/>
    <n v="782.22"/>
    <n v="29"/>
    <n v="556.20000000000005"/>
    <n v="11.05"/>
    <n v="5"/>
    <n v="0"/>
    <n v="0"/>
    <x v="0"/>
    <x v="0"/>
    <x v="0"/>
    <x v="0"/>
    <x v="0"/>
    <x v="0"/>
  </r>
  <r>
    <x v="1"/>
    <x v="0"/>
    <x v="17"/>
    <x v="67"/>
    <n v="107"/>
    <n v="30932.19"/>
    <n v="21733.29"/>
    <n v="9198.9"/>
    <n v="0"/>
    <n v="2179.6"/>
    <n v="4502.3999999999996"/>
    <n v="2393.7199999999998"/>
    <n v="728.68"/>
    <n v="9"/>
    <n v="4559.7"/>
    <n v="10217.89"/>
    <n v="139"/>
    <n v="65.88"/>
    <n v="39.520000000000003"/>
    <n v="3"/>
    <n v="0"/>
    <n v="0"/>
    <x v="0"/>
    <x v="0"/>
    <x v="0"/>
    <x v="0"/>
    <x v="0"/>
    <x v="0"/>
  </r>
  <r>
    <x v="1"/>
    <x v="0"/>
    <x v="17"/>
    <x v="68"/>
    <n v="343"/>
    <n v="165670.84"/>
    <n v="123360.87"/>
    <n v="42309.97"/>
    <n v="0"/>
    <n v="7702.75"/>
    <n v="13829.25"/>
    <n v="11677.96"/>
    <n v="11781.3"/>
    <n v="57"/>
    <n v="21513.39"/>
    <n v="49377.97"/>
    <n v="622"/>
    <n v="1415.87"/>
    <n v="1453.83"/>
    <n v="68"/>
    <n v="0"/>
    <n v="0"/>
    <x v="0"/>
    <x v="0"/>
    <x v="0"/>
    <x v="0"/>
    <x v="0"/>
    <x v="0"/>
  </r>
  <r>
    <x v="1"/>
    <x v="0"/>
    <x v="18"/>
    <x v="69"/>
    <n v="29"/>
    <n v="44740.06"/>
    <n v="36916.019999999997"/>
    <n v="7824.04"/>
    <n v="4"/>
    <n v="3107"/>
    <n v="1215.5"/>
    <n v="325.8"/>
    <n v="0"/>
    <n v="1"/>
    <n v="4391.24"/>
    <n v="1346.11"/>
    <n v="35"/>
    <n v="0"/>
    <n v="0"/>
    <n v="0"/>
    <n v="0"/>
    <n v="33702.81"/>
    <x v="0"/>
    <x v="0"/>
    <x v="0"/>
    <x v="0"/>
    <x v="0"/>
    <x v="0"/>
  </r>
  <r>
    <x v="1"/>
    <x v="0"/>
    <x v="19"/>
    <x v="70"/>
    <n v="116"/>
    <n v="146855.85999999999"/>
    <n v="48782.969999999987"/>
    <n v="98072.89"/>
    <n v="0"/>
    <n v="14752.38"/>
    <n v="3445.12"/>
    <n v="9100.83"/>
    <n v="4234.58"/>
    <n v="33"/>
    <n v="16310.68"/>
    <n v="8418.4500000000007"/>
    <n v="187"/>
    <n v="41526"/>
    <n v="6014"/>
    <n v="35"/>
    <n v="0"/>
    <n v="0"/>
    <x v="0"/>
    <x v="0"/>
    <x v="0"/>
    <x v="0"/>
    <x v="0"/>
    <x v="0"/>
  </r>
  <r>
    <x v="1"/>
    <x v="0"/>
    <x v="19"/>
    <x v="71"/>
    <n v="84"/>
    <n v="223814.61"/>
    <n v="130549.15"/>
    <n v="93265.459999999992"/>
    <n v="3"/>
    <n v="12120.88"/>
    <n v="2226.62"/>
    <n v="15583.57"/>
    <n v="4176.2299999999996"/>
    <n v="32"/>
    <n v="28237.71"/>
    <n v="9000.15"/>
    <n v="246"/>
    <n v="21219.3"/>
    <n v="0"/>
    <n v="12"/>
    <n v="0"/>
    <n v="75626.55"/>
    <x v="0"/>
    <x v="0"/>
    <x v="0"/>
    <x v="0"/>
    <x v="0"/>
    <x v="0"/>
  </r>
  <r>
    <x v="1"/>
    <x v="0"/>
    <x v="19"/>
    <x v="72"/>
    <n v="64"/>
    <n v="33933"/>
    <n v="12200.29"/>
    <n v="21732.71"/>
    <n v="0"/>
    <n v="8715.75"/>
    <n v="1126.75"/>
    <n v="3097.8"/>
    <n v="318.5"/>
    <n v="12"/>
    <n v="6877.16"/>
    <n v="3793.64"/>
    <n v="94"/>
    <n v="3042"/>
    <n v="128.80000000000001"/>
    <n v="5"/>
    <n v="0"/>
    <n v="0"/>
    <x v="0"/>
    <x v="0"/>
    <x v="0"/>
    <x v="0"/>
    <x v="0"/>
    <x v="0"/>
  </r>
  <r>
    <x v="1"/>
    <x v="0"/>
    <x v="19"/>
    <x v="122"/>
    <n v="128"/>
    <n v="332929.78999999998"/>
    <n v="201767.27999999997"/>
    <n v="131162.51"/>
    <n v="10"/>
    <n v="17144.88"/>
    <n v="4792.62"/>
    <n v="10894.98"/>
    <n v="8102.33"/>
    <n v="30"/>
    <n v="22303.79"/>
    <n v="13507.92"/>
    <n v="224"/>
    <n v="46484.94"/>
    <n v="15641.11"/>
    <n v="33"/>
    <n v="19952.919999999998"/>
    <n v="121728.7"/>
    <x v="0"/>
    <x v="0"/>
    <x v="0"/>
    <x v="0"/>
    <x v="0"/>
    <x v="0"/>
  </r>
  <r>
    <x v="1"/>
    <x v="0"/>
    <x v="20"/>
    <x v="73"/>
    <n v="0"/>
    <n v="17008.8"/>
    <n v="0"/>
    <n v="17008.8"/>
    <n v="1"/>
    <n v="0"/>
    <n v="0"/>
    <n v="0"/>
    <n v="0"/>
    <n v="0"/>
    <n v="0"/>
    <n v="0"/>
    <n v="0"/>
    <n v="0"/>
    <n v="0"/>
    <n v="0"/>
    <n v="17008.8"/>
    <n v="0"/>
    <x v="0"/>
    <x v="0"/>
    <x v="0"/>
    <x v="0"/>
    <x v="0"/>
    <x v="0"/>
  </r>
  <r>
    <x v="1"/>
    <x v="0"/>
    <x v="20"/>
    <x v="74"/>
    <n v="167"/>
    <n v="150790.82999999999"/>
    <n v="101946.93999999999"/>
    <n v="48843.89"/>
    <n v="1"/>
    <n v="9963.09"/>
    <n v="5882.91"/>
    <n v="17381.66"/>
    <n v="13690.34"/>
    <n v="92"/>
    <n v="18110.46"/>
    <n v="16854"/>
    <n v="258"/>
    <n v="1740.68"/>
    <n v="1301.32"/>
    <n v="15"/>
    <n v="0"/>
    <n v="2074.37"/>
    <x v="0"/>
    <x v="0"/>
    <x v="0"/>
    <x v="0"/>
    <x v="0"/>
    <x v="0"/>
  </r>
  <r>
    <x v="1"/>
    <x v="0"/>
    <x v="20"/>
    <x v="75"/>
    <n v="186"/>
    <n v="692607.5"/>
    <n v="345509.49"/>
    <n v="347098.01"/>
    <n v="51"/>
    <n v="17806.5"/>
    <n v="6513.5"/>
    <n v="30479.119999999999"/>
    <n v="12683.58"/>
    <n v="122"/>
    <n v="21652.39"/>
    <n v="10634.21"/>
    <n v="270"/>
    <n v="438.5"/>
    <n v="683.6"/>
    <n v="7"/>
    <n v="272435.5"/>
    <n v="228669.2"/>
    <x v="0"/>
    <x v="0"/>
    <x v="0"/>
    <x v="0"/>
    <x v="0"/>
    <x v="0"/>
  </r>
  <r>
    <x v="1"/>
    <x v="0"/>
    <x v="20"/>
    <x v="76"/>
    <n v="292"/>
    <n v="599379.31000000006"/>
    <n v="355077.58000000007"/>
    <n v="244301.72999999998"/>
    <n v="46"/>
    <n v="20797.7"/>
    <n v="15754.3"/>
    <n v="32534.18"/>
    <n v="30070.52"/>
    <n v="188"/>
    <n v="24391.65"/>
    <n v="30239.43"/>
    <n v="467"/>
    <n v="2677.7"/>
    <n v="5073.28"/>
    <n v="46"/>
    <n v="155359.5"/>
    <n v="148730.70000000001"/>
    <x v="0"/>
    <x v="0"/>
    <x v="0"/>
    <x v="0"/>
    <x v="0"/>
    <x v="0"/>
  </r>
  <r>
    <x v="1"/>
    <x v="0"/>
    <x v="20"/>
    <x v="77"/>
    <n v="259"/>
    <n v="275382.03000000003"/>
    <n v="170312.47000000003"/>
    <n v="105069.56"/>
    <n v="14"/>
    <n v="13085.74"/>
    <n v="9907.76"/>
    <n v="20796.52"/>
    <n v="23471.19"/>
    <n v="135"/>
    <n v="17020.12"/>
    <n v="17899.38"/>
    <n v="317"/>
    <n v="6734.66"/>
    <n v="3032.09"/>
    <n v="49"/>
    <n v="44608.52"/>
    <n v="27466.63"/>
    <x v="0"/>
    <x v="0"/>
    <x v="0"/>
    <x v="0"/>
    <x v="0"/>
    <x v="0"/>
  </r>
  <r>
    <x v="1"/>
    <x v="0"/>
    <x v="20"/>
    <x v="78"/>
    <n v="269"/>
    <n v="414981.41"/>
    <n v="241456.76999999996"/>
    <n v="173524.64"/>
    <n v="35"/>
    <n v="13270.58"/>
    <n v="9692.92"/>
    <n v="26735.11"/>
    <n v="24228.720000000001"/>
    <n v="148"/>
    <n v="22920.74"/>
    <n v="24610.99"/>
    <n v="381"/>
    <n v="6587.11"/>
    <n v="4029.44"/>
    <n v="47"/>
    <n v="103382.1"/>
    <n v="76967.070000000007"/>
    <x v="0"/>
    <x v="0"/>
    <x v="0"/>
    <x v="0"/>
    <x v="0"/>
    <x v="0"/>
  </r>
  <r>
    <x v="1"/>
    <x v="0"/>
    <x v="21"/>
    <x v="79"/>
    <n v="34"/>
    <n v="37802.400000000001"/>
    <n v="17645.38"/>
    <n v="20157.02"/>
    <n v="0"/>
    <n v="1530.7"/>
    <n v="1016.3"/>
    <n v="4315.91"/>
    <n v="1950.99"/>
    <n v="19"/>
    <n v="1206.8399999999999"/>
    <n v="1131.21"/>
    <n v="21"/>
    <n v="531.57000000000005"/>
    <n v="1013.08"/>
    <n v="10"/>
    <n v="0"/>
    <n v="0"/>
    <x v="0"/>
    <x v="0"/>
    <x v="0"/>
    <x v="0"/>
    <x v="0"/>
    <x v="0"/>
  </r>
  <r>
    <x v="1"/>
    <x v="0"/>
    <x v="21"/>
    <x v="80"/>
    <n v="45"/>
    <n v="38241.599999999999"/>
    <n v="16870.689999999995"/>
    <n v="21370.910000000003"/>
    <n v="0"/>
    <n v="2485.8000000000002"/>
    <n v="1058.2"/>
    <n v="4857.6000000000004"/>
    <n v="1336.5"/>
    <n v="19"/>
    <n v="2658.32"/>
    <n v="677.08"/>
    <n v="26"/>
    <n v="924.19"/>
    <n v="1410.71"/>
    <n v="12"/>
    <n v="0"/>
    <n v="0"/>
    <x v="0"/>
    <x v="0"/>
    <x v="0"/>
    <x v="0"/>
    <x v="0"/>
    <x v="0"/>
  </r>
  <r>
    <x v="1"/>
    <x v="0"/>
    <x v="21"/>
    <x v="81"/>
    <n v="9"/>
    <n v="10700.35"/>
    <n v="4089.5600000000004"/>
    <n v="6610.79"/>
    <n v="0"/>
    <n v="432.1"/>
    <n v="48.4"/>
    <n v="1954.8"/>
    <n v="0"/>
    <n v="6"/>
    <n v="621"/>
    <n v="0"/>
    <n v="2"/>
    <n v="1602.89"/>
    <n v="131.56"/>
    <n v="7"/>
    <n v="0"/>
    <n v="0"/>
    <x v="0"/>
    <x v="0"/>
    <x v="0"/>
    <x v="0"/>
    <x v="0"/>
    <x v="0"/>
  </r>
  <r>
    <x v="1"/>
    <x v="0"/>
    <x v="21"/>
    <x v="82"/>
    <n v="40"/>
    <n v="36283.86"/>
    <n v="19321.22"/>
    <n v="16962.64"/>
    <n v="0"/>
    <n v="1743.63"/>
    <n v="372.12"/>
    <n v="6041.7"/>
    <n v="1288.5"/>
    <n v="22"/>
    <n v="2117.9699999999998"/>
    <n v="694.79"/>
    <n v="27"/>
    <n v="2843.34"/>
    <n v="2305.41"/>
    <n v="20"/>
    <n v="0"/>
    <n v="0"/>
    <x v="0"/>
    <x v="0"/>
    <x v="0"/>
    <x v="0"/>
    <x v="0"/>
    <x v="0"/>
  </r>
  <r>
    <x v="1"/>
    <x v="0"/>
    <x v="28"/>
    <x v="6"/>
    <n v="247"/>
    <n v="41313.35"/>
    <n v="15705.45"/>
    <n v="25607.899999999998"/>
    <n v="0"/>
    <n v="16385.05"/>
    <n v="7072.95"/>
    <n v="557.29999999999995"/>
    <n v="301.35000000000002"/>
    <n v="10"/>
    <n v="1433.87"/>
    <n v="1701.48"/>
    <n v="27"/>
    <n v="6508.68"/>
    <n v="4912.37"/>
    <n v="286"/>
    <n v="0"/>
    <n v="0"/>
    <x v="0"/>
    <x v="0"/>
    <x v="0"/>
    <x v="0"/>
    <x v="0"/>
    <x v="0"/>
  </r>
  <r>
    <x v="1"/>
    <x v="0"/>
    <x v="28"/>
    <x v="10"/>
    <n v="6"/>
    <n v="3132.15"/>
    <n v="2167.96"/>
    <n v="964.19"/>
    <n v="0"/>
    <n v="404.4"/>
    <n v="177.6"/>
    <n v="135"/>
    <n v="540"/>
    <n v="2"/>
    <n v="25.09"/>
    <n v="100.36"/>
    <n v="2"/>
    <n v="399.7"/>
    <n v="0"/>
    <n v="8"/>
    <n v="0"/>
    <n v="0"/>
    <x v="0"/>
    <x v="0"/>
    <x v="0"/>
    <x v="0"/>
    <x v="0"/>
    <x v="0"/>
  </r>
  <r>
    <x v="1"/>
    <x v="0"/>
    <x v="28"/>
    <x v="12"/>
    <n v="10"/>
    <n v="1247.8"/>
    <n v="417.37999999999988"/>
    <n v="830.42000000000007"/>
    <n v="0"/>
    <n v="656.7"/>
    <n v="309.3"/>
    <n v="0"/>
    <n v="0"/>
    <n v="0"/>
    <n v="27.02"/>
    <n v="108.08"/>
    <n v="2"/>
    <n v="146.69999999999999"/>
    <n v="0"/>
    <n v="4"/>
    <n v="0"/>
    <n v="0"/>
    <x v="0"/>
    <x v="0"/>
    <x v="0"/>
    <x v="0"/>
    <x v="0"/>
    <x v="0"/>
  </r>
  <r>
    <x v="1"/>
    <x v="0"/>
    <x v="28"/>
    <x v="14"/>
    <n v="198"/>
    <n v="33059.949999999997"/>
    <n v="13320.619999999995"/>
    <n v="19739.330000000002"/>
    <n v="0"/>
    <n v="12905.35"/>
    <n v="5558.65"/>
    <n v="440.14"/>
    <n v="675.71"/>
    <n v="9"/>
    <n v="763.1"/>
    <n v="844.3"/>
    <n v="14"/>
    <n v="5241.74"/>
    <n v="4010.26"/>
    <n v="285"/>
    <n v="0"/>
    <n v="0"/>
    <x v="0"/>
    <x v="0"/>
    <x v="0"/>
    <x v="0"/>
    <x v="0"/>
    <x v="0"/>
  </r>
  <r>
    <x v="1"/>
    <x v="0"/>
    <x v="28"/>
    <x v="19"/>
    <n v="30"/>
    <n v="5894.4"/>
    <n v="3307.3099999999995"/>
    <n v="2587.09"/>
    <n v="0"/>
    <n v="1725.6"/>
    <n v="959.4"/>
    <n v="127.92"/>
    <n v="417.73"/>
    <n v="3"/>
    <n v="260"/>
    <n v="191.1"/>
    <n v="4"/>
    <n v="473.57"/>
    <n v="647.78"/>
    <n v="31"/>
    <n v="0"/>
    <n v="0"/>
    <x v="0"/>
    <x v="0"/>
    <x v="0"/>
    <x v="0"/>
    <x v="0"/>
    <x v="0"/>
  </r>
  <r>
    <x v="1"/>
    <x v="0"/>
    <x v="28"/>
    <x v="20"/>
    <n v="1"/>
    <n v="120"/>
    <n v="0"/>
    <n v="120"/>
    <n v="0"/>
    <n v="120"/>
    <n v="0"/>
    <n v="0"/>
    <n v="0"/>
    <n v="0"/>
    <n v="0"/>
    <n v="0"/>
    <n v="0"/>
    <n v="0"/>
    <n v="0"/>
    <n v="0"/>
    <n v="0"/>
    <n v="0"/>
    <x v="0"/>
    <x v="0"/>
    <x v="0"/>
    <x v="0"/>
    <x v="0"/>
    <x v="0"/>
  </r>
  <r>
    <x v="1"/>
    <x v="0"/>
    <x v="28"/>
    <x v="113"/>
    <n v="39"/>
    <n v="8699.35"/>
    <n v="3371.3600000000006"/>
    <n v="5327.99"/>
    <n v="0"/>
    <n v="2741.9"/>
    <n v="1025.0999999999999"/>
    <n v="354"/>
    <n v="336"/>
    <n v="4"/>
    <n v="1044"/>
    <n v="0"/>
    <n v="5"/>
    <n v="1106.0899999999999"/>
    <n v="630.26"/>
    <n v="45"/>
    <n v="0"/>
    <n v="0"/>
    <x v="0"/>
    <x v="0"/>
    <x v="0"/>
    <x v="0"/>
    <x v="0"/>
    <x v="0"/>
  </r>
  <r>
    <x v="1"/>
    <x v="0"/>
    <x v="22"/>
    <x v="83"/>
    <n v="178"/>
    <n v="289969.62"/>
    <n v="218603.19"/>
    <n v="71366.429999999993"/>
    <n v="8"/>
    <n v="22882.75"/>
    <n v="9229.75"/>
    <n v="13789.91"/>
    <n v="11989.49"/>
    <n v="111"/>
    <n v="867.92"/>
    <n v="1059.23"/>
    <n v="17"/>
    <n v="874.74"/>
    <n v="2069.16"/>
    <n v="14"/>
    <n v="31743.11"/>
    <n v="142696.79999999999"/>
    <x v="0"/>
    <x v="0"/>
    <x v="0"/>
    <x v="0"/>
    <x v="0"/>
    <x v="0"/>
  </r>
  <r>
    <x v="1"/>
    <x v="0"/>
    <x v="22"/>
    <x v="84"/>
    <n v="119"/>
    <n v="500194.17"/>
    <n v="412115.16"/>
    <n v="88079.01"/>
    <n v="14"/>
    <n v="14161.38"/>
    <n v="6221.12"/>
    <n v="7990.92"/>
    <n v="6041.18"/>
    <n v="73"/>
    <n v="1038.5999999999999"/>
    <n v="0"/>
    <n v="8"/>
    <n v="12.35"/>
    <n v="111.15"/>
    <n v="1"/>
    <n v="64633.760000000002"/>
    <n v="371677.5"/>
    <x v="0"/>
    <x v="0"/>
    <x v="0"/>
    <x v="0"/>
    <x v="0"/>
    <x v="0"/>
  </r>
  <r>
    <x v="1"/>
    <x v="0"/>
    <x v="22"/>
    <x v="85"/>
    <n v="114"/>
    <n v="371603.27"/>
    <n v="212668.95000000004"/>
    <n v="158934.31999999998"/>
    <n v="9"/>
    <n v="11959.88"/>
    <n v="5570.12"/>
    <n v="9305.84"/>
    <n v="9555.4599999999991"/>
    <n v="80"/>
    <n v="2622.39"/>
    <n v="3424.46"/>
    <n v="49"/>
    <n v="386.91"/>
    <n v="361.14"/>
    <n v="6"/>
    <n v="132359.29999999999"/>
    <n v="156035.20000000001"/>
    <x v="0"/>
    <x v="0"/>
    <x v="0"/>
    <x v="0"/>
    <x v="0"/>
    <x v="0"/>
  </r>
  <r>
    <x v="1"/>
    <x v="0"/>
    <x v="22"/>
    <x v="86"/>
    <n v="416"/>
    <n v="344090.94"/>
    <n v="269357.55"/>
    <n v="74733.39"/>
    <n v="1"/>
    <n v="14634"/>
    <n v="13225"/>
    <n v="43022.07"/>
    <n v="52366.64"/>
    <n v="264"/>
    <n v="10438.86"/>
    <n v="9141.2999999999993"/>
    <n v="170"/>
    <n v="1545.46"/>
    <n v="3847.19"/>
    <n v="30"/>
    <n v="4226"/>
    <n v="0"/>
    <x v="0"/>
    <x v="0"/>
    <x v="0"/>
    <x v="0"/>
    <x v="0"/>
    <x v="0"/>
  </r>
  <r>
    <x v="1"/>
    <x v="0"/>
    <x v="22"/>
    <x v="87"/>
    <n v="129"/>
    <n v="414642.69"/>
    <n v="362061.3"/>
    <n v="52581.39"/>
    <n v="6"/>
    <n v="14713"/>
    <n v="7417"/>
    <n v="19996.689999999999"/>
    <n v="22825.26"/>
    <n v="76"/>
    <n v="750.36"/>
    <n v="2052.2399999999998"/>
    <n v="28"/>
    <n v="1531.6"/>
    <n v="1020.1"/>
    <n v="12"/>
    <n v="15589.74"/>
    <n v="243102.8"/>
    <x v="0"/>
    <x v="0"/>
    <x v="0"/>
    <x v="0"/>
    <x v="0"/>
    <x v="0"/>
  </r>
  <r>
    <x v="1"/>
    <x v="0"/>
    <x v="22"/>
    <x v="123"/>
    <n v="264"/>
    <n v="131335.78"/>
    <n v="105987.94"/>
    <n v="25347.84"/>
    <n v="0"/>
    <n v="10646.4"/>
    <n v="8560.6"/>
    <n v="11736.88"/>
    <n v="23444.93"/>
    <n v="138"/>
    <n v="375.56"/>
    <n v="2775.79"/>
    <n v="19"/>
    <n v="2589"/>
    <n v="843"/>
    <n v="9"/>
    <n v="0"/>
    <n v="0"/>
    <x v="0"/>
    <x v="0"/>
    <x v="0"/>
    <x v="0"/>
    <x v="0"/>
    <x v="0"/>
  </r>
  <r>
    <x v="1"/>
    <x v="0"/>
    <x v="23"/>
    <x v="89"/>
    <n v="319"/>
    <n v="142009.25"/>
    <n v="108894.67"/>
    <n v="33114.58"/>
    <n v="0"/>
    <n v="4662.51"/>
    <n v="7481.49"/>
    <n v="0"/>
    <n v="0"/>
    <n v="0"/>
    <n v="0"/>
    <n v="0"/>
    <n v="0"/>
    <n v="12303.07"/>
    <n v="101413.2"/>
    <n v="340"/>
    <n v="0"/>
    <n v="0"/>
    <x v="0"/>
    <x v="0"/>
    <x v="0"/>
    <x v="0"/>
    <x v="0"/>
    <x v="0"/>
  </r>
  <r>
    <x v="1"/>
    <x v="0"/>
    <x v="23"/>
    <x v="90"/>
    <n v="226"/>
    <n v="111421.85"/>
    <n v="93454.420000000013"/>
    <n v="17967.43"/>
    <n v="0"/>
    <n v="2459.46"/>
    <n v="6771.89"/>
    <n v="0"/>
    <n v="0"/>
    <n v="0"/>
    <n v="0"/>
    <n v="0"/>
    <n v="0"/>
    <n v="11004.97"/>
    <n v="86682.53"/>
    <n v="311"/>
    <n v="0"/>
    <n v="0"/>
    <x v="0"/>
    <x v="0"/>
    <x v="0"/>
    <x v="0"/>
    <x v="0"/>
    <x v="0"/>
  </r>
  <r>
    <x v="1"/>
    <x v="0"/>
    <x v="23"/>
    <x v="91"/>
    <n v="156"/>
    <n v="68200.55"/>
    <n v="51268.9"/>
    <n v="16931.650000000001"/>
    <n v="0"/>
    <n v="1617.37"/>
    <n v="3423.18"/>
    <n v="0"/>
    <n v="0"/>
    <n v="0"/>
    <n v="0"/>
    <n v="0"/>
    <n v="0"/>
    <n v="8251.2800000000007"/>
    <n v="47845.72"/>
    <n v="183"/>
    <n v="0"/>
    <n v="0"/>
    <x v="0"/>
    <x v="0"/>
    <x v="0"/>
    <x v="0"/>
    <x v="0"/>
    <x v="0"/>
  </r>
  <r>
    <x v="1"/>
    <x v="0"/>
    <x v="23"/>
    <x v="92"/>
    <n v="205"/>
    <n v="56104.3"/>
    <n v="37155.570000000007"/>
    <n v="18948.73"/>
    <n v="0"/>
    <n v="2631.69"/>
    <n v="3505.51"/>
    <n v="0"/>
    <n v="0"/>
    <n v="0"/>
    <n v="0"/>
    <n v="0"/>
    <n v="0"/>
    <n v="4553.04"/>
    <n v="33650.06"/>
    <n v="159"/>
    <n v="0"/>
    <n v="0"/>
    <x v="0"/>
    <x v="0"/>
    <x v="0"/>
    <x v="0"/>
    <x v="0"/>
    <x v="0"/>
  </r>
  <r>
    <x v="1"/>
    <x v="0"/>
    <x v="23"/>
    <x v="93"/>
    <n v="5"/>
    <n v="1100.2"/>
    <n v="854.38000000000011"/>
    <n v="245.82"/>
    <n v="0"/>
    <n v="110.3"/>
    <n v="233.7"/>
    <n v="0"/>
    <n v="0"/>
    <n v="0"/>
    <n v="0"/>
    <n v="0"/>
    <n v="0"/>
    <n v="135.52000000000001"/>
    <n v="620.67999999999995"/>
    <n v="3"/>
    <n v="0"/>
    <n v="0"/>
    <x v="0"/>
    <x v="0"/>
    <x v="0"/>
    <x v="0"/>
    <x v="0"/>
    <x v="0"/>
  </r>
  <r>
    <x v="1"/>
    <x v="0"/>
    <x v="23"/>
    <x v="124"/>
    <n v="143"/>
    <n v="50949.25"/>
    <n v="31855.260000000002"/>
    <n v="19093.989999999998"/>
    <n v="0"/>
    <n v="2158.75"/>
    <n v="3413.25"/>
    <n v="0"/>
    <n v="0"/>
    <n v="0"/>
    <n v="0"/>
    <n v="0"/>
    <n v="0"/>
    <n v="3071.24"/>
    <n v="28442.01"/>
    <n v="118"/>
    <n v="0"/>
    <n v="0"/>
    <x v="0"/>
    <x v="0"/>
    <x v="0"/>
    <x v="0"/>
    <x v="0"/>
    <x v="0"/>
  </r>
  <r>
    <x v="1"/>
    <x v="0"/>
    <x v="23"/>
    <x v="125"/>
    <n v="3"/>
    <n v="12031.33"/>
    <n v="12031.33"/>
    <n v="0"/>
    <n v="1"/>
    <n v="0"/>
    <n v="0"/>
    <n v="0"/>
    <n v="0"/>
    <n v="0"/>
    <n v="0"/>
    <n v="0"/>
    <n v="0"/>
    <n v="0"/>
    <n v="0"/>
    <n v="0"/>
    <n v="0"/>
    <n v="12031.33"/>
    <x v="0"/>
    <x v="0"/>
    <x v="0"/>
    <x v="0"/>
    <x v="0"/>
    <x v="0"/>
  </r>
  <r>
    <x v="1"/>
    <x v="0"/>
    <x v="24"/>
    <x v="94"/>
    <n v="303"/>
    <n v="426833.53"/>
    <n v="148965.49000000005"/>
    <n v="277868.03999999998"/>
    <n v="65"/>
    <n v="37139.01"/>
    <n v="9774.74"/>
    <n v="5804.75"/>
    <n v="5014.1499999999996"/>
    <n v="21"/>
    <n v="2314.5"/>
    <n v="939.35"/>
    <n v="21"/>
    <n v="1284.98"/>
    <n v="666.58"/>
    <n v="20"/>
    <n v="230831.8"/>
    <n v="110932.9"/>
    <x v="0"/>
    <x v="0"/>
    <x v="0"/>
    <x v="0"/>
    <x v="0"/>
    <x v="0"/>
  </r>
  <r>
    <x v="1"/>
    <x v="0"/>
    <x v="24"/>
    <x v="95"/>
    <n v="153"/>
    <n v="206350.53"/>
    <n v="110541.22"/>
    <n v="95809.31"/>
    <n v="27"/>
    <n v="16261.38"/>
    <n v="5306.12"/>
    <n v="6566.28"/>
    <n v="5647.42"/>
    <n v="17"/>
    <n v="174.8"/>
    <n v="105.45"/>
    <n v="2"/>
    <n v="1574.85"/>
    <n v="975.05"/>
    <n v="13"/>
    <n v="70969"/>
    <n v="74079.78"/>
    <x v="0"/>
    <x v="0"/>
    <x v="0"/>
    <x v="0"/>
    <x v="0"/>
    <x v="0"/>
  </r>
  <r>
    <x v="1"/>
    <x v="0"/>
    <x v="24"/>
    <x v="5"/>
    <n v="1"/>
    <n v="0"/>
    <n v="0"/>
    <n v="0"/>
    <n v="0"/>
    <n v="0"/>
    <n v="0"/>
    <n v="0"/>
    <n v="0"/>
    <n v="0"/>
    <n v="0"/>
    <n v="0"/>
    <n v="0"/>
    <n v="0"/>
    <n v="0"/>
    <n v="0"/>
    <n v="0"/>
    <n v="0"/>
    <x v="0"/>
    <x v="0"/>
    <x v="0"/>
    <x v="0"/>
    <x v="0"/>
    <x v="0"/>
  </r>
  <r>
    <x v="1"/>
    <x v="0"/>
    <x v="24"/>
    <x v="96"/>
    <n v="61"/>
    <n v="21604.5"/>
    <n v="4260.75"/>
    <n v="17343.75"/>
    <n v="2"/>
    <n v="6722.75"/>
    <n v="1689.75"/>
    <n v="1188"/>
    <n v="0"/>
    <n v="2"/>
    <n v="265.5"/>
    <n v="0"/>
    <n v="2"/>
    <n v="85.5"/>
    <n v="195"/>
    <n v="3"/>
    <n v="9082"/>
    <n v="0"/>
    <x v="0"/>
    <x v="0"/>
    <x v="0"/>
    <x v="0"/>
    <x v="0"/>
    <x v="0"/>
  </r>
  <r>
    <x v="1"/>
    <x v="0"/>
    <x v="24"/>
    <x v="97"/>
    <n v="225"/>
    <n v="353638.86"/>
    <n v="185554.77"/>
    <n v="168084.09"/>
    <n v="38"/>
    <n v="24880.27"/>
    <n v="9184.73"/>
    <n v="2417.75"/>
    <n v="7348.35"/>
    <n v="21"/>
    <n v="378.5"/>
    <n v="408.8"/>
    <n v="6"/>
    <n v="1478.57"/>
    <n v="1744.98"/>
    <n v="15"/>
    <n v="138929"/>
    <n v="147335.70000000001"/>
    <x v="0"/>
    <x v="0"/>
    <x v="0"/>
    <x v="0"/>
    <x v="0"/>
    <x v="0"/>
  </r>
  <r>
    <x v="1"/>
    <x v="0"/>
    <x v="24"/>
    <x v="98"/>
    <n v="102"/>
    <n v="88872.6"/>
    <n v="32587.550000000003"/>
    <n v="56285.05"/>
    <n v="9"/>
    <n v="13322.25"/>
    <n v="3655.25"/>
    <n v="4147.1000000000004"/>
    <n v="5482.6"/>
    <n v="12"/>
    <n v="583.20000000000005"/>
    <n v="533"/>
    <n v="9"/>
    <n v="359.1"/>
    <n v="27.3"/>
    <n v="5"/>
    <n v="37873.4"/>
    <n v="3630"/>
    <x v="0"/>
    <x v="0"/>
    <x v="0"/>
    <x v="0"/>
    <x v="0"/>
    <x v="0"/>
  </r>
  <r>
    <x v="1"/>
    <x v="0"/>
    <x v="24"/>
    <x v="126"/>
    <n v="82"/>
    <n v="56797.65"/>
    <n v="42125.570000000007"/>
    <n v="14672.079999999998"/>
    <n v="0"/>
    <n v="10470.629999999999"/>
    <n v="4509.37"/>
    <n v="3602.64"/>
    <n v="9584.56"/>
    <n v="16"/>
    <n v="125.41"/>
    <n v="1417.24"/>
    <n v="12"/>
    <n v="473.4"/>
    <n v="240"/>
    <n v="3"/>
    <n v="0"/>
    <n v="0"/>
    <x v="0"/>
    <x v="0"/>
    <x v="0"/>
    <x v="0"/>
    <x v="0"/>
    <x v="0"/>
  </r>
  <r>
    <x v="1"/>
    <x v="0"/>
    <x v="24"/>
    <x v="127"/>
    <n v="533"/>
    <n v="72818.16"/>
    <n v="43650.180000000008"/>
    <n v="29167.979999999996"/>
    <n v="1"/>
    <n v="21022.1"/>
    <n v="11879.9"/>
    <n v="4424.12"/>
    <n v="5392.23"/>
    <n v="18"/>
    <n v="988.37"/>
    <n v="825.08"/>
    <n v="18"/>
    <n v="2733.39"/>
    <n v="2518.5100000000002"/>
    <n v="132"/>
    <n v="0"/>
    <n v="3401.76"/>
    <x v="0"/>
    <x v="0"/>
    <x v="0"/>
    <x v="0"/>
    <x v="0"/>
    <x v="0"/>
  </r>
  <r>
    <x v="1"/>
    <x v="0"/>
    <x v="25"/>
    <x v="100"/>
    <n v="35"/>
    <n v="23523.8"/>
    <n v="20019.89"/>
    <n v="3503.91"/>
    <n v="1"/>
    <n v="2890.75"/>
    <n v="3014.25"/>
    <n v="0"/>
    <n v="0"/>
    <n v="0"/>
    <n v="31.33"/>
    <n v="296.27"/>
    <n v="4"/>
    <n v="581.83000000000004"/>
    <n v="5678.77"/>
    <n v="13"/>
    <n v="0"/>
    <n v="11030.6"/>
    <x v="0"/>
    <x v="0"/>
    <x v="0"/>
    <x v="0"/>
    <x v="0"/>
    <x v="0"/>
  </r>
  <r>
    <x v="1"/>
    <x v="0"/>
    <x v="25"/>
    <x v="101"/>
    <n v="33"/>
    <n v="9835.0499999999993"/>
    <n v="5909.3899999999994"/>
    <n v="3925.66"/>
    <n v="0"/>
    <n v="3510.5"/>
    <n v="3007"/>
    <n v="0"/>
    <n v="0"/>
    <n v="0"/>
    <n v="244.79"/>
    <n v="136.76"/>
    <n v="4"/>
    <n v="170.37"/>
    <n v="2765.63"/>
    <n v="14"/>
    <n v="0"/>
    <n v="0"/>
    <x v="0"/>
    <x v="0"/>
    <x v="0"/>
    <x v="0"/>
    <x v="0"/>
    <x v="0"/>
  </r>
  <r>
    <x v="1"/>
    <x v="0"/>
    <x v="25"/>
    <x v="128"/>
    <n v="477"/>
    <n v="94389.7"/>
    <n v="49401.68"/>
    <n v="44988.02"/>
    <n v="0"/>
    <n v="37282.35"/>
    <n v="34228.65"/>
    <n v="0"/>
    <n v="0"/>
    <n v="0"/>
    <n v="0"/>
    <n v="0"/>
    <n v="0"/>
    <n v="7705.67"/>
    <n v="15173.03"/>
    <n v="116"/>
    <n v="0"/>
    <n v="0"/>
    <x v="0"/>
    <x v="0"/>
    <x v="0"/>
    <x v="0"/>
    <x v="0"/>
    <x v="0"/>
  </r>
  <r>
    <x v="1"/>
    <x v="0"/>
    <x v="26"/>
    <x v="103"/>
    <n v="786"/>
    <n v="92273.04"/>
    <n v="53809.219999999994"/>
    <n v="38463.82"/>
    <n v="0"/>
    <n v="24529.8"/>
    <n v="23743.7"/>
    <n v="0"/>
    <n v="0"/>
    <n v="0"/>
    <n v="8786.76"/>
    <n v="21745.78"/>
    <n v="266"/>
    <n v="562.26"/>
    <n v="8319.74"/>
    <n v="23"/>
    <n v="0"/>
    <n v="0"/>
    <x v="0"/>
    <x v="0"/>
    <x v="0"/>
    <x v="0"/>
    <x v="0"/>
    <x v="0"/>
  </r>
  <r>
    <x v="1"/>
    <x v="0"/>
    <x v="26"/>
    <x v="104"/>
    <n v="93"/>
    <n v="24954.05"/>
    <n v="1039.8400000000001"/>
    <n v="23914.21"/>
    <n v="0"/>
    <n v="10977.5"/>
    <n v="875"/>
    <n v="0"/>
    <n v="0"/>
    <n v="0"/>
    <n v="432"/>
    <n v="0"/>
    <n v="2"/>
    <n v="324.70999999999998"/>
    <n v="164.84"/>
    <n v="2"/>
    <n v="0"/>
    <n v="0"/>
    <x v="0"/>
    <x v="0"/>
    <x v="0"/>
    <x v="0"/>
    <x v="0"/>
    <x v="0"/>
  </r>
  <r>
    <x v="1"/>
    <x v="0"/>
    <x v="26"/>
    <x v="105"/>
    <n v="377"/>
    <n v="59031.05"/>
    <n v="22192.460000000006"/>
    <n v="36838.589999999997"/>
    <n v="0"/>
    <n v="30443.26"/>
    <n v="13781.74"/>
    <n v="108.9"/>
    <n v="0"/>
    <n v="1"/>
    <n v="2415.04"/>
    <n v="5083.41"/>
    <n v="63"/>
    <n v="1930.39"/>
    <n v="3109.51"/>
    <n v="23"/>
    <n v="0"/>
    <n v="0"/>
    <x v="0"/>
    <x v="0"/>
    <x v="0"/>
    <x v="0"/>
    <x v="0"/>
    <x v="0"/>
  </r>
  <r>
    <x v="1"/>
    <x v="0"/>
    <x v="26"/>
    <x v="106"/>
    <n v="64"/>
    <n v="18396.75"/>
    <n v="3269.17"/>
    <n v="15127.58"/>
    <n v="0"/>
    <n v="5735.7"/>
    <n v="2331"/>
    <n v="0"/>
    <n v="0"/>
    <n v="0"/>
    <n v="2961.88"/>
    <n v="938.17"/>
    <n v="38"/>
    <n v="630"/>
    <n v="0"/>
    <n v="4"/>
    <n v="0"/>
    <n v="0"/>
    <x v="0"/>
    <x v="0"/>
    <x v="0"/>
    <x v="0"/>
    <x v="0"/>
    <x v="0"/>
  </r>
  <r>
    <x v="2"/>
    <x v="0"/>
    <x v="0"/>
    <x v="3"/>
    <n v="231"/>
    <n v="200581.22"/>
    <n v="135812.35999999999"/>
    <n v="64768.86"/>
    <n v="0"/>
    <n v="13946.3"/>
    <n v="7488.7"/>
    <n v="18858.21"/>
    <n v="20780.05"/>
    <n v="127"/>
    <n v="15692.02"/>
    <n v="13788.39"/>
    <n v="239"/>
    <n v="11347.33"/>
    <n v="14478.7"/>
    <n v="432"/>
    <n v="0"/>
    <n v="0"/>
    <x v="0"/>
    <x v="0"/>
    <x v="0"/>
    <x v="0"/>
    <x v="0"/>
    <x v="0"/>
  </r>
  <r>
    <x v="2"/>
    <x v="0"/>
    <x v="0"/>
    <x v="4"/>
    <n v="189"/>
    <n v="105005.54"/>
    <n v="59125.299999999996"/>
    <n v="45880.24"/>
    <n v="0"/>
    <n v="11135.3"/>
    <n v="6159.2"/>
    <n v="11146.69"/>
    <n v="5674.6"/>
    <n v="56"/>
    <n v="9032.09"/>
    <n v="5931.51"/>
    <n v="137"/>
    <n v="8881.16"/>
    <n v="7717.41"/>
    <n v="309"/>
    <n v="0"/>
    <n v="0"/>
    <x v="0"/>
    <x v="0"/>
    <x v="0"/>
    <x v="0"/>
    <x v="0"/>
    <x v="0"/>
  </r>
  <r>
    <x v="2"/>
    <x v="0"/>
    <x v="0"/>
    <x v="111"/>
    <n v="322"/>
    <n v="133585.29"/>
    <n v="85367.55"/>
    <n v="48217.740000000005"/>
    <n v="0"/>
    <n v="10420.52"/>
    <n v="4771.7299999999996"/>
    <n v="8324.6"/>
    <n v="14416.45"/>
    <n v="66"/>
    <n v="13368.32"/>
    <n v="8062.22"/>
    <n v="166"/>
    <n v="12497.3"/>
    <n v="12635.05"/>
    <n v="492"/>
    <n v="0"/>
    <n v="0"/>
    <x v="0"/>
    <x v="0"/>
    <x v="0"/>
    <x v="0"/>
    <x v="0"/>
    <x v="0"/>
  </r>
  <r>
    <x v="2"/>
    <x v="0"/>
    <x v="0"/>
    <x v="13"/>
    <n v="301"/>
    <n v="141422.01"/>
    <n v="88151.250000000015"/>
    <n v="53270.759999999995"/>
    <n v="0"/>
    <n v="9553.57"/>
    <n v="4434.93"/>
    <n v="14355.78"/>
    <n v="10000.25"/>
    <n v="103"/>
    <n v="12326.78"/>
    <n v="7448.19"/>
    <n v="170"/>
    <n v="12207.63"/>
    <n v="17555.82"/>
    <n v="432"/>
    <n v="0"/>
    <n v="0"/>
    <x v="0"/>
    <x v="0"/>
    <x v="0"/>
    <x v="0"/>
    <x v="0"/>
    <x v="0"/>
  </r>
  <r>
    <x v="2"/>
    <x v="0"/>
    <x v="0"/>
    <x v="15"/>
    <n v="241"/>
    <n v="149800.57999999999"/>
    <n v="95394.579999999987"/>
    <n v="54406"/>
    <n v="0"/>
    <n v="8471.33"/>
    <n v="3066.67"/>
    <n v="15213"/>
    <n v="12741.91"/>
    <n v="71"/>
    <n v="14116.37"/>
    <n v="13812.59"/>
    <n v="238"/>
    <n v="12332.3"/>
    <n v="9863.59"/>
    <n v="433"/>
    <n v="0"/>
    <n v="0"/>
    <x v="0"/>
    <x v="0"/>
    <x v="0"/>
    <x v="0"/>
    <x v="0"/>
    <x v="0"/>
  </r>
  <r>
    <x v="2"/>
    <x v="0"/>
    <x v="0"/>
    <x v="16"/>
    <n v="129"/>
    <n v="50579.12"/>
    <n v="25491.440000000002"/>
    <n v="25087.68"/>
    <n v="0"/>
    <n v="4581.6099999999997"/>
    <n v="1706.89"/>
    <n v="6023.66"/>
    <n v="1160.31"/>
    <n v="24"/>
    <n v="6033.94"/>
    <n v="2838.21"/>
    <n v="64"/>
    <n v="6241.47"/>
    <n v="5418.09"/>
    <n v="186"/>
    <n v="0"/>
    <n v="0"/>
    <x v="0"/>
    <x v="0"/>
    <x v="0"/>
    <x v="0"/>
    <x v="0"/>
    <x v="0"/>
  </r>
  <r>
    <x v="2"/>
    <x v="0"/>
    <x v="0"/>
    <x v="18"/>
    <n v="169"/>
    <n v="53298.29"/>
    <n v="26799.61"/>
    <n v="26498.68"/>
    <n v="0"/>
    <n v="6104.77"/>
    <n v="2097.48"/>
    <n v="4594.84"/>
    <n v="2133.59"/>
    <n v="30"/>
    <n v="5760.41"/>
    <n v="4270.3500000000004"/>
    <n v="83"/>
    <n v="7214.66"/>
    <n v="4841.33"/>
    <n v="271"/>
    <n v="0"/>
    <n v="0"/>
    <x v="3"/>
    <x v="0"/>
    <x v="3"/>
    <x v="0"/>
    <x v="0"/>
    <x v="0"/>
  </r>
  <r>
    <x v="2"/>
    <x v="0"/>
    <x v="0"/>
    <x v="129"/>
    <n v="83"/>
    <n v="28433.06"/>
    <n v="15745.640000000003"/>
    <n v="12687.419999999998"/>
    <n v="0"/>
    <n v="3061.6"/>
    <n v="1039.4000000000001"/>
    <n v="1827.62"/>
    <n v="1330.78"/>
    <n v="11"/>
    <n v="3191.79"/>
    <n v="3770.26"/>
    <n v="57"/>
    <n v="3564.41"/>
    <n v="3288.4"/>
    <n v="140"/>
    <n v="0"/>
    <n v="0"/>
    <x v="0"/>
    <x v="0"/>
    <x v="0"/>
    <x v="0"/>
    <x v="0"/>
    <x v="0"/>
  </r>
  <r>
    <x v="2"/>
    <x v="0"/>
    <x v="1"/>
    <x v="0"/>
    <n v="738"/>
    <n v="747205.09"/>
    <n v="597635.90999999992"/>
    <n v="149569.18"/>
    <n v="33"/>
    <n v="70745.95"/>
    <n v="36317.800000000003"/>
    <n v="23457.759999999998"/>
    <n v="13841.79"/>
    <n v="201"/>
    <n v="29914.560000000001"/>
    <n v="27172.080000000002"/>
    <n v="418"/>
    <n v="7226.85"/>
    <n v="7053.67"/>
    <n v="207"/>
    <n v="16582.060000000001"/>
    <n v="438651.5"/>
    <x v="0"/>
    <x v="0"/>
    <x v="0"/>
    <x v="0"/>
    <x v="0"/>
    <x v="0"/>
  </r>
  <r>
    <x v="2"/>
    <x v="0"/>
    <x v="1"/>
    <x v="1"/>
    <n v="413"/>
    <n v="613343.92000000004"/>
    <n v="553628"/>
    <n v="59715.92"/>
    <n v="22"/>
    <n v="26906.15"/>
    <n v="28172.85"/>
    <n v="3913.14"/>
    <n v="1653.06"/>
    <n v="16"/>
    <n v="8517.76"/>
    <n v="15390.39"/>
    <n v="124"/>
    <n v="4758.6000000000004"/>
    <n v="14317.39"/>
    <n v="259"/>
    <n v="14388.27"/>
    <n v="482961.9"/>
    <x v="0"/>
    <x v="0"/>
    <x v="0"/>
    <x v="0"/>
    <x v="0"/>
    <x v="0"/>
  </r>
  <r>
    <x v="2"/>
    <x v="0"/>
    <x v="1"/>
    <x v="22"/>
    <n v="34"/>
    <n v="27497"/>
    <n v="9651.8499999999985"/>
    <n v="17845.150000000001"/>
    <n v="0"/>
    <n v="4278.25"/>
    <n v="1931.75"/>
    <n v="90"/>
    <n v="0"/>
    <n v="1"/>
    <n v="154.80000000000001"/>
    <n v="426.4"/>
    <n v="5"/>
    <n v="12977.1"/>
    <n v="7113.7"/>
    <n v="33"/>
    <n v="0"/>
    <n v="0"/>
    <x v="0"/>
    <x v="0"/>
    <x v="0"/>
    <x v="0"/>
    <x v="0"/>
    <x v="0"/>
  </r>
  <r>
    <x v="2"/>
    <x v="0"/>
    <x v="1"/>
    <x v="23"/>
    <n v="49"/>
    <n v="23785.25"/>
    <n v="11066.93"/>
    <n v="12718.32"/>
    <n v="0"/>
    <n v="4508.75"/>
    <n v="3023.75"/>
    <n v="834.24"/>
    <n v="251.16"/>
    <n v="9"/>
    <n v="6200.01"/>
    <n v="5534.21"/>
    <n v="60"/>
    <n v="43.32"/>
    <n v="87.01"/>
    <n v="5"/>
    <n v="0"/>
    <n v="0"/>
    <x v="0"/>
    <x v="0"/>
    <x v="0"/>
    <x v="0"/>
    <x v="0"/>
    <x v="0"/>
  </r>
  <r>
    <x v="2"/>
    <x v="0"/>
    <x v="1"/>
    <x v="24"/>
    <n v="0"/>
    <n v="1789042.55"/>
    <n v="1773941.6600000001"/>
    <n v="15100.89"/>
    <n v="74"/>
    <n v="0"/>
    <n v="0"/>
    <n v="0"/>
    <n v="0"/>
    <n v="0"/>
    <n v="0"/>
    <n v="0"/>
    <n v="0"/>
    <n v="0"/>
    <n v="0"/>
    <n v="0"/>
    <n v="11718.89"/>
    <n v="1773942"/>
    <x v="0"/>
    <x v="0"/>
    <x v="0"/>
    <x v="0"/>
    <x v="0"/>
    <x v="0"/>
  </r>
  <r>
    <x v="2"/>
    <x v="0"/>
    <x v="1"/>
    <x v="112"/>
    <n v="250"/>
    <n v="81805.53"/>
    <n v="49903.47"/>
    <n v="31902.06"/>
    <n v="2"/>
    <n v="19492.5"/>
    <n v="18859.5"/>
    <n v="1883.86"/>
    <n v="2319.36"/>
    <n v="15"/>
    <n v="6078.9"/>
    <n v="6065"/>
    <n v="104"/>
    <n v="3684.8"/>
    <n v="6179.21"/>
    <n v="118"/>
    <n v="0"/>
    <n v="8073.96"/>
    <x v="0"/>
    <x v="0"/>
    <x v="0"/>
    <x v="0"/>
    <x v="0"/>
    <x v="0"/>
  </r>
  <r>
    <x v="2"/>
    <x v="0"/>
    <x v="2"/>
    <x v="114"/>
    <n v="435"/>
    <n v="694811.44"/>
    <n v="365221.68999999994"/>
    <n v="329589.75"/>
    <n v="12"/>
    <n v="34575.25"/>
    <n v="23458.75"/>
    <n v="48948.76"/>
    <n v="31193.24"/>
    <n v="169"/>
    <n v="114068.5"/>
    <n v="95291.26"/>
    <n v="1556"/>
    <n v="5628.94"/>
    <n v="5207.66"/>
    <n v="71"/>
    <n v="124820.3"/>
    <n v="49786.78"/>
    <x v="0"/>
    <x v="0"/>
    <x v="0"/>
    <x v="0"/>
    <x v="0"/>
    <x v="0"/>
  </r>
  <r>
    <x v="2"/>
    <x v="0"/>
    <x v="2"/>
    <x v="25"/>
    <n v="418"/>
    <n v="482009.06"/>
    <n v="328890.99"/>
    <n v="153118.07"/>
    <n v="9"/>
    <n v="33006.550000000003"/>
    <n v="28119.45"/>
    <n v="31331.74"/>
    <n v="13275.89"/>
    <n v="131"/>
    <n v="78670.59"/>
    <n v="106967.9"/>
    <n v="1418"/>
    <n v="1772.22"/>
    <n v="1447.73"/>
    <n v="65"/>
    <n v="7277.97"/>
    <n v="89864.75"/>
    <x v="0"/>
    <x v="0"/>
    <x v="0"/>
    <x v="0"/>
    <x v="0"/>
    <x v="0"/>
  </r>
  <r>
    <x v="2"/>
    <x v="0"/>
    <x v="2"/>
    <x v="26"/>
    <n v="190"/>
    <n v="209656.93"/>
    <n v="131150.09999999998"/>
    <n v="78506.83"/>
    <n v="2"/>
    <n v="13964.27"/>
    <n v="13416.98"/>
    <n v="12849.08"/>
    <n v="11935.91"/>
    <n v="47"/>
    <n v="34379.760000000002"/>
    <n v="56005.23"/>
    <n v="643"/>
    <n v="153"/>
    <n v="222"/>
    <n v="5"/>
    <n v="13017.72"/>
    <n v="0"/>
    <x v="0"/>
    <x v="0"/>
    <x v="0"/>
    <x v="0"/>
    <x v="0"/>
    <x v="0"/>
  </r>
  <r>
    <x v="2"/>
    <x v="0"/>
    <x v="3"/>
    <x v="27"/>
    <n v="71"/>
    <n v="43688.49"/>
    <n v="31471.379999999997"/>
    <n v="12217.11"/>
    <n v="0"/>
    <n v="2808.9"/>
    <n v="1682.1"/>
    <n v="6924.71"/>
    <n v="4322.5200000000004"/>
    <n v="33"/>
    <n v="2287"/>
    <n v="2686.3"/>
    <n v="36"/>
    <n v="196.5"/>
    <n v="286"/>
    <n v="5"/>
    <n v="0"/>
    <n v="0"/>
    <x v="0"/>
    <x v="0"/>
    <x v="0"/>
    <x v="0"/>
    <x v="0"/>
    <x v="0"/>
  </r>
  <r>
    <x v="2"/>
    <x v="0"/>
    <x v="3"/>
    <x v="28"/>
    <n v="59"/>
    <n v="102477.68"/>
    <n v="42728.649999999994"/>
    <n v="59749.03"/>
    <n v="5"/>
    <n v="7278.38"/>
    <n v="2907.87"/>
    <n v="6043.38"/>
    <n v="4184.0200000000004"/>
    <n v="23"/>
    <n v="3044.97"/>
    <n v="553.95000000000005"/>
    <n v="44"/>
    <n v="2355.3000000000002"/>
    <n v="81.900000000000006"/>
    <n v="6"/>
    <n v="40425"/>
    <n v="14546.11"/>
    <x v="0"/>
    <x v="0"/>
    <x v="0"/>
    <x v="0"/>
    <x v="0"/>
    <x v="0"/>
  </r>
  <r>
    <x v="2"/>
    <x v="0"/>
    <x v="3"/>
    <x v="29"/>
    <n v="454"/>
    <n v="949543"/>
    <n v="581186.63"/>
    <n v="368356.37"/>
    <n v="38"/>
    <n v="48231.14"/>
    <n v="22351.360000000001"/>
    <n v="54459.56"/>
    <n v="58616.17"/>
    <n v="228"/>
    <n v="37927.040000000001"/>
    <n v="39113.379999999997"/>
    <n v="722"/>
    <n v="1091.6300000000001"/>
    <n v="294.83"/>
    <n v="34"/>
    <n v="216187"/>
    <n v="234659.4"/>
    <x v="0"/>
    <x v="0"/>
    <x v="0"/>
    <x v="0"/>
    <x v="0"/>
    <x v="0"/>
  </r>
  <r>
    <x v="2"/>
    <x v="0"/>
    <x v="3"/>
    <x v="115"/>
    <n v="165"/>
    <n v="143000.98000000001"/>
    <n v="105117.62000000001"/>
    <n v="37883.360000000001"/>
    <n v="0"/>
    <n v="6899.9"/>
    <n v="3660.1"/>
    <n v="19078.580000000002"/>
    <n v="18308.78"/>
    <n v="82"/>
    <n v="10825.16"/>
    <n v="8124.81"/>
    <n v="189"/>
    <n v="939.72"/>
    <n v="249.21"/>
    <n v="26"/>
    <n v="0"/>
    <n v="0"/>
    <x v="0"/>
    <x v="0"/>
    <x v="0"/>
    <x v="0"/>
    <x v="0"/>
    <x v="0"/>
  </r>
  <r>
    <x v="2"/>
    <x v="0"/>
    <x v="4"/>
    <x v="31"/>
    <n v="61"/>
    <n v="58623.05"/>
    <n v="58309.83"/>
    <n v="313.22000000000003"/>
    <n v="0"/>
    <n v="0"/>
    <n v="0"/>
    <n v="0"/>
    <n v="0"/>
    <n v="0"/>
    <n v="0"/>
    <n v="0"/>
    <n v="0"/>
    <n v="12.22"/>
    <n v="48.88"/>
    <n v="3"/>
    <n v="0"/>
    <n v="0"/>
    <x v="0"/>
    <x v="0"/>
    <x v="0"/>
    <x v="0"/>
    <x v="0"/>
    <x v="0"/>
  </r>
  <r>
    <x v="2"/>
    <x v="0"/>
    <x v="4"/>
    <x v="32"/>
    <n v="52"/>
    <n v="67035.899999999994"/>
    <n v="66914.899999999994"/>
    <n v="121"/>
    <n v="0"/>
    <n v="0"/>
    <n v="0"/>
    <n v="0"/>
    <n v="0"/>
    <n v="0"/>
    <n v="0"/>
    <n v="0"/>
    <n v="0"/>
    <n v="0"/>
    <n v="0"/>
    <n v="0"/>
    <n v="0"/>
    <n v="0"/>
    <x v="0"/>
    <x v="0"/>
    <x v="0"/>
    <x v="0"/>
    <x v="0"/>
    <x v="0"/>
  </r>
  <r>
    <x v="2"/>
    <x v="0"/>
    <x v="5"/>
    <x v="33"/>
    <n v="0"/>
    <n v="246962.88"/>
    <n v="246962.88"/>
    <n v="0"/>
    <n v="3"/>
    <n v="0"/>
    <n v="0"/>
    <n v="0"/>
    <n v="0"/>
    <n v="0"/>
    <n v="0"/>
    <n v="0"/>
    <n v="0"/>
    <n v="0"/>
    <n v="0"/>
    <n v="0"/>
    <n v="0"/>
    <n v="246962.9"/>
    <x v="0"/>
    <x v="0"/>
    <x v="0"/>
    <x v="0"/>
    <x v="0"/>
    <x v="0"/>
  </r>
  <r>
    <x v="2"/>
    <x v="0"/>
    <x v="5"/>
    <x v="34"/>
    <n v="325"/>
    <n v="583677.68999999994"/>
    <n v="412117.91999999993"/>
    <n v="171559.77"/>
    <n v="10"/>
    <n v="36922.76"/>
    <n v="13903.49"/>
    <n v="57262.55"/>
    <n v="37798.800000000003"/>
    <n v="126"/>
    <n v="870.93"/>
    <n v="414.92"/>
    <n v="8"/>
    <n v="1568.2"/>
    <n v="1121.5999999999999"/>
    <n v="14"/>
    <n v="74935.33"/>
    <n v="168756.4"/>
    <x v="0"/>
    <x v="0"/>
    <x v="0"/>
    <x v="0"/>
    <x v="0"/>
    <x v="0"/>
  </r>
  <r>
    <x v="2"/>
    <x v="0"/>
    <x v="5"/>
    <x v="35"/>
    <n v="0"/>
    <n v="212589.19"/>
    <n v="190727.99"/>
    <n v="21861.200000000001"/>
    <n v="7"/>
    <n v="0"/>
    <n v="0"/>
    <n v="0"/>
    <n v="0"/>
    <n v="0"/>
    <n v="0"/>
    <n v="0"/>
    <n v="0"/>
    <n v="0"/>
    <n v="0"/>
    <n v="0"/>
    <n v="21861.200000000001"/>
    <n v="190728"/>
    <x v="0"/>
    <x v="0"/>
    <x v="0"/>
    <x v="0"/>
    <x v="0"/>
    <x v="0"/>
  </r>
  <r>
    <x v="2"/>
    <x v="0"/>
    <x v="5"/>
    <x v="36"/>
    <n v="77"/>
    <n v="80123.58"/>
    <n v="62102.720000000001"/>
    <n v="18020.86"/>
    <n v="0"/>
    <n v="3370.75"/>
    <n v="1674.25"/>
    <n v="14006.61"/>
    <n v="10797.5"/>
    <n v="27"/>
    <n v="490.5"/>
    <n v="0"/>
    <n v="4"/>
    <n v="153"/>
    <n v="22.75"/>
    <n v="6"/>
    <n v="0"/>
    <n v="0"/>
    <x v="0"/>
    <x v="0"/>
    <x v="0"/>
    <x v="0"/>
    <x v="0"/>
    <x v="0"/>
  </r>
  <r>
    <x v="2"/>
    <x v="0"/>
    <x v="6"/>
    <x v="38"/>
    <n v="126"/>
    <n v="882142.46"/>
    <n v="831120.32"/>
    <n v="51022.14"/>
    <n v="30"/>
    <n v="11868.88"/>
    <n v="5367.37"/>
    <n v="0"/>
    <n v="0"/>
    <n v="0"/>
    <n v="2177.58"/>
    <n v="6417.37"/>
    <n v="83"/>
    <n v="21127.01"/>
    <n v="13438.27"/>
    <n v="91"/>
    <n v="13989.67"/>
    <n v="805897.3"/>
    <x v="0"/>
    <x v="0"/>
    <x v="0"/>
    <x v="0"/>
    <x v="0"/>
    <x v="0"/>
  </r>
  <r>
    <x v="2"/>
    <x v="0"/>
    <x v="6"/>
    <x v="116"/>
    <n v="234"/>
    <n v="157936.24"/>
    <n v="68088.289999999979"/>
    <n v="89847.950000000012"/>
    <n v="0"/>
    <n v="8497.5499999999993"/>
    <n v="6759.45"/>
    <n v="1016.6"/>
    <n v="1026.96"/>
    <n v="25"/>
    <n v="25695.32"/>
    <n v="18660.189999999999"/>
    <n v="311"/>
    <n v="52701.48"/>
    <n v="37554.57"/>
    <n v="249"/>
    <n v="0"/>
    <n v="0"/>
    <x v="0"/>
    <x v="0"/>
    <x v="0"/>
    <x v="0"/>
    <x v="0"/>
    <x v="0"/>
  </r>
  <r>
    <x v="2"/>
    <x v="0"/>
    <x v="6"/>
    <x v="117"/>
    <n v="128"/>
    <n v="103998.56"/>
    <n v="50329.979999999996"/>
    <n v="53668.58"/>
    <n v="0"/>
    <n v="5744.15"/>
    <n v="3510.85"/>
    <n v="823.53"/>
    <n v="739.9"/>
    <n v="8"/>
    <n v="16382.89"/>
    <n v="17583.27"/>
    <n v="244"/>
    <n v="30718.01"/>
    <n v="25369.1"/>
    <n v="153"/>
    <n v="0"/>
    <n v="0"/>
    <x v="0"/>
    <x v="0"/>
    <x v="0"/>
    <x v="0"/>
    <x v="0"/>
    <x v="0"/>
  </r>
  <r>
    <x v="2"/>
    <x v="0"/>
    <x v="7"/>
    <x v="41"/>
    <n v="228"/>
    <n v="169122.24"/>
    <n v="67384.56"/>
    <n v="101737.68"/>
    <n v="0"/>
    <n v="20522.759999999998"/>
    <n v="13737.24"/>
    <n v="4970.79"/>
    <n v="1571.16"/>
    <n v="25"/>
    <n v="26321.17"/>
    <n v="38735.120000000003"/>
    <n v="475"/>
    <n v="24.96"/>
    <n v="257.14"/>
    <n v="6"/>
    <n v="0"/>
    <n v="0"/>
    <x v="0"/>
    <x v="0"/>
    <x v="0"/>
    <x v="0"/>
    <x v="0"/>
    <x v="0"/>
  </r>
  <r>
    <x v="2"/>
    <x v="0"/>
    <x v="8"/>
    <x v="5"/>
    <n v="289"/>
    <n v="157409.63"/>
    <n v="115791.45"/>
    <n v="41618.180000000008"/>
    <n v="2"/>
    <n v="23170.400000000001"/>
    <n v="16961.599999999999"/>
    <n v="10303.83"/>
    <n v="8527.49"/>
    <n v="150"/>
    <n v="5754.47"/>
    <n v="15577.22"/>
    <n v="165"/>
    <n v="1664.48"/>
    <n v="2204.21"/>
    <n v="47"/>
    <n v="0"/>
    <n v="34858.29"/>
    <x v="0"/>
    <x v="0"/>
    <x v="0"/>
    <x v="0"/>
    <x v="0"/>
    <x v="0"/>
  </r>
  <r>
    <x v="2"/>
    <x v="0"/>
    <x v="8"/>
    <x v="42"/>
    <n v="201"/>
    <n v="616754.53"/>
    <n v="563552.67000000004"/>
    <n v="53201.859999999993"/>
    <n v="10"/>
    <n v="21466.26"/>
    <n v="7716.24"/>
    <n v="23722.58"/>
    <n v="7468.39"/>
    <n v="105"/>
    <n v="3691.88"/>
    <n v="3762.52"/>
    <n v="42"/>
    <n v="1423.14"/>
    <n v="937.57"/>
    <n v="19"/>
    <n v="0"/>
    <n v="481286"/>
    <x v="0"/>
    <x v="0"/>
    <x v="0"/>
    <x v="0"/>
    <x v="0"/>
    <x v="0"/>
  </r>
  <r>
    <x v="2"/>
    <x v="0"/>
    <x v="9"/>
    <x v="43"/>
    <n v="532"/>
    <n v="410930.3"/>
    <n v="251873.89999999997"/>
    <n v="159056.40000000002"/>
    <n v="0"/>
    <n v="60908.14"/>
    <n v="22631.86"/>
    <n v="55858.05"/>
    <n v="34766.449999999997"/>
    <n v="76"/>
    <n v="10899.07"/>
    <n v="4312.13"/>
    <n v="105"/>
    <n v="28006.14"/>
    <n v="8914.4599999999991"/>
    <n v="59"/>
    <n v="0"/>
    <n v="0"/>
    <x v="0"/>
    <x v="0"/>
    <x v="0"/>
    <x v="0"/>
    <x v="0"/>
    <x v="0"/>
  </r>
  <r>
    <x v="2"/>
    <x v="0"/>
    <x v="9"/>
    <x v="44"/>
    <n v="0"/>
    <n v="430222.74"/>
    <n v="418613.23"/>
    <n v="11609.51"/>
    <n v="11"/>
    <n v="0"/>
    <n v="0"/>
    <n v="0"/>
    <n v="0"/>
    <n v="0"/>
    <n v="0"/>
    <n v="0"/>
    <n v="0"/>
    <n v="0"/>
    <n v="0"/>
    <n v="0"/>
    <n v="11609.51"/>
    <n v="418613.2"/>
    <x v="0"/>
    <x v="0"/>
    <x v="0"/>
    <x v="0"/>
    <x v="0"/>
    <x v="0"/>
  </r>
  <r>
    <x v="2"/>
    <x v="0"/>
    <x v="9"/>
    <x v="45"/>
    <n v="384"/>
    <n v="301191.28000000003"/>
    <n v="201726.65000000002"/>
    <n v="99464.62999999999"/>
    <n v="0"/>
    <n v="27278.959999999999"/>
    <n v="9682.5400000000009"/>
    <n v="50194.52"/>
    <n v="25318.240000000002"/>
    <n v="64"/>
    <n v="4178.03"/>
    <n v="4025.47"/>
    <n v="66"/>
    <n v="17813.12"/>
    <n v="11674.88"/>
    <n v="54"/>
    <n v="0"/>
    <n v="0"/>
    <x v="0"/>
    <x v="0"/>
    <x v="0"/>
    <x v="0"/>
    <x v="0"/>
    <x v="0"/>
  </r>
  <r>
    <x v="2"/>
    <x v="0"/>
    <x v="9"/>
    <x v="130"/>
    <n v="174"/>
    <n v="989797.31"/>
    <n v="906797.93"/>
    <n v="82999.37999999999"/>
    <n v="27"/>
    <n v="21801"/>
    <n v="7622"/>
    <n v="28709.09"/>
    <n v="39070.660000000003"/>
    <n v="37"/>
    <n v="8751.73"/>
    <n v="14744.41"/>
    <n v="155"/>
    <n v="7042.5"/>
    <n v="5318.1"/>
    <n v="16"/>
    <n v="13071.06"/>
    <n v="704483.3"/>
    <x v="0"/>
    <x v="0"/>
    <x v="0"/>
    <x v="0"/>
    <x v="0"/>
    <x v="0"/>
  </r>
  <r>
    <x v="2"/>
    <x v="0"/>
    <x v="10"/>
    <x v="47"/>
    <n v="58"/>
    <n v="90188.68"/>
    <n v="40801.679999999993"/>
    <n v="49387"/>
    <n v="9"/>
    <n v="7107.25"/>
    <n v="1712.75"/>
    <n v="3121.66"/>
    <n v="1109.22"/>
    <n v="12"/>
    <n v="3901.79"/>
    <n v="1449.79"/>
    <n v="51"/>
    <n v="300.60000000000002"/>
    <n v="89.7"/>
    <n v="5"/>
    <n v="34513.699999999997"/>
    <n v="27978.46"/>
    <x v="0"/>
    <x v="0"/>
    <x v="0"/>
    <x v="0"/>
    <x v="0"/>
    <x v="0"/>
  </r>
  <r>
    <x v="2"/>
    <x v="0"/>
    <x v="10"/>
    <x v="49"/>
    <n v="126"/>
    <n v="512092.87"/>
    <n v="39294.149999999965"/>
    <n v="472798.72000000003"/>
    <n v="26"/>
    <n v="12376.76"/>
    <n v="2468.2399999999998"/>
    <n v="5053.5"/>
    <n v="0"/>
    <n v="13"/>
    <n v="16613.72"/>
    <n v="5192.68"/>
    <n v="214"/>
    <n v="3461.34"/>
    <n v="63.36"/>
    <n v="8"/>
    <n v="390072.4"/>
    <n v="21462.83"/>
    <x v="0"/>
    <x v="0"/>
    <x v="0"/>
    <x v="0"/>
    <x v="0"/>
    <x v="0"/>
  </r>
  <r>
    <x v="2"/>
    <x v="0"/>
    <x v="10"/>
    <x v="76"/>
    <n v="1"/>
    <n v="0"/>
    <n v="0"/>
    <n v="0"/>
    <n v="0"/>
    <n v="0"/>
    <n v="0"/>
    <n v="0"/>
    <n v="0"/>
    <n v="0"/>
    <n v="0"/>
    <n v="0"/>
    <n v="0"/>
    <n v="0"/>
    <n v="0"/>
    <n v="0"/>
    <n v="0"/>
    <n v="0"/>
    <x v="0"/>
    <x v="0"/>
    <x v="0"/>
    <x v="0"/>
    <x v="0"/>
    <x v="0"/>
  </r>
  <r>
    <x v="2"/>
    <x v="0"/>
    <x v="10"/>
    <x v="52"/>
    <n v="194"/>
    <n v="87032.37"/>
    <n v="55466.61"/>
    <n v="31565.759999999998"/>
    <n v="0"/>
    <n v="9880.2000000000007"/>
    <n v="3508.8"/>
    <n v="13161.69"/>
    <n v="7459.86"/>
    <n v="35"/>
    <n v="3903.3"/>
    <n v="287.24"/>
    <n v="37"/>
    <n v="4620.57"/>
    <n v="2967.61"/>
    <n v="32"/>
    <n v="0"/>
    <n v="0"/>
    <x v="0"/>
    <x v="0"/>
    <x v="0"/>
    <x v="0"/>
    <x v="0"/>
    <x v="0"/>
  </r>
  <r>
    <x v="2"/>
    <x v="0"/>
    <x v="10"/>
    <x v="53"/>
    <n v="72"/>
    <n v="65496.9"/>
    <n v="16630.22"/>
    <n v="48866.68"/>
    <n v="4"/>
    <n v="9276.1299999999992"/>
    <n v="1951.37"/>
    <n v="3307.59"/>
    <n v="2176.79"/>
    <n v="7"/>
    <n v="3465.66"/>
    <n v="1443.92"/>
    <n v="39"/>
    <n v="267.3"/>
    <n v="89.38"/>
    <n v="4"/>
    <n v="32550"/>
    <n v="0"/>
    <x v="0"/>
    <x v="0"/>
    <x v="0"/>
    <x v="0"/>
    <x v="0"/>
    <x v="0"/>
  </r>
  <r>
    <x v="2"/>
    <x v="0"/>
    <x v="10"/>
    <x v="54"/>
    <n v="133"/>
    <n v="606791.81999999995"/>
    <n v="137721.62999999995"/>
    <n v="469070.19"/>
    <n v="43"/>
    <n v="14824.13"/>
    <n v="4472.12"/>
    <n v="8141.29"/>
    <n v="4712.01"/>
    <n v="24"/>
    <n v="13936.49"/>
    <n v="3897.96"/>
    <n v="153"/>
    <n v="183.98"/>
    <n v="73.319999999999993"/>
    <n v="6"/>
    <n v="431534.3"/>
    <n v="98859.65"/>
    <x v="0"/>
    <x v="0"/>
    <x v="0"/>
    <x v="0"/>
    <x v="0"/>
    <x v="0"/>
  </r>
  <r>
    <x v="2"/>
    <x v="0"/>
    <x v="10"/>
    <x v="118"/>
    <n v="91"/>
    <n v="225073.66"/>
    <n v="134987.56"/>
    <n v="90086.099999999991"/>
    <n v="20"/>
    <n v="8938.01"/>
    <n v="2934.49"/>
    <n v="11674.35"/>
    <n v="2122.63"/>
    <n v="20"/>
    <n v="4011.94"/>
    <n v="2410.63"/>
    <n v="51"/>
    <n v="240.6"/>
    <n v="307.2"/>
    <n v="2"/>
    <n v="65221.2"/>
    <n v="99618.65"/>
    <x v="0"/>
    <x v="0"/>
    <x v="0"/>
    <x v="0"/>
    <x v="0"/>
    <x v="0"/>
  </r>
  <r>
    <x v="2"/>
    <x v="0"/>
    <x v="10"/>
    <x v="131"/>
    <n v="102"/>
    <n v="222652.32"/>
    <n v="92277.700000000012"/>
    <n v="130374.62"/>
    <n v="20"/>
    <n v="8991"/>
    <n v="3145"/>
    <n v="7675.69"/>
    <n v="2958.16"/>
    <n v="15"/>
    <n v="3782.33"/>
    <n v="1756.12"/>
    <n v="53"/>
    <n v="384.6"/>
    <n v="202.8"/>
    <n v="4"/>
    <n v="109541"/>
    <n v="62947.92"/>
    <x v="0"/>
    <x v="0"/>
    <x v="0"/>
    <x v="0"/>
    <x v="0"/>
    <x v="0"/>
  </r>
  <r>
    <x v="2"/>
    <x v="0"/>
    <x v="27"/>
    <x v="119"/>
    <n v="22"/>
    <n v="19645.57"/>
    <n v="14535.720000000001"/>
    <n v="5109.8499999999995"/>
    <n v="2"/>
    <n v="2683.75"/>
    <n v="1368.75"/>
    <n v="0"/>
    <n v="0"/>
    <n v="0"/>
    <n v="1362.2"/>
    <n v="2669.8"/>
    <n v="28"/>
    <n v="63.9"/>
    <n v="181.25"/>
    <n v="5"/>
    <n v="1000"/>
    <n v="10315.92"/>
    <x v="0"/>
    <x v="0"/>
    <x v="0"/>
    <x v="0"/>
    <x v="0"/>
    <x v="0"/>
  </r>
  <r>
    <x v="2"/>
    <x v="0"/>
    <x v="11"/>
    <x v="57"/>
    <n v="202"/>
    <n v="54776.77"/>
    <n v="9064.9099999999962"/>
    <n v="45711.86"/>
    <n v="0"/>
    <n v="42903.5"/>
    <n v="8505.5"/>
    <n v="0"/>
    <n v="0"/>
    <n v="0"/>
    <n v="2808.36"/>
    <n v="559.41"/>
    <n v="21"/>
    <n v="0"/>
    <n v="0"/>
    <n v="0"/>
    <n v="0"/>
    <n v="0"/>
    <x v="0"/>
    <x v="0"/>
    <x v="0"/>
    <x v="0"/>
    <x v="0"/>
    <x v="0"/>
  </r>
  <r>
    <x v="2"/>
    <x v="0"/>
    <x v="11"/>
    <x v="58"/>
    <n v="57"/>
    <n v="13439.4"/>
    <n v="4008.08"/>
    <n v="9431.32"/>
    <n v="0"/>
    <n v="9431.32"/>
    <n v="4008.08"/>
    <n v="0"/>
    <n v="0"/>
    <n v="0"/>
    <n v="0"/>
    <n v="0"/>
    <n v="0"/>
    <n v="0"/>
    <n v="0"/>
    <n v="0"/>
    <n v="0"/>
    <n v="0"/>
    <x v="0"/>
    <x v="0"/>
    <x v="0"/>
    <x v="0"/>
    <x v="0"/>
    <x v="0"/>
  </r>
  <r>
    <x v="2"/>
    <x v="0"/>
    <x v="11"/>
    <x v="120"/>
    <n v="106"/>
    <n v="28482.400000000001"/>
    <n v="4301.0200000000004"/>
    <n v="24181.38"/>
    <n v="0"/>
    <n v="24181.38"/>
    <n v="4301.0200000000004"/>
    <n v="0"/>
    <n v="0"/>
    <n v="0"/>
    <n v="0"/>
    <n v="0"/>
    <n v="0"/>
    <n v="0"/>
    <n v="0"/>
    <n v="0"/>
    <n v="0"/>
    <n v="0"/>
    <x v="0"/>
    <x v="0"/>
    <x v="0"/>
    <x v="0"/>
    <x v="0"/>
    <x v="0"/>
  </r>
  <r>
    <x v="2"/>
    <x v="0"/>
    <x v="12"/>
    <x v="60"/>
    <n v="74"/>
    <n v="441227.75"/>
    <n v="1497.5499999999884"/>
    <n v="439730.2"/>
    <n v="14"/>
    <n v="11343"/>
    <n v="792"/>
    <n v="325.8"/>
    <n v="0"/>
    <n v="1"/>
    <n v="1274.4000000000001"/>
    <n v="53.95"/>
    <n v="10"/>
    <n v="0"/>
    <n v="0"/>
    <n v="0"/>
    <n v="424867"/>
    <n v="0"/>
    <x v="0"/>
    <x v="0"/>
    <x v="0"/>
    <x v="0"/>
    <x v="0"/>
    <x v="0"/>
  </r>
  <r>
    <x v="2"/>
    <x v="0"/>
    <x v="12"/>
    <x v="61"/>
    <n v="172"/>
    <n v="97887.16"/>
    <n v="50636.08"/>
    <n v="47251.08"/>
    <n v="7"/>
    <n v="8856.85"/>
    <n v="3084.15"/>
    <n v="11089.88"/>
    <n v="1455.18"/>
    <n v="36"/>
    <n v="3032.26"/>
    <n v="787.25"/>
    <n v="35"/>
    <n v="1778.39"/>
    <n v="2282.06"/>
    <n v="13"/>
    <n v="22493.7"/>
    <n v="17937.32"/>
    <x v="0"/>
    <x v="0"/>
    <x v="0"/>
    <x v="0"/>
    <x v="0"/>
    <x v="0"/>
  </r>
  <r>
    <x v="2"/>
    <x v="0"/>
    <x v="12"/>
    <x v="55"/>
    <n v="63"/>
    <n v="204458.41"/>
    <n v="141747"/>
    <n v="62711.41"/>
    <n v="14"/>
    <n v="6926.75"/>
    <n v="2970.75"/>
    <n v="1803.66"/>
    <n v="3249.54"/>
    <n v="11"/>
    <n v="1331.59"/>
    <n v="821.98"/>
    <n v="18"/>
    <n v="1604.41"/>
    <n v="926.04"/>
    <n v="11"/>
    <n v="51045"/>
    <n v="123672.3"/>
    <x v="0"/>
    <x v="0"/>
    <x v="0"/>
    <x v="0"/>
    <x v="0"/>
    <x v="0"/>
  </r>
  <r>
    <x v="2"/>
    <x v="0"/>
    <x v="13"/>
    <x v="62"/>
    <n v="192"/>
    <n v="63782.77"/>
    <n v="54314.31"/>
    <n v="9468.4599999999991"/>
    <n v="0"/>
    <n v="3101.85"/>
    <n v="8992.15"/>
    <n v="362.5"/>
    <n v="2886.38"/>
    <n v="11"/>
    <n v="3794.74"/>
    <n v="35307.24"/>
    <n v="268"/>
    <n v="118.37"/>
    <n v="630.78"/>
    <n v="12"/>
    <n v="0"/>
    <n v="0"/>
    <x v="0"/>
    <x v="0"/>
    <x v="0"/>
    <x v="0"/>
    <x v="0"/>
    <x v="0"/>
  </r>
  <r>
    <x v="2"/>
    <x v="0"/>
    <x v="14"/>
    <x v="63"/>
    <n v="24"/>
    <n v="109277.8"/>
    <n v="75146.399999999994"/>
    <n v="34131.4"/>
    <n v="0"/>
    <n v="3356"/>
    <n v="1091.5"/>
    <n v="23972"/>
    <n v="8274"/>
    <n v="13"/>
    <n v="4010.4"/>
    <n v="1288.9000000000001"/>
    <n v="16"/>
    <n v="0"/>
    <n v="0"/>
    <n v="0"/>
    <n v="0"/>
    <n v="0"/>
    <x v="0"/>
    <x v="0"/>
    <x v="0"/>
    <x v="0"/>
    <x v="0"/>
    <x v="0"/>
  </r>
  <r>
    <x v="2"/>
    <x v="0"/>
    <x v="15"/>
    <x v="64"/>
    <n v="33"/>
    <n v="43923.96"/>
    <n v="26768"/>
    <n v="17155.96"/>
    <n v="4"/>
    <n v="4539.75"/>
    <n v="1227.75"/>
    <n v="1440.61"/>
    <n v="604.44000000000005"/>
    <n v="5"/>
    <n v="1050.8"/>
    <n v="296"/>
    <n v="10"/>
    <n v="874.8"/>
    <n v="57.6"/>
    <n v="5"/>
    <n v="9250"/>
    <n v="20492.11"/>
    <x v="0"/>
    <x v="0"/>
    <x v="0"/>
    <x v="0"/>
    <x v="0"/>
    <x v="0"/>
  </r>
  <r>
    <x v="2"/>
    <x v="0"/>
    <x v="29"/>
    <x v="41"/>
    <n v="0"/>
    <n v="99"/>
    <n v="0"/>
    <n v="99"/>
    <n v="0"/>
    <n v="0"/>
    <n v="0"/>
    <n v="0"/>
    <n v="0"/>
    <n v="0"/>
    <n v="0"/>
    <n v="0"/>
    <n v="0"/>
    <n v="0"/>
    <n v="0"/>
    <n v="0"/>
    <n v="0"/>
    <n v="0"/>
    <x v="0"/>
    <x v="0"/>
    <x v="0"/>
    <x v="0"/>
    <x v="0"/>
    <x v="0"/>
  </r>
  <r>
    <x v="2"/>
    <x v="0"/>
    <x v="16"/>
    <x v="65"/>
    <n v="122"/>
    <n v="48625.77"/>
    <n v="24880.419999999995"/>
    <n v="23745.350000000002"/>
    <n v="0"/>
    <n v="13553.26"/>
    <n v="4960.49"/>
    <n v="553.6"/>
    <n v="3634.65"/>
    <n v="7"/>
    <n v="9287.19"/>
    <n v="7411.49"/>
    <n v="146"/>
    <n v="351.3"/>
    <n v="497.29"/>
    <n v="13"/>
    <n v="0"/>
    <n v="0"/>
    <x v="0"/>
    <x v="0"/>
    <x v="0"/>
    <x v="0"/>
    <x v="0"/>
    <x v="0"/>
  </r>
  <r>
    <x v="2"/>
    <x v="0"/>
    <x v="16"/>
    <x v="121"/>
    <n v="46"/>
    <n v="27011.55"/>
    <n v="12768.63"/>
    <n v="14242.92"/>
    <n v="0"/>
    <n v="5477"/>
    <n v="1603"/>
    <n v="1980.9"/>
    <n v="855.4"/>
    <n v="13"/>
    <n v="6435.82"/>
    <n v="4631.13"/>
    <n v="72"/>
    <n v="349.2"/>
    <n v="6.5"/>
    <n v="5"/>
    <n v="0"/>
    <n v="0"/>
    <x v="0"/>
    <x v="0"/>
    <x v="0"/>
    <x v="0"/>
    <x v="0"/>
    <x v="0"/>
  </r>
  <r>
    <x v="2"/>
    <x v="0"/>
    <x v="17"/>
    <x v="67"/>
    <n v="451"/>
    <n v="136168.12"/>
    <n v="95811.01"/>
    <n v="40357.11"/>
    <n v="0"/>
    <n v="10629.65"/>
    <n v="18453.349999999999"/>
    <n v="6772.48"/>
    <n v="3710.77"/>
    <n v="26"/>
    <n v="19842.84"/>
    <n v="52255.34"/>
    <n v="652"/>
    <n v="423.14"/>
    <n v="425.05"/>
    <n v="15"/>
    <n v="0"/>
    <n v="0"/>
    <x v="0"/>
    <x v="0"/>
    <x v="0"/>
    <x v="0"/>
    <x v="0"/>
    <x v="0"/>
  </r>
  <r>
    <x v="2"/>
    <x v="0"/>
    <x v="17"/>
    <x v="68"/>
    <n v="427"/>
    <n v="196366.95"/>
    <n v="144079.08000000002"/>
    <n v="52287.87"/>
    <n v="0"/>
    <n v="10072.950000000001"/>
    <n v="18515.55"/>
    <n v="11140.28"/>
    <n v="10680.18"/>
    <n v="60"/>
    <n v="27443.08"/>
    <n v="69993.740000000005"/>
    <n v="818"/>
    <n v="1619.56"/>
    <n v="1248.69"/>
    <n v="59"/>
    <n v="0"/>
    <n v="0"/>
    <x v="0"/>
    <x v="0"/>
    <x v="0"/>
    <x v="0"/>
    <x v="0"/>
    <x v="0"/>
  </r>
  <r>
    <x v="2"/>
    <x v="0"/>
    <x v="17"/>
    <x v="132"/>
    <n v="19"/>
    <n v="383152.48"/>
    <n v="360940.42"/>
    <n v="22212.06"/>
    <n v="6"/>
    <n v="2078"/>
    <n v="807"/>
    <n v="2173.5"/>
    <n v="0"/>
    <n v="3"/>
    <n v="3300.68"/>
    <n v="1403.97"/>
    <n v="41"/>
    <n v="6.56"/>
    <n v="26.24"/>
    <n v="1"/>
    <n v="14653.32"/>
    <n v="354356.2"/>
    <x v="0"/>
    <x v="0"/>
    <x v="0"/>
    <x v="0"/>
    <x v="0"/>
    <x v="0"/>
  </r>
  <r>
    <x v="2"/>
    <x v="0"/>
    <x v="18"/>
    <x v="69"/>
    <n v="67"/>
    <n v="1411815.2"/>
    <n v="1379829.17"/>
    <n v="31986.03"/>
    <n v="31"/>
    <n v="7225"/>
    <n v="1520"/>
    <n v="5784.66"/>
    <n v="454.34"/>
    <n v="9"/>
    <n v="5215.08"/>
    <n v="3003.67"/>
    <n v="55"/>
    <n v="0"/>
    <n v="0"/>
    <n v="0"/>
    <n v="13761.29"/>
    <n v="1362373"/>
    <x v="0"/>
    <x v="0"/>
    <x v="0"/>
    <x v="0"/>
    <x v="0"/>
    <x v="0"/>
  </r>
  <r>
    <x v="2"/>
    <x v="0"/>
    <x v="19"/>
    <x v="71"/>
    <n v="180"/>
    <n v="286874.49"/>
    <n v="111556.62"/>
    <n v="175317.87"/>
    <n v="0"/>
    <n v="24608.63"/>
    <n v="6676.37"/>
    <n v="21060.2"/>
    <n v="8466.67"/>
    <n v="70"/>
    <n v="57202.14"/>
    <n v="32709.24"/>
    <n v="582"/>
    <n v="49338.9"/>
    <n v="4650.6000000000004"/>
    <n v="31"/>
    <n v="0"/>
    <n v="0"/>
    <x v="0"/>
    <x v="0"/>
    <x v="0"/>
    <x v="0"/>
    <x v="0"/>
    <x v="0"/>
  </r>
  <r>
    <x v="2"/>
    <x v="0"/>
    <x v="19"/>
    <x v="122"/>
    <n v="230"/>
    <n v="300332.27"/>
    <n v="76020.510000000038"/>
    <n v="224311.75999999998"/>
    <n v="4"/>
    <n v="33583.129999999997"/>
    <n v="6319.37"/>
    <n v="16591.05"/>
    <n v="3896.13"/>
    <n v="42"/>
    <n v="51942.2"/>
    <n v="15262.13"/>
    <n v="308"/>
    <n v="96189.78"/>
    <n v="9568.52"/>
    <n v="55"/>
    <n v="9960.6"/>
    <n v="0"/>
    <x v="0"/>
    <x v="0"/>
    <x v="0"/>
    <x v="0"/>
    <x v="0"/>
    <x v="0"/>
  </r>
  <r>
    <x v="2"/>
    <x v="0"/>
    <x v="20"/>
    <x v="74"/>
    <n v="388"/>
    <n v="356356.8"/>
    <n v="244270.08999999997"/>
    <n v="112086.71"/>
    <n v="2"/>
    <n v="20553.830000000002"/>
    <n v="12438.67"/>
    <n v="36880.9"/>
    <n v="37346.36"/>
    <n v="221"/>
    <n v="36281.839999999997"/>
    <n v="40367.800000000003"/>
    <n v="558"/>
    <n v="10835.8"/>
    <n v="4038.35"/>
    <n v="49"/>
    <n v="3799.34"/>
    <n v="1624.39"/>
    <x v="0"/>
    <x v="0"/>
    <x v="0"/>
    <x v="0"/>
    <x v="0"/>
    <x v="0"/>
  </r>
  <r>
    <x v="2"/>
    <x v="0"/>
    <x v="20"/>
    <x v="75"/>
    <n v="60"/>
    <n v="288569.38"/>
    <n v="124754.48999999999"/>
    <n v="163814.89000000001"/>
    <n v="21"/>
    <n v="8533.2000000000007"/>
    <n v="1600.8"/>
    <n v="13586.25"/>
    <n v="3848.1"/>
    <n v="45"/>
    <n v="10614.74"/>
    <n v="2315.96"/>
    <n v="108"/>
    <n v="1018.8"/>
    <n v="0"/>
    <n v="5"/>
    <n v="129840.9"/>
    <n v="82120.89"/>
    <x v="0"/>
    <x v="0"/>
    <x v="0"/>
    <x v="0"/>
    <x v="0"/>
    <x v="0"/>
  </r>
  <r>
    <x v="2"/>
    <x v="0"/>
    <x v="20"/>
    <x v="76"/>
    <n v="297"/>
    <n v="947521.55"/>
    <n v="517153.81000000006"/>
    <n v="430367.74"/>
    <n v="75"/>
    <n v="22583.4"/>
    <n v="14799.6"/>
    <n v="36981.15"/>
    <n v="27226.87"/>
    <n v="190"/>
    <n v="28845.279999999999"/>
    <n v="19296.79"/>
    <n v="404"/>
    <n v="8441.11"/>
    <n v="2178.2199999999998"/>
    <n v="41"/>
    <n v="326045.8"/>
    <n v="325236.3"/>
    <x v="0"/>
    <x v="0"/>
    <x v="0"/>
    <x v="0"/>
    <x v="0"/>
    <x v="0"/>
  </r>
  <r>
    <x v="2"/>
    <x v="0"/>
    <x v="20"/>
    <x v="77"/>
    <n v="1"/>
    <n v="13319"/>
    <n v="0"/>
    <n v="13319"/>
    <n v="1"/>
    <n v="0"/>
    <n v="0"/>
    <n v="0"/>
    <n v="0"/>
    <n v="0"/>
    <n v="0"/>
    <n v="0"/>
    <n v="0"/>
    <n v="0"/>
    <n v="0"/>
    <n v="0"/>
    <n v="13319"/>
    <n v="0"/>
    <x v="0"/>
    <x v="0"/>
    <x v="0"/>
    <x v="0"/>
    <x v="0"/>
    <x v="0"/>
  </r>
  <r>
    <x v="2"/>
    <x v="0"/>
    <x v="20"/>
    <x v="78"/>
    <n v="344"/>
    <n v="510858.63"/>
    <n v="296746.02"/>
    <n v="214112.61"/>
    <n v="43"/>
    <n v="19236.41"/>
    <n v="10491.34"/>
    <n v="34499.370000000003"/>
    <n v="27781.21"/>
    <n v="187"/>
    <n v="25354.53"/>
    <n v="21228.02"/>
    <n v="387"/>
    <n v="8454.1"/>
    <n v="3838.24"/>
    <n v="57"/>
    <n v="120683.2"/>
    <n v="108846.1"/>
    <x v="0"/>
    <x v="0"/>
    <x v="0"/>
    <x v="0"/>
    <x v="0"/>
    <x v="0"/>
  </r>
  <r>
    <x v="2"/>
    <x v="0"/>
    <x v="21"/>
    <x v="79"/>
    <n v="53"/>
    <n v="47258.76"/>
    <n v="17553.46"/>
    <n v="29705.300000000003"/>
    <n v="0"/>
    <n v="3508.95"/>
    <n v="736.05"/>
    <n v="4994.75"/>
    <n v="1867.82"/>
    <n v="21"/>
    <n v="2704.69"/>
    <n v="743.81"/>
    <n v="25"/>
    <n v="4616.91"/>
    <n v="480.64"/>
    <n v="19"/>
    <n v="0"/>
    <n v="0"/>
    <x v="0"/>
    <x v="0"/>
    <x v="0"/>
    <x v="0"/>
    <x v="0"/>
    <x v="0"/>
  </r>
  <r>
    <x v="2"/>
    <x v="0"/>
    <x v="21"/>
    <x v="74"/>
    <n v="2"/>
    <n v="1699.75"/>
    <n v="867.56"/>
    <n v="832.19"/>
    <n v="0"/>
    <n v="145.80000000000001"/>
    <n v="79.2"/>
    <n v="325.8"/>
    <n v="0"/>
    <n v="1"/>
    <n v="84.59"/>
    <n v="136.76"/>
    <n v="3"/>
    <n v="276"/>
    <n v="0"/>
    <n v="1"/>
    <n v="0"/>
    <n v="0"/>
    <x v="0"/>
    <x v="0"/>
    <x v="0"/>
    <x v="0"/>
    <x v="0"/>
    <x v="0"/>
  </r>
  <r>
    <x v="2"/>
    <x v="0"/>
    <x v="21"/>
    <x v="76"/>
    <n v="0"/>
    <n v="910"/>
    <n v="0"/>
    <n v="910"/>
    <n v="0"/>
    <n v="0"/>
    <n v="0"/>
    <n v="0"/>
    <n v="0"/>
    <n v="0"/>
    <n v="0"/>
    <n v="0"/>
    <n v="0"/>
    <n v="0"/>
    <n v="0"/>
    <n v="0"/>
    <n v="0"/>
    <n v="0"/>
    <x v="0"/>
    <x v="0"/>
    <x v="0"/>
    <x v="0"/>
    <x v="0"/>
    <x v="0"/>
  </r>
  <r>
    <x v="2"/>
    <x v="0"/>
    <x v="21"/>
    <x v="77"/>
    <n v="41"/>
    <n v="52421.4"/>
    <n v="24469.210000000003"/>
    <n v="27952.19"/>
    <n v="0"/>
    <n v="3331.95"/>
    <n v="1390.05"/>
    <n v="4878.79"/>
    <n v="2207.84"/>
    <n v="22"/>
    <n v="683.75"/>
    <n v="2066.2600000000002"/>
    <n v="28"/>
    <n v="2051.6999999999998"/>
    <n v="4631.8"/>
    <n v="14"/>
    <n v="0"/>
    <n v="0"/>
    <x v="0"/>
    <x v="0"/>
    <x v="0"/>
    <x v="0"/>
    <x v="0"/>
    <x v="0"/>
  </r>
  <r>
    <x v="2"/>
    <x v="0"/>
    <x v="21"/>
    <x v="133"/>
    <n v="48"/>
    <n v="42428.69"/>
    <n v="27472.660000000003"/>
    <n v="14956.03"/>
    <n v="0"/>
    <n v="2308.25"/>
    <n v="1386.25"/>
    <n v="4849.0600000000004"/>
    <n v="3025.74"/>
    <n v="24"/>
    <n v="1889.97"/>
    <n v="2839.47"/>
    <n v="32"/>
    <n v="3908.75"/>
    <n v="4471.6000000000004"/>
    <n v="17"/>
    <n v="0"/>
    <n v="0"/>
    <x v="0"/>
    <x v="0"/>
    <x v="0"/>
    <x v="0"/>
    <x v="0"/>
    <x v="0"/>
  </r>
  <r>
    <x v="2"/>
    <x v="0"/>
    <x v="30"/>
    <x v="134"/>
    <n v="0"/>
    <n v="129481"/>
    <n v="129481"/>
    <n v="0"/>
    <n v="62"/>
    <n v="0"/>
    <n v="0"/>
    <n v="0"/>
    <n v="0"/>
    <n v="0"/>
    <n v="0"/>
    <n v="0"/>
    <n v="0"/>
    <n v="0"/>
    <n v="0"/>
    <n v="0"/>
    <n v="0"/>
    <n v="129481"/>
    <x v="0"/>
    <x v="0"/>
    <x v="0"/>
    <x v="0"/>
    <x v="0"/>
    <x v="0"/>
  </r>
  <r>
    <x v="2"/>
    <x v="0"/>
    <x v="28"/>
    <x v="6"/>
    <n v="7"/>
    <n v="1263"/>
    <n v="691.82"/>
    <n v="571.17999999999995"/>
    <n v="0"/>
    <n v="386.4"/>
    <n v="237.6"/>
    <n v="0"/>
    <n v="0"/>
    <n v="0"/>
    <n v="83.55"/>
    <n v="132.6"/>
    <n v="3"/>
    <n v="101.23"/>
    <n v="321.62"/>
    <n v="12"/>
    <n v="0"/>
    <n v="0"/>
    <x v="0"/>
    <x v="0"/>
    <x v="0"/>
    <x v="0"/>
    <x v="0"/>
    <x v="0"/>
  </r>
  <r>
    <x v="2"/>
    <x v="0"/>
    <x v="28"/>
    <x v="10"/>
    <n v="9"/>
    <n v="2085.34"/>
    <n v="957.40000000000009"/>
    <n v="1127.94"/>
    <n v="0"/>
    <n v="427.5"/>
    <n v="330.5"/>
    <n v="0"/>
    <n v="0"/>
    <n v="0"/>
    <n v="0"/>
    <n v="0"/>
    <n v="0"/>
    <n v="166.44"/>
    <n v="626.9"/>
    <n v="14"/>
    <n v="0"/>
    <n v="0"/>
    <x v="0"/>
    <x v="0"/>
    <x v="0"/>
    <x v="0"/>
    <x v="0"/>
    <x v="0"/>
  </r>
  <r>
    <x v="2"/>
    <x v="0"/>
    <x v="28"/>
    <x v="14"/>
    <n v="109"/>
    <n v="22966.25"/>
    <n v="9310.7099999999991"/>
    <n v="13655.54"/>
    <n v="0"/>
    <n v="7694.85"/>
    <n v="2750.15"/>
    <n v="138.08000000000001"/>
    <n v="790.85"/>
    <n v="5"/>
    <n v="184.99"/>
    <n v="1243.06"/>
    <n v="15"/>
    <n v="5567.62"/>
    <n v="2668.79"/>
    <n v="205"/>
    <n v="0"/>
    <n v="0"/>
    <x v="0"/>
    <x v="0"/>
    <x v="0"/>
    <x v="0"/>
    <x v="0"/>
    <x v="0"/>
  </r>
  <r>
    <x v="2"/>
    <x v="0"/>
    <x v="28"/>
    <x v="19"/>
    <n v="38"/>
    <n v="7395.56"/>
    <n v="3825.2200000000003"/>
    <n v="3570.34"/>
    <n v="0"/>
    <n v="2472.0500000000002"/>
    <n v="1027.95"/>
    <n v="4.49"/>
    <n v="505.51"/>
    <n v="1"/>
    <n v="78.709999999999994"/>
    <n v="314.83999999999997"/>
    <n v="3"/>
    <n v="1015.09"/>
    <n v="956.92"/>
    <n v="44"/>
    <n v="0"/>
    <n v="0"/>
    <x v="0"/>
    <x v="0"/>
    <x v="0"/>
    <x v="0"/>
    <x v="0"/>
    <x v="0"/>
  </r>
  <r>
    <x v="2"/>
    <x v="0"/>
    <x v="28"/>
    <x v="113"/>
    <n v="94"/>
    <n v="15010.41"/>
    <n v="5651.380000000001"/>
    <n v="9359.0299999999988"/>
    <n v="0"/>
    <n v="5572.9"/>
    <n v="2925.1"/>
    <n v="90"/>
    <n v="0"/>
    <n v="1"/>
    <n v="836.56"/>
    <n v="845.69"/>
    <n v="12"/>
    <n v="2256.5700000000002"/>
    <n v="1700.59"/>
    <n v="90"/>
    <n v="0"/>
    <n v="0"/>
    <x v="0"/>
    <x v="0"/>
    <x v="0"/>
    <x v="0"/>
    <x v="0"/>
    <x v="0"/>
  </r>
  <r>
    <x v="2"/>
    <x v="0"/>
    <x v="28"/>
    <x v="1"/>
    <n v="2"/>
    <n v="462"/>
    <n v="132"/>
    <n v="330"/>
    <n v="0"/>
    <n v="201"/>
    <n v="132"/>
    <n v="0"/>
    <n v="0"/>
    <n v="0"/>
    <n v="0"/>
    <n v="0"/>
    <n v="0"/>
    <n v="0"/>
    <n v="0"/>
    <n v="0"/>
    <n v="0"/>
    <n v="0"/>
    <x v="0"/>
    <x v="0"/>
    <x v="0"/>
    <x v="0"/>
    <x v="0"/>
    <x v="0"/>
  </r>
  <r>
    <x v="2"/>
    <x v="0"/>
    <x v="22"/>
    <x v="83"/>
    <n v="235"/>
    <n v="460600.85"/>
    <n v="345910.68"/>
    <n v="114690.17"/>
    <n v="16"/>
    <n v="31016.63"/>
    <n v="11209.63"/>
    <n v="19364.02"/>
    <n v="12628.86"/>
    <n v="149"/>
    <n v="120.34"/>
    <n v="897.05"/>
    <n v="9"/>
    <n v="2791.98"/>
    <n v="1018.87"/>
    <n v="25"/>
    <n v="61215.199999999997"/>
    <n v="256170.5"/>
    <x v="0"/>
    <x v="0"/>
    <x v="0"/>
    <x v="0"/>
    <x v="0"/>
    <x v="0"/>
  </r>
  <r>
    <x v="2"/>
    <x v="0"/>
    <x v="22"/>
    <x v="84"/>
    <n v="94"/>
    <n v="64134.31"/>
    <n v="24318.92"/>
    <n v="39815.39"/>
    <n v="2"/>
    <n v="13101.5"/>
    <n v="3176"/>
    <n v="7789.79"/>
    <n v="1715.58"/>
    <n v="48"/>
    <n v="1893.1"/>
    <n v="416.6"/>
    <n v="13"/>
    <n v="0"/>
    <n v="0"/>
    <n v="0"/>
    <n v="16669"/>
    <n v="0"/>
    <x v="0"/>
    <x v="0"/>
    <x v="0"/>
    <x v="0"/>
    <x v="0"/>
    <x v="0"/>
  </r>
  <r>
    <x v="2"/>
    <x v="0"/>
    <x v="22"/>
    <x v="85"/>
    <n v="106"/>
    <n v="279263.40000000002"/>
    <n v="235233.29000000004"/>
    <n v="44030.11"/>
    <n v="5"/>
    <n v="11081.75"/>
    <n v="5320.75"/>
    <n v="5694.56"/>
    <n v="5846.81"/>
    <n v="58"/>
    <n v="1845.27"/>
    <n v="2419.34"/>
    <n v="36"/>
    <n v="327.60000000000002"/>
    <n v="0"/>
    <n v="2"/>
    <n v="25080.93"/>
    <n v="198563.7"/>
    <x v="0"/>
    <x v="0"/>
    <x v="0"/>
    <x v="0"/>
    <x v="0"/>
    <x v="0"/>
  </r>
  <r>
    <x v="2"/>
    <x v="0"/>
    <x v="22"/>
    <x v="86"/>
    <n v="410"/>
    <n v="325647.84999999998"/>
    <n v="251521.57999999996"/>
    <n v="74126.27"/>
    <n v="0"/>
    <n v="15558.2"/>
    <n v="11308.3"/>
    <n v="40484.46"/>
    <n v="49854.31"/>
    <n v="279"/>
    <n v="9456.6200000000008"/>
    <n v="7893.96"/>
    <n v="138"/>
    <n v="5462.99"/>
    <n v="1787.47"/>
    <n v="38"/>
    <n v="0"/>
    <n v="0"/>
    <x v="0"/>
    <x v="0"/>
    <x v="0"/>
    <x v="0"/>
    <x v="0"/>
    <x v="0"/>
  </r>
  <r>
    <x v="2"/>
    <x v="0"/>
    <x v="22"/>
    <x v="87"/>
    <n v="102"/>
    <n v="292861.82"/>
    <n v="108058.32"/>
    <n v="184803.5"/>
    <n v="4"/>
    <n v="11594.88"/>
    <n v="4257.62"/>
    <n v="21048.29"/>
    <n v="17546.93"/>
    <n v="65"/>
    <n v="609.03"/>
    <n v="932.58"/>
    <n v="19"/>
    <n v="1129.5"/>
    <n v="403.65"/>
    <n v="11"/>
    <n v="150421.79999999999"/>
    <n v="7727.09"/>
    <x v="0"/>
    <x v="0"/>
    <x v="0"/>
    <x v="0"/>
    <x v="0"/>
    <x v="0"/>
  </r>
  <r>
    <x v="2"/>
    <x v="0"/>
    <x v="22"/>
    <x v="123"/>
    <n v="258"/>
    <n v="196917.45"/>
    <n v="156122.06"/>
    <n v="40795.39"/>
    <n v="0"/>
    <n v="10189.35"/>
    <n v="7457.65"/>
    <n v="28999"/>
    <n v="29629.35"/>
    <n v="196"/>
    <n v="1436.04"/>
    <n v="1454.32"/>
    <n v="23"/>
    <n v="171"/>
    <n v="324.04000000000002"/>
    <n v="11"/>
    <n v="0"/>
    <n v="0"/>
    <x v="0"/>
    <x v="0"/>
    <x v="0"/>
    <x v="0"/>
    <x v="0"/>
    <x v="0"/>
  </r>
  <r>
    <x v="2"/>
    <x v="0"/>
    <x v="23"/>
    <x v="135"/>
    <n v="372"/>
    <n v="126720.61"/>
    <n v="80958.59"/>
    <n v="45762.020000000004"/>
    <n v="0"/>
    <n v="3878.4"/>
    <n v="9753"/>
    <n v="0"/>
    <n v="0"/>
    <n v="0"/>
    <n v="0"/>
    <n v="0"/>
    <n v="0"/>
    <n v="12834.62"/>
    <n v="71205.59"/>
    <n v="248"/>
    <n v="0"/>
    <n v="0"/>
    <x v="0"/>
    <x v="0"/>
    <x v="0"/>
    <x v="0"/>
    <x v="0"/>
    <x v="0"/>
  </r>
  <r>
    <x v="2"/>
    <x v="0"/>
    <x v="23"/>
    <x v="90"/>
    <n v="185"/>
    <n v="109930.6"/>
    <n v="91338.32"/>
    <n v="18592.28"/>
    <n v="0"/>
    <n v="2289.48"/>
    <n v="5352.02"/>
    <n v="0"/>
    <n v="0"/>
    <n v="0"/>
    <n v="0"/>
    <n v="0"/>
    <n v="0"/>
    <n v="11026.8"/>
    <n v="85986.3"/>
    <n v="284"/>
    <n v="0"/>
    <n v="0"/>
    <x v="0"/>
    <x v="0"/>
    <x v="0"/>
    <x v="0"/>
    <x v="0"/>
    <x v="0"/>
  </r>
  <r>
    <x v="2"/>
    <x v="0"/>
    <x v="23"/>
    <x v="91"/>
    <n v="261"/>
    <n v="115524.61"/>
    <n v="98322.35"/>
    <n v="17202.260000000002"/>
    <n v="0"/>
    <n v="2090"/>
    <n v="6883.65"/>
    <n v="0"/>
    <n v="0"/>
    <n v="0"/>
    <n v="0"/>
    <n v="0"/>
    <n v="0"/>
    <n v="11930.26"/>
    <n v="91438.7"/>
    <n v="338"/>
    <n v="0"/>
    <n v="0"/>
    <x v="0"/>
    <x v="0"/>
    <x v="0"/>
    <x v="0"/>
    <x v="0"/>
    <x v="0"/>
  </r>
  <r>
    <x v="2"/>
    <x v="0"/>
    <x v="23"/>
    <x v="124"/>
    <n v="209"/>
    <n v="81000.56"/>
    <n v="61764.92"/>
    <n v="19235.64"/>
    <n v="0"/>
    <n v="2647.05"/>
    <n v="5558.95"/>
    <n v="0"/>
    <n v="0"/>
    <n v="0"/>
    <n v="0"/>
    <n v="0"/>
    <n v="0"/>
    <n v="8019.59"/>
    <n v="56205.97"/>
    <n v="217"/>
    <n v="0"/>
    <n v="0"/>
    <x v="0"/>
    <x v="0"/>
    <x v="0"/>
    <x v="0"/>
    <x v="0"/>
    <x v="0"/>
  </r>
  <r>
    <x v="2"/>
    <x v="0"/>
    <x v="23"/>
    <x v="125"/>
    <n v="30"/>
    <n v="203172.64"/>
    <n v="16416.140000000014"/>
    <n v="186756.5"/>
    <n v="29"/>
    <n v="1151.5"/>
    <n v="372.4"/>
    <n v="0"/>
    <n v="0"/>
    <n v="0"/>
    <n v="0"/>
    <n v="0"/>
    <n v="0"/>
    <n v="0"/>
    <n v="0"/>
    <n v="0"/>
    <n v="185605"/>
    <n v="16043.74"/>
    <x v="0"/>
    <x v="0"/>
    <x v="0"/>
    <x v="0"/>
    <x v="0"/>
    <x v="0"/>
  </r>
  <r>
    <x v="2"/>
    <x v="0"/>
    <x v="24"/>
    <x v="94"/>
    <n v="321"/>
    <n v="328028.08"/>
    <n v="127493.55000000002"/>
    <n v="200534.53"/>
    <n v="33"/>
    <n v="39804.78"/>
    <n v="11198.97"/>
    <n v="13999.57"/>
    <n v="6029.99"/>
    <n v="29"/>
    <n v="2169.06"/>
    <n v="1066.1400000000001"/>
    <n v="24"/>
    <n v="2612.02"/>
    <n v="1507.18"/>
    <n v="37"/>
    <n v="141891.1"/>
    <n v="67632.149999999994"/>
    <x v="0"/>
    <x v="0"/>
    <x v="0"/>
    <x v="0"/>
    <x v="0"/>
    <x v="0"/>
  </r>
  <r>
    <x v="2"/>
    <x v="0"/>
    <x v="24"/>
    <x v="95"/>
    <n v="92"/>
    <n v="168515.94"/>
    <n v="45410.930000000008"/>
    <n v="123105.01"/>
    <n v="21"/>
    <n v="12632.5"/>
    <n v="1777.5"/>
    <n v="1557.98"/>
    <n v="956.95"/>
    <n v="8"/>
    <n v="634.86"/>
    <n v="140.93"/>
    <n v="6"/>
    <n v="1731.47"/>
    <n v="321.66000000000003"/>
    <n v="12"/>
    <n v="106540.2"/>
    <n v="37184.03"/>
    <x v="0"/>
    <x v="0"/>
    <x v="0"/>
    <x v="0"/>
    <x v="0"/>
    <x v="0"/>
  </r>
  <r>
    <x v="2"/>
    <x v="0"/>
    <x v="24"/>
    <x v="97"/>
    <n v="106"/>
    <n v="157618.29999999999"/>
    <n v="123431.47999999998"/>
    <n v="34186.82"/>
    <n v="8"/>
    <n v="12949.38"/>
    <n v="4090.62"/>
    <n v="3701.84"/>
    <n v="11944.16"/>
    <n v="21"/>
    <n v="154.80000000000001"/>
    <n v="53.95"/>
    <n v="2"/>
    <n v="137.1"/>
    <n v="192"/>
    <n v="2"/>
    <n v="17243.7"/>
    <n v="75858.75"/>
    <x v="0"/>
    <x v="0"/>
    <x v="0"/>
    <x v="0"/>
    <x v="0"/>
    <x v="0"/>
  </r>
  <r>
    <x v="2"/>
    <x v="0"/>
    <x v="24"/>
    <x v="98"/>
    <n v="214"/>
    <n v="261010.37"/>
    <n v="119310.03999999998"/>
    <n v="141700.33000000002"/>
    <n v="20"/>
    <n v="26568.63"/>
    <n v="8108.88"/>
    <n v="14018.3"/>
    <n v="4787.1000000000004"/>
    <n v="30"/>
    <n v="2109.6"/>
    <n v="323.05"/>
    <n v="20"/>
    <n v="1136.8"/>
    <n v="434"/>
    <n v="9"/>
    <n v="97204"/>
    <n v="68046.210000000006"/>
    <x v="0"/>
    <x v="0"/>
    <x v="0"/>
    <x v="0"/>
    <x v="0"/>
    <x v="0"/>
  </r>
  <r>
    <x v="2"/>
    <x v="0"/>
    <x v="24"/>
    <x v="126"/>
    <n v="72"/>
    <n v="43855.199999999997"/>
    <n v="26054.689999999995"/>
    <n v="17800.510000000002"/>
    <n v="0"/>
    <n v="8525.51"/>
    <n v="2071.9899999999998"/>
    <n v="6201.1"/>
    <n v="3566.5"/>
    <n v="11"/>
    <n v="65.7"/>
    <n v="0"/>
    <n v="1"/>
    <n v="3008.2"/>
    <n v="881"/>
    <n v="10"/>
    <n v="0"/>
    <n v="0"/>
    <x v="0"/>
    <x v="0"/>
    <x v="0"/>
    <x v="0"/>
    <x v="0"/>
    <x v="0"/>
  </r>
  <r>
    <x v="2"/>
    <x v="0"/>
    <x v="24"/>
    <x v="136"/>
    <n v="69"/>
    <n v="43913.63"/>
    <n v="24493.03"/>
    <n v="19420.599999999999"/>
    <n v="3"/>
    <n v="8253"/>
    <n v="2802"/>
    <n v="2906.9"/>
    <n v="1451.8"/>
    <n v="5"/>
    <n v="89"/>
    <n v="418.2"/>
    <n v="2"/>
    <n v="506.7"/>
    <n v="195"/>
    <n v="4"/>
    <n v="7665"/>
    <n v="10908.63"/>
    <x v="0"/>
    <x v="0"/>
    <x v="0"/>
    <x v="0"/>
    <x v="0"/>
    <x v="0"/>
  </r>
  <r>
    <x v="2"/>
    <x v="0"/>
    <x v="24"/>
    <x v="127"/>
    <n v="545"/>
    <n v="69411.27"/>
    <n v="42943.76"/>
    <n v="26467.510000000002"/>
    <n v="0"/>
    <n v="22131.200000000001"/>
    <n v="10793.8"/>
    <n v="816.88"/>
    <n v="8992.48"/>
    <n v="12"/>
    <n v="1110.5999999999999"/>
    <n v="956.8"/>
    <n v="14"/>
    <n v="2145.83"/>
    <n v="2581.96"/>
    <n v="50"/>
    <n v="0"/>
    <n v="0"/>
    <x v="0"/>
    <x v="0"/>
    <x v="0"/>
    <x v="0"/>
    <x v="0"/>
    <x v="0"/>
  </r>
  <r>
    <x v="2"/>
    <x v="0"/>
    <x v="25"/>
    <x v="101"/>
    <n v="59"/>
    <n v="51478.2"/>
    <n v="32860.879999999997"/>
    <n v="18617.32"/>
    <n v="8"/>
    <n v="4634.51"/>
    <n v="5487.99"/>
    <n v="0"/>
    <n v="0"/>
    <n v="0"/>
    <n v="984.38"/>
    <n v="510.22"/>
    <n v="13"/>
    <n v="1300.5899999999999"/>
    <n v="4859.47"/>
    <n v="22"/>
    <n v="11697.84"/>
    <n v="22003.200000000001"/>
    <x v="0"/>
    <x v="0"/>
    <x v="0"/>
    <x v="0"/>
    <x v="0"/>
    <x v="0"/>
  </r>
  <r>
    <x v="2"/>
    <x v="0"/>
    <x v="25"/>
    <x v="128"/>
    <n v="381"/>
    <n v="81345.899999999994"/>
    <n v="44745.2"/>
    <n v="36600.699999999997"/>
    <n v="0"/>
    <n v="31116.2"/>
    <n v="25307.8"/>
    <n v="0"/>
    <n v="0"/>
    <n v="0"/>
    <n v="682.76"/>
    <n v="477.27"/>
    <n v="4"/>
    <n v="4134.74"/>
    <n v="18960.13"/>
    <n v="116"/>
    <n v="0"/>
    <n v="0"/>
    <x v="0"/>
    <x v="0"/>
    <x v="0"/>
    <x v="0"/>
    <x v="0"/>
    <x v="0"/>
  </r>
  <r>
    <x v="2"/>
    <x v="0"/>
    <x v="25"/>
    <x v="137"/>
    <n v="7"/>
    <n v="6389.8"/>
    <n v="4453.1000000000004"/>
    <n v="1936.6999999999998"/>
    <n v="0"/>
    <n v="1515"/>
    <n v="735"/>
    <n v="0"/>
    <n v="0"/>
    <n v="0"/>
    <n v="282.60000000000002"/>
    <n v="288"/>
    <n v="6"/>
    <n v="139.1"/>
    <n v="3430.1"/>
    <n v="9"/>
    <n v="0"/>
    <n v="0"/>
    <x v="0"/>
    <x v="0"/>
    <x v="0"/>
    <x v="0"/>
    <x v="0"/>
    <x v="0"/>
  </r>
  <r>
    <x v="2"/>
    <x v="0"/>
    <x v="25"/>
    <x v="138"/>
    <n v="40"/>
    <n v="9176.94"/>
    <n v="4464.7000000000007"/>
    <n v="4712.24"/>
    <n v="0"/>
    <n v="3095.5"/>
    <n v="3034.5"/>
    <n v="0"/>
    <n v="0"/>
    <n v="0"/>
    <n v="0"/>
    <n v="0"/>
    <n v="0"/>
    <n v="771.74"/>
    <n v="1430.2"/>
    <n v="16"/>
    <n v="0"/>
    <n v="0"/>
    <x v="0"/>
    <x v="0"/>
    <x v="0"/>
    <x v="0"/>
    <x v="0"/>
    <x v="0"/>
  </r>
  <r>
    <x v="2"/>
    <x v="0"/>
    <x v="26"/>
    <x v="103"/>
    <n v="561"/>
    <n v="47225.01"/>
    <n v="23066.510000000002"/>
    <n v="24158.5"/>
    <n v="0"/>
    <n v="19431.45"/>
    <n v="16283.55"/>
    <n v="0"/>
    <n v="0"/>
    <n v="0"/>
    <n v="3870.13"/>
    <n v="5737.98"/>
    <n v="94"/>
    <n v="41.92"/>
    <n v="1044.98"/>
    <n v="6"/>
    <n v="0"/>
    <n v="0"/>
    <x v="0"/>
    <x v="0"/>
    <x v="0"/>
    <x v="0"/>
    <x v="0"/>
    <x v="0"/>
  </r>
  <r>
    <x v="2"/>
    <x v="0"/>
    <x v="26"/>
    <x v="104"/>
    <n v="196"/>
    <n v="63417.62"/>
    <n v="9891.1200000000026"/>
    <n v="53526.5"/>
    <n v="0"/>
    <n v="19799.759999999998"/>
    <n v="6370.24"/>
    <n v="0"/>
    <n v="0"/>
    <n v="0"/>
    <n v="3450.61"/>
    <n v="1839.77"/>
    <n v="38"/>
    <n v="171.13"/>
    <n v="1681.11"/>
    <n v="8"/>
    <n v="0"/>
    <n v="0"/>
    <x v="0"/>
    <x v="0"/>
    <x v="0"/>
    <x v="0"/>
    <x v="0"/>
    <x v="0"/>
  </r>
  <r>
    <x v="2"/>
    <x v="0"/>
    <x v="26"/>
    <x v="105"/>
    <n v="341"/>
    <n v="58402.05"/>
    <n v="22696.33"/>
    <n v="35705.72"/>
    <n v="0"/>
    <n v="30726.92"/>
    <n v="12414.33"/>
    <n v="0"/>
    <n v="98.67"/>
    <n v="1"/>
    <n v="1906.68"/>
    <n v="5272.95"/>
    <n v="71"/>
    <n v="1773.12"/>
    <n v="4713.04"/>
    <n v="26"/>
    <n v="0"/>
    <n v="0"/>
    <x v="0"/>
    <x v="0"/>
    <x v="0"/>
    <x v="0"/>
    <x v="0"/>
    <x v="0"/>
  </r>
  <r>
    <x v="2"/>
    <x v="0"/>
    <x v="26"/>
    <x v="106"/>
    <n v="72"/>
    <n v="20046.810000000001"/>
    <n v="9932.8900000000012"/>
    <n v="10113.92"/>
    <n v="0"/>
    <n v="4583.59"/>
    <n v="5176.3599999999997"/>
    <n v="0"/>
    <n v="0"/>
    <n v="0"/>
    <n v="1247.05"/>
    <n v="3723.41"/>
    <n v="50"/>
    <n v="33.28"/>
    <n v="1033.1199999999999"/>
    <n v="3"/>
    <n v="0"/>
    <n v="0"/>
    <x v="0"/>
    <x v="0"/>
    <x v="0"/>
    <x v="0"/>
    <x v="0"/>
    <x v="0"/>
  </r>
  <r>
    <x v="3"/>
    <x v="0"/>
    <x v="0"/>
    <x v="3"/>
    <n v="63"/>
    <n v="36942.559999999998"/>
    <n v="27413.409999999996"/>
    <n v="9529.15"/>
    <n v="0"/>
    <n v="2489.1"/>
    <n v="2255.9"/>
    <n v="1058.99"/>
    <n v="6569.24"/>
    <n v="21"/>
    <n v="2833.55"/>
    <n v="1709.01"/>
    <n v="43"/>
    <n v="1859.51"/>
    <n v="1622.8"/>
    <n v="86"/>
    <n v="0"/>
    <n v="0"/>
    <x v="0"/>
    <x v="0"/>
    <x v="0"/>
    <x v="0"/>
    <x v="0"/>
    <x v="0"/>
  </r>
  <r>
    <x v="3"/>
    <x v="0"/>
    <x v="0"/>
    <x v="4"/>
    <n v="183"/>
    <n v="94933.2"/>
    <n v="58604.7"/>
    <n v="36328.5"/>
    <n v="0"/>
    <n v="8171.05"/>
    <n v="5899.45"/>
    <n v="8507.69"/>
    <n v="8347.07"/>
    <n v="62"/>
    <n v="6265.79"/>
    <n v="5155.16"/>
    <n v="110"/>
    <n v="5387.97"/>
    <n v="5493.5"/>
    <n v="225"/>
    <n v="0"/>
    <n v="0"/>
    <x v="0"/>
    <x v="0"/>
    <x v="0"/>
    <x v="0"/>
    <x v="0"/>
    <x v="0"/>
  </r>
  <r>
    <x v="3"/>
    <x v="0"/>
    <x v="0"/>
    <x v="8"/>
    <n v="317"/>
    <n v="144351.51999999999"/>
    <n v="103308.43999999999"/>
    <n v="41043.08"/>
    <n v="0"/>
    <n v="7537.89"/>
    <n v="5004.13"/>
    <n v="11297.89"/>
    <n v="19201.439999999999"/>
    <n v="104"/>
    <n v="11899.79"/>
    <n v="8757.5300000000007"/>
    <n v="189"/>
    <n v="8063.51"/>
    <n v="9346.68"/>
    <n v="390"/>
    <n v="0"/>
    <n v="0"/>
    <x v="0"/>
    <x v="0"/>
    <x v="0"/>
    <x v="0"/>
    <x v="0"/>
    <x v="0"/>
  </r>
  <r>
    <x v="3"/>
    <x v="0"/>
    <x v="0"/>
    <x v="111"/>
    <n v="375"/>
    <n v="295017.8"/>
    <n v="234753.63"/>
    <n v="60264.17"/>
    <n v="0"/>
    <n v="8558.9500000000007"/>
    <n v="6299.32"/>
    <n v="21152.94"/>
    <n v="53484.83"/>
    <n v="172"/>
    <n v="12006.68"/>
    <n v="12838.18"/>
    <n v="245"/>
    <n v="9276.6"/>
    <n v="12855.76"/>
    <n v="493"/>
    <n v="0"/>
    <n v="0"/>
    <x v="0"/>
    <x v="0"/>
    <x v="0"/>
    <x v="0"/>
    <x v="0"/>
    <x v="0"/>
  </r>
  <r>
    <x v="3"/>
    <x v="0"/>
    <x v="0"/>
    <x v="13"/>
    <n v="374"/>
    <n v="158257.60000000001"/>
    <n v="107215.71"/>
    <n v="51041.89"/>
    <n v="0"/>
    <n v="8959.26"/>
    <n v="5995.99"/>
    <n v="12580.71"/>
    <n v="15271.3"/>
    <n v="109"/>
    <n v="15602.83"/>
    <n v="18025.5"/>
    <n v="295"/>
    <n v="11733.09"/>
    <n v="12218.9"/>
    <n v="525"/>
    <n v="0"/>
    <n v="0"/>
    <x v="4"/>
    <x v="0"/>
    <x v="4"/>
    <x v="0"/>
    <x v="0"/>
    <x v="0"/>
  </r>
  <r>
    <x v="3"/>
    <x v="0"/>
    <x v="0"/>
    <x v="139"/>
    <n v="350"/>
    <n v="171352.75"/>
    <n v="120141.26"/>
    <n v="51211.490000000005"/>
    <n v="0"/>
    <n v="9793.6200000000008"/>
    <n v="4780.6400000000003"/>
    <n v="9463.91"/>
    <n v="21170.45"/>
    <n v="77"/>
    <n v="12134.01"/>
    <n v="13733.4"/>
    <n v="231"/>
    <n v="16818.95"/>
    <n v="19188.05"/>
    <n v="724"/>
    <n v="0"/>
    <n v="0"/>
    <x v="0"/>
    <x v="0"/>
    <x v="0"/>
    <x v="0"/>
    <x v="0"/>
    <x v="0"/>
  </r>
  <r>
    <x v="3"/>
    <x v="0"/>
    <x v="0"/>
    <x v="140"/>
    <n v="313"/>
    <n v="89079.07"/>
    <n v="58476.030000000006"/>
    <n v="30603.040000000001"/>
    <n v="0"/>
    <n v="6929.73"/>
    <n v="5304.54"/>
    <n v="6122.88"/>
    <n v="8973.41"/>
    <n v="57"/>
    <n v="7836.47"/>
    <n v="6512.75"/>
    <n v="146"/>
    <n v="8506.9599999999991"/>
    <n v="7492.75"/>
    <n v="383"/>
    <n v="0"/>
    <n v="0"/>
    <x v="0"/>
    <x v="0"/>
    <x v="0"/>
    <x v="0"/>
    <x v="0"/>
    <x v="0"/>
  </r>
  <r>
    <x v="3"/>
    <x v="0"/>
    <x v="0"/>
    <x v="141"/>
    <n v="263"/>
    <n v="105174.56"/>
    <n v="66013.259999999995"/>
    <n v="39161.300000000003"/>
    <n v="0"/>
    <n v="8065.93"/>
    <n v="3139.57"/>
    <n v="7461.06"/>
    <n v="12071.82"/>
    <n v="66"/>
    <n v="12155.07"/>
    <n v="5187.5200000000004"/>
    <n v="150"/>
    <n v="9919.24"/>
    <n v="6548.59"/>
    <n v="369"/>
    <n v="0"/>
    <n v="0"/>
    <x v="0"/>
    <x v="0"/>
    <x v="0"/>
    <x v="0"/>
    <x v="0"/>
    <x v="0"/>
  </r>
  <r>
    <x v="3"/>
    <x v="0"/>
    <x v="0"/>
    <x v="142"/>
    <n v="299"/>
    <n v="107328.78"/>
    <n v="61892.33"/>
    <n v="45436.45"/>
    <n v="0"/>
    <n v="7230.06"/>
    <n v="4550.95"/>
    <n v="10223.73"/>
    <n v="6367.22"/>
    <n v="59"/>
    <n v="17241"/>
    <n v="9797.92"/>
    <n v="219"/>
    <n v="9908.66"/>
    <n v="7994.34"/>
    <n v="404"/>
    <n v="0"/>
    <n v="0"/>
    <x v="0"/>
    <x v="0"/>
    <x v="0"/>
    <x v="0"/>
    <x v="0"/>
    <x v="0"/>
  </r>
  <r>
    <x v="3"/>
    <x v="0"/>
    <x v="1"/>
    <x v="0"/>
    <n v="1055"/>
    <n v="712119.83"/>
    <n v="548001.04"/>
    <n v="164118.78999999998"/>
    <n v="38"/>
    <n v="84769.67"/>
    <n v="59641.58"/>
    <n v="27848.53"/>
    <n v="27854.46"/>
    <n v="332"/>
    <n v="18534.52"/>
    <n v="15655.49"/>
    <n v="327"/>
    <n v="11325.14"/>
    <n v="18593.88"/>
    <n v="389"/>
    <n v="20609.93"/>
    <n v="314849.7"/>
    <x v="0"/>
    <x v="0"/>
    <x v="0"/>
    <x v="0"/>
    <x v="0"/>
    <x v="0"/>
  </r>
  <r>
    <x v="3"/>
    <x v="0"/>
    <x v="1"/>
    <x v="1"/>
    <n v="534"/>
    <n v="798127.27"/>
    <n v="681975.33000000007"/>
    <n v="116151.94"/>
    <n v="42"/>
    <n v="29659.7"/>
    <n v="39214.300000000003"/>
    <n v="1505.65"/>
    <n v="4805.33"/>
    <n v="24"/>
    <n v="8352.9500000000007"/>
    <n v="21529.56"/>
    <n v="219"/>
    <n v="4426.22"/>
    <n v="12256.3"/>
    <n v="226"/>
    <n v="67483.42"/>
    <n v="591547.9"/>
    <x v="0"/>
    <x v="0"/>
    <x v="0"/>
    <x v="0"/>
    <x v="0"/>
    <x v="0"/>
  </r>
  <r>
    <x v="3"/>
    <x v="0"/>
    <x v="1"/>
    <x v="22"/>
    <n v="36"/>
    <n v="25754.78"/>
    <n v="9383.14"/>
    <n v="16371.64"/>
    <n v="0"/>
    <n v="4534.63"/>
    <n v="1312.87"/>
    <n v="176.8"/>
    <n v="0"/>
    <n v="2"/>
    <n v="547.61"/>
    <n v="1021.11"/>
    <n v="15"/>
    <n v="11112.6"/>
    <n v="6695.56"/>
    <n v="36"/>
    <n v="0"/>
    <n v="0"/>
    <x v="0"/>
    <x v="0"/>
    <x v="0"/>
    <x v="0"/>
    <x v="0"/>
    <x v="0"/>
  </r>
  <r>
    <x v="3"/>
    <x v="0"/>
    <x v="1"/>
    <x v="23"/>
    <n v="68"/>
    <n v="53604.61"/>
    <n v="36986.509999999995"/>
    <n v="16618.100000000002"/>
    <n v="3"/>
    <n v="5991.01"/>
    <n v="3668.99"/>
    <n v="1150.6400000000001"/>
    <n v="4588.75"/>
    <n v="21"/>
    <n v="9412.75"/>
    <n v="9838.77"/>
    <n v="91"/>
    <n v="7.7"/>
    <n v="17.420000000000002"/>
    <n v="4"/>
    <n v="0"/>
    <n v="7393.8"/>
    <x v="0"/>
    <x v="0"/>
    <x v="0"/>
    <x v="0"/>
    <x v="0"/>
    <x v="0"/>
  </r>
  <r>
    <x v="3"/>
    <x v="0"/>
    <x v="1"/>
    <x v="24"/>
    <n v="0"/>
    <n v="295762.26"/>
    <n v="275617.11"/>
    <n v="20145.150000000001"/>
    <n v="29"/>
    <n v="0"/>
    <n v="0"/>
    <n v="0"/>
    <n v="0"/>
    <n v="0"/>
    <n v="0"/>
    <n v="0"/>
    <n v="0"/>
    <n v="0"/>
    <n v="0"/>
    <n v="0"/>
    <n v="20145.150000000001"/>
    <n v="275617.09999999998"/>
    <x v="0"/>
    <x v="0"/>
    <x v="0"/>
    <x v="0"/>
    <x v="0"/>
    <x v="0"/>
  </r>
  <r>
    <x v="3"/>
    <x v="0"/>
    <x v="1"/>
    <x v="112"/>
    <n v="387"/>
    <n v="96036.99"/>
    <n v="58568.130000000005"/>
    <n v="37468.86"/>
    <n v="2"/>
    <n v="25607.55"/>
    <n v="29551.45"/>
    <n v="1891.32"/>
    <n v="1910.92"/>
    <n v="25"/>
    <n v="4200.1899999999996"/>
    <n v="5043.8599999999997"/>
    <n v="82"/>
    <n v="3227.8"/>
    <n v="7952.09"/>
    <n v="152"/>
    <n v="0"/>
    <n v="6505.33"/>
    <x v="0"/>
    <x v="0"/>
    <x v="0"/>
    <x v="0"/>
    <x v="0"/>
    <x v="0"/>
  </r>
  <r>
    <x v="3"/>
    <x v="0"/>
    <x v="1"/>
    <x v="143"/>
    <n v="12"/>
    <n v="6710.8"/>
    <n v="4192.5"/>
    <n v="2518.3000000000002"/>
    <n v="0"/>
    <n v="1665"/>
    <n v="445"/>
    <n v="772.8"/>
    <n v="220.8"/>
    <n v="3"/>
    <n v="80.5"/>
    <n v="1539.5"/>
    <n v="13"/>
    <n v="0"/>
    <n v="0"/>
    <n v="0"/>
    <n v="0"/>
    <n v="0"/>
    <x v="0"/>
    <x v="0"/>
    <x v="0"/>
    <x v="0"/>
    <x v="0"/>
    <x v="0"/>
  </r>
  <r>
    <x v="3"/>
    <x v="0"/>
    <x v="2"/>
    <x v="114"/>
    <n v="471"/>
    <n v="749871.02"/>
    <n v="536436.53"/>
    <n v="213434.49"/>
    <n v="11"/>
    <n v="34049.65"/>
    <n v="29683.35"/>
    <n v="46530.5"/>
    <n v="32215.86"/>
    <n v="209"/>
    <n v="108343.7"/>
    <n v="119028.9"/>
    <n v="1636"/>
    <n v="4288.88"/>
    <n v="191.24"/>
    <n v="50"/>
    <n v="14147.76"/>
    <n v="197824.5"/>
    <x v="0"/>
    <x v="0"/>
    <x v="0"/>
    <x v="0"/>
    <x v="0"/>
    <x v="0"/>
  </r>
  <r>
    <x v="3"/>
    <x v="0"/>
    <x v="2"/>
    <x v="25"/>
    <n v="512"/>
    <n v="449783"/>
    <n v="306394.28000000003"/>
    <n v="143388.72"/>
    <n v="2"/>
    <n v="34720"/>
    <n v="37013"/>
    <n v="28874.400000000001"/>
    <n v="21149.54"/>
    <n v="148"/>
    <n v="76845.899999999994"/>
    <n v="132206.6"/>
    <n v="1580"/>
    <n v="2603.42"/>
    <n v="1018.34"/>
    <n v="73"/>
    <n v="0"/>
    <n v="14958.9"/>
    <x v="0"/>
    <x v="0"/>
    <x v="0"/>
    <x v="0"/>
    <x v="0"/>
    <x v="0"/>
  </r>
  <r>
    <x v="3"/>
    <x v="0"/>
    <x v="2"/>
    <x v="26"/>
    <n v="277"/>
    <n v="278627.38"/>
    <n v="190317.85"/>
    <n v="88309.53"/>
    <n v="0"/>
    <n v="17353.14"/>
    <n v="22511.86"/>
    <n v="12807.86"/>
    <n v="10214.1"/>
    <n v="62"/>
    <n v="47345.33"/>
    <n v="111466.7"/>
    <n v="1162"/>
    <n v="63.2"/>
    <n v="81.25"/>
    <n v="4"/>
    <n v="0"/>
    <n v="0"/>
    <x v="0"/>
    <x v="0"/>
    <x v="0"/>
    <x v="0"/>
    <x v="0"/>
    <x v="0"/>
  </r>
  <r>
    <x v="3"/>
    <x v="0"/>
    <x v="3"/>
    <x v="27"/>
    <n v="171"/>
    <n v="91588.81"/>
    <n v="64596.06"/>
    <n v="26992.75"/>
    <n v="0"/>
    <n v="6616.15"/>
    <n v="4460.8500000000004"/>
    <n v="10726.87"/>
    <n v="10268.43"/>
    <n v="62"/>
    <n v="6998.87"/>
    <n v="5510.34"/>
    <n v="108"/>
    <n v="806.86"/>
    <n v="2365.84"/>
    <n v="21"/>
    <n v="0"/>
    <n v="0"/>
    <x v="0"/>
    <x v="0"/>
    <x v="0"/>
    <x v="0"/>
    <x v="0"/>
    <x v="0"/>
  </r>
  <r>
    <x v="3"/>
    <x v="0"/>
    <x v="3"/>
    <x v="28"/>
    <n v="80"/>
    <n v="72181.06"/>
    <n v="30954.43"/>
    <n v="41226.629999999997"/>
    <n v="3"/>
    <n v="7194.75"/>
    <n v="4366.5"/>
    <n v="5837.8"/>
    <n v="4184.57"/>
    <n v="25"/>
    <n v="1700.86"/>
    <n v="2266.9699999999998"/>
    <n v="40"/>
    <n v="44.8"/>
    <n v="91.65"/>
    <n v="4"/>
    <n v="26448.42"/>
    <n v="0"/>
    <x v="0"/>
    <x v="0"/>
    <x v="0"/>
    <x v="0"/>
    <x v="0"/>
    <x v="0"/>
  </r>
  <r>
    <x v="3"/>
    <x v="0"/>
    <x v="3"/>
    <x v="29"/>
    <n v="333"/>
    <n v="657503.35"/>
    <n v="456814.36"/>
    <n v="200688.99"/>
    <n v="24"/>
    <n v="28301.759999999998"/>
    <n v="16659.490000000002"/>
    <n v="31590.51"/>
    <n v="31534.39"/>
    <n v="152"/>
    <n v="26411.23"/>
    <n v="33164.81"/>
    <n v="552"/>
    <n v="960.19"/>
    <n v="438.68"/>
    <n v="38"/>
    <n v="110147.3"/>
    <n v="248767.2"/>
    <x v="0"/>
    <x v="0"/>
    <x v="0"/>
    <x v="0"/>
    <x v="0"/>
    <x v="0"/>
  </r>
  <r>
    <x v="3"/>
    <x v="0"/>
    <x v="3"/>
    <x v="115"/>
    <n v="153"/>
    <n v="104386.17"/>
    <n v="79699.070000000007"/>
    <n v="24687.1"/>
    <n v="0"/>
    <n v="5288.7"/>
    <n v="4197.3"/>
    <n v="11753.58"/>
    <n v="13934.53"/>
    <n v="58"/>
    <n v="5907.94"/>
    <n v="8131.66"/>
    <n v="136"/>
    <n v="989.88"/>
    <n v="2059.36"/>
    <n v="40"/>
    <n v="0"/>
    <n v="0"/>
    <x v="0"/>
    <x v="0"/>
    <x v="0"/>
    <x v="0"/>
    <x v="0"/>
    <x v="0"/>
  </r>
  <r>
    <x v="3"/>
    <x v="0"/>
    <x v="4"/>
    <x v="31"/>
    <n v="44"/>
    <n v="64214.49"/>
    <n v="63637.939999999995"/>
    <n v="576.54999999999995"/>
    <n v="0"/>
    <n v="0"/>
    <n v="0"/>
    <n v="0"/>
    <n v="0"/>
    <n v="0"/>
    <n v="0"/>
    <n v="0"/>
    <n v="0"/>
    <n v="4.55"/>
    <n v="18.2"/>
    <n v="1"/>
    <n v="0"/>
    <n v="0"/>
    <x v="0"/>
    <x v="0"/>
    <x v="0"/>
    <x v="0"/>
    <x v="0"/>
    <x v="0"/>
  </r>
  <r>
    <x v="3"/>
    <x v="0"/>
    <x v="4"/>
    <x v="32"/>
    <n v="64"/>
    <n v="79115.03"/>
    <n v="78147.03"/>
    <n v="968"/>
    <n v="0"/>
    <n v="0"/>
    <n v="0"/>
    <n v="0"/>
    <n v="0"/>
    <n v="0"/>
    <n v="0"/>
    <n v="0"/>
    <n v="0"/>
    <n v="0"/>
    <n v="0"/>
    <n v="0"/>
    <n v="0"/>
    <n v="0"/>
    <x v="0"/>
    <x v="0"/>
    <x v="0"/>
    <x v="0"/>
    <x v="0"/>
    <x v="0"/>
  </r>
  <r>
    <x v="3"/>
    <x v="0"/>
    <x v="5"/>
    <x v="33"/>
    <n v="94"/>
    <n v="179888.6"/>
    <n v="93549.680000000008"/>
    <n v="86338.92"/>
    <n v="7"/>
    <n v="8924.75"/>
    <n v="3056.5"/>
    <n v="6735.02"/>
    <n v="12631.43"/>
    <n v="13"/>
    <n v="240"/>
    <n v="323.05"/>
    <n v="5"/>
    <n v="1874.9"/>
    <n v="493.35"/>
    <n v="6"/>
    <n v="68564.25"/>
    <n v="38312.449999999997"/>
    <x v="0"/>
    <x v="0"/>
    <x v="0"/>
    <x v="0"/>
    <x v="0"/>
    <x v="0"/>
  </r>
  <r>
    <x v="3"/>
    <x v="0"/>
    <x v="5"/>
    <x v="35"/>
    <n v="0"/>
    <n v="646740.24"/>
    <n v="640187.11"/>
    <n v="6553.13"/>
    <n v="17"/>
    <n v="0"/>
    <n v="0"/>
    <n v="0"/>
    <n v="0"/>
    <n v="0"/>
    <n v="0"/>
    <n v="0"/>
    <n v="0"/>
    <n v="0"/>
    <n v="0"/>
    <n v="0"/>
    <n v="6553.13"/>
    <n v="640187.1"/>
    <x v="0"/>
    <x v="0"/>
    <x v="0"/>
    <x v="0"/>
    <x v="0"/>
    <x v="0"/>
  </r>
  <r>
    <x v="3"/>
    <x v="0"/>
    <x v="5"/>
    <x v="36"/>
    <n v="93"/>
    <n v="103798.67"/>
    <n v="86638"/>
    <n v="17160.669999999998"/>
    <n v="0"/>
    <n v="3181.2"/>
    <n v="2177.3000000000002"/>
    <n v="11744.87"/>
    <n v="19831.8"/>
    <n v="29"/>
    <n v="0"/>
    <n v="937.36"/>
    <n v="4"/>
    <n v="29.6"/>
    <n v="538.20000000000005"/>
    <n v="2"/>
    <n v="0"/>
    <n v="0"/>
    <x v="0"/>
    <x v="0"/>
    <x v="0"/>
    <x v="0"/>
    <x v="0"/>
    <x v="0"/>
  </r>
  <r>
    <x v="3"/>
    <x v="0"/>
    <x v="5"/>
    <x v="144"/>
    <n v="31"/>
    <n v="25815.45"/>
    <n v="20758.43"/>
    <n v="5057.0200000000004"/>
    <n v="0"/>
    <n v="1181.5999999999999"/>
    <n v="673.4"/>
    <n v="3820.32"/>
    <n v="4148.13"/>
    <n v="19"/>
    <n v="0"/>
    <n v="0"/>
    <n v="0"/>
    <n v="26.1"/>
    <n v="0"/>
    <n v="1"/>
    <n v="0"/>
    <n v="0"/>
    <x v="0"/>
    <x v="0"/>
    <x v="0"/>
    <x v="0"/>
    <x v="0"/>
    <x v="0"/>
  </r>
  <r>
    <x v="3"/>
    <x v="0"/>
    <x v="5"/>
    <x v="145"/>
    <n v="165"/>
    <n v="435889.44"/>
    <n v="318423.28999999998"/>
    <n v="117466.15000000001"/>
    <n v="7"/>
    <n v="17198.13"/>
    <n v="8705.6200000000008"/>
    <n v="56651.69"/>
    <n v="38269.160000000003"/>
    <n v="65"/>
    <n v="124.1"/>
    <n v="270.2"/>
    <n v="3"/>
    <n v="623.20000000000005"/>
    <n v="0"/>
    <n v="3"/>
    <n v="41649.03"/>
    <n v="81336.61"/>
    <x v="0"/>
    <x v="0"/>
    <x v="0"/>
    <x v="0"/>
    <x v="0"/>
    <x v="0"/>
  </r>
  <r>
    <x v="3"/>
    <x v="0"/>
    <x v="6"/>
    <x v="38"/>
    <n v="96"/>
    <n v="385075.5"/>
    <n v="248864.26"/>
    <n v="136211.24"/>
    <n v="17"/>
    <n v="7122.88"/>
    <n v="6712.12"/>
    <n v="676"/>
    <n v="71.5"/>
    <n v="2"/>
    <n v="1829.77"/>
    <n v="5025.42"/>
    <n v="65"/>
    <n v="9918.89"/>
    <n v="12661.36"/>
    <n v="68"/>
    <n v="114853.7"/>
    <n v="222898.9"/>
    <x v="0"/>
    <x v="0"/>
    <x v="0"/>
    <x v="0"/>
    <x v="0"/>
    <x v="0"/>
  </r>
  <r>
    <x v="3"/>
    <x v="0"/>
    <x v="6"/>
    <x v="116"/>
    <n v="205"/>
    <n v="214614.93"/>
    <n v="135133.15999999997"/>
    <n v="79481.77"/>
    <n v="5"/>
    <n v="13855.9"/>
    <n v="15251.1"/>
    <n v="1022.26"/>
    <n v="716.8"/>
    <n v="15"/>
    <n v="16528.46"/>
    <n v="22339.23"/>
    <n v="310"/>
    <n v="40834.15"/>
    <n v="38500.85"/>
    <n v="219"/>
    <n v="0"/>
    <n v="54847.06"/>
    <x v="0"/>
    <x v="0"/>
    <x v="0"/>
    <x v="0"/>
    <x v="0"/>
    <x v="0"/>
  </r>
  <r>
    <x v="3"/>
    <x v="0"/>
    <x v="6"/>
    <x v="117"/>
    <n v="148"/>
    <n v="81666.19"/>
    <n v="47299.92"/>
    <n v="34366.270000000004"/>
    <n v="0"/>
    <n v="5319.65"/>
    <n v="4628.3500000000004"/>
    <n v="101.96"/>
    <n v="203.32"/>
    <n v="4"/>
    <n v="12935.68"/>
    <n v="21671.98"/>
    <n v="275"/>
    <n v="16008.98"/>
    <n v="20185.71"/>
    <n v="163"/>
    <n v="0"/>
    <n v="0"/>
    <x v="0"/>
    <x v="0"/>
    <x v="0"/>
    <x v="0"/>
    <x v="0"/>
    <x v="0"/>
  </r>
  <r>
    <x v="3"/>
    <x v="0"/>
    <x v="6"/>
    <x v="146"/>
    <n v="83"/>
    <n v="113815.43"/>
    <n v="74844.34"/>
    <n v="38971.089999999997"/>
    <n v="2"/>
    <n v="8216.6299999999992"/>
    <n v="5135.87"/>
    <n v="87.62"/>
    <n v="80.38"/>
    <n v="2"/>
    <n v="3786.99"/>
    <n v="7174.62"/>
    <n v="95"/>
    <n v="23259.85"/>
    <n v="19578.86"/>
    <n v="100"/>
    <n v="0"/>
    <n v="42538.61"/>
    <x v="0"/>
    <x v="0"/>
    <x v="0"/>
    <x v="0"/>
    <x v="0"/>
    <x v="0"/>
  </r>
  <r>
    <x v="3"/>
    <x v="0"/>
    <x v="7"/>
    <x v="41"/>
    <n v="230"/>
    <n v="242027.55"/>
    <n v="67564.399999999994"/>
    <n v="174463.15"/>
    <n v="0"/>
    <n v="15392.27"/>
    <n v="15692.73"/>
    <n v="3810.46"/>
    <n v="4408.28"/>
    <n v="27"/>
    <n v="15563.42"/>
    <n v="31025.91"/>
    <n v="371"/>
    <n v="0"/>
    <n v="0"/>
    <n v="0"/>
    <n v="0"/>
    <n v="0"/>
    <x v="0"/>
    <x v="0"/>
    <x v="0"/>
    <x v="0"/>
    <x v="0"/>
    <x v="0"/>
  </r>
  <r>
    <x v="3"/>
    <x v="0"/>
    <x v="7"/>
    <x v="111"/>
    <n v="0"/>
    <n v="30"/>
    <n v="0"/>
    <n v="30"/>
    <n v="0"/>
    <n v="0"/>
    <n v="0"/>
    <n v="0"/>
    <n v="0"/>
    <n v="0"/>
    <n v="0"/>
    <n v="0"/>
    <n v="0"/>
    <n v="0"/>
    <n v="0"/>
    <n v="0"/>
    <n v="0"/>
    <n v="0"/>
    <x v="0"/>
    <x v="0"/>
    <x v="0"/>
    <x v="0"/>
    <x v="0"/>
    <x v="0"/>
  </r>
  <r>
    <x v="3"/>
    <x v="0"/>
    <x v="8"/>
    <x v="42"/>
    <n v="257"/>
    <n v="400943.70299999998"/>
    <n v="250702.74299999999"/>
    <n v="150240.95999999999"/>
    <n v="5"/>
    <n v="21897.279999999999"/>
    <n v="12700.22"/>
    <n v="33533.54"/>
    <n v="15147.13"/>
    <n v="171"/>
    <n v="7153.86"/>
    <n v="4788.46"/>
    <n v="50"/>
    <n v="871.1"/>
    <n v="2718.86"/>
    <n v="18"/>
    <n v="86538.18"/>
    <n v="117986.7"/>
    <x v="0"/>
    <x v="0"/>
    <x v="0"/>
    <x v="0"/>
    <x v="0"/>
    <x v="0"/>
  </r>
  <r>
    <x v="3"/>
    <x v="0"/>
    <x v="8"/>
    <x v="147"/>
    <n v="285"/>
    <n v="356388.31"/>
    <n v="302001.75"/>
    <n v="54386.559999999998"/>
    <n v="15"/>
    <n v="23499.88"/>
    <n v="14557.62"/>
    <n v="6277.97"/>
    <n v="8322.99"/>
    <n v="128"/>
    <n v="20212.79"/>
    <n v="19567.41"/>
    <n v="209"/>
    <n v="315.75"/>
    <n v="1439.34"/>
    <n v="16"/>
    <n v="3458.17"/>
    <n v="228912.5"/>
    <x v="0"/>
    <x v="0"/>
    <x v="0"/>
    <x v="0"/>
    <x v="0"/>
    <x v="0"/>
  </r>
  <r>
    <x v="3"/>
    <x v="0"/>
    <x v="9"/>
    <x v="43"/>
    <n v="552"/>
    <n v="283404.24"/>
    <n v="165554.39000000001"/>
    <n v="117849.84999999999"/>
    <n v="0"/>
    <n v="52558.67"/>
    <n v="25893.83"/>
    <n v="33143.75"/>
    <n v="20249.349999999999"/>
    <n v="59"/>
    <n v="13777.7"/>
    <n v="4761.33"/>
    <n v="140"/>
    <n v="16065.73"/>
    <n v="7863.68"/>
    <n v="52"/>
    <n v="0"/>
    <n v="0"/>
    <x v="0"/>
    <x v="0"/>
    <x v="0"/>
    <x v="0"/>
    <x v="0"/>
    <x v="0"/>
  </r>
  <r>
    <x v="3"/>
    <x v="0"/>
    <x v="9"/>
    <x v="44"/>
    <n v="48"/>
    <n v="219264.46"/>
    <n v="206849.61"/>
    <n v="12414.85"/>
    <n v="6"/>
    <n v="9303.2000000000007"/>
    <n v="2899.8"/>
    <n v="2111.65"/>
    <n v="7069.21"/>
    <n v="5"/>
    <n v="0"/>
    <n v="0"/>
    <n v="0"/>
    <n v="0"/>
    <n v="0"/>
    <n v="0"/>
    <n v="1000"/>
    <n v="178518.9"/>
    <x v="0"/>
    <x v="0"/>
    <x v="0"/>
    <x v="0"/>
    <x v="0"/>
    <x v="0"/>
  </r>
  <r>
    <x v="3"/>
    <x v="0"/>
    <x v="9"/>
    <x v="45"/>
    <n v="73"/>
    <n v="78608.45"/>
    <n v="55369.59"/>
    <n v="23238.86"/>
    <n v="0"/>
    <n v="5319.15"/>
    <n v="2411.1"/>
    <n v="10779.7"/>
    <n v="9514"/>
    <n v="16"/>
    <n v="4961.6099999999997"/>
    <n v="1649.09"/>
    <n v="52"/>
    <n v="2178.4"/>
    <n v="1208"/>
    <n v="5"/>
    <n v="0"/>
    <n v="0"/>
    <x v="0"/>
    <x v="0"/>
    <x v="0"/>
    <x v="0"/>
    <x v="0"/>
    <x v="0"/>
  </r>
  <r>
    <x v="3"/>
    <x v="0"/>
    <x v="9"/>
    <x v="148"/>
    <n v="339"/>
    <n v="246590.92"/>
    <n v="165354.68000000002"/>
    <n v="81236.239999999991"/>
    <n v="0"/>
    <n v="30368.6"/>
    <n v="15059.4"/>
    <n v="39031.199999999997"/>
    <n v="22066.86"/>
    <n v="60"/>
    <n v="5228.6400000000003"/>
    <n v="2436.75"/>
    <n v="42"/>
    <n v="5157.8"/>
    <n v="3595.55"/>
    <n v="19"/>
    <n v="0"/>
    <n v="0"/>
    <x v="0"/>
    <x v="0"/>
    <x v="0"/>
    <x v="0"/>
    <x v="0"/>
    <x v="0"/>
  </r>
  <r>
    <x v="3"/>
    <x v="0"/>
    <x v="9"/>
    <x v="149"/>
    <n v="77"/>
    <n v="153807.65"/>
    <n v="119485.79"/>
    <n v="34321.86"/>
    <n v="0"/>
    <n v="11356.15"/>
    <n v="6445.85"/>
    <n v="16976.009999999998"/>
    <n v="23734.14"/>
    <n v="23"/>
    <n v="3703.31"/>
    <n v="5721.09"/>
    <n v="73"/>
    <n v="2286.39"/>
    <n v="2164.41"/>
    <n v="8"/>
    <n v="0"/>
    <n v="0"/>
    <x v="0"/>
    <x v="0"/>
    <x v="0"/>
    <x v="0"/>
    <x v="0"/>
    <x v="0"/>
  </r>
  <r>
    <x v="3"/>
    <x v="0"/>
    <x v="10"/>
    <x v="47"/>
    <n v="20"/>
    <n v="49815.13"/>
    <n v="27407.139999999996"/>
    <n v="22407.99"/>
    <n v="5"/>
    <n v="1770.75"/>
    <n v="1066.75"/>
    <n v="1546.9"/>
    <n v="727"/>
    <n v="9"/>
    <n v="1287.1400000000001"/>
    <n v="1524.01"/>
    <n v="27"/>
    <n v="0"/>
    <n v="97.5"/>
    <n v="1"/>
    <n v="17803.2"/>
    <n v="19444.080000000002"/>
    <x v="0"/>
    <x v="0"/>
    <x v="0"/>
    <x v="0"/>
    <x v="0"/>
    <x v="0"/>
  </r>
  <r>
    <x v="3"/>
    <x v="0"/>
    <x v="10"/>
    <x v="49"/>
    <n v="131"/>
    <n v="630650.91"/>
    <n v="164250.25"/>
    <n v="466400.66000000003"/>
    <n v="34"/>
    <n v="11037.76"/>
    <n v="4235.99"/>
    <n v="7204.44"/>
    <n v="4902.1400000000003"/>
    <n v="21"/>
    <n v="7444.75"/>
    <n v="6034.38"/>
    <n v="133"/>
    <n v="4635.71"/>
    <n v="1171"/>
    <n v="20"/>
    <n v="411381"/>
    <n v="123693.5"/>
    <x v="0"/>
    <x v="0"/>
    <x v="0"/>
    <x v="0"/>
    <x v="0"/>
    <x v="0"/>
  </r>
  <r>
    <x v="3"/>
    <x v="0"/>
    <x v="10"/>
    <x v="52"/>
    <n v="151"/>
    <n v="70762.61"/>
    <n v="47569.880000000005"/>
    <n v="23192.729999999996"/>
    <n v="0"/>
    <n v="7037.4"/>
    <n v="3293.1"/>
    <n v="13439.63"/>
    <n v="5123.9399999999996"/>
    <n v="27"/>
    <n v="1828.67"/>
    <n v="543.17999999999995"/>
    <n v="26"/>
    <n v="887.03"/>
    <n v="1482.52"/>
    <n v="11"/>
    <n v="0"/>
    <n v="0"/>
    <x v="0"/>
    <x v="0"/>
    <x v="0"/>
    <x v="0"/>
    <x v="0"/>
    <x v="0"/>
  </r>
  <r>
    <x v="3"/>
    <x v="0"/>
    <x v="10"/>
    <x v="53"/>
    <n v="46"/>
    <n v="77026.94"/>
    <n v="42594.29"/>
    <n v="34432.65"/>
    <n v="10"/>
    <n v="4241.25"/>
    <n v="1386.25"/>
    <n v="1019.66"/>
    <n v="3687.04"/>
    <n v="5"/>
    <n v="1642.55"/>
    <n v="765.78"/>
    <n v="22"/>
    <n v="237.6"/>
    <n v="97.5"/>
    <n v="4"/>
    <n v="27291.59"/>
    <n v="27244.32"/>
    <x v="0"/>
    <x v="0"/>
    <x v="0"/>
    <x v="0"/>
    <x v="0"/>
    <x v="0"/>
  </r>
  <r>
    <x v="3"/>
    <x v="0"/>
    <x v="10"/>
    <x v="54"/>
    <n v="137"/>
    <n v="409047.33"/>
    <n v="198840.36"/>
    <n v="210206.97000000003"/>
    <n v="37"/>
    <n v="13406.01"/>
    <n v="4927.74"/>
    <n v="12915.9"/>
    <n v="2991.61"/>
    <n v="30"/>
    <n v="7172.46"/>
    <n v="5099.92"/>
    <n v="117"/>
    <n v="14.4"/>
    <n v="0"/>
    <n v="2"/>
    <n v="175982.2"/>
    <n v="154006.1"/>
    <x v="0"/>
    <x v="0"/>
    <x v="0"/>
    <x v="0"/>
    <x v="0"/>
    <x v="0"/>
  </r>
  <r>
    <x v="3"/>
    <x v="0"/>
    <x v="10"/>
    <x v="118"/>
    <n v="65"/>
    <n v="462504"/>
    <n v="380918.86"/>
    <n v="81585.14"/>
    <n v="16"/>
    <n v="5437"/>
    <n v="2858"/>
    <n v="6120.52"/>
    <n v="1824.71"/>
    <n v="18"/>
    <n v="5065.0200000000004"/>
    <n v="2214.92"/>
    <n v="56"/>
    <n v="6.6"/>
    <n v="26.4"/>
    <n v="1"/>
    <n v="64956"/>
    <n v="358104.4"/>
    <x v="0"/>
    <x v="0"/>
    <x v="0"/>
    <x v="0"/>
    <x v="0"/>
    <x v="0"/>
  </r>
  <r>
    <x v="3"/>
    <x v="0"/>
    <x v="10"/>
    <x v="131"/>
    <n v="100"/>
    <n v="185566.8"/>
    <n v="114706.63999999998"/>
    <n v="70860.160000000003"/>
    <n v="23"/>
    <n v="7189"/>
    <n v="3150"/>
    <n v="1285.4000000000001"/>
    <n v="2950.5"/>
    <n v="8"/>
    <n v="1565.56"/>
    <n v="952.19"/>
    <n v="20"/>
    <n v="303.83999999999997"/>
    <n v="429.39"/>
    <n v="7"/>
    <n v="60516.36"/>
    <n v="98752.76"/>
    <x v="0"/>
    <x v="0"/>
    <x v="0"/>
    <x v="0"/>
    <x v="0"/>
    <x v="0"/>
  </r>
  <r>
    <x v="3"/>
    <x v="0"/>
    <x v="10"/>
    <x v="150"/>
    <n v="105"/>
    <n v="750214.65"/>
    <n v="581309.12"/>
    <n v="168905.53"/>
    <n v="34"/>
    <n v="9120"/>
    <n v="3836.25"/>
    <n v="6529.78"/>
    <n v="9232.77"/>
    <n v="24"/>
    <n v="5877.29"/>
    <n v="3592.14"/>
    <n v="85"/>
    <n v="797.16"/>
    <n v="438.14"/>
    <n v="9"/>
    <n v="146581.29999999999"/>
    <n v="532684.69999999995"/>
    <x v="0"/>
    <x v="0"/>
    <x v="0"/>
    <x v="0"/>
    <x v="0"/>
    <x v="0"/>
  </r>
  <r>
    <x v="3"/>
    <x v="0"/>
    <x v="10"/>
    <x v="151"/>
    <n v="8"/>
    <n v="21301.02"/>
    <n v="18593.52"/>
    <n v="2707.5"/>
    <n v="1"/>
    <n v="635"/>
    <n v="492.5"/>
    <n v="2000"/>
    <n v="0"/>
    <n v="1"/>
    <n v="0"/>
    <n v="926.01"/>
    <n v="13"/>
    <n v="72.5"/>
    <n v="635.35"/>
    <n v="1"/>
    <n v="0"/>
    <n v="12539.66"/>
    <x v="0"/>
    <x v="0"/>
    <x v="0"/>
    <x v="0"/>
    <x v="0"/>
    <x v="0"/>
  </r>
  <r>
    <x v="3"/>
    <x v="0"/>
    <x v="10"/>
    <x v="152"/>
    <n v="12"/>
    <n v="5666.7"/>
    <n v="3882.8999999999996"/>
    <n v="1783.8000000000002"/>
    <n v="0"/>
    <n v="153.9"/>
    <n v="623.1"/>
    <n v="1629.9"/>
    <n v="0"/>
    <n v="1"/>
    <n v="0"/>
    <n v="0"/>
    <n v="0"/>
    <n v="0"/>
    <n v="0"/>
    <n v="0"/>
    <n v="0"/>
    <n v="0"/>
    <x v="0"/>
    <x v="0"/>
    <x v="0"/>
    <x v="0"/>
    <x v="0"/>
    <x v="0"/>
  </r>
  <r>
    <x v="3"/>
    <x v="0"/>
    <x v="27"/>
    <x v="119"/>
    <n v="43"/>
    <n v="28947.62"/>
    <n v="22107.43"/>
    <n v="6840.1900000000005"/>
    <n v="1"/>
    <n v="4273.88"/>
    <n v="2594.87"/>
    <n v="0"/>
    <n v="0"/>
    <n v="0"/>
    <n v="2437.8200000000002"/>
    <n v="4804.92"/>
    <n v="41"/>
    <n v="128.49"/>
    <n v="254.35"/>
    <n v="8"/>
    <n v="0"/>
    <n v="14453.29"/>
    <x v="0"/>
    <x v="0"/>
    <x v="0"/>
    <x v="0"/>
    <x v="0"/>
    <x v="0"/>
  </r>
  <r>
    <x v="3"/>
    <x v="0"/>
    <x v="11"/>
    <x v="57"/>
    <n v="200"/>
    <n v="49570.27"/>
    <n v="14111.749999999993"/>
    <n v="35458.520000000004"/>
    <n v="0"/>
    <n v="35383.22"/>
    <n v="12366.38"/>
    <n v="0"/>
    <n v="0"/>
    <n v="0"/>
    <n v="75.3"/>
    <n v="1745.37"/>
    <n v="12"/>
    <n v="0"/>
    <n v="0"/>
    <n v="0"/>
    <n v="0"/>
    <n v="0"/>
    <x v="0"/>
    <x v="0"/>
    <x v="0"/>
    <x v="0"/>
    <x v="0"/>
    <x v="0"/>
  </r>
  <r>
    <x v="3"/>
    <x v="0"/>
    <x v="11"/>
    <x v="120"/>
    <n v="179"/>
    <n v="45482.1"/>
    <n v="11234.580000000002"/>
    <n v="34247.519999999997"/>
    <n v="0"/>
    <n v="34165.1"/>
    <n v="10904.9"/>
    <n v="0"/>
    <n v="0"/>
    <n v="0"/>
    <n v="82.42"/>
    <n v="329.68"/>
    <n v="2"/>
    <n v="0"/>
    <n v="0"/>
    <n v="0"/>
    <n v="0"/>
    <n v="0"/>
    <x v="0"/>
    <x v="0"/>
    <x v="0"/>
    <x v="0"/>
    <x v="0"/>
    <x v="0"/>
  </r>
  <r>
    <x v="3"/>
    <x v="0"/>
    <x v="11"/>
    <x v="153"/>
    <n v="70"/>
    <n v="18560.599999999999"/>
    <n v="3660.239999999998"/>
    <n v="14900.36"/>
    <n v="0"/>
    <n v="14900.36"/>
    <n v="3660.24"/>
    <n v="0"/>
    <n v="0"/>
    <n v="0"/>
    <n v="0"/>
    <n v="0"/>
    <n v="0"/>
    <n v="0"/>
    <n v="0"/>
    <n v="0"/>
    <n v="0"/>
    <n v="0"/>
    <x v="0"/>
    <x v="0"/>
    <x v="0"/>
    <x v="0"/>
    <x v="0"/>
    <x v="0"/>
  </r>
  <r>
    <x v="3"/>
    <x v="0"/>
    <x v="12"/>
    <x v="60"/>
    <n v="66"/>
    <n v="374466.9"/>
    <n v="4185.6000000000349"/>
    <n v="370281.3"/>
    <n v="12"/>
    <n v="9261.5"/>
    <n v="1096"/>
    <n v="1544.8"/>
    <n v="0"/>
    <n v="5"/>
    <n v="0"/>
    <n v="0"/>
    <n v="0"/>
    <n v="0"/>
    <n v="0"/>
    <n v="0"/>
    <n v="359475"/>
    <n v="0"/>
    <x v="0"/>
    <x v="0"/>
    <x v="0"/>
    <x v="0"/>
    <x v="0"/>
    <x v="0"/>
  </r>
  <r>
    <x v="3"/>
    <x v="0"/>
    <x v="12"/>
    <x v="61"/>
    <n v="122"/>
    <n v="62620.04"/>
    <n v="39472.9"/>
    <n v="23147.14"/>
    <n v="7"/>
    <n v="6422.1"/>
    <n v="1842.9"/>
    <n v="3940.14"/>
    <n v="3930.54"/>
    <n v="26"/>
    <n v="706.98"/>
    <n v="923.78"/>
    <n v="14"/>
    <n v="1961.92"/>
    <n v="783.58"/>
    <n v="17"/>
    <n v="10116"/>
    <n v="16250.74"/>
    <x v="0"/>
    <x v="0"/>
    <x v="0"/>
    <x v="0"/>
    <x v="0"/>
    <x v="0"/>
  </r>
  <r>
    <x v="3"/>
    <x v="0"/>
    <x v="12"/>
    <x v="55"/>
    <n v="165"/>
    <n v="359991.87"/>
    <n v="228707.9"/>
    <n v="131283.97"/>
    <n v="22"/>
    <n v="14827.75"/>
    <n v="6339.75"/>
    <n v="7121.12"/>
    <n v="9697.7000000000007"/>
    <n v="38"/>
    <n v="3465.6"/>
    <n v="1512.33"/>
    <n v="41"/>
    <n v="319.3"/>
    <n v="3032.5"/>
    <n v="17"/>
    <n v="105188.2"/>
    <n v="174488"/>
    <x v="0"/>
    <x v="0"/>
    <x v="0"/>
    <x v="0"/>
    <x v="0"/>
    <x v="0"/>
  </r>
  <r>
    <x v="3"/>
    <x v="0"/>
    <x v="13"/>
    <x v="154"/>
    <n v="600"/>
    <n v="105932.28"/>
    <n v="89205.13"/>
    <n v="16727.150000000001"/>
    <n v="0"/>
    <n v="6990.45"/>
    <n v="24936.55"/>
    <n v="688.88"/>
    <n v="2271.25"/>
    <n v="13"/>
    <n v="6864.41"/>
    <n v="53933.48"/>
    <n v="452"/>
    <n v="662.41"/>
    <n v="2143.59"/>
    <n v="95"/>
    <n v="0"/>
    <n v="0"/>
    <x v="0"/>
    <x v="0"/>
    <x v="0"/>
    <x v="0"/>
    <x v="0"/>
    <x v="0"/>
  </r>
  <r>
    <x v="3"/>
    <x v="0"/>
    <x v="14"/>
    <x v="63"/>
    <n v="20"/>
    <n v="42792.25"/>
    <n v="33837.65"/>
    <n v="8954.6"/>
    <n v="0"/>
    <n v="2334.5"/>
    <n v="935.5"/>
    <n v="5734.5"/>
    <n v="6889.5"/>
    <n v="6"/>
    <n v="885.6"/>
    <n v="764.65"/>
    <n v="6"/>
    <n v="0"/>
    <n v="0"/>
    <n v="0"/>
    <n v="0"/>
    <n v="0"/>
    <x v="0"/>
    <x v="0"/>
    <x v="0"/>
    <x v="0"/>
    <x v="0"/>
    <x v="0"/>
  </r>
  <r>
    <x v="3"/>
    <x v="0"/>
    <x v="15"/>
    <x v="64"/>
    <n v="18"/>
    <n v="27694.44"/>
    <n v="13992.239999999998"/>
    <n v="13702.2"/>
    <n v="3"/>
    <n v="2293.5"/>
    <n v="539"/>
    <n v="1013.9"/>
    <n v="0"/>
    <n v="3"/>
    <n v="442.8"/>
    <n v="0"/>
    <n v="3"/>
    <n v="0"/>
    <n v="0"/>
    <n v="0"/>
    <n v="9952"/>
    <n v="11425.44"/>
    <x v="0"/>
    <x v="0"/>
    <x v="0"/>
    <x v="0"/>
    <x v="0"/>
    <x v="0"/>
  </r>
  <r>
    <x v="3"/>
    <x v="0"/>
    <x v="16"/>
    <x v="65"/>
    <n v="112"/>
    <n v="49884.15"/>
    <n v="28333.360000000001"/>
    <n v="21550.79"/>
    <n v="0"/>
    <n v="9960.8799999999992"/>
    <n v="6284.12"/>
    <n v="625.15"/>
    <n v="3069.25"/>
    <n v="13"/>
    <n v="8241.76"/>
    <n v="11552.19"/>
    <n v="173"/>
    <n v="56"/>
    <n v="39"/>
    <n v="12"/>
    <n v="0"/>
    <n v="0"/>
    <x v="0"/>
    <x v="0"/>
    <x v="0"/>
    <x v="0"/>
    <x v="0"/>
    <x v="0"/>
  </r>
  <r>
    <x v="3"/>
    <x v="0"/>
    <x v="16"/>
    <x v="121"/>
    <n v="64"/>
    <n v="45156.56"/>
    <n v="29672"/>
    <n v="15484.56"/>
    <n v="0"/>
    <n v="4675.5"/>
    <n v="3697"/>
    <n v="1342.5"/>
    <n v="4937.2"/>
    <n v="11"/>
    <n v="8978.56"/>
    <n v="7903.1"/>
    <n v="136"/>
    <n v="488"/>
    <n v="575.29999999999995"/>
    <n v="6"/>
    <n v="0"/>
    <n v="0"/>
    <x v="0"/>
    <x v="0"/>
    <x v="0"/>
    <x v="0"/>
    <x v="0"/>
    <x v="0"/>
  </r>
  <r>
    <x v="3"/>
    <x v="0"/>
    <x v="17"/>
    <x v="68"/>
    <n v="485"/>
    <n v="221949.86"/>
    <n v="171341.88999999998"/>
    <n v="50607.97"/>
    <n v="0"/>
    <n v="8991.9500000000007"/>
    <n v="20807.05"/>
    <n v="12208.07"/>
    <n v="11368.95"/>
    <n v="66"/>
    <n v="23108.84"/>
    <n v="91321.74"/>
    <n v="956"/>
    <n v="5174.1099999999997"/>
    <n v="690.11"/>
    <n v="55"/>
    <n v="0"/>
    <n v="0"/>
    <x v="0"/>
    <x v="0"/>
    <x v="0"/>
    <x v="0"/>
    <x v="0"/>
    <x v="0"/>
  </r>
  <r>
    <x v="3"/>
    <x v="0"/>
    <x v="17"/>
    <x v="132"/>
    <n v="15"/>
    <n v="76881.59"/>
    <n v="45808.77"/>
    <n v="31072.82"/>
    <n v="3"/>
    <n v="1350.5"/>
    <n v="734.5"/>
    <n v="1836"/>
    <n v="0"/>
    <n v="3"/>
    <n v="773.4"/>
    <n v="2715.39"/>
    <n v="30"/>
    <n v="0"/>
    <n v="0"/>
    <n v="0"/>
    <n v="27112.92"/>
    <n v="38686.879999999997"/>
    <x v="0"/>
    <x v="0"/>
    <x v="0"/>
    <x v="0"/>
    <x v="0"/>
    <x v="0"/>
  </r>
  <r>
    <x v="3"/>
    <x v="0"/>
    <x v="18"/>
    <x v="69"/>
    <n v="110"/>
    <n v="469313.38"/>
    <n v="417648.45"/>
    <n v="51664.93"/>
    <n v="13"/>
    <n v="11206.63"/>
    <n v="4223.37"/>
    <n v="905.88"/>
    <n v="868.82"/>
    <n v="6"/>
    <n v="7860.45"/>
    <n v="6292.89"/>
    <n v="110"/>
    <n v="68.72"/>
    <n v="35.68"/>
    <n v="5"/>
    <n v="31623.25"/>
    <n v="402678.3"/>
    <x v="0"/>
    <x v="0"/>
    <x v="0"/>
    <x v="0"/>
    <x v="0"/>
    <x v="0"/>
  </r>
  <r>
    <x v="3"/>
    <x v="0"/>
    <x v="19"/>
    <x v="71"/>
    <n v="95"/>
    <n v="99112.22"/>
    <n v="53921.58"/>
    <n v="45190.64"/>
    <n v="0"/>
    <n v="7843.5"/>
    <n v="2886.5"/>
    <n v="6188.37"/>
    <n v="6039.12"/>
    <n v="23"/>
    <n v="16709.18"/>
    <n v="13073.94"/>
    <n v="242"/>
    <n v="7692.59"/>
    <n v="7467.04"/>
    <n v="10"/>
    <n v="0"/>
    <n v="0"/>
    <x v="0"/>
    <x v="0"/>
    <x v="0"/>
    <x v="0"/>
    <x v="0"/>
    <x v="0"/>
  </r>
  <r>
    <x v="3"/>
    <x v="0"/>
    <x v="19"/>
    <x v="122"/>
    <n v="305"/>
    <n v="505154.16"/>
    <n v="253806.58999999997"/>
    <n v="251347.57"/>
    <n v="4"/>
    <n v="31611.01"/>
    <n v="9533.99"/>
    <n v="28133.09"/>
    <n v="25489.89"/>
    <n v="87"/>
    <n v="62552.07"/>
    <n v="30571.98"/>
    <n v="420"/>
    <n v="96160.4"/>
    <n v="29837.48"/>
    <n v="74"/>
    <n v="0"/>
    <n v="51127.29"/>
    <x v="0"/>
    <x v="0"/>
    <x v="0"/>
    <x v="0"/>
    <x v="0"/>
    <x v="0"/>
  </r>
  <r>
    <x v="3"/>
    <x v="0"/>
    <x v="20"/>
    <x v="74"/>
    <n v="317"/>
    <n v="328338.24"/>
    <n v="252736.63"/>
    <n v="75601.61"/>
    <n v="2"/>
    <n v="12594.89"/>
    <n v="12215.11"/>
    <n v="30060.080000000002"/>
    <n v="43808.68"/>
    <n v="230"/>
    <n v="24168.48"/>
    <n v="41322.089999999997"/>
    <n v="540"/>
    <n v="3721.71"/>
    <n v="6116.78"/>
    <n v="55"/>
    <n v="3504.45"/>
    <n v="1536.45"/>
    <x v="0"/>
    <x v="0"/>
    <x v="0"/>
    <x v="0"/>
    <x v="0"/>
    <x v="0"/>
  </r>
  <r>
    <x v="3"/>
    <x v="0"/>
    <x v="20"/>
    <x v="75"/>
    <n v="165"/>
    <n v="611276.21"/>
    <n v="240544.57999999996"/>
    <n v="370731.63"/>
    <n v="55"/>
    <n v="13091.2"/>
    <n v="6727.8"/>
    <n v="18853.72"/>
    <n v="12788.27"/>
    <n v="97"/>
    <n v="15399.83"/>
    <n v="13719.92"/>
    <n v="261"/>
    <n v="3391.88"/>
    <n v="443.25"/>
    <n v="13"/>
    <n v="318831"/>
    <n v="143581.4"/>
    <x v="0"/>
    <x v="0"/>
    <x v="0"/>
    <x v="0"/>
    <x v="0"/>
    <x v="0"/>
  </r>
  <r>
    <x v="3"/>
    <x v="0"/>
    <x v="20"/>
    <x v="76"/>
    <n v="231"/>
    <n v="568370.36"/>
    <n v="302906.42"/>
    <n v="265463.94"/>
    <n v="51"/>
    <n v="15807.1"/>
    <n v="11557.9"/>
    <n v="25687.1"/>
    <n v="22830.31"/>
    <n v="153"/>
    <n v="20530.41"/>
    <n v="16289.14"/>
    <n v="317"/>
    <n v="7906.83"/>
    <n v="1710.51"/>
    <n v="35"/>
    <n v="191431.5"/>
    <n v="153483.70000000001"/>
    <x v="0"/>
    <x v="0"/>
    <x v="0"/>
    <x v="0"/>
    <x v="0"/>
    <x v="0"/>
  </r>
  <r>
    <x v="3"/>
    <x v="0"/>
    <x v="20"/>
    <x v="77"/>
    <n v="325"/>
    <n v="395544.23"/>
    <n v="238232.37"/>
    <n v="157311.85999999999"/>
    <n v="31"/>
    <n v="14768.21"/>
    <n v="11709.04"/>
    <n v="26844.67"/>
    <n v="29299.77"/>
    <n v="179"/>
    <n v="21173.81"/>
    <n v="27979.18"/>
    <n v="417"/>
    <n v="5517.55"/>
    <n v="4884.4799999999996"/>
    <n v="68"/>
    <n v="84073.62"/>
    <n v="52071.02"/>
    <x v="0"/>
    <x v="0"/>
    <x v="0"/>
    <x v="0"/>
    <x v="0"/>
    <x v="0"/>
  </r>
  <r>
    <x v="3"/>
    <x v="0"/>
    <x v="20"/>
    <x v="78"/>
    <n v="219"/>
    <n v="371445.09"/>
    <n v="238807.85000000003"/>
    <n v="132637.24"/>
    <n v="33"/>
    <n v="10124.200000000001"/>
    <n v="8381.2999999999993"/>
    <n v="19518.61"/>
    <n v="22378.2"/>
    <n v="135"/>
    <n v="20402.25"/>
    <n v="20249.509999999998"/>
    <n v="358"/>
    <n v="2593.6799999999998"/>
    <n v="2377.87"/>
    <n v="37"/>
    <n v="75299.5"/>
    <n v="101627.4"/>
    <x v="0"/>
    <x v="0"/>
    <x v="0"/>
    <x v="0"/>
    <x v="0"/>
    <x v="0"/>
  </r>
  <r>
    <x v="3"/>
    <x v="0"/>
    <x v="21"/>
    <x v="79"/>
    <n v="35"/>
    <n v="48562.15"/>
    <n v="20559.54"/>
    <n v="28002.61"/>
    <n v="0"/>
    <n v="2000.75"/>
    <n v="686.75"/>
    <n v="4516.59"/>
    <n v="1598.66"/>
    <n v="20"/>
    <n v="3526.86"/>
    <n v="1827.98"/>
    <n v="51"/>
    <n v="5391.41"/>
    <n v="4215.6499999999996"/>
    <n v="23"/>
    <n v="0"/>
    <n v="0"/>
    <x v="0"/>
    <x v="0"/>
    <x v="0"/>
    <x v="0"/>
    <x v="0"/>
    <x v="0"/>
  </r>
  <r>
    <x v="3"/>
    <x v="0"/>
    <x v="21"/>
    <x v="80"/>
    <n v="65"/>
    <n v="74671.81"/>
    <n v="29694.83"/>
    <n v="44976.979999999996"/>
    <n v="0"/>
    <n v="3597.35"/>
    <n v="1437.65"/>
    <n v="6741.25"/>
    <n v="2526.75"/>
    <n v="30"/>
    <n v="2751.43"/>
    <n v="2653.82"/>
    <n v="44"/>
    <n v="3109.95"/>
    <n v="4540.6099999999997"/>
    <n v="28"/>
    <n v="0"/>
    <n v="0"/>
    <x v="0"/>
    <x v="0"/>
    <x v="0"/>
    <x v="0"/>
    <x v="0"/>
    <x v="0"/>
  </r>
  <r>
    <x v="3"/>
    <x v="0"/>
    <x v="21"/>
    <x v="77"/>
    <n v="1"/>
    <n v="488"/>
    <n v="0"/>
    <n v="488"/>
    <n v="0"/>
    <n v="126"/>
    <n v="0"/>
    <n v="0"/>
    <n v="0"/>
    <n v="0"/>
    <n v="0"/>
    <n v="0"/>
    <n v="0"/>
    <n v="0"/>
    <n v="0"/>
    <n v="0"/>
    <n v="0"/>
    <n v="0"/>
    <x v="0"/>
    <x v="0"/>
    <x v="0"/>
    <x v="0"/>
    <x v="0"/>
    <x v="0"/>
  </r>
  <r>
    <x v="3"/>
    <x v="0"/>
    <x v="21"/>
    <x v="155"/>
    <n v="41"/>
    <n v="51073.62"/>
    <n v="20353.960000000003"/>
    <n v="30719.66"/>
    <n v="0"/>
    <n v="2406.5"/>
    <n v="790.5"/>
    <n v="5027.99"/>
    <n v="1965.78"/>
    <n v="23"/>
    <n v="1219.3900000000001"/>
    <n v="976.05"/>
    <n v="22"/>
    <n v="1584.78"/>
    <n v="2634.09"/>
    <n v="17"/>
    <n v="0"/>
    <n v="0"/>
    <x v="0"/>
    <x v="0"/>
    <x v="0"/>
    <x v="0"/>
    <x v="0"/>
    <x v="0"/>
  </r>
  <r>
    <x v="3"/>
    <x v="0"/>
    <x v="30"/>
    <x v="134"/>
    <n v="0"/>
    <n v="115624"/>
    <n v="115624"/>
    <n v="0"/>
    <n v="40"/>
    <n v="0"/>
    <n v="0"/>
    <n v="0"/>
    <n v="0"/>
    <n v="0"/>
    <n v="0"/>
    <n v="0"/>
    <n v="0"/>
    <n v="0"/>
    <n v="0"/>
    <n v="0"/>
    <n v="0"/>
    <n v="115624"/>
    <x v="0"/>
    <x v="0"/>
    <x v="0"/>
    <x v="0"/>
    <x v="0"/>
    <x v="0"/>
  </r>
  <r>
    <x v="3"/>
    <x v="0"/>
    <x v="28"/>
    <x v="6"/>
    <n v="220"/>
    <n v="39968.230000000003"/>
    <n v="18397.180000000004"/>
    <n v="21571.05"/>
    <n v="0"/>
    <n v="11162.8"/>
    <n v="6494.2"/>
    <n v="357.68"/>
    <n v="371.45"/>
    <n v="8"/>
    <n v="2896.05"/>
    <n v="4270.6400000000003"/>
    <n v="61"/>
    <n v="6909.52"/>
    <n v="5802.63"/>
    <n v="296"/>
    <n v="0"/>
    <n v="0"/>
    <x v="0"/>
    <x v="0"/>
    <x v="0"/>
    <x v="0"/>
    <x v="0"/>
    <x v="0"/>
  </r>
  <r>
    <x v="3"/>
    <x v="0"/>
    <x v="28"/>
    <x v="9"/>
    <n v="1"/>
    <n v="84"/>
    <n v="0"/>
    <n v="84"/>
    <n v="0"/>
    <n v="84"/>
    <n v="0"/>
    <n v="0"/>
    <n v="0"/>
    <n v="0"/>
    <n v="0"/>
    <n v="0"/>
    <n v="0"/>
    <n v="0"/>
    <n v="0"/>
    <n v="0"/>
    <n v="0"/>
    <n v="0"/>
    <x v="0"/>
    <x v="0"/>
    <x v="0"/>
    <x v="0"/>
    <x v="0"/>
    <x v="0"/>
  </r>
  <r>
    <x v="3"/>
    <x v="0"/>
    <x v="28"/>
    <x v="10"/>
    <n v="2"/>
    <n v="631.70000000000005"/>
    <n v="359.76000000000005"/>
    <n v="271.94"/>
    <n v="0"/>
    <n v="97.2"/>
    <n v="52.8"/>
    <n v="96.8"/>
    <n v="0"/>
    <n v="1"/>
    <n v="49.6"/>
    <n v="0"/>
    <n v="1"/>
    <n v="28.34"/>
    <n v="113.36"/>
    <n v="3"/>
    <n v="0"/>
    <n v="0"/>
    <x v="0"/>
    <x v="0"/>
    <x v="0"/>
    <x v="0"/>
    <x v="0"/>
    <x v="0"/>
  </r>
  <r>
    <x v="3"/>
    <x v="0"/>
    <x v="28"/>
    <x v="12"/>
    <n v="5"/>
    <n v="369"/>
    <n v="148.5"/>
    <n v="220.5"/>
    <n v="0"/>
    <n v="220.5"/>
    <n v="148.5"/>
    <n v="0"/>
    <n v="0"/>
    <n v="0"/>
    <n v="0"/>
    <n v="0"/>
    <n v="0"/>
    <n v="0"/>
    <n v="0"/>
    <n v="0"/>
    <n v="0"/>
    <n v="0"/>
    <x v="0"/>
    <x v="0"/>
    <x v="0"/>
    <x v="0"/>
    <x v="0"/>
    <x v="0"/>
  </r>
  <r>
    <x v="3"/>
    <x v="0"/>
    <x v="28"/>
    <x v="14"/>
    <n v="79"/>
    <n v="13077.98"/>
    <n v="6273.9"/>
    <n v="6804.08"/>
    <n v="0"/>
    <n v="4121.75"/>
    <n v="2268.25"/>
    <n v="0"/>
    <n v="71.5"/>
    <n v="1"/>
    <n v="220.61"/>
    <n v="650.44000000000005"/>
    <n v="7"/>
    <n v="2334.7199999999998"/>
    <n v="3140.71"/>
    <n v="131"/>
    <n v="0"/>
    <n v="0"/>
    <x v="0"/>
    <x v="0"/>
    <x v="0"/>
    <x v="0"/>
    <x v="0"/>
    <x v="0"/>
  </r>
  <r>
    <x v="3"/>
    <x v="0"/>
    <x v="28"/>
    <x v="20"/>
    <n v="66"/>
    <n v="10008.52"/>
    <n v="4814.7100000000009"/>
    <n v="5193.8099999999995"/>
    <n v="0"/>
    <n v="3511.2"/>
    <n v="1738.8"/>
    <n v="19.73"/>
    <n v="407.84"/>
    <n v="2"/>
    <n v="248.9"/>
    <n v="760.51"/>
    <n v="13"/>
    <n v="1114.98"/>
    <n v="1052.42"/>
    <n v="57"/>
    <n v="0"/>
    <n v="0"/>
    <x v="0"/>
    <x v="0"/>
    <x v="0"/>
    <x v="0"/>
    <x v="0"/>
    <x v="0"/>
  </r>
  <r>
    <x v="3"/>
    <x v="0"/>
    <x v="28"/>
    <x v="113"/>
    <n v="46"/>
    <n v="9262.2800000000007"/>
    <n v="5480.8000000000011"/>
    <n v="3781.48"/>
    <n v="0"/>
    <n v="2317.15"/>
    <n v="1394.35"/>
    <n v="0"/>
    <n v="0"/>
    <n v="0"/>
    <n v="194.95"/>
    <n v="913.94"/>
    <n v="15"/>
    <n v="1269.3800000000001"/>
    <n v="3172.51"/>
    <n v="50"/>
    <n v="0"/>
    <n v="0"/>
    <x v="0"/>
    <x v="0"/>
    <x v="0"/>
    <x v="0"/>
    <x v="0"/>
    <x v="0"/>
  </r>
  <r>
    <x v="3"/>
    <x v="0"/>
    <x v="28"/>
    <x v="1"/>
    <n v="3"/>
    <n v="1842.87"/>
    <n v="1599.1599999999999"/>
    <n v="243.71"/>
    <n v="0"/>
    <n v="201"/>
    <n v="432"/>
    <n v="0"/>
    <n v="0"/>
    <n v="0"/>
    <n v="0"/>
    <n v="0"/>
    <n v="2"/>
    <n v="34.71"/>
    <n v="1167.1600000000001"/>
    <n v="5"/>
    <n v="0"/>
    <n v="0"/>
    <x v="0"/>
    <x v="0"/>
    <x v="0"/>
    <x v="0"/>
    <x v="0"/>
    <x v="0"/>
  </r>
  <r>
    <x v="3"/>
    <x v="0"/>
    <x v="28"/>
    <x v="156"/>
    <n v="2"/>
    <n v="1142"/>
    <n v="480"/>
    <n v="662"/>
    <n v="0"/>
    <n v="350"/>
    <n v="0"/>
    <n v="240"/>
    <n v="0"/>
    <n v="3"/>
    <n v="0"/>
    <n v="0"/>
    <n v="0"/>
    <n v="72"/>
    <n v="0"/>
    <n v="2"/>
    <n v="0"/>
    <n v="0"/>
    <x v="0"/>
    <x v="0"/>
    <x v="0"/>
    <x v="0"/>
    <x v="0"/>
    <x v="0"/>
  </r>
  <r>
    <x v="3"/>
    <x v="0"/>
    <x v="28"/>
    <x v="24"/>
    <n v="1"/>
    <n v="327.5"/>
    <n v="327.5"/>
    <n v="0"/>
    <n v="0"/>
    <n v="0"/>
    <n v="165"/>
    <n v="0"/>
    <n v="0"/>
    <n v="0"/>
    <n v="0"/>
    <n v="162.5"/>
    <n v="1"/>
    <n v="0"/>
    <n v="0"/>
    <n v="0"/>
    <n v="0"/>
    <n v="0"/>
    <x v="0"/>
    <x v="0"/>
    <x v="0"/>
    <x v="0"/>
    <x v="0"/>
    <x v="0"/>
  </r>
  <r>
    <x v="3"/>
    <x v="0"/>
    <x v="28"/>
    <x v="157"/>
    <n v="55"/>
    <n v="13181.49"/>
    <n v="7702.3099999999995"/>
    <n v="5479.18"/>
    <n v="0"/>
    <n v="2810.8"/>
    <n v="1401.2"/>
    <n v="530.64"/>
    <n v="1021.87"/>
    <n v="8"/>
    <n v="50.4"/>
    <n v="732.17"/>
    <n v="9"/>
    <n v="2087.34"/>
    <n v="1442.05"/>
    <n v="82"/>
    <n v="0"/>
    <n v="0"/>
    <x v="0"/>
    <x v="0"/>
    <x v="0"/>
    <x v="0"/>
    <x v="0"/>
    <x v="0"/>
  </r>
  <r>
    <x v="3"/>
    <x v="0"/>
    <x v="31"/>
    <x v="117"/>
    <n v="1"/>
    <n v="84"/>
    <n v="0"/>
    <n v="84"/>
    <n v="0"/>
    <n v="84"/>
    <n v="0"/>
    <n v="0"/>
    <n v="0"/>
    <n v="0"/>
    <n v="0"/>
    <n v="0"/>
    <n v="0"/>
    <n v="0"/>
    <n v="0"/>
    <n v="0"/>
    <n v="0"/>
    <n v="0"/>
    <x v="0"/>
    <x v="0"/>
    <x v="0"/>
    <x v="0"/>
    <x v="0"/>
    <x v="0"/>
  </r>
  <r>
    <x v="3"/>
    <x v="0"/>
    <x v="31"/>
    <x v="68"/>
    <n v="1"/>
    <n v="432.87"/>
    <n v="432.87"/>
    <n v="0"/>
    <n v="0"/>
    <n v="0"/>
    <n v="120"/>
    <n v="0"/>
    <n v="0"/>
    <n v="0"/>
    <n v="0"/>
    <n v="312.87"/>
    <n v="3"/>
    <n v="0"/>
    <n v="0"/>
    <n v="0"/>
    <n v="0"/>
    <n v="0"/>
    <x v="0"/>
    <x v="0"/>
    <x v="0"/>
    <x v="0"/>
    <x v="0"/>
    <x v="0"/>
  </r>
  <r>
    <x v="3"/>
    <x v="0"/>
    <x v="32"/>
    <x v="158"/>
    <n v="0"/>
    <n v="7800"/>
    <n v="0"/>
    <n v="7800"/>
    <n v="0"/>
    <n v="0"/>
    <n v="0"/>
    <n v="0"/>
    <n v="0"/>
    <n v="0"/>
    <n v="0"/>
    <n v="0"/>
    <n v="0"/>
    <n v="0"/>
    <n v="0"/>
    <n v="0"/>
    <n v="0"/>
    <n v="0"/>
    <x v="0"/>
    <x v="0"/>
    <x v="0"/>
    <x v="0"/>
    <x v="0"/>
    <x v="0"/>
  </r>
  <r>
    <x v="3"/>
    <x v="0"/>
    <x v="32"/>
    <x v="159"/>
    <n v="1"/>
    <n v="3284"/>
    <n v="0"/>
    <n v="3284"/>
    <n v="0"/>
    <n v="84"/>
    <n v="0"/>
    <n v="0"/>
    <n v="0"/>
    <n v="0"/>
    <n v="0"/>
    <n v="0"/>
    <n v="0"/>
    <n v="0"/>
    <n v="0"/>
    <n v="0"/>
    <n v="0"/>
    <n v="0"/>
    <x v="0"/>
    <x v="0"/>
    <x v="0"/>
    <x v="0"/>
    <x v="0"/>
    <x v="0"/>
  </r>
  <r>
    <x v="3"/>
    <x v="0"/>
    <x v="33"/>
    <x v="160"/>
    <n v="7"/>
    <n v="290"/>
    <n v="0"/>
    <n v="290"/>
    <n v="0"/>
    <n v="290"/>
    <n v="0"/>
    <n v="0"/>
    <n v="0"/>
    <n v="0"/>
    <n v="0"/>
    <n v="0"/>
    <n v="0"/>
    <n v="0"/>
    <n v="0"/>
    <n v="0"/>
    <n v="0"/>
    <n v="0"/>
    <x v="0"/>
    <x v="0"/>
    <x v="0"/>
    <x v="0"/>
    <x v="0"/>
    <x v="0"/>
  </r>
  <r>
    <x v="3"/>
    <x v="0"/>
    <x v="33"/>
    <x v="161"/>
    <n v="2"/>
    <n v="85"/>
    <n v="0"/>
    <n v="85"/>
    <n v="0"/>
    <n v="85"/>
    <n v="0"/>
    <n v="0"/>
    <n v="0"/>
    <n v="0"/>
    <n v="0"/>
    <n v="0"/>
    <n v="0"/>
    <n v="0"/>
    <n v="0"/>
    <n v="0"/>
    <n v="0"/>
    <n v="0"/>
    <x v="0"/>
    <x v="0"/>
    <x v="0"/>
    <x v="0"/>
    <x v="0"/>
    <x v="0"/>
  </r>
  <r>
    <x v="3"/>
    <x v="0"/>
    <x v="33"/>
    <x v="162"/>
    <n v="9"/>
    <n v="345"/>
    <n v="0"/>
    <n v="345"/>
    <n v="0"/>
    <n v="345"/>
    <n v="0"/>
    <n v="0"/>
    <n v="0"/>
    <n v="0"/>
    <n v="0"/>
    <n v="0"/>
    <n v="0"/>
    <n v="0"/>
    <n v="0"/>
    <n v="0"/>
    <n v="0"/>
    <n v="0"/>
    <x v="0"/>
    <x v="0"/>
    <x v="0"/>
    <x v="0"/>
    <x v="0"/>
    <x v="0"/>
  </r>
  <r>
    <x v="3"/>
    <x v="0"/>
    <x v="34"/>
    <x v="163"/>
    <n v="43"/>
    <n v="20475.84"/>
    <n v="6723.18"/>
    <n v="13752.66"/>
    <n v="0"/>
    <n v="4167"/>
    <n v="1508"/>
    <n v="145.6"/>
    <n v="0"/>
    <n v="1"/>
    <n v="9440.06"/>
    <n v="4923.9799999999996"/>
    <n v="51"/>
    <n v="0"/>
    <n v="0"/>
    <n v="0"/>
    <n v="0"/>
    <n v="0"/>
    <x v="0"/>
    <x v="0"/>
    <x v="0"/>
    <x v="0"/>
    <x v="0"/>
    <x v="0"/>
  </r>
  <r>
    <x v="3"/>
    <x v="0"/>
    <x v="22"/>
    <x v="83"/>
    <n v="206"/>
    <n v="197492.71"/>
    <n v="145747.34"/>
    <n v="51745.369999999995"/>
    <n v="3"/>
    <n v="24296.639999999999"/>
    <n v="9464.61"/>
    <n v="12730.03"/>
    <n v="21765.78"/>
    <n v="140"/>
    <n v="47.46"/>
    <n v="405.64"/>
    <n v="6"/>
    <n v="1630.24"/>
    <n v="674.91"/>
    <n v="14"/>
    <n v="13041"/>
    <n v="44444.78"/>
    <x v="0"/>
    <x v="0"/>
    <x v="0"/>
    <x v="0"/>
    <x v="0"/>
    <x v="0"/>
  </r>
  <r>
    <x v="3"/>
    <x v="0"/>
    <x v="22"/>
    <x v="84"/>
    <n v="187"/>
    <n v="407045.8"/>
    <n v="289019.82999999996"/>
    <n v="118025.97"/>
    <n v="15"/>
    <n v="20282.66"/>
    <n v="7681.09"/>
    <n v="15122.82"/>
    <n v="8225.4699999999993"/>
    <n v="129"/>
    <n v="3675.71"/>
    <n v="807.95"/>
    <n v="35"/>
    <n v="2391.4"/>
    <n v="1299.9100000000001"/>
    <n v="12"/>
    <n v="76371.38"/>
    <n v="224308.8"/>
    <x v="0"/>
    <x v="0"/>
    <x v="0"/>
    <x v="0"/>
    <x v="0"/>
    <x v="0"/>
  </r>
  <r>
    <x v="3"/>
    <x v="0"/>
    <x v="22"/>
    <x v="85"/>
    <n v="127"/>
    <n v="256689.1"/>
    <n v="152546.76"/>
    <n v="104142.34"/>
    <n v="9"/>
    <n v="11727.63"/>
    <n v="7301.12"/>
    <n v="5782.67"/>
    <n v="11167.8"/>
    <n v="92"/>
    <n v="3355.6"/>
    <n v="248.4"/>
    <n v="29"/>
    <n v="6.4"/>
    <n v="0"/>
    <n v="1"/>
    <n v="83270.039999999994"/>
    <n v="99928.5"/>
    <x v="0"/>
    <x v="0"/>
    <x v="0"/>
    <x v="0"/>
    <x v="0"/>
    <x v="0"/>
  </r>
  <r>
    <x v="3"/>
    <x v="0"/>
    <x v="22"/>
    <x v="87"/>
    <n v="228"/>
    <n v="502693.22"/>
    <n v="415897.13"/>
    <n v="86796.09"/>
    <n v="4"/>
    <n v="13507.39"/>
    <n v="14066.37"/>
    <n v="43991.75"/>
    <n v="49861.440000000002"/>
    <n v="179"/>
    <n v="10544.84"/>
    <n v="12131.34"/>
    <n v="251"/>
    <n v="1878.11"/>
    <n v="3620.36"/>
    <n v="30"/>
    <n v="16874"/>
    <n v="148511.20000000001"/>
    <x v="0"/>
    <x v="0"/>
    <x v="0"/>
    <x v="0"/>
    <x v="0"/>
    <x v="0"/>
  </r>
  <r>
    <x v="3"/>
    <x v="0"/>
    <x v="22"/>
    <x v="164"/>
    <n v="498"/>
    <n v="338583.42"/>
    <n v="278692.81"/>
    <n v="59890.609999999993"/>
    <n v="0"/>
    <n v="16281.05"/>
    <n v="13651.45"/>
    <n v="37708.32"/>
    <n v="55008.27"/>
    <n v="239"/>
    <n v="3685.99"/>
    <n v="18053.71"/>
    <n v="164"/>
    <n v="2215.25"/>
    <n v="6546.2"/>
    <n v="35"/>
    <n v="0"/>
    <n v="0"/>
    <x v="0"/>
    <x v="0"/>
    <x v="0"/>
    <x v="0"/>
    <x v="0"/>
    <x v="0"/>
  </r>
  <r>
    <x v="3"/>
    <x v="0"/>
    <x v="23"/>
    <x v="135"/>
    <n v="159"/>
    <n v="71488.13"/>
    <n v="60619.820000000007"/>
    <n v="10868.31"/>
    <n v="0"/>
    <n v="1833.66"/>
    <n v="6772.35"/>
    <n v="0"/>
    <n v="0"/>
    <n v="0"/>
    <n v="0"/>
    <n v="0"/>
    <n v="0"/>
    <n v="4536.6499999999996"/>
    <n v="53847.47"/>
    <n v="169"/>
    <n v="0"/>
    <n v="0"/>
    <x v="0"/>
    <x v="0"/>
    <x v="0"/>
    <x v="0"/>
    <x v="0"/>
    <x v="0"/>
  </r>
  <r>
    <x v="3"/>
    <x v="0"/>
    <x v="23"/>
    <x v="90"/>
    <n v="213"/>
    <n v="106135.69"/>
    <n v="91105.8"/>
    <n v="15029.890000000001"/>
    <n v="0"/>
    <n v="1780.94"/>
    <n v="8149.76"/>
    <n v="0"/>
    <n v="0"/>
    <n v="0"/>
    <n v="0"/>
    <n v="0"/>
    <n v="0"/>
    <n v="12456.95"/>
    <n v="82956.039999999994"/>
    <n v="380"/>
    <n v="0"/>
    <n v="0"/>
    <x v="0"/>
    <x v="0"/>
    <x v="0"/>
    <x v="0"/>
    <x v="0"/>
    <x v="0"/>
  </r>
  <r>
    <x v="3"/>
    <x v="0"/>
    <x v="23"/>
    <x v="91"/>
    <n v="138"/>
    <n v="70519.710000000006"/>
    <n v="61746.020000000004"/>
    <n v="8773.69"/>
    <n v="0"/>
    <n v="1563.89"/>
    <n v="4618.96"/>
    <n v="0"/>
    <n v="0"/>
    <n v="0"/>
    <n v="0"/>
    <n v="0"/>
    <n v="0"/>
    <n v="5671.8"/>
    <n v="57127.06"/>
    <n v="210"/>
    <n v="0"/>
    <n v="0"/>
    <x v="0"/>
    <x v="0"/>
    <x v="0"/>
    <x v="0"/>
    <x v="0"/>
    <x v="0"/>
  </r>
  <r>
    <x v="3"/>
    <x v="0"/>
    <x v="23"/>
    <x v="124"/>
    <n v="144"/>
    <n v="63273.77"/>
    <n v="54739.42"/>
    <n v="8534.35"/>
    <n v="0"/>
    <n v="1346.64"/>
    <n v="4051.56"/>
    <n v="0"/>
    <n v="0"/>
    <n v="0"/>
    <n v="0"/>
    <n v="0"/>
    <n v="0"/>
    <n v="5287.71"/>
    <n v="50687.86"/>
    <n v="191"/>
    <n v="0"/>
    <n v="0"/>
    <x v="0"/>
    <x v="0"/>
    <x v="0"/>
    <x v="0"/>
    <x v="0"/>
    <x v="0"/>
  </r>
  <r>
    <x v="3"/>
    <x v="0"/>
    <x v="23"/>
    <x v="125"/>
    <n v="72"/>
    <n v="81745.94"/>
    <n v="65697.760000000009"/>
    <n v="16048.18"/>
    <n v="8"/>
    <n v="948.55"/>
    <n v="3074.1"/>
    <n v="0"/>
    <n v="0"/>
    <n v="0"/>
    <n v="0"/>
    <n v="0"/>
    <n v="0"/>
    <n v="1865.63"/>
    <n v="26216.45"/>
    <n v="75"/>
    <n v="10373"/>
    <n v="36407.21"/>
    <x v="0"/>
    <x v="0"/>
    <x v="0"/>
    <x v="0"/>
    <x v="0"/>
    <x v="0"/>
  </r>
  <r>
    <x v="3"/>
    <x v="0"/>
    <x v="23"/>
    <x v="165"/>
    <n v="36"/>
    <n v="45284.46"/>
    <n v="13447.179999999997"/>
    <n v="31837.280000000002"/>
    <n v="0"/>
    <n v="441.08"/>
    <n v="1573.83"/>
    <n v="0"/>
    <n v="0"/>
    <n v="0"/>
    <n v="0"/>
    <n v="0"/>
    <n v="0"/>
    <n v="21188.2"/>
    <n v="11873.35"/>
    <n v="35"/>
    <n v="0"/>
    <n v="0"/>
    <x v="0"/>
    <x v="0"/>
    <x v="0"/>
    <x v="0"/>
    <x v="0"/>
    <x v="0"/>
  </r>
  <r>
    <x v="3"/>
    <x v="0"/>
    <x v="23"/>
    <x v="166"/>
    <n v="20"/>
    <n v="7396.9"/>
    <n v="6273.0999999999995"/>
    <n v="1123.8"/>
    <n v="0"/>
    <n v="292.99"/>
    <n v="859.51"/>
    <n v="0"/>
    <n v="0"/>
    <n v="0"/>
    <n v="154.80000000000001"/>
    <n v="0"/>
    <n v="1"/>
    <n v="676.01"/>
    <n v="5413.59"/>
    <n v="27"/>
    <n v="0"/>
    <n v="0"/>
    <x v="0"/>
    <x v="0"/>
    <x v="0"/>
    <x v="0"/>
    <x v="0"/>
    <x v="0"/>
  </r>
  <r>
    <x v="3"/>
    <x v="0"/>
    <x v="23"/>
    <x v="167"/>
    <n v="58"/>
    <n v="147567.45000000001"/>
    <n v="72655.800000000017"/>
    <n v="74911.649999999994"/>
    <n v="7"/>
    <n v="1353.08"/>
    <n v="1403.52"/>
    <n v="2182.1999999999998"/>
    <n v="3030.4"/>
    <n v="4"/>
    <n v="2880.09"/>
    <n v="1960.29"/>
    <n v="29"/>
    <n v="1348.2"/>
    <n v="3868.51"/>
    <n v="9"/>
    <n v="66917.08"/>
    <n v="51967.88"/>
    <x v="0"/>
    <x v="0"/>
    <x v="0"/>
    <x v="0"/>
    <x v="0"/>
    <x v="0"/>
  </r>
  <r>
    <x v="3"/>
    <x v="0"/>
    <x v="23"/>
    <x v="168"/>
    <n v="24"/>
    <n v="10922.33"/>
    <n v="4474.59"/>
    <n v="6447.74"/>
    <n v="0"/>
    <n v="666.9"/>
    <n v="492.8"/>
    <n v="0"/>
    <n v="0"/>
    <n v="0"/>
    <n v="0"/>
    <n v="0"/>
    <n v="0"/>
    <n v="4304.84"/>
    <n v="3981.79"/>
    <n v="19"/>
    <n v="0"/>
    <n v="0"/>
    <x v="0"/>
    <x v="0"/>
    <x v="0"/>
    <x v="0"/>
    <x v="0"/>
    <x v="0"/>
  </r>
  <r>
    <x v="3"/>
    <x v="0"/>
    <x v="24"/>
    <x v="94"/>
    <n v="283"/>
    <n v="238590.54"/>
    <n v="87167.550000000017"/>
    <n v="151422.99"/>
    <n v="24"/>
    <n v="30050.51"/>
    <n v="10868.24"/>
    <n v="6286.96"/>
    <n v="3631.95"/>
    <n v="18"/>
    <n v="1239.67"/>
    <n v="706.97"/>
    <n v="15"/>
    <n v="1879.95"/>
    <n v="1363.5"/>
    <n v="20"/>
    <n v="111965.9"/>
    <n v="50759.07"/>
    <x v="0"/>
    <x v="0"/>
    <x v="0"/>
    <x v="0"/>
    <x v="0"/>
    <x v="0"/>
  </r>
  <r>
    <x v="3"/>
    <x v="0"/>
    <x v="24"/>
    <x v="95"/>
    <n v="59"/>
    <n v="147856.22"/>
    <n v="96883.31"/>
    <n v="50972.91"/>
    <n v="14"/>
    <n v="5318.75"/>
    <n v="2053.75"/>
    <n v="2639.34"/>
    <n v="2296.44"/>
    <n v="11"/>
    <n v="246.02"/>
    <n v="596.19000000000005"/>
    <n v="8"/>
    <n v="1249.9000000000001"/>
    <n v="89.38"/>
    <n v="8"/>
    <n v="40298.9"/>
    <n v="81975.990000000005"/>
    <x v="0"/>
    <x v="0"/>
    <x v="0"/>
    <x v="0"/>
    <x v="0"/>
    <x v="0"/>
  </r>
  <r>
    <x v="3"/>
    <x v="0"/>
    <x v="24"/>
    <x v="97"/>
    <n v="258"/>
    <n v="401774.2"/>
    <n v="317604.95"/>
    <n v="84169.25"/>
    <n v="28"/>
    <n v="22876.14"/>
    <n v="11870.11"/>
    <n v="5937.97"/>
    <n v="21247.95"/>
    <n v="38"/>
    <n v="411.1"/>
    <n v="278.08"/>
    <n v="8"/>
    <n v="162.84"/>
    <n v="1989.53"/>
    <n v="15"/>
    <n v="54781.2"/>
    <n v="227847.4"/>
    <x v="0"/>
    <x v="0"/>
    <x v="0"/>
    <x v="0"/>
    <x v="0"/>
    <x v="0"/>
  </r>
  <r>
    <x v="3"/>
    <x v="0"/>
    <x v="24"/>
    <x v="98"/>
    <n v="181"/>
    <n v="105146.27"/>
    <n v="49388.11"/>
    <n v="55758.16"/>
    <n v="5"/>
    <n v="18632.25"/>
    <n v="8227.75"/>
    <n v="12201.83"/>
    <n v="5152.01"/>
    <n v="31"/>
    <n v="2447.7800000000002"/>
    <n v="725.92"/>
    <n v="22"/>
    <n v="906.9"/>
    <n v="574.75"/>
    <n v="7"/>
    <n v="21569.4"/>
    <n v="0"/>
    <x v="0"/>
    <x v="0"/>
    <x v="0"/>
    <x v="0"/>
    <x v="0"/>
    <x v="0"/>
  </r>
  <r>
    <x v="3"/>
    <x v="0"/>
    <x v="24"/>
    <x v="126"/>
    <n v="98"/>
    <n v="78230.7"/>
    <n v="62580.19"/>
    <n v="15650.509999999998"/>
    <n v="0"/>
    <n v="9426.1299999999992"/>
    <n v="5257.62"/>
    <n v="5387.01"/>
    <n v="14901.97"/>
    <n v="25"/>
    <n v="80.569999999999993"/>
    <n v="1212.58"/>
    <n v="9"/>
    <n v="535.79999999999995"/>
    <n v="630.05999999999995"/>
    <n v="6"/>
    <n v="0"/>
    <n v="0"/>
    <x v="0"/>
    <x v="0"/>
    <x v="0"/>
    <x v="0"/>
    <x v="0"/>
    <x v="0"/>
  </r>
  <r>
    <x v="3"/>
    <x v="0"/>
    <x v="24"/>
    <x v="127"/>
    <n v="713"/>
    <n v="103545.15"/>
    <n v="65443.099999999991"/>
    <n v="38102.050000000003"/>
    <n v="0"/>
    <n v="29214.3"/>
    <n v="14327.2"/>
    <n v="4274.74"/>
    <n v="13282.56"/>
    <n v="26"/>
    <n v="978.42"/>
    <n v="431.13"/>
    <n v="9"/>
    <n v="3371.59"/>
    <n v="2287.61"/>
    <n v="88"/>
    <n v="0"/>
    <n v="0"/>
    <x v="0"/>
    <x v="0"/>
    <x v="0"/>
    <x v="0"/>
    <x v="0"/>
    <x v="0"/>
  </r>
  <r>
    <x v="3"/>
    <x v="0"/>
    <x v="25"/>
    <x v="101"/>
    <n v="56"/>
    <n v="85928.07"/>
    <n v="78096.400000000009"/>
    <n v="7831.67"/>
    <n v="7"/>
    <n v="5440"/>
    <n v="3432.5"/>
    <n v="0"/>
    <n v="0"/>
    <n v="0"/>
    <n v="46.03"/>
    <n v="348.47"/>
    <n v="4"/>
    <n v="337.81"/>
    <n v="6868.44"/>
    <n v="31"/>
    <n v="2007.83"/>
    <n v="67446.990000000005"/>
    <x v="0"/>
    <x v="0"/>
    <x v="0"/>
    <x v="0"/>
    <x v="0"/>
    <x v="0"/>
  </r>
  <r>
    <x v="3"/>
    <x v="0"/>
    <x v="25"/>
    <x v="128"/>
    <n v="320"/>
    <n v="75173.62"/>
    <n v="46301.59"/>
    <n v="28872.03"/>
    <n v="0"/>
    <n v="19316.3"/>
    <n v="22953.7"/>
    <n v="1495.2"/>
    <n v="0"/>
    <n v="2"/>
    <n v="0"/>
    <n v="0"/>
    <n v="0"/>
    <n v="6368.53"/>
    <n v="20357.490000000002"/>
    <n v="165"/>
    <n v="0"/>
    <n v="0"/>
    <x v="0"/>
    <x v="0"/>
    <x v="0"/>
    <x v="0"/>
    <x v="0"/>
    <x v="0"/>
  </r>
  <r>
    <x v="3"/>
    <x v="0"/>
    <x v="25"/>
    <x v="137"/>
    <n v="72"/>
    <n v="110500.89"/>
    <n v="99963.98"/>
    <n v="10536.91"/>
    <n v="7"/>
    <n v="5503.51"/>
    <n v="5477.74"/>
    <n v="0"/>
    <n v="0"/>
    <n v="0"/>
    <n v="0"/>
    <n v="0"/>
    <n v="0"/>
    <n v="4033.4"/>
    <n v="19685.810000000001"/>
    <n v="51"/>
    <n v="1000"/>
    <n v="74800.429999999993"/>
    <x v="0"/>
    <x v="0"/>
    <x v="0"/>
    <x v="0"/>
    <x v="0"/>
    <x v="0"/>
  </r>
  <r>
    <x v="3"/>
    <x v="0"/>
    <x v="25"/>
    <x v="169"/>
    <n v="132"/>
    <n v="63678.559999999998"/>
    <n v="53458.28"/>
    <n v="10220.280000000001"/>
    <n v="3"/>
    <n v="7510.27"/>
    <n v="11689.73"/>
    <n v="0"/>
    <n v="0"/>
    <n v="0"/>
    <n v="77.92"/>
    <n v="1140.3800000000001"/>
    <n v="12"/>
    <n v="2632.09"/>
    <n v="11686.76"/>
    <n v="69"/>
    <n v="0"/>
    <n v="28941.41"/>
    <x v="0"/>
    <x v="0"/>
    <x v="0"/>
    <x v="0"/>
    <x v="0"/>
    <x v="0"/>
  </r>
  <r>
    <x v="3"/>
    <x v="0"/>
    <x v="26"/>
    <x v="104"/>
    <n v="223"/>
    <n v="64182.48"/>
    <n v="22226.980000000003"/>
    <n v="41955.5"/>
    <n v="0"/>
    <n v="17304.52"/>
    <n v="12584.23"/>
    <n v="0"/>
    <n v="0"/>
    <n v="0"/>
    <n v="2416.9299999999998"/>
    <n v="5111.6400000000003"/>
    <n v="56"/>
    <n v="1345.05"/>
    <n v="4531.1099999999997"/>
    <n v="13"/>
    <n v="0"/>
    <n v="0"/>
    <x v="0"/>
    <x v="0"/>
    <x v="0"/>
    <x v="0"/>
    <x v="0"/>
    <x v="0"/>
  </r>
  <r>
    <x v="3"/>
    <x v="0"/>
    <x v="26"/>
    <x v="105"/>
    <n v="337"/>
    <n v="60496.33"/>
    <n v="28235.950000000004"/>
    <n v="32260.379999999997"/>
    <n v="0"/>
    <n v="23936.92"/>
    <n v="16673.080000000002"/>
    <n v="0"/>
    <n v="0"/>
    <n v="0"/>
    <n v="4222.91"/>
    <n v="9156.41"/>
    <n v="126"/>
    <n v="1535.55"/>
    <n v="2406.46"/>
    <n v="19"/>
    <n v="0"/>
    <n v="0"/>
    <x v="0"/>
    <x v="0"/>
    <x v="0"/>
    <x v="0"/>
    <x v="0"/>
    <x v="0"/>
  </r>
  <r>
    <x v="0"/>
    <x v="1"/>
    <x v="0"/>
    <x v="38"/>
    <n v="0"/>
    <n v="56574.32"/>
    <n v="56574.32"/>
    <n v="0"/>
    <n v="1"/>
    <n v="0"/>
    <n v="0"/>
    <n v="0"/>
    <n v="0"/>
    <n v="0"/>
    <n v="0"/>
    <n v="0"/>
    <n v="0"/>
    <n v="0"/>
    <n v="0"/>
    <n v="0"/>
    <n v="0"/>
    <n v="56574.32"/>
    <x v="0"/>
    <x v="0"/>
    <x v="0"/>
    <x v="0"/>
    <x v="0"/>
    <x v="0"/>
  </r>
  <r>
    <x v="0"/>
    <x v="1"/>
    <x v="0"/>
    <x v="2"/>
    <n v="0"/>
    <n v="1306"/>
    <n v="0"/>
    <n v="1306"/>
    <n v="0"/>
    <n v="0"/>
    <n v="0"/>
    <n v="0"/>
    <n v="0"/>
    <n v="0"/>
    <n v="0"/>
    <n v="0"/>
    <n v="0"/>
    <n v="0"/>
    <n v="0"/>
    <n v="0"/>
    <n v="0"/>
    <n v="0"/>
    <x v="0"/>
    <x v="0"/>
    <x v="0"/>
    <x v="0"/>
    <x v="0"/>
    <x v="0"/>
  </r>
  <r>
    <x v="0"/>
    <x v="1"/>
    <x v="0"/>
    <x v="3"/>
    <n v="312"/>
    <n v="196781.37"/>
    <n v="136590.63"/>
    <n v="60190.74"/>
    <n v="0"/>
    <n v="11911.65"/>
    <n v="12896.35"/>
    <n v="15376.34"/>
    <n v="22609.61"/>
    <n v="122"/>
    <n v="6965.2"/>
    <n v="9561.4500000000007"/>
    <n v="140"/>
    <n v="8094.55"/>
    <n v="15551.32"/>
    <n v="423"/>
    <n v="0"/>
    <n v="0"/>
    <x v="0"/>
    <x v="0"/>
    <x v="0"/>
    <x v="0"/>
    <x v="0"/>
    <x v="0"/>
  </r>
  <r>
    <x v="0"/>
    <x v="1"/>
    <x v="0"/>
    <x v="4"/>
    <n v="262"/>
    <n v="150959.29999999999"/>
    <n v="95531.909999999989"/>
    <n v="55427.39"/>
    <n v="0"/>
    <n v="10504.2"/>
    <n v="10589.3"/>
    <n v="13249.08"/>
    <n v="15622.02"/>
    <n v="79"/>
    <n v="7927.49"/>
    <n v="3955.31"/>
    <n v="100"/>
    <n v="10639.62"/>
    <n v="7623.08"/>
    <n v="363"/>
    <n v="0"/>
    <n v="0"/>
    <x v="0"/>
    <x v="0"/>
    <x v="0"/>
    <x v="0"/>
    <x v="0"/>
    <x v="0"/>
  </r>
  <r>
    <x v="0"/>
    <x v="1"/>
    <x v="0"/>
    <x v="170"/>
    <n v="0"/>
    <n v="8"/>
    <n v="0"/>
    <n v="8"/>
    <n v="0"/>
    <n v="0"/>
    <n v="0"/>
    <n v="0"/>
    <n v="0"/>
    <n v="0"/>
    <n v="0"/>
    <n v="0"/>
    <n v="0"/>
    <n v="8"/>
    <n v="0"/>
    <n v="1"/>
    <n v="0"/>
    <n v="0"/>
    <x v="0"/>
    <x v="0"/>
    <x v="0"/>
    <x v="0"/>
    <x v="0"/>
    <x v="0"/>
  </r>
  <r>
    <x v="0"/>
    <x v="1"/>
    <x v="0"/>
    <x v="6"/>
    <n v="403"/>
    <n v="54729.599999999999"/>
    <n v="19683.580000000002"/>
    <n v="35046.019999999997"/>
    <n v="0"/>
    <n v="22195.85"/>
    <n v="10760.65"/>
    <n v="567"/>
    <n v="169.2"/>
    <n v="4"/>
    <n v="1549.48"/>
    <n v="827.22"/>
    <n v="25"/>
    <n v="9412.69"/>
    <n v="6454.11"/>
    <n v="517"/>
    <n v="0"/>
    <n v="0"/>
    <x v="0"/>
    <x v="0"/>
    <x v="0"/>
    <x v="0"/>
    <x v="0"/>
    <x v="0"/>
  </r>
  <r>
    <x v="0"/>
    <x v="1"/>
    <x v="0"/>
    <x v="8"/>
    <n v="289"/>
    <n v="123555.35"/>
    <n v="96714.72"/>
    <n v="26840.63"/>
    <n v="0"/>
    <n v="7401.61"/>
    <n v="4858.6400000000003"/>
    <n v="5003.43"/>
    <n v="21578.57"/>
    <n v="61"/>
    <n v="4046.52"/>
    <n v="5347.98"/>
    <n v="82"/>
    <n v="6474.07"/>
    <n v="11765.53"/>
    <n v="335"/>
    <n v="0"/>
    <n v="0"/>
    <x v="0"/>
    <x v="0"/>
    <x v="0"/>
    <x v="0"/>
    <x v="0"/>
    <x v="0"/>
  </r>
  <r>
    <x v="0"/>
    <x v="1"/>
    <x v="0"/>
    <x v="171"/>
    <n v="1"/>
    <n v="53"/>
    <n v="0"/>
    <n v="53"/>
    <n v="0"/>
    <n v="53"/>
    <n v="0"/>
    <n v="0"/>
    <n v="0"/>
    <n v="0"/>
    <n v="0"/>
    <n v="0"/>
    <n v="0"/>
    <n v="0"/>
    <n v="0"/>
    <n v="0"/>
    <n v="0"/>
    <n v="0"/>
    <x v="5"/>
    <x v="0"/>
    <x v="5"/>
    <x v="0"/>
    <x v="0"/>
    <x v="0"/>
  </r>
  <r>
    <x v="0"/>
    <x v="1"/>
    <x v="0"/>
    <x v="9"/>
    <n v="3"/>
    <n v="785.05"/>
    <n v="744.05"/>
    <n v="41"/>
    <n v="0"/>
    <n v="41"/>
    <n v="135"/>
    <n v="0"/>
    <n v="0"/>
    <n v="0"/>
    <n v="0"/>
    <n v="444.6"/>
    <n v="4"/>
    <n v="0"/>
    <n v="164.45"/>
    <n v="3"/>
    <n v="0"/>
    <n v="0"/>
    <x v="0"/>
    <x v="0"/>
    <x v="0"/>
    <x v="0"/>
    <x v="0"/>
    <x v="0"/>
  </r>
  <r>
    <x v="0"/>
    <x v="1"/>
    <x v="0"/>
    <x v="11"/>
    <n v="305"/>
    <n v="198066.45"/>
    <n v="137870.31"/>
    <n v="60196.14"/>
    <n v="0"/>
    <n v="14061.75"/>
    <n v="10561.25"/>
    <n v="7552.89"/>
    <n v="26363.66"/>
    <n v="93"/>
    <n v="10656.95"/>
    <n v="14658.85"/>
    <n v="177"/>
    <n v="12713.55"/>
    <n v="18453.45"/>
    <n v="551"/>
    <n v="0"/>
    <n v="0"/>
    <x v="0"/>
    <x v="0"/>
    <x v="0"/>
    <x v="0"/>
    <x v="0"/>
    <x v="0"/>
  </r>
  <r>
    <x v="0"/>
    <x v="1"/>
    <x v="0"/>
    <x v="12"/>
    <n v="3"/>
    <n v="1246.8499999999999"/>
    <n v="598.36999999999989"/>
    <n v="648.48"/>
    <n v="0"/>
    <n v="110.6"/>
    <n v="128.4"/>
    <n v="0"/>
    <n v="0"/>
    <n v="0"/>
    <n v="30.88"/>
    <n v="348.42"/>
    <n v="4"/>
    <n v="0"/>
    <n v="121.55"/>
    <n v="2"/>
    <n v="0"/>
    <n v="0"/>
    <x v="0"/>
    <x v="0"/>
    <x v="0"/>
    <x v="0"/>
    <x v="0"/>
    <x v="0"/>
  </r>
  <r>
    <x v="0"/>
    <x v="1"/>
    <x v="0"/>
    <x v="13"/>
    <n v="340"/>
    <n v="162468.6"/>
    <n v="95622.790000000008"/>
    <n v="66845.81"/>
    <n v="0"/>
    <n v="10072.06"/>
    <n v="4835.4399999999996"/>
    <n v="18422.3"/>
    <n v="11775.65"/>
    <n v="111"/>
    <n v="12648.01"/>
    <n v="9997.5400000000009"/>
    <n v="209"/>
    <n v="11532.44"/>
    <n v="8618.26"/>
    <n v="444"/>
    <n v="0"/>
    <n v="0"/>
    <x v="0"/>
    <x v="0"/>
    <x v="0"/>
    <x v="0"/>
    <x v="0"/>
    <x v="0"/>
  </r>
  <r>
    <x v="0"/>
    <x v="1"/>
    <x v="0"/>
    <x v="14"/>
    <n v="537"/>
    <n v="72041.75"/>
    <n v="29830.699999999997"/>
    <n v="42211.05"/>
    <n v="0"/>
    <n v="27418.799999999999"/>
    <n v="15561.2"/>
    <n v="1340.59"/>
    <n v="367.51"/>
    <n v="8"/>
    <n v="2210.65"/>
    <n v="1748.15"/>
    <n v="37"/>
    <n v="10240.01"/>
    <n v="8737.64"/>
    <n v="690"/>
    <n v="0"/>
    <n v="0"/>
    <x v="0"/>
    <x v="0"/>
    <x v="0"/>
    <x v="0"/>
    <x v="0"/>
    <x v="0"/>
  </r>
  <r>
    <x v="0"/>
    <x v="1"/>
    <x v="0"/>
    <x v="15"/>
    <n v="87"/>
    <n v="39032.050000000003"/>
    <n v="18159.480000000003"/>
    <n v="20872.57"/>
    <n v="0"/>
    <n v="2421.8200000000002"/>
    <n v="1302.43"/>
    <n v="3829.3"/>
    <n v="1512.3"/>
    <n v="15"/>
    <n v="6863.8"/>
    <n v="1925.6"/>
    <n v="68"/>
    <n v="4605.6499999999996"/>
    <n v="2735.95"/>
    <n v="162"/>
    <n v="0"/>
    <n v="0"/>
    <x v="0"/>
    <x v="0"/>
    <x v="0"/>
    <x v="0"/>
    <x v="0"/>
    <x v="0"/>
  </r>
  <r>
    <x v="0"/>
    <x v="1"/>
    <x v="0"/>
    <x v="16"/>
    <n v="340"/>
    <n v="87474.15"/>
    <n v="42842.749999999993"/>
    <n v="44631.4"/>
    <n v="0"/>
    <n v="10437.870000000001"/>
    <n v="4558.63"/>
    <n v="4944.55"/>
    <n v="6371.55"/>
    <n v="40"/>
    <n v="9116.07"/>
    <n v="3790.93"/>
    <n v="113"/>
    <n v="11751.91"/>
    <n v="5489.44"/>
    <n v="439"/>
    <n v="0"/>
    <n v="0"/>
    <x v="0"/>
    <x v="0"/>
    <x v="0"/>
    <x v="0"/>
    <x v="0"/>
    <x v="0"/>
  </r>
  <r>
    <x v="0"/>
    <x v="1"/>
    <x v="0"/>
    <x v="18"/>
    <n v="342"/>
    <n v="144540.46"/>
    <n v="72026.099999999991"/>
    <n v="72514.36"/>
    <n v="0"/>
    <n v="10735.1"/>
    <n v="4496.6499999999996"/>
    <n v="19129.02"/>
    <n v="5225.13"/>
    <n v="74"/>
    <n v="14834.01"/>
    <n v="5309.9"/>
    <n v="176"/>
    <n v="14563.23"/>
    <n v="8286.1200000000008"/>
    <n v="549"/>
    <n v="0"/>
    <n v="0"/>
    <x v="0"/>
    <x v="0"/>
    <x v="0"/>
    <x v="0"/>
    <x v="0"/>
    <x v="0"/>
  </r>
  <r>
    <x v="0"/>
    <x v="1"/>
    <x v="0"/>
    <x v="19"/>
    <n v="121"/>
    <n v="22592.95"/>
    <n v="10337.060000000001"/>
    <n v="12255.89"/>
    <n v="0"/>
    <n v="6230.6"/>
    <n v="3404.4"/>
    <n v="1728.58"/>
    <n v="472.92"/>
    <n v="5"/>
    <n v="733.32"/>
    <n v="352.18"/>
    <n v="11"/>
    <n v="3236.39"/>
    <n v="1704.56"/>
    <n v="139"/>
    <n v="0"/>
    <n v="0"/>
    <x v="0"/>
    <x v="0"/>
    <x v="0"/>
    <x v="0"/>
    <x v="0"/>
    <x v="0"/>
  </r>
  <r>
    <x v="0"/>
    <x v="1"/>
    <x v="0"/>
    <x v="20"/>
    <n v="1"/>
    <n v="1760"/>
    <n v="1406.4"/>
    <n v="353.6"/>
    <n v="0"/>
    <n v="15.6"/>
    <n v="62.4"/>
    <n v="96"/>
    <n v="384"/>
    <n v="1"/>
    <n v="0"/>
    <n v="0"/>
    <n v="0"/>
    <n v="0"/>
    <n v="0"/>
    <n v="0"/>
    <n v="0"/>
    <n v="0"/>
    <x v="0"/>
    <x v="0"/>
    <x v="0"/>
    <x v="0"/>
    <x v="0"/>
    <x v="0"/>
  </r>
  <r>
    <x v="0"/>
    <x v="1"/>
    <x v="1"/>
    <x v="0"/>
    <n v="1324"/>
    <n v="839422.12"/>
    <n v="565717.15"/>
    <n v="273704.96999999997"/>
    <n v="110"/>
    <n v="120296.6"/>
    <n v="62082.2"/>
    <n v="23532.29"/>
    <n v="13179.91"/>
    <n v="205"/>
    <n v="19999.78"/>
    <n v="13722.42"/>
    <n v="263"/>
    <n v="10684.43"/>
    <n v="19732.37"/>
    <n v="284"/>
    <n v="94817.87"/>
    <n v="383575.9"/>
    <x v="0"/>
    <x v="0"/>
    <x v="0"/>
    <x v="0"/>
    <x v="0"/>
    <x v="0"/>
  </r>
  <r>
    <x v="0"/>
    <x v="1"/>
    <x v="1"/>
    <x v="21"/>
    <n v="0"/>
    <n v="169"/>
    <n v="0"/>
    <n v="169"/>
    <n v="0"/>
    <n v="0"/>
    <n v="0"/>
    <n v="0"/>
    <n v="0"/>
    <n v="0"/>
    <n v="0"/>
    <n v="0"/>
    <n v="0"/>
    <n v="0"/>
    <n v="0"/>
    <n v="0"/>
    <n v="0"/>
    <n v="0"/>
    <x v="0"/>
    <x v="0"/>
    <x v="0"/>
    <x v="0"/>
    <x v="0"/>
    <x v="0"/>
  </r>
  <r>
    <x v="0"/>
    <x v="1"/>
    <x v="1"/>
    <x v="1"/>
    <n v="563"/>
    <n v="984669.35"/>
    <n v="821881.97"/>
    <n v="162787.38"/>
    <n v="49"/>
    <n v="26098.9"/>
    <n v="35795.4"/>
    <n v="5390.39"/>
    <n v="3944.66"/>
    <n v="28"/>
    <n v="7219.99"/>
    <n v="9699.4599999999991"/>
    <n v="167"/>
    <n v="5705.9"/>
    <n v="10127.1"/>
    <n v="263"/>
    <n v="114216.2"/>
    <n v="743645.2"/>
    <x v="0"/>
    <x v="0"/>
    <x v="0"/>
    <x v="0"/>
    <x v="0"/>
    <x v="0"/>
  </r>
  <r>
    <x v="0"/>
    <x v="1"/>
    <x v="1"/>
    <x v="6"/>
    <n v="2"/>
    <n v="1582.45"/>
    <n v="1421.96"/>
    <n v="160.49"/>
    <n v="0"/>
    <n v="13.2"/>
    <n v="52.8"/>
    <n v="78"/>
    <n v="312"/>
    <n v="1"/>
    <n v="69.290000000000006"/>
    <n v="277.16000000000003"/>
    <n v="4"/>
    <n v="0"/>
    <n v="0"/>
    <n v="0"/>
    <n v="0"/>
    <n v="0"/>
    <x v="0"/>
    <x v="0"/>
    <x v="0"/>
    <x v="0"/>
    <x v="0"/>
    <x v="0"/>
  </r>
  <r>
    <x v="0"/>
    <x v="1"/>
    <x v="1"/>
    <x v="22"/>
    <n v="40"/>
    <n v="21087.25"/>
    <n v="8015.42"/>
    <n v="13071.83"/>
    <n v="0"/>
    <n v="4062.25"/>
    <n v="3134"/>
    <n v="434.7"/>
    <n v="0"/>
    <n v="2"/>
    <n v="447.81"/>
    <n v="698.94"/>
    <n v="9"/>
    <n v="8127.07"/>
    <n v="3313.08"/>
    <n v="23"/>
    <n v="0"/>
    <n v="0"/>
    <x v="0"/>
    <x v="0"/>
    <x v="0"/>
    <x v="0"/>
    <x v="0"/>
    <x v="0"/>
  </r>
  <r>
    <x v="0"/>
    <x v="1"/>
    <x v="1"/>
    <x v="23"/>
    <n v="69"/>
    <n v="33846.800000000003"/>
    <n v="17699.520000000004"/>
    <n v="16147.28"/>
    <n v="0"/>
    <n v="6742"/>
    <n v="4116.75"/>
    <n v="742.54"/>
    <n v="2632.76"/>
    <n v="10"/>
    <n v="8318.18"/>
    <n v="3965.17"/>
    <n v="58"/>
    <n v="58.56"/>
    <n v="234.24"/>
    <n v="1"/>
    <n v="0"/>
    <n v="0"/>
    <x v="0"/>
    <x v="0"/>
    <x v="0"/>
    <x v="0"/>
    <x v="0"/>
    <x v="0"/>
  </r>
  <r>
    <x v="0"/>
    <x v="1"/>
    <x v="1"/>
    <x v="24"/>
    <n v="0"/>
    <n v="1010872.54"/>
    <n v="1010156.54"/>
    <n v="716"/>
    <n v="24"/>
    <n v="0"/>
    <n v="0"/>
    <n v="0"/>
    <n v="0"/>
    <n v="0"/>
    <n v="0"/>
    <n v="0"/>
    <n v="0"/>
    <n v="0"/>
    <n v="0"/>
    <n v="0"/>
    <n v="716"/>
    <n v="1010157"/>
    <x v="0"/>
    <x v="0"/>
    <x v="0"/>
    <x v="0"/>
    <x v="0"/>
    <x v="0"/>
  </r>
  <r>
    <x v="0"/>
    <x v="1"/>
    <x v="1"/>
    <x v="9"/>
    <n v="0"/>
    <n v="169"/>
    <n v="0"/>
    <n v="169"/>
    <n v="0"/>
    <n v="0"/>
    <n v="0"/>
    <n v="0"/>
    <n v="0"/>
    <n v="0"/>
    <n v="0"/>
    <n v="0"/>
    <n v="0"/>
    <n v="0"/>
    <n v="0"/>
    <n v="0"/>
    <n v="0"/>
    <n v="0"/>
    <x v="0"/>
    <x v="0"/>
    <x v="0"/>
    <x v="0"/>
    <x v="0"/>
    <x v="0"/>
  </r>
  <r>
    <x v="0"/>
    <x v="1"/>
    <x v="1"/>
    <x v="10"/>
    <n v="0"/>
    <n v="362"/>
    <n v="0"/>
    <n v="362"/>
    <n v="0"/>
    <n v="0"/>
    <n v="0"/>
    <n v="0"/>
    <n v="0"/>
    <n v="0"/>
    <n v="0"/>
    <n v="0"/>
    <n v="0"/>
    <n v="0"/>
    <n v="0"/>
    <n v="0"/>
    <n v="0"/>
    <n v="0"/>
    <x v="0"/>
    <x v="0"/>
    <x v="0"/>
    <x v="0"/>
    <x v="0"/>
    <x v="0"/>
  </r>
  <r>
    <x v="0"/>
    <x v="1"/>
    <x v="1"/>
    <x v="19"/>
    <n v="0"/>
    <n v="72"/>
    <n v="0"/>
    <n v="72"/>
    <n v="0"/>
    <n v="0"/>
    <n v="0"/>
    <n v="0"/>
    <n v="0"/>
    <n v="0"/>
    <n v="0"/>
    <n v="0"/>
    <n v="0"/>
    <n v="0"/>
    <n v="0"/>
    <n v="0"/>
    <n v="0"/>
    <n v="0"/>
    <x v="0"/>
    <x v="0"/>
    <x v="0"/>
    <x v="0"/>
    <x v="0"/>
    <x v="0"/>
  </r>
  <r>
    <x v="0"/>
    <x v="1"/>
    <x v="2"/>
    <x v="70"/>
    <n v="0"/>
    <n v="375"/>
    <n v="0"/>
    <n v="375"/>
    <n v="0"/>
    <n v="0"/>
    <n v="0"/>
    <n v="0"/>
    <n v="0"/>
    <n v="0"/>
    <n v="0"/>
    <n v="0"/>
    <n v="0"/>
    <n v="0"/>
    <n v="0"/>
    <n v="0"/>
    <n v="0"/>
    <n v="0"/>
    <x v="0"/>
    <x v="0"/>
    <x v="0"/>
    <x v="0"/>
    <x v="0"/>
    <x v="0"/>
  </r>
  <r>
    <x v="0"/>
    <x v="1"/>
    <x v="2"/>
    <x v="25"/>
    <n v="654"/>
    <n v="1801469.18"/>
    <n v="1576883.68"/>
    <n v="224585.5"/>
    <n v="12"/>
    <n v="36160.550000000003"/>
    <n v="47183.75"/>
    <n v="41030.26"/>
    <n v="25356.26"/>
    <n v="188"/>
    <n v="89967.5"/>
    <n v="124255.6"/>
    <n v="1738"/>
    <n v="2189.5700000000002"/>
    <n v="1093.08"/>
    <n v="75"/>
    <n v="52312.62"/>
    <n v="1246222"/>
    <x v="0"/>
    <x v="0"/>
    <x v="0"/>
    <x v="0"/>
    <x v="0"/>
    <x v="0"/>
  </r>
  <r>
    <x v="0"/>
    <x v="1"/>
    <x v="2"/>
    <x v="26"/>
    <n v="208"/>
    <n v="196335.89"/>
    <n v="118687.14000000001"/>
    <n v="77648.75"/>
    <n v="0"/>
    <n v="17724.5"/>
    <n v="13274.25"/>
    <n v="9278.02"/>
    <n v="9653.2900000000009"/>
    <n v="59"/>
    <n v="46021.63"/>
    <n v="57890.58"/>
    <n v="703"/>
    <n v="1.6"/>
    <n v="6.4"/>
    <n v="1"/>
    <n v="0"/>
    <n v="0"/>
    <x v="0"/>
    <x v="0"/>
    <x v="0"/>
    <x v="0"/>
    <x v="0"/>
    <x v="0"/>
  </r>
  <r>
    <x v="0"/>
    <x v="1"/>
    <x v="3"/>
    <x v="172"/>
    <n v="0"/>
    <n v="8"/>
    <n v="0"/>
    <n v="8"/>
    <n v="0"/>
    <n v="0"/>
    <n v="0"/>
    <n v="0"/>
    <n v="0"/>
    <n v="0"/>
    <n v="0"/>
    <n v="0"/>
    <n v="0"/>
    <n v="8"/>
    <n v="0"/>
    <n v="1"/>
    <n v="0"/>
    <n v="0"/>
    <x v="0"/>
    <x v="0"/>
    <x v="0"/>
    <x v="0"/>
    <x v="0"/>
    <x v="0"/>
  </r>
  <r>
    <x v="0"/>
    <x v="1"/>
    <x v="3"/>
    <x v="27"/>
    <n v="205"/>
    <n v="144910.57999999999"/>
    <n v="110071.51999999999"/>
    <n v="34839.06"/>
    <n v="2"/>
    <n v="5936.25"/>
    <n v="5357.75"/>
    <n v="17618"/>
    <n v="18267.099999999999"/>
    <n v="102"/>
    <n v="9141.2900000000009"/>
    <n v="12935.41"/>
    <n v="190"/>
    <n v="214.52"/>
    <n v="622.88"/>
    <n v="7"/>
    <n v="1575"/>
    <n v="1118.18"/>
    <x v="0"/>
    <x v="0"/>
    <x v="0"/>
    <x v="0"/>
    <x v="0"/>
    <x v="0"/>
  </r>
  <r>
    <x v="0"/>
    <x v="1"/>
    <x v="3"/>
    <x v="28"/>
    <n v="92"/>
    <n v="103586.24000000001"/>
    <n v="53465.710000000006"/>
    <n v="50120.53"/>
    <n v="5"/>
    <n v="10755"/>
    <n v="4722.5"/>
    <n v="9965.84"/>
    <n v="4449.76"/>
    <n v="32"/>
    <n v="5009.28"/>
    <n v="1524.77"/>
    <n v="75"/>
    <n v="27.41"/>
    <n v="8.84"/>
    <n v="3"/>
    <n v="24363"/>
    <n v="13928.64"/>
    <x v="0"/>
    <x v="0"/>
    <x v="0"/>
    <x v="0"/>
    <x v="0"/>
    <x v="0"/>
  </r>
  <r>
    <x v="0"/>
    <x v="1"/>
    <x v="3"/>
    <x v="29"/>
    <n v="379"/>
    <n v="654907.03"/>
    <n v="462420.29000000004"/>
    <n v="192486.74"/>
    <n v="24"/>
    <n v="34464.51"/>
    <n v="21872.99"/>
    <n v="59801.38"/>
    <n v="42478.32"/>
    <n v="229"/>
    <n v="26486.71"/>
    <n v="30702.29"/>
    <n v="622"/>
    <n v="705.64"/>
    <n v="1655.06"/>
    <n v="23"/>
    <n v="65285.5"/>
    <n v="161152.20000000001"/>
    <x v="0"/>
    <x v="0"/>
    <x v="0"/>
    <x v="0"/>
    <x v="0"/>
    <x v="0"/>
  </r>
  <r>
    <x v="0"/>
    <x v="1"/>
    <x v="3"/>
    <x v="30"/>
    <n v="83"/>
    <n v="71195.509999999995"/>
    <n v="38890.67"/>
    <n v="32304.84"/>
    <n v="1"/>
    <n v="9413.25"/>
    <n v="2844.25"/>
    <n v="6901.88"/>
    <n v="3011.62"/>
    <n v="39"/>
    <n v="3899.91"/>
    <n v="2375.59"/>
    <n v="61"/>
    <n v="7089.8"/>
    <n v="1784.5"/>
    <n v="10"/>
    <n v="0"/>
    <n v="9047.7099999999991"/>
    <x v="0"/>
    <x v="0"/>
    <x v="0"/>
    <x v="0"/>
    <x v="0"/>
    <x v="0"/>
  </r>
  <r>
    <x v="0"/>
    <x v="1"/>
    <x v="4"/>
    <x v="31"/>
    <n v="96"/>
    <n v="114425.65"/>
    <n v="114304.65"/>
    <n v="121"/>
    <n v="0"/>
    <n v="0"/>
    <n v="0"/>
    <n v="0"/>
    <n v="0"/>
    <n v="0"/>
    <n v="0"/>
    <n v="0"/>
    <n v="0"/>
    <n v="0"/>
    <n v="0"/>
    <n v="0"/>
    <n v="0"/>
    <n v="0"/>
    <x v="0"/>
    <x v="0"/>
    <x v="0"/>
    <x v="0"/>
    <x v="0"/>
    <x v="0"/>
  </r>
  <r>
    <x v="0"/>
    <x v="1"/>
    <x v="4"/>
    <x v="32"/>
    <n v="40"/>
    <n v="43078.3"/>
    <n v="43077.130000000005"/>
    <n v="1.17"/>
    <n v="0"/>
    <n v="0"/>
    <n v="0"/>
    <n v="0"/>
    <n v="0"/>
    <n v="0"/>
    <n v="0"/>
    <n v="0"/>
    <n v="0"/>
    <n v="1.17"/>
    <n v="4.68"/>
    <n v="1"/>
    <n v="0"/>
    <n v="0"/>
    <x v="0"/>
    <x v="0"/>
    <x v="0"/>
    <x v="0"/>
    <x v="0"/>
    <x v="0"/>
  </r>
  <r>
    <x v="0"/>
    <x v="1"/>
    <x v="5"/>
    <x v="33"/>
    <n v="82"/>
    <n v="351520.77"/>
    <n v="330666.63"/>
    <n v="20854.14"/>
    <n v="3"/>
    <n v="8930.25"/>
    <n v="3133.5"/>
    <n v="11859.09"/>
    <n v="17784.27"/>
    <n v="16"/>
    <n v="64.8"/>
    <n v="561.95000000000005"/>
    <n v="4"/>
    <n v="0"/>
    <n v="0"/>
    <n v="0"/>
    <n v="0"/>
    <n v="249900.2"/>
    <x v="0"/>
    <x v="0"/>
    <x v="0"/>
    <x v="0"/>
    <x v="0"/>
    <x v="0"/>
  </r>
  <r>
    <x v="0"/>
    <x v="1"/>
    <x v="5"/>
    <x v="34"/>
    <n v="273"/>
    <n v="320875.02"/>
    <n v="249215.39"/>
    <n v="71659.63"/>
    <n v="6"/>
    <n v="26456.63"/>
    <n v="17717.12"/>
    <n v="28552.95"/>
    <n v="34572.42"/>
    <n v="102"/>
    <n v="78.53"/>
    <n v="355.57"/>
    <n v="3"/>
    <n v="352.32"/>
    <n v="152.03"/>
    <n v="20"/>
    <n v="16189.2"/>
    <n v="70167.509999999995"/>
    <x v="0"/>
    <x v="0"/>
    <x v="0"/>
    <x v="0"/>
    <x v="0"/>
    <x v="0"/>
  </r>
  <r>
    <x v="0"/>
    <x v="1"/>
    <x v="5"/>
    <x v="35"/>
    <n v="45"/>
    <n v="817062.94"/>
    <n v="797674.37999999989"/>
    <n v="19388.560000000001"/>
    <n v="15"/>
    <n v="6363"/>
    <n v="842"/>
    <n v="11187.76"/>
    <n v="4955.66"/>
    <n v="10"/>
    <n v="1289.7"/>
    <n v="0"/>
    <n v="6"/>
    <n v="548.1"/>
    <n v="0"/>
    <n v="1"/>
    <n v="0"/>
    <n v="759589.9"/>
    <x v="0"/>
    <x v="0"/>
    <x v="0"/>
    <x v="0"/>
    <x v="0"/>
    <x v="0"/>
  </r>
  <r>
    <x v="0"/>
    <x v="1"/>
    <x v="5"/>
    <x v="36"/>
    <n v="65"/>
    <n v="102232.85"/>
    <n v="83936"/>
    <n v="18296.849999999999"/>
    <n v="0"/>
    <n v="1961.55"/>
    <n v="2154.4499999999998"/>
    <n v="13666.38"/>
    <n v="18051.57"/>
    <n v="32"/>
    <n v="2542.02"/>
    <n v="294.08"/>
    <n v="18"/>
    <n v="126.9"/>
    <n v="0"/>
    <n v="5"/>
    <n v="0"/>
    <n v="0"/>
    <x v="0"/>
    <x v="0"/>
    <x v="0"/>
    <x v="0"/>
    <x v="0"/>
    <x v="0"/>
  </r>
  <r>
    <x v="0"/>
    <x v="1"/>
    <x v="6"/>
    <x v="38"/>
    <n v="167"/>
    <n v="984790.27"/>
    <n v="870865.4"/>
    <n v="113924.87000000001"/>
    <n v="31"/>
    <n v="17564.5"/>
    <n v="9695.5"/>
    <n v="73.569999999999993"/>
    <n v="486.08"/>
    <n v="2"/>
    <n v="4175.7700000000004"/>
    <n v="8213.5300000000007"/>
    <n v="113"/>
    <n v="36795.870000000003"/>
    <n v="21842.799999999999"/>
    <n v="156"/>
    <n v="50795.16"/>
    <n v="829508.2"/>
    <x v="0"/>
    <x v="0"/>
    <x v="0"/>
    <x v="0"/>
    <x v="0"/>
    <x v="0"/>
  </r>
  <r>
    <x v="0"/>
    <x v="1"/>
    <x v="6"/>
    <x v="39"/>
    <n v="200"/>
    <n v="115819.95"/>
    <n v="58053.84"/>
    <n v="57766.11"/>
    <n v="0"/>
    <n v="6982.15"/>
    <n v="5827.35"/>
    <n v="1104.53"/>
    <n v="623.41999999999996"/>
    <n v="20"/>
    <n v="21403.13"/>
    <n v="23759.01"/>
    <n v="349"/>
    <n v="26596.3"/>
    <n v="24388.16"/>
    <n v="166"/>
    <n v="0"/>
    <n v="0"/>
    <x v="0"/>
    <x v="0"/>
    <x v="0"/>
    <x v="0"/>
    <x v="0"/>
    <x v="0"/>
  </r>
  <r>
    <x v="0"/>
    <x v="1"/>
    <x v="6"/>
    <x v="40"/>
    <n v="198"/>
    <n v="85065.12"/>
    <n v="43060.14"/>
    <n v="42004.979999999996"/>
    <n v="0"/>
    <n v="6026.55"/>
    <n v="6726.45"/>
    <n v="688.5"/>
    <n v="0"/>
    <n v="2"/>
    <n v="8659.14"/>
    <n v="13603.95"/>
    <n v="161"/>
    <n v="25790.79"/>
    <n v="21352.74"/>
    <n v="138"/>
    <n v="0"/>
    <n v="0"/>
    <x v="0"/>
    <x v="0"/>
    <x v="0"/>
    <x v="0"/>
    <x v="0"/>
    <x v="0"/>
  </r>
  <r>
    <x v="0"/>
    <x v="1"/>
    <x v="7"/>
    <x v="41"/>
    <n v="211"/>
    <n v="107724.86"/>
    <n v="59979.53"/>
    <n v="47745.33"/>
    <n v="0"/>
    <n v="14572.76"/>
    <n v="13658.49"/>
    <n v="4495.1000000000004"/>
    <n v="1462.5"/>
    <n v="21"/>
    <n v="19723.150000000001"/>
    <n v="32862.51"/>
    <n v="491"/>
    <n v="415.32"/>
    <n v="80.83"/>
    <n v="8"/>
    <n v="0"/>
    <n v="0"/>
    <x v="0"/>
    <x v="0"/>
    <x v="0"/>
    <x v="0"/>
    <x v="0"/>
    <x v="0"/>
  </r>
  <r>
    <x v="0"/>
    <x v="1"/>
    <x v="8"/>
    <x v="5"/>
    <n v="328"/>
    <n v="254550.48"/>
    <n v="216134.30000000002"/>
    <n v="38416.18"/>
    <n v="3"/>
    <n v="17879.2"/>
    <n v="19228.599999999999"/>
    <n v="9706.32"/>
    <n v="6783.43"/>
    <n v="137"/>
    <n v="7757.15"/>
    <n v="5371.25"/>
    <n v="117"/>
    <n v="2145.5100000000002"/>
    <n v="1241.0899999999999"/>
    <n v="62"/>
    <n v="0"/>
    <n v="150530.4"/>
    <x v="0"/>
    <x v="0"/>
    <x v="0"/>
    <x v="0"/>
    <x v="0"/>
    <x v="0"/>
  </r>
  <r>
    <x v="0"/>
    <x v="1"/>
    <x v="8"/>
    <x v="42"/>
    <n v="163"/>
    <n v="404869.36"/>
    <n v="376190.85"/>
    <n v="28678.510000000002"/>
    <n v="9"/>
    <n v="15278.01"/>
    <n v="8870.74"/>
    <n v="6589.61"/>
    <n v="7360.44"/>
    <n v="79"/>
    <n v="2913.92"/>
    <n v="4815.53"/>
    <n v="46"/>
    <n v="184.04"/>
    <n v="1128.1600000000001"/>
    <n v="11"/>
    <n v="3712.93"/>
    <n v="326115.90000000002"/>
    <x v="0"/>
    <x v="0"/>
    <x v="0"/>
    <x v="0"/>
    <x v="0"/>
    <x v="0"/>
  </r>
  <r>
    <x v="0"/>
    <x v="1"/>
    <x v="9"/>
    <x v="43"/>
    <n v="482"/>
    <n v="475610.91"/>
    <n v="377640.24"/>
    <n v="97970.67"/>
    <n v="7"/>
    <n v="46482.51"/>
    <n v="22277.49"/>
    <n v="25317.9"/>
    <n v="31346.799999999999"/>
    <n v="51"/>
    <n v="4788"/>
    <n v="1483.2"/>
    <n v="45"/>
    <n v="18890.259999999998"/>
    <n v="6754.99"/>
    <n v="42"/>
    <n v="0"/>
    <n v="202448.4"/>
    <x v="0"/>
    <x v="0"/>
    <x v="0"/>
    <x v="0"/>
    <x v="0"/>
    <x v="0"/>
  </r>
  <r>
    <x v="0"/>
    <x v="1"/>
    <x v="9"/>
    <x v="44"/>
    <n v="168"/>
    <n v="386646.43"/>
    <n v="293040.12"/>
    <n v="93606.31"/>
    <n v="5"/>
    <n v="24807.25"/>
    <n v="6051.5"/>
    <n v="51522.27"/>
    <n v="17078.55"/>
    <n v="37"/>
    <n v="68.63"/>
    <n v="567.97"/>
    <n v="4"/>
    <n v="2556"/>
    <n v="0"/>
    <n v="2"/>
    <n v="14652.16"/>
    <n v="132140.5"/>
    <x v="0"/>
    <x v="0"/>
    <x v="0"/>
    <x v="0"/>
    <x v="0"/>
    <x v="0"/>
  </r>
  <r>
    <x v="0"/>
    <x v="1"/>
    <x v="9"/>
    <x v="45"/>
    <n v="201"/>
    <n v="155295.25"/>
    <n v="108914.98"/>
    <n v="46380.270000000004"/>
    <n v="0"/>
    <n v="8206.26"/>
    <n v="6748.49"/>
    <n v="22787.73"/>
    <n v="17460.27"/>
    <n v="38"/>
    <n v="8991.48"/>
    <n v="2264.52"/>
    <n v="80"/>
    <n v="3085.8"/>
    <n v="1945.7"/>
    <n v="13"/>
    <n v="0"/>
    <n v="0"/>
    <x v="0"/>
    <x v="0"/>
    <x v="0"/>
    <x v="0"/>
    <x v="0"/>
    <x v="0"/>
  </r>
  <r>
    <x v="0"/>
    <x v="1"/>
    <x v="10"/>
    <x v="47"/>
    <n v="37"/>
    <n v="50918.05"/>
    <n v="7242.7200000000012"/>
    <n v="43675.33"/>
    <n v="3"/>
    <n v="3894.75"/>
    <n v="1175.25"/>
    <n v="1152.7"/>
    <n v="755.3"/>
    <n v="8"/>
    <n v="1620.28"/>
    <n v="1398.67"/>
    <n v="28"/>
    <n v="89.1"/>
    <n v="97.5"/>
    <n v="2"/>
    <n v="34880.5"/>
    <n v="0"/>
    <x v="0"/>
    <x v="0"/>
    <x v="0"/>
    <x v="0"/>
    <x v="0"/>
    <x v="0"/>
  </r>
  <r>
    <x v="0"/>
    <x v="1"/>
    <x v="10"/>
    <x v="48"/>
    <n v="67"/>
    <n v="144714.69"/>
    <n v="27912.539999999994"/>
    <n v="116802.15000000001"/>
    <n v="18"/>
    <n v="9985.75"/>
    <n v="1479.25"/>
    <n v="325.8"/>
    <n v="0"/>
    <n v="1"/>
    <n v="528.29999999999995"/>
    <n v="0"/>
    <n v="6"/>
    <n v="61.2"/>
    <n v="0"/>
    <n v="4"/>
    <n v="105901.1"/>
    <n v="25781.71"/>
    <x v="0"/>
    <x v="0"/>
    <x v="0"/>
    <x v="0"/>
    <x v="0"/>
    <x v="0"/>
  </r>
  <r>
    <x v="0"/>
    <x v="1"/>
    <x v="10"/>
    <x v="49"/>
    <n v="164"/>
    <n v="825964.46"/>
    <n v="318318.58999999997"/>
    <n v="507645.87"/>
    <n v="44"/>
    <n v="13018.13"/>
    <n v="5238.12"/>
    <n v="4241.68"/>
    <n v="3691.57"/>
    <n v="52"/>
    <n v="9664.6200000000008"/>
    <n v="4814.88"/>
    <n v="401"/>
    <n v="4201.74"/>
    <n v="1182.3599999999999"/>
    <n v="24"/>
    <n v="423433.7"/>
    <n v="287525.2"/>
    <x v="0"/>
    <x v="0"/>
    <x v="0"/>
    <x v="0"/>
    <x v="0"/>
    <x v="0"/>
  </r>
  <r>
    <x v="0"/>
    <x v="1"/>
    <x v="10"/>
    <x v="50"/>
    <n v="28"/>
    <n v="479479.45"/>
    <n v="346611.31000000006"/>
    <n v="132868.13999999998"/>
    <n v="76"/>
    <n v="3370.8"/>
    <n v="869.5"/>
    <n v="5437.06"/>
    <n v="1202.54"/>
    <n v="13"/>
    <n v="2306.6999999999998"/>
    <n v="430.95"/>
    <n v="20"/>
    <n v="35.880000000000003"/>
    <n v="143.52000000000001"/>
    <n v="1"/>
    <n v="121717.7"/>
    <n v="330685.59999999998"/>
    <x v="0"/>
    <x v="0"/>
    <x v="0"/>
    <x v="0"/>
    <x v="0"/>
    <x v="0"/>
  </r>
  <r>
    <x v="0"/>
    <x v="1"/>
    <x v="10"/>
    <x v="51"/>
    <n v="149"/>
    <n v="161974.57"/>
    <n v="94517.670000000013"/>
    <n v="67456.899999999994"/>
    <n v="14"/>
    <n v="10324.6"/>
    <n v="4530"/>
    <n v="10557.12"/>
    <n v="6194.98"/>
    <n v="33"/>
    <n v="3163.38"/>
    <n v="1640.37"/>
    <n v="37"/>
    <n v="859.6"/>
    <n v="633.1"/>
    <n v="23"/>
    <n v="42552.2"/>
    <n v="48015.02"/>
    <x v="0"/>
    <x v="0"/>
    <x v="0"/>
    <x v="0"/>
    <x v="0"/>
    <x v="0"/>
  </r>
  <r>
    <x v="0"/>
    <x v="1"/>
    <x v="10"/>
    <x v="52"/>
    <n v="142"/>
    <n v="47430.55"/>
    <n v="32023.690000000002"/>
    <n v="15406.86"/>
    <n v="0"/>
    <n v="5495.6"/>
    <n v="3323.4"/>
    <n v="3690.48"/>
    <n v="6214.67"/>
    <n v="25"/>
    <n v="4096.46"/>
    <n v="1535.64"/>
    <n v="56"/>
    <n v="1928.32"/>
    <n v="1139.68"/>
    <n v="19"/>
    <n v="0"/>
    <n v="0"/>
    <x v="0"/>
    <x v="0"/>
    <x v="0"/>
    <x v="0"/>
    <x v="0"/>
    <x v="0"/>
  </r>
  <r>
    <x v="0"/>
    <x v="1"/>
    <x v="10"/>
    <x v="53"/>
    <n v="102"/>
    <n v="622288.29"/>
    <n v="434399.86000000004"/>
    <n v="187888.43"/>
    <n v="37"/>
    <n v="10682"/>
    <n v="3338"/>
    <n v="1991.7"/>
    <n v="696.2"/>
    <n v="7"/>
    <n v="3830.23"/>
    <n v="1636.32"/>
    <n v="54"/>
    <n v="126"/>
    <n v="97.5"/>
    <n v="6"/>
    <n v="171258.5"/>
    <n v="423256"/>
    <x v="0"/>
    <x v="0"/>
    <x v="0"/>
    <x v="0"/>
    <x v="0"/>
    <x v="0"/>
  </r>
  <r>
    <x v="0"/>
    <x v="1"/>
    <x v="10"/>
    <x v="54"/>
    <n v="76"/>
    <n v="364786.32"/>
    <n v="168257.07"/>
    <n v="196529.25"/>
    <n v="20"/>
    <n v="7472.75"/>
    <n v="3646"/>
    <n v="5042.51"/>
    <n v="1871.84"/>
    <n v="17"/>
    <n v="6203.89"/>
    <n v="6417.81"/>
    <n v="122"/>
    <n v="215.1"/>
    <n v="0"/>
    <n v="3"/>
    <n v="177595"/>
    <n v="142492.70000000001"/>
    <x v="0"/>
    <x v="0"/>
    <x v="0"/>
    <x v="0"/>
    <x v="0"/>
    <x v="0"/>
  </r>
  <r>
    <x v="0"/>
    <x v="1"/>
    <x v="11"/>
    <x v="57"/>
    <n v="180"/>
    <n v="44337.1"/>
    <n v="6025.5"/>
    <n v="38311.599999999999"/>
    <n v="0"/>
    <n v="37034.5"/>
    <n v="6025.5"/>
    <n v="0"/>
    <n v="0"/>
    <n v="0"/>
    <n v="521.1"/>
    <n v="0"/>
    <n v="3"/>
    <n v="756"/>
    <n v="0"/>
    <n v="1"/>
    <n v="0"/>
    <n v="0"/>
    <x v="0"/>
    <x v="0"/>
    <x v="0"/>
    <x v="0"/>
    <x v="0"/>
    <x v="0"/>
  </r>
  <r>
    <x v="0"/>
    <x v="1"/>
    <x v="11"/>
    <x v="58"/>
    <n v="130"/>
    <n v="36835"/>
    <n v="5161.7999999999993"/>
    <n v="31673.200000000001"/>
    <n v="0"/>
    <n v="31646.2"/>
    <n v="5161.8"/>
    <n v="0"/>
    <n v="0"/>
    <n v="0"/>
    <n v="0"/>
    <n v="0"/>
    <n v="0"/>
    <n v="27"/>
    <n v="0"/>
    <n v="1"/>
    <n v="0"/>
    <n v="0"/>
    <x v="0"/>
    <x v="0"/>
    <x v="0"/>
    <x v="0"/>
    <x v="0"/>
    <x v="0"/>
  </r>
  <r>
    <x v="0"/>
    <x v="1"/>
    <x v="11"/>
    <x v="59"/>
    <n v="0"/>
    <n v="3600"/>
    <n v="0"/>
    <n v="3600"/>
    <n v="0"/>
    <n v="0"/>
    <n v="0"/>
    <n v="0"/>
    <n v="0"/>
    <n v="0"/>
    <n v="0"/>
    <n v="0"/>
    <n v="0"/>
    <n v="0"/>
    <n v="0"/>
    <n v="0"/>
    <n v="0"/>
    <n v="0"/>
    <x v="0"/>
    <x v="0"/>
    <x v="0"/>
    <x v="0"/>
    <x v="0"/>
    <x v="0"/>
  </r>
  <r>
    <x v="0"/>
    <x v="1"/>
    <x v="11"/>
    <x v="120"/>
    <n v="89"/>
    <n v="26901"/>
    <n v="3866.6700000000019"/>
    <n v="23034.329999999998"/>
    <n v="0"/>
    <n v="22064.05"/>
    <n v="3707.95"/>
    <n v="0"/>
    <n v="0"/>
    <n v="0"/>
    <n v="970.28"/>
    <n v="158.72"/>
    <n v="8"/>
    <n v="0"/>
    <n v="0"/>
    <n v="0"/>
    <n v="0"/>
    <n v="0"/>
    <x v="0"/>
    <x v="0"/>
    <x v="0"/>
    <x v="0"/>
    <x v="0"/>
    <x v="0"/>
  </r>
  <r>
    <x v="0"/>
    <x v="1"/>
    <x v="12"/>
    <x v="60"/>
    <n v="38"/>
    <n v="303853.65000000002"/>
    <n v="827.75"/>
    <n v="303025.90000000002"/>
    <n v="12"/>
    <n v="5913.5"/>
    <n v="827.75"/>
    <n v="0"/>
    <n v="0"/>
    <n v="0"/>
    <n v="284.39999999999998"/>
    <n v="0"/>
    <n v="2"/>
    <n v="0"/>
    <n v="0"/>
    <n v="0"/>
    <n v="296828"/>
    <n v="0"/>
    <x v="0"/>
    <x v="0"/>
    <x v="0"/>
    <x v="0"/>
    <x v="0"/>
    <x v="0"/>
  </r>
  <r>
    <x v="0"/>
    <x v="1"/>
    <x v="12"/>
    <x v="61"/>
    <n v="185"/>
    <n v="168890.42"/>
    <n v="73854.880000000005"/>
    <n v="95035.540000000008"/>
    <n v="13"/>
    <n v="7662.95"/>
    <n v="2938.05"/>
    <n v="12574.7"/>
    <n v="4099.05"/>
    <n v="53"/>
    <n v="8113.29"/>
    <n v="3916.41"/>
    <n v="108"/>
    <n v="3845.4"/>
    <n v="3328"/>
    <n v="12"/>
    <n v="62477.2"/>
    <n v="26225.87"/>
    <x v="0"/>
    <x v="0"/>
    <x v="0"/>
    <x v="0"/>
    <x v="0"/>
    <x v="0"/>
  </r>
  <r>
    <x v="0"/>
    <x v="1"/>
    <x v="12"/>
    <x v="55"/>
    <n v="76"/>
    <n v="359561.85"/>
    <n v="293490.23"/>
    <n v="66071.62"/>
    <n v="13"/>
    <n v="6809"/>
    <n v="4276"/>
    <n v="966.56"/>
    <n v="2479.54"/>
    <n v="13"/>
    <n v="1764.96"/>
    <n v="71353.490000000005"/>
    <n v="43"/>
    <n v="1124.4000000000001"/>
    <n v="4547.3999999999996"/>
    <n v="22"/>
    <n v="55053.7"/>
    <n v="203941.6"/>
    <x v="0"/>
    <x v="0"/>
    <x v="0"/>
    <x v="0"/>
    <x v="0"/>
    <x v="0"/>
  </r>
  <r>
    <x v="0"/>
    <x v="1"/>
    <x v="13"/>
    <x v="62"/>
    <n v="603"/>
    <n v="186932.93"/>
    <n v="162319.01999999999"/>
    <n v="24613.91"/>
    <n v="0"/>
    <n v="7412.25"/>
    <n v="26407.75"/>
    <n v="1882.86"/>
    <n v="11819.84"/>
    <n v="39"/>
    <n v="11733.7"/>
    <n v="91810.68"/>
    <n v="877"/>
    <n v="203.1"/>
    <n v="4875.3500000000004"/>
    <n v="46"/>
    <n v="0"/>
    <n v="0"/>
    <x v="0"/>
    <x v="0"/>
    <x v="0"/>
    <x v="0"/>
    <x v="0"/>
    <x v="0"/>
  </r>
  <r>
    <x v="0"/>
    <x v="1"/>
    <x v="14"/>
    <x v="63"/>
    <n v="19"/>
    <n v="74417.5"/>
    <n v="58432.85"/>
    <n v="15984.65"/>
    <n v="0"/>
    <n v="2352.25"/>
    <n v="1007.75"/>
    <n v="11845.1"/>
    <n v="10778.9"/>
    <n v="11"/>
    <n v="1787.3"/>
    <n v="1398.2"/>
    <n v="10"/>
    <n v="0"/>
    <n v="0"/>
    <n v="0"/>
    <n v="0"/>
    <n v="0"/>
    <x v="0"/>
    <x v="0"/>
    <x v="0"/>
    <x v="0"/>
    <x v="0"/>
    <x v="0"/>
  </r>
  <r>
    <x v="0"/>
    <x v="1"/>
    <x v="15"/>
    <x v="64"/>
    <n v="43"/>
    <n v="158341.25"/>
    <n v="144787.58000000002"/>
    <n v="13553.669999999998"/>
    <n v="6"/>
    <n v="4365.5"/>
    <n v="2287"/>
    <n v="2245.9499999999998"/>
    <n v="1635.45"/>
    <n v="13"/>
    <n v="581.77"/>
    <n v="1058.1300000000001"/>
    <n v="12"/>
    <n v="60.45"/>
    <n v="633.75"/>
    <n v="4"/>
    <n v="6300"/>
    <n v="131410.5"/>
    <x v="0"/>
    <x v="0"/>
    <x v="0"/>
    <x v="0"/>
    <x v="0"/>
    <x v="0"/>
  </r>
  <r>
    <x v="0"/>
    <x v="1"/>
    <x v="16"/>
    <x v="65"/>
    <n v="133"/>
    <n v="73308"/>
    <n v="43343.28"/>
    <n v="29964.720000000001"/>
    <n v="0"/>
    <n v="11020.5"/>
    <n v="6800.75"/>
    <n v="2029.76"/>
    <n v="4586.1400000000003"/>
    <n v="23"/>
    <n v="16182.86"/>
    <n v="18568.34"/>
    <n v="301"/>
    <n v="37.6"/>
    <n v="156.25"/>
    <n v="9"/>
    <n v="0"/>
    <n v="0"/>
    <x v="0"/>
    <x v="0"/>
    <x v="0"/>
    <x v="0"/>
    <x v="0"/>
    <x v="0"/>
  </r>
  <r>
    <x v="0"/>
    <x v="1"/>
    <x v="16"/>
    <x v="66"/>
    <n v="27"/>
    <n v="18728.400000000001"/>
    <n v="10348.620000000001"/>
    <n v="8379.7800000000007"/>
    <n v="0"/>
    <n v="2627"/>
    <n v="1683"/>
    <n v="1118.8"/>
    <n v="641.20000000000005"/>
    <n v="14"/>
    <n v="4209.09"/>
    <n v="3946.11"/>
    <n v="70"/>
    <n v="424.89"/>
    <n v="558.30999999999995"/>
    <n v="4"/>
    <n v="0"/>
    <n v="0"/>
    <x v="0"/>
    <x v="0"/>
    <x v="0"/>
    <x v="0"/>
    <x v="0"/>
    <x v="0"/>
  </r>
  <r>
    <x v="0"/>
    <x v="1"/>
    <x v="17"/>
    <x v="67"/>
    <n v="379"/>
    <n v="162574.37"/>
    <n v="113463.54999999999"/>
    <n v="49110.820000000007"/>
    <n v="1"/>
    <n v="9010.9"/>
    <n v="13766.6"/>
    <n v="9266.5400000000009"/>
    <n v="7139.32"/>
    <n v="52"/>
    <n v="29165.27"/>
    <n v="43517.14"/>
    <n v="634"/>
    <n v="737.11"/>
    <n v="730.59"/>
    <n v="40"/>
    <n v="0"/>
    <n v="15498.18"/>
    <x v="0"/>
    <x v="0"/>
    <x v="0"/>
    <x v="0"/>
    <x v="0"/>
    <x v="0"/>
  </r>
  <r>
    <x v="0"/>
    <x v="1"/>
    <x v="17"/>
    <x v="68"/>
    <n v="356"/>
    <n v="153300.44"/>
    <n v="102577.33"/>
    <n v="50723.11"/>
    <n v="2"/>
    <n v="8000.05"/>
    <n v="14383.95"/>
    <n v="8585.24"/>
    <n v="9179.66"/>
    <n v="59"/>
    <n v="26436.74"/>
    <n v="39106.67"/>
    <n v="554"/>
    <n v="3116.23"/>
    <n v="1486.47"/>
    <n v="87"/>
    <n v="4072.85"/>
    <n v="2890.78"/>
    <x v="0"/>
    <x v="0"/>
    <x v="0"/>
    <x v="0"/>
    <x v="0"/>
    <x v="0"/>
  </r>
  <r>
    <x v="0"/>
    <x v="1"/>
    <x v="18"/>
    <x v="69"/>
    <n v="97"/>
    <n v="51314.83"/>
    <n v="23368.070000000003"/>
    <n v="27946.76"/>
    <n v="1"/>
    <n v="11808.75"/>
    <n v="3240"/>
    <n v="2900.7"/>
    <n v="585"/>
    <n v="14"/>
    <n v="12621.71"/>
    <n v="5778.11"/>
    <n v="130"/>
    <n v="615.6"/>
    <n v="0"/>
    <n v="9"/>
    <n v="0"/>
    <n v="6793.56"/>
    <x v="0"/>
    <x v="0"/>
    <x v="0"/>
    <x v="0"/>
    <x v="0"/>
    <x v="0"/>
  </r>
  <r>
    <x v="0"/>
    <x v="1"/>
    <x v="19"/>
    <x v="70"/>
    <n v="83"/>
    <n v="104388.71"/>
    <n v="46033.010000000009"/>
    <n v="58355.7"/>
    <n v="2"/>
    <n v="11250.5"/>
    <n v="2119.5"/>
    <n v="6650.56"/>
    <n v="812.24"/>
    <n v="18"/>
    <n v="12711.04"/>
    <n v="4534.87"/>
    <n v="120"/>
    <n v="20617.599999999999"/>
    <n v="4094.3"/>
    <n v="19"/>
    <n v="0"/>
    <n v="19546.5"/>
    <x v="0"/>
    <x v="0"/>
    <x v="0"/>
    <x v="0"/>
    <x v="0"/>
    <x v="0"/>
  </r>
  <r>
    <x v="0"/>
    <x v="1"/>
    <x v="19"/>
    <x v="71"/>
    <n v="108"/>
    <n v="259732.17"/>
    <n v="161770.34000000003"/>
    <n v="97961.83"/>
    <n v="4"/>
    <n v="12062"/>
    <n v="6066.75"/>
    <n v="5023.9399999999996"/>
    <n v="5839.46"/>
    <n v="17"/>
    <n v="18571.28"/>
    <n v="14620.33"/>
    <n v="198"/>
    <n v="29359.83"/>
    <n v="12887.98"/>
    <n v="30"/>
    <n v="21595.78"/>
    <n v="100629"/>
    <x v="0"/>
    <x v="0"/>
    <x v="0"/>
    <x v="0"/>
    <x v="0"/>
    <x v="0"/>
  </r>
  <r>
    <x v="0"/>
    <x v="1"/>
    <x v="19"/>
    <x v="72"/>
    <n v="59"/>
    <n v="25568.45"/>
    <n v="7694.9599999999991"/>
    <n v="17873.490000000002"/>
    <n v="0"/>
    <n v="6372.75"/>
    <n v="1904.75"/>
    <n v="2624.6"/>
    <n v="0"/>
    <n v="8"/>
    <n v="5941.24"/>
    <n v="541.01"/>
    <n v="60"/>
    <n v="2934.9"/>
    <n v="0"/>
    <n v="3"/>
    <n v="0"/>
    <n v="0"/>
    <x v="0"/>
    <x v="0"/>
    <x v="0"/>
    <x v="0"/>
    <x v="0"/>
    <x v="0"/>
  </r>
  <r>
    <x v="0"/>
    <x v="1"/>
    <x v="20"/>
    <x v="74"/>
    <n v="75"/>
    <n v="71949.67"/>
    <n v="49720.27"/>
    <n v="22229.4"/>
    <n v="0"/>
    <n v="2477.71"/>
    <n v="2437.34"/>
    <n v="8970.61"/>
    <n v="7024.54"/>
    <n v="47"/>
    <n v="9672.4500000000007"/>
    <n v="7323.12"/>
    <n v="144"/>
    <n v="1108.6300000000001"/>
    <n v="944.97"/>
    <n v="13"/>
    <n v="0"/>
    <n v="0"/>
    <x v="0"/>
    <x v="0"/>
    <x v="0"/>
    <x v="0"/>
    <x v="0"/>
    <x v="0"/>
  </r>
  <r>
    <x v="0"/>
    <x v="1"/>
    <x v="20"/>
    <x v="75"/>
    <n v="174"/>
    <n v="612229.68000000005"/>
    <n v="351065.22000000009"/>
    <n v="261164.46"/>
    <n v="45"/>
    <n v="15592.5"/>
    <n v="5882.5"/>
    <n v="23699.599999999999"/>
    <n v="10963.65"/>
    <n v="105"/>
    <n v="20896.099999999999"/>
    <n v="6800.53"/>
    <n v="258"/>
    <n v="1913.96"/>
    <n v="454.84"/>
    <n v="9"/>
    <n v="195779.3"/>
    <n v="257637.2"/>
    <x v="0"/>
    <x v="0"/>
    <x v="0"/>
    <x v="0"/>
    <x v="0"/>
    <x v="0"/>
  </r>
  <r>
    <x v="0"/>
    <x v="1"/>
    <x v="20"/>
    <x v="76"/>
    <n v="319"/>
    <n v="690471.78"/>
    <n v="342997.4"/>
    <n v="347474.38"/>
    <n v="50"/>
    <n v="23119.75"/>
    <n v="16245.25"/>
    <n v="33070.81"/>
    <n v="32547.040000000001"/>
    <n v="188"/>
    <n v="25806.95"/>
    <n v="21606.94"/>
    <n v="403"/>
    <n v="9681.27"/>
    <n v="2361.1799999999998"/>
    <n v="36"/>
    <n v="245713.6"/>
    <n v="139001.29999999999"/>
    <x v="0"/>
    <x v="0"/>
    <x v="0"/>
    <x v="0"/>
    <x v="0"/>
    <x v="0"/>
  </r>
  <r>
    <x v="0"/>
    <x v="1"/>
    <x v="20"/>
    <x v="77"/>
    <n v="240"/>
    <n v="335937.73"/>
    <n v="200089.30999999997"/>
    <n v="135848.42000000001"/>
    <n v="28"/>
    <n v="7501.18"/>
    <n v="8536.9699999999993"/>
    <n v="17152.63"/>
    <n v="23103.599999999999"/>
    <n v="122"/>
    <n v="13667.68"/>
    <n v="17475.91"/>
    <n v="282"/>
    <n v="4222.6099999999997"/>
    <n v="2968.81"/>
    <n v="38"/>
    <n v="91552.320000000007"/>
    <n v="67491.56"/>
    <x v="0"/>
    <x v="0"/>
    <x v="0"/>
    <x v="0"/>
    <x v="0"/>
    <x v="0"/>
  </r>
  <r>
    <x v="0"/>
    <x v="1"/>
    <x v="20"/>
    <x v="78"/>
    <n v="338"/>
    <n v="397219.67"/>
    <n v="212141.21999999997"/>
    <n v="185078.45"/>
    <n v="20"/>
    <n v="11649.89"/>
    <n v="11206.56"/>
    <n v="32295.68"/>
    <n v="27220.95"/>
    <n v="172"/>
    <n v="32033.32"/>
    <n v="24891.55"/>
    <n v="406"/>
    <n v="7997.04"/>
    <n v="2312.16"/>
    <n v="33"/>
    <n v="96457.52"/>
    <n v="27476.74"/>
    <x v="0"/>
    <x v="0"/>
    <x v="0"/>
    <x v="0"/>
    <x v="0"/>
    <x v="0"/>
  </r>
  <r>
    <x v="0"/>
    <x v="1"/>
    <x v="21"/>
    <x v="79"/>
    <n v="29"/>
    <n v="20091.830000000002"/>
    <n v="8788.8000000000011"/>
    <n v="11303.03"/>
    <n v="0"/>
    <n v="1253.7"/>
    <n v="718.3"/>
    <n v="2639.44"/>
    <n v="794.42"/>
    <n v="11"/>
    <n v="1840.89"/>
    <n v="408.36"/>
    <n v="23"/>
    <n v="552"/>
    <n v="0"/>
    <n v="2"/>
    <n v="0"/>
    <n v="0"/>
    <x v="0"/>
    <x v="0"/>
    <x v="0"/>
    <x v="0"/>
    <x v="0"/>
    <x v="0"/>
  </r>
  <r>
    <x v="0"/>
    <x v="1"/>
    <x v="21"/>
    <x v="80"/>
    <n v="36"/>
    <n v="39574.379999999997"/>
    <n v="18861.719999999998"/>
    <n v="20712.66"/>
    <n v="0"/>
    <n v="1820.5"/>
    <n v="628"/>
    <n v="5237.16"/>
    <n v="2176.25"/>
    <n v="23"/>
    <n v="2324.5"/>
    <n v="1001.55"/>
    <n v="22"/>
    <n v="281.5"/>
    <n v="229.1"/>
    <n v="2"/>
    <n v="0"/>
    <n v="0"/>
    <x v="0"/>
    <x v="0"/>
    <x v="0"/>
    <x v="0"/>
    <x v="0"/>
    <x v="0"/>
  </r>
  <r>
    <x v="0"/>
    <x v="1"/>
    <x v="21"/>
    <x v="81"/>
    <n v="21"/>
    <n v="15440.27"/>
    <n v="9062.380000000001"/>
    <n v="6377.8899999999994"/>
    <n v="0"/>
    <n v="826.55"/>
    <n v="181.2"/>
    <n v="2701.98"/>
    <n v="798.32"/>
    <n v="11"/>
    <n v="1198.46"/>
    <n v="898.31"/>
    <n v="21"/>
    <n v="633.9"/>
    <n v="183.95"/>
    <n v="6"/>
    <n v="0"/>
    <n v="0"/>
    <x v="0"/>
    <x v="0"/>
    <x v="0"/>
    <x v="0"/>
    <x v="0"/>
    <x v="0"/>
  </r>
  <r>
    <x v="0"/>
    <x v="1"/>
    <x v="21"/>
    <x v="82"/>
    <n v="23"/>
    <n v="20371"/>
    <n v="9127.4500000000007"/>
    <n v="11243.55"/>
    <n v="0"/>
    <n v="833.7"/>
    <n v="245.3"/>
    <n v="1880"/>
    <n v="1422.9"/>
    <n v="10"/>
    <n v="1638.85"/>
    <n v="495.8"/>
    <n v="19"/>
    <n v="552"/>
    <n v="357.65"/>
    <n v="4"/>
    <n v="0"/>
    <n v="0"/>
    <x v="0"/>
    <x v="0"/>
    <x v="0"/>
    <x v="0"/>
    <x v="0"/>
    <x v="0"/>
  </r>
  <r>
    <x v="0"/>
    <x v="1"/>
    <x v="22"/>
    <x v="83"/>
    <n v="272"/>
    <n v="739571.47"/>
    <n v="593296.75"/>
    <n v="146274.72000000003"/>
    <n v="19"/>
    <n v="31943.21"/>
    <n v="14968.99"/>
    <n v="17888.45"/>
    <n v="34917.1"/>
    <n v="197"/>
    <n v="64.48"/>
    <n v="545.22"/>
    <n v="9"/>
    <n v="2181.0100000000002"/>
    <n v="1002.69"/>
    <n v="21"/>
    <n v="91236.57"/>
    <n v="436251.7"/>
    <x v="0"/>
    <x v="0"/>
    <x v="0"/>
    <x v="0"/>
    <x v="0"/>
    <x v="0"/>
  </r>
  <r>
    <x v="0"/>
    <x v="1"/>
    <x v="22"/>
    <x v="84"/>
    <n v="180"/>
    <n v="343881.49"/>
    <n v="151710.85999999999"/>
    <n v="192170.63"/>
    <n v="12"/>
    <n v="24761.25"/>
    <n v="5896.25"/>
    <n v="17876.939999999999"/>
    <n v="7888.21"/>
    <n v="106"/>
    <n v="1640.14"/>
    <n v="2060.96"/>
    <n v="32"/>
    <n v="491.4"/>
    <n v="680.55"/>
    <n v="5"/>
    <n v="146891.9"/>
    <n v="83654.600000000006"/>
    <x v="0"/>
    <x v="0"/>
    <x v="0"/>
    <x v="0"/>
    <x v="0"/>
    <x v="0"/>
  </r>
  <r>
    <x v="0"/>
    <x v="1"/>
    <x v="22"/>
    <x v="85"/>
    <n v="235"/>
    <n v="397462.75"/>
    <n v="340762.81"/>
    <n v="56699.94"/>
    <n v="6"/>
    <n v="26882.76"/>
    <n v="11362.24"/>
    <n v="19378.310000000001"/>
    <n v="29941.45"/>
    <n v="167"/>
    <n v="1482.87"/>
    <n v="8604.8700000000008"/>
    <n v="81"/>
    <n v="167"/>
    <n v="12.8"/>
    <n v="2"/>
    <n v="8175"/>
    <n v="192201.9"/>
    <x v="0"/>
    <x v="0"/>
    <x v="0"/>
    <x v="0"/>
    <x v="0"/>
    <x v="0"/>
  </r>
  <r>
    <x v="0"/>
    <x v="1"/>
    <x v="22"/>
    <x v="86"/>
    <n v="555"/>
    <n v="457066.68"/>
    <n v="352770.78"/>
    <n v="104295.9"/>
    <n v="4"/>
    <n v="15085.6"/>
    <n v="18516.900000000001"/>
    <n v="44126.27"/>
    <n v="73559.58"/>
    <n v="342"/>
    <n v="14118.86"/>
    <n v="11032.04"/>
    <n v="237"/>
    <n v="4250.3"/>
    <n v="3509.35"/>
    <n v="44"/>
    <n v="25715.87"/>
    <n v="10781.21"/>
    <x v="0"/>
    <x v="0"/>
    <x v="0"/>
    <x v="0"/>
    <x v="0"/>
    <x v="0"/>
  </r>
  <r>
    <x v="0"/>
    <x v="1"/>
    <x v="22"/>
    <x v="87"/>
    <n v="127"/>
    <n v="81008.7"/>
    <n v="63572.92"/>
    <n v="17435.780000000002"/>
    <n v="0"/>
    <n v="11464.5"/>
    <n v="7465.5"/>
    <n v="4043.18"/>
    <n v="14924.02"/>
    <n v="64"/>
    <n v="1199.22"/>
    <n v="2413.23"/>
    <n v="30"/>
    <n v="728.88"/>
    <n v="835.77"/>
    <n v="10"/>
    <n v="0"/>
    <n v="0"/>
    <x v="0"/>
    <x v="0"/>
    <x v="0"/>
    <x v="0"/>
    <x v="0"/>
    <x v="0"/>
  </r>
  <r>
    <x v="0"/>
    <x v="1"/>
    <x v="22"/>
    <x v="88"/>
    <n v="1"/>
    <n v="42"/>
    <n v="42"/>
    <n v="0"/>
    <n v="0"/>
    <n v="0"/>
    <n v="0"/>
    <n v="0"/>
    <n v="0"/>
    <n v="0"/>
    <n v="0"/>
    <n v="0"/>
    <n v="0"/>
    <n v="0"/>
    <n v="42"/>
    <n v="1"/>
    <n v="0"/>
    <n v="0"/>
    <x v="0"/>
    <x v="0"/>
    <x v="0"/>
    <x v="0"/>
    <x v="0"/>
    <x v="0"/>
  </r>
  <r>
    <x v="0"/>
    <x v="1"/>
    <x v="23"/>
    <x v="89"/>
    <n v="307"/>
    <n v="116140.3"/>
    <n v="79006.960000000006"/>
    <n v="37133.339999999997"/>
    <n v="0"/>
    <n v="2613.92"/>
    <n v="4811.83"/>
    <n v="0"/>
    <n v="0"/>
    <n v="0"/>
    <n v="434.7"/>
    <n v="0"/>
    <n v="1"/>
    <n v="12246.72"/>
    <n v="74195.13"/>
    <n v="248"/>
    <n v="0"/>
    <n v="0"/>
    <x v="0"/>
    <x v="0"/>
    <x v="0"/>
    <x v="0"/>
    <x v="0"/>
    <x v="0"/>
  </r>
  <r>
    <x v="0"/>
    <x v="1"/>
    <x v="23"/>
    <x v="90"/>
    <n v="276"/>
    <n v="121076.9"/>
    <n v="97792.18"/>
    <n v="23284.720000000001"/>
    <n v="0"/>
    <n v="3189.96"/>
    <n v="7921.84"/>
    <n v="0"/>
    <n v="0"/>
    <n v="0"/>
    <n v="0"/>
    <n v="0"/>
    <n v="0"/>
    <n v="13639.76"/>
    <n v="89870.34"/>
    <n v="344"/>
    <n v="0"/>
    <n v="0"/>
    <x v="0"/>
    <x v="0"/>
    <x v="0"/>
    <x v="0"/>
    <x v="0"/>
    <x v="0"/>
  </r>
  <r>
    <x v="0"/>
    <x v="1"/>
    <x v="23"/>
    <x v="91"/>
    <n v="184"/>
    <n v="74839.95"/>
    <n v="60064.7"/>
    <n v="14775.25"/>
    <n v="0"/>
    <n v="2104.4"/>
    <n v="4308.8500000000004"/>
    <n v="0"/>
    <n v="0"/>
    <n v="0"/>
    <n v="0"/>
    <n v="0"/>
    <n v="0"/>
    <n v="6421.85"/>
    <n v="55755.85"/>
    <n v="197"/>
    <n v="0"/>
    <n v="0"/>
    <x v="0"/>
    <x v="0"/>
    <x v="0"/>
    <x v="0"/>
    <x v="0"/>
    <x v="0"/>
  </r>
  <r>
    <x v="0"/>
    <x v="1"/>
    <x v="23"/>
    <x v="24"/>
    <n v="0"/>
    <n v="10464.299999999999"/>
    <n v="10464.299999999999"/>
    <n v="0"/>
    <n v="1"/>
    <n v="0"/>
    <n v="0"/>
    <n v="0"/>
    <n v="0"/>
    <n v="0"/>
    <n v="0"/>
    <n v="0"/>
    <n v="0"/>
    <n v="0"/>
    <n v="0"/>
    <n v="0"/>
    <n v="0"/>
    <n v="10464.299999999999"/>
    <x v="0"/>
    <x v="0"/>
    <x v="0"/>
    <x v="0"/>
    <x v="0"/>
    <x v="0"/>
  </r>
  <r>
    <x v="0"/>
    <x v="1"/>
    <x v="23"/>
    <x v="92"/>
    <n v="218"/>
    <n v="43104.15"/>
    <n v="28789.88"/>
    <n v="14314.27"/>
    <n v="0"/>
    <n v="3230.88"/>
    <n v="3416.57"/>
    <n v="0"/>
    <n v="0"/>
    <n v="0"/>
    <n v="0"/>
    <n v="0"/>
    <n v="0"/>
    <n v="10901.39"/>
    <n v="25373.31"/>
    <n v="168"/>
    <n v="0"/>
    <n v="0"/>
    <x v="0"/>
    <x v="0"/>
    <x v="0"/>
    <x v="0"/>
    <x v="0"/>
    <x v="0"/>
  </r>
  <r>
    <x v="0"/>
    <x v="1"/>
    <x v="23"/>
    <x v="93"/>
    <n v="31"/>
    <n v="9701.5499999999993"/>
    <n v="7812.4299999999994"/>
    <n v="1889.1200000000001"/>
    <n v="0"/>
    <n v="556.20000000000005"/>
    <n v="963.9"/>
    <n v="0"/>
    <n v="0"/>
    <n v="0"/>
    <n v="0"/>
    <n v="0"/>
    <n v="0"/>
    <n v="1150.92"/>
    <n v="6848.53"/>
    <n v="27"/>
    <n v="0"/>
    <n v="0"/>
    <x v="0"/>
    <x v="0"/>
    <x v="0"/>
    <x v="0"/>
    <x v="0"/>
    <x v="0"/>
  </r>
  <r>
    <x v="0"/>
    <x v="1"/>
    <x v="24"/>
    <x v="94"/>
    <n v="488"/>
    <n v="592729.75"/>
    <n v="221580.77000000002"/>
    <n v="371148.98"/>
    <n v="79"/>
    <n v="55726.879999999997"/>
    <n v="15669.37"/>
    <n v="9578.49"/>
    <n v="6308.71"/>
    <n v="30"/>
    <n v="2899.9"/>
    <n v="803.25"/>
    <n v="26"/>
    <n v="1360.61"/>
    <n v="393.34"/>
    <n v="18"/>
    <n v="301583.09999999998"/>
    <n v="166631.70000000001"/>
    <x v="0"/>
    <x v="0"/>
    <x v="0"/>
    <x v="0"/>
    <x v="0"/>
    <x v="0"/>
  </r>
  <r>
    <x v="0"/>
    <x v="1"/>
    <x v="24"/>
    <x v="95"/>
    <n v="82"/>
    <n v="139008.32000000001"/>
    <n v="45057.040000000008"/>
    <n v="93951.28"/>
    <n v="15"/>
    <n v="11751.5"/>
    <n v="3631"/>
    <n v="3052.7"/>
    <n v="943"/>
    <n v="5"/>
    <n v="64.8"/>
    <n v="0"/>
    <n v="1"/>
    <n v="1052.58"/>
    <n v="88.32"/>
    <n v="9"/>
    <n v="78029.7"/>
    <n v="32403.32"/>
    <x v="0"/>
    <x v="0"/>
    <x v="0"/>
    <x v="0"/>
    <x v="0"/>
    <x v="0"/>
  </r>
  <r>
    <x v="0"/>
    <x v="1"/>
    <x v="24"/>
    <x v="96"/>
    <n v="58"/>
    <n v="23118.240000000002"/>
    <n v="16691.280000000002"/>
    <n v="6426.96"/>
    <n v="1"/>
    <n v="6313"/>
    <n v="2078.25"/>
    <n v="1.44"/>
    <n v="1216.6099999999999"/>
    <n v="2"/>
    <n v="72.5"/>
    <n v="1375.7"/>
    <n v="8"/>
    <n v="40.020000000000003"/>
    <n v="26.88"/>
    <n v="2"/>
    <n v="0"/>
    <n v="9557.74"/>
    <x v="0"/>
    <x v="0"/>
    <x v="0"/>
    <x v="0"/>
    <x v="0"/>
    <x v="0"/>
  </r>
  <r>
    <x v="0"/>
    <x v="1"/>
    <x v="24"/>
    <x v="97"/>
    <n v="338"/>
    <n v="397468.99"/>
    <n v="225796.47999999998"/>
    <n v="171672.51"/>
    <n v="40"/>
    <n v="35492"/>
    <n v="13376.75"/>
    <n v="6262.39"/>
    <n v="11126.11"/>
    <n v="28"/>
    <n v="152.1"/>
    <n v="53.95"/>
    <n v="3"/>
    <n v="2211.02"/>
    <n v="6051.13"/>
    <n v="42"/>
    <n v="127555"/>
    <n v="160411.6"/>
    <x v="0"/>
    <x v="0"/>
    <x v="0"/>
    <x v="0"/>
    <x v="0"/>
    <x v="0"/>
  </r>
  <r>
    <x v="0"/>
    <x v="1"/>
    <x v="24"/>
    <x v="98"/>
    <n v="250"/>
    <n v="286916.03999999998"/>
    <n v="142981.06"/>
    <n v="143934.97999999998"/>
    <n v="29"/>
    <n v="28615.51"/>
    <n v="12284.49"/>
    <n v="11775.05"/>
    <n v="10141.450000000001"/>
    <n v="48"/>
    <n v="919.48"/>
    <n v="1056.52"/>
    <n v="20"/>
    <n v="101.04"/>
    <n v="404.16"/>
    <n v="3"/>
    <n v="102523.9"/>
    <n v="75261.399999999994"/>
    <x v="0"/>
    <x v="0"/>
    <x v="0"/>
    <x v="0"/>
    <x v="0"/>
    <x v="0"/>
  </r>
  <r>
    <x v="0"/>
    <x v="1"/>
    <x v="25"/>
    <x v="99"/>
    <n v="86"/>
    <n v="30211.279999999999"/>
    <n v="11486.18"/>
    <n v="18725.099999999999"/>
    <n v="2"/>
    <n v="12314.5"/>
    <n v="2070.5"/>
    <n v="0"/>
    <n v="0"/>
    <n v="0"/>
    <n v="0"/>
    <n v="0"/>
    <n v="0"/>
    <n v="372.6"/>
    <n v="413.4"/>
    <n v="6"/>
    <n v="6038"/>
    <n v="9002.2800000000007"/>
    <x v="0"/>
    <x v="0"/>
    <x v="0"/>
    <x v="0"/>
    <x v="0"/>
    <x v="0"/>
  </r>
  <r>
    <x v="0"/>
    <x v="1"/>
    <x v="25"/>
    <x v="100"/>
    <n v="79"/>
    <n v="89282.6"/>
    <n v="81280.600000000006"/>
    <n v="8002"/>
    <n v="4"/>
    <n v="6783"/>
    <n v="5613.25"/>
    <n v="0"/>
    <n v="0"/>
    <n v="0"/>
    <n v="0"/>
    <n v="0"/>
    <n v="0"/>
    <n v="1074"/>
    <n v="4551.7"/>
    <n v="21"/>
    <n v="0"/>
    <n v="71115.649999999994"/>
    <x v="0"/>
    <x v="0"/>
    <x v="0"/>
    <x v="0"/>
    <x v="0"/>
    <x v="0"/>
  </r>
  <r>
    <x v="0"/>
    <x v="1"/>
    <x v="25"/>
    <x v="101"/>
    <n v="94"/>
    <n v="93244.4"/>
    <n v="59153.569999999992"/>
    <n v="34090.83"/>
    <n v="6"/>
    <n v="9266.25"/>
    <n v="5930"/>
    <n v="0"/>
    <n v="0"/>
    <n v="0"/>
    <n v="0"/>
    <n v="0"/>
    <n v="0"/>
    <n v="2485.58"/>
    <n v="7986.92"/>
    <n v="25"/>
    <n v="22339"/>
    <n v="45236.65"/>
    <x v="0"/>
    <x v="0"/>
    <x v="0"/>
    <x v="0"/>
    <x v="0"/>
    <x v="0"/>
  </r>
  <r>
    <x v="0"/>
    <x v="1"/>
    <x v="25"/>
    <x v="102"/>
    <n v="262"/>
    <n v="42835.9"/>
    <n v="22099.18"/>
    <n v="20736.72"/>
    <n v="1"/>
    <n v="7287.7"/>
    <n v="8000.8"/>
    <n v="0"/>
    <n v="0"/>
    <n v="0"/>
    <n v="545.78"/>
    <n v="1361.92"/>
    <n v="11"/>
    <n v="8676.24"/>
    <n v="12736.46"/>
    <n v="141"/>
    <n v="4227"/>
    <n v="0"/>
    <x v="0"/>
    <x v="0"/>
    <x v="0"/>
    <x v="0"/>
    <x v="0"/>
    <x v="0"/>
  </r>
  <r>
    <x v="0"/>
    <x v="1"/>
    <x v="25"/>
    <x v="37"/>
    <n v="211"/>
    <n v="21056.5"/>
    <n v="13872.21"/>
    <n v="7184.2900000000009"/>
    <n v="0"/>
    <n v="6177.35"/>
    <n v="7336.65"/>
    <n v="0"/>
    <n v="0"/>
    <n v="0"/>
    <n v="0"/>
    <n v="0"/>
    <n v="0"/>
    <n v="1006.94"/>
    <n v="6535.56"/>
    <n v="34"/>
    <n v="0"/>
    <n v="0"/>
    <x v="0"/>
    <x v="0"/>
    <x v="0"/>
    <x v="0"/>
    <x v="0"/>
    <x v="0"/>
  </r>
  <r>
    <x v="0"/>
    <x v="1"/>
    <x v="26"/>
    <x v="103"/>
    <n v="649"/>
    <n v="53401.25"/>
    <n v="31466.239999999998"/>
    <n v="21935.010000000002"/>
    <n v="0"/>
    <n v="15978.2"/>
    <n v="19783.3"/>
    <n v="64"/>
    <n v="256"/>
    <n v="1"/>
    <n v="3498.95"/>
    <n v="6969.8"/>
    <n v="107"/>
    <n v="668.86"/>
    <n v="3817.14"/>
    <n v="19"/>
    <n v="0"/>
    <n v="0"/>
    <x v="0"/>
    <x v="0"/>
    <x v="0"/>
    <x v="0"/>
    <x v="0"/>
    <x v="0"/>
  </r>
  <r>
    <x v="0"/>
    <x v="1"/>
    <x v="26"/>
    <x v="104"/>
    <n v="329"/>
    <n v="80380.800000000003"/>
    <n v="22422.120000000003"/>
    <n v="57958.68"/>
    <n v="0"/>
    <n v="27430.720000000001"/>
    <n v="17120.98"/>
    <n v="0"/>
    <n v="0"/>
    <n v="0"/>
    <n v="8069.65"/>
    <n v="4245.8500000000004"/>
    <n v="82"/>
    <n v="89.31"/>
    <n v="1055.29"/>
    <n v="5"/>
    <n v="0"/>
    <n v="0"/>
    <x v="0"/>
    <x v="0"/>
    <x v="0"/>
    <x v="0"/>
    <x v="0"/>
    <x v="0"/>
  </r>
  <r>
    <x v="0"/>
    <x v="1"/>
    <x v="26"/>
    <x v="105"/>
    <n v="260"/>
    <n v="46256.15"/>
    <n v="20093.900000000001"/>
    <n v="26162.25"/>
    <n v="0"/>
    <n v="20639.5"/>
    <n v="12614"/>
    <n v="0"/>
    <n v="0"/>
    <n v="0"/>
    <n v="2028.81"/>
    <n v="3668.09"/>
    <n v="51"/>
    <n v="2653.94"/>
    <n v="3811.81"/>
    <n v="27"/>
    <n v="0"/>
    <n v="0"/>
    <x v="0"/>
    <x v="0"/>
    <x v="0"/>
    <x v="0"/>
    <x v="0"/>
    <x v="0"/>
  </r>
  <r>
    <x v="0"/>
    <x v="1"/>
    <x v="26"/>
    <x v="106"/>
    <n v="75"/>
    <n v="15397.3"/>
    <n v="7450.5599999999995"/>
    <n v="7946.74"/>
    <n v="0"/>
    <n v="5325.7"/>
    <n v="4932"/>
    <n v="0"/>
    <n v="0"/>
    <n v="0"/>
    <n v="1273.04"/>
    <n v="1828.06"/>
    <n v="33"/>
    <n v="88"/>
    <n v="690.5"/>
    <n v="3"/>
    <n v="0"/>
    <n v="0"/>
    <x v="0"/>
    <x v="0"/>
    <x v="0"/>
    <x v="0"/>
    <x v="0"/>
    <x v="0"/>
  </r>
  <r>
    <x v="1"/>
    <x v="1"/>
    <x v="0"/>
    <x v="3"/>
    <n v="175"/>
    <n v="122123.75"/>
    <n v="88703.28"/>
    <n v="33420.47"/>
    <n v="0"/>
    <n v="7911.9"/>
    <n v="7152.1"/>
    <n v="7701.59"/>
    <n v="15552.36"/>
    <n v="87"/>
    <n v="5298.9"/>
    <n v="12040.35"/>
    <n v="174"/>
    <n v="6821.08"/>
    <n v="7450.57"/>
    <n v="307"/>
    <n v="0"/>
    <n v="0"/>
    <x v="0"/>
    <x v="0"/>
    <x v="0"/>
    <x v="0"/>
    <x v="0"/>
    <x v="0"/>
  </r>
  <r>
    <x v="1"/>
    <x v="1"/>
    <x v="0"/>
    <x v="4"/>
    <n v="186"/>
    <n v="122145.72"/>
    <n v="81241.87"/>
    <n v="40903.85"/>
    <n v="0"/>
    <n v="9478.5499999999993"/>
    <n v="6894.45"/>
    <n v="9799.43"/>
    <n v="15149.15"/>
    <n v="87"/>
    <n v="4010.68"/>
    <n v="3921.31"/>
    <n v="74"/>
    <n v="6286.19"/>
    <n v="5379.8"/>
    <n v="275"/>
    <n v="0"/>
    <n v="0"/>
    <x v="0"/>
    <x v="0"/>
    <x v="0"/>
    <x v="0"/>
    <x v="0"/>
    <x v="0"/>
  </r>
  <r>
    <x v="1"/>
    <x v="1"/>
    <x v="0"/>
    <x v="110"/>
    <n v="0"/>
    <n v="107"/>
    <n v="0"/>
    <n v="107"/>
    <n v="0"/>
    <n v="0"/>
    <n v="0"/>
    <n v="0"/>
    <n v="0"/>
    <n v="0"/>
    <n v="0"/>
    <n v="0"/>
    <n v="0"/>
    <n v="0"/>
    <n v="0"/>
    <n v="0"/>
    <n v="0"/>
    <n v="0"/>
    <x v="0"/>
    <x v="0"/>
    <x v="0"/>
    <x v="0"/>
    <x v="0"/>
    <x v="0"/>
  </r>
  <r>
    <x v="1"/>
    <x v="1"/>
    <x v="0"/>
    <x v="111"/>
    <n v="294"/>
    <n v="106686.68"/>
    <n v="64776.999999999993"/>
    <n v="41909.68"/>
    <n v="0"/>
    <n v="7721.43"/>
    <n v="5202.32"/>
    <n v="8191.3"/>
    <n v="8194.4"/>
    <n v="47"/>
    <n v="6936.07"/>
    <n v="6159.48"/>
    <n v="118"/>
    <n v="9138.8799999999992"/>
    <n v="12449.4"/>
    <n v="425"/>
    <n v="0"/>
    <n v="0"/>
    <x v="0"/>
    <x v="0"/>
    <x v="0"/>
    <x v="0"/>
    <x v="0"/>
    <x v="0"/>
  </r>
  <r>
    <x v="1"/>
    <x v="1"/>
    <x v="0"/>
    <x v="11"/>
    <n v="254"/>
    <n v="166608.95999999999"/>
    <n v="111110.29999999999"/>
    <n v="55498.66"/>
    <n v="0"/>
    <n v="12027.2"/>
    <n v="9876.7999999999993"/>
    <n v="8224.7999999999993"/>
    <n v="20391.3"/>
    <n v="104"/>
    <n v="11178.44"/>
    <n v="12224.47"/>
    <n v="208"/>
    <n v="9517.2199999999993"/>
    <n v="11385.53"/>
    <n v="415"/>
    <n v="0"/>
    <n v="0"/>
    <x v="0"/>
    <x v="0"/>
    <x v="0"/>
    <x v="0"/>
    <x v="0"/>
    <x v="0"/>
  </r>
  <r>
    <x v="1"/>
    <x v="1"/>
    <x v="0"/>
    <x v="13"/>
    <n v="225"/>
    <n v="77937.97"/>
    <n v="40013.96"/>
    <n v="37924.01"/>
    <n v="0"/>
    <n v="6284.62"/>
    <n v="3846.38"/>
    <n v="5122.1099999999997"/>
    <n v="4300.4399999999996"/>
    <n v="54"/>
    <n v="10539.17"/>
    <n v="5452.33"/>
    <n v="153"/>
    <n v="6866.11"/>
    <n v="7569.71"/>
    <n v="265"/>
    <n v="0"/>
    <n v="0"/>
    <x v="0"/>
    <x v="0"/>
    <x v="0"/>
    <x v="0"/>
    <x v="0"/>
    <x v="0"/>
  </r>
  <r>
    <x v="1"/>
    <x v="1"/>
    <x v="0"/>
    <x v="15"/>
    <n v="277"/>
    <n v="114608.7"/>
    <n v="58664.219999999994"/>
    <n v="55944.480000000003"/>
    <n v="0"/>
    <n v="9986.8799999999992"/>
    <n v="3493.62"/>
    <n v="15132.92"/>
    <n v="4476.33"/>
    <n v="59"/>
    <n v="12300.56"/>
    <n v="6823.04"/>
    <n v="157"/>
    <n v="12329.12"/>
    <n v="4652.7299999999996"/>
    <n v="382"/>
    <n v="0"/>
    <n v="0"/>
    <x v="0"/>
    <x v="0"/>
    <x v="0"/>
    <x v="0"/>
    <x v="0"/>
    <x v="0"/>
  </r>
  <r>
    <x v="1"/>
    <x v="1"/>
    <x v="0"/>
    <x v="16"/>
    <n v="276"/>
    <n v="89051.9"/>
    <n v="54301.619999999995"/>
    <n v="34750.28"/>
    <n v="0"/>
    <n v="9299.2000000000007"/>
    <n v="3790.8"/>
    <n v="8009.53"/>
    <n v="7733.92"/>
    <n v="53"/>
    <n v="4782.6400000000003"/>
    <n v="5076.5600000000004"/>
    <n v="94"/>
    <n v="7892.91"/>
    <n v="6213.44"/>
    <n v="345"/>
    <n v="0"/>
    <n v="0"/>
    <x v="0"/>
    <x v="0"/>
    <x v="0"/>
    <x v="0"/>
    <x v="0"/>
    <x v="0"/>
  </r>
  <r>
    <x v="1"/>
    <x v="1"/>
    <x v="0"/>
    <x v="18"/>
    <n v="308"/>
    <n v="134803.72"/>
    <n v="77418.559999999998"/>
    <n v="57385.16"/>
    <n v="0"/>
    <n v="10220.14"/>
    <n v="4274.8599999999997"/>
    <n v="11973.92"/>
    <n v="12006.48"/>
    <n v="67"/>
    <n v="13347.8"/>
    <n v="7767.22"/>
    <n v="176"/>
    <n v="12998.3"/>
    <n v="5409.2"/>
    <n v="428"/>
    <n v="0"/>
    <n v="0"/>
    <x v="0"/>
    <x v="0"/>
    <x v="0"/>
    <x v="0"/>
    <x v="0"/>
    <x v="0"/>
  </r>
  <r>
    <x v="1"/>
    <x v="1"/>
    <x v="1"/>
    <x v="0"/>
    <n v="1291"/>
    <n v="749574.32"/>
    <n v="470836.76999999996"/>
    <n v="278737.55"/>
    <n v="98"/>
    <n v="119856.2"/>
    <n v="63771.31"/>
    <n v="32432.45"/>
    <n v="18139.96"/>
    <n v="281"/>
    <n v="23115.34"/>
    <n v="22205.31"/>
    <n v="334"/>
    <n v="10113.780000000001"/>
    <n v="13516.62"/>
    <n v="251"/>
    <n v="90031.78"/>
    <n v="252058.8"/>
    <x v="0"/>
    <x v="0"/>
    <x v="0"/>
    <x v="0"/>
    <x v="0"/>
    <x v="0"/>
  </r>
  <r>
    <x v="1"/>
    <x v="1"/>
    <x v="1"/>
    <x v="1"/>
    <n v="515"/>
    <n v="386840.59"/>
    <n v="311471.83"/>
    <n v="75368.760000000009"/>
    <n v="37"/>
    <n v="31380.15"/>
    <n v="35330.85"/>
    <n v="2955.46"/>
    <n v="3440.34"/>
    <n v="22"/>
    <n v="6457.94"/>
    <n v="6574.32"/>
    <n v="127"/>
    <n v="4266.41"/>
    <n v="9727.14"/>
    <n v="190"/>
    <n v="26687.8"/>
    <n v="243607.6"/>
    <x v="0"/>
    <x v="0"/>
    <x v="0"/>
    <x v="0"/>
    <x v="0"/>
    <x v="0"/>
  </r>
  <r>
    <x v="1"/>
    <x v="1"/>
    <x v="1"/>
    <x v="22"/>
    <n v="31"/>
    <n v="18017.25"/>
    <n v="9232.2900000000009"/>
    <n v="8784.9599999999991"/>
    <n v="0"/>
    <n v="3630.5"/>
    <n v="1887"/>
    <n v="14.3"/>
    <n v="128.69999999999999"/>
    <n v="2"/>
    <n v="47.5"/>
    <n v="400.35"/>
    <n v="3"/>
    <n v="4252.66"/>
    <n v="6530.24"/>
    <n v="20"/>
    <n v="0"/>
    <n v="0"/>
    <x v="0"/>
    <x v="0"/>
    <x v="0"/>
    <x v="0"/>
    <x v="0"/>
    <x v="0"/>
  </r>
  <r>
    <x v="1"/>
    <x v="1"/>
    <x v="1"/>
    <x v="23"/>
    <n v="73"/>
    <n v="47670.15"/>
    <n v="21575.970000000005"/>
    <n v="26094.179999999997"/>
    <n v="1"/>
    <n v="7586.14"/>
    <n v="3997.61"/>
    <n v="1848.34"/>
    <n v="1054.47"/>
    <n v="18"/>
    <n v="15788.4"/>
    <n v="6448.32"/>
    <n v="90"/>
    <n v="1.3"/>
    <n v="5.2"/>
    <n v="1"/>
    <n v="0"/>
    <n v="4264.75"/>
    <x v="0"/>
    <x v="0"/>
    <x v="0"/>
    <x v="0"/>
    <x v="0"/>
    <x v="0"/>
  </r>
  <r>
    <x v="1"/>
    <x v="1"/>
    <x v="1"/>
    <x v="24"/>
    <n v="0"/>
    <n v="1047821.98"/>
    <n v="1044713.98"/>
    <n v="3108"/>
    <n v="31"/>
    <n v="0"/>
    <n v="0"/>
    <n v="0"/>
    <n v="0"/>
    <n v="0"/>
    <n v="0"/>
    <n v="0"/>
    <n v="0"/>
    <n v="0"/>
    <n v="0"/>
    <n v="0"/>
    <n v="0"/>
    <n v="1044714"/>
    <x v="0"/>
    <x v="0"/>
    <x v="0"/>
    <x v="0"/>
    <x v="0"/>
    <x v="0"/>
  </r>
  <r>
    <x v="1"/>
    <x v="1"/>
    <x v="1"/>
    <x v="112"/>
    <n v="341"/>
    <n v="159684.14000000001"/>
    <n v="114028.08000000002"/>
    <n v="45656.060000000005"/>
    <n v="13"/>
    <n v="21984.55"/>
    <n v="25582.45"/>
    <n v="3095.88"/>
    <n v="2354.5700000000002"/>
    <n v="21"/>
    <n v="4224.2299999999996"/>
    <n v="5412.77"/>
    <n v="101"/>
    <n v="3511.25"/>
    <n v="5956.4"/>
    <n v="124"/>
    <n v="12641.15"/>
    <n v="63820.99"/>
    <x v="2"/>
    <x v="0"/>
    <x v="6"/>
    <x v="0"/>
    <x v="0"/>
    <x v="0"/>
  </r>
  <r>
    <x v="1"/>
    <x v="1"/>
    <x v="2"/>
    <x v="114"/>
    <n v="514"/>
    <n v="676410.36"/>
    <n v="421420.94999999995"/>
    <n v="254989.41"/>
    <n v="8"/>
    <n v="40586.400000000001"/>
    <n v="30656.6"/>
    <n v="45125.919999999998"/>
    <n v="30168.73"/>
    <n v="175"/>
    <n v="134317.5"/>
    <n v="94393.32"/>
    <n v="1649"/>
    <n v="21420.59"/>
    <n v="11696.36"/>
    <n v="79"/>
    <n v="600"/>
    <n v="103916.6"/>
    <x v="0"/>
    <x v="0"/>
    <x v="0"/>
    <x v="0"/>
    <x v="0"/>
    <x v="0"/>
  </r>
  <r>
    <x v="1"/>
    <x v="1"/>
    <x v="2"/>
    <x v="25"/>
    <n v="506"/>
    <n v="432451.25"/>
    <n v="266303.5"/>
    <n v="166147.75"/>
    <n v="4"/>
    <n v="35337.949999999997"/>
    <n v="35780.050000000003"/>
    <n v="30036.01"/>
    <n v="14585.46"/>
    <n v="137"/>
    <n v="93281.8"/>
    <n v="102982.39999999999"/>
    <n v="1504"/>
    <n v="2556.9899999999998"/>
    <n v="842.42"/>
    <n v="65"/>
    <n v="4454"/>
    <n v="22870.21"/>
    <x v="0"/>
    <x v="0"/>
    <x v="0"/>
    <x v="0"/>
    <x v="0"/>
    <x v="0"/>
  </r>
  <r>
    <x v="1"/>
    <x v="1"/>
    <x v="2"/>
    <x v="26"/>
    <n v="213"/>
    <n v="234008.27"/>
    <n v="142225.34999999998"/>
    <n v="91782.92"/>
    <n v="0"/>
    <n v="18171.009999999998"/>
    <n v="14308.99"/>
    <n v="18005.740000000002"/>
    <n v="9028.9699999999993"/>
    <n v="60"/>
    <n v="52076.97"/>
    <n v="64493.919999999998"/>
    <n v="797"/>
    <n v="134.19999999999999"/>
    <n v="324.05"/>
    <n v="6"/>
    <n v="0"/>
    <n v="0"/>
    <x v="0"/>
    <x v="0"/>
    <x v="0"/>
    <x v="0"/>
    <x v="0"/>
    <x v="0"/>
  </r>
  <r>
    <x v="1"/>
    <x v="1"/>
    <x v="3"/>
    <x v="27"/>
    <n v="232"/>
    <n v="182840.65"/>
    <n v="132040.72"/>
    <n v="50799.93"/>
    <n v="0"/>
    <n v="9146.9"/>
    <n v="6091.1"/>
    <n v="19854.98"/>
    <n v="24336.52"/>
    <n v="110"/>
    <n v="13987.79"/>
    <n v="11111.76"/>
    <n v="202"/>
    <n v="6534.26"/>
    <n v="2118.34"/>
    <n v="25"/>
    <n v="0"/>
    <n v="0"/>
    <x v="0"/>
    <x v="0"/>
    <x v="0"/>
    <x v="0"/>
    <x v="0"/>
    <x v="0"/>
  </r>
  <r>
    <x v="1"/>
    <x v="1"/>
    <x v="3"/>
    <x v="28"/>
    <n v="141"/>
    <n v="176562.94"/>
    <n v="90285.53"/>
    <n v="86277.41"/>
    <n v="6"/>
    <n v="15756.38"/>
    <n v="6502.37"/>
    <n v="13517.34"/>
    <n v="7467.11"/>
    <n v="43"/>
    <n v="6015.48"/>
    <n v="2157.8200000000002"/>
    <n v="75"/>
    <n v="52.61"/>
    <n v="8.84"/>
    <n v="5"/>
    <n v="49546.6"/>
    <n v="32180.49"/>
    <x v="0"/>
    <x v="0"/>
    <x v="0"/>
    <x v="0"/>
    <x v="0"/>
    <x v="0"/>
  </r>
  <r>
    <x v="1"/>
    <x v="1"/>
    <x v="3"/>
    <x v="29"/>
    <n v="372"/>
    <n v="790738.77"/>
    <n v="641422.25"/>
    <n v="149316.51999999999"/>
    <n v="30"/>
    <n v="33925.03"/>
    <n v="21102.47"/>
    <n v="35356.79"/>
    <n v="46494.09"/>
    <n v="193"/>
    <n v="23979.46"/>
    <n v="23314.02"/>
    <n v="468"/>
    <n v="3584.4"/>
    <n v="707.45"/>
    <n v="27"/>
    <n v="46535.839999999997"/>
    <n v="386102.5"/>
    <x v="0"/>
    <x v="0"/>
    <x v="0"/>
    <x v="0"/>
    <x v="0"/>
    <x v="0"/>
  </r>
  <r>
    <x v="1"/>
    <x v="1"/>
    <x v="3"/>
    <x v="115"/>
    <n v="1"/>
    <n v="0"/>
    <n v="0"/>
    <n v="0"/>
    <n v="0"/>
    <n v="0"/>
    <n v="0"/>
    <n v="0"/>
    <n v="0"/>
    <n v="0"/>
    <n v="0"/>
    <n v="0"/>
    <n v="0"/>
    <n v="0"/>
    <n v="0"/>
    <n v="0"/>
    <n v="0"/>
    <n v="0"/>
    <x v="0"/>
    <x v="0"/>
    <x v="0"/>
    <x v="0"/>
    <x v="0"/>
    <x v="0"/>
  </r>
  <r>
    <x v="1"/>
    <x v="1"/>
    <x v="4"/>
    <x v="31"/>
    <n v="75"/>
    <n v="95689.8"/>
    <n v="92221.8"/>
    <n v="3468"/>
    <n v="0"/>
    <n v="0"/>
    <n v="0"/>
    <n v="0"/>
    <n v="0"/>
    <n v="0"/>
    <n v="0"/>
    <n v="0"/>
    <n v="0"/>
    <n v="0"/>
    <n v="0"/>
    <n v="0"/>
    <n v="0"/>
    <n v="0"/>
    <x v="0"/>
    <x v="0"/>
    <x v="0"/>
    <x v="0"/>
    <x v="0"/>
    <x v="0"/>
  </r>
  <r>
    <x v="1"/>
    <x v="1"/>
    <x v="4"/>
    <x v="32"/>
    <n v="70"/>
    <n v="100021.9"/>
    <n v="99870.9"/>
    <n v="151"/>
    <n v="0"/>
    <n v="0"/>
    <n v="0"/>
    <n v="0"/>
    <n v="0"/>
    <n v="0"/>
    <n v="0"/>
    <n v="0"/>
    <n v="0"/>
    <n v="0"/>
    <n v="0"/>
    <n v="0"/>
    <n v="0"/>
    <n v="0"/>
    <x v="0"/>
    <x v="0"/>
    <x v="0"/>
    <x v="0"/>
    <x v="0"/>
    <x v="0"/>
  </r>
  <r>
    <x v="1"/>
    <x v="1"/>
    <x v="5"/>
    <x v="33"/>
    <n v="96"/>
    <n v="197455.35999999999"/>
    <n v="159866.76999999999"/>
    <n v="37588.589999999997"/>
    <n v="4"/>
    <n v="10190"/>
    <n v="3317.5"/>
    <n v="21004.99"/>
    <n v="16604.61"/>
    <n v="23"/>
    <n v="490.5"/>
    <n v="53.95"/>
    <n v="5"/>
    <n v="655.1"/>
    <n v="10.4"/>
    <n v="2"/>
    <n v="900"/>
    <n v="64661.11"/>
    <x v="0"/>
    <x v="0"/>
    <x v="0"/>
    <x v="0"/>
    <x v="0"/>
    <x v="0"/>
  </r>
  <r>
    <x v="1"/>
    <x v="1"/>
    <x v="5"/>
    <x v="34"/>
    <n v="312"/>
    <n v="503143.88"/>
    <n v="374197.86"/>
    <n v="128946.01999999999"/>
    <n v="7"/>
    <n v="29180.25"/>
    <n v="18367.25"/>
    <n v="58031.72"/>
    <n v="47954.18"/>
    <n v="131"/>
    <n v="1104.17"/>
    <n v="610.34"/>
    <n v="21"/>
    <n v="2970.68"/>
    <n v="1645.42"/>
    <n v="18"/>
    <n v="35328.199999999997"/>
    <n v="93648.87"/>
    <x v="0"/>
    <x v="0"/>
    <x v="0"/>
    <x v="0"/>
    <x v="0"/>
    <x v="0"/>
  </r>
  <r>
    <x v="1"/>
    <x v="1"/>
    <x v="5"/>
    <x v="35"/>
    <n v="0"/>
    <n v="466820.75"/>
    <n v="435722.55"/>
    <n v="31098.2"/>
    <n v="18"/>
    <n v="0"/>
    <n v="0"/>
    <n v="0"/>
    <n v="0"/>
    <n v="0"/>
    <n v="0"/>
    <n v="0"/>
    <n v="0"/>
    <n v="0"/>
    <n v="0"/>
    <n v="0"/>
    <n v="31098.2"/>
    <n v="435722.6"/>
    <x v="0"/>
    <x v="0"/>
    <x v="0"/>
    <x v="0"/>
    <x v="0"/>
    <x v="0"/>
  </r>
  <r>
    <x v="1"/>
    <x v="1"/>
    <x v="5"/>
    <x v="36"/>
    <n v="57"/>
    <n v="62265.65"/>
    <n v="55276.480000000003"/>
    <n v="6989.17"/>
    <n v="0"/>
    <n v="2049"/>
    <n v="1541"/>
    <n v="3558.67"/>
    <n v="15539.38"/>
    <n v="27"/>
    <n v="1348.2"/>
    <n v="0"/>
    <n v="9"/>
    <n v="33.299999999999997"/>
    <n v="0"/>
    <n v="1"/>
    <n v="0"/>
    <n v="0"/>
    <x v="0"/>
    <x v="0"/>
    <x v="0"/>
    <x v="0"/>
    <x v="0"/>
    <x v="0"/>
  </r>
  <r>
    <x v="1"/>
    <x v="1"/>
    <x v="6"/>
    <x v="38"/>
    <n v="178"/>
    <n v="789891.61"/>
    <n v="709644.72"/>
    <n v="80246.89"/>
    <n v="33"/>
    <n v="17624.77"/>
    <n v="10206.48"/>
    <n v="0"/>
    <n v="71.5"/>
    <n v="1"/>
    <n v="4124.8999999999996"/>
    <n v="8327.1200000000008"/>
    <n v="114"/>
    <n v="30807.78"/>
    <n v="23933.93"/>
    <n v="143"/>
    <n v="26678.44"/>
    <n v="666962.69999999995"/>
    <x v="0"/>
    <x v="0"/>
    <x v="0"/>
    <x v="0"/>
    <x v="0"/>
    <x v="0"/>
  </r>
  <r>
    <x v="1"/>
    <x v="1"/>
    <x v="6"/>
    <x v="116"/>
    <n v="187"/>
    <n v="106094.09"/>
    <n v="36631.339999999997"/>
    <n v="69462.75"/>
    <n v="0"/>
    <n v="7449.15"/>
    <n v="5130.8500000000004"/>
    <n v="90"/>
    <n v="71.5"/>
    <n v="2"/>
    <n v="13259.28"/>
    <n v="7900.88"/>
    <n v="147"/>
    <n v="46984.32"/>
    <n v="23205.11"/>
    <n v="187"/>
    <n v="0"/>
    <n v="0"/>
    <x v="0"/>
    <x v="0"/>
    <x v="0"/>
    <x v="0"/>
    <x v="0"/>
    <x v="0"/>
  </r>
  <r>
    <x v="1"/>
    <x v="1"/>
    <x v="6"/>
    <x v="117"/>
    <n v="193"/>
    <n v="129998.14"/>
    <n v="49091.520000000004"/>
    <n v="80906.62"/>
    <n v="0"/>
    <n v="8362.4500000000007"/>
    <n v="5260.55"/>
    <n v="253.8"/>
    <n v="0"/>
    <n v="2"/>
    <n v="22107.93"/>
    <n v="16926.990000000002"/>
    <n v="305"/>
    <n v="49342.44"/>
    <n v="26396.38"/>
    <n v="201"/>
    <n v="0"/>
    <n v="0"/>
    <x v="0"/>
    <x v="0"/>
    <x v="0"/>
    <x v="0"/>
    <x v="0"/>
    <x v="0"/>
  </r>
  <r>
    <x v="1"/>
    <x v="1"/>
    <x v="7"/>
    <x v="41"/>
    <n v="225"/>
    <n v="143038.16"/>
    <n v="69227.58"/>
    <n v="73810.58"/>
    <n v="0"/>
    <n v="17550.27"/>
    <n v="13283.48"/>
    <n v="6266.19"/>
    <n v="3928.06"/>
    <n v="33"/>
    <n v="22141.58"/>
    <n v="31316.13"/>
    <n v="394"/>
    <n v="137.54"/>
    <n v="311.41000000000003"/>
    <n v="6"/>
    <n v="0"/>
    <n v="0"/>
    <x v="0"/>
    <x v="0"/>
    <x v="0"/>
    <x v="0"/>
    <x v="0"/>
    <x v="0"/>
  </r>
  <r>
    <x v="1"/>
    <x v="1"/>
    <x v="8"/>
    <x v="5"/>
    <n v="313"/>
    <n v="234847.45"/>
    <n v="192689.51"/>
    <n v="42157.939999999995"/>
    <n v="11"/>
    <n v="25563.8"/>
    <n v="17807.2"/>
    <n v="6959.71"/>
    <n v="5851.39"/>
    <n v="138"/>
    <n v="4183.26"/>
    <n v="6676.64"/>
    <n v="103"/>
    <n v="1435.17"/>
    <n v="2196.83"/>
    <n v="67"/>
    <n v="600"/>
    <n v="134535.29999999999"/>
    <x v="0"/>
    <x v="0"/>
    <x v="0"/>
    <x v="0"/>
    <x v="0"/>
    <x v="0"/>
  </r>
  <r>
    <x v="1"/>
    <x v="1"/>
    <x v="8"/>
    <x v="42"/>
    <n v="186"/>
    <n v="363227.87"/>
    <n v="283099.18"/>
    <n v="80128.69"/>
    <n v="10"/>
    <n v="16429.52"/>
    <n v="9434.23"/>
    <n v="15720.74"/>
    <n v="14132.52"/>
    <n v="111"/>
    <n v="5456.54"/>
    <n v="4077.47"/>
    <n v="49"/>
    <n v="1811.2"/>
    <n v="3065.51"/>
    <n v="29"/>
    <n v="37822.69"/>
    <n v="192682.9"/>
    <x v="0"/>
    <x v="0"/>
    <x v="0"/>
    <x v="0"/>
    <x v="0"/>
    <x v="0"/>
  </r>
  <r>
    <x v="1"/>
    <x v="1"/>
    <x v="9"/>
    <x v="43"/>
    <n v="483"/>
    <n v="323061.53000000003"/>
    <n v="205475.74000000002"/>
    <n v="117585.79000000001"/>
    <n v="1"/>
    <n v="48668.63"/>
    <n v="21346.37"/>
    <n v="36237.18"/>
    <n v="27339.62"/>
    <n v="52"/>
    <n v="10074.299999999999"/>
    <n v="4724.0200000000004"/>
    <n v="104"/>
    <n v="14539.68"/>
    <n v="8861.1200000000008"/>
    <n v="39"/>
    <n v="0"/>
    <n v="16051.01"/>
    <x v="0"/>
    <x v="0"/>
    <x v="0"/>
    <x v="0"/>
    <x v="0"/>
    <x v="0"/>
  </r>
  <r>
    <x v="1"/>
    <x v="1"/>
    <x v="9"/>
    <x v="35"/>
    <n v="0"/>
    <n v="48340.82"/>
    <n v="48040.82"/>
    <n v="300"/>
    <n v="3"/>
    <n v="0"/>
    <n v="0"/>
    <n v="0"/>
    <n v="0"/>
    <n v="0"/>
    <n v="0"/>
    <n v="0"/>
    <n v="0"/>
    <n v="0"/>
    <n v="0"/>
    <n v="0"/>
    <n v="300"/>
    <n v="48040.82"/>
    <x v="0"/>
    <x v="0"/>
    <x v="0"/>
    <x v="0"/>
    <x v="0"/>
    <x v="0"/>
  </r>
  <r>
    <x v="1"/>
    <x v="1"/>
    <x v="9"/>
    <x v="44"/>
    <n v="158"/>
    <n v="367323.47"/>
    <n v="303773.92"/>
    <n v="63549.55"/>
    <n v="4"/>
    <n v="35724.75"/>
    <n v="6600.25"/>
    <n v="22088.86"/>
    <n v="17566.939999999999"/>
    <n v="22"/>
    <n v="234.32"/>
    <n v="1400.98"/>
    <n v="13"/>
    <n v="601.62"/>
    <n v="6470.23"/>
    <n v="16"/>
    <n v="900"/>
    <n v="192423.9"/>
    <x v="0"/>
    <x v="0"/>
    <x v="0"/>
    <x v="0"/>
    <x v="0"/>
    <x v="0"/>
  </r>
  <r>
    <x v="1"/>
    <x v="1"/>
    <x v="9"/>
    <x v="45"/>
    <n v="334"/>
    <n v="346712.9"/>
    <n v="237983.31000000003"/>
    <n v="108729.59"/>
    <n v="0"/>
    <n v="23158.74"/>
    <n v="10630.26"/>
    <n v="58356.87"/>
    <n v="31825.98"/>
    <n v="80"/>
    <n v="10447.26"/>
    <n v="7946.84"/>
    <n v="125"/>
    <n v="16311.72"/>
    <n v="7214.53"/>
    <n v="69"/>
    <n v="0"/>
    <n v="0"/>
    <x v="0"/>
    <x v="0"/>
    <x v="0"/>
    <x v="0"/>
    <x v="0"/>
    <x v="0"/>
  </r>
  <r>
    <x v="1"/>
    <x v="1"/>
    <x v="10"/>
    <x v="46"/>
    <n v="1"/>
    <n v="0"/>
    <n v="0"/>
    <n v="0"/>
    <n v="0"/>
    <n v="0"/>
    <n v="0"/>
    <n v="0"/>
    <n v="0"/>
    <n v="0"/>
    <n v="0"/>
    <n v="0"/>
    <n v="0"/>
    <n v="0"/>
    <n v="0"/>
    <n v="0"/>
    <n v="0"/>
    <n v="0"/>
    <x v="0"/>
    <x v="0"/>
    <x v="0"/>
    <x v="0"/>
    <x v="0"/>
    <x v="0"/>
  </r>
  <r>
    <x v="1"/>
    <x v="1"/>
    <x v="10"/>
    <x v="47"/>
    <n v="26"/>
    <n v="52885.21"/>
    <n v="33211.35"/>
    <n v="19673.86"/>
    <n v="3"/>
    <n v="3502"/>
    <n v="620.5"/>
    <n v="1629"/>
    <n v="0"/>
    <n v="5"/>
    <n v="809.1"/>
    <n v="2494.4499999999998"/>
    <n v="33"/>
    <n v="0"/>
    <n v="97.5"/>
    <n v="1"/>
    <n v="13733.76"/>
    <n v="26740.9"/>
    <x v="0"/>
    <x v="0"/>
    <x v="0"/>
    <x v="0"/>
    <x v="0"/>
    <x v="0"/>
  </r>
  <r>
    <x v="1"/>
    <x v="1"/>
    <x v="10"/>
    <x v="48"/>
    <n v="57"/>
    <n v="54138.33"/>
    <n v="12462.61"/>
    <n v="41675.72"/>
    <n v="6"/>
    <n v="7344"/>
    <n v="1041"/>
    <n v="0"/>
    <n v="0"/>
    <n v="0"/>
    <n v="853.52"/>
    <n v="318.08"/>
    <n v="8"/>
    <n v="178.2"/>
    <n v="0"/>
    <n v="2"/>
    <n v="33300"/>
    <n v="11103.53"/>
    <x v="0"/>
    <x v="0"/>
    <x v="0"/>
    <x v="0"/>
    <x v="0"/>
    <x v="0"/>
  </r>
  <r>
    <x v="1"/>
    <x v="1"/>
    <x v="10"/>
    <x v="49"/>
    <n v="150"/>
    <n v="545289.78"/>
    <n v="147860.16000000003"/>
    <n v="397429.62"/>
    <n v="33"/>
    <n v="17061.5"/>
    <n v="2861"/>
    <n v="6052.1"/>
    <n v="1965.7"/>
    <n v="13"/>
    <n v="12476.3"/>
    <n v="3106.75"/>
    <n v="133"/>
    <n v="1016.82"/>
    <n v="292.68"/>
    <n v="14"/>
    <n v="316179.90000000002"/>
    <n v="123598.39999999999"/>
    <x v="0"/>
    <x v="0"/>
    <x v="0"/>
    <x v="0"/>
    <x v="0"/>
    <x v="0"/>
  </r>
  <r>
    <x v="1"/>
    <x v="1"/>
    <x v="10"/>
    <x v="50"/>
    <n v="48"/>
    <n v="225234.88"/>
    <n v="210056.9"/>
    <n v="15177.98"/>
    <n v="76"/>
    <n v="5171.25"/>
    <n v="2326.25"/>
    <n v="5634.65"/>
    <n v="2890.01"/>
    <n v="18"/>
    <n v="1183.78"/>
    <n v="123.52"/>
    <n v="9"/>
    <n v="157.30000000000001"/>
    <n v="402.4"/>
    <n v="4"/>
    <n v="300"/>
    <n v="187265.4"/>
    <x v="0"/>
    <x v="0"/>
    <x v="0"/>
    <x v="0"/>
    <x v="0"/>
    <x v="0"/>
  </r>
  <r>
    <x v="1"/>
    <x v="1"/>
    <x v="10"/>
    <x v="64"/>
    <n v="0"/>
    <n v="3022.51"/>
    <n v="3022.51"/>
    <n v="0"/>
    <n v="1"/>
    <n v="0"/>
    <n v="0"/>
    <n v="0"/>
    <n v="0"/>
    <n v="0"/>
    <n v="0"/>
    <n v="0"/>
    <n v="0"/>
    <n v="0"/>
    <n v="0"/>
    <n v="0"/>
    <n v="0"/>
    <n v="3022.51"/>
    <x v="0"/>
    <x v="0"/>
    <x v="0"/>
    <x v="0"/>
    <x v="0"/>
    <x v="0"/>
  </r>
  <r>
    <x v="1"/>
    <x v="1"/>
    <x v="10"/>
    <x v="52"/>
    <n v="206"/>
    <n v="121602.47"/>
    <n v="82475.13"/>
    <n v="39127.340000000004"/>
    <n v="0"/>
    <n v="9270.2000000000007"/>
    <n v="4699.3999999999996"/>
    <n v="18735.97"/>
    <n v="11149.14"/>
    <n v="44"/>
    <n v="7208.92"/>
    <n v="3524.46"/>
    <n v="109"/>
    <n v="3839.25"/>
    <n v="3331.91"/>
    <n v="45"/>
    <n v="0"/>
    <n v="0"/>
    <x v="0"/>
    <x v="0"/>
    <x v="0"/>
    <x v="0"/>
    <x v="0"/>
    <x v="0"/>
  </r>
  <r>
    <x v="1"/>
    <x v="1"/>
    <x v="10"/>
    <x v="53"/>
    <n v="79"/>
    <n v="245034.88"/>
    <n v="93324.18"/>
    <n v="151710.70000000001"/>
    <n v="28"/>
    <n v="8701.8799999999992"/>
    <n v="2613.12"/>
    <n v="5414.89"/>
    <n v="1119.01"/>
    <n v="14"/>
    <n v="3080.03"/>
    <n v="759.72"/>
    <n v="35"/>
    <n v="239.2"/>
    <n v="284.60000000000002"/>
    <n v="11"/>
    <n v="134274.70000000001"/>
    <n v="75479.92"/>
    <x v="0"/>
    <x v="0"/>
    <x v="0"/>
    <x v="0"/>
    <x v="0"/>
    <x v="0"/>
  </r>
  <r>
    <x v="1"/>
    <x v="1"/>
    <x v="10"/>
    <x v="54"/>
    <n v="134"/>
    <n v="380332.27"/>
    <n v="131370.12000000002"/>
    <n v="248962.15"/>
    <n v="26"/>
    <n v="12601.75"/>
    <n v="3533.25"/>
    <n v="6062.1"/>
    <n v="3190.55"/>
    <n v="23"/>
    <n v="6233.3"/>
    <n v="4280.41"/>
    <n v="99"/>
    <n v="205.2"/>
    <n v="89.7"/>
    <n v="4"/>
    <n v="222416.8"/>
    <n v="101770.9"/>
    <x v="0"/>
    <x v="0"/>
    <x v="0"/>
    <x v="0"/>
    <x v="0"/>
    <x v="0"/>
  </r>
  <r>
    <x v="1"/>
    <x v="1"/>
    <x v="10"/>
    <x v="118"/>
    <n v="89"/>
    <n v="180660.92"/>
    <n v="102451.58000000002"/>
    <n v="78209.34"/>
    <n v="15"/>
    <n v="9061.1299999999992"/>
    <n v="3458.87"/>
    <n v="6765.02"/>
    <n v="5921.08"/>
    <n v="14"/>
    <n v="4648.1499999999996"/>
    <n v="2953.45"/>
    <n v="52"/>
    <n v="454.8"/>
    <n v="461.7"/>
    <n v="4"/>
    <n v="54868.24"/>
    <n v="64284.28"/>
    <x v="0"/>
    <x v="0"/>
    <x v="0"/>
    <x v="0"/>
    <x v="0"/>
    <x v="0"/>
  </r>
  <r>
    <x v="1"/>
    <x v="1"/>
    <x v="27"/>
    <x v="119"/>
    <n v="38"/>
    <n v="43321.77"/>
    <n v="16517.929999999997"/>
    <n v="26803.84"/>
    <n v="2"/>
    <n v="4369.13"/>
    <n v="1980.87"/>
    <n v="123.04"/>
    <n v="492.16"/>
    <n v="2"/>
    <n v="1265.6300000000001"/>
    <n v="2510.67"/>
    <n v="26"/>
    <n v="11.52"/>
    <n v="46.08"/>
    <n v="1"/>
    <n v="21034.52"/>
    <n v="10257.75"/>
    <x v="0"/>
    <x v="0"/>
    <x v="0"/>
    <x v="0"/>
    <x v="0"/>
    <x v="0"/>
  </r>
  <r>
    <x v="1"/>
    <x v="1"/>
    <x v="11"/>
    <x v="56"/>
    <n v="81"/>
    <n v="30204.400000000001"/>
    <n v="4326.0999999999985"/>
    <n v="25878.300000000003"/>
    <n v="0"/>
    <n v="18939.7"/>
    <n v="1907.3"/>
    <n v="0"/>
    <n v="0"/>
    <n v="0"/>
    <n v="563.4"/>
    <n v="0"/>
    <n v="6"/>
    <n v="5933.2"/>
    <n v="2418.8000000000002"/>
    <n v="9"/>
    <n v="0"/>
    <n v="0"/>
    <x v="0"/>
    <x v="0"/>
    <x v="0"/>
    <x v="0"/>
    <x v="0"/>
    <x v="0"/>
  </r>
  <r>
    <x v="1"/>
    <x v="1"/>
    <x v="11"/>
    <x v="57"/>
    <n v="159"/>
    <n v="41963.6"/>
    <n v="5090.7200000000012"/>
    <n v="36872.879999999997"/>
    <n v="0"/>
    <n v="36785.879999999997"/>
    <n v="4929.5200000000004"/>
    <n v="0"/>
    <n v="0"/>
    <n v="0"/>
    <n v="0"/>
    <n v="161.19999999999999"/>
    <n v="1"/>
    <n v="27"/>
    <n v="0"/>
    <n v="1"/>
    <n v="0"/>
    <n v="0"/>
    <x v="0"/>
    <x v="0"/>
    <x v="0"/>
    <x v="0"/>
    <x v="0"/>
    <x v="0"/>
  </r>
  <r>
    <x v="1"/>
    <x v="1"/>
    <x v="11"/>
    <x v="58"/>
    <n v="81"/>
    <n v="20506"/>
    <n v="4747.3500000000004"/>
    <n v="15758.65"/>
    <n v="0"/>
    <n v="15758.65"/>
    <n v="4747.3500000000004"/>
    <n v="0"/>
    <n v="0"/>
    <n v="0"/>
    <n v="0"/>
    <n v="0"/>
    <n v="0"/>
    <n v="0"/>
    <n v="0"/>
    <n v="0"/>
    <n v="0"/>
    <n v="0"/>
    <x v="0"/>
    <x v="0"/>
    <x v="0"/>
    <x v="0"/>
    <x v="0"/>
    <x v="0"/>
  </r>
  <r>
    <x v="1"/>
    <x v="1"/>
    <x v="11"/>
    <x v="120"/>
    <n v="128"/>
    <n v="32185"/>
    <n v="6018.25"/>
    <n v="26166.75"/>
    <n v="0"/>
    <n v="26107.23"/>
    <n v="5780.17"/>
    <n v="0"/>
    <n v="0"/>
    <n v="0"/>
    <n v="55.36"/>
    <n v="221.44"/>
    <n v="1"/>
    <n v="4.16"/>
    <n v="16.64"/>
    <n v="1"/>
    <n v="0"/>
    <n v="0"/>
    <x v="0"/>
    <x v="0"/>
    <x v="0"/>
    <x v="0"/>
    <x v="0"/>
    <x v="0"/>
  </r>
  <r>
    <x v="1"/>
    <x v="1"/>
    <x v="12"/>
    <x v="60"/>
    <n v="57"/>
    <n v="325002.7"/>
    <n v="1597.8500000000349"/>
    <n v="323404.84999999998"/>
    <n v="10"/>
    <n v="9091.25"/>
    <n v="946.25"/>
    <n v="325.8"/>
    <n v="0"/>
    <n v="1"/>
    <n v="424.8"/>
    <n v="0"/>
    <n v="3"/>
    <n v="0"/>
    <n v="0"/>
    <n v="0"/>
    <n v="313563"/>
    <n v="0"/>
    <x v="0"/>
    <x v="0"/>
    <x v="0"/>
    <x v="0"/>
    <x v="0"/>
    <x v="0"/>
  </r>
  <r>
    <x v="1"/>
    <x v="1"/>
    <x v="12"/>
    <x v="61"/>
    <n v="184"/>
    <n v="91581.119999999995"/>
    <n v="65370.22"/>
    <n v="26210.899999999998"/>
    <n v="4"/>
    <n v="8110.2"/>
    <n v="3454.8"/>
    <n v="9208.2199999999993"/>
    <n v="4134.08"/>
    <n v="36"/>
    <n v="3070.44"/>
    <n v="2768.16"/>
    <n v="61"/>
    <n v="5822.04"/>
    <n v="2081.61"/>
    <n v="34"/>
    <n v="0"/>
    <n v="26246.97"/>
    <x v="0"/>
    <x v="0"/>
    <x v="0"/>
    <x v="0"/>
    <x v="0"/>
    <x v="0"/>
  </r>
  <r>
    <x v="1"/>
    <x v="1"/>
    <x v="12"/>
    <x v="55"/>
    <n v="112"/>
    <n v="308680.48"/>
    <n v="225383.40999999997"/>
    <n v="83297.070000000007"/>
    <n v="18"/>
    <n v="9828.1299999999992"/>
    <n v="5541.87"/>
    <n v="8173.7"/>
    <n v="6377.85"/>
    <n v="36"/>
    <n v="2926.02"/>
    <n v="2194.08"/>
    <n v="38"/>
    <n v="1365.22"/>
    <n v="5122.93"/>
    <n v="39"/>
    <n v="61004"/>
    <n v="177043.6"/>
    <x v="0"/>
    <x v="0"/>
    <x v="0"/>
    <x v="0"/>
    <x v="0"/>
    <x v="0"/>
  </r>
  <r>
    <x v="1"/>
    <x v="1"/>
    <x v="13"/>
    <x v="62"/>
    <n v="448"/>
    <n v="147689.85999999999"/>
    <n v="130681.30999999998"/>
    <n v="17008.55"/>
    <n v="0"/>
    <n v="5267.8"/>
    <n v="18792.2"/>
    <n v="1184.08"/>
    <n v="7359.23"/>
    <n v="34"/>
    <n v="8233.4699999999993"/>
    <n v="86740.160000000003"/>
    <n v="774"/>
    <n v="87.2"/>
    <n v="703.1"/>
    <n v="19"/>
    <n v="0"/>
    <n v="0"/>
    <x v="0"/>
    <x v="0"/>
    <x v="0"/>
    <x v="0"/>
    <x v="0"/>
    <x v="0"/>
  </r>
  <r>
    <x v="1"/>
    <x v="1"/>
    <x v="14"/>
    <x v="63"/>
    <n v="32"/>
    <n v="164792.45000000001"/>
    <n v="130384.35"/>
    <n v="34408.1"/>
    <n v="0"/>
    <n v="3380.25"/>
    <n v="3042.25"/>
    <n v="24802.25"/>
    <n v="24739.75"/>
    <n v="22"/>
    <n v="3432.6"/>
    <n v="3518.35"/>
    <n v="21"/>
    <n v="0"/>
    <n v="0"/>
    <n v="0"/>
    <n v="0"/>
    <n v="0"/>
    <x v="0"/>
    <x v="0"/>
    <x v="0"/>
    <x v="0"/>
    <x v="0"/>
    <x v="0"/>
  </r>
  <r>
    <x v="1"/>
    <x v="1"/>
    <x v="15"/>
    <x v="64"/>
    <n v="44"/>
    <n v="53251.38"/>
    <n v="41183.179999999993"/>
    <n v="12068.2"/>
    <n v="5"/>
    <n v="5100.5"/>
    <n v="1789.5"/>
    <n v="975.4"/>
    <n v="1091"/>
    <n v="6"/>
    <n v="500.2"/>
    <n v="940.6"/>
    <n v="11"/>
    <n v="170.1"/>
    <n v="335.4"/>
    <n v="5"/>
    <n v="5020"/>
    <n v="32893.879999999997"/>
    <x v="0"/>
    <x v="0"/>
    <x v="0"/>
    <x v="0"/>
    <x v="0"/>
    <x v="0"/>
  </r>
  <r>
    <x v="1"/>
    <x v="1"/>
    <x v="16"/>
    <x v="65"/>
    <n v="102"/>
    <n v="49457.85"/>
    <n v="19478.170000000002"/>
    <n v="29979.679999999997"/>
    <n v="0"/>
    <n v="10812.88"/>
    <n v="4724.62"/>
    <n v="1033.49"/>
    <n v="910.91"/>
    <n v="15"/>
    <n v="16381.64"/>
    <n v="9838.26"/>
    <n v="187"/>
    <n v="77.67"/>
    <n v="115.58"/>
    <n v="12"/>
    <n v="0"/>
    <n v="0"/>
    <x v="0"/>
    <x v="0"/>
    <x v="0"/>
    <x v="0"/>
    <x v="0"/>
    <x v="0"/>
  </r>
  <r>
    <x v="1"/>
    <x v="1"/>
    <x v="16"/>
    <x v="121"/>
    <n v="27"/>
    <n v="25662.41"/>
    <n v="15374.57"/>
    <n v="10287.84"/>
    <n v="0"/>
    <n v="1916"/>
    <n v="2034"/>
    <n v="602.66"/>
    <n v="2540.54"/>
    <n v="10"/>
    <n v="6434.18"/>
    <n v="4508.03"/>
    <n v="61"/>
    <n v="878"/>
    <n v="5.6"/>
    <n v="5"/>
    <n v="0"/>
    <n v="0"/>
    <x v="0"/>
    <x v="0"/>
    <x v="0"/>
    <x v="0"/>
    <x v="0"/>
    <x v="0"/>
  </r>
  <r>
    <x v="1"/>
    <x v="1"/>
    <x v="17"/>
    <x v="67"/>
    <n v="167"/>
    <n v="65648.98"/>
    <n v="45466.319999999992"/>
    <n v="20182.66"/>
    <n v="0"/>
    <n v="4145.8"/>
    <n v="7414.2"/>
    <n v="3094.45"/>
    <n v="3225.85"/>
    <n v="21"/>
    <n v="12646.75"/>
    <n v="21735.88"/>
    <n v="317"/>
    <n v="295.66000000000003"/>
    <n v="449.79"/>
    <n v="15"/>
    <n v="0"/>
    <n v="0"/>
    <x v="0"/>
    <x v="0"/>
    <x v="0"/>
    <x v="0"/>
    <x v="0"/>
    <x v="0"/>
  </r>
  <r>
    <x v="1"/>
    <x v="1"/>
    <x v="17"/>
    <x v="68"/>
    <n v="423"/>
    <n v="283709.58"/>
    <n v="233643.78000000003"/>
    <n v="50065.8"/>
    <n v="2"/>
    <n v="9111.7999999999993"/>
    <n v="17744.7"/>
    <n v="9411.34"/>
    <n v="16984.11"/>
    <n v="75"/>
    <n v="29674.080000000002"/>
    <n v="71414.740000000005"/>
    <n v="857"/>
    <n v="1351.58"/>
    <n v="1984.97"/>
    <n v="83"/>
    <n v="0"/>
    <n v="72724.36"/>
    <x v="0"/>
    <x v="0"/>
    <x v="0"/>
    <x v="0"/>
    <x v="0"/>
    <x v="0"/>
  </r>
  <r>
    <x v="1"/>
    <x v="1"/>
    <x v="18"/>
    <x v="69"/>
    <n v="61"/>
    <n v="46808.78"/>
    <n v="32099.199999999997"/>
    <n v="14709.58"/>
    <n v="2"/>
    <n v="7687"/>
    <n v="1718"/>
    <n v="2117.5"/>
    <n v="580.5"/>
    <n v="10"/>
    <n v="4761.18"/>
    <n v="3861.87"/>
    <n v="68"/>
    <n v="81.900000000000006"/>
    <n v="0"/>
    <n v="1"/>
    <n v="0"/>
    <n v="20542.830000000002"/>
    <x v="0"/>
    <x v="0"/>
    <x v="0"/>
    <x v="0"/>
    <x v="0"/>
    <x v="0"/>
  </r>
  <r>
    <x v="1"/>
    <x v="1"/>
    <x v="19"/>
    <x v="70"/>
    <n v="103"/>
    <n v="96564.53"/>
    <n v="31716.199999999997"/>
    <n v="64848.33"/>
    <n v="0"/>
    <n v="13107.13"/>
    <n v="3195.37"/>
    <n v="6101.83"/>
    <n v="2441.08"/>
    <n v="22"/>
    <n v="8040.27"/>
    <n v="4720.38"/>
    <n v="95"/>
    <n v="26671.1"/>
    <n v="4273.55"/>
    <n v="29"/>
    <n v="0"/>
    <n v="0"/>
    <x v="0"/>
    <x v="0"/>
    <x v="0"/>
    <x v="0"/>
    <x v="0"/>
    <x v="0"/>
  </r>
  <r>
    <x v="1"/>
    <x v="1"/>
    <x v="19"/>
    <x v="71"/>
    <n v="98"/>
    <n v="140602.71"/>
    <n v="65534.84"/>
    <n v="75067.87"/>
    <n v="2"/>
    <n v="12239.63"/>
    <n v="3665.37"/>
    <n v="11174.4"/>
    <n v="2757.6"/>
    <n v="32"/>
    <n v="22403.78"/>
    <n v="10885.77"/>
    <n v="216"/>
    <n v="16056.06"/>
    <n v="4362.84"/>
    <n v="13"/>
    <n v="0"/>
    <n v="15999.26"/>
    <x v="0"/>
    <x v="0"/>
    <x v="0"/>
    <x v="0"/>
    <x v="0"/>
    <x v="0"/>
  </r>
  <r>
    <x v="1"/>
    <x v="1"/>
    <x v="19"/>
    <x v="72"/>
    <n v="63"/>
    <n v="36863.93"/>
    <n v="21297.360000000001"/>
    <n v="15566.570000000002"/>
    <n v="0"/>
    <n v="5269.63"/>
    <n v="2485.37"/>
    <n v="3593.03"/>
    <n v="2448.0700000000002"/>
    <n v="17"/>
    <n v="5169.3100000000004"/>
    <n v="4184.22"/>
    <n v="83"/>
    <n v="1534.6"/>
    <n v="97.5"/>
    <n v="3"/>
    <n v="0"/>
    <n v="0"/>
    <x v="0"/>
    <x v="0"/>
    <x v="0"/>
    <x v="0"/>
    <x v="0"/>
    <x v="0"/>
  </r>
  <r>
    <x v="1"/>
    <x v="1"/>
    <x v="19"/>
    <x v="122"/>
    <n v="137"/>
    <n v="305968.87"/>
    <n v="130933.41999999998"/>
    <n v="175035.45"/>
    <n v="4"/>
    <n v="20093.759999999998"/>
    <n v="4546.24"/>
    <n v="22048.18"/>
    <n v="8675.1200000000008"/>
    <n v="56"/>
    <n v="30341.66"/>
    <n v="15377.74"/>
    <n v="264"/>
    <n v="82636.789999999994"/>
    <n v="6913.71"/>
    <n v="49"/>
    <n v="10782.06"/>
    <n v="33974.01"/>
    <x v="0"/>
    <x v="0"/>
    <x v="0"/>
    <x v="0"/>
    <x v="0"/>
    <x v="0"/>
  </r>
  <r>
    <x v="1"/>
    <x v="1"/>
    <x v="20"/>
    <x v="73"/>
    <n v="0"/>
    <n v="13084.51"/>
    <n v="0"/>
    <n v="13084.51"/>
    <n v="1"/>
    <n v="0"/>
    <n v="0"/>
    <n v="0"/>
    <n v="0"/>
    <n v="0"/>
    <n v="0"/>
    <n v="0"/>
    <n v="0"/>
    <n v="0"/>
    <n v="0"/>
    <n v="0"/>
    <n v="13084.51"/>
    <n v="0"/>
    <x v="0"/>
    <x v="0"/>
    <x v="0"/>
    <x v="0"/>
    <x v="0"/>
    <x v="0"/>
  </r>
  <r>
    <x v="1"/>
    <x v="1"/>
    <x v="20"/>
    <x v="74"/>
    <n v="308"/>
    <n v="293263.18"/>
    <n v="208847.45"/>
    <n v="84415.73"/>
    <n v="2"/>
    <n v="15429.68"/>
    <n v="11357.32"/>
    <n v="29481.25"/>
    <n v="32399.88"/>
    <n v="179"/>
    <n v="29767.91"/>
    <n v="35426.39"/>
    <n v="532"/>
    <n v="6681.89"/>
    <n v="2925.66"/>
    <n v="41"/>
    <n v="0"/>
    <n v="2975.94"/>
    <x v="0"/>
    <x v="0"/>
    <x v="0"/>
    <x v="0"/>
    <x v="0"/>
    <x v="0"/>
  </r>
  <r>
    <x v="1"/>
    <x v="1"/>
    <x v="20"/>
    <x v="75"/>
    <n v="142"/>
    <n v="627075.56000000006"/>
    <n v="306415.95000000007"/>
    <n v="320659.61"/>
    <n v="52"/>
    <n v="10985.8"/>
    <n v="5410.2"/>
    <n v="19906.21"/>
    <n v="10062.64"/>
    <n v="88"/>
    <n v="18653.59"/>
    <n v="14028.51"/>
    <n v="265"/>
    <n v="1082.4100000000001"/>
    <n v="1385.89"/>
    <n v="12"/>
    <n v="262678.59999999998"/>
    <n v="215591"/>
    <x v="0"/>
    <x v="0"/>
    <x v="0"/>
    <x v="0"/>
    <x v="0"/>
    <x v="0"/>
  </r>
  <r>
    <x v="1"/>
    <x v="1"/>
    <x v="20"/>
    <x v="76"/>
    <n v="270"/>
    <n v="615486.34"/>
    <n v="382230.75"/>
    <n v="233255.59"/>
    <n v="50"/>
    <n v="17431.849999999999"/>
    <n v="15609.15"/>
    <n v="29244.36"/>
    <n v="25520.33"/>
    <n v="166"/>
    <n v="20304.27"/>
    <n v="20390.77"/>
    <n v="347"/>
    <n v="2870.71"/>
    <n v="2619.7399999999998"/>
    <n v="25"/>
    <n v="155262.39999999999"/>
    <n v="208561.4"/>
    <x v="0"/>
    <x v="0"/>
    <x v="0"/>
    <x v="0"/>
    <x v="0"/>
    <x v="0"/>
  </r>
  <r>
    <x v="1"/>
    <x v="1"/>
    <x v="20"/>
    <x v="77"/>
    <n v="234"/>
    <n v="300149.01"/>
    <n v="193042.06"/>
    <n v="107106.95000000001"/>
    <n v="27"/>
    <n v="11106.09"/>
    <n v="7764.66"/>
    <n v="15127.31"/>
    <n v="19341.650000000001"/>
    <n v="105"/>
    <n v="8665.36"/>
    <n v="19630.07"/>
    <n v="232"/>
    <n v="6775.84"/>
    <n v="4629.97"/>
    <n v="48"/>
    <n v="62390.35"/>
    <n v="72737.789999999994"/>
    <x v="0"/>
    <x v="0"/>
    <x v="0"/>
    <x v="0"/>
    <x v="0"/>
    <x v="0"/>
  </r>
  <r>
    <x v="1"/>
    <x v="1"/>
    <x v="20"/>
    <x v="78"/>
    <n v="194"/>
    <n v="279099.15000000002"/>
    <n v="154346.90000000002"/>
    <n v="124752.25"/>
    <n v="18"/>
    <n v="9564.36"/>
    <n v="6009.39"/>
    <n v="19294.72"/>
    <n v="15117.25"/>
    <n v="104"/>
    <n v="22484.02"/>
    <n v="12217.43"/>
    <n v="269"/>
    <n v="2790.02"/>
    <n v="2067.5300000000002"/>
    <n v="27"/>
    <n v="66904.13"/>
    <n v="50111.360000000001"/>
    <x v="0"/>
    <x v="0"/>
    <x v="0"/>
    <x v="0"/>
    <x v="0"/>
    <x v="0"/>
  </r>
  <r>
    <x v="1"/>
    <x v="1"/>
    <x v="21"/>
    <x v="79"/>
    <n v="28"/>
    <n v="28620.48"/>
    <n v="16081.130000000001"/>
    <n v="12539.349999999999"/>
    <n v="0"/>
    <n v="1331.7"/>
    <n v="771.3"/>
    <n v="2773.42"/>
    <n v="2602.59"/>
    <n v="17"/>
    <n v="2733.16"/>
    <n v="1417.54"/>
    <n v="36"/>
    <n v="1079.07"/>
    <n v="537.67999999999995"/>
    <n v="13"/>
    <n v="0"/>
    <n v="0"/>
    <x v="0"/>
    <x v="0"/>
    <x v="0"/>
    <x v="0"/>
    <x v="0"/>
    <x v="0"/>
  </r>
  <r>
    <x v="1"/>
    <x v="1"/>
    <x v="21"/>
    <x v="80"/>
    <n v="45"/>
    <n v="40564.949999999997"/>
    <n v="20670.849999999999"/>
    <n v="19894.099999999999"/>
    <n v="0"/>
    <n v="2479.1999999999998"/>
    <n v="1020.8"/>
    <n v="4240.43"/>
    <n v="3258.62"/>
    <n v="23"/>
    <n v="2645.01"/>
    <n v="641.49"/>
    <n v="26"/>
    <n v="4147.46"/>
    <n v="751.84"/>
    <n v="18"/>
    <n v="0"/>
    <n v="0"/>
    <x v="0"/>
    <x v="0"/>
    <x v="0"/>
    <x v="0"/>
    <x v="0"/>
    <x v="0"/>
  </r>
  <r>
    <x v="1"/>
    <x v="1"/>
    <x v="21"/>
    <x v="81"/>
    <n v="3"/>
    <n v="4688.8"/>
    <n v="1327.9500000000003"/>
    <n v="3360.85"/>
    <n v="0"/>
    <n v="122.75"/>
    <n v="24.75"/>
    <n v="651.6"/>
    <n v="0"/>
    <n v="2"/>
    <n v="310.5"/>
    <n v="0"/>
    <n v="1"/>
    <n v="276"/>
    <n v="0"/>
    <n v="1"/>
    <n v="0"/>
    <n v="0"/>
    <x v="0"/>
    <x v="0"/>
    <x v="0"/>
    <x v="0"/>
    <x v="0"/>
    <x v="0"/>
  </r>
  <r>
    <x v="1"/>
    <x v="1"/>
    <x v="21"/>
    <x v="82"/>
    <n v="36"/>
    <n v="34742.230000000003"/>
    <n v="15833.870000000003"/>
    <n v="18908.36"/>
    <n v="0"/>
    <n v="1315.19"/>
    <n v="423.31"/>
    <n v="3977.35"/>
    <n v="1765.87"/>
    <n v="18"/>
    <n v="3296.1"/>
    <n v="1531.72"/>
    <n v="43"/>
    <n v="931.72"/>
    <n v="626.53"/>
    <n v="7"/>
    <n v="0"/>
    <n v="0"/>
    <x v="0"/>
    <x v="0"/>
    <x v="0"/>
    <x v="0"/>
    <x v="0"/>
    <x v="0"/>
  </r>
  <r>
    <x v="1"/>
    <x v="1"/>
    <x v="28"/>
    <x v="6"/>
    <n v="265"/>
    <n v="44839.85"/>
    <n v="17445.650000000001"/>
    <n v="27394.199999999997"/>
    <n v="0"/>
    <n v="17294.599999999999"/>
    <n v="7500.9"/>
    <n v="997.9"/>
    <n v="57.2"/>
    <n v="8"/>
    <n v="2187.6"/>
    <n v="2292.25"/>
    <n v="43"/>
    <n v="5998.1"/>
    <n v="5485.1"/>
    <n v="281"/>
    <n v="0"/>
    <n v="0"/>
    <x v="0"/>
    <x v="0"/>
    <x v="0"/>
    <x v="0"/>
    <x v="0"/>
    <x v="0"/>
  </r>
  <r>
    <x v="1"/>
    <x v="1"/>
    <x v="28"/>
    <x v="9"/>
    <n v="11"/>
    <n v="1741.25"/>
    <n v="537.44000000000005"/>
    <n v="1203.81"/>
    <n v="0"/>
    <n v="775.2"/>
    <n v="248.3"/>
    <n v="0"/>
    <n v="0"/>
    <n v="0"/>
    <n v="262.57"/>
    <n v="189.83"/>
    <n v="4"/>
    <n v="166.04"/>
    <n v="99.31"/>
    <n v="7"/>
    <n v="0"/>
    <n v="0"/>
    <x v="0"/>
    <x v="0"/>
    <x v="0"/>
    <x v="0"/>
    <x v="0"/>
    <x v="0"/>
  </r>
  <r>
    <x v="1"/>
    <x v="1"/>
    <x v="28"/>
    <x v="10"/>
    <n v="14"/>
    <n v="3412.35"/>
    <n v="2153.6"/>
    <n v="1258.75"/>
    <n v="0"/>
    <n v="813.7"/>
    <n v="418.8"/>
    <n v="126.8"/>
    <n v="353.2"/>
    <n v="2"/>
    <n v="78.98"/>
    <n v="315.92"/>
    <n v="6"/>
    <n v="239.27"/>
    <n v="105.68"/>
    <n v="10"/>
    <n v="0"/>
    <n v="0"/>
    <x v="0"/>
    <x v="0"/>
    <x v="0"/>
    <x v="0"/>
    <x v="0"/>
    <x v="0"/>
  </r>
  <r>
    <x v="1"/>
    <x v="1"/>
    <x v="28"/>
    <x v="12"/>
    <n v="8"/>
    <n v="2494.9"/>
    <n v="1581.6000000000001"/>
    <n v="913.3"/>
    <n v="0"/>
    <n v="638.4"/>
    <n v="189.6"/>
    <n v="48"/>
    <n v="432"/>
    <n v="1"/>
    <n v="0"/>
    <n v="0"/>
    <n v="0"/>
    <n v="54.9"/>
    <n v="0"/>
    <n v="1"/>
    <n v="0"/>
    <n v="0"/>
    <x v="0"/>
    <x v="0"/>
    <x v="0"/>
    <x v="0"/>
    <x v="0"/>
    <x v="0"/>
  </r>
  <r>
    <x v="1"/>
    <x v="1"/>
    <x v="28"/>
    <x v="14"/>
    <n v="204"/>
    <n v="36480.75"/>
    <n v="12718.369999999999"/>
    <n v="23762.38"/>
    <n v="0"/>
    <n v="14601.5"/>
    <n v="5061.5"/>
    <n v="793.35"/>
    <n v="559.45000000000005"/>
    <n v="8"/>
    <n v="1332.74"/>
    <n v="986.76"/>
    <n v="22"/>
    <n v="6914.79"/>
    <n v="3405.06"/>
    <n v="266"/>
    <n v="0"/>
    <n v="0"/>
    <x v="0"/>
    <x v="0"/>
    <x v="0"/>
    <x v="0"/>
    <x v="0"/>
    <x v="0"/>
  </r>
  <r>
    <x v="1"/>
    <x v="1"/>
    <x v="28"/>
    <x v="19"/>
    <n v="4"/>
    <n v="1630.1"/>
    <n v="1485.02"/>
    <n v="145.07999999999998"/>
    <n v="0"/>
    <n v="36.5"/>
    <n v="228.5"/>
    <n v="0"/>
    <n v="0"/>
    <n v="0"/>
    <n v="108.58"/>
    <n v="1256.52"/>
    <n v="4"/>
    <n v="0"/>
    <n v="0"/>
    <n v="0"/>
    <n v="0"/>
    <n v="0"/>
    <x v="0"/>
    <x v="0"/>
    <x v="0"/>
    <x v="0"/>
    <x v="0"/>
    <x v="0"/>
  </r>
  <r>
    <x v="1"/>
    <x v="1"/>
    <x v="28"/>
    <x v="113"/>
    <n v="78"/>
    <n v="15832.25"/>
    <n v="7579.23"/>
    <n v="8253.02"/>
    <n v="0"/>
    <n v="5050.3"/>
    <n v="2208.6999999999998"/>
    <n v="160.01"/>
    <n v="781.19"/>
    <n v="3"/>
    <n v="1227.47"/>
    <n v="1060.43"/>
    <n v="20"/>
    <n v="1721.24"/>
    <n v="1646.51"/>
    <n v="91"/>
    <n v="0"/>
    <n v="0"/>
    <x v="0"/>
    <x v="0"/>
    <x v="0"/>
    <x v="0"/>
    <x v="0"/>
    <x v="0"/>
  </r>
  <r>
    <x v="1"/>
    <x v="1"/>
    <x v="22"/>
    <x v="83"/>
    <n v="281"/>
    <n v="642249"/>
    <n v="496546.18"/>
    <n v="145702.82"/>
    <n v="16"/>
    <n v="38063.53"/>
    <n v="13330.22"/>
    <n v="18738.32"/>
    <n v="12264.18"/>
    <n v="163"/>
    <n v="1436.05"/>
    <n v="1891.65"/>
    <n v="29"/>
    <n v="2659.54"/>
    <n v="1331.86"/>
    <n v="25"/>
    <n v="83211.38"/>
    <n v="405723.3"/>
    <x v="0"/>
    <x v="0"/>
    <x v="0"/>
    <x v="0"/>
    <x v="0"/>
    <x v="0"/>
  </r>
  <r>
    <x v="1"/>
    <x v="1"/>
    <x v="22"/>
    <x v="84"/>
    <n v="181"/>
    <n v="380515.41"/>
    <n v="227726.07999999996"/>
    <n v="152789.33000000002"/>
    <n v="23"/>
    <n v="20292"/>
    <n v="8858"/>
    <n v="15610.32"/>
    <n v="8556.08"/>
    <n v="118"/>
    <n v="3709.44"/>
    <n v="3608.36"/>
    <n v="65"/>
    <n v="1781.77"/>
    <n v="876.98"/>
    <n v="9"/>
    <n v="111213.8"/>
    <n v="157493.79999999999"/>
    <x v="0"/>
    <x v="0"/>
    <x v="0"/>
    <x v="0"/>
    <x v="0"/>
    <x v="0"/>
  </r>
  <r>
    <x v="1"/>
    <x v="1"/>
    <x v="22"/>
    <x v="85"/>
    <n v="179"/>
    <n v="467789.33"/>
    <n v="294636.03000000003"/>
    <n v="173153.3"/>
    <n v="12"/>
    <n v="21248.880000000001"/>
    <n v="6891.12"/>
    <n v="10813.2"/>
    <n v="13271.05"/>
    <n v="92"/>
    <n v="5465.22"/>
    <n v="3828.38"/>
    <n v="79"/>
    <n v="980.1"/>
    <n v="0"/>
    <n v="3"/>
    <n v="133718.9"/>
    <n v="222477"/>
    <x v="0"/>
    <x v="0"/>
    <x v="0"/>
    <x v="0"/>
    <x v="0"/>
    <x v="0"/>
  </r>
  <r>
    <x v="1"/>
    <x v="1"/>
    <x v="22"/>
    <x v="86"/>
    <n v="457"/>
    <n v="355839.1"/>
    <n v="283681.56"/>
    <n v="72157.539999999994"/>
    <n v="0"/>
    <n v="15314.55"/>
    <n v="13528.45"/>
    <n v="42740.81"/>
    <n v="57834.14"/>
    <n v="267"/>
    <n v="8014.28"/>
    <n v="6506.77"/>
    <n v="148"/>
    <n v="4567.8999999999996"/>
    <n v="4662.3"/>
    <n v="41"/>
    <n v="0"/>
    <n v="0"/>
    <x v="0"/>
    <x v="0"/>
    <x v="0"/>
    <x v="0"/>
    <x v="0"/>
    <x v="0"/>
  </r>
  <r>
    <x v="1"/>
    <x v="1"/>
    <x v="22"/>
    <x v="87"/>
    <n v="147"/>
    <n v="243650.97"/>
    <n v="212203.69"/>
    <n v="31447.279999999999"/>
    <n v="6"/>
    <n v="13518.5"/>
    <n v="8171.5"/>
    <n v="13556.15"/>
    <n v="27772.85"/>
    <n v="79"/>
    <n v="1288.8699999999999"/>
    <n v="963.73"/>
    <n v="21"/>
    <n v="64.760000000000005"/>
    <n v="461.59"/>
    <n v="7"/>
    <n v="3019"/>
    <n v="92176.02"/>
    <x v="0"/>
    <x v="0"/>
    <x v="0"/>
    <x v="0"/>
    <x v="0"/>
    <x v="0"/>
  </r>
  <r>
    <x v="1"/>
    <x v="1"/>
    <x v="22"/>
    <x v="123"/>
    <n v="172"/>
    <n v="92822.79"/>
    <n v="75003.299999999988"/>
    <n v="17819.490000000002"/>
    <n v="0"/>
    <n v="6324.55"/>
    <n v="5493.45"/>
    <n v="9049.7199999999993"/>
    <n v="16591.78"/>
    <n v="108"/>
    <n v="1856.89"/>
    <n v="985.5"/>
    <n v="22"/>
    <n v="588.33000000000004"/>
    <n v="649.57000000000005"/>
    <n v="10"/>
    <n v="0"/>
    <n v="0"/>
    <x v="0"/>
    <x v="0"/>
    <x v="0"/>
    <x v="0"/>
    <x v="0"/>
    <x v="0"/>
  </r>
  <r>
    <x v="1"/>
    <x v="1"/>
    <x v="23"/>
    <x v="89"/>
    <n v="375"/>
    <n v="137333.4"/>
    <n v="103415.81"/>
    <n v="33917.589999999997"/>
    <n v="0"/>
    <n v="3689.94"/>
    <n v="7699.21"/>
    <n v="0"/>
    <n v="0"/>
    <n v="0"/>
    <n v="0"/>
    <n v="0"/>
    <n v="0"/>
    <n v="9762.65"/>
    <n v="95716.6"/>
    <n v="316"/>
    <n v="0"/>
    <n v="0"/>
    <x v="0"/>
    <x v="0"/>
    <x v="0"/>
    <x v="0"/>
    <x v="0"/>
    <x v="0"/>
  </r>
  <r>
    <x v="1"/>
    <x v="1"/>
    <x v="23"/>
    <x v="90"/>
    <n v="84"/>
    <n v="37364.6"/>
    <n v="31612.959999999999"/>
    <n v="5751.64"/>
    <n v="0"/>
    <n v="909.08"/>
    <n v="2438.3200000000002"/>
    <n v="0"/>
    <n v="0"/>
    <n v="0"/>
    <n v="0"/>
    <n v="0"/>
    <n v="0"/>
    <n v="4553.5600000000004"/>
    <n v="29174.639999999999"/>
    <n v="114"/>
    <n v="0"/>
    <n v="0"/>
    <x v="0"/>
    <x v="0"/>
    <x v="0"/>
    <x v="0"/>
    <x v="0"/>
    <x v="0"/>
  </r>
  <r>
    <x v="1"/>
    <x v="1"/>
    <x v="23"/>
    <x v="91"/>
    <n v="157"/>
    <n v="66961.899999999994"/>
    <n v="51727.349999999991"/>
    <n v="15234.55"/>
    <n v="0"/>
    <n v="1826.86"/>
    <n v="3644.14"/>
    <n v="0"/>
    <n v="0"/>
    <n v="0"/>
    <n v="0"/>
    <n v="0"/>
    <n v="0"/>
    <n v="7678.69"/>
    <n v="48083.21"/>
    <n v="175"/>
    <n v="0"/>
    <n v="0"/>
    <x v="0"/>
    <x v="0"/>
    <x v="0"/>
    <x v="0"/>
    <x v="0"/>
    <x v="0"/>
  </r>
  <r>
    <x v="1"/>
    <x v="1"/>
    <x v="23"/>
    <x v="92"/>
    <n v="244"/>
    <n v="53965.9"/>
    <n v="38218.06"/>
    <n v="15747.84"/>
    <n v="0"/>
    <n v="2907.76"/>
    <n v="3436.54"/>
    <n v="0"/>
    <n v="0"/>
    <n v="0"/>
    <n v="0"/>
    <n v="0"/>
    <n v="0"/>
    <n v="4094.08"/>
    <n v="34781.519999999997"/>
    <n v="168"/>
    <n v="0"/>
    <n v="0"/>
    <x v="0"/>
    <x v="0"/>
    <x v="0"/>
    <x v="0"/>
    <x v="0"/>
    <x v="0"/>
  </r>
  <r>
    <x v="1"/>
    <x v="1"/>
    <x v="23"/>
    <x v="93"/>
    <n v="50"/>
    <n v="19094.849999999999"/>
    <n v="16621.41"/>
    <n v="2473.44"/>
    <n v="0"/>
    <n v="416.74"/>
    <n v="1759.56"/>
    <n v="0"/>
    <n v="0"/>
    <n v="0"/>
    <n v="0"/>
    <n v="0"/>
    <n v="0"/>
    <n v="1874.7"/>
    <n v="14861.85"/>
    <n v="57"/>
    <n v="0"/>
    <n v="0"/>
    <x v="0"/>
    <x v="0"/>
    <x v="0"/>
    <x v="0"/>
    <x v="0"/>
    <x v="0"/>
  </r>
  <r>
    <x v="1"/>
    <x v="1"/>
    <x v="23"/>
    <x v="124"/>
    <n v="143"/>
    <n v="49518.25"/>
    <n v="39174.85"/>
    <n v="10343.4"/>
    <n v="0"/>
    <n v="1540.17"/>
    <n v="3424.68"/>
    <n v="0"/>
    <n v="0"/>
    <n v="0"/>
    <n v="0"/>
    <n v="0"/>
    <n v="0"/>
    <n v="2937.23"/>
    <n v="35750.17"/>
    <n v="137"/>
    <n v="0"/>
    <n v="0"/>
    <x v="0"/>
    <x v="0"/>
    <x v="0"/>
    <x v="0"/>
    <x v="0"/>
    <x v="0"/>
  </r>
  <r>
    <x v="1"/>
    <x v="1"/>
    <x v="23"/>
    <x v="125"/>
    <n v="5"/>
    <n v="20247.599999999999"/>
    <n v="104"/>
    <n v="20143.599999999999"/>
    <n v="2"/>
    <n v="143.6"/>
    <n v="104"/>
    <n v="0"/>
    <n v="0"/>
    <n v="0"/>
    <n v="0"/>
    <n v="0"/>
    <n v="0"/>
    <n v="0"/>
    <n v="0"/>
    <n v="0"/>
    <n v="20000"/>
    <n v="0"/>
    <x v="0"/>
    <x v="0"/>
    <x v="0"/>
    <x v="0"/>
    <x v="0"/>
    <x v="0"/>
  </r>
  <r>
    <x v="1"/>
    <x v="1"/>
    <x v="24"/>
    <x v="94"/>
    <n v="372"/>
    <n v="384185.75"/>
    <n v="162150.76"/>
    <n v="222034.99"/>
    <n v="52"/>
    <n v="45252.51"/>
    <n v="12729.99"/>
    <n v="6976.6"/>
    <n v="6794.3"/>
    <n v="25"/>
    <n v="1326.51"/>
    <n v="484.49"/>
    <n v="13"/>
    <n v="2289.87"/>
    <n v="932.18"/>
    <n v="26"/>
    <n v="166189.5"/>
    <n v="113668"/>
    <x v="0"/>
    <x v="0"/>
    <x v="0"/>
    <x v="0"/>
    <x v="0"/>
    <x v="0"/>
  </r>
  <r>
    <x v="1"/>
    <x v="1"/>
    <x v="24"/>
    <x v="95"/>
    <n v="131"/>
    <n v="167031.15"/>
    <n v="76002.559999999998"/>
    <n v="91028.59"/>
    <n v="17"/>
    <n v="16517.25"/>
    <n v="4690.25"/>
    <n v="8001.99"/>
    <n v="2887.91"/>
    <n v="14"/>
    <n v="838.8"/>
    <n v="0"/>
    <n v="6"/>
    <n v="1069.55"/>
    <n v="1238.5"/>
    <n v="11"/>
    <n v="64601"/>
    <n v="45406.1"/>
    <x v="0"/>
    <x v="0"/>
    <x v="0"/>
    <x v="0"/>
    <x v="0"/>
    <x v="0"/>
  </r>
  <r>
    <x v="1"/>
    <x v="1"/>
    <x v="24"/>
    <x v="96"/>
    <n v="104"/>
    <n v="35633.449999999997"/>
    <n v="13620.389999999996"/>
    <n v="22013.06"/>
    <n v="1"/>
    <n v="12916.76"/>
    <n v="3708.24"/>
    <n v="3135.11"/>
    <n v="1199.5899999999999"/>
    <n v="5"/>
    <n v="1116.8900000000001"/>
    <n v="43.16"/>
    <n v="6"/>
    <n v="303.3"/>
    <n v="0"/>
    <n v="3"/>
    <n v="4541"/>
    <n v="0"/>
    <x v="0"/>
    <x v="0"/>
    <x v="0"/>
    <x v="0"/>
    <x v="0"/>
    <x v="0"/>
  </r>
  <r>
    <x v="1"/>
    <x v="1"/>
    <x v="24"/>
    <x v="97"/>
    <n v="188"/>
    <n v="332786.98"/>
    <n v="211272.12999999998"/>
    <n v="121514.85"/>
    <n v="26"/>
    <n v="21222.75"/>
    <n v="7664.75"/>
    <n v="5589.31"/>
    <n v="9069.24"/>
    <n v="24"/>
    <n v="128.08000000000001"/>
    <n v="596.72"/>
    <n v="6"/>
    <n v="475.61"/>
    <n v="203.84"/>
    <n v="4"/>
    <n v="94099.1"/>
    <n v="164420.5"/>
    <x v="0"/>
    <x v="0"/>
    <x v="0"/>
    <x v="0"/>
    <x v="0"/>
    <x v="0"/>
  </r>
  <r>
    <x v="1"/>
    <x v="1"/>
    <x v="24"/>
    <x v="98"/>
    <n v="183"/>
    <n v="274531.32"/>
    <n v="136217.29999999999"/>
    <n v="138314.02000000002"/>
    <n v="26"/>
    <n v="21776.25"/>
    <n v="6816.25"/>
    <n v="7029.76"/>
    <n v="5171.1899999999996"/>
    <n v="28"/>
    <n v="1258.9100000000001"/>
    <n v="258.44"/>
    <n v="10"/>
    <n v="0"/>
    <n v="195"/>
    <n v="1"/>
    <n v="108249.1"/>
    <n v="99374.48"/>
    <x v="0"/>
    <x v="0"/>
    <x v="0"/>
    <x v="0"/>
    <x v="0"/>
    <x v="0"/>
  </r>
  <r>
    <x v="1"/>
    <x v="1"/>
    <x v="24"/>
    <x v="126"/>
    <n v="89"/>
    <n v="59187.02"/>
    <n v="44121.659999999996"/>
    <n v="15065.36"/>
    <n v="0"/>
    <n v="10128"/>
    <n v="5109.5"/>
    <n v="3950.1"/>
    <n v="9990.39"/>
    <n v="17"/>
    <n v="168.26"/>
    <n v="811.89"/>
    <n v="7"/>
    <n v="819"/>
    <n v="328.9"/>
    <n v="5"/>
    <n v="0"/>
    <n v="0"/>
    <x v="0"/>
    <x v="0"/>
    <x v="0"/>
    <x v="0"/>
    <x v="0"/>
    <x v="0"/>
  </r>
  <r>
    <x v="1"/>
    <x v="1"/>
    <x v="24"/>
    <x v="127"/>
    <n v="586"/>
    <n v="82132.850000000006"/>
    <n v="52577.990000000005"/>
    <n v="29554.86"/>
    <n v="0"/>
    <n v="21162.35"/>
    <n v="14355.65"/>
    <n v="4024.52"/>
    <n v="8767.43"/>
    <n v="25"/>
    <n v="446.4"/>
    <n v="494"/>
    <n v="10"/>
    <n v="3395.59"/>
    <n v="3377.01"/>
    <n v="138"/>
    <n v="0"/>
    <n v="0"/>
    <x v="0"/>
    <x v="0"/>
    <x v="0"/>
    <x v="0"/>
    <x v="0"/>
    <x v="0"/>
  </r>
  <r>
    <x v="1"/>
    <x v="1"/>
    <x v="25"/>
    <x v="99"/>
    <n v="106"/>
    <n v="37630.03"/>
    <n v="3737.9400000000023"/>
    <n v="33892.089999999997"/>
    <n v="4"/>
    <n v="16222.26"/>
    <n v="1972.74"/>
    <n v="0"/>
    <n v="0"/>
    <n v="0"/>
    <n v="1274.4000000000001"/>
    <n v="0"/>
    <n v="9"/>
    <n v="85.2"/>
    <n v="1134.2"/>
    <n v="4"/>
    <n v="16310.23"/>
    <n v="631"/>
    <x v="0"/>
    <x v="0"/>
    <x v="0"/>
    <x v="0"/>
    <x v="0"/>
    <x v="0"/>
  </r>
  <r>
    <x v="1"/>
    <x v="1"/>
    <x v="25"/>
    <x v="100"/>
    <n v="50"/>
    <n v="35125.83"/>
    <n v="30074.240000000002"/>
    <n v="5051.59"/>
    <n v="3"/>
    <n v="4376.63"/>
    <n v="3915.87"/>
    <n v="0"/>
    <n v="0"/>
    <n v="0"/>
    <n v="0"/>
    <n v="0"/>
    <n v="0"/>
    <n v="674.96"/>
    <n v="3041.64"/>
    <n v="10"/>
    <n v="0"/>
    <n v="23116.73"/>
    <x v="0"/>
    <x v="0"/>
    <x v="0"/>
    <x v="0"/>
    <x v="0"/>
    <x v="0"/>
  </r>
  <r>
    <x v="1"/>
    <x v="1"/>
    <x v="25"/>
    <x v="101"/>
    <n v="96"/>
    <n v="118013.3"/>
    <n v="94165.119999999995"/>
    <n v="23848.18"/>
    <n v="6"/>
    <n v="6938.38"/>
    <n v="10034.120000000001"/>
    <n v="0"/>
    <n v="0"/>
    <n v="0"/>
    <n v="210.6"/>
    <n v="170.95"/>
    <n v="4"/>
    <n v="1001.2"/>
    <n v="12782.8"/>
    <n v="36"/>
    <n v="15698"/>
    <n v="71177.25"/>
    <x v="0"/>
    <x v="0"/>
    <x v="0"/>
    <x v="0"/>
    <x v="0"/>
    <x v="0"/>
  </r>
  <r>
    <x v="1"/>
    <x v="1"/>
    <x v="25"/>
    <x v="128"/>
    <n v="569"/>
    <n v="114348.8"/>
    <n v="69332.399999999994"/>
    <n v="45016.4"/>
    <n v="0"/>
    <n v="40364.6"/>
    <n v="44219.4"/>
    <n v="0"/>
    <n v="0"/>
    <n v="0"/>
    <n v="0"/>
    <n v="0"/>
    <n v="0"/>
    <n v="4407.8"/>
    <n v="25113"/>
    <n v="164"/>
    <n v="0"/>
    <n v="0"/>
    <x v="0"/>
    <x v="0"/>
    <x v="0"/>
    <x v="0"/>
    <x v="0"/>
    <x v="0"/>
  </r>
  <r>
    <x v="1"/>
    <x v="1"/>
    <x v="26"/>
    <x v="103"/>
    <n v="794"/>
    <n v="94042.14"/>
    <n v="57246.770000000004"/>
    <n v="36795.369999999995"/>
    <n v="0"/>
    <n v="22156.400000000001"/>
    <n v="23769.1"/>
    <n v="0"/>
    <n v="0"/>
    <n v="0"/>
    <n v="9088.6"/>
    <n v="21880.84"/>
    <n v="258"/>
    <n v="1455.37"/>
    <n v="11596.83"/>
    <n v="29"/>
    <n v="0"/>
    <n v="0"/>
    <x v="0"/>
    <x v="0"/>
    <x v="0"/>
    <x v="0"/>
    <x v="0"/>
    <x v="0"/>
  </r>
  <r>
    <x v="1"/>
    <x v="1"/>
    <x v="26"/>
    <x v="104"/>
    <n v="203"/>
    <n v="56752.15"/>
    <n v="3751.8700000000026"/>
    <n v="53000.28"/>
    <n v="0"/>
    <n v="29109.25"/>
    <n v="3303.25"/>
    <n v="0"/>
    <n v="0"/>
    <n v="0"/>
    <n v="5457.43"/>
    <n v="265.72000000000003"/>
    <n v="43"/>
    <n v="585.6"/>
    <n v="182.9"/>
    <n v="2"/>
    <n v="0"/>
    <n v="0"/>
    <x v="0"/>
    <x v="0"/>
    <x v="0"/>
    <x v="0"/>
    <x v="0"/>
    <x v="0"/>
  </r>
  <r>
    <x v="1"/>
    <x v="1"/>
    <x v="26"/>
    <x v="105"/>
    <n v="339"/>
    <n v="53524.7"/>
    <n v="22003.949999999997"/>
    <n v="31520.75"/>
    <n v="0"/>
    <n v="26943.13"/>
    <n v="13791.87"/>
    <n v="0"/>
    <n v="0"/>
    <n v="0"/>
    <n v="1507.09"/>
    <n v="4116.5600000000004"/>
    <n v="52"/>
    <n v="579.53"/>
    <n v="4095.52"/>
    <n v="23"/>
    <n v="0"/>
    <n v="0"/>
    <x v="0"/>
    <x v="0"/>
    <x v="0"/>
    <x v="0"/>
    <x v="0"/>
    <x v="0"/>
  </r>
  <r>
    <x v="1"/>
    <x v="1"/>
    <x v="26"/>
    <x v="106"/>
    <n v="79"/>
    <n v="21433.8"/>
    <n v="9059.5799999999981"/>
    <n v="12374.220000000001"/>
    <n v="0"/>
    <n v="5353.14"/>
    <n v="5265.61"/>
    <n v="0"/>
    <n v="0"/>
    <n v="0"/>
    <n v="2351.08"/>
    <n v="1919.27"/>
    <n v="39"/>
    <n v="270"/>
    <n v="1874.7"/>
    <n v="4"/>
    <n v="0"/>
    <n v="0"/>
    <x v="0"/>
    <x v="0"/>
    <x v="0"/>
    <x v="0"/>
    <x v="0"/>
    <x v="0"/>
  </r>
  <r>
    <x v="2"/>
    <x v="1"/>
    <x v="0"/>
    <x v="3"/>
    <n v="128"/>
    <n v="153475.41"/>
    <n v="110050.93"/>
    <n v="43424.480000000003"/>
    <n v="0"/>
    <n v="6705.05"/>
    <n v="5040.45"/>
    <n v="14215.85"/>
    <n v="19635.419999999998"/>
    <n v="73"/>
    <n v="8107.09"/>
    <n v="9562.52"/>
    <n v="155"/>
    <n v="7700.49"/>
    <n v="8110"/>
    <n v="266"/>
    <n v="0"/>
    <n v="0"/>
    <x v="0"/>
    <x v="0"/>
    <x v="0"/>
    <x v="0"/>
    <x v="0"/>
    <x v="0"/>
  </r>
  <r>
    <x v="2"/>
    <x v="1"/>
    <x v="0"/>
    <x v="4"/>
    <n v="130"/>
    <n v="77942.83"/>
    <n v="42589.55"/>
    <n v="35353.279999999999"/>
    <n v="0"/>
    <n v="7840.6"/>
    <n v="4294.3999999999996"/>
    <n v="5997.58"/>
    <n v="5560.38"/>
    <n v="53"/>
    <n v="8443.98"/>
    <n v="4696.8"/>
    <n v="114"/>
    <n v="6338.12"/>
    <n v="4922.05"/>
    <n v="206"/>
    <n v="0"/>
    <n v="0"/>
    <x v="0"/>
    <x v="0"/>
    <x v="0"/>
    <x v="0"/>
    <x v="0"/>
    <x v="0"/>
  </r>
  <r>
    <x v="2"/>
    <x v="1"/>
    <x v="0"/>
    <x v="111"/>
    <n v="180"/>
    <n v="51529.54"/>
    <n v="27066.79"/>
    <n v="24462.75"/>
    <n v="0"/>
    <n v="6194.98"/>
    <n v="2438.52"/>
    <n v="2867.84"/>
    <n v="3213.25"/>
    <n v="25"/>
    <n v="5664.51"/>
    <n v="3671.38"/>
    <n v="80"/>
    <n v="7001.42"/>
    <n v="5581.46"/>
    <n v="267"/>
    <n v="0"/>
    <n v="0"/>
    <x v="0"/>
    <x v="0"/>
    <x v="0"/>
    <x v="0"/>
    <x v="0"/>
    <x v="0"/>
  </r>
  <r>
    <x v="2"/>
    <x v="1"/>
    <x v="0"/>
    <x v="13"/>
    <n v="226"/>
    <n v="127166.35"/>
    <n v="93535.71"/>
    <n v="33630.639999999999"/>
    <n v="0"/>
    <n v="6282.99"/>
    <n v="3920.51"/>
    <n v="9148.0300000000007"/>
    <n v="16567.53"/>
    <n v="83"/>
    <n v="6152.9"/>
    <n v="11624.53"/>
    <n v="148"/>
    <n v="6763.72"/>
    <n v="9992.02"/>
    <n v="312"/>
    <n v="0"/>
    <n v="0"/>
    <x v="0"/>
    <x v="0"/>
    <x v="0"/>
    <x v="0"/>
    <x v="0"/>
    <x v="0"/>
  </r>
  <r>
    <x v="2"/>
    <x v="1"/>
    <x v="0"/>
    <x v="14"/>
    <n v="0"/>
    <n v="288"/>
    <n v="230.4"/>
    <n v="57.6"/>
    <n v="0"/>
    <n v="0"/>
    <n v="0"/>
    <n v="0"/>
    <n v="0"/>
    <n v="0"/>
    <n v="57.6"/>
    <n v="230.4"/>
    <n v="1"/>
    <n v="0"/>
    <n v="0"/>
    <n v="0"/>
    <n v="0"/>
    <n v="0"/>
    <x v="0"/>
    <x v="0"/>
    <x v="0"/>
    <x v="0"/>
    <x v="0"/>
    <x v="0"/>
  </r>
  <r>
    <x v="2"/>
    <x v="1"/>
    <x v="0"/>
    <x v="15"/>
    <n v="176"/>
    <n v="127422.62"/>
    <n v="80250.849999999991"/>
    <n v="47171.770000000004"/>
    <n v="0"/>
    <n v="5452.97"/>
    <n v="2826.53"/>
    <n v="15944.96"/>
    <n v="8981.58"/>
    <n v="59"/>
    <n v="14816"/>
    <n v="11215.22"/>
    <n v="208"/>
    <n v="7977.84"/>
    <n v="7374.44"/>
    <n v="283"/>
    <n v="0"/>
    <n v="0"/>
    <x v="0"/>
    <x v="0"/>
    <x v="0"/>
    <x v="0"/>
    <x v="0"/>
    <x v="0"/>
  </r>
  <r>
    <x v="2"/>
    <x v="1"/>
    <x v="0"/>
    <x v="16"/>
    <n v="196"/>
    <n v="91388.66"/>
    <n v="51378.000000000007"/>
    <n v="40010.659999999996"/>
    <n v="0"/>
    <n v="6987.83"/>
    <n v="2589.17"/>
    <n v="9562.23"/>
    <n v="6084.04"/>
    <n v="59"/>
    <n v="8811.9699999999993"/>
    <n v="6081.87"/>
    <n v="115"/>
    <n v="9319.6299999999992"/>
    <n v="5330.38"/>
    <n v="295"/>
    <n v="0"/>
    <n v="0"/>
    <x v="0"/>
    <x v="0"/>
    <x v="0"/>
    <x v="0"/>
    <x v="0"/>
    <x v="0"/>
  </r>
  <r>
    <x v="2"/>
    <x v="1"/>
    <x v="0"/>
    <x v="129"/>
    <n v="194"/>
    <n v="85399.25"/>
    <n v="44105.42"/>
    <n v="41293.83"/>
    <n v="0"/>
    <n v="7213.61"/>
    <n v="2248.89"/>
    <n v="9004.6200000000008"/>
    <n v="4103.8500000000004"/>
    <n v="47"/>
    <n v="12508.92"/>
    <n v="6680.46"/>
    <n v="165"/>
    <n v="10330.68"/>
    <n v="4855.28"/>
    <n v="336"/>
    <n v="0"/>
    <n v="0"/>
    <x v="0"/>
    <x v="0"/>
    <x v="0"/>
    <x v="0"/>
    <x v="0"/>
    <x v="0"/>
  </r>
  <r>
    <x v="2"/>
    <x v="1"/>
    <x v="1"/>
    <x v="0"/>
    <n v="623"/>
    <n v="679246.38"/>
    <n v="517964.39"/>
    <n v="161281.99"/>
    <n v="22"/>
    <n v="60922.54"/>
    <n v="29159.97"/>
    <n v="34573.74"/>
    <n v="18048.87"/>
    <n v="218"/>
    <n v="32463.53"/>
    <n v="21530.49"/>
    <n v="431"/>
    <n v="5720.66"/>
    <n v="11547.34"/>
    <n v="164"/>
    <n v="24359.52"/>
    <n v="332432.5"/>
    <x v="0"/>
    <x v="0"/>
    <x v="0"/>
    <x v="0"/>
    <x v="0"/>
    <x v="0"/>
  </r>
  <r>
    <x v="2"/>
    <x v="1"/>
    <x v="1"/>
    <x v="1"/>
    <n v="278"/>
    <n v="584265.26"/>
    <n v="546954.62"/>
    <n v="37310.639999999999"/>
    <n v="17"/>
    <n v="17271.599999999999"/>
    <n v="20683.400000000001"/>
    <n v="1360.74"/>
    <n v="2425.34"/>
    <n v="10"/>
    <n v="3619.78"/>
    <n v="15607.43"/>
    <n v="94"/>
    <n v="2649.33"/>
    <n v="8223.15"/>
    <n v="117"/>
    <n v="8793.19"/>
    <n v="492443.1"/>
    <x v="0"/>
    <x v="0"/>
    <x v="0"/>
    <x v="0"/>
    <x v="0"/>
    <x v="0"/>
  </r>
  <r>
    <x v="2"/>
    <x v="1"/>
    <x v="1"/>
    <x v="22"/>
    <n v="30"/>
    <n v="84515.4"/>
    <n v="71222.399999999994"/>
    <n v="13293"/>
    <n v="1"/>
    <n v="3595.5"/>
    <n v="1579.5"/>
    <n v="13.16"/>
    <n v="195.62"/>
    <n v="3"/>
    <n v="0"/>
    <n v="0"/>
    <n v="0"/>
    <n v="7395.34"/>
    <n v="6239.46"/>
    <n v="23"/>
    <n v="0"/>
    <n v="62790.26"/>
    <x v="0"/>
    <x v="0"/>
    <x v="0"/>
    <x v="0"/>
    <x v="0"/>
    <x v="0"/>
  </r>
  <r>
    <x v="2"/>
    <x v="1"/>
    <x v="1"/>
    <x v="23"/>
    <n v="67"/>
    <n v="34912.82"/>
    <n v="14808.52"/>
    <n v="20104.3"/>
    <n v="0"/>
    <n v="8372.25"/>
    <n v="3295.25"/>
    <n v="844.41"/>
    <n v="386.92"/>
    <n v="12"/>
    <n v="9383.5400000000009"/>
    <n v="8626.31"/>
    <n v="91"/>
    <n v="35.1"/>
    <n v="37.380000000000003"/>
    <n v="6"/>
    <n v="0"/>
    <n v="0"/>
    <x v="0"/>
    <x v="0"/>
    <x v="0"/>
    <x v="0"/>
    <x v="0"/>
    <x v="0"/>
  </r>
  <r>
    <x v="2"/>
    <x v="1"/>
    <x v="1"/>
    <x v="24"/>
    <n v="0"/>
    <n v="1255658.01"/>
    <n v="1251412.8400000001"/>
    <n v="4245.17"/>
    <n v="57"/>
    <n v="0"/>
    <n v="0"/>
    <n v="0"/>
    <n v="0"/>
    <n v="0"/>
    <n v="0"/>
    <n v="0"/>
    <n v="0"/>
    <n v="0"/>
    <n v="0"/>
    <n v="0"/>
    <n v="3541.17"/>
    <n v="1251413"/>
    <x v="0"/>
    <x v="0"/>
    <x v="0"/>
    <x v="0"/>
    <x v="0"/>
    <x v="0"/>
  </r>
  <r>
    <x v="2"/>
    <x v="1"/>
    <x v="1"/>
    <x v="112"/>
    <n v="169"/>
    <n v="93154.85"/>
    <n v="68919.320000000007"/>
    <n v="24235.530000000002"/>
    <n v="9"/>
    <n v="13605.3"/>
    <n v="11111.7"/>
    <n v="2378.38"/>
    <n v="1161.23"/>
    <n v="15"/>
    <n v="3038.36"/>
    <n v="1734.49"/>
    <n v="36"/>
    <n v="3372.83"/>
    <n v="4685.4799999999996"/>
    <n v="92"/>
    <n v="1747.66"/>
    <n v="43147.199999999997"/>
    <x v="6"/>
    <x v="0"/>
    <x v="7"/>
    <x v="0"/>
    <x v="0"/>
    <x v="0"/>
  </r>
  <r>
    <x v="2"/>
    <x v="1"/>
    <x v="2"/>
    <x v="114"/>
    <n v="419"/>
    <n v="568042.76"/>
    <n v="327138.28999999998"/>
    <n v="240904.47000000003"/>
    <n v="5"/>
    <n v="37185.949999999997"/>
    <n v="21939.05"/>
    <n v="53445.62"/>
    <n v="24486.61"/>
    <n v="180"/>
    <n v="127560.2"/>
    <n v="87711.84"/>
    <n v="1473"/>
    <n v="6878.66"/>
    <n v="5960.72"/>
    <n v="45"/>
    <n v="12974.04"/>
    <n v="31175.66"/>
    <x v="0"/>
    <x v="0"/>
    <x v="0"/>
    <x v="0"/>
    <x v="0"/>
    <x v="0"/>
  </r>
  <r>
    <x v="2"/>
    <x v="1"/>
    <x v="2"/>
    <x v="25"/>
    <n v="418"/>
    <n v="454181.36"/>
    <n v="297553"/>
    <n v="156628.35999999999"/>
    <n v="8"/>
    <n v="33197.85"/>
    <n v="26232.15"/>
    <n v="30668.17"/>
    <n v="15241.06"/>
    <n v="141"/>
    <n v="89354.4"/>
    <n v="91101.63"/>
    <n v="1301"/>
    <n v="2162.94"/>
    <n v="767.87"/>
    <n v="64"/>
    <n v="900"/>
    <n v="72391.83"/>
    <x v="0"/>
    <x v="0"/>
    <x v="0"/>
    <x v="0"/>
    <x v="0"/>
    <x v="0"/>
  </r>
  <r>
    <x v="2"/>
    <x v="1"/>
    <x v="2"/>
    <x v="26"/>
    <n v="203"/>
    <n v="238706.02"/>
    <n v="158795.09999999998"/>
    <n v="79910.92"/>
    <n v="0"/>
    <n v="15871.13"/>
    <n v="13878.87"/>
    <n v="11347.98"/>
    <n v="14292.42"/>
    <n v="57"/>
    <n v="49335.53"/>
    <n v="78654.19"/>
    <n v="860"/>
    <n v="13.28"/>
    <n v="688.82"/>
    <n v="3"/>
    <n v="0"/>
    <n v="0"/>
    <x v="0"/>
    <x v="0"/>
    <x v="0"/>
    <x v="0"/>
    <x v="0"/>
    <x v="0"/>
  </r>
  <r>
    <x v="2"/>
    <x v="1"/>
    <x v="3"/>
    <x v="27"/>
    <n v="162"/>
    <n v="97703.82"/>
    <n v="70082.210000000006"/>
    <n v="27621.609999999997"/>
    <n v="0"/>
    <n v="6380.65"/>
    <n v="3803.35"/>
    <n v="11740.45"/>
    <n v="11289.42"/>
    <n v="58"/>
    <n v="6039.16"/>
    <n v="3793.67"/>
    <n v="89"/>
    <n v="3103.35"/>
    <n v="5136.03"/>
    <n v="20"/>
    <n v="0"/>
    <n v="0"/>
    <x v="0"/>
    <x v="0"/>
    <x v="0"/>
    <x v="0"/>
    <x v="0"/>
    <x v="0"/>
  </r>
  <r>
    <x v="2"/>
    <x v="1"/>
    <x v="3"/>
    <x v="28"/>
    <n v="154"/>
    <n v="155677.07999999999"/>
    <n v="96093.029999999984"/>
    <n v="59584.05"/>
    <n v="9"/>
    <n v="17684.39"/>
    <n v="8354.36"/>
    <n v="14251.69"/>
    <n v="8983.44"/>
    <n v="56"/>
    <n v="4997.3"/>
    <n v="4645.6099999999997"/>
    <n v="119"/>
    <n v="2494.89"/>
    <n v="107.66"/>
    <n v="11"/>
    <n v="19983.78"/>
    <n v="27531.7"/>
    <x v="0"/>
    <x v="0"/>
    <x v="0"/>
    <x v="0"/>
    <x v="0"/>
    <x v="0"/>
  </r>
  <r>
    <x v="2"/>
    <x v="1"/>
    <x v="3"/>
    <x v="29"/>
    <n v="329"/>
    <n v="657690.35"/>
    <n v="462361.3"/>
    <n v="195329.05"/>
    <n v="33"/>
    <n v="31222.77"/>
    <n v="14610.98"/>
    <n v="35492.43"/>
    <n v="25283.27"/>
    <n v="159"/>
    <n v="27674.78"/>
    <n v="34670.120000000003"/>
    <n v="561"/>
    <n v="833.82"/>
    <n v="6812.04"/>
    <n v="27"/>
    <n v="96949.25"/>
    <n v="259433.5"/>
    <x v="0"/>
    <x v="0"/>
    <x v="0"/>
    <x v="0"/>
    <x v="0"/>
    <x v="0"/>
  </r>
  <r>
    <x v="2"/>
    <x v="1"/>
    <x v="3"/>
    <x v="115"/>
    <n v="118"/>
    <n v="134805.4"/>
    <n v="109271.34"/>
    <n v="25534.06"/>
    <n v="0"/>
    <n v="4342.25"/>
    <n v="2677.75"/>
    <n v="11570.39"/>
    <n v="25313.75"/>
    <n v="65"/>
    <n v="7462.72"/>
    <n v="6924.15"/>
    <n v="142"/>
    <n v="532.70000000000005"/>
    <n v="587.41"/>
    <n v="28"/>
    <n v="0"/>
    <n v="0"/>
    <x v="0"/>
    <x v="0"/>
    <x v="0"/>
    <x v="0"/>
    <x v="0"/>
    <x v="0"/>
  </r>
  <r>
    <x v="2"/>
    <x v="1"/>
    <x v="4"/>
    <x v="31"/>
    <n v="79"/>
    <n v="81360.5"/>
    <n v="80817.5"/>
    <n v="543"/>
    <n v="0"/>
    <n v="0"/>
    <n v="0"/>
    <n v="0"/>
    <n v="0"/>
    <n v="0"/>
    <n v="0"/>
    <n v="0"/>
    <n v="0"/>
    <n v="0"/>
    <n v="0"/>
    <n v="0"/>
    <n v="0"/>
    <n v="0"/>
    <x v="0"/>
    <x v="0"/>
    <x v="0"/>
    <x v="0"/>
    <x v="0"/>
    <x v="0"/>
  </r>
  <r>
    <x v="2"/>
    <x v="1"/>
    <x v="4"/>
    <x v="32"/>
    <n v="38"/>
    <n v="43709"/>
    <n v="42741"/>
    <n v="968"/>
    <n v="0"/>
    <n v="0"/>
    <n v="0"/>
    <n v="0"/>
    <n v="0"/>
    <n v="0"/>
    <n v="0"/>
    <n v="0"/>
    <n v="0"/>
    <n v="0"/>
    <n v="0"/>
    <n v="0"/>
    <n v="0"/>
    <n v="0"/>
    <x v="0"/>
    <x v="0"/>
    <x v="0"/>
    <x v="0"/>
    <x v="0"/>
    <x v="0"/>
  </r>
  <r>
    <x v="2"/>
    <x v="1"/>
    <x v="5"/>
    <x v="33"/>
    <n v="66"/>
    <n v="322437.82"/>
    <n v="307636.25"/>
    <n v="14801.57"/>
    <n v="4"/>
    <n v="9359.25"/>
    <n v="2928.25"/>
    <n v="4137.32"/>
    <n v="7772.21"/>
    <n v="11"/>
    <n v="0"/>
    <n v="49.34"/>
    <n v="1"/>
    <n v="1305"/>
    <n v="0"/>
    <n v="2"/>
    <n v="0"/>
    <n v="273067.40000000002"/>
    <x v="0"/>
    <x v="0"/>
    <x v="0"/>
    <x v="0"/>
    <x v="0"/>
    <x v="0"/>
  </r>
  <r>
    <x v="2"/>
    <x v="1"/>
    <x v="5"/>
    <x v="34"/>
    <n v="327"/>
    <n v="566615.12"/>
    <n v="425980.83"/>
    <n v="140634.28999999998"/>
    <n v="14"/>
    <n v="29672.27"/>
    <n v="20055.23"/>
    <n v="53065.96"/>
    <n v="45871.53"/>
    <n v="127"/>
    <n v="2070.92"/>
    <n v="565.88"/>
    <n v="11"/>
    <n v="964.8"/>
    <n v="2324.06"/>
    <n v="23"/>
    <n v="51380.34"/>
    <n v="159289.20000000001"/>
    <x v="0"/>
    <x v="0"/>
    <x v="0"/>
    <x v="0"/>
    <x v="0"/>
    <x v="0"/>
  </r>
  <r>
    <x v="2"/>
    <x v="1"/>
    <x v="5"/>
    <x v="35"/>
    <n v="0"/>
    <n v="380898.25"/>
    <n v="336084.83999999997"/>
    <n v="44813.41"/>
    <n v="7"/>
    <n v="0"/>
    <n v="0"/>
    <n v="0"/>
    <n v="0"/>
    <n v="0"/>
    <n v="0"/>
    <n v="0"/>
    <n v="0"/>
    <n v="0"/>
    <n v="0"/>
    <n v="0"/>
    <n v="44813.41"/>
    <n v="336084.8"/>
    <x v="0"/>
    <x v="0"/>
    <x v="0"/>
    <x v="0"/>
    <x v="0"/>
    <x v="0"/>
  </r>
  <r>
    <x v="2"/>
    <x v="1"/>
    <x v="5"/>
    <x v="36"/>
    <n v="53"/>
    <n v="25932.19"/>
    <n v="18494.759999999998"/>
    <n v="7437.4299999999994"/>
    <n v="0"/>
    <n v="2574.9499999999998"/>
    <n v="825.05"/>
    <n v="4735.58"/>
    <n v="2585.65"/>
    <n v="13"/>
    <n v="0"/>
    <n v="441.6"/>
    <n v="1"/>
    <n v="126.9"/>
    <n v="0"/>
    <n v="4"/>
    <n v="0"/>
    <n v="0"/>
    <x v="0"/>
    <x v="0"/>
    <x v="0"/>
    <x v="0"/>
    <x v="0"/>
    <x v="0"/>
  </r>
  <r>
    <x v="2"/>
    <x v="1"/>
    <x v="6"/>
    <x v="38"/>
    <n v="150"/>
    <n v="758433.8"/>
    <n v="688399.33000000007"/>
    <n v="70034.47"/>
    <n v="37"/>
    <n v="15709.5"/>
    <n v="7815.5"/>
    <n v="487.8"/>
    <n v="288"/>
    <n v="3"/>
    <n v="4199.6000000000004"/>
    <n v="6938.59"/>
    <n v="98"/>
    <n v="29448.7"/>
    <n v="17717.54"/>
    <n v="117"/>
    <n v="20188.87"/>
    <n v="654088.1"/>
    <x v="0"/>
    <x v="0"/>
    <x v="0"/>
    <x v="0"/>
    <x v="0"/>
    <x v="0"/>
  </r>
  <r>
    <x v="2"/>
    <x v="1"/>
    <x v="6"/>
    <x v="117"/>
    <n v="346"/>
    <n v="240903.75"/>
    <n v="111674.64000000001"/>
    <n v="129229.10999999999"/>
    <n v="0"/>
    <n v="13670.4"/>
    <n v="9808.6"/>
    <n v="188.8"/>
    <n v="79.2"/>
    <n v="3"/>
    <n v="35239.019999999997"/>
    <n v="42713.64"/>
    <n v="548"/>
    <n v="78428.89"/>
    <n v="58537.2"/>
    <n v="385"/>
    <n v="0"/>
    <n v="0"/>
    <x v="0"/>
    <x v="0"/>
    <x v="0"/>
    <x v="0"/>
    <x v="0"/>
    <x v="0"/>
  </r>
  <r>
    <x v="2"/>
    <x v="1"/>
    <x v="7"/>
    <x v="41"/>
    <n v="206"/>
    <n v="163286.88"/>
    <n v="67987.990000000005"/>
    <n v="95298.89"/>
    <n v="0"/>
    <n v="15116.88"/>
    <n v="14073.12"/>
    <n v="4225.3599999999997"/>
    <n v="2162.34"/>
    <n v="23"/>
    <n v="24731.75"/>
    <n v="38895.879999999997"/>
    <n v="470"/>
    <n v="63.9"/>
    <n v="81.25"/>
    <n v="3"/>
    <n v="0"/>
    <n v="0"/>
    <x v="0"/>
    <x v="0"/>
    <x v="0"/>
    <x v="0"/>
    <x v="0"/>
    <x v="0"/>
  </r>
  <r>
    <x v="2"/>
    <x v="1"/>
    <x v="8"/>
    <x v="5"/>
    <n v="199"/>
    <n v="105246.59"/>
    <n v="72146.239999999991"/>
    <n v="33100.35"/>
    <n v="1"/>
    <n v="18726.2"/>
    <n v="8915.7999999999993"/>
    <n v="8888.65"/>
    <n v="7404.93"/>
    <n v="99"/>
    <n v="3857.33"/>
    <n v="3563.64"/>
    <n v="58"/>
    <n v="1042.17"/>
    <n v="656.28"/>
    <n v="18"/>
    <n v="0"/>
    <n v="19018.43"/>
    <x v="0"/>
    <x v="0"/>
    <x v="0"/>
    <x v="0"/>
    <x v="0"/>
    <x v="0"/>
  </r>
  <r>
    <x v="2"/>
    <x v="1"/>
    <x v="8"/>
    <x v="42"/>
    <n v="226"/>
    <n v="380589.65"/>
    <n v="306654.2"/>
    <n v="73935.45"/>
    <n v="9"/>
    <n v="25040.51"/>
    <n v="7191.99"/>
    <n v="27865.14"/>
    <n v="5171.8100000000004"/>
    <n v="133"/>
    <n v="5430.27"/>
    <n v="2863.02"/>
    <n v="42"/>
    <n v="1474.63"/>
    <n v="1348.83"/>
    <n v="17"/>
    <n v="13531.9"/>
    <n v="224004.7"/>
    <x v="0"/>
    <x v="0"/>
    <x v="0"/>
    <x v="0"/>
    <x v="0"/>
    <x v="0"/>
  </r>
  <r>
    <x v="2"/>
    <x v="1"/>
    <x v="8"/>
    <x v="147"/>
    <n v="2"/>
    <n v="583.45000000000005"/>
    <n v="510.36"/>
    <n v="73.09"/>
    <n v="0"/>
    <n v="48"/>
    <n v="267"/>
    <n v="14.3"/>
    <n v="57.2"/>
    <n v="1"/>
    <n v="10.79"/>
    <n v="43.16"/>
    <n v="1"/>
    <n v="0"/>
    <n v="0"/>
    <n v="0"/>
    <n v="0"/>
    <n v="0"/>
    <x v="0"/>
    <x v="0"/>
    <x v="0"/>
    <x v="0"/>
    <x v="0"/>
    <x v="0"/>
  </r>
  <r>
    <x v="2"/>
    <x v="1"/>
    <x v="9"/>
    <x v="43"/>
    <n v="523"/>
    <n v="406738.75"/>
    <n v="249450.85"/>
    <n v="157287.9"/>
    <n v="0"/>
    <n v="57246.65"/>
    <n v="22005.85"/>
    <n v="67103.520000000004"/>
    <n v="28692.2"/>
    <n v="83"/>
    <n v="9500.2999999999993"/>
    <n v="1509.8"/>
    <n v="74"/>
    <n v="16653.43"/>
    <n v="5651.56"/>
    <n v="47"/>
    <n v="0"/>
    <n v="0"/>
    <x v="0"/>
    <x v="0"/>
    <x v="0"/>
    <x v="0"/>
    <x v="0"/>
    <x v="0"/>
  </r>
  <r>
    <x v="2"/>
    <x v="1"/>
    <x v="9"/>
    <x v="44"/>
    <n v="0"/>
    <n v="702034.96"/>
    <n v="700234.96"/>
    <n v="1800"/>
    <n v="15"/>
    <n v="0"/>
    <n v="0"/>
    <n v="0"/>
    <n v="0"/>
    <n v="0"/>
    <n v="0"/>
    <n v="0"/>
    <n v="0"/>
    <n v="0"/>
    <n v="0"/>
    <n v="0"/>
    <n v="1800"/>
    <n v="700235"/>
    <x v="0"/>
    <x v="0"/>
    <x v="0"/>
    <x v="0"/>
    <x v="0"/>
    <x v="0"/>
  </r>
  <r>
    <x v="2"/>
    <x v="1"/>
    <x v="9"/>
    <x v="45"/>
    <n v="342"/>
    <n v="321333.3"/>
    <n v="221631.52"/>
    <n v="99701.78"/>
    <n v="0"/>
    <n v="23967.09"/>
    <n v="10331.91"/>
    <n v="54219.86"/>
    <n v="30028.09"/>
    <n v="72"/>
    <n v="7356.33"/>
    <n v="5416.52"/>
    <n v="91"/>
    <n v="14158.5"/>
    <n v="7359.1"/>
    <n v="45"/>
    <n v="0"/>
    <n v="0"/>
    <x v="0"/>
    <x v="0"/>
    <x v="0"/>
    <x v="0"/>
    <x v="0"/>
    <x v="0"/>
  </r>
  <r>
    <x v="2"/>
    <x v="1"/>
    <x v="9"/>
    <x v="130"/>
    <n v="88"/>
    <n v="524537.31999999995"/>
    <n v="428703.78999999992"/>
    <n v="95833.53"/>
    <n v="15"/>
    <n v="11976.2"/>
    <n v="3646.8"/>
    <n v="33636.300000000003"/>
    <n v="17071"/>
    <n v="28"/>
    <n v="4517.58"/>
    <n v="4778.24"/>
    <n v="68"/>
    <n v="2201.12"/>
    <n v="1835.38"/>
    <n v="6"/>
    <n v="42538.33"/>
    <n v="299957.8"/>
    <x v="0"/>
    <x v="0"/>
    <x v="0"/>
    <x v="0"/>
    <x v="0"/>
    <x v="0"/>
  </r>
  <r>
    <x v="2"/>
    <x v="1"/>
    <x v="10"/>
    <x v="47"/>
    <n v="67"/>
    <n v="120457.99"/>
    <n v="73511.930000000008"/>
    <n v="46946.06"/>
    <n v="7"/>
    <n v="8436.6299999999992"/>
    <n v="2235.87"/>
    <n v="8847.7900000000009"/>
    <n v="5710.71"/>
    <n v="18"/>
    <n v="2695.42"/>
    <n v="2508.63"/>
    <n v="51"/>
    <n v="186.52"/>
    <n v="130.78"/>
    <n v="5"/>
    <n v="26607.7"/>
    <n v="33808.94"/>
    <x v="0"/>
    <x v="0"/>
    <x v="0"/>
    <x v="0"/>
    <x v="0"/>
    <x v="0"/>
  </r>
  <r>
    <x v="2"/>
    <x v="1"/>
    <x v="10"/>
    <x v="49"/>
    <n v="206"/>
    <n v="981824.95"/>
    <n v="177229.68999999994"/>
    <n v="804595.26"/>
    <n v="58"/>
    <n v="20248.38"/>
    <n v="4684.12"/>
    <n v="9327.68"/>
    <n v="2076.71"/>
    <n v="24"/>
    <n v="20306.37"/>
    <n v="7892.43"/>
    <n v="239"/>
    <n v="2950.73"/>
    <n v="692.16"/>
    <n v="23"/>
    <n v="707173.1"/>
    <n v="139075.5"/>
    <x v="0"/>
    <x v="0"/>
    <x v="0"/>
    <x v="0"/>
    <x v="0"/>
    <x v="0"/>
  </r>
  <r>
    <x v="2"/>
    <x v="1"/>
    <x v="10"/>
    <x v="52"/>
    <n v="168"/>
    <n v="61108.41"/>
    <n v="36415.43"/>
    <n v="24692.980000000003"/>
    <n v="0"/>
    <n v="8778.25"/>
    <n v="2348.75"/>
    <n v="8381.69"/>
    <n v="4939.08"/>
    <n v="31"/>
    <n v="2895.03"/>
    <n v="506.47"/>
    <n v="35"/>
    <n v="4638.01"/>
    <n v="1979.59"/>
    <n v="36"/>
    <n v="0"/>
    <n v="0"/>
    <x v="0"/>
    <x v="0"/>
    <x v="0"/>
    <x v="0"/>
    <x v="0"/>
    <x v="0"/>
  </r>
  <r>
    <x v="2"/>
    <x v="1"/>
    <x v="10"/>
    <x v="53"/>
    <n v="62"/>
    <n v="385483.91"/>
    <n v="211426.12"/>
    <n v="174057.78999999998"/>
    <n v="25"/>
    <n v="6290.76"/>
    <n v="1666.74"/>
    <n v="530.54999999999995"/>
    <n v="2301.65"/>
    <n v="4"/>
    <n v="1183.0999999999999"/>
    <n v="602.36"/>
    <n v="18"/>
    <n v="196.08"/>
    <n v="71.5"/>
    <n v="3"/>
    <n v="165857.29999999999"/>
    <n v="201119.5"/>
    <x v="0"/>
    <x v="0"/>
    <x v="0"/>
    <x v="0"/>
    <x v="0"/>
    <x v="0"/>
  </r>
  <r>
    <x v="2"/>
    <x v="1"/>
    <x v="10"/>
    <x v="54"/>
    <n v="132"/>
    <n v="546572.14"/>
    <n v="278037.5"/>
    <n v="268534.64"/>
    <n v="39"/>
    <n v="11764.13"/>
    <n v="4368.37"/>
    <n v="12420.69"/>
    <n v="8419.09"/>
    <n v="25"/>
    <n v="8939.18"/>
    <n v="4600.2299999999996"/>
    <n v="119"/>
    <n v="142.24"/>
    <n v="228.18"/>
    <n v="10"/>
    <n v="234567.4"/>
    <n v="218742.1"/>
    <x v="0"/>
    <x v="0"/>
    <x v="0"/>
    <x v="0"/>
    <x v="0"/>
    <x v="0"/>
  </r>
  <r>
    <x v="2"/>
    <x v="1"/>
    <x v="10"/>
    <x v="118"/>
    <n v="109"/>
    <n v="298644.21999999997"/>
    <n v="153896.18999999997"/>
    <n v="144748.03"/>
    <n v="26"/>
    <n v="10397.629999999999"/>
    <n v="6034.87"/>
    <n v="9154.74"/>
    <n v="1867.12"/>
    <n v="22"/>
    <n v="3488.54"/>
    <n v="4553.72"/>
    <n v="58"/>
    <n v="53.12"/>
    <n v="384.08"/>
    <n v="5"/>
    <n v="121654"/>
    <n v="119012.7"/>
    <x v="0"/>
    <x v="0"/>
    <x v="0"/>
    <x v="0"/>
    <x v="0"/>
    <x v="0"/>
  </r>
  <r>
    <x v="2"/>
    <x v="1"/>
    <x v="10"/>
    <x v="131"/>
    <n v="101"/>
    <n v="206638.22"/>
    <n v="77562.789999999994"/>
    <n v="129075.43000000001"/>
    <n v="19"/>
    <n v="8577.5"/>
    <n v="3113.5"/>
    <n v="5272.84"/>
    <n v="1402.89"/>
    <n v="16"/>
    <n v="4870.59"/>
    <n v="2177.75"/>
    <n v="64"/>
    <n v="1292.4000000000001"/>
    <n v="179.08"/>
    <n v="7"/>
    <n v="109032.1"/>
    <n v="57338.12"/>
    <x v="0"/>
    <x v="0"/>
    <x v="0"/>
    <x v="0"/>
    <x v="0"/>
    <x v="0"/>
  </r>
  <r>
    <x v="2"/>
    <x v="1"/>
    <x v="27"/>
    <x v="119"/>
    <n v="31"/>
    <n v="82230.12"/>
    <n v="73650.11"/>
    <n v="8580.01"/>
    <n v="3"/>
    <n v="3916.5"/>
    <n v="1241"/>
    <n v="1153.3"/>
    <n v="323"/>
    <n v="3"/>
    <n v="2807.31"/>
    <n v="3141.58"/>
    <n v="34"/>
    <n v="702.9"/>
    <n v="350.34"/>
    <n v="19"/>
    <n v="0"/>
    <n v="65641.59"/>
    <x v="0"/>
    <x v="0"/>
    <x v="0"/>
    <x v="0"/>
    <x v="0"/>
    <x v="0"/>
  </r>
  <r>
    <x v="2"/>
    <x v="1"/>
    <x v="11"/>
    <x v="57"/>
    <n v="227"/>
    <n v="62833.75"/>
    <n v="15561.780000000006"/>
    <n v="47271.969999999994"/>
    <n v="0"/>
    <n v="46776.88"/>
    <n v="11360.52"/>
    <n v="17.86"/>
    <n v="1086.1400000000001"/>
    <n v="1"/>
    <n v="443.03"/>
    <n v="907.12"/>
    <n v="11"/>
    <n v="34.200000000000003"/>
    <n v="0"/>
    <n v="2"/>
    <n v="0"/>
    <n v="0"/>
    <x v="0"/>
    <x v="0"/>
    <x v="0"/>
    <x v="0"/>
    <x v="0"/>
    <x v="0"/>
  </r>
  <r>
    <x v="2"/>
    <x v="1"/>
    <x v="11"/>
    <x v="58"/>
    <n v="47"/>
    <n v="11724"/>
    <n v="3396.2000000000007"/>
    <n v="8327.7999999999993"/>
    <n v="0"/>
    <n v="8327.7999999999993"/>
    <n v="3396.2"/>
    <n v="0"/>
    <n v="0"/>
    <n v="0"/>
    <n v="0"/>
    <n v="0"/>
    <n v="0"/>
    <n v="0"/>
    <n v="0"/>
    <n v="0"/>
    <n v="0"/>
    <n v="0"/>
    <x v="0"/>
    <x v="0"/>
    <x v="0"/>
    <x v="0"/>
    <x v="0"/>
    <x v="0"/>
  </r>
  <r>
    <x v="2"/>
    <x v="1"/>
    <x v="11"/>
    <x v="120"/>
    <n v="92"/>
    <n v="21765"/>
    <n v="3961.9000000000015"/>
    <n v="17803.099999999999"/>
    <n v="0"/>
    <n v="17803.099999999999"/>
    <n v="3961.9"/>
    <n v="0"/>
    <n v="0"/>
    <n v="0"/>
    <n v="0"/>
    <n v="0"/>
    <n v="0"/>
    <n v="0"/>
    <n v="0"/>
    <n v="0"/>
    <n v="0"/>
    <n v="0"/>
    <x v="0"/>
    <x v="0"/>
    <x v="0"/>
    <x v="0"/>
    <x v="0"/>
    <x v="0"/>
  </r>
  <r>
    <x v="2"/>
    <x v="1"/>
    <x v="12"/>
    <x v="60"/>
    <n v="96"/>
    <n v="313018.55"/>
    <n v="6382.0499999999884"/>
    <n v="306636.5"/>
    <n v="13"/>
    <n v="15341.5"/>
    <n v="1046"/>
    <n v="1629"/>
    <n v="585"/>
    <n v="7"/>
    <n v="2124"/>
    <n v="323.05"/>
    <n v="18"/>
    <n v="0"/>
    <n v="0"/>
    <n v="0"/>
    <n v="287542"/>
    <n v="0"/>
    <x v="0"/>
    <x v="0"/>
    <x v="0"/>
    <x v="0"/>
    <x v="0"/>
    <x v="0"/>
  </r>
  <r>
    <x v="2"/>
    <x v="1"/>
    <x v="12"/>
    <x v="61"/>
    <n v="157"/>
    <n v="107917.97"/>
    <n v="57912.97"/>
    <n v="50005"/>
    <n v="8"/>
    <n v="8460.1"/>
    <n v="2483.9"/>
    <n v="12155.9"/>
    <n v="3001.8"/>
    <n v="38"/>
    <n v="3736.54"/>
    <n v="1434.84"/>
    <n v="40"/>
    <n v="3723.46"/>
    <n v="1787.04"/>
    <n v="24"/>
    <n v="21929"/>
    <n v="18889.990000000002"/>
    <x v="0"/>
    <x v="0"/>
    <x v="0"/>
    <x v="0"/>
    <x v="0"/>
    <x v="0"/>
  </r>
  <r>
    <x v="2"/>
    <x v="1"/>
    <x v="12"/>
    <x v="55"/>
    <n v="154"/>
    <n v="405682.94"/>
    <n v="251440.25999999998"/>
    <n v="154242.68000000002"/>
    <n v="22"/>
    <n v="12292.51"/>
    <n v="9694.99"/>
    <n v="4211.03"/>
    <n v="6334.78"/>
    <n v="37"/>
    <n v="3832.5"/>
    <n v="2508.69"/>
    <n v="49"/>
    <n v="1222.94"/>
    <n v="5481.41"/>
    <n v="36"/>
    <n v="132683.70000000001"/>
    <n v="206328.8"/>
    <x v="0"/>
    <x v="0"/>
    <x v="0"/>
    <x v="0"/>
    <x v="0"/>
    <x v="0"/>
  </r>
  <r>
    <x v="2"/>
    <x v="1"/>
    <x v="13"/>
    <x v="62"/>
    <n v="232"/>
    <n v="69787.320000000007"/>
    <n v="59865.280000000006"/>
    <n v="9922.0400000000009"/>
    <n v="0"/>
    <n v="3393.85"/>
    <n v="9948.15"/>
    <n v="622.4"/>
    <n v="2414.91"/>
    <n v="11"/>
    <n v="5040.5600000000004"/>
    <n v="41271.53"/>
    <n v="383"/>
    <n v="24.23"/>
    <n v="156.07"/>
    <n v="5"/>
    <n v="0"/>
    <n v="0"/>
    <x v="0"/>
    <x v="0"/>
    <x v="0"/>
    <x v="0"/>
    <x v="0"/>
    <x v="0"/>
  </r>
  <r>
    <x v="2"/>
    <x v="1"/>
    <x v="14"/>
    <x v="63"/>
    <n v="13"/>
    <n v="36275"/>
    <n v="22363"/>
    <n v="13912"/>
    <n v="0"/>
    <n v="2072"/>
    <n v="483"/>
    <n v="10400"/>
    <n v="360"/>
    <n v="5"/>
    <n v="1440"/>
    <n v="0"/>
    <n v="4"/>
    <n v="0"/>
    <n v="0"/>
    <n v="0"/>
    <n v="0"/>
    <n v="0"/>
    <x v="0"/>
    <x v="0"/>
    <x v="0"/>
    <x v="0"/>
    <x v="0"/>
    <x v="0"/>
  </r>
  <r>
    <x v="2"/>
    <x v="1"/>
    <x v="15"/>
    <x v="64"/>
    <n v="45"/>
    <n v="136878.84"/>
    <n v="96360.47"/>
    <n v="40518.370000000003"/>
    <n v="8"/>
    <n v="5798.5"/>
    <n v="1499"/>
    <n v="3910.34"/>
    <n v="821.34"/>
    <n v="10"/>
    <n v="1754.76"/>
    <n v="645.84"/>
    <n v="17"/>
    <n v="249"/>
    <n v="124.8"/>
    <n v="2"/>
    <n v="28684.77"/>
    <n v="83806.13"/>
    <x v="0"/>
    <x v="0"/>
    <x v="0"/>
    <x v="0"/>
    <x v="0"/>
    <x v="0"/>
  </r>
  <r>
    <x v="2"/>
    <x v="1"/>
    <x v="15"/>
    <x v="24"/>
    <n v="0"/>
    <n v="103972.03"/>
    <n v="103972.03"/>
    <n v="0"/>
    <n v="1"/>
    <n v="0"/>
    <n v="0"/>
    <n v="0"/>
    <n v="0"/>
    <n v="0"/>
    <n v="0"/>
    <n v="0"/>
    <n v="0"/>
    <n v="0"/>
    <n v="0"/>
    <n v="0"/>
    <n v="0"/>
    <n v="103972"/>
    <x v="0"/>
    <x v="0"/>
    <x v="0"/>
    <x v="0"/>
    <x v="0"/>
    <x v="0"/>
  </r>
  <r>
    <x v="2"/>
    <x v="1"/>
    <x v="16"/>
    <x v="65"/>
    <n v="183"/>
    <n v="80611.039999999994"/>
    <n v="40593.539999999994"/>
    <n v="40017.5"/>
    <n v="0"/>
    <n v="20684.5"/>
    <n v="8708"/>
    <n v="2549.9"/>
    <n v="4431.6499999999996"/>
    <n v="26"/>
    <n v="16657.439999999999"/>
    <n v="13453.55"/>
    <n v="273"/>
    <n v="125.66"/>
    <n v="37.24"/>
    <n v="23"/>
    <n v="0"/>
    <n v="0"/>
    <x v="0"/>
    <x v="0"/>
    <x v="0"/>
    <x v="0"/>
    <x v="0"/>
    <x v="0"/>
  </r>
  <r>
    <x v="2"/>
    <x v="1"/>
    <x v="16"/>
    <x v="121"/>
    <n v="54"/>
    <n v="47054.6"/>
    <n v="32513.129999999997"/>
    <n v="14541.47"/>
    <n v="0"/>
    <n v="3977.25"/>
    <n v="2567.75"/>
    <n v="4350.42"/>
    <n v="4419.37"/>
    <n v="19"/>
    <n v="5221"/>
    <n v="7851.88"/>
    <n v="91"/>
    <n v="334.8"/>
    <n v="134.55000000000001"/>
    <n v="3"/>
    <n v="0"/>
    <n v="0"/>
    <x v="0"/>
    <x v="0"/>
    <x v="0"/>
    <x v="0"/>
    <x v="0"/>
    <x v="0"/>
  </r>
  <r>
    <x v="2"/>
    <x v="1"/>
    <x v="17"/>
    <x v="67"/>
    <n v="435"/>
    <n v="116713.31"/>
    <n v="86326.9"/>
    <n v="30386.410000000003"/>
    <n v="0"/>
    <n v="10539.35"/>
    <n v="15996.65"/>
    <n v="5330.14"/>
    <n v="3613.81"/>
    <n v="28"/>
    <n v="13800.43"/>
    <n v="48514.95"/>
    <n v="550"/>
    <n v="285.49"/>
    <n v="313.58999999999997"/>
    <n v="14"/>
    <n v="0"/>
    <n v="0"/>
    <x v="0"/>
    <x v="0"/>
    <x v="0"/>
    <x v="0"/>
    <x v="0"/>
    <x v="0"/>
  </r>
  <r>
    <x v="2"/>
    <x v="1"/>
    <x v="17"/>
    <x v="68"/>
    <n v="309"/>
    <n v="113721.74"/>
    <n v="89964.420000000013"/>
    <n v="23757.32"/>
    <n v="0"/>
    <n v="6540.5"/>
    <n v="12093.5"/>
    <n v="4836.6400000000003"/>
    <n v="6951.19"/>
    <n v="34"/>
    <n v="10409.68"/>
    <n v="46624.24"/>
    <n v="549"/>
    <n v="1670.5"/>
    <n v="719.83"/>
    <n v="23"/>
    <n v="0"/>
    <n v="0"/>
    <x v="0"/>
    <x v="0"/>
    <x v="0"/>
    <x v="0"/>
    <x v="0"/>
    <x v="0"/>
  </r>
  <r>
    <x v="2"/>
    <x v="1"/>
    <x v="17"/>
    <x v="132"/>
    <n v="21"/>
    <n v="239833.44"/>
    <n v="233803.23"/>
    <n v="6030.21"/>
    <n v="7"/>
    <n v="2234"/>
    <n v="1101"/>
    <n v="999.2"/>
    <n v="512"/>
    <n v="6"/>
    <n v="1277.01"/>
    <n v="1021.19"/>
    <n v="25"/>
    <n v="0"/>
    <n v="97.5"/>
    <n v="1"/>
    <n v="1520"/>
    <n v="228049.1"/>
    <x v="0"/>
    <x v="0"/>
    <x v="0"/>
    <x v="0"/>
    <x v="0"/>
    <x v="0"/>
  </r>
  <r>
    <x v="2"/>
    <x v="1"/>
    <x v="18"/>
    <x v="69"/>
    <n v="95"/>
    <n v="780613.76"/>
    <n v="735918.19000000006"/>
    <n v="44695.57"/>
    <n v="27"/>
    <n v="11156.5"/>
    <n v="1931"/>
    <n v="2696.4"/>
    <n v="288"/>
    <n v="11"/>
    <n v="10391.69"/>
    <n v="2351.2600000000002"/>
    <n v="77"/>
    <n v="0"/>
    <n v="0"/>
    <n v="0"/>
    <n v="20351.98"/>
    <n v="725379.1"/>
    <x v="0"/>
    <x v="0"/>
    <x v="0"/>
    <x v="0"/>
    <x v="0"/>
    <x v="0"/>
  </r>
  <r>
    <x v="2"/>
    <x v="1"/>
    <x v="19"/>
    <x v="71"/>
    <n v="162"/>
    <n v="242159.44"/>
    <n v="116305.78"/>
    <n v="125853.66"/>
    <n v="0"/>
    <n v="20376.63"/>
    <n v="6310.87"/>
    <n v="15252.59"/>
    <n v="9621.86"/>
    <n v="61"/>
    <n v="37968.51"/>
    <n v="31345.85"/>
    <n v="454"/>
    <n v="25053.93"/>
    <n v="19278.3"/>
    <n v="29"/>
    <n v="0"/>
    <n v="0"/>
    <x v="0"/>
    <x v="0"/>
    <x v="0"/>
    <x v="0"/>
    <x v="0"/>
    <x v="0"/>
  </r>
  <r>
    <x v="2"/>
    <x v="1"/>
    <x v="19"/>
    <x v="122"/>
    <n v="216"/>
    <n v="381147.92"/>
    <n v="151932.09"/>
    <n v="229215.83"/>
    <n v="5"/>
    <n v="26522.89"/>
    <n v="9832.11"/>
    <n v="20381.77"/>
    <n v="11257.92"/>
    <n v="59"/>
    <n v="47037.77"/>
    <n v="24438.14"/>
    <n v="343"/>
    <n v="88590.03"/>
    <n v="18447.990000000002"/>
    <n v="52"/>
    <n v="9984.3700000000008"/>
    <n v="24676.55"/>
    <x v="0"/>
    <x v="0"/>
    <x v="0"/>
    <x v="0"/>
    <x v="0"/>
    <x v="0"/>
  </r>
  <r>
    <x v="2"/>
    <x v="1"/>
    <x v="20"/>
    <x v="74"/>
    <n v="332"/>
    <n v="317440.65000000002"/>
    <n v="224044.30000000002"/>
    <n v="93396.35"/>
    <n v="3"/>
    <n v="17211.310000000001"/>
    <n v="10408.94"/>
    <n v="34124.199999999997"/>
    <n v="32775.93"/>
    <n v="201"/>
    <n v="31488.46"/>
    <n v="31400.35"/>
    <n v="477"/>
    <n v="6775.38"/>
    <n v="6262.13"/>
    <n v="53"/>
    <n v="900"/>
    <n v="9396.69"/>
    <x v="0"/>
    <x v="0"/>
    <x v="0"/>
    <x v="0"/>
    <x v="0"/>
    <x v="0"/>
  </r>
  <r>
    <x v="2"/>
    <x v="1"/>
    <x v="20"/>
    <x v="75"/>
    <n v="151"/>
    <n v="673982.41"/>
    <n v="275941.63000000006"/>
    <n v="398040.77999999997"/>
    <n v="53"/>
    <n v="13772"/>
    <n v="4785"/>
    <n v="27211.919999999998"/>
    <n v="8332.4599999999991"/>
    <n v="100"/>
    <n v="22075.83"/>
    <n v="9371.33"/>
    <n v="262"/>
    <n v="1465.93"/>
    <n v="904.48"/>
    <n v="16"/>
    <n v="327073.09999999998"/>
    <n v="181459.6"/>
    <x v="0"/>
    <x v="0"/>
    <x v="0"/>
    <x v="0"/>
    <x v="0"/>
    <x v="0"/>
  </r>
  <r>
    <x v="2"/>
    <x v="1"/>
    <x v="20"/>
    <x v="76"/>
    <n v="239"/>
    <n v="607836.51"/>
    <n v="356794.31"/>
    <n v="251042.2"/>
    <n v="47"/>
    <n v="17218.400000000001"/>
    <n v="11951.6"/>
    <n v="25753.16"/>
    <n v="21003.54"/>
    <n v="139"/>
    <n v="19253.46"/>
    <n v="18824.05"/>
    <n v="326"/>
    <n v="3596.78"/>
    <n v="2108.37"/>
    <n v="30"/>
    <n v="182963.4"/>
    <n v="209393.4"/>
    <x v="0"/>
    <x v="0"/>
    <x v="0"/>
    <x v="0"/>
    <x v="0"/>
    <x v="0"/>
  </r>
  <r>
    <x v="2"/>
    <x v="1"/>
    <x v="20"/>
    <x v="77"/>
    <n v="118"/>
    <n v="130199.54"/>
    <n v="83924.04"/>
    <n v="46275.5"/>
    <n v="6"/>
    <n v="6334.29"/>
    <n v="4326.21"/>
    <n v="11841.73"/>
    <n v="9594.24"/>
    <n v="64"/>
    <n v="9625.83"/>
    <n v="10899.05"/>
    <n v="159"/>
    <n v="1443.15"/>
    <n v="2941.02"/>
    <n v="24"/>
    <n v="16826.5"/>
    <n v="13291.58"/>
    <x v="0"/>
    <x v="0"/>
    <x v="0"/>
    <x v="0"/>
    <x v="0"/>
    <x v="0"/>
  </r>
  <r>
    <x v="2"/>
    <x v="1"/>
    <x v="20"/>
    <x v="78"/>
    <n v="297"/>
    <n v="355891.51"/>
    <n v="194472.99"/>
    <n v="161418.52000000002"/>
    <n v="27"/>
    <n v="14834.2"/>
    <n v="9156.0499999999993"/>
    <n v="27733.43"/>
    <n v="21662.99"/>
    <n v="149"/>
    <n v="23438.83"/>
    <n v="19317.62"/>
    <n v="359"/>
    <n v="6861.25"/>
    <n v="1551.2"/>
    <n v="42"/>
    <n v="86613.81"/>
    <n v="43992.29"/>
    <x v="0"/>
    <x v="0"/>
    <x v="0"/>
    <x v="0"/>
    <x v="0"/>
    <x v="0"/>
  </r>
  <r>
    <x v="2"/>
    <x v="1"/>
    <x v="21"/>
    <x v="79"/>
    <n v="33"/>
    <n v="38018.68"/>
    <n v="19240.199999999997"/>
    <n v="18778.480000000003"/>
    <n v="0"/>
    <n v="1995.65"/>
    <n v="627.85"/>
    <n v="4083.47"/>
    <n v="2103.9899999999998"/>
    <n v="19"/>
    <n v="2439.5100000000002"/>
    <n v="3718.04"/>
    <n v="52"/>
    <n v="5483.85"/>
    <n v="415.4"/>
    <n v="11"/>
    <n v="0"/>
    <n v="0"/>
    <x v="0"/>
    <x v="0"/>
    <x v="0"/>
    <x v="0"/>
    <x v="0"/>
    <x v="0"/>
  </r>
  <r>
    <x v="2"/>
    <x v="1"/>
    <x v="21"/>
    <x v="80"/>
    <n v="17"/>
    <n v="10205.700000000001"/>
    <n v="6165"/>
    <n v="4040.7000000000003"/>
    <n v="0"/>
    <n v="925.25"/>
    <n v="431.25"/>
    <n v="857.01"/>
    <n v="1140.67"/>
    <n v="6"/>
    <n v="1152.92"/>
    <n v="39.68"/>
    <n v="5"/>
    <n v="931.52"/>
    <n v="558.04"/>
    <n v="8"/>
    <n v="0"/>
    <n v="0"/>
    <x v="0"/>
    <x v="0"/>
    <x v="0"/>
    <x v="0"/>
    <x v="0"/>
    <x v="0"/>
  </r>
  <r>
    <x v="2"/>
    <x v="1"/>
    <x v="21"/>
    <x v="76"/>
    <n v="1"/>
    <n v="1042.5"/>
    <n v="1042.5"/>
    <n v="0"/>
    <n v="0"/>
    <n v="0"/>
    <n v="165"/>
    <n v="0"/>
    <n v="292.5"/>
    <n v="1"/>
    <n v="0"/>
    <n v="0"/>
    <n v="0"/>
    <n v="0"/>
    <n v="0"/>
    <n v="0"/>
    <n v="0"/>
    <n v="0"/>
    <x v="0"/>
    <x v="0"/>
    <x v="0"/>
    <x v="0"/>
    <x v="0"/>
    <x v="0"/>
  </r>
  <r>
    <x v="2"/>
    <x v="1"/>
    <x v="21"/>
    <x v="77"/>
    <n v="14"/>
    <n v="11793.2"/>
    <n v="7120.0800000000008"/>
    <n v="4673.12"/>
    <n v="0"/>
    <n v="912"/>
    <n v="646.5"/>
    <n v="818"/>
    <n v="984.1"/>
    <n v="6"/>
    <n v="854.23"/>
    <n v="1574.32"/>
    <n v="20"/>
    <n v="32.89"/>
    <n v="310.95999999999998"/>
    <n v="2"/>
    <n v="0"/>
    <n v="0"/>
    <x v="0"/>
    <x v="0"/>
    <x v="0"/>
    <x v="0"/>
    <x v="0"/>
    <x v="0"/>
  </r>
  <r>
    <x v="2"/>
    <x v="1"/>
    <x v="21"/>
    <x v="78"/>
    <n v="2"/>
    <n v="4482.8"/>
    <n v="1303.2000000000003"/>
    <n v="3179.6"/>
    <n v="0"/>
    <n v="252"/>
    <n v="0"/>
    <n v="651.6"/>
    <n v="0"/>
    <n v="2"/>
    <n v="0"/>
    <n v="0"/>
    <n v="0"/>
    <n v="2276"/>
    <n v="0"/>
    <n v="2"/>
    <n v="0"/>
    <n v="0"/>
    <x v="0"/>
    <x v="0"/>
    <x v="0"/>
    <x v="0"/>
    <x v="0"/>
    <x v="0"/>
  </r>
  <r>
    <x v="2"/>
    <x v="1"/>
    <x v="21"/>
    <x v="133"/>
    <n v="39"/>
    <n v="38010.46"/>
    <n v="13811.729999999996"/>
    <n v="24198.730000000003"/>
    <n v="0"/>
    <n v="2344.3000000000002"/>
    <n v="800.7"/>
    <n v="3012.16"/>
    <n v="1458.14"/>
    <n v="13"/>
    <n v="2870.74"/>
    <n v="1644.56"/>
    <n v="30"/>
    <n v="3589.53"/>
    <n v="967.73"/>
    <n v="17"/>
    <n v="0"/>
    <n v="0"/>
    <x v="0"/>
    <x v="0"/>
    <x v="0"/>
    <x v="0"/>
    <x v="0"/>
    <x v="0"/>
  </r>
  <r>
    <x v="2"/>
    <x v="1"/>
    <x v="21"/>
    <x v="155"/>
    <n v="7"/>
    <n v="7686.31"/>
    <n v="2871.45"/>
    <n v="4814.8600000000006"/>
    <n v="0"/>
    <n v="287.2"/>
    <n v="200.8"/>
    <n v="364.8"/>
    <n v="500.18"/>
    <n v="3"/>
    <n v="162.86000000000001"/>
    <n v="226"/>
    <n v="5"/>
    <n v="2000"/>
    <n v="214.51"/>
    <n v="4"/>
    <n v="0"/>
    <n v="0"/>
    <x v="0"/>
    <x v="0"/>
    <x v="0"/>
    <x v="0"/>
    <x v="0"/>
    <x v="0"/>
  </r>
  <r>
    <x v="2"/>
    <x v="1"/>
    <x v="30"/>
    <x v="134"/>
    <n v="0"/>
    <n v="158558.74"/>
    <n v="158558.74"/>
    <n v="0"/>
    <n v="43"/>
    <n v="0"/>
    <n v="0"/>
    <n v="0"/>
    <n v="0"/>
    <n v="0"/>
    <n v="0"/>
    <n v="0"/>
    <n v="0"/>
    <n v="0"/>
    <n v="0"/>
    <n v="0"/>
    <n v="0"/>
    <n v="158558.70000000001"/>
    <x v="0"/>
    <x v="0"/>
    <x v="0"/>
    <x v="0"/>
    <x v="0"/>
    <x v="0"/>
  </r>
  <r>
    <x v="2"/>
    <x v="1"/>
    <x v="28"/>
    <x v="6"/>
    <n v="58"/>
    <n v="11431.07"/>
    <n v="3308.5199999999995"/>
    <n v="8122.55"/>
    <n v="0"/>
    <n v="4680.3"/>
    <n v="1192.2"/>
    <n v="343.8"/>
    <n v="0"/>
    <n v="3"/>
    <n v="1345.5"/>
    <n v="238.82"/>
    <n v="12"/>
    <n v="1744.95"/>
    <n v="1189.9000000000001"/>
    <n v="69"/>
    <n v="0"/>
    <n v="0"/>
    <x v="0"/>
    <x v="0"/>
    <x v="0"/>
    <x v="0"/>
    <x v="0"/>
    <x v="0"/>
  </r>
  <r>
    <x v="2"/>
    <x v="1"/>
    <x v="28"/>
    <x v="9"/>
    <n v="8"/>
    <n v="1224.8499999999999"/>
    <n v="699.6099999999999"/>
    <n v="525.24"/>
    <n v="0"/>
    <n v="216"/>
    <n v="450"/>
    <n v="0"/>
    <n v="0"/>
    <n v="0"/>
    <n v="0"/>
    <n v="125.45"/>
    <n v="1"/>
    <n v="272.24"/>
    <n v="124.16"/>
    <n v="7"/>
    <n v="0"/>
    <n v="0"/>
    <x v="0"/>
    <x v="0"/>
    <x v="0"/>
    <x v="0"/>
    <x v="0"/>
    <x v="0"/>
  </r>
  <r>
    <x v="2"/>
    <x v="1"/>
    <x v="28"/>
    <x v="12"/>
    <n v="1"/>
    <n v="120"/>
    <n v="0"/>
    <n v="120"/>
    <n v="0"/>
    <n v="120"/>
    <n v="0"/>
    <n v="0"/>
    <n v="0"/>
    <n v="0"/>
    <n v="0"/>
    <n v="0"/>
    <n v="0"/>
    <n v="0"/>
    <n v="0"/>
    <n v="0"/>
    <n v="0"/>
    <n v="0"/>
    <x v="0"/>
    <x v="0"/>
    <x v="0"/>
    <x v="0"/>
    <x v="0"/>
    <x v="0"/>
  </r>
  <r>
    <x v="2"/>
    <x v="1"/>
    <x v="28"/>
    <x v="14"/>
    <n v="107"/>
    <n v="18433.919999999998"/>
    <n v="5912.7799999999988"/>
    <n v="12521.14"/>
    <n v="0"/>
    <n v="7744.85"/>
    <n v="2701.15"/>
    <n v="90"/>
    <n v="0"/>
    <n v="1"/>
    <n v="941.42"/>
    <n v="1118.04"/>
    <n v="20"/>
    <n v="3732.87"/>
    <n v="1913.59"/>
    <n v="152"/>
    <n v="0"/>
    <n v="0"/>
    <x v="0"/>
    <x v="0"/>
    <x v="0"/>
    <x v="0"/>
    <x v="0"/>
    <x v="0"/>
  </r>
  <r>
    <x v="2"/>
    <x v="1"/>
    <x v="28"/>
    <x v="19"/>
    <n v="10"/>
    <n v="1192.2"/>
    <n v="223.79999999999995"/>
    <n v="968.40000000000009"/>
    <n v="0"/>
    <n v="772.2"/>
    <n v="223.8"/>
    <n v="0"/>
    <n v="0"/>
    <n v="0"/>
    <n v="0"/>
    <n v="0"/>
    <n v="0"/>
    <n v="196.2"/>
    <n v="0"/>
    <n v="7"/>
    <n v="0"/>
    <n v="0"/>
    <x v="0"/>
    <x v="0"/>
    <x v="0"/>
    <x v="0"/>
    <x v="0"/>
    <x v="0"/>
  </r>
  <r>
    <x v="2"/>
    <x v="1"/>
    <x v="28"/>
    <x v="20"/>
    <n v="4"/>
    <n v="381.15"/>
    <n v="116.68"/>
    <n v="264.46999999999997"/>
    <n v="0"/>
    <n v="261.45"/>
    <n v="99.55"/>
    <n v="0"/>
    <n v="0"/>
    <n v="0"/>
    <n v="0"/>
    <n v="0"/>
    <n v="0"/>
    <n v="3.02"/>
    <n v="17.13"/>
    <n v="1"/>
    <n v="0"/>
    <n v="0"/>
    <x v="0"/>
    <x v="0"/>
    <x v="0"/>
    <x v="0"/>
    <x v="0"/>
    <x v="0"/>
  </r>
  <r>
    <x v="2"/>
    <x v="1"/>
    <x v="28"/>
    <x v="113"/>
    <n v="24"/>
    <n v="3897.14"/>
    <n v="1036.0299999999997"/>
    <n v="2861.11"/>
    <n v="0"/>
    <n v="1739.7"/>
    <n v="537.29999999999995"/>
    <n v="0"/>
    <n v="0"/>
    <n v="0"/>
    <n v="106.2"/>
    <n v="0"/>
    <n v="2"/>
    <n v="1015.21"/>
    <n v="498.73"/>
    <n v="32"/>
    <n v="0"/>
    <n v="0"/>
    <x v="0"/>
    <x v="0"/>
    <x v="0"/>
    <x v="0"/>
    <x v="0"/>
    <x v="0"/>
  </r>
  <r>
    <x v="2"/>
    <x v="1"/>
    <x v="28"/>
    <x v="173"/>
    <n v="6"/>
    <n v="1440.3"/>
    <n v="397.39999999999986"/>
    <n v="1042.9000000000001"/>
    <n v="0"/>
    <n v="716"/>
    <n v="231"/>
    <n v="0"/>
    <n v="0"/>
    <n v="0"/>
    <n v="0"/>
    <n v="0"/>
    <n v="0"/>
    <n v="326.89999999999998"/>
    <n v="166.4"/>
    <n v="10"/>
    <n v="0"/>
    <n v="0"/>
    <x v="0"/>
    <x v="0"/>
    <x v="0"/>
    <x v="0"/>
    <x v="0"/>
    <x v="0"/>
  </r>
  <r>
    <x v="2"/>
    <x v="1"/>
    <x v="28"/>
    <x v="1"/>
    <n v="5"/>
    <n v="2016.8"/>
    <n v="1282.6999999999998"/>
    <n v="734.1"/>
    <n v="0"/>
    <n v="672"/>
    <n v="300"/>
    <n v="0"/>
    <n v="167.05"/>
    <n v="1"/>
    <n v="0"/>
    <n v="231.55"/>
    <n v="2"/>
    <n v="62.1"/>
    <n v="250"/>
    <n v="3"/>
    <n v="0"/>
    <n v="0"/>
    <x v="0"/>
    <x v="0"/>
    <x v="0"/>
    <x v="0"/>
    <x v="0"/>
    <x v="0"/>
  </r>
  <r>
    <x v="2"/>
    <x v="1"/>
    <x v="22"/>
    <x v="83"/>
    <n v="203"/>
    <n v="496261.38"/>
    <n v="391632.45"/>
    <n v="104628.93"/>
    <n v="12"/>
    <n v="26127.26"/>
    <n v="9845.24"/>
    <n v="11466.19"/>
    <n v="10969.77"/>
    <n v="103"/>
    <n v="974.07"/>
    <n v="2639.18"/>
    <n v="40"/>
    <n v="1889.4"/>
    <n v="1639.05"/>
    <n v="16"/>
    <n v="63663.01"/>
    <n v="321667.3"/>
    <x v="0"/>
    <x v="0"/>
    <x v="0"/>
    <x v="0"/>
    <x v="0"/>
    <x v="0"/>
  </r>
  <r>
    <x v="2"/>
    <x v="1"/>
    <x v="22"/>
    <x v="84"/>
    <n v="166"/>
    <n v="497674.97"/>
    <n v="218713.75"/>
    <n v="278961.21999999997"/>
    <n v="25"/>
    <n v="21461.39"/>
    <n v="6987.36"/>
    <n v="13349.68"/>
    <n v="11628.87"/>
    <n v="93"/>
    <n v="3017.7"/>
    <n v="606.20000000000005"/>
    <n v="23"/>
    <n v="2196.5500000000002"/>
    <n v="1562.78"/>
    <n v="12"/>
    <n v="238753.9"/>
    <n v="147971.5"/>
    <x v="0"/>
    <x v="0"/>
    <x v="0"/>
    <x v="0"/>
    <x v="0"/>
    <x v="0"/>
  </r>
  <r>
    <x v="2"/>
    <x v="1"/>
    <x v="22"/>
    <x v="85"/>
    <n v="53"/>
    <n v="260884.03"/>
    <n v="176706.94"/>
    <n v="84177.09"/>
    <n v="3"/>
    <n v="6224.75"/>
    <n v="2812.75"/>
    <n v="8789.44"/>
    <n v="5593.47"/>
    <n v="42"/>
    <n v="4689"/>
    <n v="655.85"/>
    <n v="42"/>
    <n v="0"/>
    <n v="0"/>
    <n v="0"/>
    <n v="64473.9"/>
    <n v="138879.1"/>
    <x v="0"/>
    <x v="0"/>
    <x v="0"/>
    <x v="0"/>
    <x v="0"/>
    <x v="0"/>
  </r>
  <r>
    <x v="2"/>
    <x v="1"/>
    <x v="22"/>
    <x v="86"/>
    <n v="407"/>
    <n v="358939.64"/>
    <n v="297580.03000000003"/>
    <n v="61359.61"/>
    <n v="1"/>
    <n v="15464.4"/>
    <n v="11403.6"/>
    <n v="36413.129999999997"/>
    <n v="65331.69"/>
    <n v="284"/>
    <n v="6892.49"/>
    <n v="8706.81"/>
    <n v="128"/>
    <n v="2484.59"/>
    <n v="2122.71"/>
    <n v="29"/>
    <n v="0"/>
    <n v="6525.58"/>
    <x v="0"/>
    <x v="0"/>
    <x v="0"/>
    <x v="0"/>
    <x v="0"/>
    <x v="0"/>
  </r>
  <r>
    <x v="2"/>
    <x v="1"/>
    <x v="22"/>
    <x v="87"/>
    <n v="70"/>
    <n v="149872.72"/>
    <n v="117592.68"/>
    <n v="32280.04"/>
    <n v="1"/>
    <n v="7429.13"/>
    <n v="4078.37"/>
    <n v="21939.32"/>
    <n v="19727.439999999999"/>
    <n v="56"/>
    <n v="2502.7600000000002"/>
    <n v="2116.7399999999998"/>
    <n v="42"/>
    <n v="44.83"/>
    <n v="262.77"/>
    <n v="6"/>
    <n v="0"/>
    <n v="8073.84"/>
    <x v="0"/>
    <x v="0"/>
    <x v="0"/>
    <x v="0"/>
    <x v="0"/>
    <x v="0"/>
  </r>
  <r>
    <x v="2"/>
    <x v="1"/>
    <x v="22"/>
    <x v="123"/>
    <n v="273"/>
    <n v="210156.01"/>
    <n v="163780.78000000003"/>
    <n v="46375.229999999996"/>
    <n v="0"/>
    <n v="12794.65"/>
    <n v="6781.35"/>
    <n v="28272.73"/>
    <n v="32281.21"/>
    <n v="226"/>
    <n v="2125.5100000000002"/>
    <n v="2668.9"/>
    <n v="35"/>
    <n v="1682.34"/>
    <n v="941.44"/>
    <n v="7"/>
    <n v="0"/>
    <n v="0"/>
    <x v="0"/>
    <x v="0"/>
    <x v="0"/>
    <x v="0"/>
    <x v="0"/>
    <x v="0"/>
  </r>
  <r>
    <x v="2"/>
    <x v="1"/>
    <x v="23"/>
    <x v="135"/>
    <n v="303"/>
    <n v="101201.67"/>
    <n v="71766.09"/>
    <n v="29435.58"/>
    <n v="0"/>
    <n v="3251.21"/>
    <n v="8180.49"/>
    <n v="0"/>
    <n v="0"/>
    <n v="0"/>
    <n v="0"/>
    <n v="0"/>
    <n v="0"/>
    <n v="10140.370000000001"/>
    <n v="63585.599999999999"/>
    <n v="226"/>
    <n v="0"/>
    <n v="0"/>
    <x v="0"/>
    <x v="0"/>
    <x v="0"/>
    <x v="0"/>
    <x v="0"/>
    <x v="0"/>
  </r>
  <r>
    <x v="2"/>
    <x v="1"/>
    <x v="23"/>
    <x v="90"/>
    <n v="199"/>
    <n v="122850.75"/>
    <n v="103485.23999999999"/>
    <n v="19365.510000000002"/>
    <n v="0"/>
    <n v="2373.0300000000002"/>
    <n v="6093.87"/>
    <n v="0"/>
    <n v="0"/>
    <n v="0"/>
    <n v="0"/>
    <n v="0"/>
    <n v="0"/>
    <n v="11896.48"/>
    <n v="97391.37"/>
    <n v="318"/>
    <n v="0"/>
    <n v="0"/>
    <x v="0"/>
    <x v="0"/>
    <x v="0"/>
    <x v="0"/>
    <x v="0"/>
    <x v="0"/>
  </r>
  <r>
    <x v="2"/>
    <x v="1"/>
    <x v="23"/>
    <x v="91"/>
    <n v="142"/>
    <n v="70288.850000000006"/>
    <n v="59076.520000000004"/>
    <n v="11212.33"/>
    <n v="0"/>
    <n v="1434.08"/>
    <n v="3374.92"/>
    <n v="0"/>
    <n v="0"/>
    <n v="0"/>
    <n v="0"/>
    <n v="0"/>
    <n v="0"/>
    <n v="6797.25"/>
    <n v="55701.599999999999"/>
    <n v="200"/>
    <n v="0"/>
    <n v="0"/>
    <x v="0"/>
    <x v="0"/>
    <x v="0"/>
    <x v="0"/>
    <x v="0"/>
    <x v="0"/>
  </r>
  <r>
    <x v="2"/>
    <x v="1"/>
    <x v="23"/>
    <x v="124"/>
    <n v="293"/>
    <n v="99394.83"/>
    <n v="75327.5"/>
    <n v="24067.33"/>
    <n v="0"/>
    <n v="2873.21"/>
    <n v="6069.59"/>
    <n v="0"/>
    <n v="0"/>
    <n v="0"/>
    <n v="0"/>
    <n v="0"/>
    <n v="0"/>
    <n v="6624.12"/>
    <n v="69257.91"/>
    <n v="266"/>
    <n v="0"/>
    <n v="0"/>
    <x v="0"/>
    <x v="0"/>
    <x v="0"/>
    <x v="0"/>
    <x v="0"/>
    <x v="0"/>
  </r>
  <r>
    <x v="2"/>
    <x v="1"/>
    <x v="23"/>
    <x v="125"/>
    <n v="32"/>
    <n v="152206.51999999999"/>
    <n v="18303.22"/>
    <n v="133903.29999999999"/>
    <n v="21"/>
    <n v="1473.3"/>
    <n v="450.8"/>
    <n v="0"/>
    <n v="0"/>
    <n v="0"/>
    <n v="0"/>
    <n v="0"/>
    <n v="0"/>
    <n v="0"/>
    <n v="2468.2199999999998"/>
    <n v="12"/>
    <n v="132430"/>
    <n v="15384.2"/>
    <x v="0"/>
    <x v="0"/>
    <x v="0"/>
    <x v="0"/>
    <x v="0"/>
    <x v="0"/>
  </r>
  <r>
    <x v="2"/>
    <x v="1"/>
    <x v="23"/>
    <x v="174"/>
    <n v="21"/>
    <n v="7467.5"/>
    <n v="6374.49"/>
    <n v="1093.01"/>
    <n v="0"/>
    <n v="163.58000000000001"/>
    <n v="703.92"/>
    <n v="0"/>
    <n v="0"/>
    <n v="0"/>
    <n v="0"/>
    <n v="0"/>
    <n v="0"/>
    <n v="698.43"/>
    <n v="5670.57"/>
    <n v="23"/>
    <n v="0"/>
    <n v="0"/>
    <x v="0"/>
    <x v="0"/>
    <x v="0"/>
    <x v="0"/>
    <x v="0"/>
    <x v="0"/>
  </r>
  <r>
    <x v="2"/>
    <x v="1"/>
    <x v="24"/>
    <x v="94"/>
    <n v="400"/>
    <n v="358862.16"/>
    <n v="168413.86999999997"/>
    <n v="190448.29"/>
    <n v="42"/>
    <n v="48543.02"/>
    <n v="14256.98"/>
    <n v="8558.4699999999993"/>
    <n v="10616.52"/>
    <n v="33"/>
    <n v="1666.38"/>
    <n v="2369.52"/>
    <n v="27"/>
    <n v="3671.62"/>
    <n v="1735.92"/>
    <n v="47"/>
    <n v="127909.8"/>
    <n v="101085"/>
    <x v="0"/>
    <x v="0"/>
    <x v="0"/>
    <x v="0"/>
    <x v="0"/>
    <x v="0"/>
  </r>
  <r>
    <x v="2"/>
    <x v="1"/>
    <x v="24"/>
    <x v="95"/>
    <n v="96"/>
    <n v="153483.62"/>
    <n v="71534.829999999987"/>
    <n v="81948.790000000008"/>
    <n v="12"/>
    <n v="11859.5"/>
    <n v="2683"/>
    <n v="6905.69"/>
    <n v="4470.6099999999997"/>
    <n v="14"/>
    <n v="1413.9"/>
    <n v="125.45"/>
    <n v="10"/>
    <n v="1841.7"/>
    <n v="342"/>
    <n v="11"/>
    <n v="59928"/>
    <n v="41161.17"/>
    <x v="0"/>
    <x v="0"/>
    <x v="0"/>
    <x v="0"/>
    <x v="0"/>
    <x v="0"/>
  </r>
  <r>
    <x v="2"/>
    <x v="1"/>
    <x v="24"/>
    <x v="97"/>
    <n v="178"/>
    <n v="297725.31"/>
    <n v="170732.28"/>
    <n v="126993.03"/>
    <n v="22"/>
    <n v="20406.27"/>
    <n v="6572.48"/>
    <n v="7254.36"/>
    <n v="11017.48"/>
    <n v="22"/>
    <n v="525.80999999999995"/>
    <n v="997.47"/>
    <n v="11"/>
    <n v="327.89"/>
    <n v="1151.26"/>
    <n v="9"/>
    <n v="98478.7"/>
    <n v="114449.9"/>
    <x v="0"/>
    <x v="0"/>
    <x v="0"/>
    <x v="0"/>
    <x v="0"/>
    <x v="0"/>
  </r>
  <r>
    <x v="2"/>
    <x v="1"/>
    <x v="24"/>
    <x v="98"/>
    <n v="185"/>
    <n v="175470.15"/>
    <n v="63835.229999999996"/>
    <n v="111634.92"/>
    <n v="14"/>
    <n v="23946.01"/>
    <n v="5855.24"/>
    <n v="10822.51"/>
    <n v="3692.6"/>
    <n v="22"/>
    <n v="3344.4"/>
    <n v="53.96"/>
    <n v="21"/>
    <n v="915.5"/>
    <n v="308.75"/>
    <n v="8"/>
    <n v="71299.5"/>
    <n v="24894.46"/>
    <x v="0"/>
    <x v="0"/>
    <x v="0"/>
    <x v="0"/>
    <x v="0"/>
    <x v="0"/>
  </r>
  <r>
    <x v="2"/>
    <x v="1"/>
    <x v="24"/>
    <x v="126"/>
    <n v="71"/>
    <n v="42941.14"/>
    <n v="32383.269999999997"/>
    <n v="10557.87"/>
    <n v="0"/>
    <n v="9028.25"/>
    <n v="2599.25"/>
    <n v="533.62"/>
    <n v="9100.81"/>
    <n v="11"/>
    <n v="0"/>
    <n v="120.35"/>
    <n v="2"/>
    <n v="996"/>
    <n v="1294"/>
    <n v="6"/>
    <n v="0"/>
    <n v="0"/>
    <x v="0"/>
    <x v="0"/>
    <x v="0"/>
    <x v="0"/>
    <x v="0"/>
    <x v="0"/>
  </r>
  <r>
    <x v="2"/>
    <x v="1"/>
    <x v="24"/>
    <x v="136"/>
    <n v="43"/>
    <n v="26335.35"/>
    <n v="17841.57"/>
    <n v="8493.7800000000007"/>
    <n v="1"/>
    <n v="3048.63"/>
    <n v="2802.62"/>
    <n v="3020.8"/>
    <n v="1099.45"/>
    <n v="6"/>
    <n v="732.6"/>
    <n v="0"/>
    <n v="3"/>
    <n v="74.75"/>
    <n v="299"/>
    <n v="2"/>
    <n v="0"/>
    <n v="5400"/>
    <x v="0"/>
    <x v="0"/>
    <x v="0"/>
    <x v="0"/>
    <x v="0"/>
    <x v="0"/>
  </r>
  <r>
    <x v="2"/>
    <x v="1"/>
    <x v="24"/>
    <x v="127"/>
    <n v="456"/>
    <n v="53798.52"/>
    <n v="31555.17"/>
    <n v="22243.35"/>
    <n v="0"/>
    <n v="18410"/>
    <n v="9312.7999999999993"/>
    <n v="969.3"/>
    <n v="5594.1"/>
    <n v="10"/>
    <n v="178.16"/>
    <n v="815.93"/>
    <n v="7"/>
    <n v="1465.89"/>
    <n v="2705.54"/>
    <n v="41"/>
    <n v="0"/>
    <n v="0"/>
    <x v="0"/>
    <x v="0"/>
    <x v="0"/>
    <x v="0"/>
    <x v="0"/>
    <x v="0"/>
  </r>
  <r>
    <x v="2"/>
    <x v="1"/>
    <x v="25"/>
    <x v="101"/>
    <n v="98"/>
    <n v="42574.51"/>
    <n v="33819.19"/>
    <n v="8755.32"/>
    <n v="3"/>
    <n v="8165.13"/>
    <n v="7867.37"/>
    <n v="0"/>
    <n v="0"/>
    <n v="0"/>
    <n v="0"/>
    <n v="0"/>
    <n v="0"/>
    <n v="590.19000000000005"/>
    <n v="2873.43"/>
    <n v="18"/>
    <n v="0"/>
    <n v="23078.39"/>
    <x v="0"/>
    <x v="0"/>
    <x v="0"/>
    <x v="0"/>
    <x v="0"/>
    <x v="0"/>
  </r>
  <r>
    <x v="2"/>
    <x v="1"/>
    <x v="25"/>
    <x v="128"/>
    <n v="64"/>
    <n v="13008.8"/>
    <n v="7905.1399999999994"/>
    <n v="5103.66"/>
    <n v="0"/>
    <n v="4839.5"/>
    <n v="5446.5"/>
    <n v="0"/>
    <n v="0"/>
    <n v="0"/>
    <n v="0"/>
    <n v="0"/>
    <n v="0"/>
    <n v="264.16000000000003"/>
    <n v="2458.64"/>
    <n v="17"/>
    <n v="0"/>
    <n v="0"/>
    <x v="0"/>
    <x v="0"/>
    <x v="0"/>
    <x v="0"/>
    <x v="0"/>
    <x v="0"/>
  </r>
  <r>
    <x v="2"/>
    <x v="1"/>
    <x v="25"/>
    <x v="137"/>
    <n v="38"/>
    <n v="102537.8"/>
    <n v="84970.02"/>
    <n v="17567.78"/>
    <n v="7"/>
    <n v="4063"/>
    <n v="3457"/>
    <n v="0"/>
    <n v="0"/>
    <n v="0"/>
    <n v="0"/>
    <n v="0"/>
    <n v="0"/>
    <n v="3942.78"/>
    <n v="24380.560000000001"/>
    <n v="77"/>
    <n v="9200"/>
    <n v="57132.46"/>
    <x v="0"/>
    <x v="0"/>
    <x v="0"/>
    <x v="0"/>
    <x v="0"/>
    <x v="0"/>
  </r>
  <r>
    <x v="2"/>
    <x v="1"/>
    <x v="25"/>
    <x v="138"/>
    <n v="235"/>
    <n v="48661.04"/>
    <n v="30116.620000000003"/>
    <n v="18544.419999999998"/>
    <n v="0"/>
    <n v="16124.2"/>
    <n v="20280.8"/>
    <n v="1304.0999999999999"/>
    <n v="0"/>
    <n v="1"/>
    <n v="0"/>
    <n v="0"/>
    <n v="0"/>
    <n v="1116.1199999999999"/>
    <n v="7227.62"/>
    <n v="55"/>
    <n v="0"/>
    <n v="0"/>
    <x v="0"/>
    <x v="0"/>
    <x v="0"/>
    <x v="0"/>
    <x v="0"/>
    <x v="0"/>
  </r>
  <r>
    <x v="2"/>
    <x v="1"/>
    <x v="26"/>
    <x v="103"/>
    <n v="507"/>
    <n v="45228.19"/>
    <n v="23338.83"/>
    <n v="21889.360000000001"/>
    <n v="0"/>
    <n v="17049.55"/>
    <n v="15308.95"/>
    <n v="0"/>
    <n v="0"/>
    <n v="0"/>
    <n v="3676.31"/>
    <n v="6938.14"/>
    <n v="99"/>
    <n v="8.5"/>
    <n v="1091.74"/>
    <n v="5"/>
    <n v="0"/>
    <n v="0"/>
    <x v="0"/>
    <x v="0"/>
    <x v="0"/>
    <x v="0"/>
    <x v="0"/>
    <x v="0"/>
  </r>
  <r>
    <x v="2"/>
    <x v="1"/>
    <x v="26"/>
    <x v="104"/>
    <n v="144"/>
    <n v="58222.97"/>
    <n v="9358.9199999999983"/>
    <n v="48864.05"/>
    <n v="0"/>
    <n v="12797.25"/>
    <n v="5680.25"/>
    <n v="0"/>
    <n v="0"/>
    <n v="0"/>
    <n v="3750.13"/>
    <n v="1421.94"/>
    <n v="28"/>
    <n v="631.66999999999996"/>
    <n v="2256.73"/>
    <n v="9"/>
    <n v="0"/>
    <n v="0"/>
    <x v="0"/>
    <x v="0"/>
    <x v="0"/>
    <x v="0"/>
    <x v="0"/>
    <x v="0"/>
  </r>
  <r>
    <x v="2"/>
    <x v="1"/>
    <x v="26"/>
    <x v="105"/>
    <n v="318"/>
    <n v="56944.81"/>
    <n v="24262.939999999995"/>
    <n v="32681.870000000003"/>
    <n v="0"/>
    <n v="26269.4"/>
    <n v="12719.35"/>
    <n v="130.5"/>
    <n v="0"/>
    <n v="1"/>
    <n v="3630.7"/>
    <n v="6148.66"/>
    <n v="77"/>
    <n v="1481.27"/>
    <n v="5133.93"/>
    <n v="28"/>
    <n v="0"/>
    <n v="0"/>
    <x v="0"/>
    <x v="0"/>
    <x v="0"/>
    <x v="0"/>
    <x v="0"/>
    <x v="0"/>
  </r>
  <r>
    <x v="2"/>
    <x v="1"/>
    <x v="26"/>
    <x v="106"/>
    <n v="78"/>
    <n v="23860.2"/>
    <n v="10124.27"/>
    <n v="13735.93"/>
    <n v="0"/>
    <n v="5015.9799999999996"/>
    <n v="5014.62"/>
    <n v="0"/>
    <n v="0"/>
    <n v="0"/>
    <n v="1714.97"/>
    <n v="4583.7299999999996"/>
    <n v="55"/>
    <n v="404.98"/>
    <n v="525.91999999999996"/>
    <n v="3"/>
    <n v="0"/>
    <n v="0"/>
    <x v="0"/>
    <x v="0"/>
    <x v="0"/>
    <x v="0"/>
    <x v="0"/>
    <x v="0"/>
  </r>
  <r>
    <x v="3"/>
    <x v="1"/>
    <x v="0"/>
    <x v="3"/>
    <n v="56"/>
    <n v="52679.29"/>
    <n v="39406.17"/>
    <n v="13273.12"/>
    <n v="0"/>
    <n v="2023.9"/>
    <n v="2184.6"/>
    <n v="4643.26"/>
    <n v="6976.13"/>
    <n v="29"/>
    <n v="2497.85"/>
    <n v="4382.05"/>
    <n v="56"/>
    <n v="2091.11"/>
    <n v="2624.61"/>
    <n v="83"/>
    <n v="0"/>
    <n v="0"/>
    <x v="0"/>
    <x v="0"/>
    <x v="0"/>
    <x v="0"/>
    <x v="0"/>
    <x v="0"/>
  </r>
  <r>
    <x v="3"/>
    <x v="1"/>
    <x v="0"/>
    <x v="4"/>
    <n v="186"/>
    <n v="103919.53"/>
    <n v="66904.289999999994"/>
    <n v="37015.240000000005"/>
    <n v="0"/>
    <n v="8838.35"/>
    <n v="5678.65"/>
    <n v="8700.17"/>
    <n v="9730.94"/>
    <n v="66"/>
    <n v="7617.1"/>
    <n v="7447.46"/>
    <n v="144"/>
    <n v="8262.6200000000008"/>
    <n v="7185.02"/>
    <n v="343"/>
    <n v="0"/>
    <n v="0"/>
    <x v="0"/>
    <x v="0"/>
    <x v="0"/>
    <x v="0"/>
    <x v="0"/>
    <x v="0"/>
  </r>
  <r>
    <x v="3"/>
    <x v="1"/>
    <x v="0"/>
    <x v="32"/>
    <n v="0"/>
    <n v="458.4"/>
    <n v="412.55999999999995"/>
    <n v="45.84"/>
    <n v="0"/>
    <n v="0"/>
    <n v="0"/>
    <n v="0"/>
    <n v="0"/>
    <n v="0"/>
    <n v="0"/>
    <n v="0"/>
    <n v="0"/>
    <n v="45.84"/>
    <n v="412.56"/>
    <n v="7"/>
    <n v="0"/>
    <n v="0"/>
    <x v="0"/>
    <x v="0"/>
    <x v="0"/>
    <x v="0"/>
    <x v="0"/>
    <x v="0"/>
  </r>
  <r>
    <x v="3"/>
    <x v="1"/>
    <x v="0"/>
    <x v="8"/>
    <n v="235"/>
    <n v="95691.99"/>
    <n v="61539.810000000005"/>
    <n v="34152.18"/>
    <n v="0"/>
    <n v="5025.68"/>
    <n v="4081.07"/>
    <n v="8837.4699999999993"/>
    <n v="7772.6"/>
    <n v="67"/>
    <n v="10697.96"/>
    <n v="9049.24"/>
    <n v="164"/>
    <n v="7567.07"/>
    <n v="7416.76"/>
    <n v="347"/>
    <n v="0"/>
    <n v="0"/>
    <x v="0"/>
    <x v="0"/>
    <x v="0"/>
    <x v="0"/>
    <x v="0"/>
    <x v="0"/>
  </r>
  <r>
    <x v="3"/>
    <x v="1"/>
    <x v="0"/>
    <x v="111"/>
    <n v="256"/>
    <n v="112743.43"/>
    <n v="69166.51999999999"/>
    <n v="43576.909999999996"/>
    <n v="0"/>
    <n v="5927.37"/>
    <n v="4111.38"/>
    <n v="11675.83"/>
    <n v="8665.6299999999992"/>
    <n v="75"/>
    <n v="11692.4"/>
    <n v="6978.2"/>
    <n v="163"/>
    <n v="11387.31"/>
    <n v="8728.39"/>
    <n v="426"/>
    <n v="0"/>
    <n v="0"/>
    <x v="0"/>
    <x v="0"/>
    <x v="0"/>
    <x v="0"/>
    <x v="0"/>
    <x v="0"/>
  </r>
  <r>
    <x v="3"/>
    <x v="1"/>
    <x v="0"/>
    <x v="13"/>
    <n v="295"/>
    <n v="218296.24"/>
    <n v="154767.22"/>
    <n v="63529.02"/>
    <n v="0"/>
    <n v="7024.74"/>
    <n v="4802.2700000000004"/>
    <n v="24525.53"/>
    <n v="24310.74"/>
    <n v="121"/>
    <n v="13962.26"/>
    <n v="13934.45"/>
    <n v="245"/>
    <n v="8896.49"/>
    <n v="14047.22"/>
    <n v="417"/>
    <n v="0"/>
    <n v="0"/>
    <x v="0"/>
    <x v="0"/>
    <x v="0"/>
    <x v="0"/>
    <x v="0"/>
    <x v="0"/>
  </r>
  <r>
    <x v="3"/>
    <x v="1"/>
    <x v="0"/>
    <x v="139"/>
    <n v="227"/>
    <n v="85596.06"/>
    <n v="45685.409999999996"/>
    <n v="39910.65"/>
    <n v="0"/>
    <n v="5762.36"/>
    <n v="3216.14"/>
    <n v="5827.99"/>
    <n v="4407.37"/>
    <n v="45"/>
    <n v="10796.93"/>
    <n v="8161.07"/>
    <n v="174"/>
    <n v="12667.37"/>
    <n v="9430.11"/>
    <n v="513"/>
    <n v="0"/>
    <n v="0"/>
    <x v="7"/>
    <x v="0"/>
    <x v="8"/>
    <x v="0"/>
    <x v="0"/>
    <x v="0"/>
  </r>
  <r>
    <x v="3"/>
    <x v="1"/>
    <x v="0"/>
    <x v="140"/>
    <n v="263"/>
    <n v="100683.66"/>
    <n v="69652.790000000008"/>
    <n v="31030.869999999995"/>
    <n v="0"/>
    <n v="5652.25"/>
    <n v="4431.25"/>
    <n v="3347.48"/>
    <n v="13624.19"/>
    <n v="46"/>
    <n v="8470.9"/>
    <n v="9421.32"/>
    <n v="181"/>
    <n v="8957.24"/>
    <n v="8232.69"/>
    <n v="423"/>
    <n v="0"/>
    <n v="0"/>
    <x v="0"/>
    <x v="0"/>
    <x v="0"/>
    <x v="0"/>
    <x v="0"/>
    <x v="0"/>
  </r>
  <r>
    <x v="3"/>
    <x v="1"/>
    <x v="0"/>
    <x v="141"/>
    <n v="273"/>
    <n v="84112.72"/>
    <n v="51084.75"/>
    <n v="33027.97"/>
    <n v="0"/>
    <n v="6676.58"/>
    <n v="4265.21"/>
    <n v="6858.56"/>
    <n v="6330.7"/>
    <n v="48"/>
    <n v="6815.04"/>
    <n v="6897.91"/>
    <n v="116"/>
    <n v="8507.7900000000009"/>
    <n v="7212.41"/>
    <n v="348"/>
    <n v="0"/>
    <n v="0"/>
    <x v="0"/>
    <x v="0"/>
    <x v="0"/>
    <x v="0"/>
    <x v="0"/>
    <x v="0"/>
  </r>
  <r>
    <x v="3"/>
    <x v="1"/>
    <x v="0"/>
    <x v="142"/>
    <n v="312"/>
    <n v="118715.78"/>
    <n v="65419.920000000006"/>
    <n v="53295.859999999993"/>
    <n v="0"/>
    <n v="8856.32"/>
    <n v="4022.97"/>
    <n v="8821.41"/>
    <n v="8233.76"/>
    <n v="59"/>
    <n v="19305.64"/>
    <n v="8783.16"/>
    <n v="233"/>
    <n v="14371.49"/>
    <n v="10269.69"/>
    <n v="545"/>
    <n v="0"/>
    <n v="0"/>
    <x v="0"/>
    <x v="0"/>
    <x v="0"/>
    <x v="0"/>
    <x v="0"/>
    <x v="0"/>
  </r>
  <r>
    <x v="3"/>
    <x v="1"/>
    <x v="0"/>
    <x v="175"/>
    <n v="38"/>
    <n v="53220.58"/>
    <n v="39162.490000000005"/>
    <n v="14058.09"/>
    <n v="0"/>
    <n v="1613.9"/>
    <n v="1402.1"/>
    <n v="3484.99"/>
    <n v="5379.39"/>
    <n v="24"/>
    <n v="7152.16"/>
    <n v="11002.5"/>
    <n v="165"/>
    <n v="1676.04"/>
    <n v="3649.74"/>
    <n v="94"/>
    <n v="0"/>
    <n v="0"/>
    <x v="0"/>
    <x v="0"/>
    <x v="0"/>
    <x v="0"/>
    <x v="0"/>
    <x v="0"/>
  </r>
  <r>
    <x v="3"/>
    <x v="1"/>
    <x v="1"/>
    <x v="0"/>
    <n v="1044"/>
    <n v="614491.65"/>
    <n v="449014.27"/>
    <n v="165477.38"/>
    <n v="31"/>
    <n v="90344.12"/>
    <n v="46974.63"/>
    <n v="28824.36"/>
    <n v="14442.75"/>
    <n v="318"/>
    <n v="12277.83"/>
    <n v="10947.68"/>
    <n v="193"/>
    <n v="9396.5300000000007"/>
    <n v="12458.55"/>
    <n v="332"/>
    <n v="20839.54"/>
    <n v="277656.40000000002"/>
    <x v="0"/>
    <x v="0"/>
    <x v="0"/>
    <x v="0"/>
    <x v="0"/>
    <x v="0"/>
  </r>
  <r>
    <x v="3"/>
    <x v="1"/>
    <x v="1"/>
    <x v="1"/>
    <n v="531"/>
    <n v="656693.30000000005"/>
    <n v="600156.12"/>
    <n v="56537.18"/>
    <n v="27"/>
    <n v="25985.95"/>
    <n v="40905.050000000003"/>
    <n v="4301.51"/>
    <n v="3394.11"/>
    <n v="22"/>
    <n v="7321.61"/>
    <n v="16969.259999999998"/>
    <n v="199"/>
    <n v="5026.8900000000003"/>
    <n v="12367.16"/>
    <n v="290"/>
    <n v="9861.2199999999993"/>
    <n v="511129.3"/>
    <x v="0"/>
    <x v="0"/>
    <x v="0"/>
    <x v="0"/>
    <x v="0"/>
    <x v="0"/>
  </r>
  <r>
    <x v="3"/>
    <x v="1"/>
    <x v="1"/>
    <x v="22"/>
    <n v="29"/>
    <n v="18085.400000000001"/>
    <n v="7343.8000000000029"/>
    <n v="10741.599999999999"/>
    <n v="0"/>
    <n v="3079"/>
    <n v="1258.5"/>
    <n v="3.7"/>
    <n v="84.3"/>
    <n v="1"/>
    <n v="0"/>
    <n v="0"/>
    <n v="0"/>
    <n v="7658.9"/>
    <n v="5825"/>
    <n v="23"/>
    <n v="0"/>
    <n v="0"/>
    <x v="0"/>
    <x v="0"/>
    <x v="0"/>
    <x v="0"/>
    <x v="0"/>
    <x v="0"/>
  </r>
  <r>
    <x v="3"/>
    <x v="1"/>
    <x v="1"/>
    <x v="23"/>
    <n v="67"/>
    <n v="40879.879999999997"/>
    <n v="15824.009999999998"/>
    <n v="25055.87"/>
    <n v="2"/>
    <n v="6250.77"/>
    <n v="3649.23"/>
    <n v="911.22"/>
    <n v="160.08000000000001"/>
    <n v="11"/>
    <n v="16148.88"/>
    <n v="5470.85"/>
    <n v="87"/>
    <n v="24"/>
    <n v="25.25"/>
    <n v="8"/>
    <n v="0"/>
    <n v="4376"/>
    <x v="0"/>
    <x v="0"/>
    <x v="0"/>
    <x v="0"/>
    <x v="0"/>
    <x v="0"/>
  </r>
  <r>
    <x v="3"/>
    <x v="1"/>
    <x v="1"/>
    <x v="24"/>
    <n v="0"/>
    <n v="660934.6"/>
    <n v="554490.6"/>
    <n v="106444"/>
    <n v="34"/>
    <n v="0"/>
    <n v="0"/>
    <n v="0"/>
    <n v="0"/>
    <n v="0"/>
    <n v="0"/>
    <n v="0"/>
    <n v="0"/>
    <n v="0"/>
    <n v="0"/>
    <n v="0"/>
    <n v="102944"/>
    <n v="554490.6"/>
    <x v="0"/>
    <x v="0"/>
    <x v="0"/>
    <x v="0"/>
    <x v="0"/>
    <x v="0"/>
  </r>
  <r>
    <x v="3"/>
    <x v="1"/>
    <x v="1"/>
    <x v="112"/>
    <n v="383"/>
    <n v="195157.38"/>
    <n v="156482.22"/>
    <n v="38675.160000000003"/>
    <n v="7"/>
    <n v="23353.1"/>
    <n v="30735.9"/>
    <n v="2670.95"/>
    <n v="2280.14"/>
    <n v="28"/>
    <n v="3787.82"/>
    <n v="7276.64"/>
    <n v="82"/>
    <n v="3289.31"/>
    <n v="6485.36"/>
    <n v="150"/>
    <n v="2353.98"/>
    <n v="99802"/>
    <x v="0"/>
    <x v="0"/>
    <x v="0"/>
    <x v="0"/>
    <x v="0"/>
    <x v="0"/>
  </r>
  <r>
    <x v="3"/>
    <x v="1"/>
    <x v="1"/>
    <x v="143"/>
    <n v="23"/>
    <n v="10438.25"/>
    <n v="7535.03"/>
    <n v="2903.2200000000003"/>
    <n v="0"/>
    <n v="1949.13"/>
    <n v="1315.87"/>
    <n v="173.62"/>
    <n v="1023.37"/>
    <n v="4"/>
    <n v="538.47"/>
    <n v="2801.81"/>
    <n v="36"/>
    <n v="0"/>
    <n v="0"/>
    <n v="0"/>
    <n v="0"/>
    <n v="0"/>
    <x v="0"/>
    <x v="0"/>
    <x v="0"/>
    <x v="0"/>
    <x v="0"/>
    <x v="0"/>
  </r>
  <r>
    <x v="3"/>
    <x v="1"/>
    <x v="2"/>
    <x v="114"/>
    <n v="75"/>
    <n v="68481.83"/>
    <n v="44153.460000000006"/>
    <n v="24328.37"/>
    <n v="0"/>
    <n v="5108.6499999999996"/>
    <n v="5901.35"/>
    <n v="5404.67"/>
    <n v="3392.81"/>
    <n v="20"/>
    <n v="13630.61"/>
    <n v="17126"/>
    <n v="209"/>
    <n v="184.44"/>
    <n v="138.34"/>
    <n v="9"/>
    <n v="0"/>
    <n v="0"/>
    <x v="0"/>
    <x v="0"/>
    <x v="0"/>
    <x v="0"/>
    <x v="0"/>
    <x v="0"/>
  </r>
  <r>
    <x v="3"/>
    <x v="1"/>
    <x v="2"/>
    <x v="25"/>
    <n v="650"/>
    <n v="634366.39"/>
    <n v="441739.94000000006"/>
    <n v="192626.44999999998"/>
    <n v="6"/>
    <n v="39639.800000000003"/>
    <n v="51572.2"/>
    <n v="32560.59"/>
    <n v="34933.629999999997"/>
    <n v="180"/>
    <n v="97774.29"/>
    <n v="194670.4"/>
    <n v="2320"/>
    <n v="2444.71"/>
    <n v="2160.39"/>
    <n v="73"/>
    <n v="19598.060000000001"/>
    <n v="23414.89"/>
    <x v="0"/>
    <x v="0"/>
    <x v="0"/>
    <x v="0"/>
    <x v="0"/>
    <x v="0"/>
  </r>
  <r>
    <x v="3"/>
    <x v="1"/>
    <x v="2"/>
    <x v="26"/>
    <n v="287"/>
    <n v="345201.35"/>
    <n v="254172.45999999996"/>
    <n v="91028.89"/>
    <n v="2"/>
    <n v="18143.28"/>
    <n v="22527.97"/>
    <n v="11909.37"/>
    <n v="19367.59"/>
    <n v="53"/>
    <n v="52582.77"/>
    <n v="133258.4"/>
    <n v="1357"/>
    <n v="84"/>
    <n v="1101.95"/>
    <n v="8"/>
    <n v="6217.47"/>
    <n v="15362.6"/>
    <x v="0"/>
    <x v="0"/>
    <x v="0"/>
    <x v="0"/>
    <x v="0"/>
    <x v="0"/>
  </r>
  <r>
    <x v="3"/>
    <x v="1"/>
    <x v="3"/>
    <x v="27"/>
    <n v="191"/>
    <n v="125853.75"/>
    <n v="99517.6"/>
    <n v="26336.15"/>
    <n v="0"/>
    <n v="5442.05"/>
    <n v="4697.45"/>
    <n v="9041.35"/>
    <n v="20866.75"/>
    <n v="77"/>
    <n v="5728.3"/>
    <n v="11866.95"/>
    <n v="170"/>
    <n v="4291.45"/>
    <n v="2270.25"/>
    <n v="21"/>
    <n v="0"/>
    <n v="0"/>
    <x v="0"/>
    <x v="0"/>
    <x v="0"/>
    <x v="0"/>
    <x v="0"/>
    <x v="0"/>
  </r>
  <r>
    <x v="3"/>
    <x v="1"/>
    <x v="3"/>
    <x v="28"/>
    <n v="49"/>
    <n v="44550.080000000002"/>
    <n v="28771.260000000002"/>
    <n v="15778.82"/>
    <n v="3"/>
    <n v="4922.88"/>
    <n v="2725.87"/>
    <n v="1928.55"/>
    <n v="2170.1999999999998"/>
    <n v="16"/>
    <n v="2255.41"/>
    <n v="1019.84"/>
    <n v="45"/>
    <n v="4.4800000000000004"/>
    <n v="73.47"/>
    <n v="2"/>
    <n v="6667.5"/>
    <n v="14584.38"/>
    <x v="0"/>
    <x v="0"/>
    <x v="0"/>
    <x v="0"/>
    <x v="0"/>
    <x v="0"/>
  </r>
  <r>
    <x v="3"/>
    <x v="1"/>
    <x v="3"/>
    <x v="29"/>
    <n v="305"/>
    <n v="697526.15"/>
    <n v="544884.57000000007"/>
    <n v="152641.58000000002"/>
    <n v="35"/>
    <n v="25872.400000000001"/>
    <n v="18083.86"/>
    <n v="26551.33"/>
    <n v="29048.51"/>
    <n v="132"/>
    <n v="16259.39"/>
    <n v="37127.56"/>
    <n v="503"/>
    <n v="231.52"/>
    <n v="2328.89"/>
    <n v="26"/>
    <n v="79864.94"/>
    <n v="347096.1"/>
    <x v="0"/>
    <x v="0"/>
    <x v="0"/>
    <x v="0"/>
    <x v="0"/>
    <x v="0"/>
  </r>
  <r>
    <x v="3"/>
    <x v="1"/>
    <x v="3"/>
    <x v="115"/>
    <n v="123"/>
    <n v="84867.99"/>
    <n v="66855.23000000001"/>
    <n v="18012.759999999998"/>
    <n v="0"/>
    <n v="4882.25"/>
    <n v="3242.25"/>
    <n v="9071.7999999999993"/>
    <n v="13622.2"/>
    <n v="52"/>
    <n v="3488.01"/>
    <n v="4390.68"/>
    <n v="96"/>
    <n v="430.7"/>
    <n v="212.1"/>
    <n v="20"/>
    <n v="0"/>
    <n v="0"/>
    <x v="0"/>
    <x v="0"/>
    <x v="0"/>
    <x v="0"/>
    <x v="0"/>
    <x v="0"/>
  </r>
  <r>
    <x v="3"/>
    <x v="1"/>
    <x v="4"/>
    <x v="31"/>
    <n v="61"/>
    <n v="69739.87"/>
    <n v="69199.87"/>
    <n v="540"/>
    <n v="0"/>
    <n v="0"/>
    <n v="0"/>
    <n v="0"/>
    <n v="0"/>
    <n v="0"/>
    <n v="0"/>
    <n v="0"/>
    <n v="0"/>
    <n v="0"/>
    <n v="0"/>
    <n v="0"/>
    <n v="0"/>
    <n v="0"/>
    <x v="0"/>
    <x v="0"/>
    <x v="0"/>
    <x v="0"/>
    <x v="0"/>
    <x v="0"/>
  </r>
  <r>
    <x v="3"/>
    <x v="1"/>
    <x v="4"/>
    <x v="32"/>
    <n v="52"/>
    <n v="76676.7"/>
    <n v="76670.459999999992"/>
    <n v="6.24"/>
    <n v="0"/>
    <n v="0"/>
    <n v="0"/>
    <n v="0"/>
    <n v="0"/>
    <n v="0"/>
    <n v="0"/>
    <n v="0"/>
    <n v="0"/>
    <n v="6.24"/>
    <n v="24.96"/>
    <n v="1"/>
    <n v="0"/>
    <n v="0"/>
    <x v="0"/>
    <x v="0"/>
    <x v="0"/>
    <x v="0"/>
    <x v="0"/>
    <x v="0"/>
  </r>
  <r>
    <x v="3"/>
    <x v="1"/>
    <x v="4"/>
    <x v="176"/>
    <n v="6"/>
    <n v="1849.02"/>
    <n v="1849.02"/>
    <n v="0"/>
    <n v="0"/>
    <n v="0"/>
    <n v="0"/>
    <n v="0"/>
    <n v="0"/>
    <n v="0"/>
    <n v="0"/>
    <n v="0"/>
    <n v="0"/>
    <n v="0"/>
    <n v="0"/>
    <n v="0"/>
    <n v="0"/>
    <n v="0"/>
    <x v="0"/>
    <x v="0"/>
    <x v="0"/>
    <x v="0"/>
    <x v="0"/>
    <x v="0"/>
  </r>
  <r>
    <x v="3"/>
    <x v="1"/>
    <x v="5"/>
    <x v="33"/>
    <n v="97"/>
    <n v="179753.69"/>
    <n v="127767.53"/>
    <n v="51986.16"/>
    <n v="3"/>
    <n v="9063"/>
    <n v="2999.5"/>
    <n v="9788.76"/>
    <n v="14472.36"/>
    <n v="19"/>
    <n v="494.4"/>
    <n v="0"/>
    <n v="5"/>
    <n v="1220.5"/>
    <n v="0"/>
    <n v="5"/>
    <n v="29723.5"/>
    <n v="61773.43"/>
    <x v="0"/>
    <x v="0"/>
    <x v="0"/>
    <x v="0"/>
    <x v="0"/>
    <x v="0"/>
  </r>
  <r>
    <x v="3"/>
    <x v="1"/>
    <x v="5"/>
    <x v="24"/>
    <n v="0"/>
    <n v="121720.82"/>
    <n v="121720.82"/>
    <n v="0"/>
    <n v="1"/>
    <n v="0"/>
    <n v="0"/>
    <n v="0"/>
    <n v="0"/>
    <n v="0"/>
    <n v="0"/>
    <n v="0"/>
    <n v="0"/>
    <n v="0"/>
    <n v="0"/>
    <n v="0"/>
    <n v="0"/>
    <n v="121720.8"/>
    <x v="0"/>
    <x v="0"/>
    <x v="0"/>
    <x v="0"/>
    <x v="0"/>
    <x v="0"/>
  </r>
  <r>
    <x v="3"/>
    <x v="1"/>
    <x v="5"/>
    <x v="35"/>
    <n v="0"/>
    <n v="848554.41"/>
    <n v="800816.25"/>
    <n v="47738.16"/>
    <n v="15"/>
    <n v="0"/>
    <n v="0"/>
    <n v="0"/>
    <n v="0"/>
    <n v="0"/>
    <n v="0"/>
    <n v="0"/>
    <n v="0"/>
    <n v="0"/>
    <n v="0"/>
    <n v="0"/>
    <n v="47738.16"/>
    <n v="800816.3"/>
    <x v="0"/>
    <x v="0"/>
    <x v="0"/>
    <x v="0"/>
    <x v="0"/>
    <x v="0"/>
  </r>
  <r>
    <x v="3"/>
    <x v="1"/>
    <x v="5"/>
    <x v="36"/>
    <n v="112"/>
    <n v="171079.34"/>
    <n v="142672.97"/>
    <n v="28406.370000000003"/>
    <n v="0"/>
    <n v="3596.65"/>
    <n v="3157.35"/>
    <n v="24304.400000000001"/>
    <n v="29782.55"/>
    <n v="49"/>
    <n v="451.72"/>
    <n v="1559.17"/>
    <n v="16"/>
    <n v="53.6"/>
    <n v="0"/>
    <n v="2"/>
    <n v="0"/>
    <n v="0"/>
    <x v="0"/>
    <x v="0"/>
    <x v="0"/>
    <x v="0"/>
    <x v="0"/>
    <x v="0"/>
  </r>
  <r>
    <x v="3"/>
    <x v="1"/>
    <x v="5"/>
    <x v="145"/>
    <n v="144"/>
    <n v="568764.01"/>
    <n v="342867.67000000004"/>
    <n v="225896.34"/>
    <n v="18"/>
    <n v="14053.65"/>
    <n v="6878.85"/>
    <n v="29045.33"/>
    <n v="28921.03"/>
    <n v="37"/>
    <n v="377.6"/>
    <n v="0"/>
    <n v="3"/>
    <n v="2.86"/>
    <n v="11.44"/>
    <n v="1"/>
    <n v="182416.9"/>
    <n v="191123.7"/>
    <x v="0"/>
    <x v="0"/>
    <x v="0"/>
    <x v="0"/>
    <x v="0"/>
    <x v="0"/>
  </r>
  <r>
    <x v="3"/>
    <x v="1"/>
    <x v="6"/>
    <x v="38"/>
    <n v="92"/>
    <n v="977543.34"/>
    <n v="942586.51"/>
    <n v="34956.83"/>
    <n v="28"/>
    <n v="8038.25"/>
    <n v="4471.75"/>
    <n v="70"/>
    <n v="322"/>
    <n v="2"/>
    <n v="2102.59"/>
    <n v="5022.96"/>
    <n v="69"/>
    <n v="12063.54"/>
    <n v="11480.43"/>
    <n v="61"/>
    <n v="11711.45"/>
    <n v="920505.4"/>
    <x v="0"/>
    <x v="0"/>
    <x v="0"/>
    <x v="0"/>
    <x v="0"/>
    <x v="0"/>
  </r>
  <r>
    <x v="3"/>
    <x v="1"/>
    <x v="6"/>
    <x v="116"/>
    <n v="194"/>
    <n v="191399.22"/>
    <n v="122768.74"/>
    <n v="68630.48"/>
    <n v="4"/>
    <n v="14363.4"/>
    <n v="13608.6"/>
    <n v="927.6"/>
    <n v="1898.88"/>
    <n v="18"/>
    <n v="16393.560000000001"/>
    <n v="19449.599999999999"/>
    <n v="262"/>
    <n v="34104.92"/>
    <n v="32383.41"/>
    <n v="193"/>
    <n v="0"/>
    <n v="49775.29"/>
    <x v="0"/>
    <x v="0"/>
    <x v="0"/>
    <x v="0"/>
    <x v="0"/>
    <x v="0"/>
  </r>
  <r>
    <x v="3"/>
    <x v="1"/>
    <x v="6"/>
    <x v="117"/>
    <n v="167"/>
    <n v="93515.75"/>
    <n v="54646.990000000005"/>
    <n v="38868.759999999995"/>
    <n v="0"/>
    <n v="5524.1"/>
    <n v="5398.9"/>
    <n v="490.7"/>
    <n v="57.2"/>
    <n v="3"/>
    <n v="13729.7"/>
    <n v="23349.63"/>
    <n v="299"/>
    <n v="19124.259999999998"/>
    <n v="24745.46"/>
    <n v="187"/>
    <n v="0"/>
    <n v="0"/>
    <x v="0"/>
    <x v="0"/>
    <x v="0"/>
    <x v="0"/>
    <x v="0"/>
    <x v="0"/>
  </r>
  <r>
    <x v="3"/>
    <x v="1"/>
    <x v="6"/>
    <x v="146"/>
    <n v="75"/>
    <n v="118191.23"/>
    <n v="75387.22"/>
    <n v="42804.01"/>
    <n v="3"/>
    <n v="8704.1299999999992"/>
    <n v="3773.37"/>
    <n v="138.16"/>
    <n v="1385.22"/>
    <n v="5"/>
    <n v="6630.72"/>
    <n v="4475.8599999999997"/>
    <n v="87"/>
    <n v="22595.599999999999"/>
    <n v="11455.44"/>
    <n v="82"/>
    <n v="2925.4"/>
    <n v="51250.57"/>
    <x v="0"/>
    <x v="0"/>
    <x v="0"/>
    <x v="0"/>
    <x v="0"/>
    <x v="0"/>
  </r>
  <r>
    <x v="3"/>
    <x v="1"/>
    <x v="7"/>
    <x v="41"/>
    <n v="211"/>
    <n v="215354.36"/>
    <n v="63452.359999999986"/>
    <n v="151902"/>
    <n v="0"/>
    <n v="12953.27"/>
    <n v="14460.48"/>
    <n v="5700.38"/>
    <n v="2783.36"/>
    <n v="26"/>
    <n v="24798.15"/>
    <n v="29241.040000000001"/>
    <n v="404"/>
    <n v="158.4"/>
    <n v="0"/>
    <n v="2"/>
    <n v="0"/>
    <n v="0"/>
    <x v="0"/>
    <x v="0"/>
    <x v="0"/>
    <x v="0"/>
    <x v="0"/>
    <x v="0"/>
  </r>
  <r>
    <x v="3"/>
    <x v="1"/>
    <x v="8"/>
    <x v="42"/>
    <n v="258"/>
    <n v="529652.93999999994"/>
    <n v="461062.41999999993"/>
    <n v="68590.52"/>
    <n v="9"/>
    <n v="23277.5"/>
    <n v="11868.75"/>
    <n v="35737.800000000003"/>
    <n v="12568.7"/>
    <n v="195"/>
    <n v="6441.48"/>
    <n v="7830.37"/>
    <n v="77"/>
    <n v="342.74"/>
    <n v="1289.72"/>
    <n v="10"/>
    <n v="1100"/>
    <n v="330891.90000000002"/>
    <x v="0"/>
    <x v="0"/>
    <x v="0"/>
    <x v="0"/>
    <x v="0"/>
    <x v="0"/>
  </r>
  <r>
    <x v="3"/>
    <x v="1"/>
    <x v="8"/>
    <x v="147"/>
    <n v="319"/>
    <n v="627441.77"/>
    <n v="548248.06000000006"/>
    <n v="79193.709999999992"/>
    <n v="27"/>
    <n v="27855.79"/>
    <n v="14531.71"/>
    <n v="8989.35"/>
    <n v="6211.25"/>
    <n v="149"/>
    <n v="29983.84"/>
    <n v="18497.419999999998"/>
    <n v="252"/>
    <n v="558.41"/>
    <n v="739.77"/>
    <n v="17"/>
    <n v="10791.32"/>
    <n v="477866.7"/>
    <x v="0"/>
    <x v="0"/>
    <x v="0"/>
    <x v="0"/>
    <x v="0"/>
    <x v="0"/>
  </r>
  <r>
    <x v="3"/>
    <x v="1"/>
    <x v="9"/>
    <x v="43"/>
    <n v="486"/>
    <n v="289295.53000000003"/>
    <n v="164837.95000000001"/>
    <n v="124457.58"/>
    <n v="0"/>
    <n v="48859.14"/>
    <n v="17639.61"/>
    <n v="52883.17"/>
    <n v="12593.74"/>
    <n v="59"/>
    <n v="8797.39"/>
    <n v="1462.52"/>
    <n v="87"/>
    <n v="13917.88"/>
    <n v="2188.2600000000002"/>
    <n v="34"/>
    <n v="0"/>
    <n v="0"/>
    <x v="0"/>
    <x v="0"/>
    <x v="0"/>
    <x v="0"/>
    <x v="0"/>
    <x v="0"/>
  </r>
  <r>
    <x v="3"/>
    <x v="1"/>
    <x v="9"/>
    <x v="44"/>
    <n v="46"/>
    <n v="248126.03"/>
    <n v="214670.76"/>
    <n v="33455.269999999997"/>
    <n v="8"/>
    <n v="9176.9"/>
    <n v="1700.1"/>
    <n v="1248.5999999999999"/>
    <n v="5438.4"/>
    <n v="4"/>
    <n v="863.1"/>
    <n v="0"/>
    <n v="4"/>
    <n v="0"/>
    <n v="0"/>
    <n v="0"/>
    <n v="22166.67"/>
    <n v="194158.3"/>
    <x v="0"/>
    <x v="0"/>
    <x v="0"/>
    <x v="0"/>
    <x v="0"/>
    <x v="0"/>
  </r>
  <r>
    <x v="3"/>
    <x v="1"/>
    <x v="9"/>
    <x v="45"/>
    <n v="249"/>
    <n v="204107.88"/>
    <n v="145069.10999999999"/>
    <n v="59038.770000000004"/>
    <n v="0"/>
    <n v="15248.28"/>
    <n v="8360.2199999999993"/>
    <n v="30214.55"/>
    <n v="23412.93"/>
    <n v="52"/>
    <n v="4355.6400000000003"/>
    <n v="3028.5"/>
    <n v="60"/>
    <n v="9121.2999999999993"/>
    <n v="3012.5"/>
    <n v="26"/>
    <n v="0"/>
    <n v="0"/>
    <x v="0"/>
    <x v="0"/>
    <x v="0"/>
    <x v="0"/>
    <x v="0"/>
    <x v="0"/>
  </r>
  <r>
    <x v="3"/>
    <x v="1"/>
    <x v="9"/>
    <x v="148"/>
    <n v="223"/>
    <n v="185897.41"/>
    <n v="114717.21"/>
    <n v="71180.2"/>
    <n v="0"/>
    <n v="21502.25"/>
    <n v="9875.75"/>
    <n v="38519.74"/>
    <n v="8609.64"/>
    <n v="51"/>
    <n v="6901.25"/>
    <n v="1177.02"/>
    <n v="40"/>
    <n v="3531.96"/>
    <n v="796.04"/>
    <n v="9"/>
    <n v="0"/>
    <n v="0"/>
    <x v="0"/>
    <x v="0"/>
    <x v="0"/>
    <x v="0"/>
    <x v="0"/>
    <x v="0"/>
  </r>
  <r>
    <x v="3"/>
    <x v="1"/>
    <x v="9"/>
    <x v="149"/>
    <n v="60"/>
    <n v="107226.89"/>
    <n v="53264.77"/>
    <n v="53962.12"/>
    <n v="2"/>
    <n v="10257.299999999999"/>
    <n v="2764.7"/>
    <n v="13187.45"/>
    <n v="7347.38"/>
    <n v="12"/>
    <n v="2220.9"/>
    <n v="944.42"/>
    <n v="31"/>
    <n v="3313.82"/>
    <n v="1056.3800000000001"/>
    <n v="7"/>
    <n v="24982.65"/>
    <n v="0"/>
    <x v="0"/>
    <x v="0"/>
    <x v="0"/>
    <x v="0"/>
    <x v="0"/>
    <x v="0"/>
  </r>
  <r>
    <x v="3"/>
    <x v="1"/>
    <x v="10"/>
    <x v="47"/>
    <n v="40"/>
    <n v="35336.400000000001"/>
    <n v="27969.45"/>
    <n v="7366.9500000000007"/>
    <n v="2"/>
    <n v="4153.75"/>
    <n v="1896.25"/>
    <n v="2066.4299999999998"/>
    <n v="2124.7199999999998"/>
    <n v="10"/>
    <n v="1146.77"/>
    <n v="1872.47"/>
    <n v="17"/>
    <n v="0"/>
    <n v="97.5"/>
    <n v="1"/>
    <n v="0"/>
    <n v="13596.21"/>
    <x v="0"/>
    <x v="0"/>
    <x v="0"/>
    <x v="0"/>
    <x v="0"/>
    <x v="0"/>
  </r>
  <r>
    <x v="3"/>
    <x v="1"/>
    <x v="10"/>
    <x v="49"/>
    <n v="122"/>
    <n v="287721.15999999997"/>
    <n v="134864.31999999998"/>
    <n v="152856.84"/>
    <n v="19"/>
    <n v="9968.5"/>
    <n v="3619"/>
    <n v="6404.94"/>
    <n v="4801.54"/>
    <n v="22"/>
    <n v="9062.9"/>
    <n v="3508.89"/>
    <n v="140"/>
    <n v="878.8"/>
    <n v="2452.88"/>
    <n v="23"/>
    <n v="101541.7"/>
    <n v="98069.07"/>
    <x v="0"/>
    <x v="0"/>
    <x v="0"/>
    <x v="0"/>
    <x v="0"/>
    <x v="0"/>
  </r>
  <r>
    <x v="3"/>
    <x v="1"/>
    <x v="10"/>
    <x v="52"/>
    <n v="138"/>
    <n v="59590.39"/>
    <n v="39543.89"/>
    <n v="20046.5"/>
    <n v="0"/>
    <n v="6282.25"/>
    <n v="2849.75"/>
    <n v="9375.15"/>
    <n v="4915.43"/>
    <n v="36"/>
    <n v="2820.6"/>
    <n v="1628.35"/>
    <n v="47"/>
    <n v="1568.5"/>
    <n v="1569.2"/>
    <n v="20"/>
    <n v="0"/>
    <n v="0"/>
    <x v="0"/>
    <x v="0"/>
    <x v="0"/>
    <x v="0"/>
    <x v="0"/>
    <x v="0"/>
  </r>
  <r>
    <x v="3"/>
    <x v="1"/>
    <x v="10"/>
    <x v="53"/>
    <n v="102"/>
    <n v="166730.51999999999"/>
    <n v="64800.679999999978"/>
    <n v="101929.84000000001"/>
    <n v="23"/>
    <n v="10704.64"/>
    <n v="3770.36"/>
    <n v="2013.73"/>
    <n v="2841.47"/>
    <n v="11"/>
    <n v="2958.2"/>
    <n v="349.16"/>
    <n v="28"/>
    <n v="436.28"/>
    <n v="81.900000000000006"/>
    <n v="8"/>
    <n v="85816.99"/>
    <n v="48047.39"/>
    <x v="0"/>
    <x v="0"/>
    <x v="0"/>
    <x v="0"/>
    <x v="0"/>
    <x v="0"/>
  </r>
  <r>
    <x v="3"/>
    <x v="1"/>
    <x v="10"/>
    <x v="54"/>
    <n v="97"/>
    <n v="350744.57"/>
    <n v="114519.65000000002"/>
    <n v="236224.91999999998"/>
    <n v="33"/>
    <n v="8289"/>
    <n v="3188.5"/>
    <n v="2674.1"/>
    <n v="2517.08"/>
    <n v="18"/>
    <n v="9341.85"/>
    <n v="2459.25"/>
    <n v="118"/>
    <n v="358.67"/>
    <n v="67.08"/>
    <n v="7"/>
    <n v="215056.3"/>
    <n v="95905.38"/>
    <x v="0"/>
    <x v="0"/>
    <x v="0"/>
    <x v="0"/>
    <x v="0"/>
    <x v="0"/>
  </r>
  <r>
    <x v="3"/>
    <x v="1"/>
    <x v="10"/>
    <x v="118"/>
    <n v="55"/>
    <n v="132769.84"/>
    <n v="95711.29"/>
    <n v="37058.550000000003"/>
    <n v="10"/>
    <n v="4679.75"/>
    <n v="3042.75"/>
    <n v="1389.41"/>
    <n v="4461.24"/>
    <n v="10"/>
    <n v="3205.19"/>
    <n v="2921.46"/>
    <n v="43"/>
    <n v="0"/>
    <n v="0"/>
    <n v="0"/>
    <n v="27784.2"/>
    <n v="73584.539999999994"/>
    <x v="0"/>
    <x v="0"/>
    <x v="0"/>
    <x v="0"/>
    <x v="0"/>
    <x v="0"/>
  </r>
  <r>
    <x v="3"/>
    <x v="1"/>
    <x v="10"/>
    <x v="131"/>
    <n v="45"/>
    <n v="124569.46"/>
    <n v="89010.080000000016"/>
    <n v="35559.379999999997"/>
    <n v="8"/>
    <n v="2915.9"/>
    <n v="1512.1"/>
    <n v="2251.69"/>
    <n v="5409.01"/>
    <n v="11"/>
    <n v="1531.47"/>
    <n v="1328.62"/>
    <n v="30"/>
    <n v="34.07"/>
    <n v="232.95"/>
    <n v="6"/>
    <n v="28826.25"/>
    <n v="65206"/>
    <x v="0"/>
    <x v="0"/>
    <x v="0"/>
    <x v="0"/>
    <x v="0"/>
    <x v="0"/>
  </r>
  <r>
    <x v="3"/>
    <x v="1"/>
    <x v="10"/>
    <x v="150"/>
    <n v="69"/>
    <n v="405065.21"/>
    <n v="243911.86000000002"/>
    <n v="161153.35"/>
    <n v="33"/>
    <n v="6892.5"/>
    <n v="2147.5"/>
    <n v="6359.45"/>
    <n v="2447.5300000000002"/>
    <n v="22"/>
    <n v="3196.76"/>
    <n v="2501.96"/>
    <n v="51"/>
    <n v="760.24"/>
    <n v="45.76"/>
    <n v="9"/>
    <n v="143944.4"/>
    <n v="219155.1"/>
    <x v="0"/>
    <x v="0"/>
    <x v="0"/>
    <x v="0"/>
    <x v="0"/>
    <x v="0"/>
  </r>
  <r>
    <x v="3"/>
    <x v="1"/>
    <x v="10"/>
    <x v="151"/>
    <n v="7"/>
    <n v="1554.8"/>
    <n v="0"/>
    <n v="1554.8"/>
    <n v="1"/>
    <n v="1250"/>
    <n v="0"/>
    <n v="0"/>
    <n v="0"/>
    <n v="0"/>
    <n v="304.8"/>
    <n v="0"/>
    <n v="3"/>
    <n v="0"/>
    <n v="0"/>
    <n v="0"/>
    <n v="0"/>
    <n v="0"/>
    <x v="0"/>
    <x v="0"/>
    <x v="0"/>
    <x v="0"/>
    <x v="0"/>
    <x v="0"/>
  </r>
  <r>
    <x v="3"/>
    <x v="1"/>
    <x v="10"/>
    <x v="152"/>
    <n v="3"/>
    <n v="800"/>
    <n v="683.5"/>
    <n v="116.5"/>
    <n v="0"/>
    <n v="29.7"/>
    <n v="146.30000000000001"/>
    <n v="0"/>
    <n v="0"/>
    <n v="0"/>
    <n v="86.8"/>
    <n v="420.85"/>
    <n v="7"/>
    <n v="0"/>
    <n v="116.35"/>
    <n v="5"/>
    <n v="0"/>
    <n v="0"/>
    <x v="0"/>
    <x v="0"/>
    <x v="0"/>
    <x v="0"/>
    <x v="0"/>
    <x v="0"/>
  </r>
  <r>
    <x v="3"/>
    <x v="1"/>
    <x v="27"/>
    <x v="119"/>
    <n v="55"/>
    <n v="22554.61"/>
    <n v="15274.77"/>
    <n v="7279.84"/>
    <n v="0"/>
    <n v="4412.6400000000003"/>
    <n v="4202.3599999999997"/>
    <n v="356.6"/>
    <n v="584.29999999999995"/>
    <n v="3"/>
    <n v="2106.6"/>
    <n v="8452.16"/>
    <n v="62"/>
    <n v="404"/>
    <n v="154.15"/>
    <n v="12"/>
    <n v="0"/>
    <n v="0"/>
    <x v="0"/>
    <x v="0"/>
    <x v="0"/>
    <x v="0"/>
    <x v="0"/>
    <x v="0"/>
  </r>
  <r>
    <x v="3"/>
    <x v="1"/>
    <x v="11"/>
    <x v="57"/>
    <n v="133"/>
    <n v="34491"/>
    <n v="8676.2000000000007"/>
    <n v="25814.799999999999"/>
    <n v="0"/>
    <n v="25814.799999999999"/>
    <n v="7652.2"/>
    <n v="0"/>
    <n v="0"/>
    <n v="0"/>
    <n v="0"/>
    <n v="989"/>
    <n v="7"/>
    <n v="0"/>
    <n v="35"/>
    <n v="1"/>
    <n v="0"/>
    <n v="0"/>
    <x v="0"/>
    <x v="0"/>
    <x v="0"/>
    <x v="0"/>
    <x v="0"/>
    <x v="0"/>
  </r>
  <r>
    <x v="3"/>
    <x v="1"/>
    <x v="11"/>
    <x v="120"/>
    <n v="138"/>
    <n v="35434"/>
    <n v="8976.7999999999993"/>
    <n v="26457.200000000001"/>
    <n v="0"/>
    <n v="26457.200000000001"/>
    <n v="8976.7999999999993"/>
    <n v="0"/>
    <n v="0"/>
    <n v="0"/>
    <n v="0"/>
    <n v="0"/>
    <n v="0"/>
    <n v="0"/>
    <n v="0"/>
    <n v="0"/>
    <n v="0"/>
    <n v="0"/>
    <x v="0"/>
    <x v="0"/>
    <x v="0"/>
    <x v="0"/>
    <x v="0"/>
    <x v="0"/>
  </r>
  <r>
    <x v="3"/>
    <x v="1"/>
    <x v="11"/>
    <x v="153"/>
    <n v="51"/>
    <n v="13621"/>
    <n v="3090.7000000000007"/>
    <n v="10530.3"/>
    <n v="0"/>
    <n v="10530.3"/>
    <n v="3090.7"/>
    <n v="0"/>
    <n v="0"/>
    <n v="0"/>
    <n v="0"/>
    <n v="0"/>
    <n v="0"/>
    <n v="0"/>
    <n v="0"/>
    <n v="0"/>
    <n v="0"/>
    <n v="0"/>
    <x v="0"/>
    <x v="0"/>
    <x v="0"/>
    <x v="0"/>
    <x v="0"/>
    <x v="0"/>
  </r>
  <r>
    <x v="3"/>
    <x v="1"/>
    <x v="12"/>
    <x v="60"/>
    <n v="69"/>
    <n v="407987.65"/>
    <n v="460.95000000006985"/>
    <n v="407526.69999999995"/>
    <n v="12"/>
    <n v="10354"/>
    <n v="461"/>
    <n v="0"/>
    <n v="0"/>
    <n v="0"/>
    <n v="137.6"/>
    <n v="0"/>
    <n v="1"/>
    <n v="0"/>
    <n v="0"/>
    <n v="0"/>
    <n v="397035.1"/>
    <n v="0"/>
    <x v="0"/>
    <x v="0"/>
    <x v="0"/>
    <x v="0"/>
    <x v="0"/>
    <x v="0"/>
  </r>
  <r>
    <x v="3"/>
    <x v="1"/>
    <x v="12"/>
    <x v="61"/>
    <n v="141"/>
    <n v="116266.47"/>
    <n v="82956.98000000001"/>
    <n v="33309.49"/>
    <n v="9"/>
    <n v="7743.4"/>
    <n v="2222.6"/>
    <n v="6769.24"/>
    <n v="1257.52"/>
    <n v="27"/>
    <n v="884.89"/>
    <n v="556.76"/>
    <n v="11"/>
    <n v="2564.9299999999998"/>
    <n v="1635.3"/>
    <n v="27"/>
    <n v="15347.03"/>
    <n v="61231.28"/>
    <x v="0"/>
    <x v="0"/>
    <x v="0"/>
    <x v="0"/>
    <x v="0"/>
    <x v="0"/>
  </r>
  <r>
    <x v="3"/>
    <x v="1"/>
    <x v="12"/>
    <x v="55"/>
    <n v="137"/>
    <n v="271445.7"/>
    <n v="197976.45"/>
    <n v="73469.25"/>
    <n v="20"/>
    <n v="10058.629999999999"/>
    <n v="5872.62"/>
    <n v="6266.19"/>
    <n v="10435.469999999999"/>
    <n v="32"/>
    <n v="4785.8999999999996"/>
    <n v="2151.98"/>
    <n v="60"/>
    <n v="574.03"/>
    <n v="3140.27"/>
    <n v="24"/>
    <n v="50935.5"/>
    <n v="142972.79999999999"/>
    <x v="0"/>
    <x v="0"/>
    <x v="0"/>
    <x v="0"/>
    <x v="0"/>
    <x v="0"/>
  </r>
  <r>
    <x v="3"/>
    <x v="1"/>
    <x v="13"/>
    <x v="154"/>
    <n v="348"/>
    <n v="95286.29"/>
    <n v="82648.049999999988"/>
    <n v="12638.24"/>
    <n v="0"/>
    <n v="3863.65"/>
    <n v="14913.35"/>
    <n v="619.03"/>
    <n v="1527.39"/>
    <n v="9"/>
    <n v="7495.84"/>
    <n v="59756.31"/>
    <n v="548"/>
    <n v="359.72"/>
    <n v="2158.16"/>
    <n v="72"/>
    <n v="0"/>
    <n v="0"/>
    <x v="0"/>
    <x v="0"/>
    <x v="0"/>
    <x v="0"/>
    <x v="0"/>
    <x v="0"/>
  </r>
  <r>
    <x v="3"/>
    <x v="1"/>
    <x v="14"/>
    <x v="63"/>
    <n v="18"/>
    <n v="65099.3"/>
    <n v="46685.8"/>
    <n v="18413.5"/>
    <n v="0"/>
    <n v="1980"/>
    <n v="1230"/>
    <n v="14231"/>
    <n v="5407"/>
    <n v="9"/>
    <n v="2202.5"/>
    <n v="772.8"/>
    <n v="9"/>
    <n v="0"/>
    <n v="0"/>
    <n v="0"/>
    <n v="0"/>
    <n v="0"/>
    <x v="0"/>
    <x v="0"/>
    <x v="0"/>
    <x v="0"/>
    <x v="0"/>
    <x v="0"/>
  </r>
  <r>
    <x v="3"/>
    <x v="1"/>
    <x v="15"/>
    <x v="64"/>
    <n v="29"/>
    <n v="73085"/>
    <n v="47827.740000000005"/>
    <n v="25257.26"/>
    <n v="7"/>
    <n v="2624.25"/>
    <n v="1143.25"/>
    <n v="137.69999999999999"/>
    <n v="1021.9"/>
    <n v="3"/>
    <n v="1624.16"/>
    <n v="447.84"/>
    <n v="14"/>
    <n v="81.150000000000006"/>
    <n v="484.05"/>
    <n v="5"/>
    <n v="20790"/>
    <n v="42411.5"/>
    <x v="0"/>
    <x v="0"/>
    <x v="0"/>
    <x v="0"/>
    <x v="0"/>
    <x v="0"/>
  </r>
  <r>
    <x v="3"/>
    <x v="1"/>
    <x v="16"/>
    <x v="65"/>
    <n v="163"/>
    <n v="71102.94"/>
    <n v="39658.39"/>
    <n v="31444.55"/>
    <n v="0"/>
    <n v="15556.26"/>
    <n v="8634.99"/>
    <n v="1975.9"/>
    <n v="2992.02"/>
    <n v="12"/>
    <n v="11328.79"/>
    <n v="18041.55"/>
    <n v="253"/>
    <n v="83.6"/>
    <n v="53.99"/>
    <n v="18"/>
    <n v="0"/>
    <n v="0"/>
    <x v="0"/>
    <x v="0"/>
    <x v="0"/>
    <x v="0"/>
    <x v="0"/>
    <x v="0"/>
  </r>
  <r>
    <x v="3"/>
    <x v="1"/>
    <x v="16"/>
    <x v="121"/>
    <n v="50"/>
    <n v="35040.78"/>
    <n v="25205.13"/>
    <n v="9835.6499999999978"/>
    <n v="0"/>
    <n v="2910.75"/>
    <n v="2644.25"/>
    <n v="1452.98"/>
    <n v="1750.72"/>
    <n v="14"/>
    <n v="5391.12"/>
    <n v="14090.76"/>
    <n v="172"/>
    <n v="80.8"/>
    <n v="312"/>
    <n v="5"/>
    <n v="0"/>
    <n v="0"/>
    <x v="0"/>
    <x v="0"/>
    <x v="0"/>
    <x v="0"/>
    <x v="0"/>
    <x v="0"/>
  </r>
  <r>
    <x v="3"/>
    <x v="1"/>
    <x v="17"/>
    <x v="68"/>
    <n v="514"/>
    <n v="198933.69"/>
    <n v="145155.79999999999"/>
    <n v="53777.89"/>
    <n v="0"/>
    <n v="10824.9"/>
    <n v="22086.6"/>
    <n v="12592.55"/>
    <n v="9083.4699999999993"/>
    <n v="59"/>
    <n v="23663.49"/>
    <n v="69300.55"/>
    <n v="856"/>
    <n v="6075.95"/>
    <n v="1333.14"/>
    <n v="46"/>
    <n v="0"/>
    <n v="0"/>
    <x v="0"/>
    <x v="0"/>
    <x v="0"/>
    <x v="0"/>
    <x v="0"/>
    <x v="0"/>
  </r>
  <r>
    <x v="3"/>
    <x v="1"/>
    <x v="17"/>
    <x v="132"/>
    <n v="36"/>
    <n v="345245.72"/>
    <n v="276848.39999999997"/>
    <n v="68397.319999999992"/>
    <n v="8"/>
    <n v="2848.5"/>
    <n v="2779"/>
    <n v="1400.11"/>
    <n v="3184.18"/>
    <n v="13"/>
    <n v="2851.32"/>
    <n v="5607.28"/>
    <n v="93"/>
    <n v="4.1500000000000004"/>
    <n v="16.59"/>
    <n v="1"/>
    <n v="61293.24"/>
    <n v="256092.79999999999"/>
    <x v="0"/>
    <x v="0"/>
    <x v="0"/>
    <x v="0"/>
    <x v="0"/>
    <x v="0"/>
  </r>
  <r>
    <x v="3"/>
    <x v="1"/>
    <x v="18"/>
    <x v="69"/>
    <n v="119"/>
    <n v="1309851.49"/>
    <n v="1281017.97"/>
    <n v="28833.519999999997"/>
    <n v="27"/>
    <n v="11726.13"/>
    <n v="4881.37"/>
    <n v="5433.5"/>
    <n v="2392.3000000000002"/>
    <n v="21"/>
    <n v="11119.8"/>
    <n v="6009.25"/>
    <n v="142"/>
    <n v="54.4"/>
    <n v="151.44999999999999"/>
    <n v="4"/>
    <n v="499.69"/>
    <n v="1251932"/>
    <x v="0"/>
    <x v="0"/>
    <x v="0"/>
    <x v="0"/>
    <x v="0"/>
    <x v="0"/>
  </r>
  <r>
    <x v="3"/>
    <x v="1"/>
    <x v="19"/>
    <x v="71"/>
    <n v="236"/>
    <n v="326439.98"/>
    <n v="178719.52999999997"/>
    <n v="147720.45000000001"/>
    <n v="2"/>
    <n v="22859.75"/>
    <n v="9852.75"/>
    <n v="22850.83"/>
    <n v="16607.66"/>
    <n v="87"/>
    <n v="62504.55"/>
    <n v="46464.82"/>
    <n v="876"/>
    <n v="36083.32"/>
    <n v="14434.01"/>
    <n v="35"/>
    <n v="0"/>
    <n v="12443.31"/>
    <x v="0"/>
    <x v="0"/>
    <x v="0"/>
    <x v="0"/>
    <x v="0"/>
    <x v="0"/>
  </r>
  <r>
    <x v="3"/>
    <x v="1"/>
    <x v="19"/>
    <x v="122"/>
    <n v="231"/>
    <n v="356836.48"/>
    <n v="175255.14999999997"/>
    <n v="181581.33000000002"/>
    <n v="6"/>
    <n v="24263.759999999998"/>
    <n v="7681.24"/>
    <n v="24452.6"/>
    <n v="11606.31"/>
    <n v="68"/>
    <n v="46515.55"/>
    <n v="26657.99"/>
    <n v="347"/>
    <n v="72371.8"/>
    <n v="27317.24"/>
    <n v="67"/>
    <n v="8948.6200000000008"/>
    <n v="29874.55"/>
    <x v="0"/>
    <x v="0"/>
    <x v="0"/>
    <x v="0"/>
    <x v="0"/>
    <x v="0"/>
  </r>
  <r>
    <x v="3"/>
    <x v="1"/>
    <x v="20"/>
    <x v="74"/>
    <n v="39"/>
    <n v="37557.1"/>
    <n v="28335.26"/>
    <n v="9221.84"/>
    <n v="1"/>
    <n v="1592.1"/>
    <n v="1493.4"/>
    <n v="2745.92"/>
    <n v="4547.1099999999997"/>
    <n v="22"/>
    <n v="4549.42"/>
    <n v="5044.83"/>
    <n v="75"/>
    <n v="334.4"/>
    <n v="1658.8"/>
    <n v="6"/>
    <n v="0"/>
    <n v="1005.06"/>
    <x v="0"/>
    <x v="0"/>
    <x v="0"/>
    <x v="0"/>
    <x v="0"/>
    <x v="0"/>
  </r>
  <r>
    <x v="3"/>
    <x v="1"/>
    <x v="20"/>
    <x v="75"/>
    <n v="132"/>
    <n v="444288.56"/>
    <n v="204978.13"/>
    <n v="239310.43"/>
    <n v="37"/>
    <n v="9900.2999999999993"/>
    <n v="4180.7"/>
    <n v="17094.03"/>
    <n v="9530.39"/>
    <n v="85"/>
    <n v="15239.97"/>
    <n v="9970.41"/>
    <n v="230"/>
    <n v="2002.73"/>
    <n v="810.22"/>
    <n v="18"/>
    <n v="193358.4"/>
    <n v="127237.6"/>
    <x v="0"/>
    <x v="0"/>
    <x v="0"/>
    <x v="0"/>
    <x v="0"/>
    <x v="0"/>
  </r>
  <r>
    <x v="3"/>
    <x v="1"/>
    <x v="20"/>
    <x v="76"/>
    <n v="248"/>
    <n v="555075.07999999996"/>
    <n v="366275.62"/>
    <n v="188799.46"/>
    <n v="53"/>
    <n v="16890.150000000001"/>
    <n v="13465.85"/>
    <n v="25255.19"/>
    <n v="28341.41"/>
    <n v="162"/>
    <n v="18211.669999999998"/>
    <n v="31774.01"/>
    <n v="430"/>
    <n v="2878.25"/>
    <n v="4489.24"/>
    <n v="29"/>
    <n v="120749.2"/>
    <n v="181012"/>
    <x v="0"/>
    <x v="0"/>
    <x v="0"/>
    <x v="0"/>
    <x v="0"/>
    <x v="0"/>
  </r>
  <r>
    <x v="3"/>
    <x v="1"/>
    <x v="20"/>
    <x v="77"/>
    <n v="306"/>
    <n v="402357.21"/>
    <n v="264525.55000000005"/>
    <n v="137831.66"/>
    <n v="32"/>
    <n v="13097.46"/>
    <n v="11745.54"/>
    <n v="23924.62"/>
    <n v="27565.96"/>
    <n v="165"/>
    <n v="18772.990000000002"/>
    <n v="21890.85"/>
    <n v="358"/>
    <n v="4073.14"/>
    <n v="5258.46"/>
    <n v="48"/>
    <n v="74157.45"/>
    <n v="95083.58"/>
    <x v="0"/>
    <x v="0"/>
    <x v="0"/>
    <x v="0"/>
    <x v="0"/>
    <x v="0"/>
  </r>
  <r>
    <x v="3"/>
    <x v="1"/>
    <x v="20"/>
    <x v="78"/>
    <n v="420"/>
    <n v="448910.27"/>
    <n v="307880.14"/>
    <n v="141030.13"/>
    <n v="22"/>
    <n v="19673.96"/>
    <n v="15228.04"/>
    <n v="32087.25"/>
    <n v="41459.21"/>
    <n v="229"/>
    <n v="24435.78"/>
    <n v="40247.440000000002"/>
    <n v="547"/>
    <n v="6500.73"/>
    <n v="2462.13"/>
    <n v="48"/>
    <n v="46990.41"/>
    <n v="61390.400000000001"/>
    <x v="0"/>
    <x v="0"/>
    <x v="0"/>
    <x v="0"/>
    <x v="0"/>
    <x v="0"/>
  </r>
  <r>
    <x v="3"/>
    <x v="1"/>
    <x v="21"/>
    <x v="79"/>
    <n v="20"/>
    <n v="31381.56"/>
    <n v="13281.210000000003"/>
    <n v="18100.349999999999"/>
    <n v="0"/>
    <n v="898.4"/>
    <n v="591.6"/>
    <n v="1521.46"/>
    <n v="2079"/>
    <n v="12"/>
    <n v="277.35000000000002"/>
    <n v="732.53"/>
    <n v="10"/>
    <n v="329.14"/>
    <n v="2677.16"/>
    <n v="6"/>
    <n v="0"/>
    <n v="0"/>
    <x v="0"/>
    <x v="0"/>
    <x v="0"/>
    <x v="0"/>
    <x v="0"/>
    <x v="0"/>
  </r>
  <r>
    <x v="3"/>
    <x v="1"/>
    <x v="21"/>
    <x v="80"/>
    <n v="25"/>
    <n v="37197.800000000003"/>
    <n v="19194.120000000003"/>
    <n v="18003.68"/>
    <n v="0"/>
    <n v="1225.8"/>
    <n v="790.2"/>
    <n v="3326.74"/>
    <n v="2490.64"/>
    <n v="18"/>
    <n v="1956.26"/>
    <n v="1453.95"/>
    <n v="28"/>
    <n v="1494.88"/>
    <n v="2824.57"/>
    <n v="15"/>
    <n v="0"/>
    <n v="0"/>
    <x v="0"/>
    <x v="0"/>
    <x v="0"/>
    <x v="0"/>
    <x v="0"/>
    <x v="0"/>
  </r>
  <r>
    <x v="3"/>
    <x v="1"/>
    <x v="21"/>
    <x v="78"/>
    <n v="2"/>
    <n v="1705.6"/>
    <n v="579.19999999999982"/>
    <n v="1126.4000000000001"/>
    <n v="0"/>
    <n v="252"/>
    <n v="0"/>
    <n v="289.60000000000002"/>
    <n v="0"/>
    <n v="1"/>
    <n v="276"/>
    <n v="0"/>
    <n v="1"/>
    <n v="308.8"/>
    <n v="0"/>
    <n v="3"/>
    <n v="0"/>
    <n v="0"/>
    <x v="0"/>
    <x v="0"/>
    <x v="0"/>
    <x v="0"/>
    <x v="0"/>
    <x v="0"/>
  </r>
  <r>
    <x v="3"/>
    <x v="1"/>
    <x v="21"/>
    <x v="155"/>
    <n v="42"/>
    <n v="35427.96"/>
    <n v="22229.84"/>
    <n v="13198.119999999999"/>
    <n v="0"/>
    <n v="1676.3"/>
    <n v="1413.7"/>
    <n v="2355.2199999999998"/>
    <n v="2745.71"/>
    <n v="16"/>
    <n v="3011.81"/>
    <n v="2740.54"/>
    <n v="45"/>
    <n v="1035.79"/>
    <n v="5128.03"/>
    <n v="12"/>
    <n v="0"/>
    <n v="0"/>
    <x v="0"/>
    <x v="0"/>
    <x v="0"/>
    <x v="0"/>
    <x v="0"/>
    <x v="0"/>
  </r>
  <r>
    <x v="3"/>
    <x v="1"/>
    <x v="21"/>
    <x v="177"/>
    <n v="15"/>
    <n v="11742.24"/>
    <n v="6532.1900000000005"/>
    <n v="5210.0499999999993"/>
    <n v="0"/>
    <n v="822.7"/>
    <n v="372.3"/>
    <n v="1639.37"/>
    <n v="744.01"/>
    <n v="8"/>
    <n v="220.7"/>
    <n v="86.8"/>
    <n v="4"/>
    <n v="329.28"/>
    <n v="562.32000000000005"/>
    <n v="5"/>
    <n v="0"/>
    <n v="0"/>
    <x v="0"/>
    <x v="0"/>
    <x v="0"/>
    <x v="0"/>
    <x v="0"/>
    <x v="0"/>
  </r>
  <r>
    <x v="3"/>
    <x v="1"/>
    <x v="30"/>
    <x v="134"/>
    <n v="0"/>
    <n v="82923.53"/>
    <n v="76200"/>
    <n v="6723.53"/>
    <n v="33"/>
    <n v="0"/>
    <n v="0"/>
    <n v="0"/>
    <n v="0"/>
    <n v="0"/>
    <n v="0"/>
    <n v="0"/>
    <n v="0"/>
    <n v="0"/>
    <n v="0"/>
    <n v="0"/>
    <n v="6723.53"/>
    <n v="76200"/>
    <x v="0"/>
    <x v="0"/>
    <x v="0"/>
    <x v="0"/>
    <x v="0"/>
    <x v="0"/>
  </r>
  <r>
    <x v="3"/>
    <x v="1"/>
    <x v="28"/>
    <x v="6"/>
    <n v="163"/>
    <n v="28234.49"/>
    <n v="12478.29"/>
    <n v="15756.2"/>
    <n v="0"/>
    <n v="8404.9"/>
    <n v="4634.1000000000004"/>
    <n v="491.8"/>
    <n v="127.25"/>
    <n v="4"/>
    <n v="1232.53"/>
    <n v="2632.79"/>
    <n v="38"/>
    <n v="5391.97"/>
    <n v="3846.05"/>
    <n v="230"/>
    <n v="0"/>
    <n v="0"/>
    <x v="0"/>
    <x v="0"/>
    <x v="0"/>
    <x v="0"/>
    <x v="0"/>
    <x v="0"/>
  </r>
  <r>
    <x v="3"/>
    <x v="1"/>
    <x v="28"/>
    <x v="9"/>
    <n v="2"/>
    <n v="208.8"/>
    <n v="0"/>
    <n v="208.8"/>
    <n v="0"/>
    <n v="204"/>
    <n v="0"/>
    <n v="0"/>
    <n v="0"/>
    <n v="0"/>
    <n v="0"/>
    <n v="0"/>
    <n v="0"/>
    <n v="4.8"/>
    <n v="0"/>
    <n v="1"/>
    <n v="0"/>
    <n v="0"/>
    <x v="0"/>
    <x v="0"/>
    <x v="0"/>
    <x v="0"/>
    <x v="0"/>
    <x v="0"/>
  </r>
  <r>
    <x v="3"/>
    <x v="1"/>
    <x v="28"/>
    <x v="12"/>
    <n v="8"/>
    <n v="1895.82"/>
    <n v="706.8"/>
    <n v="1189.02"/>
    <n v="0"/>
    <n v="369.1"/>
    <n v="237.9"/>
    <n v="80"/>
    <n v="0"/>
    <n v="1"/>
    <n v="410.64"/>
    <n v="138.96"/>
    <n v="5"/>
    <n v="329.28"/>
    <n v="169.94"/>
    <n v="11"/>
    <n v="0"/>
    <n v="0"/>
    <x v="0"/>
    <x v="0"/>
    <x v="0"/>
    <x v="0"/>
    <x v="0"/>
    <x v="0"/>
  </r>
  <r>
    <x v="3"/>
    <x v="1"/>
    <x v="28"/>
    <x v="14"/>
    <n v="248"/>
    <n v="39079.18"/>
    <n v="18267.349999999999"/>
    <n v="20811.830000000002"/>
    <n v="0"/>
    <n v="11505.51"/>
    <n v="7484.04"/>
    <n v="48"/>
    <n v="432"/>
    <n v="1"/>
    <n v="381.61"/>
    <n v="460.47"/>
    <n v="12"/>
    <n v="7831.71"/>
    <n v="8930.84"/>
    <n v="430"/>
    <n v="0"/>
    <n v="0"/>
    <x v="0"/>
    <x v="0"/>
    <x v="0"/>
    <x v="0"/>
    <x v="0"/>
    <x v="0"/>
  </r>
  <r>
    <x v="3"/>
    <x v="1"/>
    <x v="28"/>
    <x v="19"/>
    <n v="9"/>
    <n v="1585.9"/>
    <n v="607.35000000000014"/>
    <n v="978.55"/>
    <n v="0"/>
    <n v="235.65"/>
    <n v="389.35"/>
    <n v="0"/>
    <n v="0"/>
    <n v="0"/>
    <n v="264"/>
    <n v="0"/>
    <n v="2"/>
    <n v="358.9"/>
    <n v="218"/>
    <n v="15"/>
    <n v="0"/>
    <n v="0"/>
    <x v="0"/>
    <x v="0"/>
    <x v="0"/>
    <x v="0"/>
    <x v="0"/>
    <x v="0"/>
  </r>
  <r>
    <x v="3"/>
    <x v="1"/>
    <x v="28"/>
    <x v="20"/>
    <n v="15"/>
    <n v="1588.75"/>
    <n v="874.49"/>
    <n v="714.26"/>
    <n v="0"/>
    <n v="450.55"/>
    <n v="603.45000000000005"/>
    <n v="0"/>
    <n v="0"/>
    <n v="0"/>
    <n v="26.07"/>
    <n v="234.58"/>
    <n v="2"/>
    <n v="237.64"/>
    <n v="36.46"/>
    <n v="6"/>
    <n v="0"/>
    <n v="0"/>
    <x v="0"/>
    <x v="0"/>
    <x v="0"/>
    <x v="0"/>
    <x v="0"/>
    <x v="0"/>
  </r>
  <r>
    <x v="3"/>
    <x v="1"/>
    <x v="28"/>
    <x v="173"/>
    <n v="1"/>
    <n v="168"/>
    <n v="0"/>
    <n v="168"/>
    <n v="0"/>
    <n v="168"/>
    <n v="0"/>
    <n v="0"/>
    <n v="0"/>
    <n v="0"/>
    <n v="0"/>
    <n v="0"/>
    <n v="0"/>
    <n v="0"/>
    <n v="0"/>
    <n v="0"/>
    <n v="0"/>
    <n v="0"/>
    <x v="0"/>
    <x v="0"/>
    <x v="0"/>
    <x v="0"/>
    <x v="0"/>
    <x v="0"/>
  </r>
  <r>
    <x v="3"/>
    <x v="1"/>
    <x v="28"/>
    <x v="1"/>
    <n v="3"/>
    <n v="1301.0999999999999"/>
    <n v="340"/>
    <n v="961.09999999999991"/>
    <n v="0"/>
    <n v="504"/>
    <n v="0"/>
    <n v="170"/>
    <n v="0"/>
    <n v="2"/>
    <n v="222.3"/>
    <n v="0"/>
    <n v="3"/>
    <n v="64.8"/>
    <n v="0"/>
    <n v="3"/>
    <n v="0"/>
    <n v="0"/>
    <x v="0"/>
    <x v="0"/>
    <x v="0"/>
    <x v="0"/>
    <x v="0"/>
    <x v="0"/>
  </r>
  <r>
    <x v="3"/>
    <x v="1"/>
    <x v="28"/>
    <x v="178"/>
    <n v="5"/>
    <n v="1654.2"/>
    <n v="300"/>
    <n v="1354.2"/>
    <n v="0"/>
    <n v="912.5"/>
    <n v="0"/>
    <n v="150"/>
    <n v="0"/>
    <n v="2"/>
    <n v="0"/>
    <n v="0"/>
    <n v="1"/>
    <n v="291.7"/>
    <n v="0"/>
    <n v="7"/>
    <n v="0"/>
    <n v="0"/>
    <x v="0"/>
    <x v="0"/>
    <x v="0"/>
    <x v="0"/>
    <x v="0"/>
    <x v="0"/>
  </r>
  <r>
    <x v="3"/>
    <x v="1"/>
    <x v="28"/>
    <x v="24"/>
    <n v="0"/>
    <n v="0"/>
    <n v="0"/>
    <n v="0"/>
    <n v="0"/>
    <n v="0"/>
    <n v="0"/>
    <n v="0"/>
    <n v="0"/>
    <n v="0"/>
    <n v="0"/>
    <n v="0"/>
    <n v="0"/>
    <n v="0"/>
    <n v="0"/>
    <n v="0"/>
    <n v="0"/>
    <n v="0"/>
    <x v="0"/>
    <x v="0"/>
    <x v="0"/>
    <x v="0"/>
    <x v="0"/>
    <x v="0"/>
  </r>
  <r>
    <x v="3"/>
    <x v="1"/>
    <x v="28"/>
    <x v="157"/>
    <n v="51"/>
    <n v="10197.41"/>
    <n v="3711.5599999999995"/>
    <n v="6485.85"/>
    <n v="0"/>
    <n v="2524.3000000000002"/>
    <n v="1328.7"/>
    <n v="89.87"/>
    <n v="88.8"/>
    <n v="2"/>
    <n v="1264.72"/>
    <n v="568.08000000000004"/>
    <n v="18"/>
    <n v="2366.96"/>
    <n v="1368.64"/>
    <n v="81"/>
    <n v="0"/>
    <n v="0"/>
    <x v="0"/>
    <x v="0"/>
    <x v="0"/>
    <x v="0"/>
    <x v="0"/>
    <x v="0"/>
  </r>
  <r>
    <x v="3"/>
    <x v="1"/>
    <x v="32"/>
    <x v="158"/>
    <n v="1"/>
    <n v="6984"/>
    <n v="0"/>
    <n v="6984"/>
    <n v="0"/>
    <n v="84"/>
    <n v="0"/>
    <n v="0"/>
    <n v="0"/>
    <n v="0"/>
    <n v="0"/>
    <n v="0"/>
    <n v="0"/>
    <n v="0"/>
    <n v="0"/>
    <n v="0"/>
    <n v="0"/>
    <n v="0"/>
    <x v="0"/>
    <x v="0"/>
    <x v="0"/>
    <x v="0"/>
    <x v="0"/>
    <x v="0"/>
  </r>
  <r>
    <x v="3"/>
    <x v="1"/>
    <x v="32"/>
    <x v="159"/>
    <n v="2"/>
    <n v="1939"/>
    <n v="49.5"/>
    <n v="1889.5"/>
    <n v="0"/>
    <n v="89.5"/>
    <n v="49.5"/>
    <n v="0"/>
    <n v="0"/>
    <n v="0"/>
    <n v="0"/>
    <n v="0"/>
    <n v="0"/>
    <n v="0"/>
    <n v="0"/>
    <n v="0"/>
    <n v="0"/>
    <n v="0"/>
    <x v="0"/>
    <x v="0"/>
    <x v="0"/>
    <x v="0"/>
    <x v="0"/>
    <x v="0"/>
  </r>
  <r>
    <x v="3"/>
    <x v="1"/>
    <x v="33"/>
    <x v="160"/>
    <n v="1"/>
    <n v="35"/>
    <n v="0"/>
    <n v="35"/>
    <n v="0"/>
    <n v="35"/>
    <n v="0"/>
    <n v="0"/>
    <n v="0"/>
    <n v="0"/>
    <n v="0"/>
    <n v="0"/>
    <n v="0"/>
    <n v="0"/>
    <n v="0"/>
    <n v="0"/>
    <n v="0"/>
    <n v="0"/>
    <x v="0"/>
    <x v="0"/>
    <x v="0"/>
    <x v="0"/>
    <x v="0"/>
    <x v="0"/>
  </r>
  <r>
    <x v="3"/>
    <x v="1"/>
    <x v="33"/>
    <x v="161"/>
    <n v="13"/>
    <n v="515"/>
    <n v="0"/>
    <n v="515"/>
    <n v="0"/>
    <n v="515"/>
    <n v="0"/>
    <n v="0"/>
    <n v="0"/>
    <n v="0"/>
    <n v="0"/>
    <n v="0"/>
    <n v="0"/>
    <n v="0"/>
    <n v="0"/>
    <n v="0"/>
    <n v="0"/>
    <n v="0"/>
    <x v="0"/>
    <x v="0"/>
    <x v="0"/>
    <x v="0"/>
    <x v="0"/>
    <x v="0"/>
  </r>
  <r>
    <x v="3"/>
    <x v="1"/>
    <x v="33"/>
    <x v="162"/>
    <n v="6"/>
    <n v="240"/>
    <n v="0"/>
    <n v="240"/>
    <n v="0"/>
    <n v="240"/>
    <n v="0"/>
    <n v="0"/>
    <n v="0"/>
    <n v="0"/>
    <n v="0"/>
    <n v="0"/>
    <n v="0"/>
    <n v="0"/>
    <n v="0"/>
    <n v="0"/>
    <n v="0"/>
    <n v="0"/>
    <x v="0"/>
    <x v="0"/>
    <x v="0"/>
    <x v="0"/>
    <x v="0"/>
    <x v="0"/>
  </r>
  <r>
    <x v="3"/>
    <x v="1"/>
    <x v="34"/>
    <x v="163"/>
    <n v="53"/>
    <n v="21169.35"/>
    <n v="8551.4299999999985"/>
    <n v="12617.92"/>
    <n v="0"/>
    <n v="4471"/>
    <n v="1384"/>
    <n v="976"/>
    <n v="0"/>
    <n v="1"/>
    <n v="7170.92"/>
    <n v="5215.43"/>
    <n v="40"/>
    <n v="0"/>
    <n v="0"/>
    <n v="0"/>
    <n v="0"/>
    <n v="0"/>
    <x v="0"/>
    <x v="0"/>
    <x v="0"/>
    <x v="0"/>
    <x v="0"/>
    <x v="0"/>
  </r>
  <r>
    <x v="3"/>
    <x v="1"/>
    <x v="22"/>
    <x v="83"/>
    <n v="175"/>
    <n v="113693.02"/>
    <n v="78234.260000000009"/>
    <n v="35458.759999999995"/>
    <n v="2"/>
    <n v="20978.01"/>
    <n v="7501.99"/>
    <n v="7424.7"/>
    <n v="14922.18"/>
    <n v="81"/>
    <n v="1450.66"/>
    <n v="407.41"/>
    <n v="18"/>
    <n v="1416.39"/>
    <n v="884.11"/>
    <n v="16"/>
    <n v="3969"/>
    <n v="9824.81"/>
    <x v="0"/>
    <x v="0"/>
    <x v="0"/>
    <x v="0"/>
    <x v="0"/>
    <x v="0"/>
  </r>
  <r>
    <x v="3"/>
    <x v="1"/>
    <x v="22"/>
    <x v="84"/>
    <n v="167"/>
    <n v="241247.53"/>
    <n v="206680.86"/>
    <n v="34566.67"/>
    <n v="6"/>
    <n v="17662.53"/>
    <n v="7692.47"/>
    <n v="11351.21"/>
    <n v="4863.3999999999996"/>
    <n v="100"/>
    <n v="1681.92"/>
    <n v="1920.88"/>
    <n v="34"/>
    <n v="1153.9100000000001"/>
    <n v="242.19"/>
    <n v="9"/>
    <n v="2717.1"/>
    <n v="159532.70000000001"/>
    <x v="0"/>
    <x v="0"/>
    <x v="0"/>
    <x v="0"/>
    <x v="0"/>
    <x v="0"/>
  </r>
  <r>
    <x v="3"/>
    <x v="1"/>
    <x v="22"/>
    <x v="85"/>
    <n v="156"/>
    <n v="279308.79999999999"/>
    <n v="144586.79999999999"/>
    <n v="134722"/>
    <n v="8"/>
    <n v="14274.25"/>
    <n v="9243.25"/>
    <n v="7909.86"/>
    <n v="18144.89"/>
    <n v="114"/>
    <n v="3058.77"/>
    <n v="2524.46"/>
    <n v="45"/>
    <n v="33.119999999999997"/>
    <n v="298.08"/>
    <n v="1"/>
    <n v="109446"/>
    <n v="62266.65"/>
    <x v="0"/>
    <x v="0"/>
    <x v="0"/>
    <x v="0"/>
    <x v="0"/>
    <x v="0"/>
  </r>
  <r>
    <x v="3"/>
    <x v="1"/>
    <x v="22"/>
    <x v="86"/>
    <n v="117"/>
    <n v="78171.77"/>
    <n v="62101.540000000008"/>
    <n v="16070.23"/>
    <n v="0"/>
    <n v="4703.45"/>
    <n v="3180.55"/>
    <n v="8676.35"/>
    <n v="13089.34"/>
    <n v="60"/>
    <n v="1364.82"/>
    <n v="2006.5"/>
    <n v="34"/>
    <n v="1325.61"/>
    <n v="293.77"/>
    <n v="10"/>
    <n v="0"/>
    <n v="0"/>
    <x v="0"/>
    <x v="0"/>
    <x v="0"/>
    <x v="0"/>
    <x v="0"/>
    <x v="0"/>
  </r>
  <r>
    <x v="3"/>
    <x v="1"/>
    <x v="22"/>
    <x v="87"/>
    <n v="269"/>
    <n v="375967.75"/>
    <n v="307714.59999999998"/>
    <n v="68253.149999999994"/>
    <n v="6"/>
    <n v="16769.009999999998"/>
    <n v="15424.74"/>
    <n v="36283.919999999998"/>
    <n v="41811.89"/>
    <n v="195"/>
    <n v="9742.76"/>
    <n v="10809"/>
    <n v="221"/>
    <n v="2575.46"/>
    <n v="2883.16"/>
    <n v="29"/>
    <n v="2700"/>
    <n v="80594.19"/>
    <x v="0"/>
    <x v="0"/>
    <x v="0"/>
    <x v="0"/>
    <x v="0"/>
    <x v="0"/>
  </r>
  <r>
    <x v="3"/>
    <x v="1"/>
    <x v="22"/>
    <x v="164"/>
    <n v="420"/>
    <n v="313940.52"/>
    <n v="271270.40000000002"/>
    <n v="42670.119999999995"/>
    <n v="0"/>
    <n v="13750.15"/>
    <n v="11909.35"/>
    <n v="23571.8"/>
    <n v="60729.95"/>
    <n v="259"/>
    <n v="3969.29"/>
    <n v="24977.96"/>
    <n v="222"/>
    <n v="1033.8800000000001"/>
    <n v="5049.6400000000003"/>
    <n v="17"/>
    <n v="0"/>
    <n v="0"/>
    <x v="0"/>
    <x v="0"/>
    <x v="0"/>
    <x v="0"/>
    <x v="0"/>
    <x v="0"/>
  </r>
  <r>
    <x v="3"/>
    <x v="1"/>
    <x v="23"/>
    <x v="135"/>
    <n v="294"/>
    <n v="108511.55"/>
    <n v="95924.02"/>
    <n v="12587.529999999999"/>
    <n v="0"/>
    <n v="2726.37"/>
    <n v="10945.63"/>
    <n v="0"/>
    <n v="0"/>
    <n v="0"/>
    <n v="0"/>
    <n v="0"/>
    <n v="0"/>
    <n v="6362.16"/>
    <n v="84978.39"/>
    <n v="273"/>
    <n v="0"/>
    <n v="0"/>
    <x v="0"/>
    <x v="0"/>
    <x v="0"/>
    <x v="0"/>
    <x v="0"/>
    <x v="0"/>
  </r>
  <r>
    <x v="3"/>
    <x v="1"/>
    <x v="23"/>
    <x v="90"/>
    <n v="184"/>
    <n v="94113.27"/>
    <n v="83888.88"/>
    <n v="10224.39"/>
    <n v="0"/>
    <n v="1486.58"/>
    <n v="5521.42"/>
    <n v="0"/>
    <n v="0"/>
    <n v="0"/>
    <n v="0"/>
    <n v="0"/>
    <n v="0"/>
    <n v="8047.81"/>
    <n v="78367.460000000006"/>
    <n v="315"/>
    <n v="0"/>
    <n v="0"/>
    <x v="0"/>
    <x v="0"/>
    <x v="0"/>
    <x v="0"/>
    <x v="0"/>
    <x v="0"/>
  </r>
  <r>
    <x v="3"/>
    <x v="1"/>
    <x v="23"/>
    <x v="91"/>
    <n v="202"/>
    <n v="97350.8"/>
    <n v="87140.790000000008"/>
    <n v="10210.01"/>
    <n v="0"/>
    <n v="1701.29"/>
    <n v="7205.01"/>
    <n v="0"/>
    <n v="0"/>
    <n v="0"/>
    <n v="0"/>
    <n v="0"/>
    <n v="0"/>
    <n v="6534.72"/>
    <n v="79935.78"/>
    <n v="286"/>
    <n v="0"/>
    <n v="0"/>
    <x v="0"/>
    <x v="0"/>
    <x v="0"/>
    <x v="0"/>
    <x v="0"/>
    <x v="0"/>
  </r>
  <r>
    <x v="3"/>
    <x v="1"/>
    <x v="23"/>
    <x v="124"/>
    <n v="140"/>
    <n v="58605.82"/>
    <n v="49198.619999999995"/>
    <n v="9407.2000000000007"/>
    <n v="0"/>
    <n v="1467.6"/>
    <n v="3955.9"/>
    <n v="0"/>
    <n v="0"/>
    <n v="0"/>
    <n v="0"/>
    <n v="0"/>
    <n v="0"/>
    <n v="5289.6"/>
    <n v="45242.720000000001"/>
    <n v="180"/>
    <n v="0"/>
    <n v="0"/>
    <x v="0"/>
    <x v="0"/>
    <x v="0"/>
    <x v="0"/>
    <x v="0"/>
    <x v="0"/>
  </r>
  <r>
    <x v="3"/>
    <x v="1"/>
    <x v="23"/>
    <x v="125"/>
    <n v="44"/>
    <n v="74355.95"/>
    <n v="53330.659999999996"/>
    <n v="21025.29"/>
    <n v="7"/>
    <n v="754.56"/>
    <n v="1590.14"/>
    <n v="0"/>
    <n v="0"/>
    <n v="0"/>
    <n v="0"/>
    <n v="0"/>
    <n v="0"/>
    <n v="708.98"/>
    <n v="8383.23"/>
    <n v="30"/>
    <n v="18754.75"/>
    <n v="43357.29"/>
    <x v="0"/>
    <x v="0"/>
    <x v="0"/>
    <x v="0"/>
    <x v="0"/>
    <x v="0"/>
  </r>
  <r>
    <x v="3"/>
    <x v="1"/>
    <x v="23"/>
    <x v="165"/>
    <n v="27"/>
    <n v="16694.349999999999"/>
    <n v="8344.0399999999991"/>
    <n v="8350.31"/>
    <n v="0"/>
    <n v="583.5"/>
    <n v="1285.0999999999999"/>
    <n v="0"/>
    <n v="0"/>
    <n v="0"/>
    <n v="0"/>
    <n v="0"/>
    <n v="0"/>
    <n v="1645.81"/>
    <n v="7058.94"/>
    <n v="16"/>
    <n v="0"/>
    <n v="0"/>
    <x v="0"/>
    <x v="0"/>
    <x v="0"/>
    <x v="0"/>
    <x v="0"/>
    <x v="0"/>
  </r>
  <r>
    <x v="3"/>
    <x v="1"/>
    <x v="23"/>
    <x v="166"/>
    <n v="46"/>
    <n v="16085.48"/>
    <n v="14496.82"/>
    <n v="1588.66"/>
    <n v="0"/>
    <n v="400.94"/>
    <n v="1660.76"/>
    <n v="0"/>
    <n v="0"/>
    <n v="0"/>
    <n v="0"/>
    <n v="0"/>
    <n v="0"/>
    <n v="956.72"/>
    <n v="12836.06"/>
    <n v="56"/>
    <n v="0"/>
    <n v="0"/>
    <x v="0"/>
    <x v="0"/>
    <x v="0"/>
    <x v="0"/>
    <x v="0"/>
    <x v="0"/>
  </r>
  <r>
    <x v="3"/>
    <x v="1"/>
    <x v="23"/>
    <x v="167"/>
    <n v="50"/>
    <n v="114297.17"/>
    <n v="24849.72"/>
    <n v="89447.45"/>
    <n v="7"/>
    <n v="1099.5"/>
    <n v="1351.7"/>
    <n v="78"/>
    <n v="1357.2"/>
    <n v="1"/>
    <n v="2532.65"/>
    <n v="1339.29"/>
    <n v="29"/>
    <n v="1278.3"/>
    <n v="5128.25"/>
    <n v="10"/>
    <n v="83728"/>
    <n v="12802.88"/>
    <x v="0"/>
    <x v="0"/>
    <x v="0"/>
    <x v="0"/>
    <x v="0"/>
    <x v="0"/>
  </r>
  <r>
    <x v="3"/>
    <x v="1"/>
    <x v="23"/>
    <x v="168"/>
    <n v="56"/>
    <n v="21880.95"/>
    <n v="16689.330000000002"/>
    <n v="5191.62"/>
    <n v="0"/>
    <n v="852.87"/>
    <n v="1342.13"/>
    <n v="0"/>
    <n v="0"/>
    <n v="0"/>
    <n v="0"/>
    <n v="0"/>
    <n v="0"/>
    <n v="3338.75"/>
    <n v="15347.2"/>
    <n v="44"/>
    <n v="0"/>
    <n v="0"/>
    <x v="0"/>
    <x v="0"/>
    <x v="0"/>
    <x v="0"/>
    <x v="0"/>
    <x v="0"/>
  </r>
  <r>
    <x v="3"/>
    <x v="1"/>
    <x v="24"/>
    <x v="94"/>
    <n v="345"/>
    <n v="299674"/>
    <n v="107617.5"/>
    <n v="192056.5"/>
    <n v="31"/>
    <n v="36700.769999999997"/>
    <n v="15177.98"/>
    <n v="11934.31"/>
    <n v="10286.370000000001"/>
    <n v="25"/>
    <n v="3908.19"/>
    <n v="382.1"/>
    <n v="25"/>
    <n v="3242.13"/>
    <n v="1831.88"/>
    <n v="34"/>
    <n v="136271.1"/>
    <n v="35497.81"/>
    <x v="0"/>
    <x v="0"/>
    <x v="0"/>
    <x v="0"/>
    <x v="0"/>
    <x v="0"/>
  </r>
  <r>
    <x v="3"/>
    <x v="1"/>
    <x v="24"/>
    <x v="95"/>
    <n v="57"/>
    <n v="77734.06"/>
    <n v="33944.74"/>
    <n v="43789.32"/>
    <n v="8"/>
    <n v="7277"/>
    <n v="1783"/>
    <n v="1003.04"/>
    <n v="108.16"/>
    <n v="2"/>
    <n v="0"/>
    <n v="0"/>
    <n v="0"/>
    <n v="293.58"/>
    <n v="227.5"/>
    <n v="3"/>
    <n v="35215.699999999997"/>
    <n v="29603.68"/>
    <x v="0"/>
    <x v="0"/>
    <x v="0"/>
    <x v="0"/>
    <x v="0"/>
    <x v="0"/>
  </r>
  <r>
    <x v="3"/>
    <x v="1"/>
    <x v="24"/>
    <x v="97"/>
    <n v="242"/>
    <n v="309205.34999999998"/>
    <n v="251296.38999999996"/>
    <n v="57908.960000000006"/>
    <n v="19"/>
    <n v="20975.13"/>
    <n v="12791.12"/>
    <n v="7003.05"/>
    <n v="14317.7"/>
    <n v="28"/>
    <n v="63.18"/>
    <n v="352.62"/>
    <n v="2"/>
    <n v="317.89999999999998"/>
    <n v="1571.85"/>
    <n v="15"/>
    <n v="29549.7"/>
    <n v="179621.6"/>
    <x v="0"/>
    <x v="0"/>
    <x v="0"/>
    <x v="0"/>
    <x v="0"/>
    <x v="0"/>
  </r>
  <r>
    <x v="3"/>
    <x v="1"/>
    <x v="24"/>
    <x v="98"/>
    <n v="198"/>
    <n v="168811.04"/>
    <n v="81686.780000000013"/>
    <n v="87124.26"/>
    <n v="12"/>
    <n v="20571.509999999998"/>
    <n v="9382.24"/>
    <n v="7224.63"/>
    <n v="8251.91"/>
    <n v="28"/>
    <n v="1582.32"/>
    <n v="942.33"/>
    <n v="17"/>
    <n v="1888.1"/>
    <n v="1605"/>
    <n v="32"/>
    <n v="55857.7"/>
    <n v="30552.22"/>
    <x v="0"/>
    <x v="0"/>
    <x v="0"/>
    <x v="0"/>
    <x v="0"/>
    <x v="0"/>
  </r>
  <r>
    <x v="3"/>
    <x v="1"/>
    <x v="24"/>
    <x v="126"/>
    <n v="220"/>
    <n v="144335.45000000001"/>
    <n v="116729.53000000001"/>
    <n v="27605.920000000002"/>
    <n v="0"/>
    <n v="20845.400000000001"/>
    <n v="13974.6"/>
    <n v="5041.4399999999996"/>
    <n v="30076.87"/>
    <n v="42"/>
    <n v="31.38"/>
    <n v="282.44"/>
    <n v="3"/>
    <n v="1687.7"/>
    <n v="2159"/>
    <n v="13"/>
    <n v="0"/>
    <n v="0"/>
    <x v="0"/>
    <x v="0"/>
    <x v="0"/>
    <x v="0"/>
    <x v="0"/>
    <x v="0"/>
  </r>
  <r>
    <x v="3"/>
    <x v="1"/>
    <x v="24"/>
    <x v="127"/>
    <n v="155"/>
    <n v="22665.7"/>
    <n v="14289.65"/>
    <n v="8376.0500000000011"/>
    <n v="0"/>
    <n v="6102.95"/>
    <n v="3413.05"/>
    <n v="2024.2"/>
    <n v="1829.8"/>
    <n v="6"/>
    <n v="65.36"/>
    <n v="427.04"/>
    <n v="4"/>
    <n v="183.54"/>
    <n v="911.76"/>
    <n v="18"/>
    <n v="0"/>
    <n v="0"/>
    <x v="0"/>
    <x v="0"/>
    <x v="0"/>
    <x v="0"/>
    <x v="0"/>
    <x v="0"/>
  </r>
  <r>
    <x v="3"/>
    <x v="1"/>
    <x v="25"/>
    <x v="101"/>
    <n v="83"/>
    <n v="73258.929999999993"/>
    <n v="54819.829999999994"/>
    <n v="18439.099999999999"/>
    <n v="6"/>
    <n v="7199.38"/>
    <n v="6054.37"/>
    <n v="0"/>
    <n v="0"/>
    <n v="0"/>
    <n v="736.94"/>
    <n v="451.4"/>
    <n v="11"/>
    <n v="957.85"/>
    <n v="4261.63"/>
    <n v="32"/>
    <n v="9544.93"/>
    <n v="44052.43"/>
    <x v="0"/>
    <x v="0"/>
    <x v="0"/>
    <x v="0"/>
    <x v="0"/>
    <x v="0"/>
  </r>
  <r>
    <x v="3"/>
    <x v="1"/>
    <x v="25"/>
    <x v="128"/>
    <n v="316"/>
    <n v="66859.34"/>
    <n v="42568.719999999994"/>
    <n v="24290.620000000003"/>
    <n v="0"/>
    <n v="18506.900000000001"/>
    <n v="24571.1"/>
    <n v="0"/>
    <n v="0"/>
    <n v="0"/>
    <n v="310.5"/>
    <n v="0"/>
    <n v="1"/>
    <n v="5299.22"/>
    <n v="17997.62"/>
    <n v="147"/>
    <n v="0"/>
    <n v="0"/>
    <x v="0"/>
    <x v="0"/>
    <x v="0"/>
    <x v="0"/>
    <x v="0"/>
    <x v="0"/>
  </r>
  <r>
    <x v="3"/>
    <x v="1"/>
    <x v="25"/>
    <x v="137"/>
    <n v="56"/>
    <n v="60413.19"/>
    <n v="53774.240000000005"/>
    <n v="6638.9500000000007"/>
    <n v="3"/>
    <n v="4237.75"/>
    <n v="3873.5"/>
    <n v="0"/>
    <n v="0"/>
    <n v="0"/>
    <n v="340.8"/>
    <n v="0"/>
    <n v="2"/>
    <n v="1634.4"/>
    <n v="11072.39"/>
    <n v="37"/>
    <n v="0"/>
    <n v="38828.35"/>
    <x v="0"/>
    <x v="0"/>
    <x v="0"/>
    <x v="0"/>
    <x v="0"/>
    <x v="0"/>
  </r>
  <r>
    <x v="3"/>
    <x v="1"/>
    <x v="25"/>
    <x v="169"/>
    <n v="180"/>
    <n v="79831.05"/>
    <n v="68505.710000000006"/>
    <n v="11325.34"/>
    <n v="3"/>
    <n v="9988.39"/>
    <n v="13225.36"/>
    <n v="0"/>
    <n v="0"/>
    <n v="0"/>
    <n v="0"/>
    <n v="386.83"/>
    <n v="3"/>
    <n v="788.95"/>
    <n v="10362.52"/>
    <n v="50"/>
    <n v="0"/>
    <n v="44531"/>
    <x v="0"/>
    <x v="0"/>
    <x v="0"/>
    <x v="0"/>
    <x v="0"/>
    <x v="0"/>
  </r>
  <r>
    <x v="3"/>
    <x v="1"/>
    <x v="26"/>
    <x v="104"/>
    <n v="216"/>
    <n v="50666.73"/>
    <n v="15301.910000000003"/>
    <n v="35364.82"/>
    <n v="0"/>
    <n v="15375.14"/>
    <n v="10959.86"/>
    <n v="0"/>
    <n v="0"/>
    <n v="0"/>
    <n v="4122.9399999999996"/>
    <n v="3443.29"/>
    <n v="49"/>
    <n v="726.74"/>
    <n v="898.76"/>
    <n v="5"/>
    <n v="0"/>
    <n v="0"/>
    <x v="0"/>
    <x v="0"/>
    <x v="0"/>
    <x v="0"/>
    <x v="0"/>
    <x v="0"/>
  </r>
  <r>
    <x v="3"/>
    <x v="1"/>
    <x v="26"/>
    <x v="105"/>
    <n v="251"/>
    <n v="42061.4"/>
    <n v="23562.080000000002"/>
    <n v="18499.32"/>
    <n v="0"/>
    <n v="14600.9"/>
    <n v="13087.86"/>
    <n v="0"/>
    <n v="0"/>
    <n v="0"/>
    <n v="688.31"/>
    <n v="5646.27"/>
    <n v="61"/>
    <n v="1273.1099999999999"/>
    <n v="4827.95"/>
    <n v="28"/>
    <n v="0"/>
    <n v="0"/>
    <x v="0"/>
    <x v="0"/>
    <x v="0"/>
    <x v="0"/>
    <x v="0"/>
    <x v="0"/>
  </r>
  <r>
    <x v="0"/>
    <x v="2"/>
    <x v="0"/>
    <x v="2"/>
    <n v="1"/>
    <n v="939.1"/>
    <n v="0"/>
    <n v="939.1"/>
    <n v="0"/>
    <n v="95"/>
    <n v="0"/>
    <n v="0"/>
    <n v="0"/>
    <n v="0"/>
    <n v="152.1"/>
    <n v="0"/>
    <n v="2"/>
    <n v="0"/>
    <n v="0"/>
    <n v="0"/>
    <n v="0"/>
    <n v="0"/>
    <x v="0"/>
    <x v="0"/>
    <x v="0"/>
    <x v="0"/>
    <x v="0"/>
    <x v="0"/>
  </r>
  <r>
    <x v="0"/>
    <x v="2"/>
    <x v="0"/>
    <x v="49"/>
    <n v="0"/>
    <n v="1763.88"/>
    <n v="1763.88"/>
    <n v="0"/>
    <n v="1"/>
    <n v="0"/>
    <n v="0"/>
    <n v="0"/>
    <n v="0"/>
    <n v="0"/>
    <n v="0"/>
    <n v="0"/>
    <n v="0"/>
    <n v="0"/>
    <n v="0"/>
    <n v="0"/>
    <n v="0"/>
    <n v="1763.88"/>
    <x v="0"/>
    <x v="0"/>
    <x v="0"/>
    <x v="0"/>
    <x v="0"/>
    <x v="0"/>
  </r>
  <r>
    <x v="0"/>
    <x v="2"/>
    <x v="0"/>
    <x v="3"/>
    <n v="288"/>
    <n v="199901.65"/>
    <n v="144480.24"/>
    <n v="55421.41"/>
    <n v="0"/>
    <n v="12106.95"/>
    <n v="11547.05"/>
    <n v="10700.52"/>
    <n v="30749.38"/>
    <n v="113"/>
    <n v="10536.04"/>
    <n v="9711.76"/>
    <n v="201"/>
    <n v="6673.9"/>
    <n v="9572.25"/>
    <n v="338"/>
    <n v="0"/>
    <n v="0"/>
    <x v="0"/>
    <x v="0"/>
    <x v="0"/>
    <x v="0"/>
    <x v="0"/>
    <x v="0"/>
  </r>
  <r>
    <x v="0"/>
    <x v="2"/>
    <x v="0"/>
    <x v="4"/>
    <n v="323"/>
    <n v="188739.7"/>
    <n v="133382.63"/>
    <n v="55357.07"/>
    <n v="0"/>
    <n v="16119.25"/>
    <n v="11773.25"/>
    <n v="7448.93"/>
    <n v="29772.97"/>
    <n v="106"/>
    <n v="7716.33"/>
    <n v="5455.92"/>
    <n v="111"/>
    <n v="9877.56"/>
    <n v="11936.69"/>
    <n v="433"/>
    <n v="0"/>
    <n v="0"/>
    <x v="0"/>
    <x v="0"/>
    <x v="0"/>
    <x v="0"/>
    <x v="0"/>
    <x v="0"/>
  </r>
  <r>
    <x v="0"/>
    <x v="2"/>
    <x v="0"/>
    <x v="6"/>
    <n v="459"/>
    <n v="69791.3"/>
    <n v="28455.940000000002"/>
    <n v="41335.360000000001"/>
    <n v="0"/>
    <n v="26625.35"/>
    <n v="13219.15"/>
    <n v="1055.4100000000001"/>
    <n v="908.49"/>
    <n v="7"/>
    <n v="3983.92"/>
    <n v="2219.88"/>
    <n v="52"/>
    <n v="9154.68"/>
    <n v="8180.62"/>
    <n v="617"/>
    <n v="0"/>
    <n v="0"/>
    <x v="0"/>
    <x v="0"/>
    <x v="0"/>
    <x v="0"/>
    <x v="0"/>
    <x v="0"/>
  </r>
  <r>
    <x v="0"/>
    <x v="2"/>
    <x v="0"/>
    <x v="43"/>
    <n v="0"/>
    <n v="25087.95"/>
    <n v="22987.95"/>
    <n v="2100"/>
    <n v="1"/>
    <n v="0"/>
    <n v="0"/>
    <n v="0"/>
    <n v="0"/>
    <n v="0"/>
    <n v="0"/>
    <n v="0"/>
    <n v="0"/>
    <n v="0"/>
    <n v="0"/>
    <n v="0"/>
    <n v="2100"/>
    <n v="22987.95"/>
    <x v="0"/>
    <x v="0"/>
    <x v="0"/>
    <x v="0"/>
    <x v="0"/>
    <x v="0"/>
  </r>
  <r>
    <x v="0"/>
    <x v="2"/>
    <x v="0"/>
    <x v="8"/>
    <n v="85"/>
    <n v="12824.7"/>
    <n v="5305.1800000000012"/>
    <n v="7519.5199999999995"/>
    <n v="0"/>
    <n v="2717.74"/>
    <n v="1221.76"/>
    <n v="310.48"/>
    <n v="540.32000000000005"/>
    <n v="6"/>
    <n v="803.1"/>
    <n v="520.1"/>
    <n v="11"/>
    <n v="2256.1999999999998"/>
    <n v="1321.4"/>
    <n v="96"/>
    <n v="0"/>
    <n v="0"/>
    <x v="0"/>
    <x v="0"/>
    <x v="0"/>
    <x v="0"/>
    <x v="0"/>
    <x v="0"/>
  </r>
  <r>
    <x v="0"/>
    <x v="2"/>
    <x v="0"/>
    <x v="9"/>
    <n v="10"/>
    <n v="988.7"/>
    <n v="445.90000000000009"/>
    <n v="542.79999999999995"/>
    <n v="0"/>
    <n v="443.3"/>
    <n v="346.7"/>
    <n v="0"/>
    <n v="0"/>
    <n v="0"/>
    <n v="0"/>
    <n v="0"/>
    <n v="0"/>
    <n v="99.5"/>
    <n v="99.2"/>
    <n v="10"/>
    <n v="0"/>
    <n v="0"/>
    <x v="0"/>
    <x v="0"/>
    <x v="0"/>
    <x v="0"/>
    <x v="0"/>
    <x v="0"/>
  </r>
  <r>
    <x v="0"/>
    <x v="2"/>
    <x v="0"/>
    <x v="11"/>
    <n v="362"/>
    <n v="187398.61"/>
    <n v="112390.75999999998"/>
    <n v="75007.850000000006"/>
    <n v="0"/>
    <n v="18154.400000000001"/>
    <n v="12461.6"/>
    <n v="13421.43"/>
    <n v="14650.37"/>
    <n v="117"/>
    <n v="18606.86"/>
    <n v="10605.34"/>
    <n v="278"/>
    <n v="14127.16"/>
    <n v="18529.849999999999"/>
    <n v="572"/>
    <n v="0"/>
    <n v="0"/>
    <x v="0"/>
    <x v="0"/>
    <x v="0"/>
    <x v="0"/>
    <x v="0"/>
    <x v="0"/>
  </r>
  <r>
    <x v="0"/>
    <x v="2"/>
    <x v="0"/>
    <x v="12"/>
    <n v="3"/>
    <n v="1382.1"/>
    <n v="365.91999999999996"/>
    <n v="1016.18"/>
    <n v="0"/>
    <n v="230.6"/>
    <n v="62.4"/>
    <n v="90"/>
    <n v="0"/>
    <n v="1"/>
    <n v="248.68"/>
    <n v="123.52"/>
    <n v="3"/>
    <n v="108.9"/>
    <n v="0"/>
    <n v="1"/>
    <n v="0"/>
    <n v="0"/>
    <x v="0"/>
    <x v="0"/>
    <x v="0"/>
    <x v="0"/>
    <x v="0"/>
    <x v="0"/>
  </r>
  <r>
    <x v="0"/>
    <x v="2"/>
    <x v="0"/>
    <x v="13"/>
    <n v="348"/>
    <n v="148894.9"/>
    <n v="96843.31"/>
    <n v="52051.590000000004"/>
    <n v="0"/>
    <n v="9902.76"/>
    <n v="5518.99"/>
    <n v="10240.33"/>
    <n v="18281.27"/>
    <n v="87"/>
    <n v="8823.56"/>
    <n v="6402.19"/>
    <n v="141"/>
    <n v="10211.94"/>
    <n v="9597.66"/>
    <n v="456"/>
    <n v="0"/>
    <n v="0"/>
    <x v="0"/>
    <x v="0"/>
    <x v="0"/>
    <x v="0"/>
    <x v="0"/>
    <x v="0"/>
  </r>
  <r>
    <x v="0"/>
    <x v="2"/>
    <x v="0"/>
    <x v="14"/>
    <n v="507"/>
    <n v="74292.899999999994"/>
    <n v="28941.529999999992"/>
    <n v="45351.37"/>
    <n v="0"/>
    <n v="30734.1"/>
    <n v="14256.9"/>
    <n v="416.33"/>
    <n v="805.22"/>
    <n v="7"/>
    <n v="1455.02"/>
    <n v="2327.58"/>
    <n v="33"/>
    <n v="11942.92"/>
    <n v="9108.73"/>
    <n v="805"/>
    <n v="0"/>
    <n v="0"/>
    <x v="0"/>
    <x v="0"/>
    <x v="0"/>
    <x v="0"/>
    <x v="0"/>
    <x v="0"/>
  </r>
  <r>
    <x v="0"/>
    <x v="2"/>
    <x v="0"/>
    <x v="15"/>
    <n v="394"/>
    <n v="183939.53"/>
    <n v="109679.02"/>
    <n v="74260.509999999995"/>
    <n v="0"/>
    <n v="12374.95"/>
    <n v="5441.8"/>
    <n v="15649.64"/>
    <n v="16908.919999999998"/>
    <n v="94"/>
    <n v="15211.01"/>
    <n v="12560.19"/>
    <n v="243"/>
    <n v="16906.91"/>
    <n v="9650.99"/>
    <n v="614"/>
    <n v="0"/>
    <n v="0"/>
    <x v="0"/>
    <x v="0"/>
    <x v="0"/>
    <x v="0"/>
    <x v="0"/>
    <x v="0"/>
  </r>
  <r>
    <x v="0"/>
    <x v="2"/>
    <x v="0"/>
    <x v="54"/>
    <n v="0"/>
    <n v="53746.23"/>
    <n v="53746.23"/>
    <n v="0"/>
    <n v="2"/>
    <n v="0"/>
    <n v="0"/>
    <n v="0"/>
    <n v="0"/>
    <n v="0"/>
    <n v="0"/>
    <n v="0"/>
    <n v="0"/>
    <n v="0"/>
    <n v="0"/>
    <n v="0"/>
    <n v="0"/>
    <n v="53746.23"/>
    <x v="0"/>
    <x v="0"/>
    <x v="0"/>
    <x v="0"/>
    <x v="0"/>
    <x v="0"/>
  </r>
  <r>
    <x v="0"/>
    <x v="2"/>
    <x v="0"/>
    <x v="16"/>
    <n v="397"/>
    <n v="123133.7"/>
    <n v="64473.96"/>
    <n v="58659.74"/>
    <n v="0"/>
    <n v="11848.9"/>
    <n v="6058.35"/>
    <n v="8100.32"/>
    <n v="9830.7800000000007"/>
    <n v="68"/>
    <n v="10625.56"/>
    <n v="5984.79"/>
    <n v="136"/>
    <n v="10676.96"/>
    <n v="6737.84"/>
    <n v="454"/>
    <n v="0"/>
    <n v="0"/>
    <x v="0"/>
    <x v="0"/>
    <x v="0"/>
    <x v="0"/>
    <x v="0"/>
    <x v="0"/>
  </r>
  <r>
    <x v="0"/>
    <x v="2"/>
    <x v="0"/>
    <x v="18"/>
    <n v="312"/>
    <n v="104359.9"/>
    <n v="49407.05999999999"/>
    <n v="54952.840000000004"/>
    <n v="0"/>
    <n v="9448.4500000000007"/>
    <n v="4511.3"/>
    <n v="10403.84"/>
    <n v="4208.96"/>
    <n v="54"/>
    <n v="10621.02"/>
    <n v="4673.43"/>
    <n v="136"/>
    <n v="11082.53"/>
    <n v="6787.77"/>
    <n v="467"/>
    <n v="0"/>
    <n v="0"/>
    <x v="0"/>
    <x v="0"/>
    <x v="0"/>
    <x v="0"/>
    <x v="0"/>
    <x v="0"/>
  </r>
  <r>
    <x v="0"/>
    <x v="2"/>
    <x v="0"/>
    <x v="19"/>
    <n v="210"/>
    <n v="32070.400000000001"/>
    <n v="13113.620000000003"/>
    <n v="18956.78"/>
    <n v="0"/>
    <n v="12201.75"/>
    <n v="5810.25"/>
    <n v="90"/>
    <n v="659.1"/>
    <n v="4"/>
    <n v="984.07"/>
    <n v="987.78"/>
    <n v="20"/>
    <n v="5664.96"/>
    <n v="4158.29"/>
    <n v="262"/>
    <n v="0"/>
    <n v="0"/>
    <x v="0"/>
    <x v="0"/>
    <x v="0"/>
    <x v="0"/>
    <x v="0"/>
    <x v="0"/>
  </r>
  <r>
    <x v="0"/>
    <x v="2"/>
    <x v="0"/>
    <x v="20"/>
    <n v="7"/>
    <n v="2661"/>
    <n v="2074.4299999999998"/>
    <n v="586.57000000000005"/>
    <n v="0"/>
    <n v="293"/>
    <n v="228.5"/>
    <n v="0"/>
    <n v="390"/>
    <n v="1"/>
    <n v="152.1"/>
    <n v="0"/>
    <n v="1"/>
    <n v="42.47"/>
    <n v="675.93"/>
    <n v="4"/>
    <n v="0"/>
    <n v="0"/>
    <x v="0"/>
    <x v="0"/>
    <x v="0"/>
    <x v="0"/>
    <x v="0"/>
    <x v="0"/>
  </r>
  <r>
    <x v="0"/>
    <x v="2"/>
    <x v="1"/>
    <x v="0"/>
    <n v="1371"/>
    <n v="823323.78"/>
    <n v="494163.60000000003"/>
    <n v="329160.18"/>
    <n v="100"/>
    <n v="135364.79999999999"/>
    <n v="58550.17"/>
    <n v="37654.54"/>
    <n v="15406.86"/>
    <n v="271"/>
    <n v="35893.06"/>
    <n v="11691.06"/>
    <n v="342"/>
    <n v="10695.98"/>
    <n v="15203.87"/>
    <n v="294"/>
    <n v="102557.8"/>
    <n v="287188.8"/>
    <x v="0"/>
    <x v="0"/>
    <x v="0"/>
    <x v="0"/>
    <x v="0"/>
    <x v="0"/>
  </r>
  <r>
    <x v="0"/>
    <x v="2"/>
    <x v="1"/>
    <x v="21"/>
    <n v="0"/>
    <n v="172"/>
    <n v="0"/>
    <n v="172"/>
    <n v="0"/>
    <n v="0"/>
    <n v="0"/>
    <n v="0"/>
    <n v="0"/>
    <n v="0"/>
    <n v="0"/>
    <n v="0"/>
    <n v="0"/>
    <n v="0"/>
    <n v="0"/>
    <n v="0"/>
    <n v="0"/>
    <n v="0"/>
    <x v="0"/>
    <x v="0"/>
    <x v="0"/>
    <x v="0"/>
    <x v="0"/>
    <x v="0"/>
  </r>
  <r>
    <x v="0"/>
    <x v="2"/>
    <x v="1"/>
    <x v="1"/>
    <n v="617"/>
    <n v="1053484.43"/>
    <n v="927870.11999999988"/>
    <n v="125614.31"/>
    <n v="60"/>
    <n v="29204.45"/>
    <n v="39311.449999999997"/>
    <n v="2901.66"/>
    <n v="5808.94"/>
    <n v="31"/>
    <n v="12909.87"/>
    <n v="13581.93"/>
    <n v="208"/>
    <n v="5755.13"/>
    <n v="12110.37"/>
    <n v="269"/>
    <n v="71647.199999999997"/>
    <n v="839636.2"/>
    <x v="0"/>
    <x v="0"/>
    <x v="0"/>
    <x v="0"/>
    <x v="0"/>
    <x v="0"/>
  </r>
  <r>
    <x v="0"/>
    <x v="2"/>
    <x v="1"/>
    <x v="22"/>
    <n v="40"/>
    <n v="20734"/>
    <n v="14091.24"/>
    <n v="6642.76"/>
    <n v="0"/>
    <n v="3557.75"/>
    <n v="3456"/>
    <n v="270"/>
    <n v="208.65"/>
    <n v="6"/>
    <n v="49.5"/>
    <n v="0"/>
    <n v="1"/>
    <n v="2765.51"/>
    <n v="9469.2900000000009"/>
    <n v="26"/>
    <n v="0"/>
    <n v="0"/>
    <x v="8"/>
    <x v="0"/>
    <x v="9"/>
    <x v="0"/>
    <x v="0"/>
    <x v="0"/>
  </r>
  <r>
    <x v="0"/>
    <x v="2"/>
    <x v="1"/>
    <x v="23"/>
    <n v="81"/>
    <n v="41747.25"/>
    <n v="21136.75"/>
    <n v="20610.5"/>
    <n v="1"/>
    <n v="6118.5"/>
    <n v="6552.75"/>
    <n v="787.34"/>
    <n v="412.96"/>
    <n v="11"/>
    <n v="10442.82"/>
    <n v="8912.8799999999992"/>
    <n v="97"/>
    <n v="67.84"/>
    <n v="271.36"/>
    <n v="2"/>
    <n v="0"/>
    <n v="2586.1999999999998"/>
    <x v="0"/>
    <x v="0"/>
    <x v="0"/>
    <x v="0"/>
    <x v="0"/>
    <x v="0"/>
  </r>
  <r>
    <x v="0"/>
    <x v="2"/>
    <x v="1"/>
    <x v="24"/>
    <n v="0"/>
    <n v="1970153.66"/>
    <n v="1970153.66"/>
    <n v="0"/>
    <n v="37"/>
    <n v="0"/>
    <n v="0"/>
    <n v="0"/>
    <n v="0"/>
    <n v="0"/>
    <n v="0"/>
    <n v="0"/>
    <n v="0"/>
    <n v="0"/>
    <n v="0"/>
    <n v="0"/>
    <n v="0"/>
    <n v="1970154"/>
    <x v="0"/>
    <x v="0"/>
    <x v="0"/>
    <x v="0"/>
    <x v="0"/>
    <x v="0"/>
  </r>
  <r>
    <x v="0"/>
    <x v="2"/>
    <x v="1"/>
    <x v="9"/>
    <n v="12"/>
    <n v="2235.65"/>
    <n v="1587.6"/>
    <n v="648.05000000000007"/>
    <n v="0"/>
    <n v="302.85000000000002"/>
    <n v="553.65"/>
    <n v="17.600000000000001"/>
    <n v="70.400000000000006"/>
    <n v="1"/>
    <n v="23.6"/>
    <n v="212.35"/>
    <n v="1"/>
    <n v="132"/>
    <n v="575.20000000000005"/>
    <n v="17"/>
    <n v="0"/>
    <n v="0"/>
    <x v="0"/>
    <x v="0"/>
    <x v="0"/>
    <x v="0"/>
    <x v="0"/>
    <x v="0"/>
  </r>
  <r>
    <x v="0"/>
    <x v="2"/>
    <x v="1"/>
    <x v="19"/>
    <n v="2"/>
    <n v="1772.05"/>
    <n v="1609.6399999999999"/>
    <n v="162.41"/>
    <n v="0"/>
    <n v="33.6"/>
    <n v="134.4"/>
    <n v="96"/>
    <n v="384"/>
    <n v="1"/>
    <n v="32.81"/>
    <n v="131.24"/>
    <n v="2"/>
    <n v="0"/>
    <n v="0"/>
    <n v="0"/>
    <n v="0"/>
    <n v="0"/>
    <x v="0"/>
    <x v="0"/>
    <x v="0"/>
    <x v="0"/>
    <x v="0"/>
    <x v="0"/>
  </r>
  <r>
    <x v="0"/>
    <x v="2"/>
    <x v="2"/>
    <x v="25"/>
    <n v="818"/>
    <n v="762677.15"/>
    <n v="519181.80000000005"/>
    <n v="243495.35"/>
    <n v="7"/>
    <n v="50050.6"/>
    <n v="54071"/>
    <n v="60629.87"/>
    <n v="30286.05"/>
    <n v="251"/>
    <n v="127347.8"/>
    <n v="140010.29999999999"/>
    <n v="2046"/>
    <n v="2029.08"/>
    <n v="1514.47"/>
    <n v="66"/>
    <n v="0"/>
    <n v="111468.1"/>
    <x v="0"/>
    <x v="0"/>
    <x v="0"/>
    <x v="0"/>
    <x v="0"/>
    <x v="0"/>
  </r>
  <r>
    <x v="0"/>
    <x v="2"/>
    <x v="2"/>
    <x v="26"/>
    <n v="197"/>
    <n v="248498.5"/>
    <n v="158292.79999999999"/>
    <n v="90205.7"/>
    <n v="0"/>
    <n v="16518.509999999998"/>
    <n v="13608.99"/>
    <n v="16720.04"/>
    <n v="14683.08"/>
    <n v="65"/>
    <n v="53967.78"/>
    <n v="67095.56"/>
    <n v="837"/>
    <n v="347.37"/>
    <n v="98.93"/>
    <n v="7"/>
    <n v="0"/>
    <n v="0"/>
    <x v="0"/>
    <x v="0"/>
    <x v="0"/>
    <x v="0"/>
    <x v="0"/>
    <x v="0"/>
  </r>
  <r>
    <x v="0"/>
    <x v="2"/>
    <x v="3"/>
    <x v="27"/>
    <n v="308"/>
    <n v="257115.49"/>
    <n v="191259.28999999998"/>
    <n v="65856.2"/>
    <n v="8"/>
    <n v="10439"/>
    <n v="7975"/>
    <n v="26221.27"/>
    <n v="30702.38"/>
    <n v="144"/>
    <n v="16764.37"/>
    <n v="12946.73"/>
    <n v="268"/>
    <n v="1020.89"/>
    <n v="775.16"/>
    <n v="24"/>
    <n v="9028.67"/>
    <n v="25012.720000000001"/>
    <x v="0"/>
    <x v="0"/>
    <x v="0"/>
    <x v="0"/>
    <x v="0"/>
    <x v="0"/>
  </r>
  <r>
    <x v="0"/>
    <x v="2"/>
    <x v="3"/>
    <x v="28"/>
    <n v="180"/>
    <n v="281373.78000000003"/>
    <n v="147132.60000000003"/>
    <n v="134241.18"/>
    <n v="13"/>
    <n v="21615.759999999998"/>
    <n v="8634.24"/>
    <n v="20127.400000000001"/>
    <n v="10296.26"/>
    <n v="80"/>
    <n v="6467.13"/>
    <n v="2966.32"/>
    <n v="111"/>
    <n v="35.46"/>
    <n v="45.89"/>
    <n v="6"/>
    <n v="85995.43"/>
    <n v="64342.57"/>
    <x v="0"/>
    <x v="0"/>
    <x v="0"/>
    <x v="0"/>
    <x v="0"/>
    <x v="0"/>
  </r>
  <r>
    <x v="0"/>
    <x v="2"/>
    <x v="3"/>
    <x v="29"/>
    <n v="312"/>
    <n v="675819.85"/>
    <n v="448128.27999999997"/>
    <n v="227691.57"/>
    <n v="40"/>
    <n v="28810.38"/>
    <n v="17065.87"/>
    <n v="39593.82"/>
    <n v="36229.629999999997"/>
    <n v="179"/>
    <n v="29225.77"/>
    <n v="17961.68"/>
    <n v="455"/>
    <n v="219.8"/>
    <n v="1298.4000000000001"/>
    <n v="17"/>
    <n v="121444.8"/>
    <n v="223925.8"/>
    <x v="0"/>
    <x v="0"/>
    <x v="0"/>
    <x v="0"/>
    <x v="0"/>
    <x v="0"/>
  </r>
  <r>
    <x v="0"/>
    <x v="2"/>
    <x v="3"/>
    <x v="30"/>
    <n v="51"/>
    <n v="70435.28"/>
    <n v="31640.809999999998"/>
    <n v="38794.47"/>
    <n v="3"/>
    <n v="5015.38"/>
    <n v="2920.87"/>
    <n v="6171.9"/>
    <n v="4394.41"/>
    <n v="18"/>
    <n v="2485.67"/>
    <n v="1396.43"/>
    <n v="34"/>
    <n v="4510.5200000000004"/>
    <n v="1796.48"/>
    <n v="5"/>
    <n v="17745"/>
    <n v="0"/>
    <x v="0"/>
    <x v="0"/>
    <x v="0"/>
    <x v="0"/>
    <x v="0"/>
    <x v="0"/>
  </r>
  <r>
    <x v="0"/>
    <x v="2"/>
    <x v="3"/>
    <x v="115"/>
    <n v="0"/>
    <n v="1208"/>
    <n v="0"/>
    <n v="1208"/>
    <n v="0"/>
    <n v="0"/>
    <n v="0"/>
    <n v="0"/>
    <n v="0"/>
    <n v="0"/>
    <n v="0"/>
    <n v="0"/>
    <n v="0"/>
    <n v="0"/>
    <n v="0"/>
    <n v="0"/>
    <n v="0"/>
    <n v="0"/>
    <x v="0"/>
    <x v="0"/>
    <x v="0"/>
    <x v="0"/>
    <x v="0"/>
    <x v="0"/>
  </r>
  <r>
    <x v="0"/>
    <x v="2"/>
    <x v="4"/>
    <x v="31"/>
    <n v="109"/>
    <n v="123482.45"/>
    <n v="122877.45"/>
    <n v="605"/>
    <n v="0"/>
    <n v="0"/>
    <n v="0"/>
    <n v="0"/>
    <n v="0"/>
    <n v="0"/>
    <n v="0"/>
    <n v="0"/>
    <n v="0"/>
    <n v="0"/>
    <n v="0"/>
    <n v="0"/>
    <n v="0"/>
    <n v="0"/>
    <x v="0"/>
    <x v="0"/>
    <x v="0"/>
    <x v="0"/>
    <x v="0"/>
    <x v="0"/>
  </r>
  <r>
    <x v="0"/>
    <x v="2"/>
    <x v="4"/>
    <x v="32"/>
    <n v="37"/>
    <n v="46284.9"/>
    <n v="46284.9"/>
    <n v="0"/>
    <n v="0"/>
    <n v="0"/>
    <n v="0"/>
    <n v="0"/>
    <n v="0"/>
    <n v="0"/>
    <n v="0"/>
    <n v="0"/>
    <n v="0"/>
    <n v="0"/>
    <n v="0"/>
    <n v="0"/>
    <n v="0"/>
    <n v="0"/>
    <x v="0"/>
    <x v="0"/>
    <x v="0"/>
    <x v="0"/>
    <x v="0"/>
    <x v="0"/>
  </r>
  <r>
    <x v="0"/>
    <x v="2"/>
    <x v="5"/>
    <x v="33"/>
    <n v="64"/>
    <n v="402870.55"/>
    <n v="384063.45"/>
    <n v="18807.099999999999"/>
    <n v="3"/>
    <n v="7407.5"/>
    <n v="3067.5"/>
    <n v="7131.6"/>
    <n v="270.39999999999998"/>
    <n v="7"/>
    <n v="288"/>
    <n v="0"/>
    <n v="2"/>
    <n v="67"/>
    <n v="471.2"/>
    <n v="1"/>
    <n v="0"/>
    <n v="365450.4"/>
    <x v="0"/>
    <x v="0"/>
    <x v="0"/>
    <x v="0"/>
    <x v="0"/>
    <x v="0"/>
  </r>
  <r>
    <x v="0"/>
    <x v="2"/>
    <x v="5"/>
    <x v="34"/>
    <n v="265"/>
    <n v="377694.56"/>
    <n v="300454.15000000002"/>
    <n v="77240.41"/>
    <n v="7"/>
    <n v="25013.01"/>
    <n v="16185.74"/>
    <n v="37890.639999999999"/>
    <n v="45350.080000000002"/>
    <n v="104"/>
    <n v="4148.1000000000004"/>
    <n v="862.45"/>
    <n v="45"/>
    <n v="1040.6600000000001"/>
    <n v="800.99"/>
    <n v="26"/>
    <n v="6825"/>
    <n v="70773.45"/>
    <x v="0"/>
    <x v="0"/>
    <x v="0"/>
    <x v="0"/>
    <x v="0"/>
    <x v="0"/>
  </r>
  <r>
    <x v="0"/>
    <x v="2"/>
    <x v="5"/>
    <x v="35"/>
    <n v="38"/>
    <n v="1018825.68"/>
    <n v="976737.03"/>
    <n v="42088.649999999994"/>
    <n v="16"/>
    <n v="4893"/>
    <n v="1777"/>
    <n v="17126.05"/>
    <n v="4082.6"/>
    <n v="12"/>
    <n v="0"/>
    <n v="0"/>
    <n v="0"/>
    <n v="0"/>
    <n v="0"/>
    <n v="0"/>
    <n v="20069.599999999999"/>
    <n v="928460.1"/>
    <x v="0"/>
    <x v="0"/>
    <x v="0"/>
    <x v="0"/>
    <x v="0"/>
    <x v="0"/>
  </r>
  <r>
    <x v="0"/>
    <x v="2"/>
    <x v="5"/>
    <x v="36"/>
    <n v="44"/>
    <n v="52614.65"/>
    <n v="42699.850000000006"/>
    <n v="9914.7999999999993"/>
    <n v="0"/>
    <n v="2089.3000000000002"/>
    <n v="1007.2"/>
    <n v="7761.5"/>
    <n v="8706.75"/>
    <n v="20"/>
    <n v="0"/>
    <n v="0"/>
    <n v="0"/>
    <n v="27"/>
    <n v="49.4"/>
    <n v="3"/>
    <n v="0"/>
    <n v="0"/>
    <x v="0"/>
    <x v="0"/>
    <x v="0"/>
    <x v="0"/>
    <x v="0"/>
    <x v="0"/>
  </r>
  <r>
    <x v="0"/>
    <x v="2"/>
    <x v="6"/>
    <x v="38"/>
    <n v="233"/>
    <n v="1121693.9099999999"/>
    <n v="1064648.46"/>
    <n v="57045.45"/>
    <n v="39"/>
    <n v="20215.64"/>
    <n v="14946.86"/>
    <n v="178.32"/>
    <n v="353.28"/>
    <n v="2"/>
    <n v="6136.34"/>
    <n v="10077.17"/>
    <n v="151"/>
    <n v="25097.31"/>
    <n v="34907.17"/>
    <n v="171"/>
    <n v="3082.84"/>
    <n v="1003301"/>
    <x v="0"/>
    <x v="0"/>
    <x v="0"/>
    <x v="0"/>
    <x v="0"/>
    <x v="0"/>
  </r>
  <r>
    <x v="0"/>
    <x v="2"/>
    <x v="6"/>
    <x v="39"/>
    <n v="223"/>
    <n v="166950.15"/>
    <n v="95566.389999999985"/>
    <n v="71383.760000000009"/>
    <n v="0"/>
    <n v="7179.7"/>
    <n v="7647.3"/>
    <n v="1568.87"/>
    <n v="253.44"/>
    <n v="10"/>
    <n v="26006.23"/>
    <n v="38152.92"/>
    <n v="500"/>
    <n v="34875.96"/>
    <n v="45868.11"/>
    <n v="231"/>
    <n v="0"/>
    <n v="0"/>
    <x v="0"/>
    <x v="0"/>
    <x v="0"/>
    <x v="0"/>
    <x v="0"/>
    <x v="0"/>
  </r>
  <r>
    <x v="0"/>
    <x v="2"/>
    <x v="6"/>
    <x v="40"/>
    <n v="199"/>
    <n v="115217.89"/>
    <n v="55944.800000000003"/>
    <n v="59273.09"/>
    <n v="0"/>
    <n v="7500.1"/>
    <n v="5981.9"/>
    <n v="2619.9"/>
    <n v="0"/>
    <n v="2"/>
    <n v="11718.14"/>
    <n v="16461.7"/>
    <n v="202"/>
    <n v="35408.949999999997"/>
    <n v="28261.4"/>
    <n v="176"/>
    <n v="0"/>
    <n v="0"/>
    <x v="0"/>
    <x v="0"/>
    <x v="0"/>
    <x v="0"/>
    <x v="0"/>
    <x v="0"/>
  </r>
  <r>
    <x v="0"/>
    <x v="2"/>
    <x v="7"/>
    <x v="41"/>
    <n v="244"/>
    <n v="123873.28"/>
    <n v="66749.149999999994"/>
    <n v="57124.130000000005"/>
    <n v="0"/>
    <n v="18558.52"/>
    <n v="16195.23"/>
    <n v="2650.13"/>
    <n v="2714.03"/>
    <n v="21"/>
    <n v="26496.18"/>
    <n v="36924.370000000003"/>
    <n v="593"/>
    <n v="222.3"/>
    <n v="187.2"/>
    <n v="6"/>
    <n v="0"/>
    <n v="0"/>
    <x v="0"/>
    <x v="0"/>
    <x v="0"/>
    <x v="0"/>
    <x v="0"/>
    <x v="0"/>
  </r>
  <r>
    <x v="0"/>
    <x v="2"/>
    <x v="8"/>
    <x v="5"/>
    <n v="346"/>
    <n v="280597.45"/>
    <n v="240734.85"/>
    <n v="39862.6"/>
    <n v="4"/>
    <n v="18462.599999999999"/>
    <n v="22718.799999999999"/>
    <n v="9986.7999999999993"/>
    <n v="5450.4"/>
    <n v="153"/>
    <n v="7822.47"/>
    <n v="7725.03"/>
    <n v="121"/>
    <n v="1758.73"/>
    <n v="2931.77"/>
    <n v="75"/>
    <n v="0"/>
    <n v="171034.5"/>
    <x v="0"/>
    <x v="0"/>
    <x v="0"/>
    <x v="0"/>
    <x v="0"/>
    <x v="0"/>
  </r>
  <r>
    <x v="0"/>
    <x v="2"/>
    <x v="8"/>
    <x v="42"/>
    <n v="183"/>
    <n v="378114.38"/>
    <n v="344859.33"/>
    <n v="33255.050000000003"/>
    <n v="5"/>
    <n v="18935.13"/>
    <n v="7983.62"/>
    <n v="9039.81"/>
    <n v="10892.49"/>
    <n v="103"/>
    <n v="2830.68"/>
    <n v="4335.0200000000004"/>
    <n v="47"/>
    <n v="1123.8699999999999"/>
    <n v="1060.23"/>
    <n v="13"/>
    <n v="804.56"/>
    <n v="280723.40000000002"/>
    <x v="0"/>
    <x v="0"/>
    <x v="0"/>
    <x v="0"/>
    <x v="0"/>
    <x v="0"/>
  </r>
  <r>
    <x v="0"/>
    <x v="2"/>
    <x v="9"/>
    <x v="43"/>
    <n v="555"/>
    <n v="905176.79"/>
    <n v="725486.04"/>
    <n v="179690.75"/>
    <n v="14"/>
    <n v="55954.38"/>
    <n v="26424.37"/>
    <n v="56157.78"/>
    <n v="30667.39"/>
    <n v="76"/>
    <n v="12373.38"/>
    <n v="5284.99"/>
    <n v="142"/>
    <n v="26110.5"/>
    <n v="11683.85"/>
    <n v="57"/>
    <n v="18279.71"/>
    <n v="477775.1"/>
    <x v="0"/>
    <x v="0"/>
    <x v="0"/>
    <x v="0"/>
    <x v="0"/>
    <x v="0"/>
  </r>
  <r>
    <x v="0"/>
    <x v="2"/>
    <x v="9"/>
    <x v="44"/>
    <n v="164"/>
    <n v="254250.1"/>
    <n v="170760.09000000003"/>
    <n v="83490.009999999995"/>
    <n v="0"/>
    <n v="24188.5"/>
    <n v="7055.25"/>
    <n v="53146.81"/>
    <n v="18603.740000000002"/>
    <n v="39"/>
    <n v="209.7"/>
    <n v="0"/>
    <n v="3"/>
    <n v="3771"/>
    <n v="1600"/>
    <n v="5"/>
    <n v="0"/>
    <n v="0"/>
    <x v="0"/>
    <x v="0"/>
    <x v="0"/>
    <x v="0"/>
    <x v="0"/>
    <x v="0"/>
  </r>
  <r>
    <x v="0"/>
    <x v="2"/>
    <x v="9"/>
    <x v="45"/>
    <n v="304"/>
    <n v="231136.86"/>
    <n v="164791.95000000001"/>
    <n v="66344.909999999989"/>
    <n v="0"/>
    <n v="14524.03"/>
    <n v="9199.1200000000008"/>
    <n v="37747.629999999997"/>
    <n v="24402.52"/>
    <n v="58"/>
    <n v="8591.39"/>
    <n v="5329.22"/>
    <n v="107"/>
    <n v="5319.86"/>
    <n v="1560.79"/>
    <n v="14"/>
    <n v="0"/>
    <n v="0"/>
    <x v="0"/>
    <x v="0"/>
    <x v="0"/>
    <x v="0"/>
    <x v="0"/>
    <x v="0"/>
  </r>
  <r>
    <x v="0"/>
    <x v="2"/>
    <x v="10"/>
    <x v="47"/>
    <n v="24"/>
    <n v="20296.98"/>
    <n v="14291.579999999998"/>
    <n v="6005.4000000000005"/>
    <n v="1"/>
    <n v="3713"/>
    <n v="569.5"/>
    <n v="1304.0999999999999"/>
    <n v="312.64999999999998"/>
    <n v="6"/>
    <n v="546.29999999999995"/>
    <n v="663"/>
    <n v="14"/>
    <n v="0"/>
    <n v="0"/>
    <n v="0"/>
    <n v="0"/>
    <n v="9512.93"/>
    <x v="0"/>
    <x v="0"/>
    <x v="0"/>
    <x v="0"/>
    <x v="0"/>
    <x v="0"/>
  </r>
  <r>
    <x v="0"/>
    <x v="2"/>
    <x v="10"/>
    <x v="48"/>
    <n v="73"/>
    <n v="139930"/>
    <n v="10123.25"/>
    <n v="129806.75"/>
    <n v="19"/>
    <n v="10656.75"/>
    <n v="883.25"/>
    <n v="0"/>
    <n v="0"/>
    <n v="0"/>
    <n v="0"/>
    <n v="0"/>
    <n v="0"/>
    <n v="0"/>
    <n v="0"/>
    <n v="0"/>
    <n v="119150"/>
    <n v="9240"/>
    <x v="0"/>
    <x v="0"/>
    <x v="0"/>
    <x v="0"/>
    <x v="0"/>
    <x v="0"/>
  </r>
  <r>
    <x v="0"/>
    <x v="2"/>
    <x v="10"/>
    <x v="49"/>
    <n v="184"/>
    <n v="1088615.0900000001"/>
    <n v="518154.17000000004"/>
    <n v="570460.92000000004"/>
    <n v="41"/>
    <n v="17497.759999999998"/>
    <n v="6544.74"/>
    <n v="5053.47"/>
    <n v="2512.5300000000002"/>
    <n v="93"/>
    <n v="8168.53"/>
    <n v="2362.17"/>
    <n v="693"/>
    <n v="1158.6600000000001"/>
    <n v="497.64"/>
    <n v="15"/>
    <n v="472435.5"/>
    <n v="491105.1"/>
    <x v="0"/>
    <x v="0"/>
    <x v="0"/>
    <x v="0"/>
    <x v="0"/>
    <x v="0"/>
  </r>
  <r>
    <x v="0"/>
    <x v="2"/>
    <x v="10"/>
    <x v="50"/>
    <n v="0"/>
    <n v="121720.05"/>
    <n v="121720.05"/>
    <n v="0"/>
    <n v="52"/>
    <n v="0"/>
    <n v="0"/>
    <n v="0"/>
    <n v="0"/>
    <n v="0"/>
    <n v="0"/>
    <n v="0"/>
    <n v="0"/>
    <n v="0"/>
    <n v="0"/>
    <n v="0"/>
    <n v="0"/>
    <n v="121720.1"/>
    <x v="0"/>
    <x v="0"/>
    <x v="0"/>
    <x v="0"/>
    <x v="0"/>
    <x v="0"/>
  </r>
  <r>
    <x v="0"/>
    <x v="2"/>
    <x v="10"/>
    <x v="51"/>
    <n v="167"/>
    <n v="368052.46"/>
    <n v="267508.28000000003"/>
    <n v="100544.18"/>
    <n v="24"/>
    <n v="10590.85"/>
    <n v="8834.65"/>
    <n v="13412.26"/>
    <n v="16969.84"/>
    <n v="46"/>
    <n v="4719.1499999999996"/>
    <n v="5570.02"/>
    <n v="96"/>
    <n v="1821.22"/>
    <n v="1697.63"/>
    <n v="40"/>
    <n v="67934.7"/>
    <n v="173671.9"/>
    <x v="0"/>
    <x v="0"/>
    <x v="0"/>
    <x v="0"/>
    <x v="0"/>
    <x v="0"/>
  </r>
  <r>
    <x v="0"/>
    <x v="2"/>
    <x v="10"/>
    <x v="52"/>
    <n v="167"/>
    <n v="61109.05"/>
    <n v="41453.200000000004"/>
    <n v="19655.849999999999"/>
    <n v="0"/>
    <n v="7742.35"/>
    <n v="3967.15"/>
    <n v="8745.74"/>
    <n v="5704.16"/>
    <n v="32"/>
    <n v="1847.68"/>
    <n v="1547.92"/>
    <n v="37"/>
    <n v="1320.08"/>
    <n v="1334.17"/>
    <n v="14"/>
    <n v="0"/>
    <n v="0"/>
    <x v="0"/>
    <x v="0"/>
    <x v="0"/>
    <x v="0"/>
    <x v="0"/>
    <x v="0"/>
  </r>
  <r>
    <x v="0"/>
    <x v="2"/>
    <x v="10"/>
    <x v="53"/>
    <n v="120"/>
    <n v="262725.83"/>
    <n v="137009.29000000004"/>
    <n v="125716.54"/>
    <n v="25"/>
    <n v="12186.5"/>
    <n v="3841"/>
    <n v="6639.82"/>
    <n v="1852.48"/>
    <n v="19"/>
    <n v="2742.12"/>
    <n v="1688.33"/>
    <n v="40"/>
    <n v="89.1"/>
    <n v="217.5"/>
    <n v="3"/>
    <n v="103714"/>
    <n v="112425.4"/>
    <x v="0"/>
    <x v="0"/>
    <x v="0"/>
    <x v="0"/>
    <x v="0"/>
    <x v="0"/>
  </r>
  <r>
    <x v="0"/>
    <x v="2"/>
    <x v="10"/>
    <x v="54"/>
    <n v="116"/>
    <n v="420938.81"/>
    <n v="114557.46000000002"/>
    <n v="306381.34999999998"/>
    <n v="26"/>
    <n v="12265.51"/>
    <n v="3181.99"/>
    <n v="10015.549999999999"/>
    <n v="3576.95"/>
    <n v="21"/>
    <n v="13922.99"/>
    <n v="3960.54"/>
    <n v="169"/>
    <n v="478.8"/>
    <n v="358.8"/>
    <n v="9"/>
    <n v="269353.5"/>
    <n v="76294.23"/>
    <x v="0"/>
    <x v="0"/>
    <x v="0"/>
    <x v="0"/>
    <x v="0"/>
    <x v="0"/>
  </r>
  <r>
    <x v="0"/>
    <x v="2"/>
    <x v="11"/>
    <x v="57"/>
    <n v="196"/>
    <n v="49452.4"/>
    <n v="9296.8700000000026"/>
    <n v="40155.53"/>
    <n v="0"/>
    <n v="40155.53"/>
    <n v="9296.8700000000008"/>
    <n v="0"/>
    <n v="0"/>
    <n v="0"/>
    <n v="0"/>
    <n v="0"/>
    <n v="0"/>
    <n v="0"/>
    <n v="0"/>
    <n v="0"/>
    <n v="0"/>
    <n v="0"/>
    <x v="0"/>
    <x v="0"/>
    <x v="0"/>
    <x v="0"/>
    <x v="0"/>
    <x v="0"/>
  </r>
  <r>
    <x v="0"/>
    <x v="2"/>
    <x v="11"/>
    <x v="58"/>
    <n v="136"/>
    <n v="38408.400000000001"/>
    <n v="6496.4200000000019"/>
    <n v="31911.98"/>
    <n v="0"/>
    <n v="31419.98"/>
    <n v="6496.42"/>
    <n v="0"/>
    <n v="0"/>
    <n v="0"/>
    <n v="492"/>
    <n v="0"/>
    <n v="5"/>
    <n v="0"/>
    <n v="0"/>
    <n v="0"/>
    <n v="0"/>
    <n v="0"/>
    <x v="0"/>
    <x v="0"/>
    <x v="0"/>
    <x v="0"/>
    <x v="0"/>
    <x v="0"/>
  </r>
  <r>
    <x v="0"/>
    <x v="2"/>
    <x v="11"/>
    <x v="59"/>
    <n v="0"/>
    <n v="3300"/>
    <n v="0"/>
    <n v="3300"/>
    <n v="0"/>
    <n v="0"/>
    <n v="0"/>
    <n v="0"/>
    <n v="0"/>
    <n v="0"/>
    <n v="0"/>
    <n v="0"/>
    <n v="0"/>
    <n v="0"/>
    <n v="0"/>
    <n v="0"/>
    <n v="0"/>
    <n v="0"/>
    <x v="0"/>
    <x v="0"/>
    <x v="0"/>
    <x v="0"/>
    <x v="0"/>
    <x v="0"/>
  </r>
  <r>
    <x v="0"/>
    <x v="2"/>
    <x v="11"/>
    <x v="120"/>
    <n v="83"/>
    <n v="21449.9"/>
    <n v="4603.7999999999993"/>
    <n v="16846.100000000002"/>
    <n v="0"/>
    <n v="16309.2"/>
    <n v="4603.8"/>
    <n v="0"/>
    <n v="0"/>
    <n v="0"/>
    <n v="536.9"/>
    <n v="0"/>
    <n v="2"/>
    <n v="0"/>
    <n v="0"/>
    <n v="0"/>
    <n v="0"/>
    <n v="0"/>
    <x v="0"/>
    <x v="0"/>
    <x v="0"/>
    <x v="0"/>
    <x v="0"/>
    <x v="0"/>
  </r>
  <r>
    <x v="0"/>
    <x v="2"/>
    <x v="12"/>
    <x v="60"/>
    <n v="65"/>
    <n v="225721.75"/>
    <n v="1784.5"/>
    <n v="223937.25"/>
    <n v="10"/>
    <n v="9124.25"/>
    <n v="1784.5"/>
    <n v="0"/>
    <n v="0"/>
    <n v="0"/>
    <n v="0"/>
    <n v="0"/>
    <n v="0"/>
    <n v="0"/>
    <n v="0"/>
    <n v="0"/>
    <n v="214813"/>
    <n v="0"/>
    <x v="0"/>
    <x v="0"/>
    <x v="0"/>
    <x v="0"/>
    <x v="0"/>
    <x v="0"/>
  </r>
  <r>
    <x v="0"/>
    <x v="2"/>
    <x v="12"/>
    <x v="61"/>
    <n v="190"/>
    <n v="213895.28"/>
    <n v="117555.69"/>
    <n v="96339.59"/>
    <n v="16"/>
    <n v="8934.0499999999993"/>
    <n v="2939.45"/>
    <n v="13563.67"/>
    <n v="8329.18"/>
    <n v="57"/>
    <n v="7288.21"/>
    <n v="7977.69"/>
    <n v="148"/>
    <n v="2351.36"/>
    <n v="2254.44"/>
    <n v="15"/>
    <n v="64202.3"/>
    <n v="52269.23"/>
    <x v="0"/>
    <x v="0"/>
    <x v="0"/>
    <x v="0"/>
    <x v="0"/>
    <x v="0"/>
  </r>
  <r>
    <x v="0"/>
    <x v="2"/>
    <x v="12"/>
    <x v="54"/>
    <n v="0"/>
    <n v="4880.6000000000004"/>
    <n v="4880.6000000000004"/>
    <n v="0"/>
    <n v="1"/>
    <n v="0"/>
    <n v="0"/>
    <n v="0"/>
    <n v="0"/>
    <n v="0"/>
    <n v="0"/>
    <n v="0"/>
    <n v="0"/>
    <n v="0"/>
    <n v="0"/>
    <n v="0"/>
    <n v="0"/>
    <n v="4880.6000000000004"/>
    <x v="0"/>
    <x v="0"/>
    <x v="0"/>
    <x v="0"/>
    <x v="0"/>
    <x v="0"/>
  </r>
  <r>
    <x v="0"/>
    <x v="2"/>
    <x v="12"/>
    <x v="55"/>
    <n v="130"/>
    <n v="278749.44"/>
    <n v="236879.61"/>
    <n v="41869.83"/>
    <n v="22"/>
    <n v="9838"/>
    <n v="8635.75"/>
    <n v="1927.24"/>
    <n v="3528.91"/>
    <n v="37"/>
    <n v="2833.77"/>
    <n v="5644.58"/>
    <n v="62"/>
    <n v="1244.82"/>
    <n v="9060.0300000000007"/>
    <n v="51"/>
    <n v="26026"/>
    <n v="199098"/>
    <x v="0"/>
    <x v="0"/>
    <x v="0"/>
    <x v="0"/>
    <x v="0"/>
    <x v="0"/>
  </r>
  <r>
    <x v="0"/>
    <x v="2"/>
    <x v="13"/>
    <x v="62"/>
    <n v="645"/>
    <n v="180247.11"/>
    <n v="151761.04999999999"/>
    <n v="28486.06"/>
    <n v="0"/>
    <n v="7870.7"/>
    <n v="27856.3"/>
    <n v="1567.6"/>
    <n v="8099.2"/>
    <n v="43"/>
    <n v="16261.53"/>
    <n v="92774.03"/>
    <n v="890"/>
    <n v="384.23"/>
    <n v="3697.92"/>
    <n v="39"/>
    <n v="0"/>
    <n v="0"/>
    <x v="0"/>
    <x v="0"/>
    <x v="0"/>
    <x v="0"/>
    <x v="0"/>
    <x v="0"/>
  </r>
  <r>
    <x v="0"/>
    <x v="2"/>
    <x v="13"/>
    <x v="11"/>
    <n v="0"/>
    <n v="99"/>
    <n v="0"/>
    <n v="99"/>
    <n v="0"/>
    <n v="0"/>
    <n v="0"/>
    <n v="0"/>
    <n v="0"/>
    <n v="0"/>
    <n v="0"/>
    <n v="0"/>
    <n v="0"/>
    <n v="0"/>
    <n v="0"/>
    <n v="0"/>
    <n v="0"/>
    <n v="0"/>
    <x v="0"/>
    <x v="0"/>
    <x v="0"/>
    <x v="0"/>
    <x v="0"/>
    <x v="0"/>
  </r>
  <r>
    <x v="0"/>
    <x v="2"/>
    <x v="14"/>
    <x v="63"/>
    <n v="21"/>
    <n v="105756.9"/>
    <n v="75768.19"/>
    <n v="29988.71"/>
    <n v="0"/>
    <n v="3018.25"/>
    <n v="929.25"/>
    <n v="23447.86"/>
    <n v="8901.64"/>
    <n v="15"/>
    <n v="3522.6"/>
    <n v="1238.3"/>
    <n v="14"/>
    <n v="0"/>
    <n v="0"/>
    <n v="0"/>
    <n v="0"/>
    <n v="0"/>
    <x v="0"/>
    <x v="0"/>
    <x v="0"/>
    <x v="0"/>
    <x v="0"/>
    <x v="0"/>
  </r>
  <r>
    <x v="0"/>
    <x v="2"/>
    <x v="15"/>
    <x v="64"/>
    <n v="50"/>
    <n v="196716.89"/>
    <n v="174252.47000000003"/>
    <n v="22464.42"/>
    <n v="6"/>
    <n v="5937.75"/>
    <n v="2527.25"/>
    <n v="4258.01"/>
    <n v="2475.59"/>
    <n v="16"/>
    <n v="1645.9"/>
    <n v="623.79999999999995"/>
    <n v="15"/>
    <n v="122.76"/>
    <n v="344.89"/>
    <n v="5"/>
    <n v="10500"/>
    <n v="154813.70000000001"/>
    <x v="0"/>
    <x v="0"/>
    <x v="0"/>
    <x v="0"/>
    <x v="0"/>
    <x v="0"/>
  </r>
  <r>
    <x v="0"/>
    <x v="2"/>
    <x v="16"/>
    <x v="65"/>
    <n v="125"/>
    <n v="61873.07"/>
    <n v="29935.68"/>
    <n v="31937.39"/>
    <n v="0"/>
    <n v="12554.75"/>
    <n v="4612.75"/>
    <n v="2418.46"/>
    <n v="2627.62"/>
    <n v="26"/>
    <n v="16877.98"/>
    <n v="12581.15"/>
    <n v="212"/>
    <n v="86.2"/>
    <n v="22"/>
    <n v="15"/>
    <n v="0"/>
    <n v="0"/>
    <x v="0"/>
    <x v="0"/>
    <x v="0"/>
    <x v="0"/>
    <x v="0"/>
    <x v="0"/>
  </r>
  <r>
    <x v="0"/>
    <x v="2"/>
    <x v="16"/>
    <x v="66"/>
    <n v="32"/>
    <n v="35706.1"/>
    <n v="28804.21"/>
    <n v="6901.89"/>
    <n v="0"/>
    <n v="2883"/>
    <n v="1902"/>
    <n v="1128.76"/>
    <n v="6874.34"/>
    <n v="15"/>
    <n v="2478.83"/>
    <n v="4021.67"/>
    <n v="57"/>
    <n v="411.3"/>
    <n v="0"/>
    <n v="2"/>
    <n v="0"/>
    <n v="0"/>
    <x v="0"/>
    <x v="0"/>
    <x v="0"/>
    <x v="0"/>
    <x v="0"/>
    <x v="0"/>
  </r>
  <r>
    <x v="0"/>
    <x v="2"/>
    <x v="17"/>
    <x v="67"/>
    <n v="458"/>
    <n v="328804.68"/>
    <n v="257317.21"/>
    <n v="71487.47"/>
    <n v="4"/>
    <n v="12379.55"/>
    <n v="17226.95"/>
    <n v="18106.7"/>
    <n v="11321.9"/>
    <n v="79"/>
    <n v="38327.89"/>
    <n v="64654.879999999997"/>
    <n v="908"/>
    <n v="1929.33"/>
    <n v="1291.67"/>
    <n v="71"/>
    <n v="0"/>
    <n v="103964.6"/>
    <x v="0"/>
    <x v="0"/>
    <x v="0"/>
    <x v="0"/>
    <x v="0"/>
    <x v="0"/>
  </r>
  <r>
    <x v="0"/>
    <x v="2"/>
    <x v="17"/>
    <x v="68"/>
    <n v="431"/>
    <n v="345616.44"/>
    <n v="277238.09000000003"/>
    <n v="68378.349999999991"/>
    <n v="5"/>
    <n v="11250.4"/>
    <n v="15477.6"/>
    <n v="15844.68"/>
    <n v="15141.97"/>
    <n v="94"/>
    <n v="34723.949999999997"/>
    <n v="52335.39"/>
    <n v="789"/>
    <n v="2616.63"/>
    <n v="1749.12"/>
    <n v="85"/>
    <n v="3210.69"/>
    <n v="130560.7"/>
    <x v="0"/>
    <x v="0"/>
    <x v="0"/>
    <x v="0"/>
    <x v="0"/>
    <x v="0"/>
  </r>
  <r>
    <x v="0"/>
    <x v="2"/>
    <x v="18"/>
    <x v="69"/>
    <n v="96"/>
    <n v="51189.29"/>
    <n v="26723.27"/>
    <n v="24466.02"/>
    <n v="3"/>
    <n v="9763.6299999999992"/>
    <n v="3847.62"/>
    <n v="1780.78"/>
    <n v="389.62"/>
    <n v="8"/>
    <n v="9768.14"/>
    <n v="6629.96"/>
    <n v="119"/>
    <n v="216.9"/>
    <n v="856.7"/>
    <n v="5"/>
    <n v="2271.5700000000002"/>
    <n v="10658.57"/>
    <x v="0"/>
    <x v="0"/>
    <x v="0"/>
    <x v="0"/>
    <x v="0"/>
    <x v="0"/>
  </r>
  <r>
    <x v="0"/>
    <x v="2"/>
    <x v="19"/>
    <x v="70"/>
    <n v="95"/>
    <n v="87603.59"/>
    <n v="30576.009999999995"/>
    <n v="57027.58"/>
    <n v="1"/>
    <n v="12434.88"/>
    <n v="2827.62"/>
    <n v="6080.4"/>
    <n v="767"/>
    <n v="16"/>
    <n v="11455.9"/>
    <n v="1765.2"/>
    <n v="75"/>
    <n v="23916.400000000001"/>
    <n v="1794"/>
    <n v="20"/>
    <n v="0"/>
    <n v="9727.39"/>
    <x v="0"/>
    <x v="0"/>
    <x v="0"/>
    <x v="0"/>
    <x v="0"/>
    <x v="0"/>
  </r>
  <r>
    <x v="0"/>
    <x v="2"/>
    <x v="19"/>
    <x v="71"/>
    <n v="85"/>
    <n v="134451.72"/>
    <n v="84855.55"/>
    <n v="49596.17"/>
    <n v="6"/>
    <n v="11058.88"/>
    <n v="3798.62"/>
    <n v="2805.21"/>
    <n v="1235.44"/>
    <n v="13"/>
    <n v="17149.060000000001"/>
    <n v="8516.7000000000007"/>
    <n v="142"/>
    <n v="16798.02"/>
    <n v="4687.53"/>
    <n v="15"/>
    <n v="0"/>
    <n v="58535.96"/>
    <x v="0"/>
    <x v="0"/>
    <x v="0"/>
    <x v="0"/>
    <x v="0"/>
    <x v="0"/>
  </r>
  <r>
    <x v="0"/>
    <x v="2"/>
    <x v="19"/>
    <x v="72"/>
    <n v="79"/>
    <n v="57062.400000000001"/>
    <n v="23691.420000000006"/>
    <n v="33370.979999999996"/>
    <n v="0"/>
    <n v="9593.5"/>
    <n v="1777.75"/>
    <n v="3897.6"/>
    <n v="3916.8"/>
    <n v="14"/>
    <n v="14284.18"/>
    <n v="2368.0700000000002"/>
    <n v="99"/>
    <n v="3285.7"/>
    <n v="0"/>
    <n v="6"/>
    <n v="0"/>
    <n v="0"/>
    <x v="0"/>
    <x v="0"/>
    <x v="0"/>
    <x v="0"/>
    <x v="0"/>
    <x v="0"/>
  </r>
  <r>
    <x v="0"/>
    <x v="2"/>
    <x v="20"/>
    <x v="73"/>
    <n v="0"/>
    <n v="92331.4"/>
    <n v="0"/>
    <n v="92331.4"/>
    <n v="5"/>
    <n v="0"/>
    <n v="0"/>
    <n v="0"/>
    <n v="0"/>
    <n v="0"/>
    <n v="0"/>
    <n v="0"/>
    <n v="0"/>
    <n v="0"/>
    <n v="0"/>
    <n v="0"/>
    <n v="91848.4"/>
    <n v="0"/>
    <x v="0"/>
    <x v="0"/>
    <x v="0"/>
    <x v="0"/>
    <x v="0"/>
    <x v="0"/>
  </r>
  <r>
    <x v="0"/>
    <x v="2"/>
    <x v="20"/>
    <x v="74"/>
    <n v="162"/>
    <n v="153843.63"/>
    <n v="108267.98000000001"/>
    <n v="45575.65"/>
    <n v="0"/>
    <n v="6798.25"/>
    <n v="5823.2"/>
    <n v="17582.189999999999"/>
    <n v="16222.23"/>
    <n v="95"/>
    <n v="17473.490000000002"/>
    <n v="17990.23"/>
    <n v="284"/>
    <n v="1552.72"/>
    <n v="623.48"/>
    <n v="9"/>
    <n v="0"/>
    <n v="0"/>
    <x v="0"/>
    <x v="0"/>
    <x v="0"/>
    <x v="0"/>
    <x v="0"/>
    <x v="0"/>
  </r>
  <r>
    <x v="0"/>
    <x v="2"/>
    <x v="20"/>
    <x v="75"/>
    <n v="150"/>
    <n v="608477.84"/>
    <n v="388687.19999999995"/>
    <n v="219790.63999999998"/>
    <n v="34"/>
    <n v="14174.2"/>
    <n v="4556.8"/>
    <n v="22846.82"/>
    <n v="11319.64"/>
    <n v="98"/>
    <n v="18197.689999999999"/>
    <n v="8092.87"/>
    <n v="237"/>
    <n v="2526.13"/>
    <n v="654.32000000000005"/>
    <n v="18"/>
    <n v="158847.79999999999"/>
    <n v="295730.59999999998"/>
    <x v="0"/>
    <x v="0"/>
    <x v="0"/>
    <x v="0"/>
    <x v="0"/>
    <x v="0"/>
  </r>
  <r>
    <x v="0"/>
    <x v="2"/>
    <x v="20"/>
    <x v="76"/>
    <n v="354"/>
    <n v="731942.78"/>
    <n v="431366.52"/>
    <n v="300576.26"/>
    <n v="58"/>
    <n v="24161.65"/>
    <n v="20305.349999999999"/>
    <n v="41295.949999999997"/>
    <n v="32323.22"/>
    <n v="209"/>
    <n v="29511.9"/>
    <n v="21505.75"/>
    <n v="474"/>
    <n v="5825.86"/>
    <n v="2993.56"/>
    <n v="49"/>
    <n v="187222.9"/>
    <n v="207000.3"/>
    <x v="0"/>
    <x v="0"/>
    <x v="0"/>
    <x v="0"/>
    <x v="0"/>
    <x v="0"/>
  </r>
  <r>
    <x v="0"/>
    <x v="2"/>
    <x v="20"/>
    <x v="77"/>
    <n v="344"/>
    <n v="440449.74"/>
    <n v="291020.42"/>
    <n v="149429.32"/>
    <n v="32"/>
    <n v="10974.08"/>
    <n v="12631.42"/>
    <n v="26252.91"/>
    <n v="27438.75"/>
    <n v="164"/>
    <n v="18492.89"/>
    <n v="21120.959999999999"/>
    <n v="370"/>
    <n v="6922.92"/>
    <n v="4220.8900000000003"/>
    <n v="65"/>
    <n v="78782.52"/>
    <n v="118225.1"/>
    <x v="0"/>
    <x v="0"/>
    <x v="0"/>
    <x v="0"/>
    <x v="0"/>
    <x v="0"/>
  </r>
  <r>
    <x v="0"/>
    <x v="2"/>
    <x v="20"/>
    <x v="78"/>
    <n v="256"/>
    <n v="382477.1"/>
    <n v="202181.81"/>
    <n v="180295.28999999998"/>
    <n v="30"/>
    <n v="9726.1"/>
    <n v="7732.8"/>
    <n v="29364.49"/>
    <n v="20557.13"/>
    <n v="150"/>
    <n v="24169.14"/>
    <n v="19304.34"/>
    <n v="347"/>
    <n v="6823.86"/>
    <n v="1535.9"/>
    <n v="27"/>
    <n v="106395.7"/>
    <n v="53208.41"/>
    <x v="0"/>
    <x v="0"/>
    <x v="0"/>
    <x v="0"/>
    <x v="0"/>
    <x v="0"/>
  </r>
  <r>
    <x v="0"/>
    <x v="2"/>
    <x v="21"/>
    <x v="79"/>
    <n v="33"/>
    <n v="29243.65"/>
    <n v="10293.350000000002"/>
    <n v="18950.3"/>
    <n v="0"/>
    <n v="1597.8"/>
    <n v="610.70000000000005"/>
    <n v="3644.45"/>
    <n v="516.85"/>
    <n v="13"/>
    <n v="3303.58"/>
    <n v="383.17"/>
    <n v="26"/>
    <n v="376.47"/>
    <n v="460.03"/>
    <n v="7"/>
    <n v="0"/>
    <n v="0"/>
    <x v="0"/>
    <x v="0"/>
    <x v="0"/>
    <x v="0"/>
    <x v="0"/>
    <x v="0"/>
  </r>
  <r>
    <x v="0"/>
    <x v="2"/>
    <x v="21"/>
    <x v="80"/>
    <n v="29"/>
    <n v="23744.7"/>
    <n v="10502.480000000001"/>
    <n v="13242.22"/>
    <n v="0"/>
    <n v="1209.3499999999999"/>
    <n v="664.65"/>
    <n v="2567.77"/>
    <n v="1171.29"/>
    <n v="12"/>
    <n v="1724.27"/>
    <n v="872"/>
    <n v="26"/>
    <n v="2000.83"/>
    <n v="316.42"/>
    <n v="9"/>
    <n v="0"/>
    <n v="0"/>
    <x v="0"/>
    <x v="0"/>
    <x v="0"/>
    <x v="0"/>
    <x v="0"/>
    <x v="0"/>
  </r>
  <r>
    <x v="0"/>
    <x v="2"/>
    <x v="21"/>
    <x v="76"/>
    <n v="0"/>
    <n v="4494.67"/>
    <n v="4494.67"/>
    <n v="0"/>
    <n v="1"/>
    <n v="0"/>
    <n v="0"/>
    <n v="0"/>
    <n v="0"/>
    <n v="0"/>
    <n v="0"/>
    <n v="0"/>
    <n v="0"/>
    <n v="0"/>
    <n v="0"/>
    <n v="0"/>
    <n v="0"/>
    <n v="4494.67"/>
    <x v="0"/>
    <x v="0"/>
    <x v="0"/>
    <x v="0"/>
    <x v="0"/>
    <x v="0"/>
  </r>
  <r>
    <x v="0"/>
    <x v="2"/>
    <x v="21"/>
    <x v="81"/>
    <n v="34"/>
    <n v="29973.5"/>
    <n v="14096.34"/>
    <n v="15877.16"/>
    <n v="0"/>
    <n v="1344.95"/>
    <n v="336.55"/>
    <n v="3502.48"/>
    <n v="1765.33"/>
    <n v="17"/>
    <n v="1249.76"/>
    <n v="641.55999999999995"/>
    <n v="21"/>
    <n v="2396.9699999999998"/>
    <n v="817.28"/>
    <n v="12"/>
    <n v="0"/>
    <n v="0"/>
    <x v="0"/>
    <x v="0"/>
    <x v="0"/>
    <x v="0"/>
    <x v="0"/>
    <x v="0"/>
  </r>
  <r>
    <x v="0"/>
    <x v="2"/>
    <x v="21"/>
    <x v="82"/>
    <n v="37"/>
    <n v="34491.9"/>
    <n v="12520.410000000003"/>
    <n v="21971.489999999998"/>
    <n v="0"/>
    <n v="1471.98"/>
    <n v="336.27"/>
    <n v="4200.1000000000004"/>
    <n v="606.1"/>
    <n v="14"/>
    <n v="3643.16"/>
    <n v="1422.39"/>
    <n v="36"/>
    <n v="927.25"/>
    <n v="543.25"/>
    <n v="10"/>
    <n v="0"/>
    <n v="0"/>
    <x v="0"/>
    <x v="0"/>
    <x v="0"/>
    <x v="0"/>
    <x v="0"/>
    <x v="0"/>
  </r>
  <r>
    <x v="0"/>
    <x v="2"/>
    <x v="30"/>
    <x v="179"/>
    <n v="28"/>
    <n v="0"/>
    <n v="0"/>
    <n v="0"/>
    <n v="0"/>
    <n v="0"/>
    <n v="0"/>
    <n v="0"/>
    <n v="0"/>
    <n v="0"/>
    <n v="0"/>
    <n v="0"/>
    <n v="0"/>
    <n v="0"/>
    <n v="0"/>
    <n v="0"/>
    <n v="0"/>
    <n v="0"/>
    <x v="0"/>
    <x v="0"/>
    <x v="0"/>
    <x v="0"/>
    <x v="0"/>
    <x v="0"/>
  </r>
  <r>
    <x v="0"/>
    <x v="2"/>
    <x v="22"/>
    <x v="83"/>
    <n v="351"/>
    <n v="855833.3"/>
    <n v="694462.28"/>
    <n v="161371.02000000002"/>
    <n v="24"/>
    <n v="42437.05"/>
    <n v="18797.75"/>
    <n v="31121.55"/>
    <n v="32032.42"/>
    <n v="259"/>
    <n v="950.78"/>
    <n v="1370.27"/>
    <n v="28"/>
    <n v="3492.6"/>
    <n v="1661.8"/>
    <n v="30"/>
    <n v="82534.039999999994"/>
    <n v="514292.1"/>
    <x v="0"/>
    <x v="0"/>
    <x v="0"/>
    <x v="0"/>
    <x v="0"/>
    <x v="0"/>
  </r>
  <r>
    <x v="0"/>
    <x v="2"/>
    <x v="22"/>
    <x v="84"/>
    <n v="146"/>
    <n v="290569.77"/>
    <n v="132445.99000000002"/>
    <n v="158123.78"/>
    <n v="13"/>
    <n v="18056.259999999998"/>
    <n v="6146.24"/>
    <n v="9482.9599999999991"/>
    <n v="6177.3"/>
    <n v="89"/>
    <n v="3846.56"/>
    <n v="2170.19"/>
    <n v="51"/>
    <n v="1355.3"/>
    <n v="332.15"/>
    <n v="5"/>
    <n v="124898.7"/>
    <n v="86299.61"/>
    <x v="0"/>
    <x v="0"/>
    <x v="0"/>
    <x v="0"/>
    <x v="0"/>
    <x v="0"/>
  </r>
  <r>
    <x v="0"/>
    <x v="2"/>
    <x v="22"/>
    <x v="85"/>
    <n v="177"/>
    <n v="747069.2"/>
    <n v="448974.39999999997"/>
    <n v="298094.8"/>
    <n v="13"/>
    <n v="18278.13"/>
    <n v="9806.8700000000008"/>
    <n v="15054.94"/>
    <n v="18568.96"/>
    <n v="136"/>
    <n v="1482.76"/>
    <n v="6276.44"/>
    <n v="64"/>
    <n v="1427.07"/>
    <n v="146.18"/>
    <n v="13"/>
    <n v="261247.9"/>
    <n v="346928.2"/>
    <x v="0"/>
    <x v="0"/>
    <x v="0"/>
    <x v="0"/>
    <x v="0"/>
    <x v="0"/>
  </r>
  <r>
    <x v="0"/>
    <x v="2"/>
    <x v="22"/>
    <x v="86"/>
    <n v="669"/>
    <n v="456320.17"/>
    <n v="359671.38"/>
    <n v="96648.790000000008"/>
    <n v="2"/>
    <n v="22662.2"/>
    <n v="21670.799999999999"/>
    <n v="54699.73"/>
    <n v="67966.13"/>
    <n v="399"/>
    <n v="12824.98"/>
    <n v="10516.94"/>
    <n v="219"/>
    <n v="2935.88"/>
    <n v="3462.57"/>
    <n v="48"/>
    <n v="0"/>
    <n v="10723.22"/>
    <x v="0"/>
    <x v="0"/>
    <x v="0"/>
    <x v="0"/>
    <x v="0"/>
    <x v="0"/>
  </r>
  <r>
    <x v="0"/>
    <x v="2"/>
    <x v="22"/>
    <x v="87"/>
    <n v="182"/>
    <n v="211759.88"/>
    <n v="161921.85999999999"/>
    <n v="49838.020000000004"/>
    <n v="1"/>
    <n v="19947.63"/>
    <n v="10524.87"/>
    <n v="25903.64"/>
    <n v="29473.39"/>
    <n v="141"/>
    <n v="1551.88"/>
    <n v="489.89"/>
    <n v="15"/>
    <n v="2289.87"/>
    <n v="671.73"/>
    <n v="16"/>
    <n v="0"/>
    <n v="10007.92"/>
    <x v="0"/>
    <x v="0"/>
    <x v="0"/>
    <x v="0"/>
    <x v="0"/>
    <x v="0"/>
  </r>
  <r>
    <x v="0"/>
    <x v="2"/>
    <x v="23"/>
    <x v="89"/>
    <n v="409"/>
    <n v="150985.9"/>
    <n v="108366.93"/>
    <n v="42618.97"/>
    <n v="0"/>
    <n v="4440.79"/>
    <n v="6849.26"/>
    <n v="0"/>
    <n v="0"/>
    <n v="0"/>
    <n v="869.4"/>
    <n v="0"/>
    <n v="2"/>
    <n v="15350.78"/>
    <n v="101517.7"/>
    <n v="327"/>
    <n v="0"/>
    <n v="0"/>
    <x v="0"/>
    <x v="0"/>
    <x v="0"/>
    <x v="0"/>
    <x v="0"/>
    <x v="0"/>
  </r>
  <r>
    <x v="0"/>
    <x v="2"/>
    <x v="23"/>
    <x v="90"/>
    <n v="358"/>
    <n v="142829.95000000001"/>
    <n v="116955.04000000001"/>
    <n v="25874.91"/>
    <n v="0"/>
    <n v="3732.17"/>
    <n v="8836.43"/>
    <n v="0"/>
    <n v="0"/>
    <n v="0"/>
    <n v="0"/>
    <n v="0"/>
    <n v="0"/>
    <n v="15720.74"/>
    <n v="108118.6"/>
    <n v="395"/>
    <n v="0"/>
    <n v="0"/>
    <x v="0"/>
    <x v="0"/>
    <x v="0"/>
    <x v="0"/>
    <x v="0"/>
    <x v="0"/>
  </r>
  <r>
    <x v="0"/>
    <x v="2"/>
    <x v="23"/>
    <x v="91"/>
    <n v="203"/>
    <n v="112373.4"/>
    <n v="89358.859999999986"/>
    <n v="23014.54"/>
    <n v="0"/>
    <n v="2067"/>
    <n v="5747.05"/>
    <n v="0"/>
    <n v="0"/>
    <n v="0"/>
    <n v="0"/>
    <n v="0"/>
    <n v="0"/>
    <n v="11549.54"/>
    <n v="83611.81"/>
    <n v="283"/>
    <n v="0"/>
    <n v="0"/>
    <x v="0"/>
    <x v="0"/>
    <x v="0"/>
    <x v="0"/>
    <x v="0"/>
    <x v="0"/>
  </r>
  <r>
    <x v="0"/>
    <x v="2"/>
    <x v="23"/>
    <x v="92"/>
    <n v="216"/>
    <n v="52896.15"/>
    <n v="36613.93"/>
    <n v="16282.220000000001"/>
    <n v="0"/>
    <n v="3622.71"/>
    <n v="4279.9399999999996"/>
    <n v="0"/>
    <n v="0"/>
    <n v="0"/>
    <n v="0"/>
    <n v="0"/>
    <n v="0"/>
    <n v="12477.51"/>
    <n v="32333.99"/>
    <n v="213"/>
    <n v="0"/>
    <n v="0"/>
    <x v="0"/>
    <x v="0"/>
    <x v="0"/>
    <x v="0"/>
    <x v="0"/>
    <x v="0"/>
  </r>
  <r>
    <x v="0"/>
    <x v="2"/>
    <x v="23"/>
    <x v="93"/>
    <n v="30"/>
    <n v="9182.9500000000007"/>
    <n v="7414.3600000000006"/>
    <n v="1768.59"/>
    <n v="0"/>
    <n v="599.54999999999995"/>
    <n v="1167.3"/>
    <n v="0"/>
    <n v="0"/>
    <n v="0"/>
    <n v="0"/>
    <n v="0"/>
    <n v="0"/>
    <n v="1169.04"/>
    <n v="6247.06"/>
    <n v="26"/>
    <n v="0"/>
    <n v="0"/>
    <x v="0"/>
    <x v="0"/>
    <x v="0"/>
    <x v="0"/>
    <x v="0"/>
    <x v="0"/>
  </r>
  <r>
    <x v="0"/>
    <x v="2"/>
    <x v="24"/>
    <x v="94"/>
    <n v="590"/>
    <n v="640997.84"/>
    <n v="207642.31999999995"/>
    <n v="433355.52000000002"/>
    <n v="88"/>
    <n v="65456.25"/>
    <n v="23482"/>
    <n v="6551.19"/>
    <n v="3916.73"/>
    <n v="25"/>
    <n v="2408.16"/>
    <n v="1376.49"/>
    <n v="23"/>
    <n v="1690.22"/>
    <n v="945.03"/>
    <n v="17"/>
    <n v="357249.7"/>
    <n v="156986.20000000001"/>
    <x v="0"/>
    <x v="0"/>
    <x v="0"/>
    <x v="0"/>
    <x v="0"/>
    <x v="0"/>
  </r>
  <r>
    <x v="0"/>
    <x v="2"/>
    <x v="24"/>
    <x v="95"/>
    <n v="128"/>
    <n v="137422.21"/>
    <n v="38620.609999999986"/>
    <n v="98801.600000000006"/>
    <n v="18"/>
    <n v="16710.75"/>
    <n v="4903.75"/>
    <n v="3221.9"/>
    <n v="2039.8"/>
    <n v="7"/>
    <n v="65.7"/>
    <n v="0"/>
    <n v="1"/>
    <n v="562.65"/>
    <n v="734.5"/>
    <n v="6"/>
    <n v="78240.600000000006"/>
    <n v="20419.16"/>
    <x v="0"/>
    <x v="0"/>
    <x v="0"/>
    <x v="0"/>
    <x v="0"/>
    <x v="0"/>
  </r>
  <r>
    <x v="0"/>
    <x v="2"/>
    <x v="24"/>
    <x v="96"/>
    <n v="151"/>
    <n v="79971.13"/>
    <n v="17706.73000000001"/>
    <n v="62264.399999999994"/>
    <n v="7"/>
    <n v="16456.75"/>
    <n v="5232"/>
    <n v="1443.05"/>
    <n v="3058.21"/>
    <n v="7"/>
    <n v="618.28"/>
    <n v="307.12"/>
    <n v="6"/>
    <n v="93.32"/>
    <n v="106.88"/>
    <n v="5"/>
    <n v="43653"/>
    <n v="0"/>
    <x v="0"/>
    <x v="0"/>
    <x v="0"/>
    <x v="0"/>
    <x v="0"/>
    <x v="0"/>
  </r>
  <r>
    <x v="0"/>
    <x v="2"/>
    <x v="24"/>
    <x v="97"/>
    <n v="232"/>
    <n v="302470.75"/>
    <n v="175175.24"/>
    <n v="127295.51"/>
    <n v="31"/>
    <n v="22010.38"/>
    <n v="8709.6200000000008"/>
    <n v="2020.71"/>
    <n v="12635.26"/>
    <n v="21"/>
    <n v="0"/>
    <n v="125.45"/>
    <n v="1"/>
    <n v="721.42"/>
    <n v="2027.48"/>
    <n v="13"/>
    <n v="102453"/>
    <n v="122365.5"/>
    <x v="0"/>
    <x v="0"/>
    <x v="0"/>
    <x v="0"/>
    <x v="0"/>
    <x v="0"/>
  </r>
  <r>
    <x v="0"/>
    <x v="2"/>
    <x v="24"/>
    <x v="98"/>
    <n v="340"/>
    <n v="288622.52"/>
    <n v="139360.74000000002"/>
    <n v="149261.78"/>
    <n v="30"/>
    <n v="40818.629999999997"/>
    <n v="13120.12"/>
    <n v="12642.66"/>
    <n v="7631.04"/>
    <n v="50"/>
    <n v="1156.0999999999999"/>
    <n v="494"/>
    <n v="11"/>
    <n v="120.39"/>
    <n v="513.05999999999995"/>
    <n v="8"/>
    <n v="93267"/>
    <n v="77055.12"/>
    <x v="0"/>
    <x v="0"/>
    <x v="0"/>
    <x v="0"/>
    <x v="0"/>
    <x v="0"/>
  </r>
  <r>
    <x v="0"/>
    <x v="2"/>
    <x v="25"/>
    <x v="99"/>
    <n v="66"/>
    <n v="47183.71"/>
    <n v="14170.71"/>
    <n v="33013"/>
    <n v="3"/>
    <n v="7806.75"/>
    <n v="3747"/>
    <n v="76.13"/>
    <n v="2883.99"/>
    <n v="2"/>
    <n v="0"/>
    <n v="1091"/>
    <n v="4"/>
    <n v="132.12"/>
    <n v="528.48"/>
    <n v="8"/>
    <n v="22035"/>
    <n v="0"/>
    <x v="0"/>
    <x v="0"/>
    <x v="0"/>
    <x v="0"/>
    <x v="0"/>
    <x v="0"/>
  </r>
  <r>
    <x v="0"/>
    <x v="2"/>
    <x v="25"/>
    <x v="100"/>
    <n v="118"/>
    <n v="87674.28"/>
    <n v="76298.73"/>
    <n v="11375.55"/>
    <n v="4"/>
    <n v="10483.629999999999"/>
    <n v="9978.8700000000008"/>
    <n v="0"/>
    <n v="0"/>
    <n v="0"/>
    <n v="0"/>
    <n v="501.8"/>
    <n v="2"/>
    <n v="891.92"/>
    <n v="8943.18"/>
    <n v="26"/>
    <n v="0"/>
    <n v="56874.879999999997"/>
    <x v="0"/>
    <x v="0"/>
    <x v="0"/>
    <x v="0"/>
    <x v="0"/>
    <x v="0"/>
  </r>
  <r>
    <x v="0"/>
    <x v="2"/>
    <x v="25"/>
    <x v="101"/>
    <n v="92"/>
    <n v="68760.100000000006"/>
    <n v="45374.770000000004"/>
    <n v="23385.33"/>
    <n v="6"/>
    <n v="7447.25"/>
    <n v="6756.5"/>
    <n v="0"/>
    <n v="0"/>
    <n v="0"/>
    <n v="0"/>
    <n v="0"/>
    <n v="0"/>
    <n v="844.08"/>
    <n v="5865.22"/>
    <n v="27"/>
    <n v="15094"/>
    <n v="32753.05"/>
    <x v="0"/>
    <x v="0"/>
    <x v="0"/>
    <x v="0"/>
    <x v="0"/>
    <x v="0"/>
  </r>
  <r>
    <x v="0"/>
    <x v="2"/>
    <x v="25"/>
    <x v="102"/>
    <n v="153"/>
    <n v="20125.55"/>
    <n v="12798.22"/>
    <n v="7327.33"/>
    <n v="0"/>
    <n v="4698.3500000000004"/>
    <n v="4957.1499999999996"/>
    <n v="0"/>
    <n v="0"/>
    <n v="0"/>
    <n v="106.48"/>
    <n v="784.72"/>
    <n v="5"/>
    <n v="2522.5"/>
    <n v="7056.35"/>
    <n v="58"/>
    <n v="0"/>
    <n v="0"/>
    <x v="0"/>
    <x v="0"/>
    <x v="0"/>
    <x v="0"/>
    <x v="0"/>
    <x v="0"/>
  </r>
  <r>
    <x v="0"/>
    <x v="2"/>
    <x v="25"/>
    <x v="37"/>
    <n v="321"/>
    <n v="35649.75"/>
    <n v="23042.309999999998"/>
    <n v="12607.44"/>
    <n v="0"/>
    <n v="10096.25"/>
    <n v="11958.75"/>
    <n v="0"/>
    <n v="0"/>
    <n v="0"/>
    <n v="0"/>
    <n v="115.05"/>
    <n v="1"/>
    <n v="1666.19"/>
    <n v="10968.51"/>
    <n v="66"/>
    <n v="0"/>
    <n v="0"/>
    <x v="0"/>
    <x v="0"/>
    <x v="0"/>
    <x v="0"/>
    <x v="0"/>
    <x v="0"/>
  </r>
  <r>
    <x v="0"/>
    <x v="2"/>
    <x v="26"/>
    <x v="103"/>
    <n v="756"/>
    <n v="78744.850000000006"/>
    <n v="40925.380000000005"/>
    <n v="37819.47"/>
    <n v="0"/>
    <n v="23467.65"/>
    <n v="21924.85"/>
    <n v="0"/>
    <n v="0"/>
    <n v="0"/>
    <n v="4749.9799999999996"/>
    <n v="10045.469999999999"/>
    <n v="176"/>
    <n v="1147.8399999999999"/>
    <n v="8955.06"/>
    <n v="26"/>
    <n v="0"/>
    <n v="0"/>
    <x v="0"/>
    <x v="0"/>
    <x v="0"/>
    <x v="0"/>
    <x v="0"/>
    <x v="0"/>
  </r>
  <r>
    <x v="0"/>
    <x v="2"/>
    <x v="26"/>
    <x v="104"/>
    <n v="280"/>
    <n v="84038.05"/>
    <n v="15557.849999999991"/>
    <n v="68480.200000000012"/>
    <n v="0"/>
    <n v="22774.18"/>
    <n v="11451.62"/>
    <n v="0"/>
    <n v="0"/>
    <n v="0"/>
    <n v="13445.34"/>
    <n v="2435.61"/>
    <n v="107"/>
    <n v="2960.68"/>
    <n v="1670.62"/>
    <n v="11"/>
    <n v="0"/>
    <n v="0"/>
    <x v="0"/>
    <x v="0"/>
    <x v="0"/>
    <x v="0"/>
    <x v="0"/>
    <x v="0"/>
  </r>
  <r>
    <x v="0"/>
    <x v="2"/>
    <x v="26"/>
    <x v="105"/>
    <n v="348"/>
    <n v="57204.6"/>
    <n v="21524.720000000001"/>
    <n v="35679.879999999997"/>
    <n v="0"/>
    <n v="28025.73"/>
    <n v="12726.37"/>
    <n v="0"/>
    <n v="0"/>
    <n v="0"/>
    <n v="1589.85"/>
    <n v="5198.3500000000004"/>
    <n v="68"/>
    <n v="1068.3"/>
    <n v="3600"/>
    <n v="21"/>
    <n v="0"/>
    <n v="0"/>
    <x v="0"/>
    <x v="0"/>
    <x v="0"/>
    <x v="0"/>
    <x v="0"/>
    <x v="0"/>
  </r>
  <r>
    <x v="0"/>
    <x v="2"/>
    <x v="26"/>
    <x v="106"/>
    <n v="59"/>
    <n v="12133.75"/>
    <n v="4031.9700000000003"/>
    <n v="8101.78"/>
    <n v="0"/>
    <n v="4567.4799999999996"/>
    <n v="3161.87"/>
    <n v="0"/>
    <n v="0"/>
    <n v="0"/>
    <n v="922.5"/>
    <n v="870.1"/>
    <n v="23"/>
    <n v="811.8"/>
    <n v="0"/>
    <n v="3"/>
    <n v="0"/>
    <n v="0"/>
    <x v="0"/>
    <x v="0"/>
    <x v="0"/>
    <x v="0"/>
    <x v="0"/>
    <x v="0"/>
  </r>
  <r>
    <x v="1"/>
    <x v="2"/>
    <x v="0"/>
    <x v="3"/>
    <n v="197"/>
    <n v="121526.52"/>
    <n v="86678.06"/>
    <n v="34848.46"/>
    <n v="0"/>
    <n v="9540.35"/>
    <n v="7455.15"/>
    <n v="6601.12"/>
    <n v="16947.439999999999"/>
    <n v="82"/>
    <n v="7771.1"/>
    <n v="9145.7000000000007"/>
    <n v="159"/>
    <n v="5544.89"/>
    <n v="6032.65"/>
    <n v="250"/>
    <n v="0"/>
    <n v="0"/>
    <x v="0"/>
    <x v="0"/>
    <x v="0"/>
    <x v="0"/>
    <x v="0"/>
    <x v="0"/>
  </r>
  <r>
    <x v="1"/>
    <x v="2"/>
    <x v="0"/>
    <x v="4"/>
    <n v="228"/>
    <n v="119811.32"/>
    <n v="67733.62000000001"/>
    <n v="52077.7"/>
    <n v="0"/>
    <n v="12863.05"/>
    <n v="7709.95"/>
    <n v="13200.55"/>
    <n v="7870.93"/>
    <n v="94"/>
    <n v="9159.17"/>
    <n v="5243.51"/>
    <n v="136"/>
    <n v="8226.93"/>
    <n v="4766.2700000000004"/>
    <n v="296"/>
    <n v="0"/>
    <n v="0"/>
    <x v="0"/>
    <x v="0"/>
    <x v="0"/>
    <x v="0"/>
    <x v="0"/>
    <x v="0"/>
  </r>
  <r>
    <x v="1"/>
    <x v="2"/>
    <x v="0"/>
    <x v="111"/>
    <n v="248"/>
    <n v="167617.66"/>
    <n v="111673.67000000001"/>
    <n v="55943.99"/>
    <n v="0"/>
    <n v="7324.3"/>
    <n v="3899.45"/>
    <n v="25185.88"/>
    <n v="13827.31"/>
    <n v="85"/>
    <n v="11277.61"/>
    <n v="9763.14"/>
    <n v="181"/>
    <n v="6458.2"/>
    <n v="6157.39"/>
    <n v="287"/>
    <n v="0"/>
    <n v="0"/>
    <x v="0"/>
    <x v="0"/>
    <x v="0"/>
    <x v="0"/>
    <x v="0"/>
    <x v="0"/>
  </r>
  <r>
    <x v="1"/>
    <x v="2"/>
    <x v="0"/>
    <x v="180"/>
    <n v="0"/>
    <n v="689"/>
    <n v="0"/>
    <n v="689"/>
    <n v="0"/>
    <n v="0"/>
    <n v="0"/>
    <n v="0"/>
    <n v="0"/>
    <n v="0"/>
    <n v="0"/>
    <n v="0"/>
    <n v="0"/>
    <n v="0"/>
    <n v="0"/>
    <n v="0"/>
    <n v="0"/>
    <n v="0"/>
    <x v="0"/>
    <x v="0"/>
    <x v="0"/>
    <x v="0"/>
    <x v="0"/>
    <x v="0"/>
  </r>
  <r>
    <x v="1"/>
    <x v="2"/>
    <x v="0"/>
    <x v="11"/>
    <n v="194"/>
    <n v="145815.54999999999"/>
    <n v="90447.84"/>
    <n v="55367.71"/>
    <n v="0"/>
    <n v="12379.45"/>
    <n v="5849.55"/>
    <n v="13629.13"/>
    <n v="13507.34"/>
    <n v="86"/>
    <n v="14254.14"/>
    <n v="10028.81"/>
    <n v="199"/>
    <n v="9177.99"/>
    <n v="6789.2"/>
    <n v="301"/>
    <n v="0"/>
    <n v="0"/>
    <x v="0"/>
    <x v="0"/>
    <x v="0"/>
    <x v="0"/>
    <x v="0"/>
    <x v="0"/>
  </r>
  <r>
    <x v="1"/>
    <x v="2"/>
    <x v="0"/>
    <x v="13"/>
    <n v="371"/>
    <n v="175649.63"/>
    <n v="107804.97"/>
    <n v="67844.66"/>
    <n v="0"/>
    <n v="10659.6"/>
    <n v="6140.4"/>
    <n v="17597.59"/>
    <n v="14382.53"/>
    <n v="124"/>
    <n v="15571.99"/>
    <n v="14147.35"/>
    <n v="270"/>
    <n v="9844.48"/>
    <n v="9174.4500000000007"/>
    <n v="403"/>
    <n v="0"/>
    <n v="0"/>
    <x v="0"/>
    <x v="0"/>
    <x v="0"/>
    <x v="0"/>
    <x v="0"/>
    <x v="0"/>
  </r>
  <r>
    <x v="1"/>
    <x v="2"/>
    <x v="0"/>
    <x v="15"/>
    <n v="0"/>
    <n v="247.5"/>
    <n v="48.639999999999986"/>
    <n v="198.86"/>
    <n v="0"/>
    <n v="0"/>
    <n v="0"/>
    <n v="0"/>
    <n v="0"/>
    <n v="0"/>
    <n v="0"/>
    <n v="0"/>
    <n v="0"/>
    <n v="77.86"/>
    <n v="48.64"/>
    <n v="6"/>
    <n v="0"/>
    <n v="0"/>
    <x v="0"/>
    <x v="0"/>
    <x v="0"/>
    <x v="0"/>
    <x v="0"/>
    <x v="0"/>
  </r>
  <r>
    <x v="1"/>
    <x v="2"/>
    <x v="0"/>
    <x v="16"/>
    <n v="309"/>
    <n v="101353.76"/>
    <n v="46030.029999999992"/>
    <n v="55323.73"/>
    <n v="0"/>
    <n v="11623.98"/>
    <n v="3622.02"/>
    <n v="10253.77"/>
    <n v="3714.7"/>
    <n v="66"/>
    <n v="13748.72"/>
    <n v="5906.77"/>
    <n v="178"/>
    <n v="11490.26"/>
    <n v="4849.6000000000004"/>
    <n v="380"/>
    <n v="0"/>
    <n v="0"/>
    <x v="0"/>
    <x v="0"/>
    <x v="0"/>
    <x v="0"/>
    <x v="0"/>
    <x v="0"/>
  </r>
  <r>
    <x v="1"/>
    <x v="2"/>
    <x v="0"/>
    <x v="18"/>
    <n v="238"/>
    <n v="135469.84"/>
    <n v="76521.799999999988"/>
    <n v="58948.04"/>
    <n v="0"/>
    <n v="8386.5400000000009"/>
    <n v="3083.71"/>
    <n v="11828.4"/>
    <n v="11061.31"/>
    <n v="73"/>
    <n v="14829.42"/>
    <n v="8414.08"/>
    <n v="184"/>
    <n v="11099.68"/>
    <n v="8183.28"/>
    <n v="365"/>
    <n v="0"/>
    <n v="0"/>
    <x v="0"/>
    <x v="0"/>
    <x v="0"/>
    <x v="0"/>
    <x v="0"/>
    <x v="0"/>
  </r>
  <r>
    <x v="1"/>
    <x v="2"/>
    <x v="1"/>
    <x v="0"/>
    <n v="848"/>
    <n v="675344.72"/>
    <n v="483733.17"/>
    <n v="191611.55"/>
    <n v="84"/>
    <n v="80346.42"/>
    <n v="33843.58"/>
    <n v="21141.1"/>
    <n v="10361.129999999999"/>
    <n v="180"/>
    <n v="13210.55"/>
    <n v="8774.4699999999993"/>
    <n v="171"/>
    <n v="5086.12"/>
    <n v="7282.81"/>
    <n v="115"/>
    <n v="70101.36"/>
    <n v="360466.7"/>
    <x v="0"/>
    <x v="0"/>
    <x v="0"/>
    <x v="0"/>
    <x v="0"/>
    <x v="0"/>
  </r>
  <r>
    <x v="1"/>
    <x v="2"/>
    <x v="1"/>
    <x v="1"/>
    <n v="351"/>
    <n v="1031253.27"/>
    <n v="982392.25"/>
    <n v="48861.02"/>
    <n v="37"/>
    <n v="21879.55"/>
    <n v="24432.45"/>
    <n v="3297.09"/>
    <n v="2431.2199999999998"/>
    <n v="15"/>
    <n v="6501.14"/>
    <n v="7468.11"/>
    <n v="123"/>
    <n v="2033.25"/>
    <n v="4922.6400000000003"/>
    <n v="98"/>
    <n v="13974.99"/>
    <n v="931681.2"/>
    <x v="0"/>
    <x v="0"/>
    <x v="0"/>
    <x v="0"/>
    <x v="0"/>
    <x v="0"/>
  </r>
  <r>
    <x v="1"/>
    <x v="2"/>
    <x v="1"/>
    <x v="6"/>
    <n v="2"/>
    <n v="0"/>
    <n v="0"/>
    <n v="0"/>
    <n v="0"/>
    <n v="0"/>
    <n v="0"/>
    <n v="0"/>
    <n v="0"/>
    <n v="0"/>
    <n v="0"/>
    <n v="0"/>
    <n v="0"/>
    <n v="0"/>
    <n v="0"/>
    <n v="0"/>
    <n v="0"/>
    <n v="0"/>
    <x v="0"/>
    <x v="0"/>
    <x v="0"/>
    <x v="0"/>
    <x v="0"/>
    <x v="0"/>
  </r>
  <r>
    <x v="1"/>
    <x v="2"/>
    <x v="1"/>
    <x v="22"/>
    <n v="21"/>
    <n v="19589.3"/>
    <n v="5707.3799999999992"/>
    <n v="13881.92"/>
    <n v="0"/>
    <n v="3043.5"/>
    <n v="974"/>
    <n v="17.600000000000001"/>
    <n v="70.400000000000006"/>
    <n v="1"/>
    <n v="397.8"/>
    <n v="0"/>
    <n v="4"/>
    <n v="10423.02"/>
    <n v="4486.9799999999996"/>
    <n v="24"/>
    <n v="0"/>
    <n v="0"/>
    <x v="0"/>
    <x v="0"/>
    <x v="0"/>
    <x v="0"/>
    <x v="0"/>
    <x v="0"/>
  </r>
  <r>
    <x v="1"/>
    <x v="2"/>
    <x v="1"/>
    <x v="23"/>
    <n v="38"/>
    <n v="20414.16"/>
    <n v="9439.91"/>
    <n v="10974.25"/>
    <n v="2"/>
    <n v="2826"/>
    <n v="2619"/>
    <n v="149.54"/>
    <n v="734.56"/>
    <n v="6"/>
    <n v="1939.3"/>
    <n v="4311.6499999999996"/>
    <n v="38"/>
    <n v="0"/>
    <n v="6.5"/>
    <n v="1"/>
    <n v="4867.41"/>
    <n v="0"/>
    <x v="0"/>
    <x v="0"/>
    <x v="0"/>
    <x v="0"/>
    <x v="0"/>
    <x v="0"/>
  </r>
  <r>
    <x v="1"/>
    <x v="2"/>
    <x v="1"/>
    <x v="24"/>
    <n v="0"/>
    <n v="2274949.71"/>
    <n v="2255335.44"/>
    <n v="19614.27"/>
    <n v="62"/>
    <n v="0"/>
    <n v="0"/>
    <n v="0"/>
    <n v="0"/>
    <n v="0"/>
    <n v="0"/>
    <n v="0"/>
    <n v="0"/>
    <n v="0"/>
    <n v="0"/>
    <n v="0"/>
    <n v="17012.27"/>
    <n v="2255335"/>
    <x v="0"/>
    <x v="0"/>
    <x v="0"/>
    <x v="0"/>
    <x v="0"/>
    <x v="0"/>
  </r>
  <r>
    <x v="1"/>
    <x v="2"/>
    <x v="1"/>
    <x v="112"/>
    <n v="239"/>
    <n v="140475.1"/>
    <n v="111444.26000000001"/>
    <n v="29030.84"/>
    <n v="9"/>
    <n v="17073.3"/>
    <n v="16557.7"/>
    <n v="2715.52"/>
    <n v="1413.38"/>
    <n v="19"/>
    <n v="2776.37"/>
    <n v="3043.25"/>
    <n v="54"/>
    <n v="3366.4"/>
    <n v="4868.4799999999996"/>
    <n v="110"/>
    <n v="2477.25"/>
    <n v="77303.649999999994"/>
    <x v="0"/>
    <x v="0"/>
    <x v="0"/>
    <x v="0"/>
    <x v="0"/>
    <x v="0"/>
  </r>
  <r>
    <x v="1"/>
    <x v="2"/>
    <x v="2"/>
    <x v="114"/>
    <n v="351"/>
    <n v="476293.01"/>
    <n v="276935.13"/>
    <n v="199357.88"/>
    <n v="12"/>
    <n v="26595.35"/>
    <n v="21992.65"/>
    <n v="31505.88"/>
    <n v="19442.03"/>
    <n v="123"/>
    <n v="75346.61"/>
    <n v="72574.22"/>
    <n v="1052"/>
    <n v="6997.45"/>
    <n v="4369.75"/>
    <n v="63"/>
    <n v="58419.59"/>
    <n v="56660.66"/>
    <x v="0"/>
    <x v="0"/>
    <x v="0"/>
    <x v="0"/>
    <x v="0"/>
    <x v="0"/>
  </r>
  <r>
    <x v="1"/>
    <x v="2"/>
    <x v="2"/>
    <x v="25"/>
    <n v="467"/>
    <n v="465681.33"/>
    <n v="296071.61"/>
    <n v="169609.72000000003"/>
    <n v="5"/>
    <n v="35360.400000000001"/>
    <n v="29653.599999999999"/>
    <n v="32053.45"/>
    <n v="15679.34"/>
    <n v="134"/>
    <n v="92408.49"/>
    <n v="94873.35"/>
    <n v="1454"/>
    <n v="2204.23"/>
    <n v="846.28"/>
    <n v="71"/>
    <n v="3865.15"/>
    <n v="59553.46"/>
    <x v="0"/>
    <x v="0"/>
    <x v="0"/>
    <x v="0"/>
    <x v="0"/>
    <x v="0"/>
  </r>
  <r>
    <x v="1"/>
    <x v="2"/>
    <x v="2"/>
    <x v="26"/>
    <n v="189"/>
    <n v="197126.93"/>
    <n v="123193"/>
    <n v="73933.929999999993"/>
    <n v="0"/>
    <n v="16301.38"/>
    <n v="11411.12"/>
    <n v="12522.31"/>
    <n v="13247.14"/>
    <n v="62"/>
    <n v="42789.46"/>
    <n v="46851.02"/>
    <n v="629"/>
    <n v="199.78"/>
    <n v="144.82"/>
    <n v="6"/>
    <n v="0"/>
    <n v="0"/>
    <x v="9"/>
    <x v="0"/>
    <x v="10"/>
    <x v="0"/>
    <x v="0"/>
    <x v="0"/>
  </r>
  <r>
    <x v="1"/>
    <x v="2"/>
    <x v="3"/>
    <x v="27"/>
    <n v="195"/>
    <n v="150755.54999999999"/>
    <n v="122216.18"/>
    <n v="28539.370000000003"/>
    <n v="0"/>
    <n v="5702.7"/>
    <n v="5533.3"/>
    <n v="14187.77"/>
    <n v="26520.36"/>
    <n v="74"/>
    <n v="5601.4"/>
    <n v="7989"/>
    <n v="124"/>
    <n v="2926.5"/>
    <n v="757.26"/>
    <n v="15"/>
    <n v="0"/>
    <n v="0"/>
    <x v="0"/>
    <x v="0"/>
    <x v="0"/>
    <x v="0"/>
    <x v="0"/>
    <x v="0"/>
  </r>
  <r>
    <x v="1"/>
    <x v="2"/>
    <x v="3"/>
    <x v="28"/>
    <n v="117"/>
    <n v="151989.65"/>
    <n v="88027.7"/>
    <n v="63961.95"/>
    <n v="8"/>
    <n v="12367.38"/>
    <n v="5490.12"/>
    <n v="9737.68"/>
    <n v="7185.64"/>
    <n v="49"/>
    <n v="2530.59"/>
    <n v="2642.63"/>
    <n v="58"/>
    <n v="58.5"/>
    <n v="82.23"/>
    <n v="4"/>
    <n v="39267.800000000003"/>
    <n v="38780.44"/>
    <x v="0"/>
    <x v="0"/>
    <x v="0"/>
    <x v="0"/>
    <x v="0"/>
    <x v="0"/>
  </r>
  <r>
    <x v="1"/>
    <x v="2"/>
    <x v="3"/>
    <x v="29"/>
    <n v="340"/>
    <n v="1017575.83"/>
    <n v="718021.82"/>
    <n v="299554.01"/>
    <n v="53"/>
    <n v="32114.25"/>
    <n v="15558.25"/>
    <n v="51256.5"/>
    <n v="35752.75"/>
    <n v="162"/>
    <n v="30263.119999999999"/>
    <n v="18357.07"/>
    <n v="432"/>
    <n v="450.74"/>
    <n v="277.57"/>
    <n v="30"/>
    <n v="183072.4"/>
    <n v="474057.7"/>
    <x v="0"/>
    <x v="0"/>
    <x v="0"/>
    <x v="0"/>
    <x v="0"/>
    <x v="0"/>
  </r>
  <r>
    <x v="1"/>
    <x v="2"/>
    <x v="3"/>
    <x v="115"/>
    <n v="24"/>
    <n v="29104.400000000001"/>
    <n v="19818.760000000002"/>
    <n v="9285.64"/>
    <n v="0"/>
    <n v="1305.5999999999999"/>
    <n v="518.4"/>
    <n v="3678.8"/>
    <n v="3930.2"/>
    <n v="17"/>
    <n v="2998.74"/>
    <n v="118.56"/>
    <n v="34"/>
    <n v="112.5"/>
    <n v="33.6"/>
    <n v="5"/>
    <n v="0"/>
    <n v="0"/>
    <x v="0"/>
    <x v="0"/>
    <x v="0"/>
    <x v="0"/>
    <x v="0"/>
    <x v="0"/>
  </r>
  <r>
    <x v="1"/>
    <x v="2"/>
    <x v="4"/>
    <x v="31"/>
    <n v="49"/>
    <n v="69591"/>
    <n v="67889"/>
    <n v="1702"/>
    <n v="0"/>
    <n v="0"/>
    <n v="0"/>
    <n v="0"/>
    <n v="0"/>
    <n v="0"/>
    <n v="0"/>
    <n v="0"/>
    <n v="0"/>
    <n v="0"/>
    <n v="0"/>
    <n v="0"/>
    <n v="0"/>
    <n v="0"/>
    <x v="0"/>
    <x v="0"/>
    <x v="0"/>
    <x v="0"/>
    <x v="0"/>
    <x v="0"/>
  </r>
  <r>
    <x v="1"/>
    <x v="2"/>
    <x v="4"/>
    <x v="32"/>
    <n v="59"/>
    <n v="77607.73"/>
    <n v="77602.720000000001"/>
    <n v="5.01"/>
    <n v="0"/>
    <n v="0"/>
    <n v="0"/>
    <n v="0"/>
    <n v="0"/>
    <n v="0"/>
    <n v="0"/>
    <n v="0"/>
    <n v="0"/>
    <n v="5.01"/>
    <n v="20.02"/>
    <n v="1"/>
    <n v="0"/>
    <n v="0"/>
    <x v="0"/>
    <x v="0"/>
    <x v="0"/>
    <x v="0"/>
    <x v="0"/>
    <x v="0"/>
  </r>
  <r>
    <x v="1"/>
    <x v="2"/>
    <x v="5"/>
    <x v="33"/>
    <n v="65"/>
    <n v="672508.97"/>
    <n v="445007.94999999995"/>
    <n v="227501.02"/>
    <n v="4"/>
    <n v="6774"/>
    <n v="1923.5"/>
    <n v="8249.52"/>
    <n v="7826.63"/>
    <n v="13"/>
    <n v="0"/>
    <n v="136.94999999999999"/>
    <n v="2"/>
    <n v="1305"/>
    <n v="0"/>
    <n v="2"/>
    <n v="211172.5"/>
    <n v="402968.6"/>
    <x v="0"/>
    <x v="0"/>
    <x v="0"/>
    <x v="0"/>
    <x v="0"/>
    <x v="0"/>
  </r>
  <r>
    <x v="1"/>
    <x v="2"/>
    <x v="5"/>
    <x v="34"/>
    <n v="291"/>
    <n v="557771.68999999994"/>
    <n v="487000.56999999995"/>
    <n v="70771.12"/>
    <n v="9"/>
    <n v="26689.14"/>
    <n v="16735.86"/>
    <n v="32493.35"/>
    <n v="34707.599999999999"/>
    <n v="104"/>
    <n v="479.1"/>
    <n v="1265"/>
    <n v="14"/>
    <n v="1891.53"/>
    <n v="1304.4100000000001"/>
    <n v="29"/>
    <n v="9188"/>
    <n v="298585.8"/>
    <x v="0"/>
    <x v="0"/>
    <x v="0"/>
    <x v="0"/>
    <x v="0"/>
    <x v="0"/>
  </r>
  <r>
    <x v="1"/>
    <x v="2"/>
    <x v="5"/>
    <x v="35"/>
    <n v="0"/>
    <n v="1274489.29"/>
    <n v="1135719.29"/>
    <n v="138770"/>
    <n v="45"/>
    <n v="0"/>
    <n v="0"/>
    <n v="0"/>
    <n v="0"/>
    <n v="0"/>
    <n v="0"/>
    <n v="0"/>
    <n v="0"/>
    <n v="0"/>
    <n v="0"/>
    <n v="0"/>
    <n v="138770"/>
    <n v="1135719"/>
    <x v="0"/>
    <x v="0"/>
    <x v="0"/>
    <x v="0"/>
    <x v="0"/>
    <x v="0"/>
  </r>
  <r>
    <x v="1"/>
    <x v="2"/>
    <x v="5"/>
    <x v="36"/>
    <n v="50"/>
    <n v="60949.63"/>
    <n v="45573.57"/>
    <n v="15376.06"/>
    <n v="0"/>
    <n v="1667.95"/>
    <n v="1653.55"/>
    <n v="11744.58"/>
    <n v="6719"/>
    <n v="21"/>
    <n v="1545.15"/>
    <n v="216.74"/>
    <n v="11"/>
    <n v="418.38"/>
    <n v="57.12"/>
    <n v="8"/>
    <n v="0"/>
    <n v="0"/>
    <x v="0"/>
    <x v="0"/>
    <x v="0"/>
    <x v="0"/>
    <x v="0"/>
    <x v="0"/>
  </r>
  <r>
    <x v="1"/>
    <x v="2"/>
    <x v="6"/>
    <x v="38"/>
    <n v="157"/>
    <n v="848075.36"/>
    <n v="745018.39"/>
    <n v="103056.97"/>
    <n v="36"/>
    <n v="16095.63"/>
    <n v="7864.37"/>
    <n v="105.4"/>
    <n v="61.6"/>
    <n v="2"/>
    <n v="2324.56"/>
    <n v="6468.82"/>
    <n v="77"/>
    <n v="31092.76"/>
    <n v="12626.54"/>
    <n v="115"/>
    <n v="53438.62"/>
    <n v="717663.1"/>
    <x v="0"/>
    <x v="0"/>
    <x v="0"/>
    <x v="0"/>
    <x v="0"/>
    <x v="0"/>
  </r>
  <r>
    <x v="1"/>
    <x v="2"/>
    <x v="6"/>
    <x v="181"/>
    <n v="1"/>
    <n v="84"/>
    <n v="0"/>
    <n v="84"/>
    <n v="0"/>
    <n v="84"/>
    <n v="0"/>
    <n v="0"/>
    <n v="0"/>
    <n v="0"/>
    <n v="0"/>
    <n v="0"/>
    <n v="0"/>
    <n v="0"/>
    <n v="0"/>
    <n v="0"/>
    <n v="0"/>
    <n v="0"/>
    <x v="0"/>
    <x v="0"/>
    <x v="0"/>
    <x v="0"/>
    <x v="0"/>
    <x v="0"/>
  </r>
  <r>
    <x v="1"/>
    <x v="2"/>
    <x v="6"/>
    <x v="116"/>
    <n v="220"/>
    <n v="130328.31"/>
    <n v="43897.16"/>
    <n v="86431.15"/>
    <n v="0"/>
    <n v="8410.65"/>
    <n v="6553.35"/>
    <n v="614.70000000000005"/>
    <n v="0"/>
    <n v="3"/>
    <n v="17383.86"/>
    <n v="8073.25"/>
    <n v="149"/>
    <n v="55636.94"/>
    <n v="28041.16"/>
    <n v="208"/>
    <n v="0"/>
    <n v="0"/>
    <x v="0"/>
    <x v="0"/>
    <x v="0"/>
    <x v="0"/>
    <x v="0"/>
    <x v="0"/>
  </r>
  <r>
    <x v="1"/>
    <x v="2"/>
    <x v="6"/>
    <x v="117"/>
    <n v="87"/>
    <n v="47502.35"/>
    <n v="26071.55"/>
    <n v="21430.799999999999"/>
    <n v="0"/>
    <n v="2987.5"/>
    <n v="2981.5"/>
    <n v="270"/>
    <n v="143"/>
    <n v="5"/>
    <n v="6226.25"/>
    <n v="8882.0400000000009"/>
    <n v="127"/>
    <n v="9957.0499999999993"/>
    <n v="13239.01"/>
    <n v="66"/>
    <n v="0"/>
    <n v="0"/>
    <x v="0"/>
    <x v="0"/>
    <x v="0"/>
    <x v="0"/>
    <x v="0"/>
    <x v="0"/>
  </r>
  <r>
    <x v="1"/>
    <x v="2"/>
    <x v="7"/>
    <x v="41"/>
    <n v="173"/>
    <n v="89907.17"/>
    <n v="47548.67"/>
    <n v="42358.5"/>
    <n v="0"/>
    <n v="11441.25"/>
    <n v="10848.75"/>
    <n v="1072.1400000000001"/>
    <n v="2651.78"/>
    <n v="13"/>
    <n v="9339.01"/>
    <n v="26573"/>
    <n v="271"/>
    <n v="89.1"/>
    <n v="27.3"/>
    <n v="3"/>
    <n v="0"/>
    <n v="0"/>
    <x v="0"/>
    <x v="0"/>
    <x v="0"/>
    <x v="0"/>
    <x v="0"/>
    <x v="0"/>
  </r>
  <r>
    <x v="1"/>
    <x v="2"/>
    <x v="8"/>
    <x v="5"/>
    <n v="361"/>
    <n v="289928.83"/>
    <n v="230741.51"/>
    <n v="59187.319999999992"/>
    <n v="13"/>
    <n v="27887.1"/>
    <n v="24665.9"/>
    <n v="6206.32"/>
    <n v="9084.92"/>
    <n v="143"/>
    <n v="11597.2"/>
    <n v="10800.48"/>
    <n v="169"/>
    <n v="2824.27"/>
    <n v="3693.34"/>
    <n v="64"/>
    <n v="9700.43"/>
    <n v="151914.4"/>
    <x v="0"/>
    <x v="0"/>
    <x v="0"/>
    <x v="0"/>
    <x v="0"/>
    <x v="0"/>
  </r>
  <r>
    <x v="1"/>
    <x v="2"/>
    <x v="8"/>
    <x v="42"/>
    <n v="188"/>
    <n v="750097.04"/>
    <n v="690704.57000000007"/>
    <n v="59392.47"/>
    <n v="27"/>
    <n v="19103.38"/>
    <n v="8051.62"/>
    <n v="23585.23"/>
    <n v="6991.63"/>
    <n v="118"/>
    <n v="5025.0200000000004"/>
    <n v="3436.65"/>
    <n v="45"/>
    <n v="1419.5"/>
    <n v="2168.2800000000002"/>
    <n v="22"/>
    <n v="10259.34"/>
    <n v="608902.69999999995"/>
    <x v="0"/>
    <x v="0"/>
    <x v="0"/>
    <x v="0"/>
    <x v="0"/>
    <x v="0"/>
  </r>
  <r>
    <x v="1"/>
    <x v="2"/>
    <x v="9"/>
    <x v="43"/>
    <n v="349"/>
    <n v="206620.83"/>
    <n v="119587.08999999998"/>
    <n v="87033.74"/>
    <n v="0"/>
    <n v="37481.26"/>
    <n v="14819.99"/>
    <n v="25120.29"/>
    <n v="16155.77"/>
    <n v="40"/>
    <n v="6683.25"/>
    <n v="2993.5"/>
    <n v="73"/>
    <n v="15110.94"/>
    <n v="3065.71"/>
    <n v="39"/>
    <n v="0"/>
    <n v="0"/>
    <x v="0"/>
    <x v="0"/>
    <x v="0"/>
    <x v="0"/>
    <x v="0"/>
    <x v="0"/>
  </r>
  <r>
    <x v="1"/>
    <x v="2"/>
    <x v="9"/>
    <x v="35"/>
    <n v="0"/>
    <n v="24643.5"/>
    <n v="24043.5"/>
    <n v="600"/>
    <n v="3"/>
    <n v="0"/>
    <n v="0"/>
    <n v="0"/>
    <n v="0"/>
    <n v="0"/>
    <n v="0"/>
    <n v="0"/>
    <n v="0"/>
    <n v="0"/>
    <n v="0"/>
    <n v="0"/>
    <n v="600"/>
    <n v="24043.5"/>
    <x v="0"/>
    <x v="0"/>
    <x v="0"/>
    <x v="0"/>
    <x v="0"/>
    <x v="0"/>
  </r>
  <r>
    <x v="1"/>
    <x v="2"/>
    <x v="9"/>
    <x v="44"/>
    <n v="37"/>
    <n v="283698.11"/>
    <n v="273722.40999999997"/>
    <n v="9975.7000000000007"/>
    <n v="8"/>
    <n v="8019.1"/>
    <n v="1424.9"/>
    <n v="1956.6"/>
    <n v="2960.1"/>
    <n v="2"/>
    <n v="0"/>
    <n v="0"/>
    <n v="0"/>
    <n v="0"/>
    <n v="0"/>
    <n v="0"/>
    <n v="0"/>
    <n v="259504"/>
    <x v="0"/>
    <x v="0"/>
    <x v="0"/>
    <x v="0"/>
    <x v="0"/>
    <x v="0"/>
  </r>
  <r>
    <x v="1"/>
    <x v="2"/>
    <x v="9"/>
    <x v="45"/>
    <n v="402"/>
    <n v="302482.65000000002"/>
    <n v="202185.01"/>
    <n v="100297.64"/>
    <n v="0"/>
    <n v="26312.560000000001"/>
    <n v="12262.19"/>
    <n v="44292.29"/>
    <n v="27274.68"/>
    <n v="58"/>
    <n v="6473.29"/>
    <n v="8367.5400000000009"/>
    <n v="116"/>
    <n v="23040.5"/>
    <n v="11146.66"/>
    <n v="70"/>
    <n v="0"/>
    <n v="0"/>
    <x v="0"/>
    <x v="0"/>
    <x v="0"/>
    <x v="0"/>
    <x v="0"/>
    <x v="0"/>
  </r>
  <r>
    <x v="1"/>
    <x v="2"/>
    <x v="10"/>
    <x v="47"/>
    <n v="23"/>
    <n v="15397.55"/>
    <n v="2985.6099999999988"/>
    <n v="12411.94"/>
    <n v="1"/>
    <n v="2527.5"/>
    <n v="592.5"/>
    <n v="1013.4"/>
    <n v="0"/>
    <n v="4"/>
    <n v="2077.94"/>
    <n v="366.31"/>
    <n v="21"/>
    <n v="89.1"/>
    <n v="0"/>
    <n v="1"/>
    <n v="6704"/>
    <n v="0"/>
    <x v="0"/>
    <x v="0"/>
    <x v="0"/>
    <x v="0"/>
    <x v="0"/>
    <x v="0"/>
  </r>
  <r>
    <x v="1"/>
    <x v="2"/>
    <x v="10"/>
    <x v="49"/>
    <n v="143"/>
    <n v="608666.93999999994"/>
    <n v="241408.03999999992"/>
    <n v="367258.9"/>
    <n v="32"/>
    <n v="15079.5"/>
    <n v="3343"/>
    <n v="16722.849999999999"/>
    <n v="7787.73"/>
    <n v="29"/>
    <n v="11131.05"/>
    <n v="4589.04"/>
    <n v="155"/>
    <n v="4386.3"/>
    <n v="432.26"/>
    <n v="21"/>
    <n v="284144.2"/>
    <n v="176234.8"/>
    <x v="0"/>
    <x v="0"/>
    <x v="0"/>
    <x v="0"/>
    <x v="0"/>
    <x v="0"/>
  </r>
  <r>
    <x v="1"/>
    <x v="2"/>
    <x v="10"/>
    <x v="50"/>
    <n v="38"/>
    <n v="393073.75"/>
    <n v="338026.17"/>
    <n v="55047.58"/>
    <n v="63"/>
    <n v="5406.5"/>
    <n v="1371"/>
    <n v="8182.56"/>
    <n v="1994.74"/>
    <n v="18"/>
    <n v="1683"/>
    <n v="0"/>
    <n v="13"/>
    <n v="0"/>
    <n v="0"/>
    <n v="0"/>
    <n v="39775.519999999997"/>
    <n v="314305.8"/>
    <x v="0"/>
    <x v="0"/>
    <x v="0"/>
    <x v="0"/>
    <x v="0"/>
    <x v="0"/>
  </r>
  <r>
    <x v="1"/>
    <x v="2"/>
    <x v="10"/>
    <x v="52"/>
    <n v="222"/>
    <n v="95657.17"/>
    <n v="63726.32"/>
    <n v="31930.85"/>
    <n v="0"/>
    <n v="9923.25"/>
    <n v="4416.3500000000004"/>
    <n v="13416.29"/>
    <n v="9591.74"/>
    <n v="38"/>
    <n v="4878.99"/>
    <n v="2214.56"/>
    <n v="76"/>
    <n v="3567.32"/>
    <n v="1487.61"/>
    <n v="32"/>
    <n v="0"/>
    <n v="0"/>
    <x v="0"/>
    <x v="0"/>
    <x v="0"/>
    <x v="0"/>
    <x v="0"/>
    <x v="0"/>
  </r>
  <r>
    <x v="1"/>
    <x v="2"/>
    <x v="10"/>
    <x v="53"/>
    <n v="0"/>
    <n v="38.4"/>
    <n v="38.4"/>
    <n v="0"/>
    <n v="0"/>
    <n v="0"/>
    <n v="0"/>
    <n v="0"/>
    <n v="0"/>
    <n v="0"/>
    <n v="0"/>
    <n v="0"/>
    <n v="0"/>
    <n v="0"/>
    <n v="38.4"/>
    <n v="1"/>
    <n v="0"/>
    <n v="0"/>
    <x v="0"/>
    <x v="0"/>
    <x v="0"/>
    <x v="0"/>
    <x v="0"/>
    <x v="0"/>
  </r>
  <r>
    <x v="1"/>
    <x v="2"/>
    <x v="10"/>
    <x v="54"/>
    <n v="132"/>
    <n v="573695.35"/>
    <n v="220551.56"/>
    <n v="353143.79"/>
    <n v="46"/>
    <n v="15426.88"/>
    <n v="2743.12"/>
    <n v="10196.799999999999"/>
    <n v="3043.9"/>
    <n v="22"/>
    <n v="13561.83"/>
    <n v="2994.27"/>
    <n v="148"/>
    <n v="458.68"/>
    <n v="47.32"/>
    <n v="8"/>
    <n v="312463.59999999998"/>
    <n v="185241.5"/>
    <x v="0"/>
    <x v="0"/>
    <x v="0"/>
    <x v="0"/>
    <x v="0"/>
    <x v="0"/>
  </r>
  <r>
    <x v="1"/>
    <x v="2"/>
    <x v="10"/>
    <x v="118"/>
    <n v="81"/>
    <n v="324798.07"/>
    <n v="141521.28000000003"/>
    <n v="183276.78999999998"/>
    <n v="27"/>
    <n v="5971.5"/>
    <n v="3718.5"/>
    <n v="11163.34"/>
    <n v="3728.74"/>
    <n v="13"/>
    <n v="7215.62"/>
    <n v="5034.3"/>
    <n v="88"/>
    <n v="537.03"/>
    <n v="636.1"/>
    <n v="3"/>
    <n v="158389.29999999999"/>
    <n v="98619.47"/>
    <x v="0"/>
    <x v="0"/>
    <x v="0"/>
    <x v="0"/>
    <x v="0"/>
    <x v="0"/>
  </r>
  <r>
    <x v="1"/>
    <x v="2"/>
    <x v="27"/>
    <x v="119"/>
    <n v="18"/>
    <n v="28899.26"/>
    <n v="21857.71"/>
    <n v="7041.55"/>
    <n v="2"/>
    <n v="2302.75"/>
    <n v="617.25"/>
    <n v="0"/>
    <n v="0"/>
    <n v="0"/>
    <n v="955.52"/>
    <n v="1009.45"/>
    <n v="11"/>
    <n v="140.28"/>
    <n v="174.27"/>
    <n v="5"/>
    <n v="3643"/>
    <n v="20056.740000000002"/>
    <x v="0"/>
    <x v="0"/>
    <x v="0"/>
    <x v="0"/>
    <x v="0"/>
    <x v="0"/>
  </r>
  <r>
    <x v="1"/>
    <x v="2"/>
    <x v="11"/>
    <x v="56"/>
    <n v="37"/>
    <n v="9767"/>
    <n v="1100.3999999999996"/>
    <n v="8666.6"/>
    <n v="0"/>
    <n v="7370.6"/>
    <n v="1100.4000000000001"/>
    <n v="0"/>
    <n v="0"/>
    <n v="0"/>
    <n v="0"/>
    <n v="0"/>
    <n v="0"/>
    <n v="1296"/>
    <n v="0"/>
    <n v="2"/>
    <n v="0"/>
    <n v="0"/>
    <x v="0"/>
    <x v="0"/>
    <x v="0"/>
    <x v="0"/>
    <x v="0"/>
    <x v="0"/>
  </r>
  <r>
    <x v="1"/>
    <x v="2"/>
    <x v="11"/>
    <x v="57"/>
    <n v="189"/>
    <n v="48346.05"/>
    <n v="9026.9700000000012"/>
    <n v="39319.08"/>
    <n v="0"/>
    <n v="38735.5"/>
    <n v="8455.5"/>
    <n v="0"/>
    <n v="0"/>
    <n v="0"/>
    <n v="238.58"/>
    <n v="571.47"/>
    <n v="6"/>
    <n v="0"/>
    <n v="0"/>
    <n v="0"/>
    <n v="0"/>
    <n v="0"/>
    <x v="0"/>
    <x v="0"/>
    <x v="0"/>
    <x v="0"/>
    <x v="0"/>
    <x v="0"/>
  </r>
  <r>
    <x v="1"/>
    <x v="2"/>
    <x v="11"/>
    <x v="58"/>
    <n v="57"/>
    <n v="15205"/>
    <n v="3221.7000000000007"/>
    <n v="11983.3"/>
    <n v="0"/>
    <n v="11983.3"/>
    <n v="3221.7"/>
    <n v="0"/>
    <n v="0"/>
    <n v="0"/>
    <n v="0"/>
    <n v="0"/>
    <n v="0"/>
    <n v="0"/>
    <n v="0"/>
    <n v="0"/>
    <n v="0"/>
    <n v="0"/>
    <x v="0"/>
    <x v="0"/>
    <x v="0"/>
    <x v="0"/>
    <x v="0"/>
    <x v="0"/>
  </r>
  <r>
    <x v="1"/>
    <x v="2"/>
    <x v="11"/>
    <x v="120"/>
    <n v="124"/>
    <n v="31635.9"/>
    <n v="4032.4000000000015"/>
    <n v="27603.5"/>
    <n v="0"/>
    <n v="27404.6"/>
    <n v="4032.4"/>
    <n v="0"/>
    <n v="0"/>
    <n v="0"/>
    <n v="198.9"/>
    <n v="0"/>
    <n v="1"/>
    <n v="0"/>
    <n v="0"/>
    <n v="0"/>
    <n v="0"/>
    <n v="0"/>
    <x v="0"/>
    <x v="0"/>
    <x v="0"/>
    <x v="0"/>
    <x v="0"/>
    <x v="0"/>
  </r>
  <r>
    <x v="1"/>
    <x v="2"/>
    <x v="12"/>
    <x v="60"/>
    <n v="34"/>
    <n v="174890.4"/>
    <n v="1887.4499999999825"/>
    <n v="173002.95"/>
    <n v="7"/>
    <n v="5735.75"/>
    <n v="584.25"/>
    <n v="651.6"/>
    <n v="0"/>
    <n v="2"/>
    <n v="849.6"/>
    <n v="0"/>
    <n v="6"/>
    <n v="0"/>
    <n v="0"/>
    <n v="0"/>
    <n v="165766"/>
    <n v="0"/>
    <x v="0"/>
    <x v="0"/>
    <x v="0"/>
    <x v="0"/>
    <x v="0"/>
    <x v="0"/>
  </r>
  <r>
    <x v="1"/>
    <x v="2"/>
    <x v="12"/>
    <x v="61"/>
    <n v="149"/>
    <n v="200824.26"/>
    <n v="158715.74000000002"/>
    <n v="42108.52"/>
    <n v="10"/>
    <n v="7152.15"/>
    <n v="2241.85"/>
    <n v="9519.35"/>
    <n v="2031.61"/>
    <n v="37"/>
    <n v="3137.42"/>
    <n v="1460.44"/>
    <n v="44"/>
    <n v="3126"/>
    <n v="2843.3"/>
    <n v="35"/>
    <n v="18628.599999999999"/>
    <n v="127036.6"/>
    <x v="0"/>
    <x v="0"/>
    <x v="0"/>
    <x v="0"/>
    <x v="0"/>
    <x v="0"/>
  </r>
  <r>
    <x v="1"/>
    <x v="2"/>
    <x v="12"/>
    <x v="55"/>
    <n v="100"/>
    <n v="170227.91"/>
    <n v="126351.21"/>
    <n v="43876.7"/>
    <n v="12"/>
    <n v="10455"/>
    <n v="3160"/>
    <n v="5224.5"/>
    <n v="7914.1"/>
    <n v="23"/>
    <n v="3691.3"/>
    <n v="2549.25"/>
    <n v="54"/>
    <n v="928.35"/>
    <n v="4409"/>
    <n v="30"/>
    <n v="22773.55"/>
    <n v="82041.66"/>
    <x v="0"/>
    <x v="0"/>
    <x v="0"/>
    <x v="0"/>
    <x v="0"/>
    <x v="0"/>
  </r>
  <r>
    <x v="1"/>
    <x v="2"/>
    <x v="13"/>
    <x v="62"/>
    <n v="360"/>
    <n v="94169.99"/>
    <n v="80967.94"/>
    <n v="13202.050000000001"/>
    <n v="0"/>
    <n v="4510.75"/>
    <n v="16176.25"/>
    <n v="1127.79"/>
    <n v="5362.18"/>
    <n v="34"/>
    <n v="6450.41"/>
    <n v="43769.47"/>
    <n v="412"/>
    <n v="32.1"/>
    <n v="2680.1"/>
    <n v="11"/>
    <n v="0"/>
    <n v="0"/>
    <x v="0"/>
    <x v="0"/>
    <x v="0"/>
    <x v="0"/>
    <x v="0"/>
    <x v="0"/>
  </r>
  <r>
    <x v="1"/>
    <x v="2"/>
    <x v="14"/>
    <x v="63"/>
    <n v="24"/>
    <n v="67724.009999999995"/>
    <n v="45680.31"/>
    <n v="22043.7"/>
    <n v="0"/>
    <n v="3395.25"/>
    <n v="1202.25"/>
    <n v="13875.25"/>
    <n v="5306.75"/>
    <n v="9"/>
    <n v="2104.1999999999998"/>
    <n v="807.31"/>
    <n v="9"/>
    <n v="0"/>
    <n v="0"/>
    <n v="0"/>
    <n v="0"/>
    <n v="0"/>
    <x v="0"/>
    <x v="0"/>
    <x v="0"/>
    <x v="0"/>
    <x v="0"/>
    <x v="0"/>
  </r>
  <r>
    <x v="1"/>
    <x v="2"/>
    <x v="15"/>
    <x v="64"/>
    <n v="31"/>
    <n v="179393.28"/>
    <n v="152562.83000000002"/>
    <n v="26830.449999999997"/>
    <n v="8"/>
    <n v="3852.25"/>
    <n v="1325.25"/>
    <n v="651.49"/>
    <n v="185.33"/>
    <n v="4"/>
    <n v="475.69"/>
    <n v="296.01"/>
    <n v="6"/>
    <n v="112.1"/>
    <n v="448.6"/>
    <n v="4"/>
    <n v="21738.92"/>
    <n v="148634"/>
    <x v="0"/>
    <x v="0"/>
    <x v="0"/>
    <x v="0"/>
    <x v="0"/>
    <x v="0"/>
  </r>
  <r>
    <x v="1"/>
    <x v="2"/>
    <x v="29"/>
    <x v="41"/>
    <n v="49"/>
    <n v="8715"/>
    <n v="6445.5"/>
    <n v="2269.5"/>
    <n v="0"/>
    <n v="2269.5"/>
    <n v="6445.5"/>
    <n v="0"/>
    <n v="0"/>
    <n v="0"/>
    <n v="0"/>
    <n v="0"/>
    <n v="0"/>
    <n v="0"/>
    <n v="0"/>
    <n v="0"/>
    <n v="0"/>
    <n v="0"/>
    <x v="0"/>
    <x v="0"/>
    <x v="0"/>
    <x v="0"/>
    <x v="0"/>
    <x v="0"/>
  </r>
  <r>
    <x v="1"/>
    <x v="2"/>
    <x v="16"/>
    <x v="65"/>
    <n v="135"/>
    <n v="61668.07"/>
    <n v="35108.61"/>
    <n v="26559.460000000003"/>
    <n v="0"/>
    <n v="13508.5"/>
    <n v="6744"/>
    <n v="1330.7"/>
    <n v="4152.1499999999996"/>
    <n v="14"/>
    <n v="10175.06"/>
    <n v="13240.26"/>
    <n v="173"/>
    <n v="7.2"/>
    <n v="6.5"/>
    <n v="2"/>
    <n v="0"/>
    <n v="0"/>
    <x v="0"/>
    <x v="0"/>
    <x v="0"/>
    <x v="0"/>
    <x v="0"/>
    <x v="0"/>
  </r>
  <r>
    <x v="1"/>
    <x v="2"/>
    <x v="16"/>
    <x v="121"/>
    <n v="29"/>
    <n v="16064.05"/>
    <n v="4462.9499999999989"/>
    <n v="11601.1"/>
    <n v="0"/>
    <n v="3205"/>
    <n v="1107.5"/>
    <n v="1309.5"/>
    <n v="0"/>
    <n v="9"/>
    <n v="7086.6"/>
    <n v="736.45"/>
    <n v="57"/>
    <n v="0"/>
    <n v="0"/>
    <n v="0"/>
    <n v="0"/>
    <n v="0"/>
    <x v="0"/>
    <x v="0"/>
    <x v="0"/>
    <x v="0"/>
    <x v="0"/>
    <x v="0"/>
  </r>
  <r>
    <x v="1"/>
    <x v="2"/>
    <x v="17"/>
    <x v="67"/>
    <n v="369"/>
    <n v="119728.76"/>
    <n v="79263.639999999985"/>
    <n v="40465.120000000003"/>
    <n v="0"/>
    <n v="8299"/>
    <n v="15840"/>
    <n v="7203.78"/>
    <n v="3213.64"/>
    <n v="34"/>
    <n v="24571.47"/>
    <n v="38985.730000000003"/>
    <n v="566"/>
    <n v="390.87"/>
    <n v="389.43"/>
    <n v="16"/>
    <n v="0"/>
    <n v="0"/>
    <x v="0"/>
    <x v="0"/>
    <x v="0"/>
    <x v="0"/>
    <x v="0"/>
    <x v="0"/>
  </r>
  <r>
    <x v="1"/>
    <x v="2"/>
    <x v="17"/>
    <x v="68"/>
    <n v="385"/>
    <n v="133154.25"/>
    <n v="102907.43"/>
    <n v="30246.82"/>
    <n v="0"/>
    <n v="7826.55"/>
    <n v="14182.45"/>
    <n v="9288.42"/>
    <n v="8061.41"/>
    <n v="44"/>
    <n v="11517.77"/>
    <n v="44399.63"/>
    <n v="463"/>
    <n v="1341.08"/>
    <n v="1564.28"/>
    <n v="67"/>
    <n v="0"/>
    <n v="0"/>
    <x v="0"/>
    <x v="0"/>
    <x v="0"/>
    <x v="0"/>
    <x v="0"/>
    <x v="0"/>
  </r>
  <r>
    <x v="1"/>
    <x v="2"/>
    <x v="18"/>
    <x v="69"/>
    <n v="43"/>
    <n v="66354.600000000006"/>
    <n v="47530.610000000008"/>
    <n v="18823.989999999998"/>
    <n v="5"/>
    <n v="4610"/>
    <n v="992.5"/>
    <n v="1701.9"/>
    <n v="288"/>
    <n v="2"/>
    <n v="3048.18"/>
    <n v="1271.27"/>
    <n v="18"/>
    <n v="0"/>
    <n v="0"/>
    <n v="0"/>
    <n v="9463.91"/>
    <n v="40999.040000000001"/>
    <x v="0"/>
    <x v="0"/>
    <x v="0"/>
    <x v="0"/>
    <x v="0"/>
    <x v="0"/>
  </r>
  <r>
    <x v="1"/>
    <x v="2"/>
    <x v="19"/>
    <x v="70"/>
    <n v="83"/>
    <n v="81024.800000000003"/>
    <n v="14847.800000000003"/>
    <n v="66177"/>
    <n v="0"/>
    <n v="11729.5"/>
    <n v="1685.5"/>
    <n v="3258"/>
    <n v="606.67999999999995"/>
    <n v="12"/>
    <n v="9598.68"/>
    <n v="2246.58"/>
    <n v="72"/>
    <n v="25792.82"/>
    <n v="2579.6799999999998"/>
    <n v="23"/>
    <n v="0"/>
    <n v="0"/>
    <x v="0"/>
    <x v="0"/>
    <x v="0"/>
    <x v="0"/>
    <x v="0"/>
    <x v="0"/>
  </r>
  <r>
    <x v="1"/>
    <x v="2"/>
    <x v="19"/>
    <x v="71"/>
    <n v="79"/>
    <n v="136572.35999999999"/>
    <n v="53286.049999999988"/>
    <n v="83286.31"/>
    <n v="4"/>
    <n v="9863.5"/>
    <n v="2369"/>
    <n v="6556.98"/>
    <n v="3946.18"/>
    <n v="22"/>
    <n v="17047.02"/>
    <n v="8297.2199999999993"/>
    <n v="171"/>
    <n v="13869.3"/>
    <n v="5328.33"/>
    <n v="11"/>
    <n v="22030.51"/>
    <n v="12339"/>
    <x v="0"/>
    <x v="0"/>
    <x v="0"/>
    <x v="0"/>
    <x v="0"/>
    <x v="0"/>
  </r>
  <r>
    <x v="1"/>
    <x v="2"/>
    <x v="19"/>
    <x v="72"/>
    <n v="34"/>
    <n v="14020.23"/>
    <n v="5200.9599999999991"/>
    <n v="8819.27"/>
    <n v="0"/>
    <n v="4318.25"/>
    <n v="1059.25"/>
    <n v="813.6"/>
    <n v="580.5"/>
    <n v="5"/>
    <n v="2040.42"/>
    <n v="773.01"/>
    <n v="18"/>
    <n v="1521"/>
    <n v="0"/>
    <n v="1"/>
    <n v="0"/>
    <n v="0"/>
    <x v="0"/>
    <x v="0"/>
    <x v="0"/>
    <x v="0"/>
    <x v="0"/>
    <x v="0"/>
  </r>
  <r>
    <x v="1"/>
    <x v="2"/>
    <x v="19"/>
    <x v="122"/>
    <n v="116"/>
    <n v="237002.76"/>
    <n v="125521.76000000001"/>
    <n v="111481"/>
    <n v="9"/>
    <n v="16338.88"/>
    <n v="3286.12"/>
    <n v="16446.349999999999"/>
    <n v="4850.1099999999997"/>
    <n v="40"/>
    <n v="19706.759999999998"/>
    <n v="6689.18"/>
    <n v="165"/>
    <n v="45858.01"/>
    <n v="3539.69"/>
    <n v="34"/>
    <n v="2200"/>
    <n v="64563.74"/>
    <x v="0"/>
    <x v="0"/>
    <x v="0"/>
    <x v="0"/>
    <x v="0"/>
    <x v="0"/>
  </r>
  <r>
    <x v="1"/>
    <x v="2"/>
    <x v="20"/>
    <x v="73"/>
    <n v="0"/>
    <n v="45721.69"/>
    <n v="0"/>
    <n v="45721.69"/>
    <n v="3"/>
    <n v="0"/>
    <n v="0"/>
    <n v="0"/>
    <n v="0"/>
    <n v="0"/>
    <n v="0"/>
    <n v="0"/>
    <n v="0"/>
    <n v="0"/>
    <n v="0"/>
    <n v="0"/>
    <n v="45721.69"/>
    <n v="0"/>
    <x v="0"/>
    <x v="0"/>
    <x v="0"/>
    <x v="0"/>
    <x v="0"/>
    <x v="0"/>
  </r>
  <r>
    <x v="1"/>
    <x v="2"/>
    <x v="20"/>
    <x v="74"/>
    <n v="236"/>
    <n v="235814.46"/>
    <n v="162176.57"/>
    <n v="73637.89"/>
    <n v="3"/>
    <n v="12312.75"/>
    <n v="6588.75"/>
    <n v="27128.14"/>
    <n v="24145.97"/>
    <n v="147"/>
    <n v="23541.43"/>
    <n v="19840.57"/>
    <n v="356"/>
    <n v="5084.57"/>
    <n v="4145.71"/>
    <n v="43"/>
    <n v="300"/>
    <n v="4907.3500000000004"/>
    <x v="0"/>
    <x v="0"/>
    <x v="0"/>
    <x v="0"/>
    <x v="0"/>
    <x v="0"/>
  </r>
  <r>
    <x v="1"/>
    <x v="2"/>
    <x v="20"/>
    <x v="75"/>
    <n v="92"/>
    <n v="569666.51"/>
    <n v="274704.78000000003"/>
    <n v="294961.73"/>
    <n v="48"/>
    <n v="6759.5"/>
    <n v="2351.5"/>
    <n v="12337.38"/>
    <n v="4839.83"/>
    <n v="50"/>
    <n v="11272.39"/>
    <n v="4755.17"/>
    <n v="138"/>
    <n v="1089.1600000000001"/>
    <n v="760.64"/>
    <n v="9"/>
    <n v="255732.3"/>
    <n v="227643.2"/>
    <x v="0"/>
    <x v="0"/>
    <x v="0"/>
    <x v="0"/>
    <x v="0"/>
    <x v="0"/>
  </r>
  <r>
    <x v="1"/>
    <x v="2"/>
    <x v="20"/>
    <x v="76"/>
    <n v="317"/>
    <n v="715086.13"/>
    <n v="382009.44"/>
    <n v="333076.69"/>
    <n v="68"/>
    <n v="24065.9"/>
    <n v="15809.1"/>
    <n v="39489.06"/>
    <n v="31304.59"/>
    <n v="204"/>
    <n v="33369.370000000003"/>
    <n v="25750.2"/>
    <n v="498"/>
    <n v="3934.66"/>
    <n v="1366.17"/>
    <n v="22"/>
    <n v="227389.7"/>
    <n v="166192.1"/>
    <x v="0"/>
    <x v="0"/>
    <x v="0"/>
    <x v="0"/>
    <x v="0"/>
    <x v="0"/>
  </r>
  <r>
    <x v="1"/>
    <x v="2"/>
    <x v="20"/>
    <x v="77"/>
    <n v="204"/>
    <n v="443952.92"/>
    <n v="247834.9"/>
    <n v="196118.02"/>
    <n v="44"/>
    <n v="9777.3700000000008"/>
    <n v="6886.88"/>
    <n v="18752.47"/>
    <n v="17938.37"/>
    <n v="110"/>
    <n v="12830.47"/>
    <n v="15628.21"/>
    <n v="254"/>
    <n v="4745.8100000000004"/>
    <n v="2261.89"/>
    <n v="33"/>
    <n v="143487.9"/>
    <n v="131737.9"/>
    <x v="0"/>
    <x v="0"/>
    <x v="0"/>
    <x v="0"/>
    <x v="0"/>
    <x v="0"/>
  </r>
  <r>
    <x v="1"/>
    <x v="2"/>
    <x v="20"/>
    <x v="78"/>
    <n v="104"/>
    <n v="187499.16"/>
    <n v="120989.88"/>
    <n v="66509.279999999999"/>
    <n v="15"/>
    <n v="5448.45"/>
    <n v="3791.55"/>
    <n v="9207.81"/>
    <n v="8669.15"/>
    <n v="54"/>
    <n v="9518.66"/>
    <n v="6505.78"/>
    <n v="112"/>
    <n v="2814.84"/>
    <n v="833.81"/>
    <n v="14"/>
    <n v="38568.519999999997"/>
    <n v="65435.67"/>
    <x v="0"/>
    <x v="0"/>
    <x v="0"/>
    <x v="0"/>
    <x v="0"/>
    <x v="0"/>
  </r>
  <r>
    <x v="1"/>
    <x v="2"/>
    <x v="20"/>
    <x v="182"/>
    <n v="46"/>
    <n v="80574.460000000006"/>
    <n v="49542.360000000008"/>
    <n v="31032.1"/>
    <n v="6"/>
    <n v="4113.25"/>
    <n v="2782.75"/>
    <n v="6841.07"/>
    <n v="4540.82"/>
    <n v="34"/>
    <n v="4427.26"/>
    <n v="4179.58"/>
    <n v="56"/>
    <n v="515.52"/>
    <n v="1060.8800000000001"/>
    <n v="5"/>
    <n v="15135"/>
    <n v="14214.55"/>
    <x v="0"/>
    <x v="0"/>
    <x v="0"/>
    <x v="0"/>
    <x v="0"/>
    <x v="0"/>
  </r>
  <r>
    <x v="1"/>
    <x v="2"/>
    <x v="21"/>
    <x v="80"/>
    <n v="50"/>
    <n v="51764.08"/>
    <n v="23352.13"/>
    <n v="28411.95"/>
    <n v="0"/>
    <n v="2393.1"/>
    <n v="1397.9"/>
    <n v="4326.51"/>
    <n v="3216.85"/>
    <n v="23"/>
    <n v="4597.3900000000003"/>
    <n v="2403.91"/>
    <n v="56"/>
    <n v="1850.95"/>
    <n v="1246.75"/>
    <n v="15"/>
    <n v="0"/>
    <n v="0"/>
    <x v="0"/>
    <x v="0"/>
    <x v="0"/>
    <x v="0"/>
    <x v="0"/>
    <x v="0"/>
  </r>
  <r>
    <x v="1"/>
    <x v="2"/>
    <x v="21"/>
    <x v="81"/>
    <n v="32"/>
    <n v="22597.46"/>
    <n v="13653.289999999999"/>
    <n v="8944.17"/>
    <n v="0"/>
    <n v="1153.8499999999999"/>
    <n v="433.65"/>
    <n v="2797.94"/>
    <n v="1301.5"/>
    <n v="13"/>
    <n v="1879.47"/>
    <n v="2530.52"/>
    <n v="38"/>
    <n v="988.91"/>
    <n v="1188.74"/>
    <n v="10"/>
    <n v="0"/>
    <n v="0"/>
    <x v="0"/>
    <x v="0"/>
    <x v="0"/>
    <x v="0"/>
    <x v="0"/>
    <x v="0"/>
  </r>
  <r>
    <x v="1"/>
    <x v="2"/>
    <x v="21"/>
    <x v="82"/>
    <n v="45"/>
    <n v="56823.85"/>
    <n v="23691.199999999997"/>
    <n v="33132.65"/>
    <n v="0"/>
    <n v="1887.03"/>
    <n v="420.97"/>
    <n v="6883.5"/>
    <n v="2094.5"/>
    <n v="28"/>
    <n v="1176.3599999999999"/>
    <n v="714.74"/>
    <n v="14"/>
    <n v="2655.76"/>
    <n v="2504.9899999999998"/>
    <n v="16"/>
    <n v="0"/>
    <n v="0"/>
    <x v="0"/>
    <x v="0"/>
    <x v="0"/>
    <x v="0"/>
    <x v="0"/>
    <x v="0"/>
  </r>
  <r>
    <x v="1"/>
    <x v="2"/>
    <x v="28"/>
    <x v="2"/>
    <n v="1"/>
    <n v="120"/>
    <n v="0"/>
    <n v="120"/>
    <n v="0"/>
    <n v="120"/>
    <n v="0"/>
    <n v="0"/>
    <n v="0"/>
    <n v="0"/>
    <n v="0"/>
    <n v="0"/>
    <n v="0"/>
    <n v="0"/>
    <n v="0"/>
    <n v="0"/>
    <n v="0"/>
    <n v="0"/>
    <x v="0"/>
    <x v="0"/>
    <x v="0"/>
    <x v="0"/>
    <x v="0"/>
    <x v="0"/>
  </r>
  <r>
    <x v="1"/>
    <x v="2"/>
    <x v="28"/>
    <x v="6"/>
    <n v="153"/>
    <n v="31351.84"/>
    <n v="11011.55"/>
    <n v="20340.29"/>
    <n v="0"/>
    <n v="11464.4"/>
    <n v="3496.1"/>
    <n v="981.03"/>
    <n v="443.17"/>
    <n v="9"/>
    <n v="2967.44"/>
    <n v="1240.1600000000001"/>
    <n v="31"/>
    <n v="4571.42"/>
    <n v="2983.72"/>
    <n v="198"/>
    <n v="0"/>
    <n v="0"/>
    <x v="0"/>
    <x v="0"/>
    <x v="0"/>
    <x v="0"/>
    <x v="0"/>
    <x v="0"/>
  </r>
  <r>
    <x v="1"/>
    <x v="2"/>
    <x v="28"/>
    <x v="9"/>
    <n v="5"/>
    <n v="568.6"/>
    <n v="197.58000000000004"/>
    <n v="371.02"/>
    <n v="0"/>
    <n v="252.1"/>
    <n v="174.9"/>
    <n v="0"/>
    <n v="0"/>
    <n v="0"/>
    <n v="0"/>
    <n v="0"/>
    <n v="0"/>
    <n v="110.92"/>
    <n v="22.68"/>
    <n v="3"/>
    <n v="0"/>
    <n v="0"/>
    <x v="0"/>
    <x v="0"/>
    <x v="0"/>
    <x v="0"/>
    <x v="0"/>
    <x v="0"/>
  </r>
  <r>
    <x v="1"/>
    <x v="2"/>
    <x v="28"/>
    <x v="10"/>
    <n v="6"/>
    <n v="742.97"/>
    <n v="273.97000000000003"/>
    <n v="469"/>
    <n v="0"/>
    <n v="395.2"/>
    <n v="140.80000000000001"/>
    <n v="0"/>
    <n v="0"/>
    <n v="0"/>
    <n v="23.03"/>
    <n v="92.09"/>
    <n v="2"/>
    <n v="50.77"/>
    <n v="41.08"/>
    <n v="3"/>
    <n v="0"/>
    <n v="0"/>
    <x v="0"/>
    <x v="0"/>
    <x v="0"/>
    <x v="0"/>
    <x v="0"/>
    <x v="0"/>
  </r>
  <r>
    <x v="1"/>
    <x v="2"/>
    <x v="28"/>
    <x v="12"/>
    <n v="9"/>
    <n v="2217.4"/>
    <n v="745.52"/>
    <n v="1471.88"/>
    <n v="0"/>
    <n v="657.6"/>
    <n v="230.4"/>
    <n v="90"/>
    <n v="0"/>
    <n v="1"/>
    <n v="272.48"/>
    <n v="200.72"/>
    <n v="5"/>
    <n v="451.8"/>
    <n v="134.4"/>
    <n v="10"/>
    <n v="0"/>
    <n v="0"/>
    <x v="0"/>
    <x v="0"/>
    <x v="0"/>
    <x v="0"/>
    <x v="0"/>
    <x v="0"/>
  </r>
  <r>
    <x v="1"/>
    <x v="2"/>
    <x v="28"/>
    <x v="14"/>
    <n v="208"/>
    <n v="38521.47"/>
    <n v="13453.11"/>
    <n v="25068.36"/>
    <n v="0"/>
    <n v="15362.55"/>
    <n v="5013.45"/>
    <n v="108.41"/>
    <n v="841.49"/>
    <n v="5"/>
    <n v="961.15"/>
    <n v="1726.92"/>
    <n v="13"/>
    <n v="8506.25"/>
    <n v="3971.45"/>
    <n v="323"/>
    <n v="0"/>
    <n v="0"/>
    <x v="0"/>
    <x v="0"/>
    <x v="0"/>
    <x v="0"/>
    <x v="0"/>
    <x v="0"/>
  </r>
  <r>
    <x v="1"/>
    <x v="2"/>
    <x v="28"/>
    <x v="19"/>
    <n v="7"/>
    <n v="4783.3999999999996"/>
    <n v="3422.9599999999996"/>
    <n v="1360.44"/>
    <n v="0"/>
    <n v="313.39999999999998"/>
    <n v="293.60000000000002"/>
    <n v="192"/>
    <n v="768"/>
    <n v="2"/>
    <n v="222.3"/>
    <n v="0"/>
    <n v="1"/>
    <n v="149.74"/>
    <n v="441.36"/>
    <n v="14"/>
    <n v="0"/>
    <n v="0"/>
    <x v="0"/>
    <x v="0"/>
    <x v="0"/>
    <x v="0"/>
    <x v="0"/>
    <x v="0"/>
  </r>
  <r>
    <x v="1"/>
    <x v="2"/>
    <x v="28"/>
    <x v="113"/>
    <n v="48"/>
    <n v="10306.24"/>
    <n v="5663.5199999999995"/>
    <n v="4642.72"/>
    <n v="0"/>
    <n v="2906.55"/>
    <n v="1514.45"/>
    <n v="524.70000000000005"/>
    <n v="0"/>
    <n v="2"/>
    <n v="686.18"/>
    <n v="2745.27"/>
    <n v="16"/>
    <n v="525.29"/>
    <n v="354.4"/>
    <n v="24"/>
    <n v="0"/>
    <n v="0"/>
    <x v="0"/>
    <x v="0"/>
    <x v="0"/>
    <x v="0"/>
    <x v="0"/>
    <x v="0"/>
  </r>
  <r>
    <x v="1"/>
    <x v="2"/>
    <x v="22"/>
    <x v="83"/>
    <n v="259"/>
    <n v="813904.24"/>
    <n v="698365.91"/>
    <n v="115538.33"/>
    <n v="29"/>
    <n v="32413.14"/>
    <n v="14030.61"/>
    <n v="20726.29"/>
    <n v="26651.81"/>
    <n v="191"/>
    <n v="2033.37"/>
    <n v="2800.79"/>
    <n v="47"/>
    <n v="2649.2"/>
    <n v="2411.8000000000002"/>
    <n v="29"/>
    <n v="55929.33"/>
    <n v="557714.69999999995"/>
    <x v="0"/>
    <x v="0"/>
    <x v="0"/>
    <x v="0"/>
    <x v="0"/>
    <x v="0"/>
  </r>
  <r>
    <x v="1"/>
    <x v="2"/>
    <x v="22"/>
    <x v="84"/>
    <n v="127"/>
    <n v="235298.818"/>
    <n v="94487.138000000006"/>
    <n v="140811.68"/>
    <n v="15"/>
    <n v="16473.63"/>
    <n v="5087.62"/>
    <n v="9552.65"/>
    <n v="6087.05"/>
    <n v="77"/>
    <n v="1593.9"/>
    <n v="0"/>
    <n v="11"/>
    <n v="899.1"/>
    <n v="134.55000000000001"/>
    <n v="5"/>
    <n v="112292.4"/>
    <n v="51898.49"/>
    <x v="0"/>
    <x v="0"/>
    <x v="0"/>
    <x v="0"/>
    <x v="0"/>
    <x v="0"/>
  </r>
  <r>
    <x v="1"/>
    <x v="2"/>
    <x v="22"/>
    <x v="85"/>
    <n v="135"/>
    <n v="576274.39"/>
    <n v="402511.86000000004"/>
    <n v="173762.52999999997"/>
    <n v="16"/>
    <n v="15599.63"/>
    <n v="5830.37"/>
    <n v="13214.43"/>
    <n v="10538.09"/>
    <n v="91"/>
    <n v="1483.01"/>
    <n v="4111.37"/>
    <n v="44"/>
    <n v="20.66"/>
    <n v="121.09"/>
    <n v="2"/>
    <n v="143444.79999999999"/>
    <n v="334405.90000000002"/>
    <x v="0"/>
    <x v="0"/>
    <x v="0"/>
    <x v="0"/>
    <x v="0"/>
    <x v="0"/>
  </r>
  <r>
    <x v="1"/>
    <x v="2"/>
    <x v="22"/>
    <x v="86"/>
    <n v="407"/>
    <n v="367823.8"/>
    <n v="287650.27"/>
    <n v="80173.53"/>
    <n v="1"/>
    <n v="15230.2"/>
    <n v="11218.8"/>
    <n v="55168.11"/>
    <n v="49231"/>
    <n v="290"/>
    <n v="6436.99"/>
    <n v="5928.67"/>
    <n v="114"/>
    <n v="2668.23"/>
    <n v="3284.92"/>
    <n v="26"/>
    <n v="0"/>
    <n v="9188.66"/>
    <x v="0"/>
    <x v="0"/>
    <x v="0"/>
    <x v="0"/>
    <x v="0"/>
    <x v="0"/>
  </r>
  <r>
    <x v="1"/>
    <x v="2"/>
    <x v="22"/>
    <x v="87"/>
    <n v="117"/>
    <n v="430665.52"/>
    <n v="370512.53"/>
    <n v="60152.990000000005"/>
    <n v="11"/>
    <n v="11458.64"/>
    <n v="6506.36"/>
    <n v="18312.349999999999"/>
    <n v="23995.53"/>
    <n v="60"/>
    <n v="131.4"/>
    <n v="215.8"/>
    <n v="5"/>
    <n v="1425.31"/>
    <n v="738.19"/>
    <n v="12"/>
    <n v="28825.29"/>
    <n v="254440.9"/>
    <x v="0"/>
    <x v="0"/>
    <x v="0"/>
    <x v="0"/>
    <x v="0"/>
    <x v="0"/>
  </r>
  <r>
    <x v="1"/>
    <x v="2"/>
    <x v="22"/>
    <x v="123"/>
    <n v="164"/>
    <n v="79092.73"/>
    <n v="61353.06"/>
    <n v="17739.669999999998"/>
    <n v="0"/>
    <n v="6595.1"/>
    <n v="5031.8999999999996"/>
    <n v="8892.84"/>
    <n v="12662.04"/>
    <n v="101"/>
    <n v="919.34"/>
    <n v="520.5"/>
    <n v="18"/>
    <n v="1332.39"/>
    <n v="28.86"/>
    <n v="5"/>
    <n v="0"/>
    <n v="0"/>
    <x v="0"/>
    <x v="0"/>
    <x v="0"/>
    <x v="0"/>
    <x v="0"/>
    <x v="0"/>
  </r>
  <r>
    <x v="1"/>
    <x v="2"/>
    <x v="23"/>
    <x v="89"/>
    <n v="188"/>
    <n v="56883.8"/>
    <n v="41978.76"/>
    <n v="14905.04"/>
    <n v="0"/>
    <n v="1815.95"/>
    <n v="3081.55"/>
    <n v="0"/>
    <n v="0"/>
    <n v="0"/>
    <n v="0"/>
    <n v="469.2"/>
    <n v="1"/>
    <n v="5687.09"/>
    <n v="38428.01"/>
    <n v="122"/>
    <n v="0"/>
    <n v="0"/>
    <x v="0"/>
    <x v="0"/>
    <x v="0"/>
    <x v="0"/>
    <x v="0"/>
    <x v="0"/>
  </r>
  <r>
    <x v="1"/>
    <x v="2"/>
    <x v="23"/>
    <x v="90"/>
    <n v="198"/>
    <n v="76311.72"/>
    <n v="59267.87"/>
    <n v="17043.849999999999"/>
    <n v="0"/>
    <n v="3020.22"/>
    <n v="4930.4799999999996"/>
    <n v="0"/>
    <n v="0"/>
    <n v="0"/>
    <n v="0"/>
    <n v="0"/>
    <n v="0"/>
    <n v="10713.63"/>
    <n v="54337.39"/>
    <n v="223"/>
    <n v="0"/>
    <n v="0"/>
    <x v="0"/>
    <x v="0"/>
    <x v="0"/>
    <x v="0"/>
    <x v="0"/>
    <x v="0"/>
  </r>
  <r>
    <x v="1"/>
    <x v="2"/>
    <x v="23"/>
    <x v="91"/>
    <n v="101"/>
    <n v="34185.730000000003"/>
    <n v="27043.530000000002"/>
    <n v="7142.2"/>
    <n v="0"/>
    <n v="1508.1"/>
    <n v="2801.4"/>
    <n v="0"/>
    <n v="0"/>
    <n v="0"/>
    <n v="0"/>
    <n v="0"/>
    <n v="0"/>
    <n v="3396.1"/>
    <n v="24242.13"/>
    <n v="102"/>
    <n v="0"/>
    <n v="0"/>
    <x v="0"/>
    <x v="0"/>
    <x v="0"/>
    <x v="0"/>
    <x v="0"/>
    <x v="0"/>
  </r>
  <r>
    <x v="1"/>
    <x v="2"/>
    <x v="23"/>
    <x v="92"/>
    <n v="154"/>
    <n v="32467.59"/>
    <n v="21369.690000000002"/>
    <n v="11097.9"/>
    <n v="0"/>
    <n v="2108.12"/>
    <n v="2208.23"/>
    <n v="0"/>
    <n v="0"/>
    <n v="0"/>
    <n v="0"/>
    <n v="0"/>
    <n v="0"/>
    <n v="2448.7800000000002"/>
    <n v="19161.46"/>
    <n v="92"/>
    <n v="0"/>
    <n v="0"/>
    <x v="0"/>
    <x v="0"/>
    <x v="0"/>
    <x v="0"/>
    <x v="0"/>
    <x v="0"/>
  </r>
  <r>
    <x v="1"/>
    <x v="2"/>
    <x v="23"/>
    <x v="93"/>
    <n v="16"/>
    <n v="3045.9"/>
    <n v="1746.53"/>
    <n v="1299.3700000000001"/>
    <n v="0"/>
    <n v="516.08000000000004"/>
    <n v="281.92"/>
    <n v="0"/>
    <n v="0"/>
    <n v="0"/>
    <n v="0"/>
    <n v="0"/>
    <n v="0"/>
    <n v="263.29000000000002"/>
    <n v="1464.61"/>
    <n v="8"/>
    <n v="0"/>
    <n v="0"/>
    <x v="0"/>
    <x v="0"/>
    <x v="0"/>
    <x v="0"/>
    <x v="0"/>
    <x v="0"/>
  </r>
  <r>
    <x v="1"/>
    <x v="2"/>
    <x v="23"/>
    <x v="124"/>
    <n v="123"/>
    <n v="37161.75"/>
    <n v="26478.52"/>
    <n v="10683.23"/>
    <n v="0"/>
    <n v="1680.35"/>
    <n v="2770.75"/>
    <n v="0"/>
    <n v="0"/>
    <n v="0"/>
    <n v="0"/>
    <n v="0"/>
    <n v="0"/>
    <n v="2660.88"/>
    <n v="23707.77"/>
    <n v="100"/>
    <n v="0"/>
    <n v="0"/>
    <x v="0"/>
    <x v="0"/>
    <x v="0"/>
    <x v="0"/>
    <x v="0"/>
    <x v="0"/>
  </r>
  <r>
    <x v="1"/>
    <x v="2"/>
    <x v="23"/>
    <x v="125"/>
    <n v="3"/>
    <n v="14000.07"/>
    <n v="5941.2699999999995"/>
    <n v="8058.8"/>
    <n v="2"/>
    <n v="58.8"/>
    <n v="0"/>
    <n v="0"/>
    <n v="0"/>
    <n v="0"/>
    <n v="0"/>
    <n v="0"/>
    <n v="0"/>
    <n v="0"/>
    <n v="0"/>
    <n v="0"/>
    <n v="8000"/>
    <n v="5941.27"/>
    <x v="0"/>
    <x v="0"/>
    <x v="0"/>
    <x v="0"/>
    <x v="0"/>
    <x v="0"/>
  </r>
  <r>
    <x v="1"/>
    <x v="2"/>
    <x v="24"/>
    <x v="94"/>
    <n v="303"/>
    <n v="436693.5"/>
    <n v="190912.83000000002"/>
    <n v="245780.66999999998"/>
    <n v="58"/>
    <n v="37358.129999999997"/>
    <n v="10829.37"/>
    <n v="15598.23"/>
    <n v="5822.92"/>
    <n v="24"/>
    <n v="2637.89"/>
    <n v="45.86"/>
    <n v="15"/>
    <n v="898.92"/>
    <n v="1041.8800000000001"/>
    <n v="17"/>
    <n v="189287.5"/>
    <n v="130330.5"/>
    <x v="0"/>
    <x v="0"/>
    <x v="0"/>
    <x v="0"/>
    <x v="0"/>
    <x v="0"/>
  </r>
  <r>
    <x v="1"/>
    <x v="2"/>
    <x v="24"/>
    <x v="95"/>
    <n v="66"/>
    <n v="125296.22"/>
    <n v="52634.73000000001"/>
    <n v="72661.489999999991"/>
    <n v="12"/>
    <n v="7362.25"/>
    <n v="1517.75"/>
    <n v="3502.74"/>
    <n v="1708.96"/>
    <n v="6"/>
    <n v="596.70000000000005"/>
    <n v="0"/>
    <n v="3"/>
    <n v="710.1"/>
    <n v="178.75"/>
    <n v="4"/>
    <n v="60489.7"/>
    <n v="38805.870000000003"/>
    <x v="0"/>
    <x v="0"/>
    <x v="0"/>
    <x v="0"/>
    <x v="0"/>
    <x v="0"/>
  </r>
  <r>
    <x v="1"/>
    <x v="2"/>
    <x v="24"/>
    <x v="96"/>
    <n v="54"/>
    <n v="46949.11"/>
    <n v="7107.6100000000006"/>
    <n v="39841.5"/>
    <n v="6"/>
    <n v="6868.63"/>
    <n v="358.87"/>
    <n v="2845.72"/>
    <n v="186.2"/>
    <n v="3"/>
    <n v="131.4"/>
    <n v="444"/>
    <n v="5"/>
    <n v="969.05"/>
    <n v="54.7"/>
    <n v="6"/>
    <n v="29026.7"/>
    <n v="0"/>
    <x v="0"/>
    <x v="0"/>
    <x v="0"/>
    <x v="0"/>
    <x v="0"/>
    <x v="0"/>
  </r>
  <r>
    <x v="1"/>
    <x v="2"/>
    <x v="24"/>
    <x v="97"/>
    <n v="213"/>
    <n v="316930.78999999998"/>
    <n v="177182.66999999998"/>
    <n v="139748.12"/>
    <n v="34"/>
    <n v="23045.25"/>
    <n v="8474.75"/>
    <n v="2373.42"/>
    <n v="9645.83"/>
    <n v="16"/>
    <n v="696.62"/>
    <n v="108.08"/>
    <n v="5"/>
    <n v="125.73"/>
    <n v="580.32000000000005"/>
    <n v="3"/>
    <n v="113507.1"/>
    <n v="134335.20000000001"/>
    <x v="0"/>
    <x v="0"/>
    <x v="0"/>
    <x v="0"/>
    <x v="0"/>
    <x v="0"/>
  </r>
  <r>
    <x v="1"/>
    <x v="2"/>
    <x v="24"/>
    <x v="98"/>
    <n v="128"/>
    <n v="69446.45"/>
    <n v="31566.459999999992"/>
    <n v="37879.990000000005"/>
    <n v="9"/>
    <n v="14698.01"/>
    <n v="4740.74"/>
    <n v="1825.1"/>
    <n v="68"/>
    <n v="6"/>
    <n v="80.61"/>
    <n v="725.41"/>
    <n v="3"/>
    <n v="2.72"/>
    <n v="35.909999999999997"/>
    <n v="2"/>
    <n v="21101.55"/>
    <n v="22210.2"/>
    <x v="0"/>
    <x v="0"/>
    <x v="0"/>
    <x v="0"/>
    <x v="0"/>
    <x v="0"/>
  </r>
  <r>
    <x v="1"/>
    <x v="2"/>
    <x v="24"/>
    <x v="126"/>
    <n v="41"/>
    <n v="28553.95"/>
    <n v="21673.58"/>
    <n v="6880.3700000000008"/>
    <n v="0"/>
    <n v="4446.38"/>
    <n v="2302.37"/>
    <n v="1822.4"/>
    <n v="5103.3500000000004"/>
    <n v="5"/>
    <n v="578.70000000000005"/>
    <n v="120.35"/>
    <n v="9"/>
    <n v="32.89"/>
    <n v="296.01"/>
    <n v="1"/>
    <n v="0"/>
    <n v="0"/>
    <x v="0"/>
    <x v="0"/>
    <x v="0"/>
    <x v="0"/>
    <x v="0"/>
    <x v="0"/>
  </r>
  <r>
    <x v="1"/>
    <x v="2"/>
    <x v="24"/>
    <x v="127"/>
    <n v="469"/>
    <n v="46501.38"/>
    <n v="23489.559999999994"/>
    <n v="23011.820000000003"/>
    <n v="0"/>
    <n v="17794.7"/>
    <n v="10478.799999999999"/>
    <n v="2118.2199999999998"/>
    <n v="2061.73"/>
    <n v="11"/>
    <n v="1188.42"/>
    <n v="458.88"/>
    <n v="10"/>
    <n v="1647.48"/>
    <n v="2130.25"/>
    <n v="72"/>
    <n v="0"/>
    <n v="0"/>
    <x v="0"/>
    <x v="0"/>
    <x v="0"/>
    <x v="0"/>
    <x v="0"/>
    <x v="0"/>
  </r>
  <r>
    <x v="1"/>
    <x v="2"/>
    <x v="25"/>
    <x v="99"/>
    <n v="56"/>
    <n v="59592.92"/>
    <n v="23157.78"/>
    <n v="36435.14"/>
    <n v="6"/>
    <n v="7884"/>
    <n v="2236"/>
    <n v="0"/>
    <n v="600"/>
    <n v="1"/>
    <n v="880.91"/>
    <n v="125.28"/>
    <n v="8"/>
    <n v="0"/>
    <n v="0"/>
    <n v="0"/>
    <n v="26574.23"/>
    <n v="18996.5"/>
    <x v="0"/>
    <x v="0"/>
    <x v="0"/>
    <x v="0"/>
    <x v="0"/>
    <x v="0"/>
  </r>
  <r>
    <x v="1"/>
    <x v="2"/>
    <x v="25"/>
    <x v="100"/>
    <n v="24"/>
    <n v="15803.8"/>
    <n v="12479.3"/>
    <n v="3324.5"/>
    <n v="1"/>
    <n v="3324.5"/>
    <n v="910.5"/>
    <n v="0"/>
    <n v="0"/>
    <n v="0"/>
    <n v="0"/>
    <n v="0"/>
    <n v="0"/>
    <n v="0"/>
    <n v="538.20000000000005"/>
    <n v="1"/>
    <n v="0"/>
    <n v="11030.6"/>
    <x v="0"/>
    <x v="0"/>
    <x v="0"/>
    <x v="0"/>
    <x v="0"/>
    <x v="0"/>
  </r>
  <r>
    <x v="1"/>
    <x v="2"/>
    <x v="25"/>
    <x v="101"/>
    <n v="53"/>
    <n v="46067.85"/>
    <n v="28599.8"/>
    <n v="17468.05"/>
    <n v="4"/>
    <n v="4567.01"/>
    <n v="3589.24"/>
    <n v="0"/>
    <n v="0"/>
    <n v="0"/>
    <n v="0"/>
    <n v="0"/>
    <n v="0"/>
    <n v="1429.04"/>
    <n v="976.56"/>
    <n v="14"/>
    <n v="11472"/>
    <n v="24034"/>
    <x v="0"/>
    <x v="0"/>
    <x v="0"/>
    <x v="0"/>
    <x v="0"/>
    <x v="0"/>
  </r>
  <r>
    <x v="1"/>
    <x v="2"/>
    <x v="25"/>
    <x v="128"/>
    <n v="341"/>
    <n v="71317.55"/>
    <n v="42750.920000000006"/>
    <n v="28566.629999999997"/>
    <n v="0"/>
    <n v="24386.35"/>
    <n v="27870.65"/>
    <n v="0"/>
    <n v="0"/>
    <n v="0"/>
    <n v="61.2"/>
    <n v="244.8"/>
    <n v="1"/>
    <n v="3997.08"/>
    <n v="14635.47"/>
    <n v="104"/>
    <n v="0"/>
    <n v="0"/>
    <x v="0"/>
    <x v="0"/>
    <x v="0"/>
    <x v="0"/>
    <x v="0"/>
    <x v="0"/>
  </r>
  <r>
    <x v="1"/>
    <x v="2"/>
    <x v="26"/>
    <x v="103"/>
    <n v="567"/>
    <n v="62744.74"/>
    <n v="34281.24"/>
    <n v="28463.5"/>
    <n v="0"/>
    <n v="17431.8"/>
    <n v="16757.2"/>
    <n v="271.8"/>
    <n v="0"/>
    <n v="1"/>
    <n v="7132.66"/>
    <n v="13361.64"/>
    <n v="184"/>
    <n v="3627.24"/>
    <n v="3618.8"/>
    <n v="18"/>
    <n v="0"/>
    <n v="0"/>
    <x v="0"/>
    <x v="0"/>
    <x v="0"/>
    <x v="0"/>
    <x v="0"/>
    <x v="0"/>
  </r>
  <r>
    <x v="1"/>
    <x v="2"/>
    <x v="26"/>
    <x v="104"/>
    <n v="162"/>
    <n v="39278.199999999997"/>
    <n v="3275.4700000000012"/>
    <n v="36002.729999999996"/>
    <n v="0"/>
    <n v="18140.75"/>
    <n v="2794.25"/>
    <n v="0"/>
    <n v="0"/>
    <n v="0"/>
    <n v="3773.98"/>
    <n v="481.22"/>
    <n v="26"/>
    <n v="0"/>
    <n v="0"/>
    <n v="0"/>
    <n v="0"/>
    <n v="0"/>
    <x v="0"/>
    <x v="0"/>
    <x v="0"/>
    <x v="0"/>
    <x v="0"/>
    <x v="0"/>
  </r>
  <r>
    <x v="1"/>
    <x v="2"/>
    <x v="26"/>
    <x v="105"/>
    <n v="294"/>
    <n v="50143.09"/>
    <n v="19411.579999999994"/>
    <n v="30731.510000000002"/>
    <n v="0"/>
    <n v="24781.38"/>
    <n v="9972.3700000000008"/>
    <n v="0"/>
    <n v="132.80000000000001"/>
    <n v="1"/>
    <n v="3757.92"/>
    <n v="5000.78"/>
    <n v="86"/>
    <n v="801.21"/>
    <n v="4040.03"/>
    <n v="20"/>
    <n v="0"/>
    <n v="0"/>
    <x v="0"/>
    <x v="0"/>
    <x v="0"/>
    <x v="0"/>
    <x v="0"/>
    <x v="0"/>
  </r>
  <r>
    <x v="1"/>
    <x v="2"/>
    <x v="26"/>
    <x v="106"/>
    <n v="58"/>
    <n v="14618.77"/>
    <n v="5024.0400000000009"/>
    <n v="9594.73"/>
    <n v="0"/>
    <n v="4663.8999999999996"/>
    <n v="3029"/>
    <n v="0"/>
    <n v="0"/>
    <n v="0"/>
    <n v="1495.83"/>
    <n v="795.04"/>
    <n v="25"/>
    <n v="135"/>
    <n v="1200"/>
    <n v="2"/>
    <n v="0"/>
    <n v="0"/>
    <x v="0"/>
    <x v="0"/>
    <x v="0"/>
    <x v="0"/>
    <x v="0"/>
    <x v="0"/>
  </r>
  <r>
    <x v="2"/>
    <x v="2"/>
    <x v="0"/>
    <x v="3"/>
    <n v="152"/>
    <n v="116123.6"/>
    <n v="83707.650000000009"/>
    <n v="32415.949999999997"/>
    <n v="0"/>
    <n v="7270.5"/>
    <n v="5750.5"/>
    <n v="6365.1"/>
    <n v="14084.6"/>
    <n v="64"/>
    <n v="5502.68"/>
    <n v="14097.03"/>
    <n v="176"/>
    <n v="5468.67"/>
    <n v="8876.1200000000008"/>
    <n v="297"/>
    <n v="0"/>
    <n v="0"/>
    <x v="0"/>
    <x v="0"/>
    <x v="0"/>
    <x v="0"/>
    <x v="0"/>
    <x v="0"/>
  </r>
  <r>
    <x v="2"/>
    <x v="2"/>
    <x v="0"/>
    <x v="4"/>
    <n v="146"/>
    <n v="70707.23"/>
    <n v="31503.409999999996"/>
    <n v="39203.82"/>
    <n v="0"/>
    <n v="9690.35"/>
    <n v="3970.15"/>
    <n v="8928.99"/>
    <n v="1592.62"/>
    <n v="34"/>
    <n v="6648.43"/>
    <n v="1327.55"/>
    <n v="62"/>
    <n v="7116.05"/>
    <n v="3569.87"/>
    <n v="210"/>
    <n v="0"/>
    <n v="0"/>
    <x v="0"/>
    <x v="0"/>
    <x v="0"/>
    <x v="0"/>
    <x v="0"/>
    <x v="0"/>
  </r>
  <r>
    <x v="2"/>
    <x v="2"/>
    <x v="0"/>
    <x v="8"/>
    <n v="222"/>
    <n v="140651.32"/>
    <n v="102253.68000000001"/>
    <n v="38397.64"/>
    <n v="0"/>
    <n v="6053.56"/>
    <n v="3760.69"/>
    <n v="11549.52"/>
    <n v="19909.95"/>
    <n v="99"/>
    <n v="8196.65"/>
    <n v="7906.25"/>
    <n v="142"/>
    <n v="7821.91"/>
    <n v="7757.85"/>
    <n v="304"/>
    <n v="0"/>
    <n v="0"/>
    <x v="0"/>
    <x v="0"/>
    <x v="0"/>
    <x v="0"/>
    <x v="0"/>
    <x v="0"/>
  </r>
  <r>
    <x v="2"/>
    <x v="2"/>
    <x v="0"/>
    <x v="111"/>
    <n v="30"/>
    <n v="14234.31"/>
    <n v="7281.869999999999"/>
    <n v="6952.4400000000005"/>
    <n v="0"/>
    <n v="1094.8800000000001"/>
    <n v="334.13"/>
    <n v="1296.6600000000001"/>
    <n v="974.94"/>
    <n v="6"/>
    <n v="2790"/>
    <n v="0"/>
    <n v="24"/>
    <n v="1552.9"/>
    <n v="1429.6"/>
    <n v="60"/>
    <n v="0"/>
    <n v="0"/>
    <x v="0"/>
    <x v="0"/>
    <x v="0"/>
    <x v="0"/>
    <x v="0"/>
    <x v="0"/>
  </r>
  <r>
    <x v="2"/>
    <x v="2"/>
    <x v="0"/>
    <x v="13"/>
    <n v="277"/>
    <n v="150232.94"/>
    <n v="105797.05"/>
    <n v="44435.89"/>
    <n v="0"/>
    <n v="7964.06"/>
    <n v="4600.72"/>
    <n v="7997.14"/>
    <n v="17652.97"/>
    <n v="98"/>
    <n v="12520.93"/>
    <n v="14788.93"/>
    <n v="224"/>
    <n v="9106.76"/>
    <n v="17454.21"/>
    <n v="405"/>
    <n v="0"/>
    <n v="0"/>
    <x v="0"/>
    <x v="0"/>
    <x v="0"/>
    <x v="0"/>
    <x v="0"/>
    <x v="0"/>
  </r>
  <r>
    <x v="2"/>
    <x v="2"/>
    <x v="0"/>
    <x v="15"/>
    <n v="256"/>
    <n v="193911.66"/>
    <n v="135905.88"/>
    <n v="58005.78"/>
    <n v="0"/>
    <n v="7933.59"/>
    <n v="4159.43"/>
    <n v="13802.85"/>
    <n v="25041.58"/>
    <n v="87"/>
    <n v="14033.34"/>
    <n v="15372.42"/>
    <n v="229"/>
    <n v="11153"/>
    <n v="13643.59"/>
    <n v="415"/>
    <n v="0"/>
    <n v="0"/>
    <x v="0"/>
    <x v="0"/>
    <x v="0"/>
    <x v="0"/>
    <x v="0"/>
    <x v="0"/>
  </r>
  <r>
    <x v="2"/>
    <x v="2"/>
    <x v="0"/>
    <x v="16"/>
    <n v="276"/>
    <n v="98563.33"/>
    <n v="51708.41"/>
    <n v="46854.92"/>
    <n v="0"/>
    <n v="9597.44"/>
    <n v="3733.84"/>
    <n v="8584.68"/>
    <n v="6561.56"/>
    <n v="47"/>
    <n v="13475.88"/>
    <n v="4518.67"/>
    <n v="150"/>
    <n v="9875.92"/>
    <n v="6601.86"/>
    <n v="376"/>
    <n v="0"/>
    <n v="0"/>
    <x v="0"/>
    <x v="0"/>
    <x v="0"/>
    <x v="0"/>
    <x v="0"/>
    <x v="0"/>
  </r>
  <r>
    <x v="2"/>
    <x v="2"/>
    <x v="0"/>
    <x v="129"/>
    <n v="250"/>
    <n v="103104.88"/>
    <n v="54793.73"/>
    <n v="48311.15"/>
    <n v="0"/>
    <n v="9287.24"/>
    <n v="2990.04"/>
    <n v="12650.91"/>
    <n v="4332.8500000000004"/>
    <n v="51"/>
    <n v="9197.5"/>
    <n v="5637.27"/>
    <n v="141"/>
    <n v="12770.5"/>
    <n v="7866.05"/>
    <n v="460"/>
    <n v="0"/>
    <n v="0"/>
    <x v="0"/>
    <x v="0"/>
    <x v="0"/>
    <x v="0"/>
    <x v="0"/>
    <x v="0"/>
  </r>
  <r>
    <x v="2"/>
    <x v="2"/>
    <x v="1"/>
    <x v="0"/>
    <n v="806"/>
    <n v="708147.76"/>
    <n v="523721.47"/>
    <n v="184426.29"/>
    <n v="25"/>
    <n v="83012.86"/>
    <n v="37948.39"/>
    <n v="40824.17"/>
    <n v="20098.84"/>
    <n v="283"/>
    <n v="34449.910000000003"/>
    <n v="20371.18"/>
    <n v="482"/>
    <n v="7033.76"/>
    <n v="15355.55"/>
    <n v="191"/>
    <n v="16924.59"/>
    <n v="308101.5"/>
    <x v="0"/>
    <x v="0"/>
    <x v="0"/>
    <x v="0"/>
    <x v="0"/>
    <x v="0"/>
  </r>
  <r>
    <x v="2"/>
    <x v="2"/>
    <x v="1"/>
    <x v="1"/>
    <n v="359"/>
    <n v="726054.3"/>
    <n v="667280"/>
    <n v="58774.299999999996"/>
    <n v="25"/>
    <n v="24560.45"/>
    <n v="25383.55"/>
    <n v="3503.8"/>
    <n v="4262.26"/>
    <n v="24"/>
    <n v="7119.48"/>
    <n v="13056.21"/>
    <n v="157"/>
    <n v="4699.78"/>
    <n v="12063.77"/>
    <n v="182"/>
    <n v="15301.79"/>
    <n v="596982.1"/>
    <x v="0"/>
    <x v="0"/>
    <x v="0"/>
    <x v="0"/>
    <x v="0"/>
    <x v="0"/>
  </r>
  <r>
    <x v="2"/>
    <x v="2"/>
    <x v="1"/>
    <x v="22"/>
    <n v="29"/>
    <n v="57981.06"/>
    <n v="44790.229999999996"/>
    <n v="13190.83"/>
    <n v="1"/>
    <n v="4049.5"/>
    <n v="1163"/>
    <n v="0"/>
    <n v="0"/>
    <n v="0"/>
    <n v="33.75"/>
    <n v="135"/>
    <n v="2"/>
    <n v="9107.58"/>
    <n v="4479.7"/>
    <n v="21"/>
    <n v="0"/>
    <n v="39012.53"/>
    <x v="0"/>
    <x v="0"/>
    <x v="0"/>
    <x v="0"/>
    <x v="0"/>
    <x v="0"/>
  </r>
  <r>
    <x v="2"/>
    <x v="2"/>
    <x v="1"/>
    <x v="23"/>
    <n v="87"/>
    <n v="52969.48"/>
    <n v="21784.080000000005"/>
    <n v="31185.399999999998"/>
    <n v="0"/>
    <n v="10617.13"/>
    <n v="3557.87"/>
    <n v="4057.35"/>
    <n v="407.58"/>
    <n v="19"/>
    <n v="15449.32"/>
    <n v="8882.27"/>
    <n v="101"/>
    <n v="21.6"/>
    <n v="6.5"/>
    <n v="4"/>
    <n v="0"/>
    <n v="0"/>
    <x v="0"/>
    <x v="0"/>
    <x v="0"/>
    <x v="0"/>
    <x v="0"/>
    <x v="0"/>
  </r>
  <r>
    <x v="2"/>
    <x v="2"/>
    <x v="1"/>
    <x v="24"/>
    <n v="0"/>
    <n v="1444862.06"/>
    <n v="1370539.49"/>
    <n v="74322.570000000007"/>
    <n v="66"/>
    <n v="0"/>
    <n v="0"/>
    <n v="0"/>
    <n v="0"/>
    <n v="0"/>
    <n v="0"/>
    <n v="0"/>
    <n v="0"/>
    <n v="0"/>
    <n v="0"/>
    <n v="0"/>
    <n v="73667.570000000007"/>
    <n v="1370539"/>
    <x v="0"/>
    <x v="0"/>
    <x v="0"/>
    <x v="0"/>
    <x v="0"/>
    <x v="0"/>
  </r>
  <r>
    <x v="2"/>
    <x v="2"/>
    <x v="1"/>
    <x v="112"/>
    <n v="175"/>
    <n v="64347.72"/>
    <n v="41143"/>
    <n v="23204.720000000001"/>
    <n v="1"/>
    <n v="12953.2"/>
    <n v="12335.8"/>
    <n v="2074.85"/>
    <n v="1781.84"/>
    <n v="18"/>
    <n v="4083.44"/>
    <n v="6749"/>
    <n v="84"/>
    <n v="2636.23"/>
    <n v="5633.41"/>
    <n v="95"/>
    <n v="0"/>
    <n v="6929.57"/>
    <x v="0"/>
    <x v="0"/>
    <x v="0"/>
    <x v="0"/>
    <x v="0"/>
    <x v="0"/>
  </r>
  <r>
    <x v="2"/>
    <x v="2"/>
    <x v="2"/>
    <x v="114"/>
    <n v="588"/>
    <n v="779121.74"/>
    <n v="467462.23"/>
    <n v="311659.51"/>
    <n v="4"/>
    <n v="48953.05"/>
    <n v="33786.949999999997"/>
    <n v="63892.82"/>
    <n v="38168.160000000003"/>
    <n v="234"/>
    <n v="180413.2"/>
    <n v="152252.79999999999"/>
    <n v="2354"/>
    <n v="8775.44"/>
    <n v="3722.39"/>
    <n v="110"/>
    <n v="0"/>
    <n v="35410"/>
    <x v="0"/>
    <x v="0"/>
    <x v="0"/>
    <x v="0"/>
    <x v="0"/>
    <x v="0"/>
  </r>
  <r>
    <x v="2"/>
    <x v="2"/>
    <x v="2"/>
    <x v="25"/>
    <n v="578"/>
    <n v="552563.22"/>
    <n v="370930.05999999994"/>
    <n v="181633.16"/>
    <n v="4"/>
    <n v="42963.8"/>
    <n v="38592.199999999997"/>
    <n v="32226.79"/>
    <n v="20385.509999999998"/>
    <n v="156"/>
    <n v="99697.919999999998"/>
    <n v="166884.9"/>
    <n v="2139"/>
    <n v="2676.65"/>
    <n v="600.89"/>
    <n v="68"/>
    <n v="2000"/>
    <n v="39241.94"/>
    <x v="0"/>
    <x v="0"/>
    <x v="0"/>
    <x v="0"/>
    <x v="0"/>
    <x v="0"/>
  </r>
  <r>
    <x v="2"/>
    <x v="2"/>
    <x v="2"/>
    <x v="26"/>
    <n v="341"/>
    <n v="375540.32"/>
    <n v="251300.04"/>
    <n v="124240.28"/>
    <n v="1"/>
    <n v="26200.28"/>
    <n v="25062.22"/>
    <n v="13404.2"/>
    <n v="17106.11"/>
    <n v="71"/>
    <n v="80172.78"/>
    <n v="142801.20000000001"/>
    <n v="1571"/>
    <n v="270.02"/>
    <n v="187.55"/>
    <n v="8"/>
    <n v="0"/>
    <n v="5122.3"/>
    <x v="0"/>
    <x v="0"/>
    <x v="0"/>
    <x v="0"/>
    <x v="0"/>
    <x v="0"/>
  </r>
  <r>
    <x v="2"/>
    <x v="2"/>
    <x v="3"/>
    <x v="27"/>
    <n v="213"/>
    <n v="167347.79"/>
    <n v="119065.51000000001"/>
    <n v="48282.28"/>
    <n v="0"/>
    <n v="8617.4500000000007"/>
    <n v="5575.05"/>
    <n v="19701.13"/>
    <n v="20127.34"/>
    <n v="100"/>
    <n v="10582.22"/>
    <n v="10190.36"/>
    <n v="199"/>
    <n v="4977.4799999999996"/>
    <n v="3515.82"/>
    <n v="13"/>
    <n v="0"/>
    <n v="0"/>
    <x v="0"/>
    <x v="0"/>
    <x v="0"/>
    <x v="0"/>
    <x v="0"/>
    <x v="0"/>
  </r>
  <r>
    <x v="2"/>
    <x v="2"/>
    <x v="3"/>
    <x v="28"/>
    <n v="199"/>
    <n v="339166.65"/>
    <n v="208394.19"/>
    <n v="130772.46"/>
    <n v="21"/>
    <n v="22922.880000000001"/>
    <n v="8249.6200000000008"/>
    <n v="17333.79"/>
    <n v="13021.68"/>
    <n v="73"/>
    <n v="5886.94"/>
    <n v="3588.36"/>
    <n v="98"/>
    <n v="292.58"/>
    <n v="50.57"/>
    <n v="8"/>
    <n v="83039.27"/>
    <n v="122773"/>
    <x v="0"/>
    <x v="0"/>
    <x v="0"/>
    <x v="0"/>
    <x v="0"/>
    <x v="0"/>
  </r>
  <r>
    <x v="2"/>
    <x v="2"/>
    <x v="3"/>
    <x v="29"/>
    <n v="472"/>
    <n v="766063.27"/>
    <n v="482794.37000000005"/>
    <n v="283268.89999999997"/>
    <n v="28"/>
    <n v="48270.27"/>
    <n v="22437.23"/>
    <n v="56821"/>
    <n v="44946.18"/>
    <n v="227"/>
    <n v="42136.47"/>
    <n v="45420.11"/>
    <n v="812"/>
    <n v="3209.46"/>
    <n v="3769.7"/>
    <n v="24"/>
    <n v="128492.7"/>
    <n v="162686.79999999999"/>
    <x v="0"/>
    <x v="0"/>
    <x v="0"/>
    <x v="0"/>
    <x v="0"/>
    <x v="0"/>
  </r>
  <r>
    <x v="2"/>
    <x v="2"/>
    <x v="3"/>
    <x v="115"/>
    <n v="46"/>
    <n v="42680.959999999999"/>
    <n v="32151.119999999999"/>
    <n v="10529.84"/>
    <n v="0"/>
    <n v="2438.9"/>
    <n v="909.1"/>
    <n v="5702.48"/>
    <n v="5800.62"/>
    <n v="25"/>
    <n v="1614.78"/>
    <n v="2352.35"/>
    <n v="37"/>
    <n v="331.68"/>
    <n v="82.85"/>
    <n v="13"/>
    <n v="0"/>
    <n v="0"/>
    <x v="0"/>
    <x v="0"/>
    <x v="0"/>
    <x v="0"/>
    <x v="0"/>
    <x v="0"/>
  </r>
  <r>
    <x v="2"/>
    <x v="2"/>
    <x v="4"/>
    <x v="31"/>
    <n v="147"/>
    <n v="172979.86"/>
    <n v="172163.86"/>
    <n v="816"/>
    <n v="0"/>
    <n v="0"/>
    <n v="0"/>
    <n v="0"/>
    <n v="0"/>
    <n v="0"/>
    <n v="0"/>
    <n v="0"/>
    <n v="0"/>
    <n v="0"/>
    <n v="0"/>
    <n v="0"/>
    <n v="0"/>
    <n v="0"/>
    <x v="0"/>
    <x v="0"/>
    <x v="0"/>
    <x v="0"/>
    <x v="0"/>
    <x v="0"/>
  </r>
  <r>
    <x v="2"/>
    <x v="2"/>
    <x v="4"/>
    <x v="32"/>
    <n v="0"/>
    <n v="1380.6"/>
    <n v="1380.6"/>
    <n v="0"/>
    <n v="0"/>
    <n v="0"/>
    <n v="0"/>
    <n v="0"/>
    <n v="0"/>
    <n v="0"/>
    <n v="0"/>
    <n v="0"/>
    <n v="0"/>
    <n v="0"/>
    <n v="0"/>
    <n v="0"/>
    <n v="0"/>
    <n v="0"/>
    <x v="0"/>
    <x v="0"/>
    <x v="0"/>
    <x v="0"/>
    <x v="0"/>
    <x v="0"/>
  </r>
  <r>
    <x v="2"/>
    <x v="2"/>
    <x v="5"/>
    <x v="33"/>
    <n v="126"/>
    <n v="455294.13"/>
    <n v="426196.22000000003"/>
    <n v="29097.91"/>
    <n v="7"/>
    <n v="14310.25"/>
    <n v="4684.75"/>
    <n v="13411.6"/>
    <n v="5589.65"/>
    <n v="17"/>
    <n v="65.7"/>
    <n v="0"/>
    <n v="1"/>
    <n v="1310.3599999999999"/>
    <n v="30.34"/>
    <n v="3"/>
    <n v="0"/>
    <n v="377889"/>
    <x v="0"/>
    <x v="0"/>
    <x v="0"/>
    <x v="0"/>
    <x v="0"/>
    <x v="0"/>
  </r>
  <r>
    <x v="2"/>
    <x v="2"/>
    <x v="5"/>
    <x v="34"/>
    <n v="432"/>
    <n v="1290046.79"/>
    <n v="1095849.8400000001"/>
    <n v="194196.95"/>
    <n v="9"/>
    <n v="45678.54"/>
    <n v="20181.46"/>
    <n v="89614.99"/>
    <n v="69856.240000000005"/>
    <n v="181"/>
    <n v="973.04"/>
    <n v="1992.23"/>
    <n v="23"/>
    <n v="950.05"/>
    <n v="2074.5"/>
    <n v="34"/>
    <n v="56938.33"/>
    <n v="682803"/>
    <x v="0"/>
    <x v="0"/>
    <x v="0"/>
    <x v="0"/>
    <x v="0"/>
    <x v="0"/>
  </r>
  <r>
    <x v="2"/>
    <x v="2"/>
    <x v="5"/>
    <x v="35"/>
    <n v="0"/>
    <n v="689205.53"/>
    <n v="689205.53"/>
    <n v="0"/>
    <n v="3"/>
    <n v="0"/>
    <n v="0"/>
    <n v="0"/>
    <n v="0"/>
    <n v="0"/>
    <n v="0"/>
    <n v="0"/>
    <n v="0"/>
    <n v="0"/>
    <n v="0"/>
    <n v="0"/>
    <n v="0"/>
    <n v="689205.5"/>
    <x v="0"/>
    <x v="0"/>
    <x v="0"/>
    <x v="0"/>
    <x v="0"/>
    <x v="0"/>
  </r>
  <r>
    <x v="2"/>
    <x v="2"/>
    <x v="5"/>
    <x v="36"/>
    <n v="59"/>
    <n v="45822.879999999997"/>
    <n v="36236.07"/>
    <n v="9586.81"/>
    <n v="0"/>
    <n v="2930.4"/>
    <n v="1123.5999999999999"/>
    <n v="6656.41"/>
    <n v="7266.55"/>
    <n v="16"/>
    <n v="0"/>
    <n v="0"/>
    <n v="0"/>
    <n v="0"/>
    <n v="0"/>
    <n v="0"/>
    <n v="0"/>
    <n v="0"/>
    <x v="0"/>
    <x v="0"/>
    <x v="0"/>
    <x v="0"/>
    <x v="0"/>
    <x v="0"/>
  </r>
  <r>
    <x v="2"/>
    <x v="2"/>
    <x v="6"/>
    <x v="38"/>
    <n v="183"/>
    <n v="801436.95"/>
    <n v="755973.7"/>
    <n v="45463.25"/>
    <n v="37"/>
    <n v="15884.01"/>
    <n v="10295.99"/>
    <n v="194.3"/>
    <n v="421.2"/>
    <n v="5"/>
    <n v="2268.17"/>
    <n v="10145.19"/>
    <n v="119"/>
    <n v="22799.77"/>
    <n v="27984.81"/>
    <n v="137"/>
    <n v="4000"/>
    <n v="705895.5"/>
    <x v="0"/>
    <x v="0"/>
    <x v="0"/>
    <x v="0"/>
    <x v="0"/>
    <x v="0"/>
  </r>
  <r>
    <x v="2"/>
    <x v="2"/>
    <x v="6"/>
    <x v="116"/>
    <n v="170"/>
    <n v="132033.39000000001"/>
    <n v="61638.040000000008"/>
    <n v="70395.350000000006"/>
    <n v="0"/>
    <n v="6555.35"/>
    <n v="5537.65"/>
    <n v="1215.06"/>
    <n v="405.5"/>
    <n v="19"/>
    <n v="17303.93"/>
    <n v="13488.56"/>
    <n v="209"/>
    <n v="43406.01"/>
    <n v="38965.21"/>
    <n v="217"/>
    <n v="0"/>
    <n v="0"/>
    <x v="0"/>
    <x v="0"/>
    <x v="0"/>
    <x v="0"/>
    <x v="0"/>
    <x v="0"/>
  </r>
  <r>
    <x v="2"/>
    <x v="2"/>
    <x v="6"/>
    <x v="117"/>
    <n v="280"/>
    <n v="207469.13"/>
    <n v="94761.66"/>
    <n v="112707.47"/>
    <n v="0"/>
    <n v="12130.85"/>
    <n v="6766.15"/>
    <n v="226.2"/>
    <n v="481.58"/>
    <n v="9"/>
    <n v="35680.44"/>
    <n v="45846.26"/>
    <n v="631"/>
    <n v="62691.98"/>
    <n v="40252.11"/>
    <n v="305"/>
    <n v="0"/>
    <n v="0"/>
    <x v="0"/>
    <x v="0"/>
    <x v="0"/>
    <x v="0"/>
    <x v="0"/>
    <x v="0"/>
  </r>
  <r>
    <x v="2"/>
    <x v="2"/>
    <x v="7"/>
    <x v="41"/>
    <n v="283"/>
    <n v="206688.5"/>
    <n v="72954.13"/>
    <n v="133734.37"/>
    <n v="0"/>
    <n v="25796.63"/>
    <n v="16563.37"/>
    <n v="5688.28"/>
    <n v="2335.42"/>
    <n v="27"/>
    <n v="32357.66"/>
    <n v="37726.089999999997"/>
    <n v="493"/>
    <n v="577.79999999999995"/>
    <n v="281.85000000000002"/>
    <n v="11"/>
    <n v="0"/>
    <n v="0"/>
    <x v="0"/>
    <x v="0"/>
    <x v="0"/>
    <x v="0"/>
    <x v="0"/>
    <x v="0"/>
  </r>
  <r>
    <x v="2"/>
    <x v="2"/>
    <x v="8"/>
    <x v="5"/>
    <n v="149"/>
    <n v="64150.86"/>
    <n v="39537.729999999996"/>
    <n v="24613.130000000005"/>
    <n v="0"/>
    <n v="13589.7"/>
    <n v="7346.3"/>
    <n v="5664.77"/>
    <n v="5474.2"/>
    <n v="83"/>
    <n v="3798.26"/>
    <n v="4113.59"/>
    <n v="70"/>
    <n v="742.4"/>
    <n v="325.7"/>
    <n v="11"/>
    <n v="0"/>
    <n v="0"/>
    <x v="0"/>
    <x v="0"/>
    <x v="0"/>
    <x v="0"/>
    <x v="0"/>
    <x v="0"/>
  </r>
  <r>
    <x v="2"/>
    <x v="2"/>
    <x v="8"/>
    <x v="42"/>
    <n v="273"/>
    <n v="594441.84"/>
    <n v="519324.64999999997"/>
    <n v="75117.189999999988"/>
    <n v="14"/>
    <n v="27174.26"/>
    <n v="9991.99"/>
    <n v="40203.06"/>
    <n v="5779.39"/>
    <n v="150"/>
    <n v="4818.84"/>
    <n v="2305.4"/>
    <n v="40"/>
    <n v="1836.03"/>
    <n v="999.68"/>
    <n v="12"/>
    <n v="0"/>
    <n v="408283.3"/>
    <x v="0"/>
    <x v="0"/>
    <x v="0"/>
    <x v="0"/>
    <x v="0"/>
    <x v="0"/>
  </r>
  <r>
    <x v="2"/>
    <x v="2"/>
    <x v="8"/>
    <x v="147"/>
    <n v="105"/>
    <n v="134912.5"/>
    <n v="99417.31"/>
    <n v="35495.189999999995"/>
    <n v="7"/>
    <n v="12768.25"/>
    <n v="3956.75"/>
    <n v="6630.03"/>
    <n v="6423.54"/>
    <n v="48"/>
    <n v="13444.63"/>
    <n v="5412.21"/>
    <n v="100"/>
    <n v="392.43"/>
    <n v="1807.25"/>
    <n v="11"/>
    <n v="2259.85"/>
    <n v="55710.42"/>
    <x v="0"/>
    <x v="0"/>
    <x v="0"/>
    <x v="0"/>
    <x v="0"/>
    <x v="0"/>
  </r>
  <r>
    <x v="2"/>
    <x v="2"/>
    <x v="9"/>
    <x v="43"/>
    <n v="624"/>
    <n v="423837.62"/>
    <n v="251235.62"/>
    <n v="172602"/>
    <n v="0"/>
    <n v="74571.149999999994"/>
    <n v="22945.1"/>
    <n v="57358.15"/>
    <n v="34661.379999999997"/>
    <n v="80"/>
    <n v="12144.04"/>
    <n v="2340.09"/>
    <n v="104"/>
    <n v="23779.66"/>
    <n v="7249.99"/>
    <n v="53"/>
    <n v="0"/>
    <n v="0"/>
    <x v="0"/>
    <x v="0"/>
    <x v="0"/>
    <x v="0"/>
    <x v="0"/>
    <x v="0"/>
  </r>
  <r>
    <x v="2"/>
    <x v="2"/>
    <x v="9"/>
    <x v="44"/>
    <n v="56"/>
    <n v="677396.63"/>
    <n v="460387.07999999996"/>
    <n v="217009.55000000002"/>
    <n v="14"/>
    <n v="12773.75"/>
    <n v="2515.25"/>
    <n v="8201.2000000000007"/>
    <n v="6559.7"/>
    <n v="8"/>
    <n v="0"/>
    <n v="0"/>
    <n v="0"/>
    <n v="0"/>
    <n v="0"/>
    <n v="0"/>
    <n v="196034.6"/>
    <n v="421790.3"/>
    <x v="0"/>
    <x v="0"/>
    <x v="0"/>
    <x v="0"/>
    <x v="0"/>
    <x v="0"/>
  </r>
  <r>
    <x v="2"/>
    <x v="2"/>
    <x v="9"/>
    <x v="45"/>
    <n v="500"/>
    <n v="474382.63"/>
    <n v="324780.30000000005"/>
    <n v="149602.32999999999"/>
    <n v="0"/>
    <n v="35315.440000000002"/>
    <n v="14182.31"/>
    <n v="84636.01"/>
    <n v="43098.84"/>
    <n v="97"/>
    <n v="10652.87"/>
    <n v="4480.46"/>
    <n v="108"/>
    <n v="18998.009999999998"/>
    <n v="7548.99"/>
    <n v="56"/>
    <n v="0"/>
    <n v="0"/>
    <x v="0"/>
    <x v="0"/>
    <x v="0"/>
    <x v="0"/>
    <x v="0"/>
    <x v="0"/>
  </r>
  <r>
    <x v="2"/>
    <x v="2"/>
    <x v="9"/>
    <x v="130"/>
    <n v="93"/>
    <n v="477767.62"/>
    <n v="424111.25"/>
    <n v="53656.37"/>
    <n v="14"/>
    <n v="14375.4"/>
    <n v="2109.6"/>
    <n v="25193.1"/>
    <n v="11389.65"/>
    <n v="19"/>
    <n v="5445.15"/>
    <n v="3355.71"/>
    <n v="53"/>
    <n v="1988.72"/>
    <n v="2662.78"/>
    <n v="6"/>
    <n v="3640"/>
    <n v="331428"/>
    <x v="0"/>
    <x v="0"/>
    <x v="0"/>
    <x v="0"/>
    <x v="0"/>
    <x v="0"/>
  </r>
  <r>
    <x v="2"/>
    <x v="2"/>
    <x v="10"/>
    <x v="47"/>
    <n v="49"/>
    <n v="64395.46"/>
    <n v="38018.839999999997"/>
    <n v="26376.62"/>
    <n v="3"/>
    <n v="5840"/>
    <n v="1175"/>
    <n v="3381.85"/>
    <n v="7721.23"/>
    <n v="11"/>
    <n v="2223.0100000000002"/>
    <n v="268.05"/>
    <n v="20"/>
    <n v="258.3"/>
    <n v="0"/>
    <n v="13"/>
    <n v="14673.46"/>
    <n v="6648.4"/>
    <x v="0"/>
    <x v="0"/>
    <x v="0"/>
    <x v="0"/>
    <x v="0"/>
    <x v="0"/>
  </r>
  <r>
    <x v="2"/>
    <x v="2"/>
    <x v="10"/>
    <x v="49"/>
    <n v="287"/>
    <n v="849564.47"/>
    <n v="301962.53000000003"/>
    <n v="547601.93999999994"/>
    <n v="48"/>
    <n v="25986.16"/>
    <n v="6830.09"/>
    <n v="20882.38"/>
    <n v="4275.87"/>
    <n v="43"/>
    <n v="36673.14"/>
    <n v="7195.19"/>
    <n v="374"/>
    <n v="5521.86"/>
    <n v="789.76"/>
    <n v="40"/>
    <n v="402579.4"/>
    <n v="232555.2"/>
    <x v="0"/>
    <x v="0"/>
    <x v="0"/>
    <x v="0"/>
    <x v="0"/>
    <x v="0"/>
  </r>
  <r>
    <x v="2"/>
    <x v="2"/>
    <x v="10"/>
    <x v="52"/>
    <n v="235"/>
    <n v="106588.3"/>
    <n v="74054.28"/>
    <n v="32534.02"/>
    <n v="0"/>
    <n v="11886.05"/>
    <n v="4173.45"/>
    <n v="13576.02"/>
    <n v="12696.98"/>
    <n v="56"/>
    <n v="3296.43"/>
    <n v="1796.09"/>
    <n v="50"/>
    <n v="3370.52"/>
    <n v="2841.76"/>
    <n v="39"/>
    <n v="0"/>
    <n v="0"/>
    <x v="0"/>
    <x v="0"/>
    <x v="0"/>
    <x v="0"/>
    <x v="0"/>
    <x v="0"/>
  </r>
  <r>
    <x v="2"/>
    <x v="2"/>
    <x v="10"/>
    <x v="53"/>
    <n v="173"/>
    <n v="401850.06"/>
    <n v="208573.63999999998"/>
    <n v="193276.42"/>
    <n v="33"/>
    <n v="16290.75"/>
    <n v="5316.75"/>
    <n v="17187.349999999999"/>
    <n v="13298.03"/>
    <n v="25"/>
    <n v="3630.32"/>
    <n v="2673.86"/>
    <n v="62"/>
    <n v="291.3"/>
    <n v="96"/>
    <n v="4"/>
    <n v="155876.70000000001"/>
    <n v="126218.3"/>
    <x v="0"/>
    <x v="0"/>
    <x v="0"/>
    <x v="0"/>
    <x v="0"/>
    <x v="0"/>
  </r>
  <r>
    <x v="2"/>
    <x v="2"/>
    <x v="10"/>
    <x v="54"/>
    <n v="130"/>
    <n v="463007.21"/>
    <n v="159207.96999999997"/>
    <n v="303799.24000000005"/>
    <n v="32"/>
    <n v="12277.25"/>
    <n v="5065.25"/>
    <n v="4160.07"/>
    <n v="5704.91"/>
    <n v="17"/>
    <n v="9810.02"/>
    <n v="3591.91"/>
    <n v="121"/>
    <n v="282"/>
    <n v="458.95"/>
    <n v="6"/>
    <n v="276958.90000000002"/>
    <n v="124657"/>
    <x v="0"/>
    <x v="0"/>
    <x v="0"/>
    <x v="0"/>
    <x v="0"/>
    <x v="0"/>
  </r>
  <r>
    <x v="2"/>
    <x v="2"/>
    <x v="10"/>
    <x v="118"/>
    <n v="106"/>
    <n v="248119.35"/>
    <n v="112516.39000000001"/>
    <n v="135602.96"/>
    <n v="20"/>
    <n v="10103.379999999999"/>
    <n v="3849.12"/>
    <n v="8985.61"/>
    <n v="8319.9599999999991"/>
    <n v="26"/>
    <n v="8438.57"/>
    <n v="3461.83"/>
    <n v="77"/>
    <n v="0"/>
    <n v="0"/>
    <n v="0"/>
    <n v="108075.4"/>
    <n v="62274.3"/>
    <x v="0"/>
    <x v="0"/>
    <x v="0"/>
    <x v="0"/>
    <x v="0"/>
    <x v="0"/>
  </r>
  <r>
    <x v="2"/>
    <x v="2"/>
    <x v="10"/>
    <x v="131"/>
    <n v="75"/>
    <n v="145115.29"/>
    <n v="60960.910000000018"/>
    <n v="84154.37999999999"/>
    <n v="15"/>
    <n v="6570.5"/>
    <n v="1945.5"/>
    <n v="4105.3"/>
    <n v="971"/>
    <n v="11"/>
    <n v="3721.6"/>
    <n v="1704.3"/>
    <n v="49"/>
    <n v="27"/>
    <n v="0"/>
    <n v="1"/>
    <n v="69729.98"/>
    <n v="46187.51"/>
    <x v="0"/>
    <x v="0"/>
    <x v="0"/>
    <x v="0"/>
    <x v="0"/>
    <x v="0"/>
  </r>
  <r>
    <x v="2"/>
    <x v="2"/>
    <x v="27"/>
    <x v="119"/>
    <n v="37"/>
    <n v="25710.26"/>
    <n v="19139.259999999998"/>
    <n v="6571"/>
    <n v="1"/>
    <n v="4408"/>
    <n v="1962"/>
    <n v="96"/>
    <n v="384"/>
    <n v="1"/>
    <n v="1499.89"/>
    <n v="1680.06"/>
    <n v="15"/>
    <n v="99.11"/>
    <n v="205.44"/>
    <n v="6"/>
    <n v="0"/>
    <n v="13947.76"/>
    <x v="0"/>
    <x v="0"/>
    <x v="0"/>
    <x v="0"/>
    <x v="0"/>
    <x v="0"/>
  </r>
  <r>
    <x v="2"/>
    <x v="2"/>
    <x v="11"/>
    <x v="57"/>
    <n v="272"/>
    <n v="78936.95"/>
    <n v="20946.099999999999"/>
    <n v="57990.85"/>
    <n v="0"/>
    <n v="52562.5"/>
    <n v="16339.5"/>
    <n v="1956.6"/>
    <n v="0"/>
    <n v="1"/>
    <n v="2622.1"/>
    <n v="675.2"/>
    <n v="16"/>
    <n v="849.65"/>
    <n v="18.2"/>
    <n v="3"/>
    <n v="0"/>
    <n v="0"/>
    <x v="0"/>
    <x v="0"/>
    <x v="0"/>
    <x v="0"/>
    <x v="0"/>
    <x v="0"/>
  </r>
  <r>
    <x v="2"/>
    <x v="2"/>
    <x v="11"/>
    <x v="58"/>
    <n v="48"/>
    <n v="13078.4"/>
    <n v="2376.7199999999993"/>
    <n v="10701.68"/>
    <n v="0"/>
    <n v="10701.68"/>
    <n v="2376.7199999999998"/>
    <n v="0"/>
    <n v="0"/>
    <n v="0"/>
    <n v="0"/>
    <n v="0"/>
    <n v="0"/>
    <n v="0"/>
    <n v="0"/>
    <n v="0"/>
    <n v="0"/>
    <n v="0"/>
    <x v="0"/>
    <x v="0"/>
    <x v="0"/>
    <x v="0"/>
    <x v="0"/>
    <x v="0"/>
  </r>
  <r>
    <x v="2"/>
    <x v="2"/>
    <x v="11"/>
    <x v="120"/>
    <n v="83"/>
    <n v="22974.3"/>
    <n v="4942.0200000000004"/>
    <n v="18032.28"/>
    <n v="0"/>
    <n v="18032.28"/>
    <n v="4171.12"/>
    <n v="0"/>
    <n v="0"/>
    <n v="0"/>
    <n v="0"/>
    <n v="770.9"/>
    <n v="3"/>
    <n v="0"/>
    <n v="0"/>
    <n v="0"/>
    <n v="0"/>
    <n v="0"/>
    <x v="0"/>
    <x v="0"/>
    <x v="0"/>
    <x v="0"/>
    <x v="0"/>
    <x v="0"/>
  </r>
  <r>
    <x v="2"/>
    <x v="2"/>
    <x v="12"/>
    <x v="60"/>
    <n v="105"/>
    <n v="524877.06000000006"/>
    <n v="8218.2200000000303"/>
    <n v="516658.84"/>
    <n v="17"/>
    <n v="17837.5"/>
    <n v="1417.5"/>
    <n v="2510.84"/>
    <n v="485.34"/>
    <n v="9"/>
    <n v="1318.5"/>
    <n v="323.05"/>
    <n v="13"/>
    <n v="0"/>
    <n v="0"/>
    <n v="0"/>
    <n v="494992"/>
    <n v="0"/>
    <x v="0"/>
    <x v="0"/>
    <x v="0"/>
    <x v="0"/>
    <x v="0"/>
    <x v="0"/>
  </r>
  <r>
    <x v="2"/>
    <x v="2"/>
    <x v="12"/>
    <x v="61"/>
    <n v="190"/>
    <n v="183573.68"/>
    <n v="140091.94"/>
    <n v="43481.740000000005"/>
    <n v="9"/>
    <n v="10618.25"/>
    <n v="3028.25"/>
    <n v="8682.84"/>
    <n v="4242.12"/>
    <n v="35"/>
    <n v="2291.25"/>
    <n v="1435.2"/>
    <n v="24"/>
    <n v="2975.4"/>
    <n v="2783.3"/>
    <n v="29"/>
    <n v="18900"/>
    <n v="102753.2"/>
    <x v="0"/>
    <x v="0"/>
    <x v="0"/>
    <x v="0"/>
    <x v="0"/>
    <x v="0"/>
  </r>
  <r>
    <x v="2"/>
    <x v="2"/>
    <x v="12"/>
    <x v="55"/>
    <n v="200"/>
    <n v="461160.42"/>
    <n v="291433.21999999997"/>
    <n v="169727.19999999998"/>
    <n v="39"/>
    <n v="16050.65"/>
    <n v="8103.1"/>
    <n v="8408.27"/>
    <n v="8578.9500000000007"/>
    <n v="48"/>
    <n v="5783.35"/>
    <n v="5788.59"/>
    <n v="96"/>
    <n v="2597.5300000000002"/>
    <n v="6667.35"/>
    <n v="49"/>
    <n v="136887.4"/>
    <n v="228320.8"/>
    <x v="0"/>
    <x v="0"/>
    <x v="0"/>
    <x v="0"/>
    <x v="0"/>
    <x v="0"/>
  </r>
  <r>
    <x v="2"/>
    <x v="2"/>
    <x v="13"/>
    <x v="62"/>
    <n v="292"/>
    <n v="109281.2"/>
    <n v="95066.41"/>
    <n v="14214.79"/>
    <n v="0"/>
    <n v="4327.3"/>
    <n v="13258.7"/>
    <n v="1048.4100000000001"/>
    <n v="3468.76"/>
    <n v="14"/>
    <n v="7104.55"/>
    <n v="68168.789999999994"/>
    <n v="574"/>
    <n v="52.53"/>
    <n v="1135.82"/>
    <n v="10"/>
    <n v="0"/>
    <n v="0"/>
    <x v="0"/>
    <x v="0"/>
    <x v="0"/>
    <x v="0"/>
    <x v="0"/>
    <x v="0"/>
  </r>
  <r>
    <x v="2"/>
    <x v="2"/>
    <x v="14"/>
    <x v="63"/>
    <n v="22"/>
    <n v="92721.21"/>
    <n v="76362.180000000008"/>
    <n v="16359.03"/>
    <n v="0"/>
    <n v="2841.75"/>
    <n v="1088.25"/>
    <n v="11922"/>
    <n v="16484"/>
    <n v="10"/>
    <n v="1595.28"/>
    <n v="1977.93"/>
    <n v="11"/>
    <n v="0"/>
    <n v="0"/>
    <n v="0"/>
    <n v="0"/>
    <n v="0"/>
    <x v="0"/>
    <x v="0"/>
    <x v="0"/>
    <x v="0"/>
    <x v="0"/>
    <x v="0"/>
  </r>
  <r>
    <x v="2"/>
    <x v="2"/>
    <x v="15"/>
    <x v="64"/>
    <n v="46"/>
    <n v="118595.42"/>
    <n v="95589.72"/>
    <n v="23005.7"/>
    <n v="14"/>
    <n v="4924.5"/>
    <n v="1843"/>
    <n v="1358.78"/>
    <n v="980.12"/>
    <n v="7"/>
    <n v="2277.42"/>
    <n v="1320.18"/>
    <n v="25"/>
    <n v="351.3"/>
    <n v="307.2"/>
    <n v="4"/>
    <n v="14093.7"/>
    <n v="86461.42"/>
    <x v="0"/>
    <x v="0"/>
    <x v="0"/>
    <x v="0"/>
    <x v="0"/>
    <x v="0"/>
  </r>
  <r>
    <x v="2"/>
    <x v="2"/>
    <x v="16"/>
    <x v="65"/>
    <n v="196"/>
    <n v="70028.69"/>
    <n v="32127.190000000002"/>
    <n v="37901.5"/>
    <n v="0"/>
    <n v="19774.009999999998"/>
    <n v="8219.74"/>
    <n v="3512.12"/>
    <n v="112.88"/>
    <n v="9"/>
    <n v="13863.09"/>
    <n v="16438.55"/>
    <n v="263"/>
    <n v="109.28"/>
    <n v="106.02"/>
    <n v="17"/>
    <n v="0"/>
    <n v="0"/>
    <x v="0"/>
    <x v="0"/>
    <x v="0"/>
    <x v="0"/>
    <x v="0"/>
    <x v="0"/>
  </r>
  <r>
    <x v="2"/>
    <x v="2"/>
    <x v="16"/>
    <x v="121"/>
    <n v="110"/>
    <n v="84721.58"/>
    <n v="53643.460000000006"/>
    <n v="31078.12"/>
    <n v="0"/>
    <n v="9272.5"/>
    <n v="3842.5"/>
    <n v="6668.32"/>
    <n v="7140.78"/>
    <n v="45"/>
    <n v="12813.53"/>
    <n v="13941.48"/>
    <n v="187"/>
    <n v="23.77"/>
    <n v="1100.5"/>
    <n v="9"/>
    <n v="0"/>
    <n v="0"/>
    <x v="0"/>
    <x v="0"/>
    <x v="0"/>
    <x v="0"/>
    <x v="0"/>
    <x v="0"/>
  </r>
  <r>
    <x v="2"/>
    <x v="2"/>
    <x v="17"/>
    <x v="67"/>
    <n v="488"/>
    <n v="156347.88"/>
    <n v="115192.33"/>
    <n v="41155.550000000003"/>
    <n v="0"/>
    <n v="12108.35"/>
    <n v="18652.150000000001"/>
    <n v="6132.51"/>
    <n v="3965.09"/>
    <n v="31"/>
    <n v="22039.64"/>
    <n v="71852.22"/>
    <n v="850"/>
    <n v="420.05"/>
    <n v="527.66999999999996"/>
    <n v="22"/>
    <n v="0"/>
    <n v="0"/>
    <x v="0"/>
    <x v="0"/>
    <x v="0"/>
    <x v="0"/>
    <x v="0"/>
    <x v="0"/>
  </r>
  <r>
    <x v="2"/>
    <x v="2"/>
    <x v="17"/>
    <x v="68"/>
    <n v="465"/>
    <n v="210769.05"/>
    <n v="164296.71"/>
    <n v="46472.340000000004"/>
    <n v="0"/>
    <n v="10934.75"/>
    <n v="19379.25"/>
    <n v="8161.58"/>
    <n v="9193.91"/>
    <n v="46"/>
    <n v="22938.21"/>
    <n v="99626.75"/>
    <n v="1065"/>
    <n v="3089.8"/>
    <n v="1385.82"/>
    <n v="59"/>
    <n v="0"/>
    <n v="0"/>
    <x v="0"/>
    <x v="0"/>
    <x v="0"/>
    <x v="0"/>
    <x v="0"/>
    <x v="0"/>
  </r>
  <r>
    <x v="2"/>
    <x v="2"/>
    <x v="17"/>
    <x v="132"/>
    <n v="27"/>
    <n v="133112.04"/>
    <n v="125070.67000000001"/>
    <n v="8041.37"/>
    <n v="5"/>
    <n v="2624.75"/>
    <n v="1435.25"/>
    <n v="841.78"/>
    <n v="1935.94"/>
    <n v="7"/>
    <n v="2318.12"/>
    <n v="3365.88"/>
    <n v="60"/>
    <n v="6.72"/>
    <n v="26.88"/>
    <n v="1"/>
    <n v="2250"/>
    <n v="112751.3"/>
    <x v="10"/>
    <x v="0"/>
    <x v="7"/>
    <x v="0"/>
    <x v="0"/>
    <x v="0"/>
  </r>
  <r>
    <x v="2"/>
    <x v="2"/>
    <x v="18"/>
    <x v="69"/>
    <n v="113"/>
    <n v="585847.54"/>
    <n v="552322.51"/>
    <n v="33525.03"/>
    <n v="26"/>
    <n v="14507.5"/>
    <n v="3240"/>
    <n v="2112.9499999999998"/>
    <n v="2430.4499999999998"/>
    <n v="12"/>
    <n v="9135.1299999999992"/>
    <n v="3978.77"/>
    <n v="96"/>
    <n v="89.1"/>
    <n v="0"/>
    <n v="1"/>
    <n v="7581.35"/>
    <n v="533586.5"/>
    <x v="0"/>
    <x v="0"/>
    <x v="0"/>
    <x v="0"/>
    <x v="0"/>
    <x v="0"/>
  </r>
  <r>
    <x v="2"/>
    <x v="2"/>
    <x v="19"/>
    <x v="71"/>
    <n v="210"/>
    <n v="326407.12"/>
    <n v="162598.5"/>
    <n v="163808.62"/>
    <n v="0"/>
    <n v="26572.63"/>
    <n v="9017.3700000000008"/>
    <n v="24999.99"/>
    <n v="17762.919999999998"/>
    <n v="74"/>
    <n v="47764.2"/>
    <n v="35034.9"/>
    <n v="602"/>
    <n v="39611.800000000003"/>
    <n v="15257.49"/>
    <n v="41"/>
    <n v="0"/>
    <n v="0"/>
    <x v="0"/>
    <x v="0"/>
    <x v="0"/>
    <x v="0"/>
    <x v="0"/>
    <x v="0"/>
  </r>
  <r>
    <x v="2"/>
    <x v="2"/>
    <x v="19"/>
    <x v="122"/>
    <n v="294"/>
    <n v="491184.67"/>
    <n v="228301.08999999997"/>
    <n v="262883.58"/>
    <n v="3"/>
    <n v="37219.89"/>
    <n v="11282.61"/>
    <n v="17093.91"/>
    <n v="15672.81"/>
    <n v="64"/>
    <n v="65861.09"/>
    <n v="30134.95"/>
    <n v="379"/>
    <n v="98832.69"/>
    <n v="46525.49"/>
    <n v="87"/>
    <n v="864"/>
    <n v="59151.79"/>
    <x v="0"/>
    <x v="0"/>
    <x v="0"/>
    <x v="0"/>
    <x v="0"/>
    <x v="0"/>
  </r>
  <r>
    <x v="2"/>
    <x v="2"/>
    <x v="20"/>
    <x v="73"/>
    <n v="0"/>
    <n v="38740.32"/>
    <n v="0"/>
    <n v="38740.32"/>
    <n v="2"/>
    <n v="0"/>
    <n v="0"/>
    <n v="0"/>
    <n v="0"/>
    <n v="0"/>
    <n v="0"/>
    <n v="0"/>
    <n v="0"/>
    <n v="0"/>
    <n v="0"/>
    <n v="0"/>
    <n v="38732.32"/>
    <n v="0"/>
    <x v="0"/>
    <x v="0"/>
    <x v="0"/>
    <x v="0"/>
    <x v="0"/>
    <x v="0"/>
  </r>
  <r>
    <x v="2"/>
    <x v="2"/>
    <x v="20"/>
    <x v="74"/>
    <n v="14"/>
    <n v="20253.2"/>
    <n v="10668.89"/>
    <n v="9584.3100000000013"/>
    <n v="0"/>
    <n v="865.8"/>
    <n v="439.2"/>
    <n v="2719.8"/>
    <n v="1098"/>
    <n v="11"/>
    <n v="5726.43"/>
    <n v="1442.97"/>
    <n v="52"/>
    <n v="13.28"/>
    <n v="53.12"/>
    <n v="1"/>
    <n v="0"/>
    <n v="0"/>
    <x v="0"/>
    <x v="0"/>
    <x v="0"/>
    <x v="0"/>
    <x v="0"/>
    <x v="0"/>
  </r>
  <r>
    <x v="2"/>
    <x v="2"/>
    <x v="20"/>
    <x v="75"/>
    <n v="213"/>
    <n v="755252.22"/>
    <n v="316841.69999999995"/>
    <n v="438410.52"/>
    <n v="58"/>
    <n v="16794.7"/>
    <n v="7314.3"/>
    <n v="28461.63"/>
    <n v="12689.83"/>
    <n v="119"/>
    <n v="19385.29"/>
    <n v="11752.36"/>
    <n v="292"/>
    <n v="4364"/>
    <n v="1001.1"/>
    <n v="22"/>
    <n v="368629.9"/>
    <n v="201781.2"/>
    <x v="0"/>
    <x v="0"/>
    <x v="0"/>
    <x v="0"/>
    <x v="0"/>
    <x v="0"/>
  </r>
  <r>
    <x v="2"/>
    <x v="2"/>
    <x v="20"/>
    <x v="76"/>
    <n v="295"/>
    <n v="595036.97"/>
    <n v="382092.66"/>
    <n v="212944.31"/>
    <n v="43"/>
    <n v="21845.35"/>
    <n v="14815.65"/>
    <n v="38586.29"/>
    <n v="29289.95"/>
    <n v="200"/>
    <n v="24194.17"/>
    <n v="21690.01"/>
    <n v="391"/>
    <n v="6345.9"/>
    <n v="2441.8200000000002"/>
    <n v="33"/>
    <n v="117138.6"/>
    <n v="178102.7"/>
    <x v="0"/>
    <x v="0"/>
    <x v="0"/>
    <x v="0"/>
    <x v="0"/>
    <x v="0"/>
  </r>
  <r>
    <x v="2"/>
    <x v="2"/>
    <x v="20"/>
    <x v="77"/>
    <n v="328"/>
    <n v="325568.90999999997"/>
    <n v="208043.83"/>
    <n v="117525.07999999999"/>
    <n v="14"/>
    <n v="17413.46"/>
    <n v="10707.79"/>
    <n v="28514.67"/>
    <n v="27550.39"/>
    <n v="169"/>
    <n v="17496.419999999998"/>
    <n v="25064.92"/>
    <n v="359"/>
    <n v="7784.33"/>
    <n v="4041.76"/>
    <n v="41"/>
    <n v="41941.199999999997"/>
    <n v="28548.85"/>
    <x v="0"/>
    <x v="0"/>
    <x v="0"/>
    <x v="0"/>
    <x v="0"/>
    <x v="0"/>
  </r>
  <r>
    <x v="2"/>
    <x v="2"/>
    <x v="20"/>
    <x v="78"/>
    <n v="467"/>
    <n v="573517.59"/>
    <n v="344265.19999999995"/>
    <n v="229252.39"/>
    <n v="36"/>
    <n v="23911.66"/>
    <n v="15983.84"/>
    <n v="50524.56"/>
    <n v="37999.31"/>
    <n v="268"/>
    <n v="31934.21"/>
    <n v="26714.04"/>
    <n v="519"/>
    <n v="11355.86"/>
    <n v="4695.72"/>
    <n v="86"/>
    <n v="100260.1"/>
    <n v="81824.59"/>
    <x v="0"/>
    <x v="0"/>
    <x v="0"/>
    <x v="0"/>
    <x v="0"/>
    <x v="0"/>
  </r>
  <r>
    <x v="2"/>
    <x v="2"/>
    <x v="21"/>
    <x v="79"/>
    <n v="47"/>
    <n v="41912.26"/>
    <n v="22291.86"/>
    <n v="19620.400000000001"/>
    <n v="0"/>
    <n v="2782.25"/>
    <n v="888.75"/>
    <n v="5231.51"/>
    <n v="1647.38"/>
    <n v="22"/>
    <n v="2231.91"/>
    <n v="1559.78"/>
    <n v="37"/>
    <n v="1989.73"/>
    <n v="4438.17"/>
    <n v="20"/>
    <n v="0"/>
    <n v="0"/>
    <x v="0"/>
    <x v="0"/>
    <x v="0"/>
    <x v="0"/>
    <x v="0"/>
    <x v="0"/>
  </r>
  <r>
    <x v="2"/>
    <x v="2"/>
    <x v="21"/>
    <x v="80"/>
    <n v="36"/>
    <n v="42562.45"/>
    <n v="17307.979999999996"/>
    <n v="25254.47"/>
    <n v="0"/>
    <n v="2042.45"/>
    <n v="791.55"/>
    <n v="4115.59"/>
    <n v="2145.2800000000002"/>
    <n v="19"/>
    <n v="3530.25"/>
    <n v="1541.44"/>
    <n v="41"/>
    <n v="5566.18"/>
    <n v="307.97000000000003"/>
    <n v="11"/>
    <n v="0"/>
    <n v="0"/>
    <x v="0"/>
    <x v="0"/>
    <x v="0"/>
    <x v="0"/>
    <x v="0"/>
    <x v="0"/>
  </r>
  <r>
    <x v="2"/>
    <x v="2"/>
    <x v="21"/>
    <x v="77"/>
    <n v="0"/>
    <n v="2000"/>
    <n v="0"/>
    <n v="2000"/>
    <n v="0"/>
    <n v="0"/>
    <n v="0"/>
    <n v="0"/>
    <n v="0"/>
    <n v="0"/>
    <n v="0"/>
    <n v="0"/>
    <n v="0"/>
    <n v="0"/>
    <n v="0"/>
    <n v="0"/>
    <n v="0"/>
    <n v="0"/>
    <x v="0"/>
    <x v="0"/>
    <x v="0"/>
    <x v="0"/>
    <x v="0"/>
    <x v="0"/>
  </r>
  <r>
    <x v="2"/>
    <x v="2"/>
    <x v="21"/>
    <x v="78"/>
    <n v="0"/>
    <n v="776"/>
    <n v="0"/>
    <n v="776"/>
    <n v="0"/>
    <n v="0"/>
    <n v="0"/>
    <n v="0"/>
    <n v="0"/>
    <n v="0"/>
    <n v="0"/>
    <n v="0"/>
    <n v="0"/>
    <n v="0"/>
    <n v="0"/>
    <n v="0"/>
    <n v="0"/>
    <n v="0"/>
    <x v="0"/>
    <x v="0"/>
    <x v="0"/>
    <x v="0"/>
    <x v="0"/>
    <x v="0"/>
  </r>
  <r>
    <x v="2"/>
    <x v="2"/>
    <x v="21"/>
    <x v="133"/>
    <n v="37"/>
    <n v="30687.55"/>
    <n v="16755.939999999999"/>
    <n v="13931.61"/>
    <n v="0"/>
    <n v="1962.6"/>
    <n v="965.4"/>
    <n v="4461.1000000000004"/>
    <n v="1706.6"/>
    <n v="19"/>
    <n v="2209.09"/>
    <n v="1244.1600000000001"/>
    <n v="24"/>
    <n v="1593.82"/>
    <n v="504.38"/>
    <n v="10"/>
    <n v="0"/>
    <n v="0"/>
    <x v="0"/>
    <x v="0"/>
    <x v="0"/>
    <x v="0"/>
    <x v="0"/>
    <x v="0"/>
  </r>
  <r>
    <x v="2"/>
    <x v="2"/>
    <x v="21"/>
    <x v="155"/>
    <n v="33"/>
    <n v="33787.54"/>
    <n v="19952.93"/>
    <n v="13834.61"/>
    <n v="0"/>
    <n v="1693.7"/>
    <n v="847.8"/>
    <n v="3539.1"/>
    <n v="2278.1799999999998"/>
    <n v="18"/>
    <n v="1955.86"/>
    <n v="3109.59"/>
    <n v="40"/>
    <n v="2645.95"/>
    <n v="2082.8000000000002"/>
    <n v="12"/>
    <n v="0"/>
    <n v="0"/>
    <x v="0"/>
    <x v="0"/>
    <x v="0"/>
    <x v="0"/>
    <x v="0"/>
    <x v="0"/>
  </r>
  <r>
    <x v="2"/>
    <x v="2"/>
    <x v="30"/>
    <x v="134"/>
    <n v="0"/>
    <n v="169401.48"/>
    <n v="168501.48"/>
    <n v="900"/>
    <n v="58"/>
    <n v="0"/>
    <n v="0"/>
    <n v="0"/>
    <n v="0"/>
    <n v="0"/>
    <n v="0"/>
    <n v="0"/>
    <n v="0"/>
    <n v="0"/>
    <n v="0"/>
    <n v="0"/>
    <n v="900"/>
    <n v="168501.5"/>
    <x v="0"/>
    <x v="0"/>
    <x v="0"/>
    <x v="0"/>
    <x v="0"/>
    <x v="0"/>
  </r>
  <r>
    <x v="2"/>
    <x v="2"/>
    <x v="28"/>
    <x v="6"/>
    <n v="108"/>
    <n v="25501.81"/>
    <n v="10850.290000000003"/>
    <n v="14651.519999999999"/>
    <n v="0"/>
    <n v="7131.5"/>
    <n v="2978.5"/>
    <n v="1059.73"/>
    <n v="453.4"/>
    <n v="6"/>
    <n v="2692.55"/>
    <n v="2321.2800000000002"/>
    <n v="44"/>
    <n v="3553.74"/>
    <n v="2070.85"/>
    <n v="143"/>
    <n v="0"/>
    <n v="0"/>
    <x v="0"/>
    <x v="0"/>
    <x v="0"/>
    <x v="0"/>
    <x v="0"/>
    <x v="0"/>
  </r>
  <r>
    <x v="2"/>
    <x v="2"/>
    <x v="28"/>
    <x v="9"/>
    <n v="1"/>
    <n v="968.58"/>
    <n v="968.58"/>
    <n v="0"/>
    <n v="0"/>
    <n v="0"/>
    <n v="120"/>
    <n v="0"/>
    <n v="0"/>
    <n v="0"/>
    <n v="0"/>
    <n v="647.75"/>
    <n v="4"/>
    <n v="0"/>
    <n v="200.83"/>
    <n v="3"/>
    <n v="0"/>
    <n v="0"/>
    <x v="0"/>
    <x v="0"/>
    <x v="0"/>
    <x v="0"/>
    <x v="0"/>
    <x v="0"/>
  </r>
  <r>
    <x v="2"/>
    <x v="2"/>
    <x v="28"/>
    <x v="10"/>
    <n v="13"/>
    <n v="1643.94"/>
    <n v="492.7800000000002"/>
    <n v="1151.1599999999999"/>
    <n v="0"/>
    <n v="808.05"/>
    <n v="365.95"/>
    <n v="0"/>
    <n v="0"/>
    <n v="0"/>
    <n v="17.600000000000001"/>
    <n v="70.400000000000006"/>
    <n v="1"/>
    <n v="325.51"/>
    <n v="56.43"/>
    <n v="11"/>
    <n v="0"/>
    <n v="0"/>
    <x v="0"/>
    <x v="0"/>
    <x v="0"/>
    <x v="0"/>
    <x v="0"/>
    <x v="0"/>
  </r>
  <r>
    <x v="2"/>
    <x v="2"/>
    <x v="28"/>
    <x v="12"/>
    <n v="3"/>
    <n v="430.8"/>
    <n v="124.80000000000001"/>
    <n v="306"/>
    <n v="0"/>
    <n v="151.19999999999999"/>
    <n v="124.8"/>
    <n v="0"/>
    <n v="0"/>
    <n v="0"/>
    <n v="154.80000000000001"/>
    <n v="0"/>
    <n v="1"/>
    <n v="0"/>
    <n v="0"/>
    <n v="0"/>
    <n v="0"/>
    <n v="0"/>
    <x v="0"/>
    <x v="0"/>
    <x v="0"/>
    <x v="0"/>
    <x v="0"/>
    <x v="0"/>
  </r>
  <r>
    <x v="2"/>
    <x v="2"/>
    <x v="28"/>
    <x v="14"/>
    <n v="92"/>
    <n v="18470.97"/>
    <n v="8171.9700000000012"/>
    <n v="10299"/>
    <n v="0"/>
    <n v="6317.45"/>
    <n v="2460.5500000000002"/>
    <n v="287.39999999999998"/>
    <n v="764.85"/>
    <n v="6"/>
    <n v="279.14999999999998"/>
    <n v="295.8"/>
    <n v="6"/>
    <n v="3354"/>
    <n v="2546.27"/>
    <n v="149"/>
    <n v="0"/>
    <n v="0"/>
    <x v="0"/>
    <x v="0"/>
    <x v="0"/>
    <x v="0"/>
    <x v="0"/>
    <x v="0"/>
  </r>
  <r>
    <x v="2"/>
    <x v="2"/>
    <x v="28"/>
    <x v="19"/>
    <n v="9"/>
    <n v="1644.79"/>
    <n v="701.5"/>
    <n v="943.29"/>
    <n v="0"/>
    <n v="558.9"/>
    <n v="248.1"/>
    <n v="0"/>
    <n v="0"/>
    <n v="0"/>
    <n v="0"/>
    <n v="0"/>
    <n v="0"/>
    <n v="384.39"/>
    <n v="453.4"/>
    <n v="19"/>
    <n v="0"/>
    <n v="0"/>
    <x v="0"/>
    <x v="0"/>
    <x v="0"/>
    <x v="0"/>
    <x v="0"/>
    <x v="0"/>
  </r>
  <r>
    <x v="2"/>
    <x v="2"/>
    <x v="28"/>
    <x v="113"/>
    <n v="1"/>
    <n v="403.6"/>
    <n v="0"/>
    <n v="403.6"/>
    <n v="0"/>
    <n v="120"/>
    <n v="0"/>
    <n v="0"/>
    <n v="0"/>
    <n v="0"/>
    <n v="0"/>
    <n v="0"/>
    <n v="0"/>
    <n v="93.6"/>
    <n v="0"/>
    <n v="2"/>
    <n v="0"/>
    <n v="0"/>
    <x v="0"/>
    <x v="0"/>
    <x v="0"/>
    <x v="0"/>
    <x v="0"/>
    <x v="0"/>
  </r>
  <r>
    <x v="2"/>
    <x v="2"/>
    <x v="28"/>
    <x v="1"/>
    <n v="2"/>
    <n v="336"/>
    <n v="0"/>
    <n v="336"/>
    <n v="0"/>
    <n v="336"/>
    <n v="0"/>
    <n v="0"/>
    <n v="0"/>
    <n v="0"/>
    <n v="0"/>
    <n v="0"/>
    <n v="0"/>
    <n v="0"/>
    <n v="0"/>
    <n v="0"/>
    <n v="0"/>
    <n v="0"/>
    <x v="0"/>
    <x v="0"/>
    <x v="0"/>
    <x v="0"/>
    <x v="0"/>
    <x v="0"/>
  </r>
  <r>
    <x v="2"/>
    <x v="2"/>
    <x v="22"/>
    <x v="83"/>
    <n v="229"/>
    <n v="498732.41"/>
    <n v="416665.57999999996"/>
    <n v="82066.83"/>
    <n v="10"/>
    <n v="31057.01"/>
    <n v="9867.99"/>
    <n v="16730.07"/>
    <n v="19333.84"/>
    <n v="160"/>
    <n v="829.7"/>
    <n v="1202.54"/>
    <n v="18"/>
    <n v="2247.0500000000002"/>
    <n v="381.4"/>
    <n v="14"/>
    <n v="31021"/>
    <n v="313752"/>
    <x v="0"/>
    <x v="0"/>
    <x v="0"/>
    <x v="0"/>
    <x v="0"/>
    <x v="0"/>
  </r>
  <r>
    <x v="2"/>
    <x v="2"/>
    <x v="22"/>
    <x v="84"/>
    <n v="231"/>
    <n v="354011.55"/>
    <n v="235609.41999999998"/>
    <n v="118402.13"/>
    <n v="21"/>
    <n v="27781.65"/>
    <n v="9597.1"/>
    <n v="18474.52"/>
    <n v="10571.82"/>
    <n v="142"/>
    <n v="3030.03"/>
    <n v="2958.29"/>
    <n v="48"/>
    <n v="1163.24"/>
    <n v="1412.96"/>
    <n v="10"/>
    <n v="67550.69"/>
    <n v="152976.6"/>
    <x v="0"/>
    <x v="0"/>
    <x v="0"/>
    <x v="0"/>
    <x v="0"/>
    <x v="0"/>
  </r>
  <r>
    <x v="2"/>
    <x v="2"/>
    <x v="22"/>
    <x v="85"/>
    <n v="248"/>
    <n v="855426.13"/>
    <n v="362878.38"/>
    <n v="492547.75"/>
    <n v="19"/>
    <n v="29381.02"/>
    <n v="11303.98"/>
    <n v="16077.16"/>
    <n v="14622.04"/>
    <n v="143"/>
    <n v="3984.65"/>
    <n v="5562.72"/>
    <n v="81"/>
    <n v="336.52"/>
    <n v="175.32"/>
    <n v="5"/>
    <n v="442284.4"/>
    <n v="269815.90000000002"/>
    <x v="0"/>
    <x v="0"/>
    <x v="0"/>
    <x v="0"/>
    <x v="0"/>
    <x v="0"/>
  </r>
  <r>
    <x v="2"/>
    <x v="2"/>
    <x v="22"/>
    <x v="86"/>
    <n v="444"/>
    <n v="389142.02"/>
    <n v="320586.64"/>
    <n v="68555.38"/>
    <n v="3"/>
    <n v="16350.15"/>
    <n v="12413.85"/>
    <n v="37714.51"/>
    <n v="68440.5"/>
    <n v="284"/>
    <n v="7313.68"/>
    <n v="9042.36"/>
    <n v="138"/>
    <n v="2829.04"/>
    <n v="1208.51"/>
    <n v="45"/>
    <n v="0"/>
    <n v="17171.400000000001"/>
    <x v="0"/>
    <x v="0"/>
    <x v="0"/>
    <x v="0"/>
    <x v="0"/>
    <x v="0"/>
  </r>
  <r>
    <x v="2"/>
    <x v="2"/>
    <x v="22"/>
    <x v="87"/>
    <n v="314"/>
    <n v="555994.34"/>
    <n v="365657.54"/>
    <n v="190336.8"/>
    <n v="8"/>
    <n v="27799.01"/>
    <n v="15328.49"/>
    <n v="63175.45"/>
    <n v="69932.86"/>
    <n v="230"/>
    <n v="8433.75"/>
    <n v="3994.45"/>
    <n v="120"/>
    <n v="2296.0700000000002"/>
    <n v="1918.9"/>
    <n v="25"/>
    <n v="88632.52"/>
    <n v="8266.2199999999993"/>
    <x v="0"/>
    <x v="0"/>
    <x v="0"/>
    <x v="0"/>
    <x v="0"/>
    <x v="0"/>
  </r>
  <r>
    <x v="2"/>
    <x v="2"/>
    <x v="22"/>
    <x v="123"/>
    <n v="269"/>
    <n v="240311.67999999999"/>
    <n v="197982.75"/>
    <n v="42328.93"/>
    <n v="0"/>
    <n v="11460.35"/>
    <n v="7509.15"/>
    <n v="27076.61"/>
    <n v="43673.75"/>
    <n v="263"/>
    <n v="3120.07"/>
    <n v="4265.01"/>
    <n v="57"/>
    <n v="671.9"/>
    <n v="1034.1199999999999"/>
    <n v="11"/>
    <n v="0"/>
    <n v="0"/>
    <x v="0"/>
    <x v="0"/>
    <x v="0"/>
    <x v="0"/>
    <x v="0"/>
    <x v="0"/>
  </r>
  <r>
    <x v="2"/>
    <x v="2"/>
    <x v="22"/>
    <x v="183"/>
    <n v="0"/>
    <n v="29421.55"/>
    <n v="29421.55"/>
    <n v="0"/>
    <n v="1"/>
    <n v="0"/>
    <n v="0"/>
    <n v="0"/>
    <n v="0"/>
    <n v="0"/>
    <n v="0"/>
    <n v="0"/>
    <n v="0"/>
    <n v="0"/>
    <n v="0"/>
    <n v="0"/>
    <n v="0"/>
    <n v="29421.55"/>
    <x v="0"/>
    <x v="0"/>
    <x v="0"/>
    <x v="0"/>
    <x v="0"/>
    <x v="0"/>
  </r>
  <r>
    <x v="2"/>
    <x v="2"/>
    <x v="23"/>
    <x v="135"/>
    <n v="402"/>
    <n v="147704.59"/>
    <n v="108690.23999999999"/>
    <n v="39014.350000000006"/>
    <n v="0"/>
    <n v="3476.77"/>
    <n v="8706.8799999999992"/>
    <n v="0"/>
    <n v="0"/>
    <n v="0"/>
    <n v="0"/>
    <n v="0"/>
    <n v="0"/>
    <n v="16985.580000000002"/>
    <n v="99983.360000000001"/>
    <n v="336"/>
    <n v="0"/>
    <n v="0"/>
    <x v="0"/>
    <x v="0"/>
    <x v="0"/>
    <x v="0"/>
    <x v="0"/>
    <x v="0"/>
  </r>
  <r>
    <x v="2"/>
    <x v="2"/>
    <x v="23"/>
    <x v="90"/>
    <n v="291"/>
    <n v="163634.16"/>
    <n v="135768.33000000002"/>
    <n v="27865.829999999998"/>
    <n v="0"/>
    <n v="3401.98"/>
    <n v="8236.32"/>
    <n v="0"/>
    <n v="0"/>
    <n v="0"/>
    <n v="0"/>
    <n v="0"/>
    <n v="0"/>
    <n v="16680.849999999999"/>
    <n v="127532"/>
    <n v="425"/>
    <n v="0"/>
    <n v="0"/>
    <x v="0"/>
    <x v="0"/>
    <x v="0"/>
    <x v="0"/>
    <x v="0"/>
    <x v="0"/>
  </r>
  <r>
    <x v="2"/>
    <x v="2"/>
    <x v="23"/>
    <x v="91"/>
    <n v="261"/>
    <n v="111571.84"/>
    <n v="89659.489999999991"/>
    <n v="21912.35"/>
    <n v="0"/>
    <n v="3207.97"/>
    <n v="7230.88"/>
    <n v="0"/>
    <n v="0"/>
    <n v="0"/>
    <n v="0"/>
    <n v="0"/>
    <n v="0"/>
    <n v="13192.38"/>
    <n v="82428.61"/>
    <n v="311"/>
    <n v="0"/>
    <n v="0"/>
    <x v="0"/>
    <x v="0"/>
    <x v="0"/>
    <x v="0"/>
    <x v="0"/>
    <x v="0"/>
  </r>
  <r>
    <x v="2"/>
    <x v="2"/>
    <x v="23"/>
    <x v="124"/>
    <n v="78"/>
    <n v="24025.07"/>
    <n v="17779.72"/>
    <n v="6245.35"/>
    <n v="0"/>
    <n v="681.45"/>
    <n v="1239.55"/>
    <n v="0"/>
    <n v="0"/>
    <n v="0"/>
    <n v="0"/>
    <n v="0"/>
    <n v="0"/>
    <n v="2933.9"/>
    <n v="16540.169999999998"/>
    <n v="71"/>
    <n v="0"/>
    <n v="0"/>
    <x v="0"/>
    <x v="0"/>
    <x v="0"/>
    <x v="0"/>
    <x v="0"/>
    <x v="0"/>
  </r>
  <r>
    <x v="2"/>
    <x v="2"/>
    <x v="23"/>
    <x v="125"/>
    <n v="34"/>
    <n v="241310.91"/>
    <n v="57806.91"/>
    <n v="183504"/>
    <n v="31"/>
    <n v="1584"/>
    <n v="708"/>
    <n v="0"/>
    <n v="0"/>
    <n v="0"/>
    <n v="0"/>
    <n v="0"/>
    <n v="0"/>
    <n v="78"/>
    <n v="2616.9"/>
    <n v="8"/>
    <n v="181149"/>
    <n v="54482.01"/>
    <x v="0"/>
    <x v="0"/>
    <x v="0"/>
    <x v="0"/>
    <x v="0"/>
    <x v="0"/>
  </r>
  <r>
    <x v="2"/>
    <x v="2"/>
    <x v="23"/>
    <x v="174"/>
    <n v="182"/>
    <n v="77441.77"/>
    <n v="66715.600000000006"/>
    <n v="10726.17"/>
    <n v="0"/>
    <n v="1408.28"/>
    <n v="3443.72"/>
    <n v="0"/>
    <n v="0"/>
    <n v="0"/>
    <n v="0"/>
    <n v="0"/>
    <n v="0"/>
    <n v="5803.89"/>
    <n v="63271.88"/>
    <n v="234"/>
    <n v="0"/>
    <n v="0"/>
    <x v="0"/>
    <x v="0"/>
    <x v="0"/>
    <x v="0"/>
    <x v="0"/>
    <x v="0"/>
  </r>
  <r>
    <x v="2"/>
    <x v="2"/>
    <x v="24"/>
    <x v="94"/>
    <n v="448"/>
    <n v="436215"/>
    <n v="236001.68"/>
    <n v="200213.32"/>
    <n v="40"/>
    <n v="56480.65"/>
    <n v="14650.61"/>
    <n v="19471.669999999998"/>
    <n v="18109.48"/>
    <n v="42"/>
    <n v="4616.59"/>
    <n v="1242.6600000000001"/>
    <n v="42"/>
    <n v="3517.61"/>
    <n v="1419.39"/>
    <n v="49"/>
    <n v="115502.8"/>
    <n v="125417.2"/>
    <x v="0"/>
    <x v="0"/>
    <x v="0"/>
    <x v="0"/>
    <x v="0"/>
    <x v="0"/>
  </r>
  <r>
    <x v="2"/>
    <x v="2"/>
    <x v="24"/>
    <x v="95"/>
    <n v="160"/>
    <n v="170828.43"/>
    <n v="85685.579999999987"/>
    <n v="85142.85"/>
    <n v="18"/>
    <n v="19015.88"/>
    <n v="5251.62"/>
    <n v="6959.36"/>
    <n v="2943.85"/>
    <n v="14"/>
    <n v="575.76"/>
    <n v="587.29"/>
    <n v="11"/>
    <n v="877.15"/>
    <n v="953.47"/>
    <n v="12"/>
    <n v="57615.7"/>
    <n v="56142.93"/>
    <x v="0"/>
    <x v="0"/>
    <x v="0"/>
    <x v="0"/>
    <x v="0"/>
    <x v="0"/>
  </r>
  <r>
    <x v="2"/>
    <x v="2"/>
    <x v="24"/>
    <x v="97"/>
    <n v="218"/>
    <n v="416368.86"/>
    <n v="271656.31"/>
    <n v="144712.54999999999"/>
    <n v="33"/>
    <n v="23599.64"/>
    <n v="8345.36"/>
    <n v="13297.2"/>
    <n v="16785.54"/>
    <n v="39"/>
    <n v="626.67999999999995"/>
    <n v="778.07"/>
    <n v="11"/>
    <n v="591.33000000000004"/>
    <n v="912.92"/>
    <n v="11"/>
    <n v="106597.7"/>
    <n v="184668.9"/>
    <x v="0"/>
    <x v="0"/>
    <x v="0"/>
    <x v="0"/>
    <x v="0"/>
    <x v="0"/>
  </r>
  <r>
    <x v="2"/>
    <x v="2"/>
    <x v="24"/>
    <x v="98"/>
    <n v="257"/>
    <n v="210171.6"/>
    <n v="113701.75"/>
    <n v="96469.85"/>
    <n v="16"/>
    <n v="30547.77"/>
    <n v="10184.73"/>
    <n v="10174.780000000001"/>
    <n v="11038.83"/>
    <n v="31"/>
    <n v="2012.3"/>
    <n v="1635.27"/>
    <n v="29"/>
    <n v="1582.8"/>
    <n v="757.75"/>
    <n v="12"/>
    <n v="52152.2"/>
    <n v="47657.95"/>
    <x v="0"/>
    <x v="0"/>
    <x v="0"/>
    <x v="0"/>
    <x v="0"/>
    <x v="0"/>
  </r>
  <r>
    <x v="2"/>
    <x v="2"/>
    <x v="24"/>
    <x v="126"/>
    <n v="77"/>
    <n v="63943.61"/>
    <n v="46009.34"/>
    <n v="17934.27"/>
    <n v="1"/>
    <n v="9854.25"/>
    <n v="2215.75"/>
    <n v="6475.04"/>
    <n v="4465.5"/>
    <n v="13"/>
    <n v="204.98"/>
    <n v="200.72"/>
    <n v="3"/>
    <n v="900"/>
    <n v="390"/>
    <n v="4"/>
    <n v="0"/>
    <n v="16856.29"/>
    <x v="0"/>
    <x v="0"/>
    <x v="0"/>
    <x v="0"/>
    <x v="0"/>
    <x v="0"/>
  </r>
  <r>
    <x v="2"/>
    <x v="2"/>
    <x v="24"/>
    <x v="127"/>
    <n v="664"/>
    <n v="86352.52"/>
    <n v="46984.450000000004"/>
    <n v="39368.07"/>
    <n v="0"/>
    <n v="30441.9"/>
    <n v="11221.6"/>
    <n v="4096.29"/>
    <n v="8583.23"/>
    <n v="23"/>
    <n v="1888.2"/>
    <n v="0"/>
    <n v="6"/>
    <n v="2639.68"/>
    <n v="1820.58"/>
    <n v="55"/>
    <n v="0"/>
    <n v="0"/>
    <x v="0"/>
    <x v="0"/>
    <x v="0"/>
    <x v="0"/>
    <x v="0"/>
    <x v="0"/>
  </r>
  <r>
    <x v="2"/>
    <x v="2"/>
    <x v="25"/>
    <x v="101"/>
    <n v="128"/>
    <n v="93341.2"/>
    <n v="64836.689999999995"/>
    <n v="28504.510000000002"/>
    <n v="6"/>
    <n v="10065.5"/>
    <n v="10729.5"/>
    <n v="0"/>
    <n v="0"/>
    <n v="0"/>
    <n v="585.99"/>
    <n v="609.85"/>
    <n v="12"/>
    <n v="1155.02"/>
    <n v="10234.799999999999"/>
    <n v="66"/>
    <n v="16698"/>
    <n v="43262.54"/>
    <x v="0"/>
    <x v="0"/>
    <x v="0"/>
    <x v="0"/>
    <x v="0"/>
    <x v="0"/>
  </r>
  <r>
    <x v="2"/>
    <x v="2"/>
    <x v="25"/>
    <x v="128"/>
    <n v="473"/>
    <n v="101508.51"/>
    <n v="60143.609999999993"/>
    <n v="41364.9"/>
    <n v="0"/>
    <n v="33653.75"/>
    <n v="34892.25"/>
    <n v="0"/>
    <n v="1076.4000000000001"/>
    <n v="1"/>
    <n v="162.28"/>
    <n v="1108.92"/>
    <n v="8"/>
    <n v="7366.87"/>
    <n v="20913.240000000002"/>
    <n v="148"/>
    <n v="0"/>
    <n v="0"/>
    <x v="0"/>
    <x v="0"/>
    <x v="0"/>
    <x v="0"/>
    <x v="0"/>
    <x v="0"/>
  </r>
  <r>
    <x v="2"/>
    <x v="2"/>
    <x v="25"/>
    <x v="137"/>
    <n v="84"/>
    <n v="170130.21"/>
    <n v="146521.88"/>
    <n v="23608.33"/>
    <n v="11"/>
    <n v="7979.63"/>
    <n v="5222.87"/>
    <n v="0"/>
    <n v="0"/>
    <n v="0"/>
    <n v="49.32"/>
    <n v="147.94"/>
    <n v="2"/>
    <n v="10796.23"/>
    <n v="28137.78"/>
    <n v="135"/>
    <n v="4783.1499999999996"/>
    <n v="113013.3"/>
    <x v="0"/>
    <x v="0"/>
    <x v="0"/>
    <x v="0"/>
    <x v="0"/>
    <x v="0"/>
  </r>
  <r>
    <x v="2"/>
    <x v="2"/>
    <x v="25"/>
    <x v="138"/>
    <n v="0"/>
    <n v="26.1"/>
    <n v="0"/>
    <n v="26.1"/>
    <n v="0"/>
    <n v="0"/>
    <n v="0"/>
    <n v="0"/>
    <n v="0"/>
    <n v="0"/>
    <n v="0"/>
    <n v="0"/>
    <n v="0"/>
    <n v="26.1"/>
    <n v="0"/>
    <n v="1"/>
    <n v="0"/>
    <n v="0"/>
    <x v="0"/>
    <x v="0"/>
    <x v="0"/>
    <x v="0"/>
    <x v="0"/>
    <x v="0"/>
  </r>
  <r>
    <x v="2"/>
    <x v="2"/>
    <x v="26"/>
    <x v="103"/>
    <n v="723"/>
    <n v="76189.95"/>
    <n v="42321.17"/>
    <n v="33868.78"/>
    <n v="0"/>
    <n v="25085.05"/>
    <n v="22486.95"/>
    <n v="0"/>
    <n v="0"/>
    <n v="0"/>
    <n v="5264.29"/>
    <n v="17302.28"/>
    <n v="200"/>
    <n v="37.44"/>
    <n v="2531.94"/>
    <n v="10"/>
    <n v="0"/>
    <n v="0"/>
    <x v="0"/>
    <x v="0"/>
    <x v="0"/>
    <x v="0"/>
    <x v="0"/>
    <x v="0"/>
  </r>
  <r>
    <x v="2"/>
    <x v="2"/>
    <x v="26"/>
    <x v="104"/>
    <n v="208"/>
    <n v="71925.06"/>
    <n v="14938.709999999992"/>
    <n v="56986.350000000006"/>
    <n v="0"/>
    <n v="16274.65"/>
    <n v="9740.35"/>
    <n v="0"/>
    <n v="0"/>
    <n v="0"/>
    <n v="2273.48"/>
    <n v="2753.54"/>
    <n v="37"/>
    <n v="168.22"/>
    <n v="2444.8200000000002"/>
    <n v="8"/>
    <n v="0"/>
    <n v="0"/>
    <x v="0"/>
    <x v="0"/>
    <x v="0"/>
    <x v="0"/>
    <x v="0"/>
    <x v="0"/>
  </r>
  <r>
    <x v="2"/>
    <x v="2"/>
    <x v="26"/>
    <x v="105"/>
    <n v="394"/>
    <n v="65345.77"/>
    <n v="24856.229999999989"/>
    <n v="40489.540000000008"/>
    <n v="0"/>
    <n v="33242.69"/>
    <n v="14667.31"/>
    <n v="21.58"/>
    <n v="86.32"/>
    <n v="1"/>
    <n v="4424.62"/>
    <n v="6404.01"/>
    <n v="111"/>
    <n v="1580.65"/>
    <n v="3482.79"/>
    <n v="26"/>
    <n v="0"/>
    <n v="0"/>
    <x v="0"/>
    <x v="0"/>
    <x v="0"/>
    <x v="0"/>
    <x v="0"/>
    <x v="0"/>
  </r>
  <r>
    <x v="2"/>
    <x v="2"/>
    <x v="26"/>
    <x v="106"/>
    <n v="119"/>
    <n v="43325.78"/>
    <n v="11637.399999999998"/>
    <n v="31688.38"/>
    <n v="0"/>
    <n v="7782.08"/>
    <n v="8494.8700000000008"/>
    <n v="0"/>
    <n v="0"/>
    <n v="0"/>
    <n v="5863.02"/>
    <n v="3009.41"/>
    <n v="74"/>
    <n v="168.28"/>
    <n v="133.12"/>
    <n v="2"/>
    <n v="0"/>
    <n v="0"/>
    <x v="0"/>
    <x v="0"/>
    <x v="0"/>
    <x v="0"/>
    <x v="0"/>
    <x v="0"/>
  </r>
  <r>
    <x v="3"/>
    <x v="2"/>
    <x v="0"/>
    <x v="3"/>
    <n v="93"/>
    <n v="95528.89"/>
    <n v="85265.15"/>
    <n v="10263.740000000002"/>
    <n v="0"/>
    <n v="3404.3"/>
    <n v="3905.7"/>
    <n v="2535.5700000000002"/>
    <n v="17315.88"/>
    <n v="51"/>
    <n v="1495.3"/>
    <n v="6644.05"/>
    <n v="70"/>
    <n v="2020.57"/>
    <n v="17696.62"/>
    <n v="151"/>
    <n v="0"/>
    <n v="0"/>
    <x v="0"/>
    <x v="0"/>
    <x v="0"/>
    <x v="0"/>
    <x v="0"/>
    <x v="0"/>
  </r>
  <r>
    <x v="3"/>
    <x v="2"/>
    <x v="0"/>
    <x v="4"/>
    <n v="204"/>
    <n v="107783.43"/>
    <n v="75096.7"/>
    <n v="32686.729999999996"/>
    <n v="0"/>
    <n v="8310.2999999999993"/>
    <n v="7623.7"/>
    <n v="3125.42"/>
    <n v="15799.16"/>
    <n v="59"/>
    <n v="6390.66"/>
    <n v="6586.72"/>
    <n v="132"/>
    <n v="6157.35"/>
    <n v="7237.96"/>
    <n v="318"/>
    <n v="0"/>
    <n v="0"/>
    <x v="0"/>
    <x v="0"/>
    <x v="0"/>
    <x v="0"/>
    <x v="0"/>
    <x v="0"/>
  </r>
  <r>
    <x v="3"/>
    <x v="2"/>
    <x v="0"/>
    <x v="8"/>
    <n v="327"/>
    <n v="123007.45"/>
    <n v="75899.63"/>
    <n v="47107.82"/>
    <n v="0"/>
    <n v="9379.06"/>
    <n v="4537.97"/>
    <n v="9717.85"/>
    <n v="10481.99"/>
    <n v="91"/>
    <n v="13640.59"/>
    <n v="10497.97"/>
    <n v="194"/>
    <n v="11332.32"/>
    <n v="9982.02"/>
    <n v="504"/>
    <n v="0"/>
    <n v="0"/>
    <x v="0"/>
    <x v="0"/>
    <x v="0"/>
    <x v="0"/>
    <x v="0"/>
    <x v="0"/>
  </r>
  <r>
    <x v="3"/>
    <x v="2"/>
    <x v="0"/>
    <x v="111"/>
    <n v="236"/>
    <n v="115371.99"/>
    <n v="75250.650000000009"/>
    <n v="40121.339999999997"/>
    <n v="0"/>
    <n v="6375.8"/>
    <n v="3697.23"/>
    <n v="11491.86"/>
    <n v="10762.03"/>
    <n v="99"/>
    <n v="11724.29"/>
    <n v="9016.6"/>
    <n v="163"/>
    <n v="8497.39"/>
    <n v="7267.01"/>
    <n v="342"/>
    <n v="0"/>
    <n v="0"/>
    <x v="0"/>
    <x v="0"/>
    <x v="0"/>
    <x v="0"/>
    <x v="0"/>
    <x v="0"/>
  </r>
  <r>
    <x v="3"/>
    <x v="2"/>
    <x v="0"/>
    <x v="13"/>
    <n v="317"/>
    <n v="238156.53"/>
    <n v="179244.88"/>
    <n v="58911.650000000009"/>
    <n v="0"/>
    <n v="9554.3700000000008"/>
    <n v="4389.8900000000003"/>
    <n v="15752"/>
    <n v="39165.279999999999"/>
    <n v="143"/>
    <n v="15794.09"/>
    <n v="15089.15"/>
    <n v="248"/>
    <n v="12739.19"/>
    <n v="10766"/>
    <n v="492"/>
    <n v="0"/>
    <n v="0"/>
    <x v="0"/>
    <x v="0"/>
    <x v="0"/>
    <x v="0"/>
    <x v="0"/>
    <x v="0"/>
  </r>
  <r>
    <x v="3"/>
    <x v="2"/>
    <x v="0"/>
    <x v="139"/>
    <n v="0"/>
    <n v="113.6"/>
    <n v="0"/>
    <n v="113.6"/>
    <n v="0"/>
    <n v="0"/>
    <n v="0"/>
    <n v="0"/>
    <n v="0"/>
    <n v="0"/>
    <n v="0"/>
    <n v="0"/>
    <n v="0"/>
    <n v="113.6"/>
    <n v="0"/>
    <n v="4"/>
    <n v="0"/>
    <n v="0"/>
    <x v="0"/>
    <x v="0"/>
    <x v="0"/>
    <x v="0"/>
    <x v="0"/>
    <x v="0"/>
  </r>
  <r>
    <x v="3"/>
    <x v="2"/>
    <x v="0"/>
    <x v="140"/>
    <n v="296"/>
    <n v="116005.48"/>
    <n v="72377.679999999993"/>
    <n v="43627.8"/>
    <n v="0"/>
    <n v="8512.84"/>
    <n v="4157.4399999999996"/>
    <n v="12577.55"/>
    <n v="8724.0499999999993"/>
    <n v="85"/>
    <n v="8647.8700000000008"/>
    <n v="9053.08"/>
    <n v="167"/>
    <n v="11092.54"/>
    <n v="7839.91"/>
    <n v="432"/>
    <n v="0"/>
    <n v="0"/>
    <x v="0"/>
    <x v="0"/>
    <x v="0"/>
    <x v="0"/>
    <x v="0"/>
    <x v="0"/>
  </r>
  <r>
    <x v="3"/>
    <x v="2"/>
    <x v="0"/>
    <x v="141"/>
    <n v="215"/>
    <n v="69715.05"/>
    <n v="34183.770000000004"/>
    <n v="35531.279999999999"/>
    <n v="0"/>
    <n v="5828.75"/>
    <n v="3065.5"/>
    <n v="8528.6200000000008"/>
    <n v="1499.08"/>
    <n v="41"/>
    <n v="7921.31"/>
    <n v="4884.08"/>
    <n v="96"/>
    <n v="9408.6"/>
    <n v="4679.71"/>
    <n v="334"/>
    <n v="0"/>
    <n v="0"/>
    <x v="0"/>
    <x v="0"/>
    <x v="0"/>
    <x v="0"/>
    <x v="0"/>
    <x v="0"/>
  </r>
  <r>
    <x v="3"/>
    <x v="2"/>
    <x v="0"/>
    <x v="142"/>
    <n v="374"/>
    <n v="180664.95999999999"/>
    <n v="98443.319999999992"/>
    <n v="82221.64"/>
    <n v="0"/>
    <n v="12279.91"/>
    <n v="4261.3599999999997"/>
    <n v="16404.78"/>
    <n v="11256.76"/>
    <n v="111"/>
    <n v="29377.279999999999"/>
    <n v="18139.740000000002"/>
    <n v="397"/>
    <n v="20582.669999999998"/>
    <n v="9462.3799999999992"/>
    <n v="719"/>
    <n v="0"/>
    <n v="0"/>
    <x v="0"/>
    <x v="0"/>
    <x v="0"/>
    <x v="0"/>
    <x v="0"/>
    <x v="0"/>
  </r>
  <r>
    <x v="3"/>
    <x v="2"/>
    <x v="0"/>
    <x v="175"/>
    <n v="84"/>
    <n v="82038.490000000005"/>
    <n v="72700.180000000008"/>
    <n v="9338.3100000000013"/>
    <n v="0"/>
    <n v="2122.3000000000002"/>
    <n v="11152.7"/>
    <n v="2511.75"/>
    <n v="12969.68"/>
    <n v="42"/>
    <n v="3454.07"/>
    <n v="11308.64"/>
    <n v="138"/>
    <n v="790.19"/>
    <n v="6306.3"/>
    <n v="133"/>
    <n v="0"/>
    <n v="0"/>
    <x v="0"/>
    <x v="0"/>
    <x v="0"/>
    <x v="0"/>
    <x v="0"/>
    <x v="0"/>
  </r>
  <r>
    <x v="3"/>
    <x v="2"/>
    <x v="0"/>
    <x v="184"/>
    <n v="0"/>
    <n v="12"/>
    <n v="0"/>
    <n v="12"/>
    <n v="0"/>
    <n v="0"/>
    <n v="0"/>
    <n v="0"/>
    <n v="0"/>
    <n v="0"/>
    <n v="0"/>
    <n v="0"/>
    <n v="0"/>
    <n v="0"/>
    <n v="0"/>
    <n v="0"/>
    <n v="0"/>
    <n v="0"/>
    <x v="0"/>
    <x v="0"/>
    <x v="0"/>
    <x v="0"/>
    <x v="0"/>
    <x v="0"/>
  </r>
  <r>
    <x v="3"/>
    <x v="2"/>
    <x v="1"/>
    <x v="0"/>
    <n v="1373"/>
    <n v="798718.46"/>
    <n v="580997.28999999992"/>
    <n v="217721.17000000004"/>
    <n v="32"/>
    <n v="122618.5"/>
    <n v="65591.490000000005"/>
    <n v="36785.39"/>
    <n v="18606.53"/>
    <n v="386"/>
    <n v="25692.07"/>
    <n v="14813.42"/>
    <n v="334"/>
    <n v="9958.98"/>
    <n v="15058.03"/>
    <n v="362"/>
    <n v="18213.23"/>
    <n v="356144"/>
    <x v="0"/>
    <x v="0"/>
    <x v="0"/>
    <x v="0"/>
    <x v="0"/>
    <x v="0"/>
  </r>
  <r>
    <x v="3"/>
    <x v="2"/>
    <x v="1"/>
    <x v="1"/>
    <n v="550"/>
    <n v="674927.12"/>
    <n v="605163.24"/>
    <n v="69763.88"/>
    <n v="29"/>
    <n v="33082.75"/>
    <n v="40911.25"/>
    <n v="3647.33"/>
    <n v="6371.83"/>
    <n v="33"/>
    <n v="6690.07"/>
    <n v="17717.32"/>
    <n v="168"/>
    <n v="4682.72"/>
    <n v="9118.5300000000007"/>
    <n v="235"/>
    <n v="14474.01"/>
    <n v="511006"/>
    <x v="11"/>
    <x v="0"/>
    <x v="11"/>
    <x v="0"/>
    <x v="0"/>
    <x v="0"/>
  </r>
  <r>
    <x v="3"/>
    <x v="2"/>
    <x v="1"/>
    <x v="22"/>
    <n v="24"/>
    <n v="17903.18"/>
    <n v="8797.82"/>
    <n v="9105.36"/>
    <n v="0"/>
    <n v="2633.5"/>
    <n v="1196.5"/>
    <n v="14.3"/>
    <n v="57.2"/>
    <n v="1"/>
    <n v="51.09"/>
    <n v="763.49"/>
    <n v="5"/>
    <n v="6406.47"/>
    <n v="6637.63"/>
    <n v="22"/>
    <n v="0"/>
    <n v="0"/>
    <x v="0"/>
    <x v="0"/>
    <x v="0"/>
    <x v="0"/>
    <x v="0"/>
    <x v="0"/>
  </r>
  <r>
    <x v="3"/>
    <x v="2"/>
    <x v="1"/>
    <x v="64"/>
    <n v="0"/>
    <n v="27611.3"/>
    <n v="27611.3"/>
    <n v="0"/>
    <n v="1"/>
    <n v="0"/>
    <n v="0"/>
    <n v="0"/>
    <n v="0"/>
    <n v="0"/>
    <n v="0"/>
    <n v="0"/>
    <n v="0"/>
    <n v="0"/>
    <n v="0"/>
    <n v="0"/>
    <n v="0"/>
    <n v="27611.3"/>
    <x v="0"/>
    <x v="0"/>
    <x v="0"/>
    <x v="0"/>
    <x v="0"/>
    <x v="0"/>
  </r>
  <r>
    <x v="3"/>
    <x v="2"/>
    <x v="1"/>
    <x v="23"/>
    <n v="65"/>
    <n v="34072.199999999997"/>
    <n v="20098.099999999995"/>
    <n v="13974.100000000002"/>
    <n v="2"/>
    <n v="6328.39"/>
    <n v="4199.1099999999997"/>
    <n v="812.09"/>
    <n v="412.87"/>
    <n v="12"/>
    <n v="5204.1000000000004"/>
    <n v="8361.6299999999992"/>
    <n v="76"/>
    <n v="7.52"/>
    <n v="28.14"/>
    <n v="6"/>
    <n v="0"/>
    <n v="4646.43"/>
    <x v="0"/>
    <x v="0"/>
    <x v="0"/>
    <x v="0"/>
    <x v="0"/>
    <x v="0"/>
  </r>
  <r>
    <x v="3"/>
    <x v="2"/>
    <x v="1"/>
    <x v="24"/>
    <n v="0"/>
    <n v="1684563.21"/>
    <n v="1678360.93"/>
    <n v="6202.28"/>
    <n v="56"/>
    <n v="0"/>
    <n v="0"/>
    <n v="0"/>
    <n v="0"/>
    <n v="0"/>
    <n v="0"/>
    <n v="0"/>
    <n v="0"/>
    <n v="0"/>
    <n v="0"/>
    <n v="0"/>
    <n v="6202.28"/>
    <n v="1678361"/>
    <x v="0"/>
    <x v="0"/>
    <x v="0"/>
    <x v="0"/>
    <x v="0"/>
    <x v="0"/>
  </r>
  <r>
    <x v="3"/>
    <x v="2"/>
    <x v="1"/>
    <x v="185"/>
    <n v="0"/>
    <n v="344"/>
    <n v="0"/>
    <n v="344"/>
    <n v="0"/>
    <n v="0"/>
    <n v="0"/>
    <n v="0"/>
    <n v="0"/>
    <n v="0"/>
    <n v="0"/>
    <n v="0"/>
    <n v="0"/>
    <n v="0"/>
    <n v="0"/>
    <n v="0"/>
    <n v="0"/>
    <n v="0"/>
    <x v="0"/>
    <x v="0"/>
    <x v="0"/>
    <x v="0"/>
    <x v="0"/>
    <x v="0"/>
  </r>
  <r>
    <x v="3"/>
    <x v="2"/>
    <x v="1"/>
    <x v="112"/>
    <n v="496"/>
    <n v="128153.36"/>
    <n v="80553.350000000006"/>
    <n v="47600.01"/>
    <n v="1"/>
    <n v="29910.5"/>
    <n v="36022.5"/>
    <n v="5491.35"/>
    <n v="3855.6"/>
    <n v="37"/>
    <n v="5351.68"/>
    <n v="10139.209999999999"/>
    <n v="102"/>
    <n v="3721.48"/>
    <n v="9286.84"/>
    <n v="179"/>
    <n v="0"/>
    <n v="2555.3000000000002"/>
    <x v="0"/>
    <x v="0"/>
    <x v="0"/>
    <x v="0"/>
    <x v="0"/>
    <x v="0"/>
  </r>
  <r>
    <x v="3"/>
    <x v="2"/>
    <x v="1"/>
    <x v="143"/>
    <n v="31"/>
    <n v="10081.74"/>
    <n v="5642.94"/>
    <n v="4438.8"/>
    <n v="0"/>
    <n v="2818"/>
    <n v="1632"/>
    <n v="737"/>
    <n v="480.68"/>
    <n v="5"/>
    <n v="619"/>
    <n v="1094.9000000000001"/>
    <n v="15"/>
    <n v="264.8"/>
    <n v="0"/>
    <n v="5"/>
    <n v="0"/>
    <n v="0"/>
    <x v="0"/>
    <x v="0"/>
    <x v="0"/>
    <x v="0"/>
    <x v="0"/>
    <x v="0"/>
  </r>
  <r>
    <x v="3"/>
    <x v="2"/>
    <x v="2"/>
    <x v="114"/>
    <n v="699"/>
    <n v="894957.76"/>
    <n v="601776.6"/>
    <n v="293181.16000000003"/>
    <n v="8"/>
    <n v="51164.15"/>
    <n v="49555.85"/>
    <n v="65009.14"/>
    <n v="48268.82"/>
    <n v="277"/>
    <n v="163204.6"/>
    <n v="196824.7"/>
    <n v="2675"/>
    <n v="7166.27"/>
    <n v="5005.12"/>
    <n v="83"/>
    <n v="2100"/>
    <n v="75566.179999999993"/>
    <x v="0"/>
    <x v="0"/>
    <x v="0"/>
    <x v="0"/>
    <x v="0"/>
    <x v="0"/>
  </r>
  <r>
    <x v="3"/>
    <x v="2"/>
    <x v="2"/>
    <x v="25"/>
    <n v="578"/>
    <n v="472940.7"/>
    <n v="330453.95"/>
    <n v="142486.75"/>
    <n v="3"/>
    <n v="33098.1"/>
    <n v="41951.9"/>
    <n v="25336.75"/>
    <n v="19962.72"/>
    <n v="129"/>
    <n v="72776.600000000006"/>
    <n v="162931.9"/>
    <n v="1874"/>
    <n v="1351.4"/>
    <n v="1205.73"/>
    <n v="50"/>
    <n v="6004.9"/>
    <n v="13802.72"/>
    <x v="0"/>
    <x v="0"/>
    <x v="0"/>
    <x v="0"/>
    <x v="0"/>
    <x v="0"/>
  </r>
  <r>
    <x v="3"/>
    <x v="2"/>
    <x v="2"/>
    <x v="26"/>
    <n v="401"/>
    <n v="380500.19"/>
    <n v="262330.67000000004"/>
    <n v="118169.51999999999"/>
    <n v="0"/>
    <n v="23344.67"/>
    <n v="32977.83"/>
    <n v="15179.13"/>
    <n v="11639.3"/>
    <n v="71"/>
    <n v="71582.720000000001"/>
    <n v="163990.9"/>
    <n v="1707"/>
    <n v="137"/>
    <n v="85.8"/>
    <n v="5"/>
    <n v="0"/>
    <n v="0"/>
    <x v="0"/>
    <x v="0"/>
    <x v="0"/>
    <x v="0"/>
    <x v="0"/>
    <x v="0"/>
  </r>
  <r>
    <x v="3"/>
    <x v="2"/>
    <x v="3"/>
    <x v="27"/>
    <n v="295"/>
    <n v="186946.03"/>
    <n v="138602.18"/>
    <n v="48343.849999999991"/>
    <n v="0"/>
    <n v="11705.3"/>
    <n v="7850.2"/>
    <n v="20432.099999999999"/>
    <n v="24677.27"/>
    <n v="137"/>
    <n v="10784.61"/>
    <n v="15543.17"/>
    <n v="248"/>
    <n v="4594.84"/>
    <n v="312.8"/>
    <n v="21"/>
    <n v="0"/>
    <n v="0"/>
    <x v="0"/>
    <x v="0"/>
    <x v="0"/>
    <x v="0"/>
    <x v="0"/>
    <x v="0"/>
  </r>
  <r>
    <x v="3"/>
    <x v="2"/>
    <x v="3"/>
    <x v="28"/>
    <n v="148"/>
    <n v="137894.85"/>
    <n v="79495.670000000013"/>
    <n v="58399.18"/>
    <n v="5"/>
    <n v="15473.38"/>
    <n v="8451.6200000000008"/>
    <n v="11721.18"/>
    <n v="11040.78"/>
    <n v="60"/>
    <n v="4663.18"/>
    <n v="5126.43"/>
    <n v="121"/>
    <n v="29.54"/>
    <n v="113.97"/>
    <n v="8"/>
    <n v="26511.9"/>
    <n v="9238.9500000000007"/>
    <x v="0"/>
    <x v="0"/>
    <x v="0"/>
    <x v="0"/>
    <x v="0"/>
    <x v="0"/>
  </r>
  <r>
    <x v="3"/>
    <x v="2"/>
    <x v="3"/>
    <x v="29"/>
    <n v="436"/>
    <n v="641210.93999999994"/>
    <n v="376376.60999999993"/>
    <n v="264834.33"/>
    <n v="30"/>
    <n v="34077.39"/>
    <n v="25343.86"/>
    <n v="34935.620000000003"/>
    <n v="32125.11"/>
    <n v="176"/>
    <n v="28993.919999999998"/>
    <n v="38425.99"/>
    <n v="633"/>
    <n v="693.8"/>
    <n v="2321.5300000000002"/>
    <n v="32"/>
    <n v="163781.6"/>
    <n v="144038.6"/>
    <x v="0"/>
    <x v="0"/>
    <x v="0"/>
    <x v="0"/>
    <x v="0"/>
    <x v="0"/>
  </r>
  <r>
    <x v="3"/>
    <x v="2"/>
    <x v="3"/>
    <x v="115"/>
    <n v="0"/>
    <n v="1009.6"/>
    <n v="972.64"/>
    <n v="36.96"/>
    <n v="0"/>
    <n v="0"/>
    <n v="0"/>
    <n v="32"/>
    <n v="288"/>
    <n v="1"/>
    <n v="4.96"/>
    <n v="44.64"/>
    <n v="1"/>
    <n v="0"/>
    <n v="0"/>
    <n v="0"/>
    <n v="0"/>
    <n v="0"/>
    <x v="0"/>
    <x v="0"/>
    <x v="0"/>
    <x v="0"/>
    <x v="0"/>
    <x v="0"/>
  </r>
  <r>
    <x v="3"/>
    <x v="2"/>
    <x v="4"/>
    <x v="31"/>
    <n v="70"/>
    <n v="101971.93"/>
    <n v="101791.93"/>
    <n v="180"/>
    <n v="0"/>
    <n v="0"/>
    <n v="0"/>
    <n v="0"/>
    <n v="0"/>
    <n v="0"/>
    <n v="0"/>
    <n v="0"/>
    <n v="0"/>
    <n v="0"/>
    <n v="97.5"/>
    <n v="1"/>
    <n v="0"/>
    <n v="0"/>
    <x v="0"/>
    <x v="0"/>
    <x v="0"/>
    <x v="0"/>
    <x v="0"/>
    <x v="0"/>
  </r>
  <r>
    <x v="3"/>
    <x v="2"/>
    <x v="4"/>
    <x v="32"/>
    <n v="66"/>
    <n v="81848.960000000006"/>
    <n v="80790.960000000006"/>
    <n v="1058"/>
    <n v="0"/>
    <n v="0"/>
    <n v="0"/>
    <n v="0"/>
    <n v="0"/>
    <n v="0"/>
    <n v="0"/>
    <n v="0"/>
    <n v="0"/>
    <n v="0"/>
    <n v="0"/>
    <n v="0"/>
    <n v="0"/>
    <n v="0"/>
    <x v="0"/>
    <x v="0"/>
    <x v="0"/>
    <x v="0"/>
    <x v="0"/>
    <x v="0"/>
  </r>
  <r>
    <x v="3"/>
    <x v="2"/>
    <x v="4"/>
    <x v="176"/>
    <n v="4"/>
    <n v="3999.26"/>
    <n v="3999.26"/>
    <n v="0"/>
    <n v="0"/>
    <n v="0"/>
    <n v="0"/>
    <n v="0"/>
    <n v="0"/>
    <n v="0"/>
    <n v="0"/>
    <n v="0"/>
    <n v="0"/>
    <n v="0"/>
    <n v="0"/>
    <n v="0"/>
    <n v="0"/>
    <n v="0"/>
    <x v="0"/>
    <x v="0"/>
    <x v="0"/>
    <x v="0"/>
    <x v="0"/>
    <x v="0"/>
  </r>
  <r>
    <x v="3"/>
    <x v="2"/>
    <x v="4"/>
    <x v="186"/>
    <n v="3"/>
    <n v="286.89999999999998"/>
    <n v="286.89999999999998"/>
    <n v="0"/>
    <n v="0"/>
    <n v="0"/>
    <n v="0"/>
    <n v="0"/>
    <n v="0"/>
    <n v="0"/>
    <n v="0"/>
    <n v="0"/>
    <n v="0"/>
    <n v="0"/>
    <n v="0"/>
    <n v="0"/>
    <n v="0"/>
    <n v="0"/>
    <x v="0"/>
    <x v="0"/>
    <x v="0"/>
    <x v="0"/>
    <x v="0"/>
    <x v="0"/>
  </r>
  <r>
    <x v="3"/>
    <x v="2"/>
    <x v="5"/>
    <x v="33"/>
    <n v="136"/>
    <n v="302249.83"/>
    <n v="229300.48000000001"/>
    <n v="72949.350000000006"/>
    <n v="5"/>
    <n v="12015"/>
    <n v="5012.5"/>
    <n v="13753.15"/>
    <n v="17387.599999999999"/>
    <n v="29"/>
    <n v="0"/>
    <n v="0"/>
    <n v="0"/>
    <n v="1281.2"/>
    <n v="0"/>
    <n v="7"/>
    <n v="45900"/>
    <n v="144618.9"/>
    <x v="0"/>
    <x v="0"/>
    <x v="0"/>
    <x v="0"/>
    <x v="0"/>
    <x v="0"/>
  </r>
  <r>
    <x v="3"/>
    <x v="2"/>
    <x v="5"/>
    <x v="35"/>
    <n v="0"/>
    <n v="913537.67"/>
    <n v="913537.67"/>
    <n v="0"/>
    <n v="17"/>
    <n v="0"/>
    <n v="0"/>
    <n v="0"/>
    <n v="0"/>
    <n v="0"/>
    <n v="0"/>
    <n v="0"/>
    <n v="0"/>
    <n v="0"/>
    <n v="0"/>
    <n v="0"/>
    <n v="0"/>
    <n v="913537.7"/>
    <x v="0"/>
    <x v="0"/>
    <x v="0"/>
    <x v="0"/>
    <x v="0"/>
    <x v="0"/>
  </r>
  <r>
    <x v="3"/>
    <x v="2"/>
    <x v="5"/>
    <x v="36"/>
    <n v="150"/>
    <n v="159750.76"/>
    <n v="128151.00000000001"/>
    <n v="31599.759999999998"/>
    <n v="0"/>
    <n v="6619.15"/>
    <n v="3528.85"/>
    <n v="24797.87"/>
    <n v="24472.720000000001"/>
    <n v="48"/>
    <n v="59.34"/>
    <n v="1558.2"/>
    <n v="10"/>
    <n v="123.4"/>
    <n v="50.05"/>
    <n v="5"/>
    <n v="0"/>
    <n v="0"/>
    <x v="0"/>
    <x v="0"/>
    <x v="0"/>
    <x v="0"/>
    <x v="0"/>
    <x v="0"/>
  </r>
  <r>
    <x v="3"/>
    <x v="2"/>
    <x v="5"/>
    <x v="145"/>
    <n v="136"/>
    <n v="754678.43"/>
    <n v="646282.27"/>
    <n v="108396.16"/>
    <n v="15"/>
    <n v="12995.76"/>
    <n v="6022.99"/>
    <n v="38732.6"/>
    <n v="25240.34"/>
    <n v="47"/>
    <n v="111"/>
    <n v="815.4"/>
    <n v="4"/>
    <n v="0"/>
    <n v="0"/>
    <n v="0"/>
    <n v="56556.800000000003"/>
    <n v="486257.7"/>
    <x v="0"/>
    <x v="0"/>
    <x v="0"/>
    <x v="0"/>
    <x v="0"/>
    <x v="0"/>
  </r>
  <r>
    <x v="3"/>
    <x v="2"/>
    <x v="6"/>
    <x v="38"/>
    <n v="124"/>
    <n v="748100.18"/>
    <n v="698254.68"/>
    <n v="49845.5"/>
    <n v="32"/>
    <n v="11529"/>
    <n v="5086"/>
    <n v="0"/>
    <n v="71.5"/>
    <n v="1"/>
    <n v="2456.4"/>
    <n v="6716.99"/>
    <n v="82"/>
    <n v="16474.25"/>
    <n v="12979.57"/>
    <n v="82"/>
    <n v="17575.849999999999"/>
    <n v="673257.6"/>
    <x v="0"/>
    <x v="0"/>
    <x v="0"/>
    <x v="0"/>
    <x v="0"/>
    <x v="0"/>
  </r>
  <r>
    <x v="3"/>
    <x v="2"/>
    <x v="6"/>
    <x v="116"/>
    <n v="268"/>
    <n v="252657.02"/>
    <n v="152470.60999999999"/>
    <n v="100186.41"/>
    <n v="3"/>
    <n v="18055.2"/>
    <n v="21267.8"/>
    <n v="1521.07"/>
    <n v="2446.2399999999998"/>
    <n v="32"/>
    <n v="30582.68"/>
    <n v="35244.33"/>
    <n v="479"/>
    <n v="48866.46"/>
    <n v="60011.98"/>
    <n v="317"/>
    <n v="0"/>
    <n v="25565.64"/>
    <x v="0"/>
    <x v="0"/>
    <x v="0"/>
    <x v="0"/>
    <x v="0"/>
    <x v="0"/>
  </r>
  <r>
    <x v="3"/>
    <x v="2"/>
    <x v="6"/>
    <x v="117"/>
    <n v="177"/>
    <n v="109351.5"/>
    <n v="50452.83"/>
    <n v="58898.67"/>
    <n v="0"/>
    <n v="7234.85"/>
    <n v="4909.1499999999996"/>
    <n v="458.7"/>
    <n v="146.30000000000001"/>
    <n v="7"/>
    <n v="17117.89"/>
    <n v="20929.89"/>
    <n v="269"/>
    <n v="27107.23"/>
    <n v="23257.49"/>
    <n v="203"/>
    <n v="0"/>
    <n v="0"/>
    <x v="0"/>
    <x v="0"/>
    <x v="0"/>
    <x v="0"/>
    <x v="0"/>
    <x v="0"/>
  </r>
  <r>
    <x v="3"/>
    <x v="2"/>
    <x v="6"/>
    <x v="146"/>
    <n v="83"/>
    <n v="104609"/>
    <n v="60983.19"/>
    <n v="43625.81"/>
    <n v="2"/>
    <n v="10063"/>
    <n v="3429.5"/>
    <n v="80"/>
    <n v="0"/>
    <n v="1"/>
    <n v="3555.31"/>
    <n v="4466.29"/>
    <n v="73"/>
    <n v="26307.5"/>
    <n v="9879.59"/>
    <n v="83"/>
    <n v="0"/>
    <n v="43047.81"/>
    <x v="0"/>
    <x v="0"/>
    <x v="0"/>
    <x v="0"/>
    <x v="0"/>
    <x v="0"/>
  </r>
  <r>
    <x v="3"/>
    <x v="2"/>
    <x v="7"/>
    <x v="41"/>
    <n v="266"/>
    <n v="216270.11"/>
    <n v="87846.449999999983"/>
    <n v="128423.66"/>
    <n v="0"/>
    <n v="17334.79"/>
    <n v="20542.71"/>
    <n v="3137.48"/>
    <n v="3487.18"/>
    <n v="24"/>
    <n v="16937.39"/>
    <n v="50357.86"/>
    <n v="522"/>
    <n v="0"/>
    <n v="209.38"/>
    <n v="2"/>
    <n v="0"/>
    <n v="0"/>
    <x v="0"/>
    <x v="0"/>
    <x v="0"/>
    <x v="0"/>
    <x v="0"/>
    <x v="0"/>
  </r>
  <r>
    <x v="3"/>
    <x v="2"/>
    <x v="8"/>
    <x v="42"/>
    <n v="258"/>
    <n v="647712.37"/>
    <n v="562777.85"/>
    <n v="84934.51999999999"/>
    <n v="18"/>
    <n v="22609.01"/>
    <n v="12324.74"/>
    <n v="30608.12"/>
    <n v="12056.09"/>
    <n v="157"/>
    <n v="4680.25"/>
    <n v="7128.49"/>
    <n v="71"/>
    <n v="644.86"/>
    <n v="767.39"/>
    <n v="12"/>
    <n v="25890.28"/>
    <n v="445172.7"/>
    <x v="0"/>
    <x v="0"/>
    <x v="0"/>
    <x v="0"/>
    <x v="0"/>
    <x v="0"/>
  </r>
  <r>
    <x v="3"/>
    <x v="2"/>
    <x v="8"/>
    <x v="147"/>
    <n v="398"/>
    <n v="706225.31"/>
    <n v="604439.78"/>
    <n v="101785.52999999998"/>
    <n v="20"/>
    <n v="35488.769999999997"/>
    <n v="16617.48"/>
    <n v="16083.67"/>
    <n v="12476.25"/>
    <n v="150"/>
    <n v="37974.050000000003"/>
    <n v="18497.14"/>
    <n v="300"/>
    <n v="276.37"/>
    <n v="2730.66"/>
    <n v="20"/>
    <n v="10513.67"/>
    <n v="496998.40000000002"/>
    <x v="0"/>
    <x v="0"/>
    <x v="0"/>
    <x v="0"/>
    <x v="0"/>
    <x v="0"/>
  </r>
  <r>
    <x v="3"/>
    <x v="2"/>
    <x v="9"/>
    <x v="43"/>
    <n v="603"/>
    <n v="352930.23"/>
    <n v="208181.28999999998"/>
    <n v="144748.94"/>
    <n v="0"/>
    <n v="60846.52"/>
    <n v="24847.23"/>
    <n v="48041.01"/>
    <n v="26262.34"/>
    <n v="74"/>
    <n v="11977.89"/>
    <n v="1620.24"/>
    <n v="99"/>
    <n v="18648.52"/>
    <n v="6844.78"/>
    <n v="45"/>
    <n v="0"/>
    <n v="0"/>
    <x v="0"/>
    <x v="0"/>
    <x v="0"/>
    <x v="0"/>
    <x v="0"/>
    <x v="0"/>
  </r>
  <r>
    <x v="3"/>
    <x v="2"/>
    <x v="9"/>
    <x v="44"/>
    <n v="57"/>
    <n v="286684.78999999998"/>
    <n v="231676.66999999998"/>
    <n v="55008.119999999995"/>
    <n v="7"/>
    <n v="9297.5"/>
    <n v="2415.5"/>
    <n v="1909.41"/>
    <n v="6412.39"/>
    <n v="5"/>
    <n v="0"/>
    <n v="941.2"/>
    <n v="3"/>
    <n v="126.9"/>
    <n v="6.5"/>
    <n v="5"/>
    <n v="41500.31"/>
    <n v="205257.5"/>
    <x v="0"/>
    <x v="0"/>
    <x v="0"/>
    <x v="0"/>
    <x v="0"/>
    <x v="0"/>
  </r>
  <r>
    <x v="3"/>
    <x v="2"/>
    <x v="9"/>
    <x v="45"/>
    <n v="311"/>
    <n v="298955.45"/>
    <n v="207735.13"/>
    <n v="91220.32"/>
    <n v="0"/>
    <n v="19203.68"/>
    <n v="9077.32"/>
    <n v="40661.769999999997"/>
    <n v="35411.1"/>
    <n v="66"/>
    <n v="7774.91"/>
    <n v="6501.09"/>
    <n v="118"/>
    <n v="16826.96"/>
    <n v="4599.88"/>
    <n v="40"/>
    <n v="0"/>
    <n v="0"/>
    <x v="0"/>
    <x v="0"/>
    <x v="0"/>
    <x v="0"/>
    <x v="0"/>
    <x v="0"/>
  </r>
  <r>
    <x v="3"/>
    <x v="2"/>
    <x v="9"/>
    <x v="148"/>
    <n v="413"/>
    <n v="330252.52"/>
    <n v="211261.31000000003"/>
    <n v="118991.20999999999"/>
    <n v="0"/>
    <n v="40435.699999999997"/>
    <n v="17550.3"/>
    <n v="61421.88"/>
    <n v="20535.37"/>
    <n v="89"/>
    <n v="7820.69"/>
    <n v="4825.4799999999996"/>
    <n v="67"/>
    <n v="7138.94"/>
    <n v="4435.66"/>
    <n v="26"/>
    <n v="0"/>
    <n v="0"/>
    <x v="0"/>
    <x v="0"/>
    <x v="0"/>
    <x v="0"/>
    <x v="0"/>
    <x v="0"/>
  </r>
  <r>
    <x v="3"/>
    <x v="2"/>
    <x v="9"/>
    <x v="149"/>
    <n v="80"/>
    <n v="118798.86"/>
    <n v="80157.81"/>
    <n v="38641.050000000003"/>
    <n v="2"/>
    <n v="11510.5"/>
    <n v="3865.5"/>
    <n v="13353.43"/>
    <n v="9382.73"/>
    <n v="14"/>
    <n v="1841.13"/>
    <n v="1918.06"/>
    <n v="33"/>
    <n v="2164.5"/>
    <n v="538.20000000000005"/>
    <n v="4"/>
    <n v="9771.49"/>
    <n v="18981"/>
    <x v="0"/>
    <x v="0"/>
    <x v="0"/>
    <x v="0"/>
    <x v="0"/>
    <x v="0"/>
  </r>
  <r>
    <x v="3"/>
    <x v="2"/>
    <x v="10"/>
    <x v="47"/>
    <n v="71"/>
    <n v="97039.54"/>
    <n v="50613.649999999994"/>
    <n v="46425.89"/>
    <n v="9"/>
    <n v="6736.01"/>
    <n v="3238.99"/>
    <n v="2994.77"/>
    <n v="3374.46"/>
    <n v="19"/>
    <n v="2705.2"/>
    <n v="4345.8999999999996"/>
    <n v="61"/>
    <n v="70.2"/>
    <n v="0"/>
    <n v="2"/>
    <n v="33919.71"/>
    <n v="26915.84"/>
    <x v="0"/>
    <x v="0"/>
    <x v="0"/>
    <x v="0"/>
    <x v="0"/>
    <x v="0"/>
  </r>
  <r>
    <x v="3"/>
    <x v="2"/>
    <x v="10"/>
    <x v="49"/>
    <n v="145"/>
    <n v="489629.8"/>
    <n v="152201.72999999998"/>
    <n v="337428.07"/>
    <n v="23"/>
    <n v="13820.01"/>
    <n v="4529.99"/>
    <n v="7926.62"/>
    <n v="4729.4399999999996"/>
    <n v="26"/>
    <n v="11249.94"/>
    <n v="8462.2900000000009"/>
    <n v="196"/>
    <n v="2541.8000000000002"/>
    <n v="3275.38"/>
    <n v="20"/>
    <n v="271158.7"/>
    <n v="105892.6"/>
    <x v="0"/>
    <x v="0"/>
    <x v="0"/>
    <x v="0"/>
    <x v="0"/>
    <x v="0"/>
  </r>
  <r>
    <x v="3"/>
    <x v="2"/>
    <x v="10"/>
    <x v="52"/>
    <n v="178"/>
    <n v="113205.02"/>
    <n v="85081.21"/>
    <n v="28123.809999999998"/>
    <n v="0"/>
    <n v="7641.25"/>
    <n v="4310.75"/>
    <n v="16007.13"/>
    <n v="14395.45"/>
    <n v="46"/>
    <n v="2562.63"/>
    <n v="2056.1"/>
    <n v="46"/>
    <n v="1912.8"/>
    <n v="3513.75"/>
    <n v="33"/>
    <n v="0"/>
    <n v="0"/>
    <x v="0"/>
    <x v="0"/>
    <x v="0"/>
    <x v="0"/>
    <x v="0"/>
    <x v="0"/>
  </r>
  <r>
    <x v="3"/>
    <x v="2"/>
    <x v="10"/>
    <x v="53"/>
    <n v="97"/>
    <n v="155263.6"/>
    <n v="91088.1"/>
    <n v="64175.5"/>
    <n v="16"/>
    <n v="10230.01"/>
    <n v="2692.49"/>
    <n v="3450.59"/>
    <n v="797.03"/>
    <n v="8"/>
    <n v="151.69999999999999"/>
    <n v="872.4"/>
    <n v="10"/>
    <n v="23.2"/>
    <n v="108"/>
    <n v="2"/>
    <n v="50320"/>
    <n v="78122.94"/>
    <x v="0"/>
    <x v="0"/>
    <x v="0"/>
    <x v="0"/>
    <x v="0"/>
    <x v="0"/>
  </r>
  <r>
    <x v="3"/>
    <x v="2"/>
    <x v="10"/>
    <x v="54"/>
    <n v="133"/>
    <n v="502727.37"/>
    <n v="264758.13"/>
    <n v="237969.24"/>
    <n v="40"/>
    <n v="11974.38"/>
    <n v="5776.87"/>
    <n v="5488.68"/>
    <n v="3690.6"/>
    <n v="19"/>
    <n v="11024.45"/>
    <n v="5260.57"/>
    <n v="146"/>
    <n v="44.83"/>
    <n v="246.38"/>
    <n v="8"/>
    <n v="207972.9"/>
    <n v="231425.2"/>
    <x v="0"/>
    <x v="0"/>
    <x v="0"/>
    <x v="0"/>
    <x v="0"/>
    <x v="0"/>
  </r>
  <r>
    <x v="3"/>
    <x v="2"/>
    <x v="10"/>
    <x v="118"/>
    <n v="67"/>
    <n v="195732.2"/>
    <n v="140044.86000000002"/>
    <n v="55687.34"/>
    <n v="21"/>
    <n v="5735"/>
    <n v="3785"/>
    <n v="5004.51"/>
    <n v="5438.91"/>
    <n v="17"/>
    <n v="3255.51"/>
    <n v="6548.76"/>
    <n v="59"/>
    <n v="0"/>
    <n v="0"/>
    <n v="0"/>
    <n v="41692.32"/>
    <n v="103385.4"/>
    <x v="0"/>
    <x v="0"/>
    <x v="0"/>
    <x v="0"/>
    <x v="0"/>
    <x v="0"/>
  </r>
  <r>
    <x v="3"/>
    <x v="2"/>
    <x v="10"/>
    <x v="131"/>
    <n v="48"/>
    <n v="23088.21"/>
    <n v="4310.5400000000009"/>
    <n v="18777.669999999998"/>
    <n v="3"/>
    <n v="5242"/>
    <n v="473"/>
    <n v="724.3"/>
    <n v="205.92"/>
    <n v="3"/>
    <n v="154.80000000000001"/>
    <n v="296.02"/>
    <n v="3"/>
    <n v="56.57"/>
    <n v="93.08"/>
    <n v="3"/>
    <n v="12600"/>
    <n v="1382.08"/>
    <x v="0"/>
    <x v="0"/>
    <x v="0"/>
    <x v="0"/>
    <x v="0"/>
    <x v="0"/>
  </r>
  <r>
    <x v="3"/>
    <x v="2"/>
    <x v="10"/>
    <x v="150"/>
    <n v="148"/>
    <n v="741880.38"/>
    <n v="486472.53"/>
    <n v="255407.85"/>
    <n v="54"/>
    <n v="13036.25"/>
    <n v="4773.75"/>
    <n v="8182.53"/>
    <n v="6142.13"/>
    <n v="31"/>
    <n v="10227.11"/>
    <n v="3782.72"/>
    <n v="133"/>
    <n v="357.06"/>
    <n v="438.24"/>
    <n v="16"/>
    <n v="223604.9"/>
    <n v="442686.3"/>
    <x v="0"/>
    <x v="0"/>
    <x v="0"/>
    <x v="0"/>
    <x v="0"/>
    <x v="0"/>
  </r>
  <r>
    <x v="3"/>
    <x v="2"/>
    <x v="10"/>
    <x v="151"/>
    <n v="31"/>
    <n v="73582.740000000005"/>
    <n v="41647.760000000009"/>
    <n v="31934.98"/>
    <n v="8"/>
    <n v="3227.5"/>
    <n v="1267.5"/>
    <n v="445.3"/>
    <n v="965.46"/>
    <n v="5"/>
    <n v="1553.98"/>
    <n v="1564.68"/>
    <n v="29"/>
    <n v="178.2"/>
    <n v="89.38"/>
    <n v="3"/>
    <n v="26530"/>
    <n v="34939.22"/>
    <x v="0"/>
    <x v="0"/>
    <x v="0"/>
    <x v="0"/>
    <x v="0"/>
    <x v="0"/>
  </r>
  <r>
    <x v="3"/>
    <x v="2"/>
    <x v="10"/>
    <x v="152"/>
    <n v="1"/>
    <n v="60.5"/>
    <n v="60.5"/>
    <n v="0"/>
    <n v="0"/>
    <n v="0"/>
    <n v="60.5"/>
    <n v="0"/>
    <n v="0"/>
    <n v="0"/>
    <n v="0"/>
    <n v="0"/>
    <n v="0"/>
    <n v="0"/>
    <n v="0"/>
    <n v="0"/>
    <n v="0"/>
    <n v="0"/>
    <x v="0"/>
    <x v="0"/>
    <x v="0"/>
    <x v="0"/>
    <x v="0"/>
    <x v="0"/>
  </r>
  <r>
    <x v="3"/>
    <x v="2"/>
    <x v="27"/>
    <x v="119"/>
    <n v="71"/>
    <n v="28505.26"/>
    <n v="18893.829999999998"/>
    <n v="9611.43"/>
    <n v="0"/>
    <n v="6405.5"/>
    <n v="4297"/>
    <n v="289.60000000000002"/>
    <n v="2179.3200000000002"/>
    <n v="3"/>
    <n v="2547.13"/>
    <n v="7292.92"/>
    <n v="48"/>
    <n v="369.2"/>
    <n v="186.75"/>
    <n v="9"/>
    <n v="0"/>
    <n v="0"/>
    <x v="0"/>
    <x v="0"/>
    <x v="0"/>
    <x v="0"/>
    <x v="0"/>
    <x v="0"/>
  </r>
  <r>
    <x v="3"/>
    <x v="2"/>
    <x v="11"/>
    <x v="57"/>
    <n v="162"/>
    <n v="39326.6"/>
    <n v="10528.079999999998"/>
    <n v="28798.52"/>
    <n v="0"/>
    <n v="28798.52"/>
    <n v="10528.08"/>
    <n v="0"/>
    <n v="0"/>
    <n v="0"/>
    <n v="0"/>
    <n v="0"/>
    <n v="0"/>
    <n v="0"/>
    <n v="0"/>
    <n v="0"/>
    <n v="0"/>
    <n v="0"/>
    <x v="0"/>
    <x v="0"/>
    <x v="0"/>
    <x v="0"/>
    <x v="0"/>
    <x v="0"/>
  </r>
  <r>
    <x v="3"/>
    <x v="2"/>
    <x v="11"/>
    <x v="120"/>
    <n v="224"/>
    <n v="55042.2"/>
    <n v="14168.439999999995"/>
    <n v="40873.760000000002"/>
    <n v="0"/>
    <n v="40669.4"/>
    <n v="14146.6"/>
    <n v="0"/>
    <n v="0"/>
    <n v="0"/>
    <n v="198.9"/>
    <n v="0"/>
    <n v="1"/>
    <n v="5.46"/>
    <n v="21.84"/>
    <n v="1"/>
    <n v="0"/>
    <n v="0"/>
    <x v="0"/>
    <x v="0"/>
    <x v="0"/>
    <x v="0"/>
    <x v="0"/>
    <x v="0"/>
  </r>
  <r>
    <x v="3"/>
    <x v="2"/>
    <x v="11"/>
    <x v="153"/>
    <n v="42"/>
    <n v="11148"/>
    <n v="2852"/>
    <n v="8296"/>
    <n v="0"/>
    <n v="8296"/>
    <n v="2852"/>
    <n v="0"/>
    <n v="0"/>
    <n v="0"/>
    <n v="0"/>
    <n v="0"/>
    <n v="0"/>
    <n v="0"/>
    <n v="0"/>
    <n v="0"/>
    <n v="0"/>
    <n v="0"/>
    <x v="0"/>
    <x v="0"/>
    <x v="0"/>
    <x v="0"/>
    <x v="0"/>
    <x v="0"/>
  </r>
  <r>
    <x v="3"/>
    <x v="2"/>
    <x v="12"/>
    <x v="60"/>
    <n v="91"/>
    <n v="496634.83"/>
    <n v="2848.539999999979"/>
    <n v="493786.29000000004"/>
    <n v="18"/>
    <n v="12890.13"/>
    <n v="1259.8699999999999"/>
    <n v="615.4"/>
    <n v="0"/>
    <n v="2"/>
    <n v="693.36"/>
    <n v="357.84"/>
    <n v="7"/>
    <n v="0"/>
    <n v="0"/>
    <n v="0"/>
    <n v="479587.4"/>
    <n v="0"/>
    <x v="0"/>
    <x v="0"/>
    <x v="0"/>
    <x v="0"/>
    <x v="0"/>
    <x v="0"/>
  </r>
  <r>
    <x v="3"/>
    <x v="2"/>
    <x v="12"/>
    <x v="61"/>
    <n v="164"/>
    <n v="93158.84"/>
    <n v="56916.439999999995"/>
    <n v="36242.400000000001"/>
    <n v="6"/>
    <n v="7710.8"/>
    <n v="3166.7"/>
    <n v="7275.89"/>
    <n v="4101.07"/>
    <n v="31"/>
    <n v="2364.4899999999998"/>
    <n v="1570.53"/>
    <n v="31"/>
    <n v="3278.22"/>
    <n v="1366.11"/>
    <n v="21"/>
    <n v="15613"/>
    <n v="23958.11"/>
    <x v="0"/>
    <x v="0"/>
    <x v="0"/>
    <x v="0"/>
    <x v="0"/>
    <x v="0"/>
  </r>
  <r>
    <x v="3"/>
    <x v="2"/>
    <x v="12"/>
    <x v="55"/>
    <n v="149"/>
    <n v="445980.32"/>
    <n v="207397.33000000002"/>
    <n v="238582.99"/>
    <n v="30"/>
    <n v="14499.63"/>
    <n v="5972.87"/>
    <n v="6807.72"/>
    <n v="5365.03"/>
    <n v="34"/>
    <n v="2870.42"/>
    <n v="3338.62"/>
    <n v="44"/>
    <n v="1473.22"/>
    <n v="2972.83"/>
    <n v="23"/>
    <n v="212932"/>
    <n v="165402.5"/>
    <x v="0"/>
    <x v="0"/>
    <x v="0"/>
    <x v="0"/>
    <x v="0"/>
    <x v="0"/>
  </r>
  <r>
    <x v="3"/>
    <x v="2"/>
    <x v="13"/>
    <x v="154"/>
    <n v="481"/>
    <n v="115253.75999999999"/>
    <n v="101322.81"/>
    <n v="13930.949999999999"/>
    <n v="0"/>
    <n v="5607.85"/>
    <n v="20295.150000000001"/>
    <n v="665.57"/>
    <n v="3194.43"/>
    <n v="14"/>
    <n v="4488.47"/>
    <n v="67158.990000000005"/>
    <n v="555"/>
    <n v="588.05999999999995"/>
    <n v="2954.24"/>
    <n v="103"/>
    <n v="0"/>
    <n v="0"/>
    <x v="0"/>
    <x v="0"/>
    <x v="0"/>
    <x v="0"/>
    <x v="0"/>
    <x v="0"/>
  </r>
  <r>
    <x v="3"/>
    <x v="2"/>
    <x v="14"/>
    <x v="63"/>
    <n v="26"/>
    <n v="84411.36"/>
    <n v="65900.760000000009"/>
    <n v="18510.599999999999"/>
    <n v="0"/>
    <n v="2751"/>
    <n v="1456.5"/>
    <n v="11607.34"/>
    <n v="13117.36"/>
    <n v="12"/>
    <n v="1852.26"/>
    <n v="1877.5"/>
    <n v="12"/>
    <n v="0"/>
    <n v="0"/>
    <n v="0"/>
    <n v="0"/>
    <n v="0"/>
    <x v="0"/>
    <x v="0"/>
    <x v="0"/>
    <x v="0"/>
    <x v="0"/>
    <x v="0"/>
  </r>
  <r>
    <x v="3"/>
    <x v="2"/>
    <x v="15"/>
    <x v="64"/>
    <n v="31"/>
    <n v="92789.440000000002"/>
    <n v="59921.41"/>
    <n v="32868.03"/>
    <n v="7"/>
    <n v="3425.76"/>
    <n v="1241.74"/>
    <n v="2370.58"/>
    <n v="1542.62"/>
    <n v="10"/>
    <n v="1362.7"/>
    <n v="556.4"/>
    <n v="16"/>
    <n v="840.65"/>
    <n v="121.55"/>
    <n v="4"/>
    <n v="24868.34"/>
    <n v="48632.7"/>
    <x v="0"/>
    <x v="0"/>
    <x v="0"/>
    <x v="0"/>
    <x v="0"/>
    <x v="0"/>
  </r>
  <r>
    <x v="3"/>
    <x v="2"/>
    <x v="15"/>
    <x v="24"/>
    <n v="0"/>
    <n v="112772.09"/>
    <n v="112772.09"/>
    <n v="0"/>
    <n v="1"/>
    <n v="0"/>
    <n v="0"/>
    <n v="0"/>
    <n v="0"/>
    <n v="0"/>
    <n v="0"/>
    <n v="0"/>
    <n v="0"/>
    <n v="0"/>
    <n v="0"/>
    <n v="0"/>
    <n v="0"/>
    <n v="112772.1"/>
    <x v="0"/>
    <x v="0"/>
    <x v="0"/>
    <x v="0"/>
    <x v="0"/>
    <x v="0"/>
  </r>
  <r>
    <x v="3"/>
    <x v="2"/>
    <x v="16"/>
    <x v="65"/>
    <n v="171"/>
    <n v="78180.61"/>
    <n v="47082.09"/>
    <n v="31098.52"/>
    <n v="0"/>
    <n v="15171.77"/>
    <n v="7963.23"/>
    <n v="1881"/>
    <n v="6006.88"/>
    <n v="19"/>
    <n v="11322.75"/>
    <n v="17307.419999999998"/>
    <n v="256"/>
    <n v="78"/>
    <n v="28.8"/>
    <n v="12"/>
    <n v="0"/>
    <n v="0"/>
    <x v="0"/>
    <x v="0"/>
    <x v="0"/>
    <x v="0"/>
    <x v="0"/>
    <x v="0"/>
  </r>
  <r>
    <x v="3"/>
    <x v="2"/>
    <x v="16"/>
    <x v="121"/>
    <n v="97"/>
    <n v="94393.22"/>
    <n v="66247.98000000001"/>
    <n v="28145.239999999998"/>
    <n v="0"/>
    <n v="6947.26"/>
    <n v="5530.24"/>
    <n v="5146.54"/>
    <n v="8292.93"/>
    <n v="40"/>
    <n v="14715.15"/>
    <n v="24785.85"/>
    <n v="321"/>
    <n v="77.290000000000006"/>
    <n v="760.02"/>
    <n v="9"/>
    <n v="0"/>
    <n v="0"/>
    <x v="0"/>
    <x v="0"/>
    <x v="0"/>
    <x v="0"/>
    <x v="0"/>
    <x v="0"/>
  </r>
  <r>
    <x v="3"/>
    <x v="2"/>
    <x v="17"/>
    <x v="68"/>
    <n v="590"/>
    <n v="314504.88"/>
    <n v="244437.08000000002"/>
    <n v="70067.8"/>
    <n v="0"/>
    <n v="12511.6"/>
    <n v="24271.4"/>
    <n v="14860.27"/>
    <n v="17241.12"/>
    <n v="86"/>
    <n v="33407.97"/>
    <n v="137443.6"/>
    <n v="1468"/>
    <n v="7973.96"/>
    <n v="1278.21"/>
    <n v="85"/>
    <n v="0"/>
    <n v="0"/>
    <x v="0"/>
    <x v="0"/>
    <x v="0"/>
    <x v="0"/>
    <x v="0"/>
    <x v="0"/>
  </r>
  <r>
    <x v="3"/>
    <x v="2"/>
    <x v="17"/>
    <x v="132"/>
    <n v="24"/>
    <n v="188964.99"/>
    <n v="183789.83"/>
    <n v="5175.16"/>
    <n v="4"/>
    <n v="1925"/>
    <n v="2040"/>
    <n v="1523.1"/>
    <n v="1244.05"/>
    <n v="10"/>
    <n v="1632.66"/>
    <n v="1334.07"/>
    <n v="38"/>
    <n v="94.4"/>
    <n v="0"/>
    <n v="3"/>
    <n v="0"/>
    <n v="173637.4"/>
    <x v="0"/>
    <x v="0"/>
    <x v="0"/>
    <x v="0"/>
    <x v="0"/>
    <x v="0"/>
  </r>
  <r>
    <x v="3"/>
    <x v="2"/>
    <x v="18"/>
    <x v="69"/>
    <n v="105"/>
    <n v="297372.06"/>
    <n v="262967.08999999997"/>
    <n v="34404.97"/>
    <n v="8"/>
    <n v="9671.26"/>
    <n v="4736.24"/>
    <n v="2677.24"/>
    <n v="3001.64"/>
    <n v="15"/>
    <n v="13125"/>
    <n v="8815.99"/>
    <n v="141"/>
    <n v="232.16"/>
    <n v="436.67"/>
    <n v="11"/>
    <n v="8699.31"/>
    <n v="234618.8"/>
    <x v="0"/>
    <x v="0"/>
    <x v="0"/>
    <x v="0"/>
    <x v="0"/>
    <x v="0"/>
  </r>
  <r>
    <x v="3"/>
    <x v="2"/>
    <x v="19"/>
    <x v="71"/>
    <n v="278"/>
    <n v="394854.71"/>
    <n v="149133.92000000001"/>
    <n v="245720.79"/>
    <n v="3"/>
    <n v="29734.51"/>
    <n v="9050.49"/>
    <n v="24427.13"/>
    <n v="8550.41"/>
    <n v="69"/>
    <n v="62550.74"/>
    <n v="39710.720000000001"/>
    <n v="647"/>
    <n v="102557.1"/>
    <n v="15748.51"/>
    <n v="67"/>
    <n v="8676.31"/>
    <n v="10118.67"/>
    <x v="0"/>
    <x v="0"/>
    <x v="0"/>
    <x v="0"/>
    <x v="0"/>
    <x v="0"/>
  </r>
  <r>
    <x v="3"/>
    <x v="2"/>
    <x v="19"/>
    <x v="122"/>
    <n v="318"/>
    <n v="518807.39"/>
    <n v="270560.39"/>
    <n v="248247"/>
    <n v="5"/>
    <n v="32588.01"/>
    <n v="12293.24"/>
    <n v="22687.43"/>
    <n v="28978.76"/>
    <n v="85"/>
    <n v="56024.35"/>
    <n v="45336.95"/>
    <n v="459"/>
    <n v="95951.21"/>
    <n v="53236.12"/>
    <n v="93"/>
    <n v="3000"/>
    <n v="27382.94"/>
    <x v="0"/>
    <x v="0"/>
    <x v="0"/>
    <x v="0"/>
    <x v="0"/>
    <x v="0"/>
  </r>
  <r>
    <x v="3"/>
    <x v="2"/>
    <x v="20"/>
    <x v="74"/>
    <n v="230"/>
    <n v="227809.45"/>
    <n v="177129.91"/>
    <n v="50679.54"/>
    <n v="1"/>
    <n v="9439.6299999999992"/>
    <n v="10427.120000000001"/>
    <n v="15912.85"/>
    <n v="29460.97"/>
    <n v="139"/>
    <n v="18466.080000000002"/>
    <n v="38243"/>
    <n v="390"/>
    <n v="1940.98"/>
    <n v="2454.77"/>
    <n v="22"/>
    <n v="0"/>
    <n v="5796.41"/>
    <x v="0"/>
    <x v="0"/>
    <x v="0"/>
    <x v="0"/>
    <x v="0"/>
    <x v="0"/>
  </r>
  <r>
    <x v="3"/>
    <x v="2"/>
    <x v="20"/>
    <x v="75"/>
    <n v="211"/>
    <n v="722679.79"/>
    <n v="377325.92000000004"/>
    <n v="345353.87"/>
    <n v="59"/>
    <n v="16937.75"/>
    <n v="7404.25"/>
    <n v="28025.48"/>
    <n v="13677.53"/>
    <n v="123"/>
    <n v="24989.96"/>
    <n v="15890.66"/>
    <n v="377"/>
    <n v="2029.38"/>
    <n v="2344.92"/>
    <n v="14"/>
    <n v="270764.3"/>
    <n v="254602.6"/>
    <x v="0"/>
    <x v="0"/>
    <x v="0"/>
    <x v="0"/>
    <x v="0"/>
    <x v="0"/>
  </r>
  <r>
    <x v="3"/>
    <x v="2"/>
    <x v="20"/>
    <x v="76"/>
    <n v="338"/>
    <n v="770456.79"/>
    <n v="526114.35000000009"/>
    <n v="244342.44"/>
    <n v="66"/>
    <n v="21059.4"/>
    <n v="17525.599999999999"/>
    <n v="33623.57"/>
    <n v="34964.29"/>
    <n v="210"/>
    <n v="26850.81"/>
    <n v="33145.480000000003"/>
    <n v="490"/>
    <n v="2923.86"/>
    <n v="9109.5499999999993"/>
    <n v="37"/>
    <n v="151642.79999999999"/>
    <n v="294193.8"/>
    <x v="0"/>
    <x v="0"/>
    <x v="0"/>
    <x v="0"/>
    <x v="0"/>
    <x v="0"/>
  </r>
  <r>
    <x v="3"/>
    <x v="2"/>
    <x v="20"/>
    <x v="77"/>
    <n v="321"/>
    <n v="372952.38"/>
    <n v="245666.52000000002"/>
    <n v="127285.86"/>
    <n v="27"/>
    <n v="14627.53"/>
    <n v="12613.97"/>
    <n v="26236.25"/>
    <n v="25613.71"/>
    <n v="162"/>
    <n v="17863.13"/>
    <n v="26034.69"/>
    <n v="361"/>
    <n v="2596.96"/>
    <n v="3769.57"/>
    <n v="49"/>
    <n v="63057.99"/>
    <n v="73934.66"/>
    <x v="0"/>
    <x v="0"/>
    <x v="0"/>
    <x v="0"/>
    <x v="0"/>
    <x v="0"/>
  </r>
  <r>
    <x v="3"/>
    <x v="2"/>
    <x v="20"/>
    <x v="78"/>
    <n v="353"/>
    <n v="501381.54"/>
    <n v="318377.31999999995"/>
    <n v="183004.22"/>
    <n v="32"/>
    <n v="13541.62"/>
    <n v="13161.38"/>
    <n v="29048.13"/>
    <n v="37659.07"/>
    <n v="208"/>
    <n v="21942.3"/>
    <n v="35111.93"/>
    <n v="510"/>
    <n v="4418.2700000000004"/>
    <n v="4006.3"/>
    <n v="48"/>
    <n v="101309.9"/>
    <n v="95024.25"/>
    <x v="0"/>
    <x v="0"/>
    <x v="0"/>
    <x v="0"/>
    <x v="0"/>
    <x v="0"/>
  </r>
  <r>
    <x v="3"/>
    <x v="2"/>
    <x v="21"/>
    <x v="79"/>
    <n v="22"/>
    <n v="25272.799999999999"/>
    <n v="11352.88"/>
    <n v="13919.92"/>
    <n v="0"/>
    <n v="1255.4000000000001"/>
    <n v="461.6"/>
    <n v="2238"/>
    <n v="1189.8"/>
    <n v="11"/>
    <n v="649.20000000000005"/>
    <n v="1334.2"/>
    <n v="21"/>
    <n v="1086.32"/>
    <n v="1511.68"/>
    <n v="8"/>
    <n v="0"/>
    <n v="0"/>
    <x v="0"/>
    <x v="0"/>
    <x v="0"/>
    <x v="0"/>
    <x v="0"/>
    <x v="0"/>
  </r>
  <r>
    <x v="3"/>
    <x v="2"/>
    <x v="21"/>
    <x v="80"/>
    <n v="39"/>
    <n v="42568.04"/>
    <n v="17328.230000000003"/>
    <n v="25239.809999999998"/>
    <n v="0"/>
    <n v="1594.95"/>
    <n v="1275.05"/>
    <n v="3041.74"/>
    <n v="1905.16"/>
    <n v="16"/>
    <n v="677.93"/>
    <n v="796.96"/>
    <n v="16"/>
    <n v="1118.19"/>
    <n v="3457.26"/>
    <n v="17"/>
    <n v="0"/>
    <n v="0"/>
    <x v="0"/>
    <x v="0"/>
    <x v="0"/>
    <x v="0"/>
    <x v="0"/>
    <x v="0"/>
  </r>
  <r>
    <x v="3"/>
    <x v="2"/>
    <x v="21"/>
    <x v="155"/>
    <n v="26"/>
    <n v="32160.560000000001"/>
    <n v="16251.86"/>
    <n v="15908.7"/>
    <n v="0"/>
    <n v="1414.5"/>
    <n v="592.5"/>
    <n v="3548.77"/>
    <n v="1486.66"/>
    <n v="16"/>
    <n v="2727.84"/>
    <n v="1370.81"/>
    <n v="39"/>
    <n v="1809.59"/>
    <n v="2731.03"/>
    <n v="19"/>
    <n v="0"/>
    <n v="0"/>
    <x v="0"/>
    <x v="0"/>
    <x v="0"/>
    <x v="0"/>
    <x v="0"/>
    <x v="0"/>
  </r>
  <r>
    <x v="3"/>
    <x v="2"/>
    <x v="21"/>
    <x v="177"/>
    <n v="30"/>
    <n v="46597.99"/>
    <n v="21956.92"/>
    <n v="24641.07"/>
    <n v="0"/>
    <n v="1529.25"/>
    <n v="769.75"/>
    <n v="4506.68"/>
    <n v="2291.5"/>
    <n v="20"/>
    <n v="1232.96"/>
    <n v="1802.54"/>
    <n v="29"/>
    <n v="829.18"/>
    <n v="3496.77"/>
    <n v="8"/>
    <n v="0"/>
    <n v="0"/>
    <x v="0"/>
    <x v="0"/>
    <x v="0"/>
    <x v="0"/>
    <x v="0"/>
    <x v="0"/>
  </r>
  <r>
    <x v="3"/>
    <x v="2"/>
    <x v="30"/>
    <x v="134"/>
    <n v="0"/>
    <n v="127413.13"/>
    <n v="127413.13"/>
    <n v="0"/>
    <n v="42"/>
    <n v="0"/>
    <n v="0"/>
    <n v="0"/>
    <n v="0"/>
    <n v="0"/>
    <n v="0"/>
    <n v="0"/>
    <n v="0"/>
    <n v="0"/>
    <n v="0"/>
    <n v="0"/>
    <n v="0"/>
    <n v="127413.1"/>
    <x v="0"/>
    <x v="0"/>
    <x v="0"/>
    <x v="0"/>
    <x v="0"/>
    <x v="0"/>
  </r>
  <r>
    <x v="3"/>
    <x v="2"/>
    <x v="28"/>
    <x v="6"/>
    <n v="10"/>
    <n v="1620.65"/>
    <n v="943.10000000000014"/>
    <n v="677.55"/>
    <n v="0"/>
    <n v="402.3"/>
    <n v="331.7"/>
    <n v="0"/>
    <n v="0"/>
    <n v="0"/>
    <n v="0"/>
    <n v="0"/>
    <n v="0"/>
    <n v="215.25"/>
    <n v="611.4"/>
    <n v="22"/>
    <n v="0"/>
    <n v="0"/>
    <x v="0"/>
    <x v="0"/>
    <x v="0"/>
    <x v="0"/>
    <x v="0"/>
    <x v="0"/>
  </r>
  <r>
    <x v="3"/>
    <x v="2"/>
    <x v="28"/>
    <x v="9"/>
    <n v="5"/>
    <n v="355"/>
    <n v="160.6"/>
    <n v="194.4"/>
    <n v="0"/>
    <n v="194.4"/>
    <n v="160.6"/>
    <n v="0"/>
    <n v="0"/>
    <n v="0"/>
    <n v="0"/>
    <n v="0"/>
    <n v="0"/>
    <n v="0"/>
    <n v="0"/>
    <n v="0"/>
    <n v="0"/>
    <n v="0"/>
    <x v="0"/>
    <x v="0"/>
    <x v="0"/>
    <x v="0"/>
    <x v="0"/>
    <x v="0"/>
  </r>
  <r>
    <x v="3"/>
    <x v="2"/>
    <x v="28"/>
    <x v="12"/>
    <n v="11"/>
    <n v="3307.9"/>
    <n v="2560.5"/>
    <n v="747.40000000000009"/>
    <n v="0"/>
    <n v="371.6"/>
    <n v="433.4"/>
    <n v="0"/>
    <n v="479.7"/>
    <n v="2"/>
    <n v="81.34"/>
    <n v="502.36"/>
    <n v="6"/>
    <n v="294.45999999999998"/>
    <n v="185.64"/>
    <n v="14"/>
    <n v="0"/>
    <n v="0"/>
    <x v="0"/>
    <x v="0"/>
    <x v="0"/>
    <x v="0"/>
    <x v="0"/>
    <x v="0"/>
  </r>
  <r>
    <x v="3"/>
    <x v="2"/>
    <x v="28"/>
    <x v="14"/>
    <n v="213"/>
    <n v="34222.18"/>
    <n v="11451.11"/>
    <n v="22771.07"/>
    <n v="0"/>
    <n v="13421.45"/>
    <n v="4682.55"/>
    <n v="772.8"/>
    <n v="0"/>
    <n v="2"/>
    <n v="449"/>
    <n v="263.89"/>
    <n v="8"/>
    <n v="7464.82"/>
    <n v="4959.07"/>
    <n v="361"/>
    <n v="0"/>
    <n v="0"/>
    <x v="0"/>
    <x v="0"/>
    <x v="0"/>
    <x v="0"/>
    <x v="0"/>
    <x v="0"/>
  </r>
  <r>
    <x v="3"/>
    <x v="2"/>
    <x v="28"/>
    <x v="19"/>
    <n v="25"/>
    <n v="3393.8"/>
    <n v="1422.2400000000002"/>
    <n v="1971.56"/>
    <n v="0"/>
    <n v="1425.7"/>
    <n v="722.3"/>
    <n v="0"/>
    <n v="0"/>
    <n v="0"/>
    <n v="44.8"/>
    <n v="250.9"/>
    <n v="4"/>
    <n v="501.06"/>
    <n v="449.04"/>
    <n v="28"/>
    <n v="0"/>
    <n v="0"/>
    <x v="0"/>
    <x v="0"/>
    <x v="0"/>
    <x v="0"/>
    <x v="0"/>
    <x v="0"/>
  </r>
  <r>
    <x v="3"/>
    <x v="2"/>
    <x v="28"/>
    <x v="20"/>
    <n v="45"/>
    <n v="8240.58"/>
    <n v="3966.8099999999995"/>
    <n v="4273.7700000000004"/>
    <n v="0"/>
    <n v="2470.9499999999998"/>
    <n v="1098.55"/>
    <n v="421.07"/>
    <n v="355.33"/>
    <n v="2"/>
    <n v="338.53"/>
    <n v="333.97"/>
    <n v="6"/>
    <n v="982.22"/>
    <n v="626.16"/>
    <n v="47"/>
    <n v="0"/>
    <n v="0"/>
    <x v="0"/>
    <x v="0"/>
    <x v="0"/>
    <x v="0"/>
    <x v="0"/>
    <x v="0"/>
  </r>
  <r>
    <x v="3"/>
    <x v="2"/>
    <x v="28"/>
    <x v="1"/>
    <n v="3"/>
    <n v="1224.8"/>
    <n v="160"/>
    <n v="1064.8"/>
    <n v="0"/>
    <n v="504"/>
    <n v="0"/>
    <n v="80"/>
    <n v="0"/>
    <n v="1"/>
    <n v="335.2"/>
    <n v="0"/>
    <n v="2"/>
    <n v="145.6"/>
    <n v="0"/>
    <n v="2"/>
    <n v="0"/>
    <n v="0"/>
    <x v="0"/>
    <x v="0"/>
    <x v="0"/>
    <x v="0"/>
    <x v="0"/>
    <x v="0"/>
  </r>
  <r>
    <x v="3"/>
    <x v="2"/>
    <x v="28"/>
    <x v="24"/>
    <n v="0"/>
    <n v="179716.83"/>
    <n v="179233.83"/>
    <n v="483"/>
    <n v="2"/>
    <n v="0"/>
    <n v="0"/>
    <n v="0"/>
    <n v="0"/>
    <n v="0"/>
    <n v="0"/>
    <n v="0"/>
    <n v="0"/>
    <n v="0"/>
    <n v="0"/>
    <n v="0"/>
    <n v="0"/>
    <n v="179233.8"/>
    <x v="0"/>
    <x v="0"/>
    <x v="0"/>
    <x v="0"/>
    <x v="0"/>
    <x v="0"/>
  </r>
  <r>
    <x v="3"/>
    <x v="2"/>
    <x v="28"/>
    <x v="157"/>
    <n v="154"/>
    <n v="23469.23"/>
    <n v="10779.819999999998"/>
    <n v="12689.410000000002"/>
    <n v="0"/>
    <n v="6811.05"/>
    <n v="4630.95"/>
    <n v="1103.98"/>
    <n v="491.2"/>
    <n v="6"/>
    <n v="1081.03"/>
    <n v="727.58"/>
    <n v="18"/>
    <n v="3679.35"/>
    <n v="1739.73"/>
    <n v="123"/>
    <n v="0"/>
    <n v="0"/>
    <x v="0"/>
    <x v="0"/>
    <x v="0"/>
    <x v="0"/>
    <x v="0"/>
    <x v="0"/>
  </r>
  <r>
    <x v="3"/>
    <x v="2"/>
    <x v="31"/>
    <x v="117"/>
    <n v="1"/>
    <n v="2166.6799999999998"/>
    <n v="2166.6799999999998"/>
    <n v="0"/>
    <n v="0"/>
    <n v="0"/>
    <n v="120"/>
    <n v="0"/>
    <n v="0"/>
    <n v="0"/>
    <n v="0"/>
    <n v="0"/>
    <n v="0"/>
    <n v="0"/>
    <n v="2046.68"/>
    <n v="1"/>
    <n v="0"/>
    <n v="0"/>
    <x v="0"/>
    <x v="0"/>
    <x v="0"/>
    <x v="0"/>
    <x v="0"/>
    <x v="0"/>
  </r>
  <r>
    <x v="3"/>
    <x v="2"/>
    <x v="32"/>
    <x v="158"/>
    <n v="0"/>
    <n v="9300"/>
    <n v="0"/>
    <n v="9300"/>
    <n v="0"/>
    <n v="0"/>
    <n v="0"/>
    <n v="0"/>
    <n v="0"/>
    <n v="0"/>
    <n v="0"/>
    <n v="0"/>
    <n v="0"/>
    <n v="0"/>
    <n v="0"/>
    <n v="0"/>
    <n v="0"/>
    <n v="0"/>
    <x v="0"/>
    <x v="0"/>
    <x v="0"/>
    <x v="0"/>
    <x v="0"/>
    <x v="0"/>
  </r>
  <r>
    <x v="3"/>
    <x v="2"/>
    <x v="32"/>
    <x v="159"/>
    <n v="0"/>
    <n v="2400"/>
    <n v="0"/>
    <n v="2400"/>
    <n v="0"/>
    <n v="0"/>
    <n v="0"/>
    <n v="0"/>
    <n v="0"/>
    <n v="0"/>
    <n v="0"/>
    <n v="0"/>
    <n v="0"/>
    <n v="0"/>
    <n v="0"/>
    <n v="0"/>
    <n v="0"/>
    <n v="0"/>
    <x v="0"/>
    <x v="0"/>
    <x v="0"/>
    <x v="0"/>
    <x v="0"/>
    <x v="0"/>
  </r>
  <r>
    <x v="3"/>
    <x v="2"/>
    <x v="33"/>
    <x v="160"/>
    <n v="7"/>
    <n v="245"/>
    <n v="0"/>
    <n v="245"/>
    <n v="0"/>
    <n v="245"/>
    <n v="0"/>
    <n v="0"/>
    <n v="0"/>
    <n v="0"/>
    <n v="0"/>
    <n v="0"/>
    <n v="0"/>
    <n v="0"/>
    <n v="0"/>
    <n v="0"/>
    <n v="0"/>
    <n v="0"/>
    <x v="0"/>
    <x v="0"/>
    <x v="0"/>
    <x v="0"/>
    <x v="0"/>
    <x v="0"/>
  </r>
  <r>
    <x v="3"/>
    <x v="2"/>
    <x v="33"/>
    <x v="161"/>
    <n v="7"/>
    <n v="275"/>
    <n v="0"/>
    <n v="275"/>
    <n v="0"/>
    <n v="275"/>
    <n v="0"/>
    <n v="0"/>
    <n v="0"/>
    <n v="0"/>
    <n v="0"/>
    <n v="0"/>
    <n v="0"/>
    <n v="0"/>
    <n v="0"/>
    <n v="0"/>
    <n v="0"/>
    <n v="0"/>
    <x v="0"/>
    <x v="0"/>
    <x v="0"/>
    <x v="0"/>
    <x v="0"/>
    <x v="0"/>
  </r>
  <r>
    <x v="3"/>
    <x v="2"/>
    <x v="33"/>
    <x v="162"/>
    <n v="6"/>
    <n v="202.5"/>
    <n v="22"/>
    <n v="180.5"/>
    <n v="0"/>
    <n v="180.5"/>
    <n v="22"/>
    <n v="0"/>
    <n v="0"/>
    <n v="0"/>
    <n v="0"/>
    <n v="0"/>
    <n v="0"/>
    <n v="0"/>
    <n v="0"/>
    <n v="0"/>
    <n v="0"/>
    <n v="0"/>
    <x v="0"/>
    <x v="0"/>
    <x v="0"/>
    <x v="0"/>
    <x v="0"/>
    <x v="0"/>
  </r>
  <r>
    <x v="3"/>
    <x v="2"/>
    <x v="34"/>
    <x v="163"/>
    <n v="63"/>
    <n v="21329.32"/>
    <n v="6816.8499999999985"/>
    <n v="14512.470000000001"/>
    <n v="0"/>
    <n v="5494.01"/>
    <n v="2568.4899999999998"/>
    <n v="97.6"/>
    <n v="70.400000000000006"/>
    <n v="2"/>
    <n v="7634.86"/>
    <n v="3841.96"/>
    <n v="41"/>
    <n v="0"/>
    <n v="0"/>
    <n v="0"/>
    <n v="0"/>
    <n v="0"/>
    <x v="0"/>
    <x v="0"/>
    <x v="0"/>
    <x v="0"/>
    <x v="0"/>
    <x v="0"/>
  </r>
  <r>
    <x v="3"/>
    <x v="2"/>
    <x v="22"/>
    <x v="83"/>
    <n v="160"/>
    <n v="113263.3"/>
    <n v="82313.73"/>
    <n v="30949.570000000003"/>
    <n v="1"/>
    <n v="20402.75"/>
    <n v="6914.75"/>
    <n v="8227.86"/>
    <n v="13320.95"/>
    <n v="104"/>
    <n v="270.39999999999998"/>
    <n v="0"/>
    <n v="3"/>
    <n v="1564.56"/>
    <n v="646.94000000000005"/>
    <n v="12"/>
    <n v="0"/>
    <n v="18333.47"/>
    <x v="0"/>
    <x v="0"/>
    <x v="0"/>
    <x v="0"/>
    <x v="0"/>
    <x v="0"/>
  </r>
  <r>
    <x v="3"/>
    <x v="2"/>
    <x v="22"/>
    <x v="84"/>
    <n v="198"/>
    <n v="378450.04"/>
    <n v="216315.27"/>
    <n v="162134.76999999999"/>
    <n v="13"/>
    <n v="21998.65"/>
    <n v="9222.6"/>
    <n v="14763.53"/>
    <n v="10725.5"/>
    <n v="135"/>
    <n v="3815.97"/>
    <n v="2520.1"/>
    <n v="48"/>
    <n v="2553.92"/>
    <n v="866"/>
    <n v="14"/>
    <n v="118820.7"/>
    <n v="142003"/>
    <x v="0"/>
    <x v="0"/>
    <x v="0"/>
    <x v="0"/>
    <x v="0"/>
    <x v="0"/>
  </r>
  <r>
    <x v="3"/>
    <x v="2"/>
    <x v="22"/>
    <x v="85"/>
    <n v="96"/>
    <n v="153111.13"/>
    <n v="71142.290000000008"/>
    <n v="81968.84"/>
    <n v="4"/>
    <n v="9802.01"/>
    <n v="5540.54"/>
    <n v="6809.73"/>
    <n v="8426.18"/>
    <n v="84"/>
    <n v="2772"/>
    <n v="2476.5"/>
    <n v="37"/>
    <n v="318.11"/>
    <n v="242.19"/>
    <n v="4"/>
    <n v="62266.99"/>
    <n v="23985.06"/>
    <x v="0"/>
    <x v="0"/>
    <x v="0"/>
    <x v="0"/>
    <x v="0"/>
    <x v="0"/>
  </r>
  <r>
    <x v="3"/>
    <x v="2"/>
    <x v="22"/>
    <x v="86"/>
    <n v="471"/>
    <n v="396055.01"/>
    <n v="324487.54000000004"/>
    <n v="71567.47"/>
    <n v="0"/>
    <n v="16754.400000000001"/>
    <n v="13391.1"/>
    <n v="44677.25"/>
    <n v="70647"/>
    <n v="330"/>
    <n v="5490.5"/>
    <n v="5887.19"/>
    <n v="116"/>
    <n v="4281.32"/>
    <n v="3913.75"/>
    <n v="60"/>
    <n v="0"/>
    <n v="0"/>
    <x v="0"/>
    <x v="0"/>
    <x v="0"/>
    <x v="0"/>
    <x v="0"/>
    <x v="0"/>
  </r>
  <r>
    <x v="3"/>
    <x v="2"/>
    <x v="22"/>
    <x v="87"/>
    <n v="256"/>
    <n v="359229.14"/>
    <n v="249985.57"/>
    <n v="109243.56999999999"/>
    <n v="5"/>
    <n v="19194.63"/>
    <n v="12716.62"/>
    <n v="36991.870000000003"/>
    <n v="28665.57"/>
    <n v="142"/>
    <n v="9202.31"/>
    <n v="8777.7999999999993"/>
    <n v="196"/>
    <n v="3710.37"/>
    <n v="1750.52"/>
    <n v="47"/>
    <n v="40144.39"/>
    <n v="66760.179999999993"/>
    <x v="0"/>
    <x v="0"/>
    <x v="0"/>
    <x v="0"/>
    <x v="0"/>
    <x v="0"/>
  </r>
  <r>
    <x v="3"/>
    <x v="2"/>
    <x v="22"/>
    <x v="164"/>
    <n v="488"/>
    <n v="391159.98"/>
    <n v="330274.52"/>
    <n v="60885.459999999992"/>
    <n v="0"/>
    <n v="15634.1"/>
    <n v="13263.9"/>
    <n v="35114.839999999997"/>
    <n v="74682.52"/>
    <n v="320"/>
    <n v="5440.53"/>
    <n v="19187.96"/>
    <n v="201"/>
    <n v="3057.99"/>
    <n v="3545.42"/>
    <n v="27"/>
    <n v="0"/>
    <n v="0"/>
    <x v="0"/>
    <x v="0"/>
    <x v="0"/>
    <x v="0"/>
    <x v="0"/>
    <x v="0"/>
  </r>
  <r>
    <x v="3"/>
    <x v="2"/>
    <x v="23"/>
    <x v="135"/>
    <n v="308"/>
    <n v="101390.07"/>
    <n v="86961.110000000015"/>
    <n v="14428.96"/>
    <n v="0"/>
    <n v="3281.16"/>
    <n v="14117.09"/>
    <n v="0"/>
    <n v="0"/>
    <n v="0"/>
    <n v="0"/>
    <n v="0"/>
    <n v="0"/>
    <n v="9182.7999999999993"/>
    <n v="72844.02"/>
    <n v="259"/>
    <n v="0"/>
    <n v="0"/>
    <x v="0"/>
    <x v="0"/>
    <x v="0"/>
    <x v="0"/>
    <x v="0"/>
    <x v="0"/>
  </r>
  <r>
    <x v="3"/>
    <x v="2"/>
    <x v="23"/>
    <x v="90"/>
    <n v="273"/>
    <n v="121109.3"/>
    <n v="101631.81"/>
    <n v="19477.489999999998"/>
    <n v="0"/>
    <n v="2697.17"/>
    <n v="9734.23"/>
    <n v="0"/>
    <n v="0"/>
    <n v="0"/>
    <n v="0"/>
    <n v="0"/>
    <n v="0"/>
    <n v="15644.32"/>
    <n v="91897.58"/>
    <n v="423"/>
    <n v="0"/>
    <n v="0"/>
    <x v="0"/>
    <x v="0"/>
    <x v="0"/>
    <x v="0"/>
    <x v="0"/>
    <x v="0"/>
  </r>
  <r>
    <x v="3"/>
    <x v="2"/>
    <x v="23"/>
    <x v="91"/>
    <n v="231"/>
    <n v="89601.4"/>
    <n v="77397.64"/>
    <n v="12203.76"/>
    <n v="0"/>
    <n v="2124.0700000000002"/>
    <n v="7895.83"/>
    <n v="0"/>
    <n v="0"/>
    <n v="0"/>
    <n v="0"/>
    <n v="0"/>
    <n v="0"/>
    <n v="7261.69"/>
    <n v="69501.81"/>
    <n v="280"/>
    <n v="0"/>
    <n v="0"/>
    <x v="0"/>
    <x v="0"/>
    <x v="0"/>
    <x v="0"/>
    <x v="0"/>
    <x v="0"/>
  </r>
  <r>
    <x v="3"/>
    <x v="2"/>
    <x v="23"/>
    <x v="124"/>
    <n v="149"/>
    <n v="61580.74"/>
    <n v="51121.64"/>
    <n v="10459.1"/>
    <n v="0"/>
    <n v="1447.3"/>
    <n v="4568.7"/>
    <n v="0"/>
    <n v="0"/>
    <n v="0"/>
    <n v="0"/>
    <n v="0"/>
    <n v="0"/>
    <n v="5476.8"/>
    <n v="46552.94"/>
    <n v="180"/>
    <n v="0"/>
    <n v="0"/>
    <x v="0"/>
    <x v="0"/>
    <x v="0"/>
    <x v="0"/>
    <x v="0"/>
    <x v="0"/>
  </r>
  <r>
    <x v="3"/>
    <x v="2"/>
    <x v="23"/>
    <x v="125"/>
    <n v="75"/>
    <n v="159878.29999999999"/>
    <n v="107956.45999999999"/>
    <n v="51921.84"/>
    <n v="18"/>
    <n v="1073.98"/>
    <n v="4060.82"/>
    <n v="0"/>
    <n v="0"/>
    <n v="0"/>
    <n v="0"/>
    <n v="0"/>
    <n v="0"/>
    <n v="2508.86"/>
    <n v="22674.82"/>
    <n v="66"/>
    <n v="46281"/>
    <n v="81220.820000000007"/>
    <x v="0"/>
    <x v="0"/>
    <x v="0"/>
    <x v="0"/>
    <x v="0"/>
    <x v="0"/>
  </r>
  <r>
    <x v="3"/>
    <x v="2"/>
    <x v="23"/>
    <x v="165"/>
    <n v="40"/>
    <n v="23782.6"/>
    <n v="8179.0399999999991"/>
    <n v="15603.56"/>
    <n v="0"/>
    <n v="567.88"/>
    <n v="1344.92"/>
    <n v="0"/>
    <n v="0"/>
    <n v="0"/>
    <n v="0"/>
    <n v="0"/>
    <n v="0"/>
    <n v="748.68"/>
    <n v="6834.12"/>
    <n v="7"/>
    <n v="0"/>
    <n v="0"/>
    <x v="0"/>
    <x v="0"/>
    <x v="0"/>
    <x v="0"/>
    <x v="0"/>
    <x v="0"/>
  </r>
  <r>
    <x v="3"/>
    <x v="2"/>
    <x v="23"/>
    <x v="166"/>
    <n v="22"/>
    <n v="6810.62"/>
    <n v="6315.43"/>
    <n v="495.19000000000005"/>
    <n v="0"/>
    <n v="188.22"/>
    <n v="417.13"/>
    <n v="0"/>
    <n v="0"/>
    <n v="0"/>
    <n v="0"/>
    <n v="0"/>
    <n v="0"/>
    <n v="306.97000000000003"/>
    <n v="5898.3"/>
    <n v="26"/>
    <n v="0"/>
    <n v="0"/>
    <x v="0"/>
    <x v="0"/>
    <x v="0"/>
    <x v="0"/>
    <x v="0"/>
    <x v="0"/>
  </r>
  <r>
    <x v="3"/>
    <x v="2"/>
    <x v="23"/>
    <x v="167"/>
    <n v="51"/>
    <n v="99301.32"/>
    <n v="12505.020000000004"/>
    <n v="86796.3"/>
    <n v="8"/>
    <n v="1269.68"/>
    <n v="912.27"/>
    <n v="1178"/>
    <n v="948.75"/>
    <n v="3"/>
    <n v="3071.56"/>
    <n v="1299.54"/>
    <n v="34"/>
    <n v="526.28"/>
    <n v="2025.82"/>
    <n v="9"/>
    <n v="80750.78"/>
    <n v="3065.14"/>
    <x v="0"/>
    <x v="0"/>
    <x v="0"/>
    <x v="0"/>
    <x v="0"/>
    <x v="0"/>
  </r>
  <r>
    <x v="3"/>
    <x v="2"/>
    <x v="23"/>
    <x v="168"/>
    <n v="98"/>
    <n v="29581.29"/>
    <n v="19102.88"/>
    <n v="10478.41"/>
    <n v="0"/>
    <n v="1531.8"/>
    <n v="2451.6999999999998"/>
    <n v="0"/>
    <n v="0"/>
    <n v="0"/>
    <n v="0"/>
    <n v="0"/>
    <n v="0"/>
    <n v="8370.61"/>
    <n v="16651.18"/>
    <n v="69"/>
    <n v="0"/>
    <n v="0"/>
    <x v="0"/>
    <x v="0"/>
    <x v="0"/>
    <x v="0"/>
    <x v="0"/>
    <x v="0"/>
  </r>
  <r>
    <x v="3"/>
    <x v="2"/>
    <x v="24"/>
    <x v="94"/>
    <n v="315"/>
    <n v="233307.01"/>
    <n v="121560.57"/>
    <n v="111746.44"/>
    <n v="32"/>
    <n v="31779.15"/>
    <n v="13575.85"/>
    <n v="1562.76"/>
    <n v="7110.16"/>
    <n v="15"/>
    <n v="409.53"/>
    <n v="667.41"/>
    <n v="8"/>
    <n v="1663.2"/>
    <n v="2248.12"/>
    <n v="23"/>
    <n v="76260.800000000003"/>
    <n v="80613.19"/>
    <x v="0"/>
    <x v="0"/>
    <x v="0"/>
    <x v="0"/>
    <x v="0"/>
    <x v="0"/>
  </r>
  <r>
    <x v="3"/>
    <x v="2"/>
    <x v="24"/>
    <x v="95"/>
    <n v="93"/>
    <n v="142514.34"/>
    <n v="32713.360000000001"/>
    <n v="109800.98"/>
    <n v="14"/>
    <n v="9993.01"/>
    <n v="3649.49"/>
    <n v="2102.37"/>
    <n v="1421.31"/>
    <n v="8"/>
    <n v="0"/>
    <n v="0"/>
    <n v="0"/>
    <n v="669.7"/>
    <n v="696.8"/>
    <n v="8"/>
    <n v="97035.9"/>
    <n v="19898.400000000001"/>
    <x v="0"/>
    <x v="0"/>
    <x v="0"/>
    <x v="0"/>
    <x v="0"/>
    <x v="0"/>
  </r>
  <r>
    <x v="3"/>
    <x v="2"/>
    <x v="24"/>
    <x v="97"/>
    <n v="272"/>
    <n v="501117.03"/>
    <n v="367554.99"/>
    <n v="133562.04"/>
    <n v="43"/>
    <n v="23386.13"/>
    <n v="10393.870000000001"/>
    <n v="5219.41"/>
    <n v="17765.189999999999"/>
    <n v="31"/>
    <n v="278.10000000000002"/>
    <n v="66.400000000000006"/>
    <n v="3"/>
    <n v="127.2"/>
    <n v="1235.4000000000001"/>
    <n v="8"/>
    <n v="102787.2"/>
    <n v="292124.90000000002"/>
    <x v="0"/>
    <x v="0"/>
    <x v="0"/>
    <x v="0"/>
    <x v="0"/>
    <x v="0"/>
  </r>
  <r>
    <x v="3"/>
    <x v="2"/>
    <x v="24"/>
    <x v="98"/>
    <n v="252"/>
    <n v="248254.53"/>
    <n v="144116.85999999999"/>
    <n v="104137.67"/>
    <n v="20"/>
    <n v="26548.39"/>
    <n v="12599.11"/>
    <n v="10873.11"/>
    <n v="10530.11"/>
    <n v="39"/>
    <n v="3071.59"/>
    <n v="222.56"/>
    <n v="23"/>
    <n v="1628.58"/>
    <n v="913.07"/>
    <n v="13"/>
    <n v="62016"/>
    <n v="77045.570000000007"/>
    <x v="0"/>
    <x v="0"/>
    <x v="0"/>
    <x v="0"/>
    <x v="0"/>
    <x v="0"/>
  </r>
  <r>
    <x v="3"/>
    <x v="2"/>
    <x v="24"/>
    <x v="126"/>
    <n v="133"/>
    <n v="72948.98"/>
    <n v="51701.229999999996"/>
    <n v="21247.75"/>
    <n v="0"/>
    <n v="12449.88"/>
    <n v="6730.13"/>
    <n v="2841.6"/>
    <n v="10512.17"/>
    <n v="16"/>
    <n v="1585.71"/>
    <n v="3898.13"/>
    <n v="23"/>
    <n v="4107.5600000000004"/>
    <n v="3853.26"/>
    <n v="29"/>
    <n v="0"/>
    <n v="0"/>
    <x v="0"/>
    <x v="0"/>
    <x v="0"/>
    <x v="0"/>
    <x v="0"/>
    <x v="0"/>
  </r>
  <r>
    <x v="3"/>
    <x v="2"/>
    <x v="24"/>
    <x v="136"/>
    <n v="47"/>
    <n v="19515.37"/>
    <n v="8517.18"/>
    <n v="10998.189999999999"/>
    <n v="1"/>
    <n v="4524.5"/>
    <n v="3483"/>
    <n v="1578.49"/>
    <n v="509.33"/>
    <n v="3"/>
    <n v="146.19999999999999"/>
    <n v="133.21"/>
    <n v="3"/>
    <n v="24"/>
    <n v="216"/>
    <n v="1"/>
    <n v="4725"/>
    <n v="0"/>
    <x v="0"/>
    <x v="0"/>
    <x v="0"/>
    <x v="0"/>
    <x v="0"/>
    <x v="0"/>
  </r>
  <r>
    <x v="3"/>
    <x v="2"/>
    <x v="24"/>
    <x v="127"/>
    <n v="692"/>
    <n v="98160.5"/>
    <n v="57217.099999999991"/>
    <n v="40943.400000000009"/>
    <n v="0"/>
    <n v="30687.8"/>
    <n v="15557.7"/>
    <n v="4507.21"/>
    <n v="10386.91"/>
    <n v="19"/>
    <n v="845.3"/>
    <n v="238"/>
    <n v="8"/>
    <n v="3420.09"/>
    <n v="1246.25"/>
    <n v="58"/>
    <n v="0"/>
    <n v="0"/>
    <x v="0"/>
    <x v="0"/>
    <x v="0"/>
    <x v="0"/>
    <x v="0"/>
    <x v="0"/>
  </r>
  <r>
    <x v="3"/>
    <x v="2"/>
    <x v="25"/>
    <x v="101"/>
    <n v="103"/>
    <n v="114844.96"/>
    <n v="76703.850000000006"/>
    <n v="38141.11"/>
    <n v="8"/>
    <n v="7860.76"/>
    <n v="8429.24"/>
    <n v="0"/>
    <n v="0"/>
    <n v="0"/>
    <n v="693.01"/>
    <n v="415.79"/>
    <n v="11"/>
    <n v="2780.34"/>
    <n v="9637.64"/>
    <n v="55"/>
    <n v="26807"/>
    <n v="58221.18"/>
    <x v="0"/>
    <x v="0"/>
    <x v="0"/>
    <x v="0"/>
    <x v="0"/>
    <x v="0"/>
  </r>
  <r>
    <x v="3"/>
    <x v="2"/>
    <x v="25"/>
    <x v="128"/>
    <n v="481"/>
    <n v="97820.18"/>
    <n v="65568.03"/>
    <n v="32252.15"/>
    <n v="0"/>
    <n v="27735.7"/>
    <n v="36317.300000000003"/>
    <n v="0"/>
    <n v="0"/>
    <n v="0"/>
    <n v="133.77000000000001"/>
    <n v="167.13"/>
    <n v="4"/>
    <n v="4382.68"/>
    <n v="29083.599999999999"/>
    <n v="246"/>
    <n v="0"/>
    <n v="0"/>
    <x v="0"/>
    <x v="0"/>
    <x v="0"/>
    <x v="0"/>
    <x v="0"/>
    <x v="0"/>
  </r>
  <r>
    <x v="3"/>
    <x v="2"/>
    <x v="25"/>
    <x v="137"/>
    <n v="74"/>
    <n v="57966.62"/>
    <n v="45617.43"/>
    <n v="12349.19"/>
    <n v="3"/>
    <n v="6139.75"/>
    <n v="5102.75"/>
    <n v="0"/>
    <n v="0"/>
    <n v="0"/>
    <n v="432.8"/>
    <n v="0"/>
    <n v="4"/>
    <n v="2496.14"/>
    <n v="12121.14"/>
    <n v="43"/>
    <n v="3280.5"/>
    <n v="28393.54"/>
    <x v="0"/>
    <x v="0"/>
    <x v="0"/>
    <x v="0"/>
    <x v="0"/>
    <x v="0"/>
  </r>
  <r>
    <x v="3"/>
    <x v="2"/>
    <x v="25"/>
    <x v="169"/>
    <n v="211"/>
    <n v="76863.600000000006"/>
    <n v="58696.520000000004"/>
    <n v="18167.079999999998"/>
    <n v="2"/>
    <n v="15874.89"/>
    <n v="13632.61"/>
    <n v="0"/>
    <n v="0"/>
    <n v="0"/>
    <n v="40.76"/>
    <n v="230.94"/>
    <n v="2"/>
    <n v="2251.4299999999998"/>
    <n v="15996.53"/>
    <n v="67"/>
    <n v="0"/>
    <n v="28836.44"/>
    <x v="0"/>
    <x v="0"/>
    <x v="0"/>
    <x v="0"/>
    <x v="0"/>
    <x v="0"/>
  </r>
  <r>
    <x v="3"/>
    <x v="2"/>
    <x v="26"/>
    <x v="104"/>
    <n v="206"/>
    <n v="51821.51"/>
    <n v="14586.96"/>
    <n v="37234.550000000003"/>
    <n v="0"/>
    <n v="14000.64"/>
    <n v="10184.36"/>
    <n v="0"/>
    <n v="0"/>
    <n v="0"/>
    <n v="2531.59"/>
    <n v="2841.77"/>
    <n v="42"/>
    <n v="162.32"/>
    <n v="1560.83"/>
    <n v="9"/>
    <n v="0"/>
    <n v="0"/>
    <x v="0"/>
    <x v="0"/>
    <x v="0"/>
    <x v="0"/>
    <x v="0"/>
    <x v="0"/>
  </r>
  <r>
    <x v="3"/>
    <x v="2"/>
    <x v="26"/>
    <x v="105"/>
    <n v="415"/>
    <n v="67509.710000000006"/>
    <n v="38266.500000000007"/>
    <n v="29243.21"/>
    <n v="0"/>
    <n v="24541.42"/>
    <n v="23169.85"/>
    <n v="0"/>
    <n v="0"/>
    <n v="0"/>
    <n v="1829.43"/>
    <n v="5678.71"/>
    <n v="68"/>
    <n v="2172.36"/>
    <n v="9417.94"/>
    <n v="54"/>
    <n v="0"/>
    <n v="0"/>
    <x v="0"/>
    <x v="0"/>
    <x v="0"/>
    <x v="0"/>
    <x v="0"/>
    <x v="0"/>
  </r>
  <r>
    <x v="0"/>
    <x v="3"/>
    <x v="0"/>
    <x v="3"/>
    <n v="293"/>
    <n v="214801.55"/>
    <n v="158765.96999999997"/>
    <n v="56035.58"/>
    <n v="0"/>
    <n v="12956.9"/>
    <n v="11734.6"/>
    <n v="11928.67"/>
    <n v="31185.08"/>
    <n v="133"/>
    <n v="12058.04"/>
    <n v="15262.41"/>
    <n v="240"/>
    <n v="9432.9699999999993"/>
    <n v="14356.38"/>
    <n v="455"/>
    <n v="0"/>
    <n v="0"/>
    <x v="0"/>
    <x v="0"/>
    <x v="0"/>
    <x v="0"/>
    <x v="0"/>
    <x v="0"/>
  </r>
  <r>
    <x v="0"/>
    <x v="3"/>
    <x v="0"/>
    <x v="4"/>
    <n v="212"/>
    <n v="110194.5"/>
    <n v="75881.37"/>
    <n v="34313.129999999997"/>
    <n v="0"/>
    <n v="9461.5499999999993"/>
    <n v="8341.4500000000007"/>
    <n v="3708.07"/>
    <n v="16285.13"/>
    <n v="69"/>
    <n v="4321.41"/>
    <n v="3511.44"/>
    <n v="82"/>
    <n v="4586.1000000000004"/>
    <n v="7756.95"/>
    <n v="299"/>
    <n v="0"/>
    <n v="0"/>
    <x v="0"/>
    <x v="0"/>
    <x v="0"/>
    <x v="0"/>
    <x v="0"/>
    <x v="0"/>
  </r>
  <r>
    <x v="0"/>
    <x v="3"/>
    <x v="0"/>
    <x v="50"/>
    <n v="0"/>
    <n v="10355.27"/>
    <n v="10355.27"/>
    <n v="0"/>
    <n v="1"/>
    <n v="0"/>
    <n v="0"/>
    <n v="0"/>
    <n v="0"/>
    <n v="0"/>
    <n v="0"/>
    <n v="0"/>
    <n v="0"/>
    <n v="0"/>
    <n v="0"/>
    <n v="0"/>
    <n v="0"/>
    <n v="10355.27"/>
    <x v="0"/>
    <x v="0"/>
    <x v="0"/>
    <x v="0"/>
    <x v="0"/>
    <x v="0"/>
  </r>
  <r>
    <x v="0"/>
    <x v="3"/>
    <x v="0"/>
    <x v="6"/>
    <n v="301"/>
    <n v="45845.75"/>
    <n v="19806.82"/>
    <n v="26038.93"/>
    <n v="0"/>
    <n v="18231.8"/>
    <n v="8877.2000000000007"/>
    <n v="702.21"/>
    <n v="793.14"/>
    <n v="9"/>
    <n v="684.47"/>
    <n v="1309.43"/>
    <n v="22"/>
    <n v="5875.45"/>
    <n v="5836.35"/>
    <n v="399"/>
    <n v="0"/>
    <n v="0"/>
    <x v="0"/>
    <x v="0"/>
    <x v="0"/>
    <x v="0"/>
    <x v="0"/>
    <x v="0"/>
  </r>
  <r>
    <x v="0"/>
    <x v="3"/>
    <x v="0"/>
    <x v="43"/>
    <n v="0"/>
    <n v="9041.26"/>
    <n v="0"/>
    <n v="9041.26"/>
    <n v="1"/>
    <n v="0"/>
    <n v="0"/>
    <n v="0"/>
    <n v="0"/>
    <n v="0"/>
    <n v="0"/>
    <n v="0"/>
    <n v="0"/>
    <n v="0"/>
    <n v="0"/>
    <n v="0"/>
    <n v="9041.26"/>
    <n v="0"/>
    <x v="0"/>
    <x v="0"/>
    <x v="0"/>
    <x v="0"/>
    <x v="0"/>
    <x v="0"/>
  </r>
  <r>
    <x v="0"/>
    <x v="3"/>
    <x v="0"/>
    <x v="8"/>
    <n v="430"/>
    <n v="158263.65"/>
    <n v="100543.20999999999"/>
    <n v="57720.44"/>
    <n v="0"/>
    <n v="12332.95"/>
    <n v="7024.55"/>
    <n v="8912.7800000000007"/>
    <n v="16778.02"/>
    <n v="108"/>
    <n v="11760.24"/>
    <n v="12103.96"/>
    <n v="225"/>
    <n v="11608.47"/>
    <n v="13255.08"/>
    <n v="565"/>
    <n v="0"/>
    <n v="0"/>
    <x v="0"/>
    <x v="0"/>
    <x v="0"/>
    <x v="0"/>
    <x v="0"/>
    <x v="0"/>
  </r>
  <r>
    <x v="0"/>
    <x v="3"/>
    <x v="0"/>
    <x v="9"/>
    <n v="7"/>
    <n v="925.95"/>
    <n v="346.5200000000001"/>
    <n v="579.42999999999995"/>
    <n v="0"/>
    <n v="413.2"/>
    <n v="212.8"/>
    <n v="0"/>
    <n v="0"/>
    <n v="0"/>
    <n v="0"/>
    <n v="0"/>
    <n v="0"/>
    <n v="152.22999999999999"/>
    <n v="133.72"/>
    <n v="8"/>
    <n v="0"/>
    <n v="0"/>
    <x v="0"/>
    <x v="0"/>
    <x v="0"/>
    <x v="0"/>
    <x v="0"/>
    <x v="0"/>
  </r>
  <r>
    <x v="0"/>
    <x v="3"/>
    <x v="0"/>
    <x v="10"/>
    <n v="15"/>
    <n v="1978.75"/>
    <n v="663.61999999999989"/>
    <n v="1315.13"/>
    <n v="0"/>
    <n v="932.1"/>
    <n v="467.4"/>
    <n v="0"/>
    <n v="0"/>
    <n v="0"/>
    <n v="154.80000000000001"/>
    <n v="0"/>
    <n v="1"/>
    <n v="56.23"/>
    <n v="196.22"/>
    <n v="9"/>
    <n v="0"/>
    <n v="0"/>
    <x v="0"/>
    <x v="0"/>
    <x v="0"/>
    <x v="0"/>
    <x v="0"/>
    <x v="0"/>
  </r>
  <r>
    <x v="0"/>
    <x v="3"/>
    <x v="0"/>
    <x v="11"/>
    <n v="407"/>
    <n v="253235.08"/>
    <n v="162156.68"/>
    <n v="91078.399999999994"/>
    <n v="0"/>
    <n v="23154.75"/>
    <n v="13325.75"/>
    <n v="12964.98"/>
    <n v="29304.47"/>
    <n v="129"/>
    <n v="21672.83"/>
    <n v="20361.05"/>
    <n v="394"/>
    <n v="19101.84"/>
    <n v="14626.51"/>
    <n v="720"/>
    <n v="0"/>
    <n v="0"/>
    <x v="0"/>
    <x v="0"/>
    <x v="0"/>
    <x v="0"/>
    <x v="0"/>
    <x v="0"/>
  </r>
  <r>
    <x v="0"/>
    <x v="3"/>
    <x v="0"/>
    <x v="12"/>
    <n v="60"/>
    <n v="9906.1"/>
    <n v="5022.1500000000005"/>
    <n v="4883.95"/>
    <n v="0"/>
    <n v="3270.15"/>
    <n v="1869.85"/>
    <n v="33.68"/>
    <n v="165.57"/>
    <n v="2"/>
    <n v="687.25"/>
    <n v="1854.25"/>
    <n v="32"/>
    <n v="831.87"/>
    <n v="733.98"/>
    <n v="55"/>
    <n v="0"/>
    <n v="0"/>
    <x v="0"/>
    <x v="0"/>
    <x v="0"/>
    <x v="0"/>
    <x v="0"/>
    <x v="0"/>
  </r>
  <r>
    <x v="0"/>
    <x v="3"/>
    <x v="0"/>
    <x v="13"/>
    <n v="2"/>
    <n v="2136.65"/>
    <n v="2010.39"/>
    <n v="126.25999999999999"/>
    <n v="0"/>
    <n v="7.8"/>
    <n v="91.2"/>
    <n v="0"/>
    <n v="416"/>
    <n v="2"/>
    <n v="0"/>
    <n v="0"/>
    <n v="0"/>
    <n v="118.46"/>
    <n v="671.19"/>
    <n v="16"/>
    <n v="0"/>
    <n v="0"/>
    <x v="0"/>
    <x v="0"/>
    <x v="0"/>
    <x v="0"/>
    <x v="0"/>
    <x v="0"/>
  </r>
  <r>
    <x v="0"/>
    <x v="3"/>
    <x v="0"/>
    <x v="14"/>
    <n v="344"/>
    <n v="51277.2"/>
    <n v="20172.849999999999"/>
    <n v="31104.35"/>
    <n v="0"/>
    <n v="22088.35"/>
    <n v="9745.15"/>
    <n v="112.08"/>
    <n v="159.82"/>
    <n v="3"/>
    <n v="1132.9100000000001"/>
    <n v="1550.19"/>
    <n v="22"/>
    <n v="7537.01"/>
    <n v="8173.89"/>
    <n v="589"/>
    <n v="0"/>
    <n v="0"/>
    <x v="0"/>
    <x v="0"/>
    <x v="0"/>
    <x v="0"/>
    <x v="0"/>
    <x v="0"/>
  </r>
  <r>
    <x v="0"/>
    <x v="3"/>
    <x v="0"/>
    <x v="15"/>
    <n v="446"/>
    <n v="178077.21"/>
    <n v="100591.03999999999"/>
    <n v="77486.17"/>
    <n v="0"/>
    <n v="14242.14"/>
    <n v="6497.61"/>
    <n v="18351.73"/>
    <n v="11593.94"/>
    <n v="84"/>
    <n v="19207.560000000001"/>
    <n v="13088.34"/>
    <n v="256"/>
    <n v="15982.74"/>
    <n v="9519.81"/>
    <n v="609"/>
    <n v="0"/>
    <n v="0"/>
    <x v="0"/>
    <x v="0"/>
    <x v="0"/>
    <x v="0"/>
    <x v="0"/>
    <x v="0"/>
  </r>
  <r>
    <x v="0"/>
    <x v="3"/>
    <x v="0"/>
    <x v="16"/>
    <n v="308"/>
    <n v="93361.75"/>
    <n v="38859.130000000005"/>
    <n v="54502.619999999995"/>
    <n v="0"/>
    <n v="11498.49"/>
    <n v="3511.01"/>
    <n v="7499.17"/>
    <n v="3373.78"/>
    <n v="41"/>
    <n v="12101.22"/>
    <n v="4183.9799999999996"/>
    <n v="141"/>
    <n v="12167.74"/>
    <n v="6044.46"/>
    <n v="453"/>
    <n v="0"/>
    <n v="0"/>
    <x v="0"/>
    <x v="0"/>
    <x v="0"/>
    <x v="0"/>
    <x v="0"/>
    <x v="0"/>
  </r>
  <r>
    <x v="0"/>
    <x v="3"/>
    <x v="0"/>
    <x v="18"/>
    <n v="340"/>
    <n v="121241.60000000001"/>
    <n v="62305.210000000006"/>
    <n v="58936.39"/>
    <n v="0"/>
    <n v="10115.700000000001"/>
    <n v="5163.55"/>
    <n v="8321.44"/>
    <n v="7375.71"/>
    <n v="56"/>
    <n v="13569.69"/>
    <n v="10096.06"/>
    <n v="203"/>
    <n v="11488.56"/>
    <n v="8275.59"/>
    <n v="470"/>
    <n v="0"/>
    <n v="0"/>
    <x v="0"/>
    <x v="0"/>
    <x v="0"/>
    <x v="0"/>
    <x v="0"/>
    <x v="0"/>
  </r>
  <r>
    <x v="0"/>
    <x v="3"/>
    <x v="0"/>
    <x v="19"/>
    <n v="276"/>
    <n v="48591.65"/>
    <n v="16359.090000000004"/>
    <n v="32232.559999999998"/>
    <n v="0"/>
    <n v="18131.3"/>
    <n v="7662.2"/>
    <n v="1396.28"/>
    <n v="377.12"/>
    <n v="7"/>
    <n v="4008.4"/>
    <n v="607"/>
    <n v="36"/>
    <n v="7960.58"/>
    <n v="4165.97"/>
    <n v="351"/>
    <n v="0"/>
    <n v="0"/>
    <x v="0"/>
    <x v="0"/>
    <x v="0"/>
    <x v="0"/>
    <x v="0"/>
    <x v="0"/>
  </r>
  <r>
    <x v="0"/>
    <x v="3"/>
    <x v="0"/>
    <x v="20"/>
    <n v="2"/>
    <n v="1709.45"/>
    <n v="1559.56"/>
    <n v="149.88999999999999"/>
    <n v="0"/>
    <n v="28.8"/>
    <n v="115.2"/>
    <n v="96"/>
    <n v="384"/>
    <n v="1"/>
    <n v="25.09"/>
    <n v="100.36"/>
    <n v="1"/>
    <n v="0"/>
    <n v="0"/>
    <n v="0"/>
    <n v="0"/>
    <n v="0"/>
    <x v="0"/>
    <x v="0"/>
    <x v="0"/>
    <x v="0"/>
    <x v="0"/>
    <x v="0"/>
  </r>
  <r>
    <x v="0"/>
    <x v="3"/>
    <x v="1"/>
    <x v="0"/>
    <n v="1175"/>
    <n v="752665.1"/>
    <n v="501003.05999999994"/>
    <n v="251662.04"/>
    <n v="80"/>
    <n v="107775.5"/>
    <n v="58348.27"/>
    <n v="35680.480000000003"/>
    <n v="13722.53"/>
    <n v="304"/>
    <n v="27976.41"/>
    <n v="11242.81"/>
    <n v="290"/>
    <n v="9058.84"/>
    <n v="18813.66"/>
    <n v="301"/>
    <n v="68446.81"/>
    <n v="300069.8"/>
    <x v="0"/>
    <x v="0"/>
    <x v="0"/>
    <x v="0"/>
    <x v="0"/>
    <x v="0"/>
  </r>
  <r>
    <x v="0"/>
    <x v="3"/>
    <x v="1"/>
    <x v="21"/>
    <n v="0"/>
    <n v="0"/>
    <n v="0"/>
    <n v="0"/>
    <n v="0"/>
    <n v="0"/>
    <n v="0"/>
    <n v="0"/>
    <n v="0"/>
    <n v="0"/>
    <n v="0"/>
    <n v="0"/>
    <n v="0"/>
    <n v="0"/>
    <n v="0"/>
    <n v="1"/>
    <n v="0"/>
    <n v="0"/>
    <x v="0"/>
    <x v="0"/>
    <x v="0"/>
    <x v="0"/>
    <x v="0"/>
    <x v="0"/>
  </r>
  <r>
    <x v="0"/>
    <x v="3"/>
    <x v="1"/>
    <x v="1"/>
    <n v="490"/>
    <n v="733736.12"/>
    <n v="663275.36"/>
    <n v="70460.760000000009"/>
    <n v="59"/>
    <n v="27025.5"/>
    <n v="30041.7"/>
    <n v="5034.41"/>
    <n v="2078.39"/>
    <n v="24"/>
    <n v="10357.06"/>
    <n v="11658.69"/>
    <n v="197"/>
    <n v="5364.55"/>
    <n v="9620.5"/>
    <n v="202"/>
    <n v="20581.240000000002"/>
    <n v="595650.5"/>
    <x v="12"/>
    <x v="0"/>
    <x v="12"/>
    <x v="0"/>
    <x v="0"/>
    <x v="0"/>
  </r>
  <r>
    <x v="0"/>
    <x v="3"/>
    <x v="1"/>
    <x v="6"/>
    <n v="10"/>
    <n v="3255.85"/>
    <n v="2600.16"/>
    <n v="655.69"/>
    <n v="0"/>
    <n v="269.8"/>
    <n v="434.7"/>
    <n v="49.48"/>
    <n v="430.52"/>
    <n v="1"/>
    <n v="125.4"/>
    <n v="565"/>
    <n v="8"/>
    <n v="39.01"/>
    <n v="209.94"/>
    <n v="6"/>
    <n v="0"/>
    <n v="0"/>
    <x v="0"/>
    <x v="0"/>
    <x v="0"/>
    <x v="0"/>
    <x v="0"/>
    <x v="0"/>
  </r>
  <r>
    <x v="0"/>
    <x v="3"/>
    <x v="1"/>
    <x v="22"/>
    <n v="27"/>
    <n v="15030.9"/>
    <n v="8437.56"/>
    <n v="6593.34"/>
    <n v="0"/>
    <n v="2010.25"/>
    <n v="2561"/>
    <n v="325.8"/>
    <n v="0"/>
    <n v="1"/>
    <n v="0"/>
    <n v="579.15"/>
    <n v="4"/>
    <n v="4257.29"/>
    <n v="4645.8100000000004"/>
    <n v="16"/>
    <n v="0"/>
    <n v="0"/>
    <x v="0"/>
    <x v="0"/>
    <x v="0"/>
    <x v="0"/>
    <x v="0"/>
    <x v="0"/>
  </r>
  <r>
    <x v="0"/>
    <x v="3"/>
    <x v="1"/>
    <x v="23"/>
    <n v="95"/>
    <n v="45956.65"/>
    <n v="19082.78"/>
    <n v="26873.870000000003"/>
    <n v="1"/>
    <n v="9895.75"/>
    <n v="6596.75"/>
    <n v="1203.67"/>
    <n v="242.68"/>
    <n v="12"/>
    <n v="13610.98"/>
    <n v="5400.27"/>
    <n v="99"/>
    <n v="215.47"/>
    <n v="887.23"/>
    <n v="9"/>
    <n v="0"/>
    <n v="3063.15"/>
    <x v="0"/>
    <x v="0"/>
    <x v="0"/>
    <x v="0"/>
    <x v="0"/>
    <x v="0"/>
  </r>
  <r>
    <x v="0"/>
    <x v="3"/>
    <x v="1"/>
    <x v="24"/>
    <n v="0"/>
    <n v="1303862.06"/>
    <n v="1303862.06"/>
    <n v="0"/>
    <n v="24"/>
    <n v="0"/>
    <n v="0"/>
    <n v="0"/>
    <n v="0"/>
    <n v="0"/>
    <n v="0"/>
    <n v="0"/>
    <n v="0"/>
    <n v="0"/>
    <n v="0"/>
    <n v="0"/>
    <n v="0"/>
    <n v="1303862"/>
    <x v="0"/>
    <x v="0"/>
    <x v="0"/>
    <x v="0"/>
    <x v="0"/>
    <x v="0"/>
  </r>
  <r>
    <x v="0"/>
    <x v="3"/>
    <x v="1"/>
    <x v="9"/>
    <n v="1"/>
    <n v="422.5"/>
    <n v="0"/>
    <n v="422.5"/>
    <n v="0"/>
    <n v="84"/>
    <n v="0"/>
    <n v="0"/>
    <n v="0"/>
    <n v="0"/>
    <n v="0"/>
    <n v="0"/>
    <n v="0"/>
    <n v="166.5"/>
    <n v="0"/>
    <n v="6"/>
    <n v="0"/>
    <n v="0"/>
    <x v="0"/>
    <x v="0"/>
    <x v="0"/>
    <x v="0"/>
    <x v="0"/>
    <x v="0"/>
  </r>
  <r>
    <x v="0"/>
    <x v="3"/>
    <x v="1"/>
    <x v="10"/>
    <n v="3"/>
    <n v="817.9"/>
    <n v="260.80000000000007"/>
    <n v="557.09999999999991"/>
    <n v="0"/>
    <n v="216.1"/>
    <n v="48.4"/>
    <n v="0"/>
    <n v="0"/>
    <n v="0"/>
    <n v="53.1"/>
    <n v="212.4"/>
    <n v="4"/>
    <n v="54.9"/>
    <n v="0"/>
    <n v="1"/>
    <n v="0"/>
    <n v="0"/>
    <x v="0"/>
    <x v="0"/>
    <x v="0"/>
    <x v="0"/>
    <x v="0"/>
    <x v="0"/>
  </r>
  <r>
    <x v="0"/>
    <x v="3"/>
    <x v="1"/>
    <x v="185"/>
    <n v="1"/>
    <n v="84"/>
    <n v="0"/>
    <n v="84"/>
    <n v="0"/>
    <n v="84"/>
    <n v="0"/>
    <n v="0"/>
    <n v="0"/>
    <n v="0"/>
    <n v="0"/>
    <n v="0"/>
    <n v="0"/>
    <n v="0"/>
    <n v="0"/>
    <n v="0"/>
    <n v="0"/>
    <n v="0"/>
    <x v="0"/>
    <x v="0"/>
    <x v="0"/>
    <x v="0"/>
    <x v="0"/>
    <x v="0"/>
  </r>
  <r>
    <x v="0"/>
    <x v="3"/>
    <x v="1"/>
    <x v="19"/>
    <n v="24"/>
    <n v="2772.45"/>
    <n v="1339.0499999999997"/>
    <n v="1433.4"/>
    <n v="0"/>
    <n v="894.4"/>
    <n v="713.1"/>
    <n v="0"/>
    <n v="0"/>
    <n v="0"/>
    <n v="411.3"/>
    <n v="0"/>
    <n v="3"/>
    <n v="127.7"/>
    <n v="625.95000000000005"/>
    <n v="13"/>
    <n v="0"/>
    <n v="0"/>
    <x v="0"/>
    <x v="0"/>
    <x v="0"/>
    <x v="0"/>
    <x v="0"/>
    <x v="0"/>
  </r>
  <r>
    <x v="0"/>
    <x v="3"/>
    <x v="2"/>
    <x v="72"/>
    <n v="0"/>
    <n v="221"/>
    <n v="0"/>
    <n v="221"/>
    <n v="0"/>
    <n v="0"/>
    <n v="0"/>
    <n v="0"/>
    <n v="0"/>
    <n v="0"/>
    <n v="0"/>
    <n v="0"/>
    <n v="0"/>
    <n v="0"/>
    <n v="0"/>
    <n v="0"/>
    <n v="0"/>
    <n v="0"/>
    <x v="0"/>
    <x v="0"/>
    <x v="0"/>
    <x v="0"/>
    <x v="0"/>
    <x v="0"/>
  </r>
  <r>
    <x v="0"/>
    <x v="3"/>
    <x v="2"/>
    <x v="25"/>
    <n v="865"/>
    <n v="935250.77"/>
    <n v="685598.96000000008"/>
    <n v="249651.80999999997"/>
    <n v="9"/>
    <n v="60201.65"/>
    <n v="61082.65"/>
    <n v="51763.31"/>
    <n v="29188"/>
    <n v="238"/>
    <n v="126314.7"/>
    <n v="137540.5"/>
    <n v="2013"/>
    <n v="3198.15"/>
    <n v="1108.7"/>
    <n v="82"/>
    <n v="5404"/>
    <n v="294776.5"/>
    <x v="0"/>
    <x v="0"/>
    <x v="0"/>
    <x v="0"/>
    <x v="0"/>
    <x v="0"/>
  </r>
  <r>
    <x v="0"/>
    <x v="3"/>
    <x v="2"/>
    <x v="26"/>
    <n v="260"/>
    <n v="234299.6"/>
    <n v="148520.91999999998"/>
    <n v="85778.680000000008"/>
    <n v="0"/>
    <n v="18872.259999999998"/>
    <n v="18246.490000000002"/>
    <n v="11883.29"/>
    <n v="12272.52"/>
    <n v="59"/>
    <n v="53418.83"/>
    <n v="69586.94"/>
    <n v="854"/>
    <n v="267.3"/>
    <n v="103.35"/>
    <n v="5"/>
    <n v="0"/>
    <n v="0"/>
    <x v="0"/>
    <x v="0"/>
    <x v="0"/>
    <x v="0"/>
    <x v="0"/>
    <x v="0"/>
  </r>
  <r>
    <x v="0"/>
    <x v="3"/>
    <x v="3"/>
    <x v="27"/>
    <n v="244"/>
    <n v="205634.63"/>
    <n v="166631.52000000002"/>
    <n v="39003.11"/>
    <n v="2"/>
    <n v="8192.65"/>
    <n v="7225.35"/>
    <n v="17039.14"/>
    <n v="35439.51"/>
    <n v="135"/>
    <n v="9913.9699999999993"/>
    <n v="13728.68"/>
    <n v="241"/>
    <n v="214.35"/>
    <n v="1205.25"/>
    <n v="17"/>
    <n v="0"/>
    <n v="4075.43"/>
    <x v="0"/>
    <x v="0"/>
    <x v="0"/>
    <x v="0"/>
    <x v="0"/>
    <x v="0"/>
  </r>
  <r>
    <x v="0"/>
    <x v="3"/>
    <x v="3"/>
    <x v="28"/>
    <n v="141"/>
    <n v="300941.48"/>
    <n v="193645.75"/>
    <n v="107295.73"/>
    <n v="23"/>
    <n v="15081.26"/>
    <n v="6278.74"/>
    <n v="16144.21"/>
    <n v="8604.5400000000009"/>
    <n v="51"/>
    <n v="2341.13"/>
    <n v="3254.37"/>
    <n v="73"/>
    <n v="89.1"/>
    <n v="0"/>
    <n v="1"/>
    <n v="72940.03"/>
    <n v="126010.6"/>
    <x v="0"/>
    <x v="0"/>
    <x v="0"/>
    <x v="0"/>
    <x v="0"/>
    <x v="0"/>
  </r>
  <r>
    <x v="0"/>
    <x v="3"/>
    <x v="3"/>
    <x v="29"/>
    <n v="426"/>
    <n v="735157.21"/>
    <n v="417626.31999999995"/>
    <n v="317530.89"/>
    <n v="37"/>
    <n v="42669.89"/>
    <n v="24048.86"/>
    <n v="53675.1"/>
    <n v="47012.6"/>
    <n v="234"/>
    <n v="30712.799999999999"/>
    <n v="25848.1"/>
    <n v="571"/>
    <n v="5108.3"/>
    <n v="3464"/>
    <n v="19"/>
    <n v="176721.8"/>
    <n v="115877.4"/>
    <x v="0"/>
    <x v="0"/>
    <x v="0"/>
    <x v="0"/>
    <x v="0"/>
    <x v="0"/>
  </r>
  <r>
    <x v="0"/>
    <x v="3"/>
    <x v="3"/>
    <x v="30"/>
    <n v="81"/>
    <n v="97506.3"/>
    <n v="47831.3"/>
    <n v="49675"/>
    <n v="5"/>
    <n v="9401.76"/>
    <n v="3650.74"/>
    <n v="4413.6000000000004"/>
    <n v="3204.9"/>
    <n v="27"/>
    <n v="3915.59"/>
    <n v="2178.91"/>
    <n v="55"/>
    <n v="18098.05"/>
    <n v="3174.3"/>
    <n v="12"/>
    <n v="13650"/>
    <n v="20385.45"/>
    <x v="0"/>
    <x v="0"/>
    <x v="0"/>
    <x v="0"/>
    <x v="0"/>
    <x v="0"/>
  </r>
  <r>
    <x v="0"/>
    <x v="3"/>
    <x v="4"/>
    <x v="31"/>
    <n v="63"/>
    <n v="80185.8"/>
    <n v="78854.8"/>
    <n v="1331"/>
    <n v="0"/>
    <n v="0"/>
    <n v="0"/>
    <n v="0"/>
    <n v="0"/>
    <n v="0"/>
    <n v="0"/>
    <n v="0"/>
    <n v="0"/>
    <n v="0"/>
    <n v="0"/>
    <n v="0"/>
    <n v="0"/>
    <n v="0"/>
    <x v="0"/>
    <x v="0"/>
    <x v="0"/>
    <x v="0"/>
    <x v="0"/>
    <x v="0"/>
  </r>
  <r>
    <x v="0"/>
    <x v="3"/>
    <x v="4"/>
    <x v="32"/>
    <n v="78"/>
    <n v="94767.65"/>
    <n v="94767.65"/>
    <n v="0"/>
    <n v="0"/>
    <n v="0"/>
    <n v="0"/>
    <n v="0"/>
    <n v="0"/>
    <n v="0"/>
    <n v="0"/>
    <n v="0"/>
    <n v="0"/>
    <n v="0"/>
    <n v="0"/>
    <n v="0"/>
    <n v="0"/>
    <n v="0"/>
    <x v="0"/>
    <x v="0"/>
    <x v="0"/>
    <x v="0"/>
    <x v="0"/>
    <x v="0"/>
  </r>
  <r>
    <x v="0"/>
    <x v="3"/>
    <x v="5"/>
    <x v="33"/>
    <n v="100"/>
    <n v="314515.43"/>
    <n v="210428.96000000002"/>
    <n v="104086.46999999999"/>
    <n v="5"/>
    <n v="9749.5"/>
    <n v="3903"/>
    <n v="12266.67"/>
    <n v="7380.63"/>
    <n v="17"/>
    <n v="197.1"/>
    <n v="0"/>
    <n v="3"/>
    <n v="712.8"/>
    <n v="0"/>
    <n v="3"/>
    <n v="78141.399999999994"/>
    <n v="159850.70000000001"/>
    <x v="0"/>
    <x v="0"/>
    <x v="0"/>
    <x v="0"/>
    <x v="0"/>
    <x v="0"/>
  </r>
  <r>
    <x v="0"/>
    <x v="3"/>
    <x v="5"/>
    <x v="34"/>
    <n v="286"/>
    <n v="457532.17"/>
    <n v="357720.98"/>
    <n v="99811.19"/>
    <n v="5"/>
    <n v="28333.25"/>
    <n v="17221.75"/>
    <n v="43448.94"/>
    <n v="37601.269999999997"/>
    <n v="132"/>
    <n v="1913.1"/>
    <n v="1550"/>
    <n v="29"/>
    <n v="1935.9"/>
    <n v="1780.2"/>
    <n v="27"/>
    <n v="24150"/>
    <n v="137467.29999999999"/>
    <x v="0"/>
    <x v="0"/>
    <x v="0"/>
    <x v="0"/>
    <x v="0"/>
    <x v="0"/>
  </r>
  <r>
    <x v="0"/>
    <x v="3"/>
    <x v="5"/>
    <x v="35"/>
    <n v="44"/>
    <n v="945343.39"/>
    <n v="903730.59"/>
    <n v="41612.799999999996"/>
    <n v="10"/>
    <n v="6388.75"/>
    <n v="1523.75"/>
    <n v="2042.85"/>
    <n v="1393.81"/>
    <n v="2"/>
    <n v="0"/>
    <n v="947.05"/>
    <n v="5"/>
    <n v="0"/>
    <n v="0"/>
    <n v="0"/>
    <n v="33181.199999999997"/>
    <n v="892992.7"/>
    <x v="0"/>
    <x v="0"/>
    <x v="0"/>
    <x v="0"/>
    <x v="0"/>
    <x v="0"/>
  </r>
  <r>
    <x v="0"/>
    <x v="3"/>
    <x v="5"/>
    <x v="36"/>
    <n v="49"/>
    <n v="44113.5"/>
    <n v="29057.4"/>
    <n v="15056.1"/>
    <n v="0"/>
    <n v="2098.9"/>
    <n v="1176.7"/>
    <n v="10054.66"/>
    <n v="2446.64"/>
    <n v="13"/>
    <n v="2718.28"/>
    <n v="353.92"/>
    <n v="18"/>
    <n v="184.26"/>
    <n v="77.540000000000006"/>
    <n v="9"/>
    <n v="0"/>
    <n v="0"/>
    <x v="0"/>
    <x v="0"/>
    <x v="0"/>
    <x v="0"/>
    <x v="0"/>
    <x v="0"/>
  </r>
  <r>
    <x v="0"/>
    <x v="3"/>
    <x v="6"/>
    <x v="38"/>
    <n v="238"/>
    <n v="1109802.5900000001"/>
    <n v="1042353.4000000001"/>
    <n v="67449.19"/>
    <n v="38"/>
    <n v="22592"/>
    <n v="15763"/>
    <n v="176.07"/>
    <n v="2201.23"/>
    <n v="7"/>
    <n v="4802.28"/>
    <n v="15693.27"/>
    <n v="184"/>
    <n v="37145.839999999997"/>
    <n v="30495.93"/>
    <n v="192"/>
    <n v="0"/>
    <n v="973445.4"/>
    <x v="0"/>
    <x v="0"/>
    <x v="0"/>
    <x v="0"/>
    <x v="0"/>
    <x v="0"/>
  </r>
  <r>
    <x v="0"/>
    <x v="3"/>
    <x v="6"/>
    <x v="39"/>
    <n v="210"/>
    <n v="135150.46"/>
    <n v="67998.959999999992"/>
    <n v="67151.5"/>
    <n v="0"/>
    <n v="7358.95"/>
    <n v="7183.55"/>
    <n v="874.6"/>
    <n v="672.4"/>
    <n v="13"/>
    <n v="25588.55"/>
    <n v="26155.55"/>
    <n v="418"/>
    <n v="33329.4"/>
    <n v="30893.46"/>
    <n v="188"/>
    <n v="0"/>
    <n v="0"/>
    <x v="0"/>
    <x v="0"/>
    <x v="0"/>
    <x v="0"/>
    <x v="0"/>
    <x v="0"/>
  </r>
  <r>
    <x v="0"/>
    <x v="3"/>
    <x v="6"/>
    <x v="40"/>
    <n v="218"/>
    <n v="116777.92"/>
    <n v="62210.5"/>
    <n v="54567.42"/>
    <n v="0"/>
    <n v="7931.35"/>
    <n v="7429.15"/>
    <n v="850.5"/>
    <n v="71.5"/>
    <n v="3"/>
    <n v="11351.95"/>
    <n v="20861.509999999998"/>
    <n v="264"/>
    <n v="31783.62"/>
    <n v="32004.34"/>
    <n v="187"/>
    <n v="0"/>
    <n v="0"/>
    <x v="0"/>
    <x v="0"/>
    <x v="0"/>
    <x v="0"/>
    <x v="0"/>
    <x v="0"/>
  </r>
  <r>
    <x v="0"/>
    <x v="3"/>
    <x v="7"/>
    <x v="41"/>
    <n v="266"/>
    <n v="147448.37"/>
    <n v="86473.59"/>
    <n v="60974.78"/>
    <n v="0"/>
    <n v="18475.14"/>
    <n v="17861.11"/>
    <n v="7150.15"/>
    <n v="3858.17"/>
    <n v="26"/>
    <n v="25801.79"/>
    <n v="42559.17"/>
    <n v="659"/>
    <n v="74.7"/>
    <n v="178.5"/>
    <n v="5"/>
    <n v="0"/>
    <n v="0"/>
    <x v="0"/>
    <x v="0"/>
    <x v="0"/>
    <x v="0"/>
    <x v="0"/>
    <x v="0"/>
  </r>
  <r>
    <x v="0"/>
    <x v="3"/>
    <x v="8"/>
    <x v="5"/>
    <n v="336"/>
    <n v="408902.39"/>
    <n v="352624.29000000004"/>
    <n v="56278.1"/>
    <n v="10"/>
    <n v="26015.05"/>
    <n v="18300.75"/>
    <n v="14197.09"/>
    <n v="9262.66"/>
    <n v="154"/>
    <n v="6990.32"/>
    <n v="5665.83"/>
    <n v="96"/>
    <n v="1835"/>
    <n v="1366.55"/>
    <n v="43"/>
    <n v="4590.6400000000003"/>
    <n v="271109"/>
    <x v="0"/>
    <x v="0"/>
    <x v="0"/>
    <x v="0"/>
    <x v="0"/>
    <x v="0"/>
  </r>
  <r>
    <x v="0"/>
    <x v="3"/>
    <x v="8"/>
    <x v="42"/>
    <n v="183"/>
    <n v="174271.28"/>
    <n v="125372.3"/>
    <n v="48898.979999999996"/>
    <n v="6"/>
    <n v="15708.25"/>
    <n v="9466.75"/>
    <n v="11497.73"/>
    <n v="8651.82"/>
    <n v="106"/>
    <n v="5263.51"/>
    <n v="7476.79"/>
    <n v="68"/>
    <n v="1457.52"/>
    <n v="1519.38"/>
    <n v="21"/>
    <n v="14771.97"/>
    <n v="57958.46"/>
    <x v="0"/>
    <x v="0"/>
    <x v="0"/>
    <x v="0"/>
    <x v="0"/>
    <x v="0"/>
  </r>
  <r>
    <x v="0"/>
    <x v="3"/>
    <x v="9"/>
    <x v="43"/>
    <n v="606"/>
    <n v="1095586.27"/>
    <n v="957076.49"/>
    <n v="138509.78"/>
    <n v="14"/>
    <n v="63492.88"/>
    <n v="24795.87"/>
    <n v="24587.88"/>
    <n v="25078.82"/>
    <n v="47"/>
    <n v="12323.19"/>
    <n v="2238.96"/>
    <n v="108"/>
    <n v="20457.46"/>
    <n v="4869.09"/>
    <n v="41"/>
    <n v="4300.37"/>
    <n v="800760.4"/>
    <x v="0"/>
    <x v="0"/>
    <x v="0"/>
    <x v="0"/>
    <x v="0"/>
    <x v="0"/>
  </r>
  <r>
    <x v="0"/>
    <x v="3"/>
    <x v="9"/>
    <x v="44"/>
    <n v="160"/>
    <n v="336085.99"/>
    <n v="238843.82"/>
    <n v="97242.17"/>
    <n v="2"/>
    <n v="24558.01"/>
    <n v="5895.74"/>
    <n v="59452.98"/>
    <n v="24683.73"/>
    <n v="44"/>
    <n v="65.7"/>
    <n v="0"/>
    <n v="1"/>
    <n v="1015.48"/>
    <n v="10154.219999999999"/>
    <n v="6"/>
    <n v="0"/>
    <n v="29836.71"/>
    <x v="0"/>
    <x v="0"/>
    <x v="0"/>
    <x v="0"/>
    <x v="0"/>
    <x v="0"/>
  </r>
  <r>
    <x v="0"/>
    <x v="3"/>
    <x v="9"/>
    <x v="45"/>
    <n v="326"/>
    <n v="321051.23"/>
    <n v="225076.31"/>
    <n v="95974.92"/>
    <n v="0"/>
    <n v="18465.150000000001"/>
    <n v="11402.7"/>
    <n v="55721.16"/>
    <n v="29375.35"/>
    <n v="63"/>
    <n v="6170.08"/>
    <n v="5497.92"/>
    <n v="95"/>
    <n v="15581.53"/>
    <n v="8607.32"/>
    <n v="38"/>
    <n v="0"/>
    <n v="0"/>
    <x v="0"/>
    <x v="0"/>
    <x v="0"/>
    <x v="0"/>
    <x v="0"/>
    <x v="0"/>
  </r>
  <r>
    <x v="0"/>
    <x v="3"/>
    <x v="10"/>
    <x v="47"/>
    <n v="20"/>
    <n v="38962.480000000003"/>
    <n v="15641.800000000003"/>
    <n v="23320.68"/>
    <n v="4"/>
    <n v="2381.25"/>
    <n v="1006.25"/>
    <n v="325.8"/>
    <n v="0"/>
    <n v="1"/>
    <n v="650.15"/>
    <n v="524.82000000000005"/>
    <n v="12"/>
    <n v="37.5"/>
    <n v="75"/>
    <n v="1"/>
    <n v="19925.98"/>
    <n v="13384.13"/>
    <x v="0"/>
    <x v="0"/>
    <x v="0"/>
    <x v="0"/>
    <x v="0"/>
    <x v="0"/>
  </r>
  <r>
    <x v="0"/>
    <x v="3"/>
    <x v="10"/>
    <x v="48"/>
    <n v="44"/>
    <n v="74673.78"/>
    <n v="17261.93"/>
    <n v="57411.85"/>
    <n v="10"/>
    <n v="4576.75"/>
    <n v="882"/>
    <n v="0"/>
    <n v="1345.5"/>
    <n v="1"/>
    <n v="0"/>
    <n v="53.95"/>
    <n v="1"/>
    <n v="35.1"/>
    <n v="0"/>
    <n v="1"/>
    <n v="52800"/>
    <n v="12289.48"/>
    <x v="0"/>
    <x v="0"/>
    <x v="0"/>
    <x v="0"/>
    <x v="0"/>
    <x v="0"/>
  </r>
  <r>
    <x v="0"/>
    <x v="3"/>
    <x v="10"/>
    <x v="49"/>
    <n v="233"/>
    <n v="966779.58"/>
    <n v="285620.75999999989"/>
    <n v="681158.82000000007"/>
    <n v="46"/>
    <n v="21431.88"/>
    <n v="5618.12"/>
    <n v="4460.9799999999996"/>
    <n v="4412.0200000000004"/>
    <n v="85"/>
    <n v="13958.23"/>
    <n v="7360.22"/>
    <n v="733"/>
    <n v="4783.43"/>
    <n v="2867.17"/>
    <n v="33"/>
    <n v="542935.30000000005"/>
    <n v="247617.3"/>
    <x v="0"/>
    <x v="0"/>
    <x v="0"/>
    <x v="0"/>
    <x v="0"/>
    <x v="0"/>
  </r>
  <r>
    <x v="0"/>
    <x v="3"/>
    <x v="10"/>
    <x v="50"/>
    <n v="0"/>
    <n v="629572.13"/>
    <n v="613310.93000000005"/>
    <n v="16261.2"/>
    <n v="77"/>
    <n v="0"/>
    <n v="0"/>
    <n v="100"/>
    <n v="659"/>
    <n v="1"/>
    <n v="0"/>
    <n v="0"/>
    <n v="0"/>
    <n v="0"/>
    <n v="0"/>
    <n v="0"/>
    <n v="16161.2"/>
    <n v="611133.9"/>
    <x v="0"/>
    <x v="0"/>
    <x v="0"/>
    <x v="0"/>
    <x v="0"/>
    <x v="0"/>
  </r>
  <r>
    <x v="0"/>
    <x v="3"/>
    <x v="10"/>
    <x v="64"/>
    <n v="0"/>
    <n v="28590.94"/>
    <n v="23721.94"/>
    <n v="4869"/>
    <n v="2"/>
    <n v="0"/>
    <n v="0"/>
    <n v="0"/>
    <n v="0"/>
    <n v="0"/>
    <n v="0"/>
    <n v="0"/>
    <n v="0"/>
    <n v="0"/>
    <n v="0"/>
    <n v="0"/>
    <n v="4869"/>
    <n v="23721.94"/>
    <x v="0"/>
    <x v="0"/>
    <x v="0"/>
    <x v="0"/>
    <x v="0"/>
    <x v="0"/>
  </r>
  <r>
    <x v="0"/>
    <x v="3"/>
    <x v="10"/>
    <x v="51"/>
    <n v="191"/>
    <n v="514131.94"/>
    <n v="302228.06"/>
    <n v="211903.88"/>
    <n v="40"/>
    <n v="14365.35"/>
    <n v="7153.25"/>
    <n v="8558.93"/>
    <n v="6471.12"/>
    <n v="35"/>
    <n v="6760.38"/>
    <n v="3820.92"/>
    <n v="101"/>
    <n v="1217.92"/>
    <n v="1676.38"/>
    <n v="58"/>
    <n v="178875.3"/>
    <n v="253046.3"/>
    <x v="0"/>
    <x v="0"/>
    <x v="0"/>
    <x v="0"/>
    <x v="0"/>
    <x v="0"/>
  </r>
  <r>
    <x v="0"/>
    <x v="3"/>
    <x v="10"/>
    <x v="52"/>
    <n v="178"/>
    <n v="75031.649999999994"/>
    <n v="52983.09"/>
    <n v="22048.560000000001"/>
    <n v="0"/>
    <n v="7812.8"/>
    <n v="4552.7"/>
    <n v="11209.33"/>
    <n v="6670.42"/>
    <n v="26"/>
    <n v="2090.5700000000002"/>
    <n v="2556.08"/>
    <n v="42"/>
    <n v="913.86"/>
    <n v="3444.39"/>
    <n v="33"/>
    <n v="0"/>
    <n v="0"/>
    <x v="0"/>
    <x v="0"/>
    <x v="0"/>
    <x v="0"/>
    <x v="0"/>
    <x v="0"/>
  </r>
  <r>
    <x v="0"/>
    <x v="3"/>
    <x v="10"/>
    <x v="53"/>
    <n v="139"/>
    <n v="413427.49"/>
    <n v="188715.46"/>
    <n v="224712.03"/>
    <n v="43"/>
    <n v="16126"/>
    <n v="4929"/>
    <n v="11755.73"/>
    <n v="1652.17"/>
    <n v="20"/>
    <n v="3350.6"/>
    <n v="1547.6"/>
    <n v="50"/>
    <n v="216.6"/>
    <n v="153.6"/>
    <n v="7"/>
    <n v="192901.1"/>
    <n v="153617.29999999999"/>
    <x v="0"/>
    <x v="0"/>
    <x v="0"/>
    <x v="0"/>
    <x v="0"/>
    <x v="0"/>
  </r>
  <r>
    <x v="0"/>
    <x v="3"/>
    <x v="10"/>
    <x v="54"/>
    <n v="76"/>
    <n v="274544.89"/>
    <n v="86593.600000000035"/>
    <n v="187951.28999999998"/>
    <n v="16"/>
    <n v="8670.5"/>
    <n v="3034.5"/>
    <n v="4038.43"/>
    <n v="2886.07"/>
    <n v="13"/>
    <n v="9181.86"/>
    <n v="1977.09"/>
    <n v="105"/>
    <n v="89.1"/>
    <n v="0"/>
    <n v="1"/>
    <n v="165830.39999999999"/>
    <n v="64846.9"/>
    <x v="0"/>
    <x v="0"/>
    <x v="0"/>
    <x v="0"/>
    <x v="0"/>
    <x v="0"/>
  </r>
  <r>
    <x v="0"/>
    <x v="3"/>
    <x v="11"/>
    <x v="56"/>
    <n v="37"/>
    <n v="10887.4"/>
    <n v="789.92000000000007"/>
    <n v="10097.48"/>
    <n v="0"/>
    <n v="10097.48"/>
    <n v="789.92"/>
    <n v="0"/>
    <n v="0"/>
    <n v="0"/>
    <n v="0"/>
    <n v="0"/>
    <n v="0"/>
    <n v="0"/>
    <n v="0"/>
    <n v="0"/>
    <n v="0"/>
    <n v="0"/>
    <x v="0"/>
    <x v="0"/>
    <x v="0"/>
    <x v="0"/>
    <x v="0"/>
    <x v="0"/>
  </r>
  <r>
    <x v="0"/>
    <x v="3"/>
    <x v="11"/>
    <x v="57"/>
    <n v="229"/>
    <n v="56504"/>
    <n v="10230.150000000001"/>
    <n v="46273.85"/>
    <n v="0"/>
    <n v="46273.85"/>
    <n v="10230.15"/>
    <n v="0"/>
    <n v="0"/>
    <n v="0"/>
    <n v="0"/>
    <n v="0"/>
    <n v="0"/>
    <n v="0"/>
    <n v="0"/>
    <n v="0"/>
    <n v="0"/>
    <n v="0"/>
    <x v="0"/>
    <x v="0"/>
    <x v="0"/>
    <x v="0"/>
    <x v="0"/>
    <x v="0"/>
  </r>
  <r>
    <x v="0"/>
    <x v="3"/>
    <x v="11"/>
    <x v="58"/>
    <n v="109"/>
    <n v="28898"/>
    <n v="5254.4000000000015"/>
    <n v="23643.599999999999"/>
    <n v="0"/>
    <n v="23643.599999999999"/>
    <n v="5254.4"/>
    <n v="0"/>
    <n v="0"/>
    <n v="0"/>
    <n v="0"/>
    <n v="0"/>
    <n v="0"/>
    <n v="0"/>
    <n v="0"/>
    <n v="0"/>
    <n v="0"/>
    <n v="0"/>
    <x v="0"/>
    <x v="0"/>
    <x v="0"/>
    <x v="0"/>
    <x v="0"/>
    <x v="0"/>
  </r>
  <r>
    <x v="0"/>
    <x v="3"/>
    <x v="11"/>
    <x v="59"/>
    <n v="0"/>
    <n v="4500"/>
    <n v="0"/>
    <n v="4500"/>
    <n v="0"/>
    <n v="0"/>
    <n v="0"/>
    <n v="0"/>
    <n v="0"/>
    <n v="0"/>
    <n v="0"/>
    <n v="0"/>
    <n v="0"/>
    <n v="0"/>
    <n v="0"/>
    <n v="0"/>
    <n v="0"/>
    <n v="0"/>
    <x v="0"/>
    <x v="0"/>
    <x v="0"/>
    <x v="0"/>
    <x v="0"/>
    <x v="0"/>
  </r>
  <r>
    <x v="0"/>
    <x v="3"/>
    <x v="11"/>
    <x v="120"/>
    <n v="89"/>
    <n v="24872"/>
    <n v="3575.6799999999967"/>
    <n v="21296.320000000003"/>
    <n v="0"/>
    <n v="20558.240000000002"/>
    <n v="3416.96"/>
    <n v="0"/>
    <n v="0"/>
    <n v="0"/>
    <n v="738.08"/>
    <n v="158.72"/>
    <n v="4"/>
    <n v="0"/>
    <n v="0"/>
    <n v="0"/>
    <n v="0"/>
    <n v="0"/>
    <x v="0"/>
    <x v="0"/>
    <x v="0"/>
    <x v="0"/>
    <x v="0"/>
    <x v="0"/>
  </r>
  <r>
    <x v="0"/>
    <x v="3"/>
    <x v="12"/>
    <x v="60"/>
    <n v="73"/>
    <n v="392139.96"/>
    <n v="495.5800000000163"/>
    <n v="391644.38"/>
    <n v="17"/>
    <n v="12531.88"/>
    <n v="495.62"/>
    <n v="0"/>
    <n v="0"/>
    <n v="0"/>
    <n v="881.8"/>
    <n v="0"/>
    <n v="7"/>
    <n v="0"/>
    <n v="0"/>
    <n v="0"/>
    <n v="378230.7"/>
    <n v="0"/>
    <x v="0"/>
    <x v="0"/>
    <x v="0"/>
    <x v="0"/>
    <x v="0"/>
    <x v="0"/>
  </r>
  <r>
    <x v="0"/>
    <x v="3"/>
    <x v="12"/>
    <x v="61"/>
    <n v="183"/>
    <n v="198192.85"/>
    <n v="127951.32"/>
    <n v="70241.53"/>
    <n v="10"/>
    <n v="9174.0499999999993"/>
    <n v="3347.45"/>
    <n v="13003.32"/>
    <n v="6377.48"/>
    <n v="53"/>
    <n v="4334.45"/>
    <n v="4344.3999999999996"/>
    <n v="92"/>
    <n v="5213.71"/>
    <n v="2559.09"/>
    <n v="33"/>
    <n v="38516"/>
    <n v="72561.3"/>
    <x v="0"/>
    <x v="0"/>
    <x v="0"/>
    <x v="0"/>
    <x v="0"/>
    <x v="0"/>
  </r>
  <r>
    <x v="0"/>
    <x v="3"/>
    <x v="12"/>
    <x v="55"/>
    <n v="110"/>
    <n v="363079.76"/>
    <n v="266386.94"/>
    <n v="96692.82"/>
    <n v="15"/>
    <n v="6622"/>
    <n v="8978"/>
    <n v="4293.6400000000003"/>
    <n v="3819.77"/>
    <n v="37"/>
    <n v="7773.52"/>
    <n v="5608.38"/>
    <n v="92"/>
    <n v="1054.5"/>
    <n v="8935.4500000000007"/>
    <n v="43"/>
    <n v="76949.16"/>
    <n v="222818.5"/>
    <x v="0"/>
    <x v="0"/>
    <x v="0"/>
    <x v="0"/>
    <x v="0"/>
    <x v="0"/>
  </r>
  <r>
    <x v="0"/>
    <x v="3"/>
    <x v="13"/>
    <x v="5"/>
    <n v="0"/>
    <n v="6735.43"/>
    <n v="6735.43"/>
    <n v="0"/>
    <n v="1"/>
    <n v="0"/>
    <n v="0"/>
    <n v="0"/>
    <n v="0"/>
    <n v="0"/>
    <n v="0"/>
    <n v="0"/>
    <n v="0"/>
    <n v="0"/>
    <n v="0"/>
    <n v="0"/>
    <n v="0"/>
    <n v="6735.43"/>
    <x v="0"/>
    <x v="0"/>
    <x v="0"/>
    <x v="0"/>
    <x v="0"/>
    <x v="0"/>
  </r>
  <r>
    <x v="0"/>
    <x v="3"/>
    <x v="13"/>
    <x v="62"/>
    <n v="662"/>
    <n v="237195.1"/>
    <n v="197745.15000000002"/>
    <n v="39449.949999999997"/>
    <n v="0"/>
    <n v="8178.5"/>
    <n v="28877"/>
    <n v="3359.5"/>
    <n v="10680.91"/>
    <n v="45"/>
    <n v="19995.47"/>
    <n v="127868.5"/>
    <n v="1265"/>
    <n v="235.48"/>
    <n v="2237.92"/>
    <n v="35"/>
    <n v="0"/>
    <n v="0"/>
    <x v="0"/>
    <x v="0"/>
    <x v="0"/>
    <x v="0"/>
    <x v="0"/>
    <x v="0"/>
  </r>
  <r>
    <x v="0"/>
    <x v="3"/>
    <x v="14"/>
    <x v="63"/>
    <n v="26"/>
    <n v="104357.35"/>
    <n v="76261.350000000006"/>
    <n v="28096"/>
    <n v="0"/>
    <n v="3406.5"/>
    <n v="1184.75"/>
    <n v="21062.5"/>
    <n v="10413"/>
    <n v="15"/>
    <n v="3627"/>
    <n v="1712.6"/>
    <n v="17"/>
    <n v="0"/>
    <n v="0"/>
    <n v="0"/>
    <n v="0"/>
    <n v="0"/>
    <x v="0"/>
    <x v="0"/>
    <x v="0"/>
    <x v="0"/>
    <x v="0"/>
    <x v="0"/>
  </r>
  <r>
    <x v="0"/>
    <x v="3"/>
    <x v="15"/>
    <x v="64"/>
    <n v="47"/>
    <n v="300210.64"/>
    <n v="270603.12"/>
    <n v="29607.52"/>
    <n v="10"/>
    <n v="4660.25"/>
    <n v="2652.25"/>
    <n v="1061.25"/>
    <n v="6232.45"/>
    <n v="16"/>
    <n v="1382.22"/>
    <n v="1762.78"/>
    <n v="25"/>
    <n v="151.80000000000001"/>
    <n v="153.6"/>
    <n v="3"/>
    <n v="22352"/>
    <n v="245214.6"/>
    <x v="0"/>
    <x v="0"/>
    <x v="0"/>
    <x v="0"/>
    <x v="0"/>
    <x v="0"/>
  </r>
  <r>
    <x v="0"/>
    <x v="3"/>
    <x v="16"/>
    <x v="65"/>
    <n v="153"/>
    <n v="72668.95"/>
    <n v="36642.140000000007"/>
    <n v="36026.80999999999"/>
    <n v="0"/>
    <n v="15248.13"/>
    <n v="6246.87"/>
    <n v="2448.88"/>
    <n v="4129.32"/>
    <n v="27"/>
    <n v="17711.419999999998"/>
    <n v="13082.38"/>
    <n v="226"/>
    <n v="315.38"/>
    <n v="27.17"/>
    <n v="13"/>
    <n v="0"/>
    <n v="0"/>
    <x v="0"/>
    <x v="0"/>
    <x v="0"/>
    <x v="0"/>
    <x v="0"/>
    <x v="0"/>
  </r>
  <r>
    <x v="0"/>
    <x v="3"/>
    <x v="16"/>
    <x v="66"/>
    <n v="45"/>
    <n v="44678.95"/>
    <n v="22854.53"/>
    <n v="21824.42"/>
    <n v="0"/>
    <n v="4463.5"/>
    <n v="2205.25"/>
    <n v="2933.21"/>
    <n v="3498.44"/>
    <n v="31"/>
    <n v="13216.91"/>
    <n v="3694.34"/>
    <n v="126"/>
    <n v="1210.8"/>
    <n v="593.20000000000005"/>
    <n v="4"/>
    <n v="0"/>
    <n v="0"/>
    <x v="0"/>
    <x v="0"/>
    <x v="0"/>
    <x v="0"/>
    <x v="0"/>
    <x v="0"/>
  </r>
  <r>
    <x v="0"/>
    <x v="3"/>
    <x v="17"/>
    <x v="67"/>
    <n v="312"/>
    <n v="193211.95"/>
    <n v="144625.59000000003"/>
    <n v="48586.36"/>
    <n v="2"/>
    <n v="9040"/>
    <n v="11700"/>
    <n v="10427.31"/>
    <n v="7225.84"/>
    <n v="51"/>
    <n v="26260.85"/>
    <n v="39145.019999999997"/>
    <n v="589"/>
    <n v="895.66"/>
    <n v="372.84"/>
    <n v="30"/>
    <n v="1248.54"/>
    <n v="50875.59"/>
    <x v="0"/>
    <x v="0"/>
    <x v="0"/>
    <x v="0"/>
    <x v="0"/>
    <x v="0"/>
  </r>
  <r>
    <x v="0"/>
    <x v="3"/>
    <x v="17"/>
    <x v="68"/>
    <n v="502"/>
    <n v="550204.80000000005"/>
    <n v="478842.49000000005"/>
    <n v="71362.31"/>
    <n v="5"/>
    <n v="12741.3"/>
    <n v="19749.2"/>
    <n v="19355.87"/>
    <n v="19155.34"/>
    <n v="116"/>
    <n v="35262.17"/>
    <n v="72931.37"/>
    <n v="917"/>
    <n v="2215.9699999999998"/>
    <n v="2280.2800000000002"/>
    <n v="113"/>
    <n v="0"/>
    <n v="287703.90000000002"/>
    <x v="0"/>
    <x v="0"/>
    <x v="0"/>
    <x v="0"/>
    <x v="0"/>
    <x v="0"/>
  </r>
  <r>
    <x v="0"/>
    <x v="3"/>
    <x v="18"/>
    <x v="69"/>
    <n v="69"/>
    <n v="35723.93"/>
    <n v="10110.200000000001"/>
    <n v="25613.73"/>
    <n v="1"/>
    <n v="7091.25"/>
    <n v="3630"/>
    <n v="1751"/>
    <n v="146.80000000000001"/>
    <n v="7"/>
    <n v="5630.55"/>
    <n v="2457.8000000000002"/>
    <n v="64"/>
    <n v="20"/>
    <n v="80"/>
    <n v="2"/>
    <n v="10805.93"/>
    <n v="0"/>
    <x v="0"/>
    <x v="0"/>
    <x v="0"/>
    <x v="0"/>
    <x v="0"/>
    <x v="0"/>
  </r>
  <r>
    <x v="0"/>
    <x v="3"/>
    <x v="19"/>
    <x v="70"/>
    <n v="125"/>
    <n v="121067.2"/>
    <n v="38566.39"/>
    <n v="82500.81"/>
    <n v="0"/>
    <n v="16484"/>
    <n v="3046"/>
    <n v="5393"/>
    <n v="2199"/>
    <n v="24"/>
    <n v="15097.63"/>
    <n v="10970.11"/>
    <n v="179"/>
    <n v="39046.18"/>
    <n v="7167.28"/>
    <n v="35"/>
    <n v="0"/>
    <n v="0"/>
    <x v="0"/>
    <x v="0"/>
    <x v="0"/>
    <x v="0"/>
    <x v="0"/>
    <x v="0"/>
  </r>
  <r>
    <x v="0"/>
    <x v="3"/>
    <x v="19"/>
    <x v="71"/>
    <n v="186"/>
    <n v="215627.98"/>
    <n v="102500.24"/>
    <n v="113127.74"/>
    <n v="1"/>
    <n v="23419.5"/>
    <n v="8074.25"/>
    <n v="13691.2"/>
    <n v="8415.15"/>
    <n v="38"/>
    <n v="40328.18"/>
    <n v="22940.61"/>
    <n v="385"/>
    <n v="18848.77"/>
    <n v="18857.53"/>
    <n v="34"/>
    <n v="10197.09"/>
    <n v="0"/>
    <x v="0"/>
    <x v="0"/>
    <x v="0"/>
    <x v="0"/>
    <x v="0"/>
    <x v="0"/>
  </r>
  <r>
    <x v="0"/>
    <x v="3"/>
    <x v="19"/>
    <x v="72"/>
    <n v="105"/>
    <n v="53868.65"/>
    <n v="17473.739999999998"/>
    <n v="36394.910000000003"/>
    <n v="0"/>
    <n v="11718.5"/>
    <n v="2016.5"/>
    <n v="3568.2"/>
    <n v="1299.1099999999999"/>
    <n v="14"/>
    <n v="14013.11"/>
    <n v="4423.51"/>
    <n v="126"/>
    <n v="6848.1"/>
    <n v="0"/>
    <n v="7"/>
    <n v="0"/>
    <n v="0"/>
    <x v="0"/>
    <x v="0"/>
    <x v="0"/>
    <x v="0"/>
    <x v="0"/>
    <x v="0"/>
  </r>
  <r>
    <x v="0"/>
    <x v="3"/>
    <x v="35"/>
    <x v="187"/>
    <n v="12"/>
    <n v="24554.799999999999"/>
    <n v="22610.399999999998"/>
    <n v="1944.4"/>
    <n v="0"/>
    <n v="827.5"/>
    <n v="962.5"/>
    <n v="163.80000000000001"/>
    <n v="6450.8"/>
    <n v="6"/>
    <n v="0"/>
    <n v="1470.75"/>
    <n v="14"/>
    <n v="953.1"/>
    <n v="497.15"/>
    <n v="9"/>
    <n v="0"/>
    <n v="0"/>
    <x v="0"/>
    <x v="0"/>
    <x v="0"/>
    <x v="0"/>
    <x v="0"/>
    <x v="0"/>
  </r>
  <r>
    <x v="0"/>
    <x v="3"/>
    <x v="20"/>
    <x v="73"/>
    <n v="0"/>
    <n v="31159.66"/>
    <n v="0"/>
    <n v="31159.66"/>
    <n v="2"/>
    <n v="0"/>
    <n v="0"/>
    <n v="0"/>
    <n v="0"/>
    <n v="0"/>
    <n v="0"/>
    <n v="0"/>
    <n v="0"/>
    <n v="0"/>
    <n v="0"/>
    <n v="0"/>
    <n v="31159.66"/>
    <n v="0"/>
    <x v="0"/>
    <x v="0"/>
    <x v="0"/>
    <x v="0"/>
    <x v="0"/>
    <x v="0"/>
  </r>
  <r>
    <x v="0"/>
    <x v="3"/>
    <x v="20"/>
    <x v="74"/>
    <n v="314"/>
    <n v="269805.98"/>
    <n v="197827.57999999996"/>
    <n v="71978.400000000009"/>
    <n v="2"/>
    <n v="12843.45"/>
    <n v="11915.1"/>
    <n v="30145.32"/>
    <n v="30991.58"/>
    <n v="179"/>
    <n v="21637.56"/>
    <n v="26459.88"/>
    <n v="411"/>
    <n v="3773.33"/>
    <n v="1733.38"/>
    <n v="21"/>
    <n v="699.74"/>
    <n v="4453.84"/>
    <x v="0"/>
    <x v="0"/>
    <x v="0"/>
    <x v="0"/>
    <x v="0"/>
    <x v="0"/>
  </r>
  <r>
    <x v="0"/>
    <x v="3"/>
    <x v="20"/>
    <x v="75"/>
    <n v="169"/>
    <n v="848084.66"/>
    <n v="544598.87000000011"/>
    <n v="303485.78999999998"/>
    <n v="54"/>
    <n v="14659.65"/>
    <n v="5313.35"/>
    <n v="22825.65"/>
    <n v="10908.61"/>
    <n v="101"/>
    <n v="20849.71"/>
    <n v="9898.39"/>
    <n v="252"/>
    <n v="2947.48"/>
    <n v="1383.72"/>
    <n v="28"/>
    <n v="238723.3"/>
    <n v="449626.3"/>
    <x v="0"/>
    <x v="0"/>
    <x v="0"/>
    <x v="0"/>
    <x v="0"/>
    <x v="0"/>
  </r>
  <r>
    <x v="0"/>
    <x v="3"/>
    <x v="20"/>
    <x v="76"/>
    <n v="344"/>
    <n v="713466.47"/>
    <n v="376124.63"/>
    <n v="337341.83999999997"/>
    <n v="55"/>
    <n v="24735.9"/>
    <n v="18517.099999999999"/>
    <n v="37789.21"/>
    <n v="32866.57"/>
    <n v="202"/>
    <n v="24985.81"/>
    <n v="22373.29"/>
    <n v="432"/>
    <n v="2528.02"/>
    <n v="1352.18"/>
    <n v="32"/>
    <n v="241223.9"/>
    <n v="159703.9"/>
    <x v="0"/>
    <x v="0"/>
    <x v="0"/>
    <x v="0"/>
    <x v="0"/>
    <x v="0"/>
  </r>
  <r>
    <x v="0"/>
    <x v="3"/>
    <x v="20"/>
    <x v="77"/>
    <n v="238"/>
    <n v="280626.17"/>
    <n v="174649.97999999998"/>
    <n v="105976.19"/>
    <n v="19"/>
    <n v="10530.97"/>
    <n v="8363.3799999999992"/>
    <n v="22801.41"/>
    <n v="19978.5"/>
    <n v="127"/>
    <n v="18506.2"/>
    <n v="15386.39"/>
    <n v="300"/>
    <n v="3119.92"/>
    <n v="1791.38"/>
    <n v="32"/>
    <n v="47963.69"/>
    <n v="43570.51"/>
    <x v="0"/>
    <x v="0"/>
    <x v="0"/>
    <x v="0"/>
    <x v="0"/>
    <x v="0"/>
  </r>
  <r>
    <x v="0"/>
    <x v="3"/>
    <x v="20"/>
    <x v="81"/>
    <n v="1"/>
    <n v="1140.45"/>
    <n v="827.46"/>
    <n v="312.99"/>
    <n v="0"/>
    <n v="29.99"/>
    <n v="0.01"/>
    <n v="0"/>
    <n v="247"/>
    <n v="1"/>
    <n v="0"/>
    <n v="37.049999999999997"/>
    <n v="1"/>
    <n v="0"/>
    <n v="49.4"/>
    <n v="1"/>
    <n v="0"/>
    <n v="0"/>
    <x v="0"/>
    <x v="0"/>
    <x v="0"/>
    <x v="0"/>
    <x v="0"/>
    <x v="0"/>
  </r>
  <r>
    <x v="0"/>
    <x v="3"/>
    <x v="20"/>
    <x v="78"/>
    <n v="242"/>
    <n v="421684.93"/>
    <n v="261813.28"/>
    <n v="159871.65"/>
    <n v="30"/>
    <n v="9809.6200000000008"/>
    <n v="9292.0300000000007"/>
    <n v="25003.72"/>
    <n v="23791.57"/>
    <n v="145"/>
    <n v="14020.01"/>
    <n v="18096.48"/>
    <n v="278"/>
    <n v="3823.9"/>
    <n v="3160.8"/>
    <n v="38"/>
    <n v="101775.4"/>
    <n v="109881.8"/>
    <x v="0"/>
    <x v="0"/>
    <x v="0"/>
    <x v="0"/>
    <x v="0"/>
    <x v="0"/>
  </r>
  <r>
    <x v="0"/>
    <x v="3"/>
    <x v="21"/>
    <x v="79"/>
    <n v="42"/>
    <n v="29296.61"/>
    <n v="15574.44"/>
    <n v="13722.17"/>
    <n v="0"/>
    <n v="1948.5"/>
    <n v="1064"/>
    <n v="2847.6"/>
    <n v="2254.8000000000002"/>
    <n v="16"/>
    <n v="719.13"/>
    <n v="1581.83"/>
    <n v="23"/>
    <n v="1765.94"/>
    <n v="469.01"/>
    <n v="10"/>
    <n v="0"/>
    <n v="0"/>
    <x v="0"/>
    <x v="0"/>
    <x v="0"/>
    <x v="0"/>
    <x v="0"/>
    <x v="0"/>
  </r>
  <r>
    <x v="0"/>
    <x v="3"/>
    <x v="21"/>
    <x v="80"/>
    <n v="39"/>
    <n v="31212.53"/>
    <n v="13536.77"/>
    <n v="17675.759999999998"/>
    <n v="0"/>
    <n v="2101.6999999999998"/>
    <n v="907.3"/>
    <n v="3620.58"/>
    <n v="1376.73"/>
    <n v="15"/>
    <n v="1634.32"/>
    <n v="964.48"/>
    <n v="24"/>
    <n v="2252.16"/>
    <n v="293.64"/>
    <n v="10"/>
    <n v="0"/>
    <n v="0"/>
    <x v="0"/>
    <x v="0"/>
    <x v="0"/>
    <x v="0"/>
    <x v="0"/>
    <x v="0"/>
  </r>
  <r>
    <x v="0"/>
    <x v="3"/>
    <x v="21"/>
    <x v="81"/>
    <n v="37"/>
    <n v="36489.81"/>
    <n v="17245.57"/>
    <n v="19244.239999999998"/>
    <n v="0"/>
    <n v="1562.91"/>
    <n v="314.83999999999997"/>
    <n v="4931.57"/>
    <n v="1601.89"/>
    <n v="20"/>
    <n v="4374.78"/>
    <n v="1917.55"/>
    <n v="51"/>
    <n v="1700.98"/>
    <n v="344.37"/>
    <n v="10"/>
    <n v="0"/>
    <n v="0"/>
    <x v="0"/>
    <x v="0"/>
    <x v="0"/>
    <x v="0"/>
    <x v="0"/>
    <x v="0"/>
  </r>
  <r>
    <x v="0"/>
    <x v="3"/>
    <x v="21"/>
    <x v="82"/>
    <n v="41"/>
    <n v="41656.370000000003"/>
    <n v="15212.45"/>
    <n v="26443.920000000002"/>
    <n v="0"/>
    <n v="1923.1"/>
    <n v="277.14999999999998"/>
    <n v="5531.1"/>
    <n v="1046.4000000000001"/>
    <n v="19"/>
    <n v="3481.04"/>
    <n v="559.17999999999995"/>
    <n v="34"/>
    <n v="1147.68"/>
    <n v="174.72"/>
    <n v="6"/>
    <n v="0"/>
    <n v="0"/>
    <x v="0"/>
    <x v="0"/>
    <x v="0"/>
    <x v="0"/>
    <x v="0"/>
    <x v="0"/>
  </r>
  <r>
    <x v="0"/>
    <x v="3"/>
    <x v="30"/>
    <x v="179"/>
    <n v="19"/>
    <n v="0"/>
    <n v="0"/>
    <n v="0"/>
    <n v="0"/>
    <n v="0"/>
    <n v="0"/>
    <n v="0"/>
    <n v="0"/>
    <n v="0"/>
    <n v="0"/>
    <n v="0"/>
    <n v="0"/>
    <n v="0"/>
    <n v="0"/>
    <n v="0"/>
    <n v="0"/>
    <n v="0"/>
    <x v="0"/>
    <x v="0"/>
    <x v="0"/>
    <x v="0"/>
    <x v="0"/>
    <x v="0"/>
  </r>
  <r>
    <x v="0"/>
    <x v="3"/>
    <x v="22"/>
    <x v="83"/>
    <n v="307"/>
    <n v="648465.78"/>
    <n v="464869.09"/>
    <n v="183596.69"/>
    <n v="19"/>
    <n v="35025.550000000003"/>
    <n v="19418.5"/>
    <n v="18119.419999999998"/>
    <n v="39989.980000000003"/>
    <n v="179"/>
    <n v="1089.33"/>
    <n v="840.57"/>
    <n v="20"/>
    <n v="5282.49"/>
    <n v="3355.01"/>
    <n v="44"/>
    <n v="122711.9"/>
    <n v="285046.3"/>
    <x v="0"/>
    <x v="0"/>
    <x v="0"/>
    <x v="0"/>
    <x v="0"/>
    <x v="0"/>
  </r>
  <r>
    <x v="0"/>
    <x v="3"/>
    <x v="22"/>
    <x v="84"/>
    <n v="221"/>
    <n v="360300.61"/>
    <n v="227328.19999999998"/>
    <n v="132972.41"/>
    <n v="20"/>
    <n v="27143.38"/>
    <n v="11001.62"/>
    <n v="22032.79"/>
    <n v="10875.21"/>
    <n v="123"/>
    <n v="4785.4799999999996"/>
    <n v="2999.67"/>
    <n v="62"/>
    <n v="1890.71"/>
    <n v="724.19"/>
    <n v="15"/>
    <n v="76630.05"/>
    <n v="135911.5"/>
    <x v="0"/>
    <x v="0"/>
    <x v="0"/>
    <x v="0"/>
    <x v="0"/>
    <x v="0"/>
  </r>
  <r>
    <x v="0"/>
    <x v="3"/>
    <x v="22"/>
    <x v="85"/>
    <n v="162"/>
    <n v="539190.43000000005"/>
    <n v="446401.04000000004"/>
    <n v="92789.390000000014"/>
    <n v="7"/>
    <n v="15848.27"/>
    <n v="8970.48"/>
    <n v="6539.81"/>
    <n v="18968.240000000002"/>
    <n v="88"/>
    <n v="232.91"/>
    <n v="5498.24"/>
    <n v="44"/>
    <n v="163.80000000000001"/>
    <n v="583.04999999999995"/>
    <n v="3"/>
    <n v="69511.600000000006"/>
    <n v="361364.9"/>
    <x v="0"/>
    <x v="0"/>
    <x v="0"/>
    <x v="0"/>
    <x v="0"/>
    <x v="0"/>
  </r>
  <r>
    <x v="0"/>
    <x v="3"/>
    <x v="22"/>
    <x v="86"/>
    <n v="672"/>
    <n v="551913.03"/>
    <n v="434267.31000000006"/>
    <n v="117645.72"/>
    <n v="8"/>
    <n v="22448.05"/>
    <n v="22908.45"/>
    <n v="67104.009999999995"/>
    <n v="74547.09"/>
    <n v="425"/>
    <n v="11949.13"/>
    <n v="12387.57"/>
    <n v="234"/>
    <n v="4671.53"/>
    <n v="5087.7700000000004"/>
    <n v="59"/>
    <n v="10500"/>
    <n v="36034.230000000003"/>
    <x v="0"/>
    <x v="0"/>
    <x v="0"/>
    <x v="0"/>
    <x v="0"/>
    <x v="0"/>
  </r>
  <r>
    <x v="0"/>
    <x v="3"/>
    <x v="22"/>
    <x v="87"/>
    <n v="170"/>
    <n v="136560.85"/>
    <n v="103550.42000000001"/>
    <n v="33010.43"/>
    <n v="0"/>
    <n v="19688.88"/>
    <n v="8972.3700000000008"/>
    <n v="9223.5"/>
    <n v="24556.15"/>
    <n v="104"/>
    <n v="291.92"/>
    <n v="973.73"/>
    <n v="15"/>
    <n v="932.13"/>
    <n v="1488.87"/>
    <n v="14"/>
    <n v="0"/>
    <n v="0"/>
    <x v="0"/>
    <x v="0"/>
    <x v="0"/>
    <x v="0"/>
    <x v="0"/>
    <x v="0"/>
  </r>
  <r>
    <x v="0"/>
    <x v="3"/>
    <x v="23"/>
    <x v="89"/>
    <n v="424"/>
    <n v="160468.85"/>
    <n v="119500.43000000001"/>
    <n v="40968.42"/>
    <n v="0"/>
    <n v="4322.68"/>
    <n v="7833.07"/>
    <n v="0"/>
    <n v="0"/>
    <n v="0"/>
    <n v="0"/>
    <n v="0"/>
    <n v="0"/>
    <n v="11462.74"/>
    <n v="111667.4"/>
    <n v="342"/>
    <n v="0"/>
    <n v="0"/>
    <x v="0"/>
    <x v="0"/>
    <x v="0"/>
    <x v="0"/>
    <x v="0"/>
    <x v="0"/>
  </r>
  <r>
    <x v="0"/>
    <x v="3"/>
    <x v="23"/>
    <x v="90"/>
    <n v="321"/>
    <n v="135686.5"/>
    <n v="110805.95999999999"/>
    <n v="24880.54"/>
    <n v="0"/>
    <n v="3501.48"/>
    <n v="9357.42"/>
    <n v="0"/>
    <n v="0"/>
    <n v="0"/>
    <n v="0"/>
    <n v="0"/>
    <n v="0"/>
    <n v="13210.06"/>
    <n v="101448.5"/>
    <n v="361"/>
    <n v="0"/>
    <n v="0"/>
    <x v="0"/>
    <x v="0"/>
    <x v="0"/>
    <x v="0"/>
    <x v="0"/>
    <x v="0"/>
  </r>
  <r>
    <x v="0"/>
    <x v="3"/>
    <x v="23"/>
    <x v="91"/>
    <n v="203"/>
    <n v="97318.6"/>
    <n v="79601.040000000008"/>
    <n v="17717.560000000001"/>
    <n v="0"/>
    <n v="2087.94"/>
    <n v="5072.3599999999997"/>
    <n v="0"/>
    <n v="0"/>
    <n v="0"/>
    <n v="0"/>
    <n v="0"/>
    <n v="0"/>
    <n v="9418.6200000000008"/>
    <n v="74528.679999999993"/>
    <n v="252"/>
    <n v="0"/>
    <n v="0"/>
    <x v="0"/>
    <x v="0"/>
    <x v="0"/>
    <x v="0"/>
    <x v="0"/>
    <x v="0"/>
  </r>
  <r>
    <x v="0"/>
    <x v="3"/>
    <x v="23"/>
    <x v="92"/>
    <n v="232"/>
    <n v="57618.75"/>
    <n v="42503.74"/>
    <n v="15115.01"/>
    <n v="0"/>
    <n v="3616.52"/>
    <n v="4963.78"/>
    <n v="0"/>
    <n v="0"/>
    <n v="0"/>
    <n v="0"/>
    <n v="0"/>
    <n v="0"/>
    <n v="11498.49"/>
    <n v="37539.96"/>
    <n v="209"/>
    <n v="0"/>
    <n v="0"/>
    <x v="0"/>
    <x v="0"/>
    <x v="0"/>
    <x v="0"/>
    <x v="0"/>
    <x v="0"/>
  </r>
  <r>
    <x v="0"/>
    <x v="3"/>
    <x v="23"/>
    <x v="93"/>
    <n v="18"/>
    <n v="4460.7"/>
    <n v="3370.8999999999996"/>
    <n v="1089.8"/>
    <n v="0"/>
    <n v="320.3"/>
    <n v="583.20000000000005"/>
    <n v="0"/>
    <n v="0"/>
    <n v="0"/>
    <n v="0"/>
    <n v="0"/>
    <n v="0"/>
    <n v="587.5"/>
    <n v="2787.7"/>
    <n v="14"/>
    <n v="0"/>
    <n v="0"/>
    <x v="0"/>
    <x v="0"/>
    <x v="0"/>
    <x v="0"/>
    <x v="0"/>
    <x v="0"/>
  </r>
  <r>
    <x v="0"/>
    <x v="3"/>
    <x v="23"/>
    <x v="188"/>
    <n v="8"/>
    <n v="3861.3"/>
    <n v="2319.4400000000005"/>
    <n v="1541.86"/>
    <n v="0"/>
    <n v="90.08"/>
    <n v="202.32"/>
    <n v="0"/>
    <n v="0"/>
    <n v="0"/>
    <n v="0"/>
    <n v="0"/>
    <n v="0"/>
    <n v="1393.78"/>
    <n v="2117.12"/>
    <n v="14"/>
    <n v="0"/>
    <n v="0"/>
    <x v="0"/>
    <x v="0"/>
    <x v="0"/>
    <x v="0"/>
    <x v="0"/>
    <x v="0"/>
  </r>
  <r>
    <x v="0"/>
    <x v="3"/>
    <x v="24"/>
    <x v="94"/>
    <n v="543"/>
    <n v="607758.99"/>
    <n v="159491.65000000002"/>
    <n v="448267.33999999997"/>
    <n v="93"/>
    <n v="64291.519999999997"/>
    <n v="20250.98"/>
    <n v="8302.32"/>
    <n v="6260.78"/>
    <n v="22"/>
    <n v="3363.18"/>
    <n v="1546.42"/>
    <n v="28"/>
    <n v="3278.22"/>
    <n v="1416.34"/>
    <n v="30"/>
    <n v="365913.1"/>
    <n v="100890.9"/>
    <x v="0"/>
    <x v="0"/>
    <x v="0"/>
    <x v="0"/>
    <x v="0"/>
    <x v="0"/>
  </r>
  <r>
    <x v="0"/>
    <x v="3"/>
    <x v="24"/>
    <x v="95"/>
    <n v="120"/>
    <n v="146775.51"/>
    <n v="30093.270000000019"/>
    <n v="116682.23999999999"/>
    <n v="18"/>
    <n v="14499.5"/>
    <n v="3595.5"/>
    <n v="8069.6"/>
    <n v="1075.2"/>
    <n v="11"/>
    <n v="1183.5"/>
    <n v="0"/>
    <n v="8"/>
    <n v="1439.64"/>
    <n v="455.76"/>
    <n v="9"/>
    <n v="91490"/>
    <n v="6677.21"/>
    <x v="0"/>
    <x v="0"/>
    <x v="0"/>
    <x v="0"/>
    <x v="0"/>
    <x v="0"/>
  </r>
  <r>
    <x v="0"/>
    <x v="3"/>
    <x v="24"/>
    <x v="96"/>
    <n v="109"/>
    <n v="125152.78"/>
    <n v="47041.959999999992"/>
    <n v="78110.820000000007"/>
    <n v="16"/>
    <n v="10338.629999999999"/>
    <n v="4938.87"/>
    <n v="1549.8"/>
    <n v="897"/>
    <n v="5"/>
    <n v="715.74"/>
    <n v="476.16"/>
    <n v="6"/>
    <n v="69.75"/>
    <n v="565.04999999999995"/>
    <n v="4"/>
    <n v="65436.9"/>
    <n v="35271.279999999999"/>
    <x v="0"/>
    <x v="0"/>
    <x v="0"/>
    <x v="0"/>
    <x v="0"/>
    <x v="0"/>
  </r>
  <r>
    <x v="0"/>
    <x v="3"/>
    <x v="24"/>
    <x v="97"/>
    <n v="348"/>
    <n v="476384.31"/>
    <n v="274949.49"/>
    <n v="201434.82"/>
    <n v="43"/>
    <n v="37741.129999999997"/>
    <n v="14220.12"/>
    <n v="14174.63"/>
    <n v="22952.36"/>
    <n v="43"/>
    <n v="910.34"/>
    <n v="206.31"/>
    <n v="10"/>
    <n v="4426.72"/>
    <n v="6334.94"/>
    <n v="57"/>
    <n v="144121"/>
    <n v="156981.79999999999"/>
    <x v="0"/>
    <x v="0"/>
    <x v="0"/>
    <x v="0"/>
    <x v="0"/>
    <x v="0"/>
  </r>
  <r>
    <x v="0"/>
    <x v="3"/>
    <x v="24"/>
    <x v="98"/>
    <n v="318"/>
    <n v="228873.87"/>
    <n v="104531.12"/>
    <n v="124342.75"/>
    <n v="25"/>
    <n v="37902.379999999997"/>
    <n v="13685.12"/>
    <n v="6642.14"/>
    <n v="7419.11"/>
    <n v="39"/>
    <n v="1201.9000000000001"/>
    <n v="1310.3"/>
    <n v="13"/>
    <n v="1794.18"/>
    <n v="744.12"/>
    <n v="13"/>
    <n v="76765.149999999994"/>
    <n v="53249.97"/>
    <x v="0"/>
    <x v="0"/>
    <x v="0"/>
    <x v="0"/>
    <x v="0"/>
    <x v="0"/>
  </r>
  <r>
    <x v="0"/>
    <x v="3"/>
    <x v="24"/>
    <x v="126"/>
    <n v="27"/>
    <n v="8438.4"/>
    <n v="5598.4"/>
    <n v="2840"/>
    <n v="0"/>
    <n v="2840"/>
    <n v="2146.25"/>
    <n v="0"/>
    <n v="1069.25"/>
    <n v="1"/>
    <n v="0"/>
    <n v="49.4"/>
    <n v="1"/>
    <n v="0"/>
    <n v="195"/>
    <n v="1"/>
    <n v="0"/>
    <n v="0"/>
    <x v="0"/>
    <x v="0"/>
    <x v="0"/>
    <x v="0"/>
    <x v="0"/>
    <x v="0"/>
  </r>
  <r>
    <x v="0"/>
    <x v="3"/>
    <x v="25"/>
    <x v="99"/>
    <n v="79"/>
    <n v="35491.4"/>
    <n v="6750.2400000000016"/>
    <n v="28741.16"/>
    <n v="3"/>
    <n v="8750.51"/>
    <n v="3521.99"/>
    <n v="0"/>
    <n v="0"/>
    <n v="0"/>
    <n v="0"/>
    <n v="0"/>
    <n v="0"/>
    <n v="669.65"/>
    <n v="3228.25"/>
    <n v="19"/>
    <n v="19321"/>
    <n v="0"/>
    <x v="0"/>
    <x v="0"/>
    <x v="0"/>
    <x v="0"/>
    <x v="0"/>
    <x v="0"/>
  </r>
  <r>
    <x v="0"/>
    <x v="3"/>
    <x v="25"/>
    <x v="100"/>
    <n v="106"/>
    <n v="85789.19"/>
    <n v="75232.92"/>
    <n v="10556.27"/>
    <n v="4"/>
    <n v="8344.75"/>
    <n v="9171.5"/>
    <n v="0"/>
    <n v="0"/>
    <n v="0"/>
    <n v="0"/>
    <n v="0"/>
    <n v="0"/>
    <n v="2211.52"/>
    <n v="5396.58"/>
    <n v="27"/>
    <n v="0"/>
    <n v="60664.84"/>
    <x v="0"/>
    <x v="0"/>
    <x v="0"/>
    <x v="0"/>
    <x v="0"/>
    <x v="0"/>
  </r>
  <r>
    <x v="0"/>
    <x v="3"/>
    <x v="25"/>
    <x v="101"/>
    <n v="135"/>
    <n v="53060.86"/>
    <n v="36860.770000000004"/>
    <n v="16200.09"/>
    <n v="4"/>
    <n v="14005.75"/>
    <n v="7853"/>
    <n v="0"/>
    <n v="0"/>
    <n v="0"/>
    <n v="0"/>
    <n v="0"/>
    <n v="0"/>
    <n v="1349.34"/>
    <n v="5062.76"/>
    <n v="24"/>
    <n v="0"/>
    <n v="23945.01"/>
    <x v="0"/>
    <x v="0"/>
    <x v="0"/>
    <x v="0"/>
    <x v="0"/>
    <x v="0"/>
  </r>
  <r>
    <x v="0"/>
    <x v="3"/>
    <x v="25"/>
    <x v="102"/>
    <n v="436"/>
    <n v="63391.57"/>
    <n v="40001.369999999995"/>
    <n v="23390.2"/>
    <n v="1"/>
    <n v="13091.45"/>
    <n v="15217.05"/>
    <n v="1304.0999999999999"/>
    <n v="0"/>
    <n v="1"/>
    <n v="691.58"/>
    <n v="1658.42"/>
    <n v="12"/>
    <n v="8303.07"/>
    <n v="15983.18"/>
    <n v="168"/>
    <n v="0"/>
    <n v="4534.5200000000004"/>
    <x v="0"/>
    <x v="0"/>
    <x v="0"/>
    <x v="0"/>
    <x v="0"/>
    <x v="0"/>
  </r>
  <r>
    <x v="0"/>
    <x v="3"/>
    <x v="26"/>
    <x v="103"/>
    <n v="767"/>
    <n v="77628.3"/>
    <n v="42395.44"/>
    <n v="35232.86"/>
    <n v="0"/>
    <n v="22879.05"/>
    <n v="24873.95"/>
    <n v="0"/>
    <n v="0"/>
    <n v="0"/>
    <n v="4374.84"/>
    <n v="10271.709999999999"/>
    <n v="155"/>
    <n v="701.97"/>
    <n v="7249.78"/>
    <n v="25"/>
    <n v="0"/>
    <n v="0"/>
    <x v="0"/>
    <x v="0"/>
    <x v="0"/>
    <x v="0"/>
    <x v="0"/>
    <x v="0"/>
  </r>
  <r>
    <x v="0"/>
    <x v="3"/>
    <x v="26"/>
    <x v="104"/>
    <n v="367"/>
    <n v="113484.21"/>
    <n v="26824.570000000007"/>
    <n v="86659.64"/>
    <n v="0"/>
    <n v="33368.25"/>
    <n v="18028.849999999999"/>
    <n v="0"/>
    <n v="0"/>
    <n v="0"/>
    <n v="9178.93"/>
    <n v="6990.13"/>
    <n v="107"/>
    <n v="1788.46"/>
    <n v="1805.59"/>
    <n v="12"/>
    <n v="0"/>
    <n v="0"/>
    <x v="0"/>
    <x v="0"/>
    <x v="0"/>
    <x v="0"/>
    <x v="0"/>
    <x v="0"/>
  </r>
  <r>
    <x v="0"/>
    <x v="3"/>
    <x v="26"/>
    <x v="105"/>
    <n v="438"/>
    <n v="69476.75"/>
    <n v="28589.15"/>
    <n v="40887.599999999999"/>
    <n v="0"/>
    <n v="35932"/>
    <n v="17971.5"/>
    <n v="0"/>
    <n v="0"/>
    <n v="0"/>
    <n v="2663.5"/>
    <n v="6277.4"/>
    <n v="88"/>
    <n v="934.1"/>
    <n v="4340.25"/>
    <n v="26"/>
    <n v="0"/>
    <n v="0"/>
    <x v="0"/>
    <x v="0"/>
    <x v="0"/>
    <x v="0"/>
    <x v="0"/>
    <x v="0"/>
  </r>
  <r>
    <x v="0"/>
    <x v="3"/>
    <x v="26"/>
    <x v="106"/>
    <n v="83"/>
    <n v="23351.599999999999"/>
    <n v="7992.6099999999988"/>
    <n v="15358.99"/>
    <n v="0"/>
    <n v="5490.38"/>
    <n v="4799.62"/>
    <n v="0"/>
    <n v="0"/>
    <n v="0"/>
    <n v="1069.97"/>
    <n v="2118.9299999999998"/>
    <n v="27"/>
    <n v="2693.64"/>
    <n v="1074.06"/>
    <n v="6"/>
    <n v="0"/>
    <n v="0"/>
    <x v="0"/>
    <x v="0"/>
    <x v="0"/>
    <x v="0"/>
    <x v="0"/>
    <x v="0"/>
  </r>
  <r>
    <x v="1"/>
    <x v="3"/>
    <x v="0"/>
    <x v="3"/>
    <n v="111"/>
    <n v="91564.07"/>
    <n v="61426.130000000005"/>
    <n v="30137.94"/>
    <n v="0"/>
    <n v="5869.35"/>
    <n v="4143.6499999999996"/>
    <n v="9452.5"/>
    <n v="9273.56"/>
    <n v="51"/>
    <n v="5190.1099999999997"/>
    <n v="7076.36"/>
    <n v="114"/>
    <n v="3841.98"/>
    <n v="3480.44"/>
    <n v="149"/>
    <n v="0"/>
    <n v="0"/>
    <x v="0"/>
    <x v="0"/>
    <x v="0"/>
    <x v="0"/>
    <x v="0"/>
    <x v="0"/>
  </r>
  <r>
    <x v="1"/>
    <x v="3"/>
    <x v="0"/>
    <x v="4"/>
    <n v="83"/>
    <n v="62267.7"/>
    <n v="40603.149999999994"/>
    <n v="21664.550000000003"/>
    <n v="0"/>
    <n v="4823.8"/>
    <n v="2766.2"/>
    <n v="4107.17"/>
    <n v="7101.88"/>
    <n v="50"/>
    <n v="4560.6000000000004"/>
    <n v="5292.42"/>
    <n v="90"/>
    <n v="2550.98"/>
    <n v="3024.55"/>
    <n v="100"/>
    <n v="0"/>
    <n v="0"/>
    <x v="0"/>
    <x v="0"/>
    <x v="0"/>
    <x v="0"/>
    <x v="0"/>
    <x v="0"/>
  </r>
  <r>
    <x v="1"/>
    <x v="3"/>
    <x v="0"/>
    <x v="8"/>
    <n v="53"/>
    <n v="22873.64"/>
    <n v="12105.539999999999"/>
    <n v="10768.1"/>
    <n v="0"/>
    <n v="1583.7"/>
    <n v="848.3"/>
    <n v="3885.84"/>
    <n v="482.24"/>
    <n v="23"/>
    <n v="3539.15"/>
    <n v="545.66999999999996"/>
    <n v="32"/>
    <n v="1356.41"/>
    <n v="1493.17"/>
    <n v="58"/>
    <n v="0"/>
    <n v="0"/>
    <x v="0"/>
    <x v="0"/>
    <x v="0"/>
    <x v="0"/>
    <x v="0"/>
    <x v="0"/>
  </r>
  <r>
    <x v="1"/>
    <x v="3"/>
    <x v="0"/>
    <x v="111"/>
    <n v="82"/>
    <n v="53362.64"/>
    <n v="33410.369999999995"/>
    <n v="19952.27"/>
    <n v="0"/>
    <n v="2755.63"/>
    <n v="1188.6199999999999"/>
    <n v="4792.5200000000004"/>
    <n v="5513.75"/>
    <n v="27"/>
    <n v="7193.38"/>
    <n v="4578.2"/>
    <n v="103"/>
    <n v="3990.74"/>
    <n v="1517.26"/>
    <n v="137"/>
    <n v="0"/>
    <n v="0"/>
    <x v="0"/>
    <x v="0"/>
    <x v="0"/>
    <x v="0"/>
    <x v="0"/>
    <x v="0"/>
  </r>
  <r>
    <x v="1"/>
    <x v="3"/>
    <x v="0"/>
    <x v="11"/>
    <n v="80"/>
    <n v="59465.41"/>
    <n v="39577.740000000005"/>
    <n v="19887.669999999998"/>
    <n v="0"/>
    <n v="5024.95"/>
    <n v="2426.0500000000002"/>
    <n v="4592.6899999999996"/>
    <n v="5850.5"/>
    <n v="44"/>
    <n v="5170.34"/>
    <n v="7089.82"/>
    <n v="112"/>
    <n v="2910.69"/>
    <n v="3324.99"/>
    <n v="129"/>
    <n v="0"/>
    <n v="0"/>
    <x v="0"/>
    <x v="0"/>
    <x v="0"/>
    <x v="0"/>
    <x v="0"/>
    <x v="0"/>
  </r>
  <r>
    <x v="1"/>
    <x v="3"/>
    <x v="0"/>
    <x v="13"/>
    <n v="62"/>
    <n v="45748.45"/>
    <n v="34363.81"/>
    <n v="11384.640000000001"/>
    <n v="0"/>
    <n v="2061.15"/>
    <n v="912.35"/>
    <n v="2868.8"/>
    <n v="5972.59"/>
    <n v="26"/>
    <n v="2831.11"/>
    <n v="3889.06"/>
    <n v="72"/>
    <n v="2585.58"/>
    <n v="5907.03"/>
    <n v="115"/>
    <n v="0"/>
    <n v="0"/>
    <x v="0"/>
    <x v="0"/>
    <x v="0"/>
    <x v="0"/>
    <x v="0"/>
    <x v="0"/>
  </r>
  <r>
    <x v="1"/>
    <x v="3"/>
    <x v="0"/>
    <x v="15"/>
    <n v="83"/>
    <n v="50430.74"/>
    <n v="30037.01"/>
    <n v="20393.73"/>
    <n v="0"/>
    <n v="3088.8"/>
    <n v="1058.7"/>
    <n v="2993.93"/>
    <n v="5820.58"/>
    <n v="30"/>
    <n v="7508.01"/>
    <n v="3841.32"/>
    <n v="94"/>
    <n v="4876.99"/>
    <n v="1687.39"/>
    <n v="141"/>
    <n v="0"/>
    <n v="0"/>
    <x v="0"/>
    <x v="0"/>
    <x v="0"/>
    <x v="0"/>
    <x v="0"/>
    <x v="0"/>
  </r>
  <r>
    <x v="1"/>
    <x v="3"/>
    <x v="0"/>
    <x v="16"/>
    <n v="132"/>
    <n v="83820.649999999994"/>
    <n v="55467.869999999995"/>
    <n v="28352.78"/>
    <n v="0"/>
    <n v="4605.84"/>
    <n v="1721.66"/>
    <n v="9770.75"/>
    <n v="9800.43"/>
    <n v="48"/>
    <n v="5860.62"/>
    <n v="2144.89"/>
    <n v="67"/>
    <n v="4852.57"/>
    <n v="2658.53"/>
    <n v="155"/>
    <n v="0"/>
    <n v="0"/>
    <x v="0"/>
    <x v="0"/>
    <x v="0"/>
    <x v="0"/>
    <x v="0"/>
    <x v="0"/>
  </r>
  <r>
    <x v="1"/>
    <x v="3"/>
    <x v="0"/>
    <x v="18"/>
    <n v="123"/>
    <n v="69855.210000000006"/>
    <n v="41289.61"/>
    <n v="28565.600000000002"/>
    <n v="0"/>
    <n v="4007.56"/>
    <n v="1768.44"/>
    <n v="7785.45"/>
    <n v="5541.32"/>
    <n v="44"/>
    <n v="7586.71"/>
    <n v="4103.62"/>
    <n v="88"/>
    <n v="5012.88"/>
    <n v="3222.69"/>
    <n v="189"/>
    <n v="0"/>
    <n v="0"/>
    <x v="0"/>
    <x v="0"/>
    <x v="0"/>
    <x v="0"/>
    <x v="0"/>
    <x v="0"/>
  </r>
  <r>
    <x v="1"/>
    <x v="3"/>
    <x v="1"/>
    <x v="0"/>
    <n v="64"/>
    <n v="157141.29999999999"/>
    <n v="133231.40999999997"/>
    <n v="23909.89"/>
    <n v="9"/>
    <n v="6792.5"/>
    <n v="1507.5"/>
    <n v="4378.8999999999996"/>
    <n v="517.20000000000005"/>
    <n v="26"/>
    <n v="2735.1"/>
    <n v="0"/>
    <n v="17"/>
    <n v="389.72"/>
    <n v="890.58"/>
    <n v="8"/>
    <n v="9305.67"/>
    <n v="120523.9"/>
    <x v="0"/>
    <x v="0"/>
    <x v="0"/>
    <x v="0"/>
    <x v="0"/>
    <x v="0"/>
  </r>
  <r>
    <x v="1"/>
    <x v="3"/>
    <x v="1"/>
    <x v="1"/>
    <n v="63"/>
    <n v="692612.87"/>
    <n v="668484.56999999995"/>
    <n v="24128.3"/>
    <n v="18"/>
    <n v="4373"/>
    <n v="4137"/>
    <n v="127.7"/>
    <n v="788.54"/>
    <n v="5"/>
    <n v="1719.02"/>
    <n v="4042.29"/>
    <n v="33"/>
    <n v="750.01"/>
    <n v="2013.05"/>
    <n v="28"/>
    <n v="13972.57"/>
    <n v="655671.19999999995"/>
    <x v="0"/>
    <x v="0"/>
    <x v="0"/>
    <x v="0"/>
    <x v="0"/>
    <x v="0"/>
  </r>
  <r>
    <x v="1"/>
    <x v="3"/>
    <x v="1"/>
    <x v="22"/>
    <n v="0"/>
    <n v="1680"/>
    <n v="0"/>
    <n v="1680"/>
    <n v="0"/>
    <n v="0"/>
    <n v="0"/>
    <n v="0"/>
    <n v="0"/>
    <n v="0"/>
    <n v="0"/>
    <n v="0"/>
    <n v="0"/>
    <n v="0"/>
    <n v="0"/>
    <n v="0"/>
    <n v="0"/>
    <n v="0"/>
    <x v="0"/>
    <x v="0"/>
    <x v="0"/>
    <x v="0"/>
    <x v="0"/>
    <x v="0"/>
  </r>
  <r>
    <x v="1"/>
    <x v="3"/>
    <x v="1"/>
    <x v="24"/>
    <n v="0"/>
    <n v="1412311.83"/>
    <n v="1411405.83"/>
    <n v="906"/>
    <n v="47"/>
    <n v="0"/>
    <n v="0"/>
    <n v="0"/>
    <n v="0"/>
    <n v="0"/>
    <n v="0"/>
    <n v="0"/>
    <n v="0"/>
    <n v="0"/>
    <n v="0"/>
    <n v="0"/>
    <n v="0"/>
    <n v="1411406"/>
    <x v="0"/>
    <x v="0"/>
    <x v="0"/>
    <x v="0"/>
    <x v="0"/>
    <x v="0"/>
  </r>
  <r>
    <x v="1"/>
    <x v="3"/>
    <x v="1"/>
    <x v="112"/>
    <n v="13"/>
    <n v="6349.65"/>
    <n v="4060.7899999999995"/>
    <n v="2288.86"/>
    <n v="0"/>
    <n v="727.75"/>
    <n v="1266.25"/>
    <n v="527"/>
    <n v="369.2"/>
    <n v="3"/>
    <n v="540.76"/>
    <n v="183.04"/>
    <n v="7"/>
    <n v="339.35"/>
    <n v="449.9"/>
    <n v="14"/>
    <n v="0"/>
    <n v="0"/>
    <x v="0"/>
    <x v="0"/>
    <x v="0"/>
    <x v="0"/>
    <x v="0"/>
    <x v="0"/>
  </r>
  <r>
    <x v="1"/>
    <x v="3"/>
    <x v="2"/>
    <x v="114"/>
    <n v="106"/>
    <n v="215277.6"/>
    <n v="163826.21000000002"/>
    <n v="51451.39"/>
    <n v="6"/>
    <n v="8398.85"/>
    <n v="6860.15"/>
    <n v="14098.9"/>
    <n v="5923.66"/>
    <n v="39"/>
    <n v="24024.23"/>
    <n v="18524.89"/>
    <n v="290"/>
    <n v="4621.41"/>
    <n v="1200.4000000000001"/>
    <n v="27"/>
    <n v="300"/>
    <n v="91271.99"/>
    <x v="0"/>
    <x v="0"/>
    <x v="0"/>
    <x v="0"/>
    <x v="0"/>
    <x v="0"/>
  </r>
  <r>
    <x v="1"/>
    <x v="3"/>
    <x v="2"/>
    <x v="25"/>
    <n v="88"/>
    <n v="106448.5"/>
    <n v="80181.56"/>
    <n v="26266.940000000002"/>
    <n v="5"/>
    <n v="5983.75"/>
    <n v="5556.25"/>
    <n v="7542.88"/>
    <n v="2365.54"/>
    <n v="28"/>
    <n v="12053.61"/>
    <n v="14123.85"/>
    <n v="214"/>
    <n v="686.7"/>
    <n v="171.87"/>
    <n v="11"/>
    <n v="0"/>
    <n v="38147.21"/>
    <x v="0"/>
    <x v="0"/>
    <x v="0"/>
    <x v="0"/>
    <x v="0"/>
    <x v="0"/>
  </r>
  <r>
    <x v="1"/>
    <x v="3"/>
    <x v="2"/>
    <x v="26"/>
    <n v="43"/>
    <n v="32855.74"/>
    <n v="18089.799999999996"/>
    <n v="14765.94"/>
    <n v="0"/>
    <n v="2907.63"/>
    <n v="2229.87"/>
    <n v="2970.9"/>
    <n v="630"/>
    <n v="9"/>
    <n v="8887.41"/>
    <n v="8028.13"/>
    <n v="116"/>
    <n v="0"/>
    <n v="0"/>
    <n v="0"/>
    <n v="0"/>
    <n v="0"/>
    <x v="0"/>
    <x v="0"/>
    <x v="0"/>
    <x v="0"/>
    <x v="0"/>
    <x v="0"/>
  </r>
  <r>
    <x v="1"/>
    <x v="3"/>
    <x v="3"/>
    <x v="27"/>
    <n v="24"/>
    <n v="9928"/>
    <n v="5700.6100000000006"/>
    <n v="4227.3899999999994"/>
    <n v="0"/>
    <n v="1066.8"/>
    <n v="509.2"/>
    <n v="1753.3"/>
    <n v="490"/>
    <n v="8"/>
    <n v="257.19"/>
    <n v="204.8"/>
    <n v="9"/>
    <n v="629.1"/>
    <n v="10.01"/>
    <n v="3"/>
    <n v="0"/>
    <n v="0"/>
    <x v="0"/>
    <x v="0"/>
    <x v="0"/>
    <x v="0"/>
    <x v="0"/>
    <x v="0"/>
  </r>
  <r>
    <x v="1"/>
    <x v="3"/>
    <x v="3"/>
    <x v="29"/>
    <n v="76"/>
    <n v="348763.77899999998"/>
    <n v="276887.179"/>
    <n v="71876.600000000006"/>
    <n v="16"/>
    <n v="7803.25"/>
    <n v="3996.75"/>
    <n v="12208.16"/>
    <n v="9384.92"/>
    <n v="39"/>
    <n v="4165.12"/>
    <n v="5202.0200000000004"/>
    <n v="97"/>
    <n v="242.96"/>
    <n v="138.97"/>
    <n v="9"/>
    <n v="45646.11"/>
    <n v="214978.4"/>
    <x v="0"/>
    <x v="0"/>
    <x v="0"/>
    <x v="0"/>
    <x v="0"/>
    <x v="0"/>
  </r>
  <r>
    <x v="1"/>
    <x v="3"/>
    <x v="3"/>
    <x v="115"/>
    <n v="15"/>
    <n v="20379.93"/>
    <n v="13253.21"/>
    <n v="7126.72"/>
    <n v="0"/>
    <n v="738"/>
    <n v="355"/>
    <n v="4403.84"/>
    <n v="1046.0999999999999"/>
    <n v="9"/>
    <n v="1786.58"/>
    <n v="927.2"/>
    <n v="23"/>
    <n v="33.299999999999997"/>
    <n v="25.03"/>
    <n v="2"/>
    <n v="0"/>
    <n v="0"/>
    <x v="0"/>
    <x v="0"/>
    <x v="0"/>
    <x v="0"/>
    <x v="0"/>
    <x v="0"/>
  </r>
  <r>
    <x v="1"/>
    <x v="3"/>
    <x v="4"/>
    <x v="31"/>
    <n v="8"/>
    <n v="10452.6"/>
    <n v="10452.6"/>
    <n v="0"/>
    <n v="0"/>
    <n v="0"/>
    <n v="0"/>
    <n v="0"/>
    <n v="0"/>
    <n v="0"/>
    <n v="0"/>
    <n v="0"/>
    <n v="0"/>
    <n v="0"/>
    <n v="0"/>
    <n v="0"/>
    <n v="0"/>
    <n v="0"/>
    <x v="0"/>
    <x v="0"/>
    <x v="0"/>
    <x v="0"/>
    <x v="0"/>
    <x v="0"/>
  </r>
  <r>
    <x v="1"/>
    <x v="3"/>
    <x v="4"/>
    <x v="32"/>
    <n v="7"/>
    <n v="14049.9"/>
    <n v="14049.9"/>
    <n v="0"/>
    <n v="0"/>
    <n v="0"/>
    <n v="0"/>
    <n v="0"/>
    <n v="0"/>
    <n v="0"/>
    <n v="0"/>
    <n v="0"/>
    <n v="0"/>
    <n v="0"/>
    <n v="0"/>
    <n v="0"/>
    <n v="0"/>
    <n v="0"/>
    <x v="0"/>
    <x v="0"/>
    <x v="0"/>
    <x v="0"/>
    <x v="0"/>
    <x v="0"/>
  </r>
  <r>
    <x v="1"/>
    <x v="3"/>
    <x v="5"/>
    <x v="33"/>
    <n v="0"/>
    <n v="135364.19"/>
    <n v="135364.19"/>
    <n v="0"/>
    <n v="1"/>
    <n v="0"/>
    <n v="0"/>
    <n v="0"/>
    <n v="1614.6"/>
    <n v="1"/>
    <n v="0"/>
    <n v="0"/>
    <n v="0"/>
    <n v="0"/>
    <n v="0"/>
    <n v="0"/>
    <n v="0"/>
    <n v="130520.4"/>
    <x v="0"/>
    <x v="0"/>
    <x v="0"/>
    <x v="0"/>
    <x v="0"/>
    <x v="0"/>
  </r>
  <r>
    <x v="1"/>
    <x v="3"/>
    <x v="5"/>
    <x v="34"/>
    <n v="50"/>
    <n v="135083.04"/>
    <n v="109911.32"/>
    <n v="25171.719999999998"/>
    <n v="4"/>
    <n v="3665.25"/>
    <n v="3287.25"/>
    <n v="16033.39"/>
    <n v="5743.16"/>
    <n v="21"/>
    <n v="65.7"/>
    <n v="247.65"/>
    <n v="5"/>
    <n v="64.849999999999994"/>
    <n v="18.2"/>
    <n v="3"/>
    <n v="5342.53"/>
    <n v="57061.96"/>
    <x v="0"/>
    <x v="0"/>
    <x v="0"/>
    <x v="0"/>
    <x v="0"/>
    <x v="0"/>
  </r>
  <r>
    <x v="1"/>
    <x v="3"/>
    <x v="5"/>
    <x v="35"/>
    <n v="0"/>
    <n v="978650.75"/>
    <n v="977600.75"/>
    <n v="1050"/>
    <n v="23"/>
    <n v="0"/>
    <n v="0"/>
    <n v="0"/>
    <n v="0"/>
    <n v="0"/>
    <n v="0"/>
    <n v="0"/>
    <n v="0"/>
    <n v="0"/>
    <n v="0"/>
    <n v="0"/>
    <n v="1050"/>
    <n v="977600.8"/>
    <x v="0"/>
    <x v="0"/>
    <x v="0"/>
    <x v="0"/>
    <x v="0"/>
    <x v="0"/>
  </r>
  <r>
    <x v="1"/>
    <x v="3"/>
    <x v="5"/>
    <x v="36"/>
    <n v="3"/>
    <n v="155"/>
    <n v="139.4"/>
    <n v="15.6"/>
    <n v="0"/>
    <n v="15.6"/>
    <n v="139.4"/>
    <n v="0"/>
    <n v="0"/>
    <n v="0"/>
    <n v="0"/>
    <n v="0"/>
    <n v="0"/>
    <n v="0"/>
    <n v="0"/>
    <n v="0"/>
    <n v="0"/>
    <n v="0"/>
    <x v="0"/>
    <x v="0"/>
    <x v="0"/>
    <x v="0"/>
    <x v="0"/>
    <x v="0"/>
  </r>
  <r>
    <x v="1"/>
    <x v="3"/>
    <x v="6"/>
    <x v="38"/>
    <n v="16"/>
    <n v="536605.68999999994"/>
    <n v="530668.1"/>
    <n v="5937.59"/>
    <n v="13"/>
    <n v="2079.75"/>
    <n v="552.75"/>
    <n v="434.7"/>
    <n v="0"/>
    <n v="1"/>
    <n v="664.2"/>
    <n v="0"/>
    <n v="5"/>
    <n v="2758.94"/>
    <n v="595.24"/>
    <n v="9"/>
    <n v="0"/>
    <n v="528650.69999999995"/>
    <x v="0"/>
    <x v="0"/>
    <x v="0"/>
    <x v="0"/>
    <x v="0"/>
    <x v="0"/>
  </r>
  <r>
    <x v="1"/>
    <x v="3"/>
    <x v="6"/>
    <x v="181"/>
    <n v="38"/>
    <n v="20874.36"/>
    <n v="5338.1600000000017"/>
    <n v="15536.199999999999"/>
    <n v="0"/>
    <n v="1584.4"/>
    <n v="1148.5999999999999"/>
    <n v="90"/>
    <n v="0"/>
    <n v="1"/>
    <n v="508.5"/>
    <n v="0"/>
    <n v="4"/>
    <n v="13353.3"/>
    <n v="4009.56"/>
    <n v="37"/>
    <n v="0"/>
    <n v="0"/>
    <x v="0"/>
    <x v="0"/>
    <x v="0"/>
    <x v="0"/>
    <x v="0"/>
    <x v="0"/>
  </r>
  <r>
    <x v="1"/>
    <x v="3"/>
    <x v="6"/>
    <x v="116"/>
    <n v="46"/>
    <n v="33496.589999999997"/>
    <n v="10482.679999999997"/>
    <n v="23013.91"/>
    <n v="0"/>
    <n v="2102.1"/>
    <n v="1172.9000000000001"/>
    <n v="180"/>
    <n v="0"/>
    <n v="2"/>
    <n v="4865.59"/>
    <n v="1348.26"/>
    <n v="36"/>
    <n v="15866.22"/>
    <n v="7601.52"/>
    <n v="60"/>
    <n v="0"/>
    <n v="0"/>
    <x v="0"/>
    <x v="0"/>
    <x v="0"/>
    <x v="0"/>
    <x v="0"/>
    <x v="0"/>
  </r>
  <r>
    <x v="1"/>
    <x v="3"/>
    <x v="7"/>
    <x v="41"/>
    <n v="27"/>
    <n v="15633.07"/>
    <n v="6113.57"/>
    <n v="9519.5"/>
    <n v="0"/>
    <n v="2020"/>
    <n v="1060"/>
    <n v="584.78"/>
    <n v="164.74"/>
    <n v="3"/>
    <n v="1510.72"/>
    <n v="3389.79"/>
    <n v="31"/>
    <n v="0"/>
    <n v="0"/>
    <n v="0"/>
    <n v="0"/>
    <n v="0"/>
    <x v="0"/>
    <x v="0"/>
    <x v="0"/>
    <x v="0"/>
    <x v="0"/>
    <x v="0"/>
  </r>
  <r>
    <x v="1"/>
    <x v="3"/>
    <x v="8"/>
    <x v="5"/>
    <n v="63"/>
    <n v="83255.679999999993"/>
    <n v="75140.5"/>
    <n v="8115.18"/>
    <n v="3"/>
    <n v="4301.25"/>
    <n v="4273.75"/>
    <n v="1541.68"/>
    <n v="3497.29"/>
    <n v="37"/>
    <n v="1875.45"/>
    <n v="1534.02"/>
    <n v="25"/>
    <n v="196.8"/>
    <n v="0"/>
    <n v="3"/>
    <n v="0"/>
    <n v="55757.5"/>
    <x v="0"/>
    <x v="0"/>
    <x v="0"/>
    <x v="0"/>
    <x v="0"/>
    <x v="0"/>
  </r>
  <r>
    <x v="1"/>
    <x v="3"/>
    <x v="8"/>
    <x v="42"/>
    <n v="0"/>
    <n v="256111.15"/>
    <n v="256111.15"/>
    <n v="0"/>
    <n v="8"/>
    <n v="0"/>
    <n v="0"/>
    <n v="0"/>
    <n v="0"/>
    <n v="0"/>
    <n v="0"/>
    <n v="0"/>
    <n v="0"/>
    <n v="0"/>
    <n v="0"/>
    <n v="0"/>
    <n v="0"/>
    <n v="256111.2"/>
    <x v="0"/>
    <x v="0"/>
    <x v="0"/>
    <x v="0"/>
    <x v="0"/>
    <x v="0"/>
  </r>
  <r>
    <x v="1"/>
    <x v="3"/>
    <x v="9"/>
    <x v="43"/>
    <n v="154"/>
    <n v="64378.1"/>
    <n v="31038.78"/>
    <n v="33339.32"/>
    <n v="0"/>
    <n v="16426.5"/>
    <n v="7456"/>
    <n v="8705.6"/>
    <n v="1826.2"/>
    <n v="8"/>
    <n v="451.48"/>
    <n v="159.12"/>
    <n v="5"/>
    <n v="7755.74"/>
    <n v="533.86"/>
    <n v="15"/>
    <n v="0"/>
    <n v="0"/>
    <x v="0"/>
    <x v="0"/>
    <x v="0"/>
    <x v="0"/>
    <x v="0"/>
    <x v="0"/>
  </r>
  <r>
    <x v="1"/>
    <x v="3"/>
    <x v="9"/>
    <x v="44"/>
    <n v="0"/>
    <n v="76659"/>
    <n v="76659"/>
    <n v="0"/>
    <n v="1"/>
    <n v="0"/>
    <n v="0"/>
    <n v="0"/>
    <n v="0"/>
    <n v="0"/>
    <n v="0"/>
    <n v="0"/>
    <n v="0"/>
    <n v="0"/>
    <n v="0"/>
    <n v="0"/>
    <n v="0"/>
    <n v="76659"/>
    <x v="0"/>
    <x v="0"/>
    <x v="0"/>
    <x v="0"/>
    <x v="0"/>
    <x v="0"/>
  </r>
  <r>
    <x v="1"/>
    <x v="3"/>
    <x v="9"/>
    <x v="45"/>
    <n v="22"/>
    <n v="17217"/>
    <n v="11866.95"/>
    <n v="5350.05"/>
    <n v="0"/>
    <n v="1162.6500000000001"/>
    <n v="889.35"/>
    <n v="4081.2"/>
    <n v="938.4"/>
    <n v="3"/>
    <n v="0"/>
    <n v="0"/>
    <n v="0"/>
    <n v="106.2"/>
    <n v="0"/>
    <n v="3"/>
    <n v="0"/>
    <n v="0"/>
    <x v="0"/>
    <x v="0"/>
    <x v="0"/>
    <x v="0"/>
    <x v="0"/>
    <x v="0"/>
  </r>
  <r>
    <x v="1"/>
    <x v="3"/>
    <x v="10"/>
    <x v="47"/>
    <n v="2"/>
    <n v="7205.7"/>
    <n v="4873.5"/>
    <n v="2332.1999999999998"/>
    <n v="0"/>
    <n v="16.5"/>
    <n v="373.5"/>
    <n v="2250"/>
    <n v="0"/>
    <n v="1"/>
    <n v="65.7"/>
    <n v="0"/>
    <n v="1"/>
    <n v="0"/>
    <n v="0"/>
    <n v="0"/>
    <n v="0"/>
    <n v="0"/>
    <x v="0"/>
    <x v="0"/>
    <x v="0"/>
    <x v="0"/>
    <x v="0"/>
    <x v="0"/>
  </r>
  <r>
    <x v="1"/>
    <x v="3"/>
    <x v="10"/>
    <x v="49"/>
    <n v="28"/>
    <n v="181081.57"/>
    <n v="132666.44"/>
    <n v="48415.13"/>
    <n v="16"/>
    <n v="1962.5"/>
    <n v="815"/>
    <n v="66"/>
    <n v="2473.1999999999998"/>
    <n v="2"/>
    <n v="2379.81"/>
    <n v="1043.69"/>
    <n v="30"/>
    <n v="358.79"/>
    <n v="192.61"/>
    <n v="6"/>
    <n v="29180.03"/>
    <n v="123063.5"/>
    <x v="0"/>
    <x v="0"/>
    <x v="0"/>
    <x v="0"/>
    <x v="0"/>
    <x v="0"/>
  </r>
  <r>
    <x v="1"/>
    <x v="3"/>
    <x v="10"/>
    <x v="50"/>
    <n v="0"/>
    <n v="181947.7"/>
    <n v="180897.7"/>
    <n v="1050"/>
    <n v="31"/>
    <n v="0"/>
    <n v="0"/>
    <n v="0"/>
    <n v="0"/>
    <n v="0"/>
    <n v="0"/>
    <n v="0"/>
    <n v="0"/>
    <n v="0"/>
    <n v="0"/>
    <n v="0"/>
    <n v="1050"/>
    <n v="180897.7"/>
    <x v="0"/>
    <x v="0"/>
    <x v="0"/>
    <x v="0"/>
    <x v="0"/>
    <x v="0"/>
  </r>
  <r>
    <x v="1"/>
    <x v="3"/>
    <x v="10"/>
    <x v="52"/>
    <n v="14"/>
    <n v="5124.55"/>
    <n v="2165.04"/>
    <n v="2959.51"/>
    <n v="0"/>
    <n v="709.8"/>
    <n v="250.2"/>
    <n v="572.35"/>
    <n v="64.349999999999994"/>
    <n v="3"/>
    <n v="1393.2"/>
    <n v="0"/>
    <n v="13"/>
    <n v="284.16000000000003"/>
    <n v="577.09"/>
    <n v="5"/>
    <n v="0"/>
    <n v="0"/>
    <x v="0"/>
    <x v="0"/>
    <x v="0"/>
    <x v="0"/>
    <x v="0"/>
    <x v="0"/>
  </r>
  <r>
    <x v="1"/>
    <x v="3"/>
    <x v="10"/>
    <x v="54"/>
    <n v="19"/>
    <n v="98664.69"/>
    <n v="28844.130000000005"/>
    <n v="69820.56"/>
    <n v="8"/>
    <n v="2480.25"/>
    <n v="389.75"/>
    <n v="2118.6"/>
    <n v="0"/>
    <n v="7"/>
    <n v="2812.83"/>
    <n v="545.66"/>
    <n v="36"/>
    <n v="0"/>
    <n v="0"/>
    <n v="0"/>
    <n v="62408.88"/>
    <n v="23671.52"/>
    <x v="0"/>
    <x v="0"/>
    <x v="0"/>
    <x v="0"/>
    <x v="0"/>
    <x v="0"/>
  </r>
  <r>
    <x v="1"/>
    <x v="3"/>
    <x v="10"/>
    <x v="118"/>
    <n v="10"/>
    <n v="83873.712199999994"/>
    <n v="48083.15219999999"/>
    <n v="35790.560000000005"/>
    <n v="7"/>
    <n v="1812.25"/>
    <n v="140.25"/>
    <n v="0"/>
    <n v="0"/>
    <n v="0"/>
    <n v="0"/>
    <n v="0"/>
    <n v="0"/>
    <n v="163.80000000000001"/>
    <n v="0"/>
    <n v="1"/>
    <n v="33814.51"/>
    <n v="47942.9"/>
    <x v="0"/>
    <x v="0"/>
    <x v="0"/>
    <x v="0"/>
    <x v="0"/>
    <x v="0"/>
  </r>
  <r>
    <x v="1"/>
    <x v="3"/>
    <x v="10"/>
    <x v="131"/>
    <n v="22"/>
    <n v="13649.3"/>
    <n v="5842.48"/>
    <n v="7806.82"/>
    <n v="0"/>
    <n v="2628"/>
    <n v="597"/>
    <n v="2504.6999999999998"/>
    <n v="0"/>
    <n v="2"/>
    <n v="1803.52"/>
    <n v="158.08000000000001"/>
    <n v="17"/>
    <n v="450.6"/>
    <n v="78"/>
    <n v="5"/>
    <n v="0"/>
    <n v="0"/>
    <x v="0"/>
    <x v="0"/>
    <x v="0"/>
    <x v="0"/>
    <x v="0"/>
    <x v="0"/>
  </r>
  <r>
    <x v="1"/>
    <x v="3"/>
    <x v="27"/>
    <x v="119"/>
    <n v="1"/>
    <n v="200"/>
    <n v="0"/>
    <n v="200"/>
    <n v="0"/>
    <n v="200"/>
    <n v="0"/>
    <n v="0"/>
    <n v="0"/>
    <n v="0"/>
    <n v="0"/>
    <n v="0"/>
    <n v="0"/>
    <n v="0"/>
    <n v="0"/>
    <n v="0"/>
    <n v="0"/>
    <n v="0"/>
    <x v="0"/>
    <x v="0"/>
    <x v="0"/>
    <x v="0"/>
    <x v="0"/>
    <x v="0"/>
  </r>
  <r>
    <x v="1"/>
    <x v="3"/>
    <x v="11"/>
    <x v="57"/>
    <n v="54"/>
    <n v="14503"/>
    <n v="2533.6000000000004"/>
    <n v="11969.4"/>
    <n v="0"/>
    <n v="11969.4"/>
    <n v="2533.6"/>
    <n v="0"/>
    <n v="0"/>
    <n v="0"/>
    <n v="0"/>
    <n v="0"/>
    <n v="0"/>
    <n v="0"/>
    <n v="0"/>
    <n v="0"/>
    <n v="0"/>
    <n v="0"/>
    <x v="0"/>
    <x v="0"/>
    <x v="0"/>
    <x v="0"/>
    <x v="0"/>
    <x v="0"/>
  </r>
  <r>
    <x v="1"/>
    <x v="3"/>
    <x v="11"/>
    <x v="58"/>
    <n v="16"/>
    <n v="4265"/>
    <n v="532"/>
    <n v="3733"/>
    <n v="0"/>
    <n v="3733"/>
    <n v="532"/>
    <n v="0"/>
    <n v="0"/>
    <n v="0"/>
    <n v="0"/>
    <n v="0"/>
    <n v="0"/>
    <n v="0"/>
    <n v="0"/>
    <n v="0"/>
    <n v="0"/>
    <n v="0"/>
    <x v="0"/>
    <x v="0"/>
    <x v="0"/>
    <x v="0"/>
    <x v="0"/>
    <x v="0"/>
  </r>
  <r>
    <x v="1"/>
    <x v="3"/>
    <x v="11"/>
    <x v="120"/>
    <n v="33"/>
    <n v="7399.4"/>
    <n v="1683.12"/>
    <n v="5716.28"/>
    <n v="0"/>
    <n v="5716.28"/>
    <n v="1683.12"/>
    <n v="0"/>
    <n v="0"/>
    <n v="0"/>
    <n v="0"/>
    <n v="0"/>
    <n v="0"/>
    <n v="0"/>
    <n v="0"/>
    <n v="0"/>
    <n v="0"/>
    <n v="0"/>
    <x v="13"/>
    <x v="0"/>
    <x v="13"/>
    <x v="0"/>
    <x v="0"/>
    <x v="0"/>
  </r>
  <r>
    <x v="1"/>
    <x v="3"/>
    <x v="12"/>
    <x v="61"/>
    <n v="32"/>
    <n v="137582.87"/>
    <n v="132763.91999999998"/>
    <n v="4818.95"/>
    <n v="5"/>
    <n v="1601.9"/>
    <n v="619.1"/>
    <n v="1658.25"/>
    <n v="552.85"/>
    <n v="7"/>
    <n v="936.9"/>
    <n v="0"/>
    <n v="7"/>
    <n v="621.9"/>
    <n v="398.4"/>
    <n v="5"/>
    <n v="0"/>
    <n v="126771.4"/>
    <x v="0"/>
    <x v="0"/>
    <x v="0"/>
    <x v="0"/>
    <x v="0"/>
    <x v="0"/>
  </r>
  <r>
    <x v="1"/>
    <x v="3"/>
    <x v="12"/>
    <x v="55"/>
    <n v="12"/>
    <n v="63133.41"/>
    <n v="61974.270000000004"/>
    <n v="1159.1400000000001"/>
    <n v="4"/>
    <n v="872"/>
    <n v="865.5"/>
    <n v="108.9"/>
    <n v="132"/>
    <n v="2"/>
    <n v="139.36000000000001"/>
    <n v="1196.6400000000001"/>
    <n v="12"/>
    <n v="38.880000000000003"/>
    <n v="835.52"/>
    <n v="6"/>
    <n v="0"/>
    <n v="58462.81"/>
    <x v="0"/>
    <x v="0"/>
    <x v="0"/>
    <x v="0"/>
    <x v="0"/>
    <x v="0"/>
  </r>
  <r>
    <x v="1"/>
    <x v="3"/>
    <x v="13"/>
    <x v="62"/>
    <n v="24"/>
    <n v="4298.3"/>
    <n v="1974.1400000000003"/>
    <n v="2324.16"/>
    <n v="0"/>
    <n v="343"/>
    <n v="1032"/>
    <n v="105.4"/>
    <n v="61.6"/>
    <n v="2"/>
    <n v="82.76"/>
    <n v="546.54"/>
    <n v="6"/>
    <n v="0"/>
    <n v="0"/>
    <n v="0"/>
    <n v="0"/>
    <n v="0"/>
    <x v="0"/>
    <x v="0"/>
    <x v="0"/>
    <x v="0"/>
    <x v="0"/>
    <x v="0"/>
  </r>
  <r>
    <x v="1"/>
    <x v="3"/>
    <x v="14"/>
    <x v="63"/>
    <n v="1"/>
    <n v="200"/>
    <n v="0"/>
    <n v="200"/>
    <n v="0"/>
    <n v="200"/>
    <n v="0"/>
    <n v="0"/>
    <n v="0"/>
    <n v="0"/>
    <n v="0"/>
    <n v="0"/>
    <n v="0"/>
    <n v="0"/>
    <n v="0"/>
    <n v="0"/>
    <n v="0"/>
    <n v="0"/>
    <x v="0"/>
    <x v="0"/>
    <x v="0"/>
    <x v="0"/>
    <x v="0"/>
    <x v="0"/>
  </r>
  <r>
    <x v="1"/>
    <x v="3"/>
    <x v="15"/>
    <x v="64"/>
    <n v="5"/>
    <n v="53415.7"/>
    <n v="23582.829999999998"/>
    <n v="29832.87"/>
    <n v="6"/>
    <n v="439"/>
    <n v="321"/>
    <n v="271.8"/>
    <n v="243.1"/>
    <n v="3"/>
    <n v="11"/>
    <n v="376.2"/>
    <n v="3"/>
    <n v="0"/>
    <n v="0"/>
    <n v="0"/>
    <n v="28326.07"/>
    <n v="21612.73"/>
    <x v="0"/>
    <x v="0"/>
    <x v="0"/>
    <x v="0"/>
    <x v="0"/>
    <x v="0"/>
  </r>
  <r>
    <x v="1"/>
    <x v="3"/>
    <x v="29"/>
    <x v="41"/>
    <n v="450"/>
    <n v="78542.100000000006"/>
    <n v="58718.640000000007"/>
    <n v="19823.46"/>
    <n v="0"/>
    <n v="19807.52"/>
    <n v="57834.98"/>
    <n v="0"/>
    <n v="0"/>
    <n v="0"/>
    <n v="15.94"/>
    <n v="883.66"/>
    <n v="13"/>
    <n v="0"/>
    <n v="0"/>
    <n v="0"/>
    <n v="0"/>
    <n v="0"/>
    <x v="0"/>
    <x v="0"/>
    <x v="0"/>
    <x v="0"/>
    <x v="0"/>
    <x v="0"/>
  </r>
  <r>
    <x v="1"/>
    <x v="3"/>
    <x v="29"/>
    <x v="61"/>
    <n v="1"/>
    <n v="222"/>
    <n v="177.6"/>
    <n v="44.4"/>
    <n v="0"/>
    <n v="15.6"/>
    <n v="62.4"/>
    <n v="0"/>
    <n v="0"/>
    <n v="0"/>
    <n v="0"/>
    <n v="0"/>
    <n v="0"/>
    <n v="28.8"/>
    <n v="115.2"/>
    <n v="1"/>
    <n v="0"/>
    <n v="0"/>
    <x v="0"/>
    <x v="0"/>
    <x v="0"/>
    <x v="0"/>
    <x v="0"/>
    <x v="0"/>
  </r>
  <r>
    <x v="1"/>
    <x v="3"/>
    <x v="16"/>
    <x v="65"/>
    <n v="14"/>
    <n v="4730.25"/>
    <n v="1284.0500000000002"/>
    <n v="3446.2"/>
    <n v="0"/>
    <n v="1174.5"/>
    <n v="850.5"/>
    <n v="0"/>
    <n v="0"/>
    <n v="0"/>
    <n v="2164.5"/>
    <n v="427.05"/>
    <n v="20"/>
    <n v="7.2"/>
    <n v="6.5"/>
    <n v="2"/>
    <n v="0"/>
    <n v="0"/>
    <x v="0"/>
    <x v="0"/>
    <x v="0"/>
    <x v="0"/>
    <x v="0"/>
    <x v="0"/>
  </r>
  <r>
    <x v="1"/>
    <x v="3"/>
    <x v="17"/>
    <x v="68"/>
    <n v="163"/>
    <n v="38356.74"/>
    <n v="27963.040000000001"/>
    <n v="10393.699999999999"/>
    <n v="0"/>
    <n v="2864.9"/>
    <n v="7139.1"/>
    <n v="2197.34"/>
    <n v="3510.12"/>
    <n v="8"/>
    <n v="5067.66"/>
    <n v="5871.6"/>
    <n v="100"/>
    <n v="263.8"/>
    <n v="27.3"/>
    <n v="7"/>
    <n v="0"/>
    <n v="0"/>
    <x v="0"/>
    <x v="0"/>
    <x v="0"/>
    <x v="0"/>
    <x v="0"/>
    <x v="0"/>
  </r>
  <r>
    <x v="1"/>
    <x v="3"/>
    <x v="18"/>
    <x v="69"/>
    <n v="0"/>
    <n v="338514.4"/>
    <n v="334398.06"/>
    <n v="4116.34"/>
    <n v="7"/>
    <n v="0"/>
    <n v="0"/>
    <n v="0"/>
    <n v="0"/>
    <n v="0"/>
    <n v="0"/>
    <n v="0"/>
    <n v="0"/>
    <n v="0"/>
    <n v="0"/>
    <n v="0"/>
    <n v="4116.34"/>
    <n v="334398.09999999998"/>
    <x v="0"/>
    <x v="0"/>
    <x v="0"/>
    <x v="0"/>
    <x v="0"/>
    <x v="0"/>
  </r>
  <r>
    <x v="1"/>
    <x v="3"/>
    <x v="19"/>
    <x v="122"/>
    <n v="29"/>
    <n v="209678.97"/>
    <n v="120904.68"/>
    <n v="88774.290000000008"/>
    <n v="10"/>
    <n v="5427.5"/>
    <n v="110"/>
    <n v="4001.4"/>
    <n v="0"/>
    <n v="8"/>
    <n v="6778.8"/>
    <n v="0"/>
    <n v="40"/>
    <n v="18872.099999999999"/>
    <n v="0"/>
    <n v="11"/>
    <n v="53694.49"/>
    <n v="112791.9"/>
    <x v="0"/>
    <x v="0"/>
    <x v="0"/>
    <x v="0"/>
    <x v="0"/>
    <x v="0"/>
  </r>
  <r>
    <x v="1"/>
    <x v="3"/>
    <x v="20"/>
    <x v="73"/>
    <n v="0"/>
    <n v="58885.02"/>
    <n v="10100.019999999997"/>
    <n v="48785"/>
    <n v="5"/>
    <n v="0"/>
    <n v="0"/>
    <n v="0"/>
    <n v="0"/>
    <n v="0"/>
    <n v="0"/>
    <n v="0"/>
    <n v="0"/>
    <n v="0"/>
    <n v="0"/>
    <n v="0"/>
    <n v="48785"/>
    <n v="10100.02"/>
    <x v="0"/>
    <x v="0"/>
    <x v="0"/>
    <x v="0"/>
    <x v="0"/>
    <x v="0"/>
  </r>
  <r>
    <x v="1"/>
    <x v="3"/>
    <x v="20"/>
    <x v="74"/>
    <n v="21"/>
    <n v="20584.8"/>
    <n v="10007.049999999999"/>
    <n v="10577.75"/>
    <n v="0"/>
    <n v="1957.8"/>
    <n v="392.7"/>
    <n v="2703.97"/>
    <n v="1086.77"/>
    <n v="12"/>
    <n v="599.98"/>
    <n v="781.65"/>
    <n v="16"/>
    <n v="552"/>
    <n v="164.45"/>
    <n v="3"/>
    <n v="0"/>
    <n v="0"/>
    <x v="0"/>
    <x v="0"/>
    <x v="0"/>
    <x v="0"/>
    <x v="0"/>
    <x v="0"/>
  </r>
  <r>
    <x v="1"/>
    <x v="3"/>
    <x v="20"/>
    <x v="75"/>
    <n v="45"/>
    <n v="193449.68"/>
    <n v="106556.04999999999"/>
    <n v="86893.63"/>
    <n v="21"/>
    <n v="5281"/>
    <n v="1746"/>
    <n v="6529.4"/>
    <n v="2038.28"/>
    <n v="26"/>
    <n v="4201.6099999999997"/>
    <n v="2663.46"/>
    <n v="59"/>
    <n v="813.76"/>
    <n v="287.04000000000002"/>
    <n v="5"/>
    <n v="67574.86"/>
    <n v="82685.91"/>
    <x v="0"/>
    <x v="0"/>
    <x v="0"/>
    <x v="0"/>
    <x v="0"/>
    <x v="0"/>
  </r>
  <r>
    <x v="1"/>
    <x v="3"/>
    <x v="20"/>
    <x v="76"/>
    <n v="31"/>
    <n v="257649.62400000001"/>
    <n v="136048.83400000003"/>
    <n v="121600.79"/>
    <n v="30"/>
    <n v="2337"/>
    <n v="1956"/>
    <n v="6439.1"/>
    <n v="3936"/>
    <n v="25"/>
    <n v="3413.99"/>
    <n v="3925.09"/>
    <n v="62"/>
    <n v="0"/>
    <n v="0"/>
    <n v="0"/>
    <n v="108154.7"/>
    <n v="105481.60000000001"/>
    <x v="0"/>
    <x v="0"/>
    <x v="0"/>
    <x v="0"/>
    <x v="0"/>
    <x v="0"/>
  </r>
  <r>
    <x v="1"/>
    <x v="3"/>
    <x v="20"/>
    <x v="77"/>
    <n v="71"/>
    <n v="149642.65"/>
    <n v="84617.9"/>
    <n v="65024.75"/>
    <n v="17"/>
    <n v="3758.78"/>
    <n v="2346.2199999999998"/>
    <n v="8373.31"/>
    <n v="7544.34"/>
    <n v="49"/>
    <n v="6941.92"/>
    <n v="7059.57"/>
    <n v="127"/>
    <n v="5837.16"/>
    <n v="769.24"/>
    <n v="17"/>
    <n v="32967.58"/>
    <n v="35063.230000000003"/>
    <x v="0"/>
    <x v="0"/>
    <x v="0"/>
    <x v="0"/>
    <x v="0"/>
    <x v="0"/>
  </r>
  <r>
    <x v="1"/>
    <x v="3"/>
    <x v="20"/>
    <x v="182"/>
    <n v="37"/>
    <n v="97797.35"/>
    <n v="53527.890000000007"/>
    <n v="44269.46"/>
    <n v="11"/>
    <n v="3993.75"/>
    <n v="1697.25"/>
    <n v="4364.38"/>
    <n v="2546.98"/>
    <n v="21"/>
    <n v="3835.28"/>
    <n v="4790.1400000000003"/>
    <n v="62"/>
    <n v="1476.91"/>
    <n v="751.14"/>
    <n v="7"/>
    <n v="30316.14"/>
    <n v="29919.66"/>
    <x v="0"/>
    <x v="0"/>
    <x v="0"/>
    <x v="0"/>
    <x v="0"/>
    <x v="0"/>
  </r>
  <r>
    <x v="1"/>
    <x v="3"/>
    <x v="20"/>
    <x v="75"/>
    <n v="0"/>
    <n v="88189.033200000005"/>
    <n v="62985.66320000001"/>
    <n v="25203.37"/>
    <n v="12"/>
    <n v="0"/>
    <n v="0"/>
    <n v="0"/>
    <n v="0"/>
    <n v="0"/>
    <n v="0"/>
    <n v="0"/>
    <n v="0"/>
    <n v="0"/>
    <n v="0"/>
    <n v="0"/>
    <n v="25203.37"/>
    <n v="62985.66"/>
    <x v="0"/>
    <x v="0"/>
    <x v="0"/>
    <x v="0"/>
    <x v="0"/>
    <x v="0"/>
  </r>
  <r>
    <x v="1"/>
    <x v="3"/>
    <x v="20"/>
    <x v="76"/>
    <n v="0"/>
    <n v="12311.46"/>
    <n v="6388.4999999999991"/>
    <n v="5922.96"/>
    <n v="2"/>
    <n v="0"/>
    <n v="0"/>
    <n v="0"/>
    <n v="0"/>
    <n v="0"/>
    <n v="0"/>
    <n v="0"/>
    <n v="0"/>
    <n v="0"/>
    <n v="0"/>
    <n v="0"/>
    <n v="5922.96"/>
    <n v="6388.5"/>
    <x v="0"/>
    <x v="0"/>
    <x v="0"/>
    <x v="0"/>
    <x v="0"/>
    <x v="0"/>
  </r>
  <r>
    <x v="1"/>
    <x v="3"/>
    <x v="21"/>
    <x v="75"/>
    <n v="0"/>
    <n v="29482.93"/>
    <n v="25232.93"/>
    <n v="4250"/>
    <n v="3"/>
    <n v="0"/>
    <n v="0"/>
    <n v="0"/>
    <n v="0"/>
    <n v="0"/>
    <n v="0"/>
    <n v="0"/>
    <n v="0"/>
    <n v="0"/>
    <n v="0"/>
    <n v="0"/>
    <n v="4250"/>
    <n v="25232.93"/>
    <x v="0"/>
    <x v="0"/>
    <x v="0"/>
    <x v="0"/>
    <x v="0"/>
    <x v="0"/>
  </r>
  <r>
    <x v="1"/>
    <x v="3"/>
    <x v="21"/>
    <x v="80"/>
    <n v="19"/>
    <n v="18667.45"/>
    <n v="5220.3100000000013"/>
    <n v="13447.14"/>
    <n v="0"/>
    <n v="1097.7"/>
    <n v="386.3"/>
    <n v="1420.2"/>
    <n v="468"/>
    <n v="6"/>
    <n v="89.1"/>
    <n v="211.25"/>
    <n v="4"/>
    <n v="840.14"/>
    <n v="378.36"/>
    <n v="7"/>
    <n v="0"/>
    <n v="0"/>
    <x v="0"/>
    <x v="0"/>
    <x v="0"/>
    <x v="0"/>
    <x v="0"/>
    <x v="0"/>
  </r>
  <r>
    <x v="1"/>
    <x v="3"/>
    <x v="21"/>
    <x v="76"/>
    <n v="0"/>
    <n v="20729.61"/>
    <n v="15879.61"/>
    <n v="4850"/>
    <n v="3"/>
    <n v="0"/>
    <n v="0"/>
    <n v="0"/>
    <n v="0"/>
    <n v="0"/>
    <n v="0"/>
    <n v="0"/>
    <n v="0"/>
    <n v="0"/>
    <n v="0"/>
    <n v="0"/>
    <n v="4850"/>
    <n v="15879.61"/>
    <x v="0"/>
    <x v="0"/>
    <x v="0"/>
    <x v="0"/>
    <x v="0"/>
    <x v="0"/>
  </r>
  <r>
    <x v="1"/>
    <x v="3"/>
    <x v="21"/>
    <x v="81"/>
    <n v="7"/>
    <n v="3791.38"/>
    <n v="2736.08"/>
    <n v="1055.3"/>
    <n v="0"/>
    <n v="258.8"/>
    <n v="75.2"/>
    <n v="652.99"/>
    <n v="327.51"/>
    <n v="3"/>
    <n v="100.6"/>
    <n v="200.77"/>
    <n v="5"/>
    <n v="42.91"/>
    <n v="171.6"/>
    <n v="3"/>
    <n v="0"/>
    <n v="0"/>
    <x v="0"/>
    <x v="0"/>
    <x v="0"/>
    <x v="0"/>
    <x v="0"/>
    <x v="0"/>
  </r>
  <r>
    <x v="1"/>
    <x v="3"/>
    <x v="21"/>
    <x v="82"/>
    <n v="9"/>
    <n v="7503.1"/>
    <n v="4799.2000000000007"/>
    <n v="2703.8999999999996"/>
    <n v="0"/>
    <n v="381"/>
    <n v="84"/>
    <n v="1217.7"/>
    <n v="522"/>
    <n v="5"/>
    <n v="1080.5"/>
    <n v="615"/>
    <n v="13"/>
    <n v="24.7"/>
    <n v="98.8"/>
    <n v="1"/>
    <n v="0"/>
    <n v="0"/>
    <x v="0"/>
    <x v="0"/>
    <x v="0"/>
    <x v="0"/>
    <x v="0"/>
    <x v="0"/>
  </r>
  <r>
    <x v="1"/>
    <x v="3"/>
    <x v="21"/>
    <x v="75"/>
    <n v="68"/>
    <n v="207382.38"/>
    <n v="143770.32"/>
    <n v="63612.06"/>
    <n v="18"/>
    <n v="6417.3"/>
    <n v="5017.7"/>
    <n v="8661.7199999999993"/>
    <n v="9666.89"/>
    <n v="52"/>
    <n v="6586.44"/>
    <n v="7598.83"/>
    <n v="133"/>
    <n v="1453.84"/>
    <n v="4554.46"/>
    <n v="21"/>
    <n v="26246.76"/>
    <n v="80275.22"/>
    <x v="0"/>
    <x v="0"/>
    <x v="0"/>
    <x v="0"/>
    <x v="0"/>
    <x v="0"/>
  </r>
  <r>
    <x v="1"/>
    <x v="3"/>
    <x v="21"/>
    <x v="74"/>
    <n v="16"/>
    <n v="18571.13"/>
    <n v="13380.43"/>
    <n v="5190.7"/>
    <n v="0"/>
    <n v="1036.3499999999999"/>
    <n v="790.65"/>
    <n v="2258.17"/>
    <n v="1652.93"/>
    <n v="12"/>
    <n v="1586.9"/>
    <n v="2435.73"/>
    <n v="32"/>
    <n v="309.27999999999997"/>
    <n v="678.92"/>
    <n v="5"/>
    <n v="0"/>
    <n v="0"/>
    <x v="0"/>
    <x v="0"/>
    <x v="0"/>
    <x v="0"/>
    <x v="0"/>
    <x v="0"/>
  </r>
  <r>
    <x v="1"/>
    <x v="3"/>
    <x v="21"/>
    <x v="76"/>
    <n v="42"/>
    <n v="110010.749"/>
    <n v="67194.248999999996"/>
    <n v="42816.5"/>
    <n v="8"/>
    <n v="4037.5"/>
    <n v="3110.5"/>
    <n v="5665.59"/>
    <n v="4652.1499999999996"/>
    <n v="32"/>
    <n v="7305.51"/>
    <n v="3157.44"/>
    <n v="88"/>
    <n v="1555.99"/>
    <n v="710.46"/>
    <n v="11"/>
    <n v="21721.91"/>
    <n v="34928.22"/>
    <x v="0"/>
    <x v="0"/>
    <x v="0"/>
    <x v="0"/>
    <x v="0"/>
    <x v="0"/>
  </r>
  <r>
    <x v="1"/>
    <x v="3"/>
    <x v="21"/>
    <x v="77"/>
    <n v="52"/>
    <n v="125706.5"/>
    <n v="59888.76999999999"/>
    <n v="65817.73000000001"/>
    <n v="9"/>
    <n v="4195.43"/>
    <n v="1830.07"/>
    <n v="7167.12"/>
    <n v="3173.85"/>
    <n v="32"/>
    <n v="9492.61"/>
    <n v="3066.42"/>
    <n v="108"/>
    <n v="2921.88"/>
    <n v="1283.47"/>
    <n v="19"/>
    <n v="32855.69"/>
    <n v="29853.02"/>
    <x v="0"/>
    <x v="0"/>
    <x v="0"/>
    <x v="0"/>
    <x v="0"/>
    <x v="0"/>
  </r>
  <r>
    <x v="1"/>
    <x v="3"/>
    <x v="28"/>
    <x v="6"/>
    <n v="27"/>
    <n v="4741.13"/>
    <n v="657.36999999999989"/>
    <n v="4083.76"/>
    <n v="0"/>
    <n v="2401.9"/>
    <n v="420.1"/>
    <n v="90"/>
    <n v="0"/>
    <n v="1"/>
    <n v="380.66"/>
    <n v="32.24"/>
    <n v="4"/>
    <n v="1057.2"/>
    <n v="25.03"/>
    <n v="31"/>
    <n v="0"/>
    <n v="0"/>
    <x v="0"/>
    <x v="0"/>
    <x v="0"/>
    <x v="0"/>
    <x v="0"/>
    <x v="0"/>
  </r>
  <r>
    <x v="1"/>
    <x v="3"/>
    <x v="28"/>
    <x v="10"/>
    <n v="4"/>
    <n v="1133.25"/>
    <n v="341.0200000000001"/>
    <n v="792.2299999999999"/>
    <n v="0"/>
    <n v="369.9"/>
    <n v="56.1"/>
    <n v="0"/>
    <n v="0"/>
    <n v="0"/>
    <n v="267.45"/>
    <n v="255.8"/>
    <n v="4"/>
    <n v="154.88"/>
    <n v="29.12"/>
    <n v="3"/>
    <n v="0"/>
    <n v="0"/>
    <x v="0"/>
    <x v="0"/>
    <x v="0"/>
    <x v="0"/>
    <x v="0"/>
    <x v="0"/>
  </r>
  <r>
    <x v="1"/>
    <x v="3"/>
    <x v="28"/>
    <x v="12"/>
    <n v="1"/>
    <n v="396.79"/>
    <n v="317.42"/>
    <n v="79.37"/>
    <n v="0"/>
    <n v="11"/>
    <n v="44"/>
    <n v="0"/>
    <n v="0"/>
    <n v="0"/>
    <n v="63.36"/>
    <n v="253.4"/>
    <n v="5"/>
    <n v="5.01"/>
    <n v="20.02"/>
    <n v="1"/>
    <n v="0"/>
    <n v="0"/>
    <x v="0"/>
    <x v="0"/>
    <x v="0"/>
    <x v="0"/>
    <x v="0"/>
    <x v="0"/>
  </r>
  <r>
    <x v="1"/>
    <x v="3"/>
    <x v="28"/>
    <x v="14"/>
    <n v="37"/>
    <n v="9725.8799999999992"/>
    <n v="3351.2899999999991"/>
    <n v="6374.59"/>
    <n v="0"/>
    <n v="3143.3"/>
    <n v="721.7"/>
    <n v="56.8"/>
    <n v="251.2"/>
    <n v="4"/>
    <n v="865.42"/>
    <n v="664.48"/>
    <n v="11"/>
    <n v="2065.0700000000002"/>
    <n v="1097.9100000000001"/>
    <n v="79"/>
    <n v="0"/>
    <n v="0"/>
    <x v="0"/>
    <x v="0"/>
    <x v="0"/>
    <x v="0"/>
    <x v="0"/>
    <x v="0"/>
  </r>
  <r>
    <x v="1"/>
    <x v="3"/>
    <x v="28"/>
    <x v="17"/>
    <n v="1"/>
    <n v="1041.7"/>
    <n v="964.92000000000007"/>
    <n v="76.78"/>
    <n v="0"/>
    <n v="11"/>
    <n v="44"/>
    <n v="65.78"/>
    <n v="263.12"/>
    <n v="1"/>
    <n v="0"/>
    <n v="0"/>
    <n v="0"/>
    <n v="0"/>
    <n v="0"/>
    <n v="0"/>
    <n v="0"/>
    <n v="0"/>
    <x v="0"/>
    <x v="0"/>
    <x v="0"/>
    <x v="0"/>
    <x v="0"/>
    <x v="0"/>
  </r>
  <r>
    <x v="1"/>
    <x v="3"/>
    <x v="28"/>
    <x v="19"/>
    <n v="3"/>
    <n v="299.39999999999998"/>
    <n v="105.59999999999997"/>
    <n v="193.8"/>
    <n v="0"/>
    <n v="146.4"/>
    <n v="105.6"/>
    <n v="0"/>
    <n v="0"/>
    <n v="0"/>
    <n v="0"/>
    <n v="0"/>
    <n v="0"/>
    <n v="47.4"/>
    <n v="0"/>
    <n v="3"/>
    <n v="0"/>
    <n v="0"/>
    <x v="0"/>
    <x v="0"/>
    <x v="0"/>
    <x v="0"/>
    <x v="0"/>
    <x v="0"/>
  </r>
  <r>
    <x v="1"/>
    <x v="3"/>
    <x v="28"/>
    <x v="113"/>
    <n v="17"/>
    <n v="4322.8"/>
    <n v="1702.3500000000004"/>
    <n v="2620.4499999999998"/>
    <n v="0"/>
    <n v="1385.3"/>
    <n v="343.7"/>
    <n v="163.72999999999999"/>
    <n v="312.77"/>
    <n v="3"/>
    <n v="55.8"/>
    <n v="0"/>
    <n v="1"/>
    <n v="1015.62"/>
    <n v="92.88"/>
    <n v="26"/>
    <n v="0"/>
    <n v="0"/>
    <x v="0"/>
    <x v="0"/>
    <x v="0"/>
    <x v="0"/>
    <x v="0"/>
    <x v="0"/>
  </r>
  <r>
    <x v="1"/>
    <x v="3"/>
    <x v="28"/>
    <x v="173"/>
    <n v="21"/>
    <n v="7259.79"/>
    <n v="3465.12"/>
    <n v="3794.67"/>
    <n v="0"/>
    <n v="2203"/>
    <n v="1453"/>
    <n v="434.7"/>
    <n v="0"/>
    <n v="1"/>
    <n v="755.32"/>
    <n v="974.59"/>
    <n v="16"/>
    <n v="369.65"/>
    <n v="168.13"/>
    <n v="14"/>
    <n v="0"/>
    <n v="0"/>
    <x v="0"/>
    <x v="0"/>
    <x v="0"/>
    <x v="0"/>
    <x v="0"/>
    <x v="0"/>
  </r>
  <r>
    <x v="1"/>
    <x v="3"/>
    <x v="28"/>
    <x v="1"/>
    <n v="51"/>
    <n v="48672.84"/>
    <n v="40904.39"/>
    <n v="7768.45"/>
    <n v="2"/>
    <n v="4357.5"/>
    <n v="3936.5"/>
    <n v="246.19"/>
    <n v="1342.71"/>
    <n v="4"/>
    <n v="785.88"/>
    <n v="1672.32"/>
    <n v="22"/>
    <n v="1802.88"/>
    <n v="436.92"/>
    <n v="17"/>
    <n v="0"/>
    <n v="30338.14"/>
    <x v="0"/>
    <x v="0"/>
    <x v="0"/>
    <x v="0"/>
    <x v="0"/>
    <x v="0"/>
  </r>
  <r>
    <x v="1"/>
    <x v="3"/>
    <x v="28"/>
    <x v="156"/>
    <n v="3"/>
    <n v="502.5"/>
    <n v="242"/>
    <n v="260.5"/>
    <n v="0"/>
    <n v="260.5"/>
    <n v="242"/>
    <n v="0"/>
    <n v="0"/>
    <n v="0"/>
    <n v="0"/>
    <n v="0"/>
    <n v="0"/>
    <n v="0"/>
    <n v="0"/>
    <n v="0"/>
    <n v="0"/>
    <n v="0"/>
    <x v="0"/>
    <x v="0"/>
    <x v="0"/>
    <x v="0"/>
    <x v="0"/>
    <x v="0"/>
  </r>
  <r>
    <x v="1"/>
    <x v="3"/>
    <x v="36"/>
    <x v="114"/>
    <n v="182"/>
    <n v="32246.84"/>
    <n v="24257.59"/>
    <n v="7989.25"/>
    <n v="0"/>
    <n v="7851.75"/>
    <n v="22679.25"/>
    <n v="41.18"/>
    <n v="164.74"/>
    <n v="1"/>
    <n v="40.32"/>
    <n v="1001.76"/>
    <n v="7"/>
    <n v="0"/>
    <n v="0"/>
    <n v="0"/>
    <n v="0"/>
    <n v="0"/>
    <x v="0"/>
    <x v="0"/>
    <x v="0"/>
    <x v="0"/>
    <x v="0"/>
    <x v="0"/>
  </r>
  <r>
    <x v="1"/>
    <x v="3"/>
    <x v="36"/>
    <x v="68"/>
    <n v="251"/>
    <n v="19968.8"/>
    <n v="14290.25"/>
    <n v="5678.55"/>
    <n v="0"/>
    <n v="5591.75"/>
    <n v="12523.25"/>
    <n v="58.5"/>
    <n v="234"/>
    <n v="1"/>
    <n v="28.3"/>
    <n v="779.65"/>
    <n v="5"/>
    <n v="0"/>
    <n v="168.35"/>
    <n v="4"/>
    <n v="0"/>
    <n v="0"/>
    <x v="0"/>
    <x v="0"/>
    <x v="0"/>
    <x v="0"/>
    <x v="0"/>
    <x v="0"/>
  </r>
  <r>
    <x v="1"/>
    <x v="3"/>
    <x v="36"/>
    <x v="103"/>
    <n v="17"/>
    <n v="1690.85"/>
    <n v="1180.25"/>
    <n v="510.6"/>
    <n v="0"/>
    <n v="423.8"/>
    <n v="819.2"/>
    <n v="0"/>
    <n v="0"/>
    <n v="0"/>
    <n v="86.8"/>
    <n v="361.05"/>
    <n v="3"/>
    <n v="0"/>
    <n v="0"/>
    <n v="0"/>
    <n v="0"/>
    <n v="0"/>
    <x v="0"/>
    <x v="0"/>
    <x v="0"/>
    <x v="0"/>
    <x v="0"/>
    <x v="0"/>
  </r>
  <r>
    <x v="1"/>
    <x v="3"/>
    <x v="36"/>
    <x v="25"/>
    <n v="119"/>
    <n v="26613.79"/>
    <n v="19734.84"/>
    <n v="6878.95"/>
    <n v="0"/>
    <n v="5150.75"/>
    <n v="14810.25"/>
    <n v="367.71"/>
    <n v="348.09"/>
    <n v="2"/>
    <n v="1296.5899999999999"/>
    <n v="3144.9"/>
    <n v="36"/>
    <n v="63.9"/>
    <n v="0"/>
    <n v="1"/>
    <n v="0"/>
    <n v="0"/>
    <x v="0"/>
    <x v="0"/>
    <x v="0"/>
    <x v="0"/>
    <x v="0"/>
    <x v="0"/>
  </r>
  <r>
    <x v="1"/>
    <x v="3"/>
    <x v="31"/>
    <x v="29"/>
    <n v="0"/>
    <n v="6239.06"/>
    <n v="4664.0600000000004"/>
    <n v="1575"/>
    <n v="2"/>
    <n v="0"/>
    <n v="0"/>
    <n v="0"/>
    <n v="0"/>
    <n v="0"/>
    <n v="0"/>
    <n v="0"/>
    <n v="0"/>
    <n v="0"/>
    <n v="0"/>
    <n v="0"/>
    <n v="1575"/>
    <n v="4664.0600000000004"/>
    <x v="0"/>
    <x v="0"/>
    <x v="0"/>
    <x v="0"/>
    <x v="0"/>
    <x v="0"/>
  </r>
  <r>
    <x v="1"/>
    <x v="3"/>
    <x v="31"/>
    <x v="114"/>
    <n v="1"/>
    <n v="165"/>
    <n v="165"/>
    <n v="0"/>
    <n v="0"/>
    <n v="0"/>
    <n v="165"/>
    <n v="0"/>
    <n v="0"/>
    <n v="0"/>
    <n v="0"/>
    <n v="0"/>
    <n v="0"/>
    <n v="0"/>
    <n v="0"/>
    <n v="0"/>
    <n v="0"/>
    <n v="0"/>
    <x v="0"/>
    <x v="0"/>
    <x v="0"/>
    <x v="0"/>
    <x v="0"/>
    <x v="0"/>
  </r>
  <r>
    <x v="1"/>
    <x v="3"/>
    <x v="31"/>
    <x v="118"/>
    <n v="1"/>
    <n v="9397.1"/>
    <n v="6087.6"/>
    <n v="3309.5"/>
    <n v="0"/>
    <n v="200"/>
    <n v="0"/>
    <n v="3043.8"/>
    <n v="0"/>
    <n v="2"/>
    <n v="65.7"/>
    <n v="0"/>
    <n v="1"/>
    <n v="0"/>
    <n v="0"/>
    <n v="0"/>
    <n v="0"/>
    <n v="0"/>
    <x v="0"/>
    <x v="0"/>
    <x v="0"/>
    <x v="0"/>
    <x v="0"/>
    <x v="0"/>
  </r>
  <r>
    <x v="1"/>
    <x v="3"/>
    <x v="31"/>
    <x v="64"/>
    <n v="1"/>
    <n v="234"/>
    <n v="156"/>
    <n v="78"/>
    <n v="0"/>
    <n v="39"/>
    <n v="156"/>
    <n v="0"/>
    <n v="0"/>
    <n v="0"/>
    <n v="0"/>
    <n v="0"/>
    <n v="0"/>
    <n v="0"/>
    <n v="0"/>
    <n v="0"/>
    <n v="0"/>
    <n v="0"/>
    <x v="0"/>
    <x v="0"/>
    <x v="0"/>
    <x v="0"/>
    <x v="0"/>
    <x v="0"/>
  </r>
  <r>
    <x v="1"/>
    <x v="3"/>
    <x v="31"/>
    <x v="84"/>
    <n v="1"/>
    <n v="195"/>
    <n v="156"/>
    <n v="39"/>
    <n v="0"/>
    <n v="39"/>
    <n v="156"/>
    <n v="0"/>
    <n v="0"/>
    <n v="0"/>
    <n v="0"/>
    <n v="0"/>
    <n v="0"/>
    <n v="0"/>
    <n v="0"/>
    <n v="0"/>
    <n v="0"/>
    <n v="0"/>
    <x v="0"/>
    <x v="0"/>
    <x v="0"/>
    <x v="0"/>
    <x v="0"/>
    <x v="0"/>
  </r>
  <r>
    <x v="1"/>
    <x v="3"/>
    <x v="31"/>
    <x v="86"/>
    <n v="1"/>
    <n v="471.6"/>
    <n v="431.36"/>
    <n v="40.239999999999995"/>
    <n v="0"/>
    <n v="13.2"/>
    <n v="52.8"/>
    <n v="27.04"/>
    <n v="108.16"/>
    <n v="1"/>
    <n v="0"/>
    <n v="0"/>
    <n v="0"/>
    <n v="0"/>
    <n v="0"/>
    <n v="0"/>
    <n v="0"/>
    <n v="0"/>
    <x v="0"/>
    <x v="0"/>
    <x v="0"/>
    <x v="0"/>
    <x v="0"/>
    <x v="0"/>
  </r>
  <r>
    <x v="1"/>
    <x v="3"/>
    <x v="31"/>
    <x v="87"/>
    <n v="20"/>
    <n v="21006.25"/>
    <n v="18408.009999999998"/>
    <n v="2598.2400000000002"/>
    <n v="0"/>
    <n v="1605.5"/>
    <n v="2197"/>
    <n v="757.22"/>
    <n v="4498.18"/>
    <n v="16"/>
    <n v="0"/>
    <n v="0"/>
    <n v="0"/>
    <n v="90.52"/>
    <n v="1202.03"/>
    <n v="7"/>
    <n v="0"/>
    <n v="0"/>
    <x v="0"/>
    <x v="0"/>
    <x v="0"/>
    <x v="0"/>
    <x v="0"/>
    <x v="0"/>
  </r>
  <r>
    <x v="1"/>
    <x v="3"/>
    <x v="31"/>
    <x v="123"/>
    <n v="5"/>
    <n v="2782.3"/>
    <n v="2320"/>
    <n v="462.3"/>
    <n v="0"/>
    <n v="168"/>
    <n v="231"/>
    <n v="130.5"/>
    <n v="597.6"/>
    <n v="6"/>
    <n v="0"/>
    <n v="0"/>
    <n v="0"/>
    <n v="163.80000000000001"/>
    <n v="35.200000000000003"/>
    <n v="2"/>
    <n v="0"/>
    <n v="0"/>
    <x v="0"/>
    <x v="0"/>
    <x v="0"/>
    <x v="0"/>
    <x v="0"/>
    <x v="0"/>
  </r>
  <r>
    <x v="1"/>
    <x v="3"/>
    <x v="31"/>
    <x v="27"/>
    <n v="8"/>
    <n v="14584.69"/>
    <n v="11637.51"/>
    <n v="2947.18"/>
    <n v="0"/>
    <n v="245.7"/>
    <n v="338.3"/>
    <n v="2592.5"/>
    <n v="1980.35"/>
    <n v="7"/>
    <n v="108.98"/>
    <n v="173.16"/>
    <n v="4"/>
    <n v="0"/>
    <n v="0"/>
    <n v="0"/>
    <n v="0"/>
    <n v="0"/>
    <x v="0"/>
    <x v="0"/>
    <x v="0"/>
    <x v="0"/>
    <x v="0"/>
    <x v="0"/>
  </r>
  <r>
    <x v="1"/>
    <x v="3"/>
    <x v="31"/>
    <x v="115"/>
    <n v="4"/>
    <n v="318"/>
    <n v="120"/>
    <n v="198"/>
    <n v="0"/>
    <n v="198"/>
    <n v="120"/>
    <n v="0"/>
    <n v="0"/>
    <n v="0"/>
    <n v="0"/>
    <n v="0"/>
    <n v="0"/>
    <n v="0"/>
    <n v="0"/>
    <n v="0"/>
    <n v="0"/>
    <n v="0"/>
    <x v="0"/>
    <x v="0"/>
    <x v="0"/>
    <x v="0"/>
    <x v="0"/>
    <x v="0"/>
  </r>
  <r>
    <x v="1"/>
    <x v="3"/>
    <x v="31"/>
    <x v="34"/>
    <n v="3"/>
    <n v="6461.8"/>
    <n v="4045.2000000000003"/>
    <n v="2416.6"/>
    <n v="0"/>
    <n v="433"/>
    <n v="132"/>
    <n v="1956.6"/>
    <n v="0"/>
    <n v="1"/>
    <n v="0"/>
    <n v="0"/>
    <n v="0"/>
    <n v="27"/>
    <n v="0"/>
    <n v="1"/>
    <n v="0"/>
    <n v="0"/>
    <x v="0"/>
    <x v="0"/>
    <x v="0"/>
    <x v="0"/>
    <x v="0"/>
    <x v="0"/>
  </r>
  <r>
    <x v="1"/>
    <x v="3"/>
    <x v="31"/>
    <x v="116"/>
    <n v="4"/>
    <n v="2109.0500000000002"/>
    <n v="897.05000000000018"/>
    <n v="1212"/>
    <n v="0"/>
    <n v="168"/>
    <n v="132"/>
    <n v="0"/>
    <n v="71.5"/>
    <n v="1"/>
    <n v="288"/>
    <n v="453.05"/>
    <n v="7"/>
    <n v="756"/>
    <n v="97.5"/>
    <n v="2"/>
    <n v="0"/>
    <n v="0"/>
    <x v="0"/>
    <x v="0"/>
    <x v="0"/>
    <x v="0"/>
    <x v="0"/>
    <x v="0"/>
  </r>
  <r>
    <x v="1"/>
    <x v="3"/>
    <x v="31"/>
    <x v="43"/>
    <n v="9"/>
    <n v="5030.1000000000004"/>
    <n v="2612.2500000000005"/>
    <n v="2417.85"/>
    <n v="0"/>
    <n v="1293.75"/>
    <n v="416.25"/>
    <n v="1098"/>
    <n v="0"/>
    <n v="1"/>
    <n v="0"/>
    <n v="0"/>
    <n v="0"/>
    <n v="26.1"/>
    <n v="0"/>
    <n v="1"/>
    <n v="0"/>
    <n v="0"/>
    <x v="0"/>
    <x v="0"/>
    <x v="0"/>
    <x v="0"/>
    <x v="0"/>
    <x v="0"/>
  </r>
  <r>
    <x v="1"/>
    <x v="3"/>
    <x v="31"/>
    <x v="103"/>
    <n v="6"/>
    <n v="486"/>
    <n v="66"/>
    <n v="420"/>
    <n v="0"/>
    <n v="420"/>
    <n v="66"/>
    <n v="0"/>
    <n v="0"/>
    <n v="0"/>
    <n v="0"/>
    <n v="0"/>
    <n v="0"/>
    <n v="0"/>
    <n v="0"/>
    <n v="0"/>
    <n v="0"/>
    <n v="0"/>
    <x v="0"/>
    <x v="0"/>
    <x v="0"/>
    <x v="0"/>
    <x v="0"/>
    <x v="0"/>
  </r>
  <r>
    <x v="1"/>
    <x v="3"/>
    <x v="31"/>
    <x v="61"/>
    <n v="13"/>
    <n v="5247.7"/>
    <n v="4349.5999999999995"/>
    <n v="898.1"/>
    <n v="0"/>
    <n v="214.8"/>
    <n v="792.2"/>
    <n v="352.36"/>
    <n v="106.24"/>
    <n v="2"/>
    <n v="79.52"/>
    <n v="318.08"/>
    <n v="3"/>
    <n v="251.42"/>
    <n v="2215.88"/>
    <n v="13"/>
    <n v="0"/>
    <n v="0"/>
    <x v="0"/>
    <x v="0"/>
    <x v="0"/>
    <x v="0"/>
    <x v="0"/>
    <x v="0"/>
  </r>
  <r>
    <x v="1"/>
    <x v="3"/>
    <x v="31"/>
    <x v="49"/>
    <n v="1"/>
    <n v="1953.8"/>
    <n v="1853.8"/>
    <n v="100"/>
    <n v="0"/>
    <n v="33"/>
    <n v="132"/>
    <n v="58.5"/>
    <n v="234"/>
    <n v="1"/>
    <n v="8.5"/>
    <n v="902.8"/>
    <n v="10"/>
    <n v="0"/>
    <n v="0"/>
    <n v="0"/>
    <n v="0"/>
    <n v="0"/>
    <x v="0"/>
    <x v="0"/>
    <x v="0"/>
    <x v="0"/>
    <x v="0"/>
    <x v="0"/>
  </r>
  <r>
    <x v="1"/>
    <x v="3"/>
    <x v="31"/>
    <x v="52"/>
    <n v="8"/>
    <n v="1333.25"/>
    <n v="1023.61"/>
    <n v="309.64"/>
    <n v="0"/>
    <n v="229.8"/>
    <n v="346.2"/>
    <n v="21.58"/>
    <n v="86.32"/>
    <n v="1"/>
    <n v="0"/>
    <n v="0"/>
    <n v="0"/>
    <n v="19.260000000000002"/>
    <n v="375.29"/>
    <n v="3"/>
    <n v="0"/>
    <n v="0"/>
    <x v="0"/>
    <x v="0"/>
    <x v="0"/>
    <x v="0"/>
    <x v="0"/>
    <x v="0"/>
  </r>
  <r>
    <x v="1"/>
    <x v="3"/>
    <x v="31"/>
    <x v="89"/>
    <n v="1"/>
    <n v="38.5"/>
    <n v="30.8"/>
    <n v="7.7"/>
    <n v="0"/>
    <n v="7.7"/>
    <n v="30.8"/>
    <n v="0"/>
    <n v="0"/>
    <n v="0"/>
    <n v="0"/>
    <n v="0"/>
    <n v="0"/>
    <n v="0"/>
    <n v="0"/>
    <n v="0"/>
    <n v="0"/>
    <n v="0"/>
    <x v="0"/>
    <x v="0"/>
    <x v="0"/>
    <x v="0"/>
    <x v="0"/>
    <x v="0"/>
  </r>
  <r>
    <x v="1"/>
    <x v="3"/>
    <x v="31"/>
    <x v="127"/>
    <n v="2"/>
    <n v="150"/>
    <n v="52.8"/>
    <n v="97.2"/>
    <n v="0"/>
    <n v="97.2"/>
    <n v="52.8"/>
    <n v="0"/>
    <n v="0"/>
    <n v="0"/>
    <n v="0"/>
    <n v="0"/>
    <n v="0"/>
    <n v="0"/>
    <n v="0"/>
    <n v="0"/>
    <n v="0"/>
    <n v="0"/>
    <x v="0"/>
    <x v="0"/>
    <x v="0"/>
    <x v="0"/>
    <x v="0"/>
    <x v="0"/>
  </r>
  <r>
    <x v="1"/>
    <x v="3"/>
    <x v="31"/>
    <x v="128"/>
    <n v="2"/>
    <n v="349"/>
    <n v="310"/>
    <n v="39"/>
    <n v="0"/>
    <n v="39"/>
    <n v="310"/>
    <n v="0"/>
    <n v="0"/>
    <n v="0"/>
    <n v="0"/>
    <n v="0"/>
    <n v="0"/>
    <n v="0"/>
    <n v="0"/>
    <n v="0"/>
    <n v="0"/>
    <n v="0"/>
    <x v="0"/>
    <x v="0"/>
    <x v="0"/>
    <x v="0"/>
    <x v="0"/>
    <x v="0"/>
  </r>
  <r>
    <x v="1"/>
    <x v="3"/>
    <x v="31"/>
    <x v="25"/>
    <n v="3"/>
    <n v="19358.689999999999"/>
    <n v="19128.689999999999"/>
    <n v="230"/>
    <n v="1"/>
    <n v="102"/>
    <n v="368"/>
    <n v="67"/>
    <n v="497.72"/>
    <n v="2"/>
    <n v="61"/>
    <n v="1610.13"/>
    <n v="17"/>
    <n v="0"/>
    <n v="63"/>
    <n v="2"/>
    <n v="0"/>
    <n v="15460.4"/>
    <x v="0"/>
    <x v="0"/>
    <x v="0"/>
    <x v="0"/>
    <x v="0"/>
    <x v="0"/>
  </r>
  <r>
    <x v="1"/>
    <x v="3"/>
    <x v="31"/>
    <x v="22"/>
    <n v="1"/>
    <n v="963"/>
    <n v="770.4"/>
    <n v="192.6"/>
    <n v="0"/>
    <n v="39"/>
    <n v="156"/>
    <n v="0"/>
    <n v="0"/>
    <n v="0"/>
    <n v="0"/>
    <n v="0"/>
    <n v="0"/>
    <n v="153.6"/>
    <n v="614.4"/>
    <n v="1"/>
    <n v="0"/>
    <n v="0"/>
    <x v="0"/>
    <x v="0"/>
    <x v="0"/>
    <x v="0"/>
    <x v="0"/>
    <x v="0"/>
  </r>
  <r>
    <x v="1"/>
    <x v="3"/>
    <x v="22"/>
    <x v="83"/>
    <n v="38"/>
    <n v="167832.87"/>
    <n v="99590.9"/>
    <n v="68241.97"/>
    <n v="7"/>
    <n v="4846.75"/>
    <n v="1660.75"/>
    <n v="3144.36"/>
    <n v="891.57"/>
    <n v="24"/>
    <n v="48.46"/>
    <n v="274.58999999999997"/>
    <n v="3"/>
    <n v="180.25"/>
    <n v="200.33"/>
    <n v="3"/>
    <n v="60022.15"/>
    <n v="88491.8"/>
    <x v="0"/>
    <x v="0"/>
    <x v="0"/>
    <x v="0"/>
    <x v="0"/>
    <x v="0"/>
  </r>
  <r>
    <x v="1"/>
    <x v="3"/>
    <x v="22"/>
    <x v="84"/>
    <n v="0"/>
    <n v="68831.600000000006"/>
    <n v="54393.600000000006"/>
    <n v="14438"/>
    <n v="4"/>
    <n v="0"/>
    <n v="0"/>
    <n v="0"/>
    <n v="0"/>
    <n v="0"/>
    <n v="0"/>
    <n v="0"/>
    <n v="0"/>
    <n v="0"/>
    <n v="0"/>
    <n v="0"/>
    <n v="14438"/>
    <n v="54393.599999999999"/>
    <x v="0"/>
    <x v="0"/>
    <x v="0"/>
    <x v="0"/>
    <x v="0"/>
    <x v="0"/>
  </r>
  <r>
    <x v="1"/>
    <x v="3"/>
    <x v="22"/>
    <x v="85"/>
    <n v="0"/>
    <n v="32686.14"/>
    <n v="17082.269999999997"/>
    <n v="15603.87"/>
    <n v="2"/>
    <n v="0"/>
    <n v="0"/>
    <n v="130.5"/>
    <n v="0"/>
    <n v="1"/>
    <n v="0"/>
    <n v="0"/>
    <n v="0"/>
    <n v="0"/>
    <n v="0"/>
    <n v="0"/>
    <n v="15473.37"/>
    <n v="16821.27"/>
    <x v="0"/>
    <x v="0"/>
    <x v="0"/>
    <x v="0"/>
    <x v="0"/>
    <x v="0"/>
  </r>
  <r>
    <x v="1"/>
    <x v="3"/>
    <x v="22"/>
    <x v="86"/>
    <n v="83"/>
    <n v="63148.72"/>
    <n v="50804.45"/>
    <n v="12344.27"/>
    <n v="0"/>
    <n v="2562.9"/>
    <n v="2736.1"/>
    <n v="6781.79"/>
    <n v="11063.44"/>
    <n v="61"/>
    <n v="2154.6"/>
    <n v="310.7"/>
    <n v="19"/>
    <n v="844.98"/>
    <n v="1003.75"/>
    <n v="9"/>
    <n v="0"/>
    <n v="0"/>
    <x v="0"/>
    <x v="0"/>
    <x v="0"/>
    <x v="0"/>
    <x v="0"/>
    <x v="0"/>
  </r>
  <r>
    <x v="1"/>
    <x v="3"/>
    <x v="22"/>
    <x v="87"/>
    <n v="24"/>
    <n v="380270.31"/>
    <n v="332746.08"/>
    <n v="47524.23"/>
    <n v="7"/>
    <n v="3281.75"/>
    <n v="608.25"/>
    <n v="8973.06"/>
    <n v="2667.74"/>
    <n v="21"/>
    <n v="849.6"/>
    <n v="214"/>
    <n v="9"/>
    <n v="655.20000000000005"/>
    <n v="0"/>
    <n v="4"/>
    <n v="33764.620000000003"/>
    <n v="305974.5"/>
    <x v="0"/>
    <x v="0"/>
    <x v="0"/>
    <x v="0"/>
    <x v="0"/>
    <x v="0"/>
  </r>
  <r>
    <x v="1"/>
    <x v="3"/>
    <x v="23"/>
    <x v="89"/>
    <n v="7"/>
    <n v="534.35"/>
    <n v="229.56000000000006"/>
    <n v="304.78999999999996"/>
    <n v="0"/>
    <n v="64"/>
    <n v="98"/>
    <n v="0"/>
    <n v="0"/>
    <n v="0"/>
    <n v="0"/>
    <n v="0"/>
    <n v="0"/>
    <n v="240.79"/>
    <n v="131.56"/>
    <n v="2"/>
    <n v="0"/>
    <n v="0"/>
    <x v="0"/>
    <x v="0"/>
    <x v="0"/>
    <x v="0"/>
    <x v="0"/>
    <x v="0"/>
  </r>
  <r>
    <x v="1"/>
    <x v="3"/>
    <x v="23"/>
    <x v="90"/>
    <n v="35"/>
    <n v="17093.62"/>
    <n v="11422.5"/>
    <n v="5671.12"/>
    <n v="0"/>
    <n v="630.9"/>
    <n v="929.6"/>
    <n v="0"/>
    <n v="0"/>
    <n v="0"/>
    <n v="0"/>
    <n v="0"/>
    <n v="0"/>
    <n v="4279.22"/>
    <n v="10492.9"/>
    <n v="46"/>
    <n v="0"/>
    <n v="0"/>
    <x v="0"/>
    <x v="0"/>
    <x v="0"/>
    <x v="0"/>
    <x v="0"/>
    <x v="0"/>
  </r>
  <r>
    <x v="1"/>
    <x v="3"/>
    <x v="23"/>
    <x v="91"/>
    <n v="11"/>
    <n v="3342.7"/>
    <n v="1422.8399999999997"/>
    <n v="1919.8600000000001"/>
    <n v="0"/>
    <n v="234.6"/>
    <n v="299.39999999999998"/>
    <n v="0"/>
    <n v="0"/>
    <n v="0"/>
    <n v="0"/>
    <n v="0"/>
    <n v="0"/>
    <n v="586.26"/>
    <n v="1123.44"/>
    <n v="7"/>
    <n v="0"/>
    <n v="0"/>
    <x v="0"/>
    <x v="0"/>
    <x v="0"/>
    <x v="0"/>
    <x v="0"/>
    <x v="0"/>
  </r>
  <r>
    <x v="1"/>
    <x v="3"/>
    <x v="23"/>
    <x v="92"/>
    <n v="10"/>
    <n v="1243.4000000000001"/>
    <n v="246.60000000000014"/>
    <n v="996.8"/>
    <n v="0"/>
    <n v="352.8"/>
    <n v="67.2"/>
    <n v="0"/>
    <n v="0"/>
    <n v="0"/>
    <n v="0"/>
    <n v="0"/>
    <n v="0"/>
    <n v="0"/>
    <n v="179.4"/>
    <n v="1"/>
    <n v="0"/>
    <n v="0"/>
    <x v="0"/>
    <x v="0"/>
    <x v="0"/>
    <x v="0"/>
    <x v="0"/>
    <x v="0"/>
  </r>
  <r>
    <x v="1"/>
    <x v="3"/>
    <x v="23"/>
    <x v="93"/>
    <n v="3"/>
    <n v="148.4"/>
    <n v="73.92"/>
    <n v="74.48"/>
    <n v="0"/>
    <n v="74.48"/>
    <n v="73.92"/>
    <n v="0"/>
    <n v="0"/>
    <n v="0"/>
    <n v="0"/>
    <n v="0"/>
    <n v="0"/>
    <n v="0"/>
    <n v="0"/>
    <n v="0"/>
    <n v="0"/>
    <n v="0"/>
    <x v="0"/>
    <x v="0"/>
    <x v="0"/>
    <x v="0"/>
    <x v="0"/>
    <x v="0"/>
  </r>
  <r>
    <x v="1"/>
    <x v="3"/>
    <x v="23"/>
    <x v="124"/>
    <n v="1"/>
    <n v="56"/>
    <n v="0"/>
    <n v="56"/>
    <n v="0"/>
    <n v="56"/>
    <n v="0"/>
    <n v="0"/>
    <n v="0"/>
    <n v="0"/>
    <n v="0"/>
    <n v="0"/>
    <n v="0"/>
    <n v="0"/>
    <n v="0"/>
    <n v="0"/>
    <n v="0"/>
    <n v="0"/>
    <x v="0"/>
    <x v="0"/>
    <x v="0"/>
    <x v="0"/>
    <x v="0"/>
    <x v="0"/>
  </r>
  <r>
    <x v="1"/>
    <x v="3"/>
    <x v="24"/>
    <x v="94"/>
    <n v="41"/>
    <n v="30887.439999999999"/>
    <n v="19421.579999999994"/>
    <n v="11465.860000000002"/>
    <n v="1"/>
    <n v="5260.76"/>
    <n v="1744.24"/>
    <n v="4722.8"/>
    <n v="2725.93"/>
    <n v="6"/>
    <n v="1159.2"/>
    <n v="53.95"/>
    <n v="10"/>
    <n v="323.10000000000002"/>
    <n v="0"/>
    <n v="4"/>
    <n v="0"/>
    <n v="0"/>
    <x v="0"/>
    <x v="0"/>
    <x v="0"/>
    <x v="0"/>
    <x v="0"/>
    <x v="0"/>
  </r>
  <r>
    <x v="1"/>
    <x v="3"/>
    <x v="24"/>
    <x v="95"/>
    <n v="22"/>
    <n v="4148.3999999999996"/>
    <n v="806.36999999999944"/>
    <n v="3342.03"/>
    <n v="0"/>
    <n v="2958.63"/>
    <n v="806.37"/>
    <n v="0"/>
    <n v="0"/>
    <n v="0"/>
    <n v="383.4"/>
    <n v="0"/>
    <n v="2"/>
    <n v="0"/>
    <n v="0"/>
    <n v="0"/>
    <n v="0"/>
    <n v="0"/>
    <x v="0"/>
    <x v="0"/>
    <x v="0"/>
    <x v="0"/>
    <x v="0"/>
    <x v="0"/>
  </r>
  <r>
    <x v="1"/>
    <x v="3"/>
    <x v="24"/>
    <x v="97"/>
    <n v="1"/>
    <n v="3350"/>
    <n v="0"/>
    <n v="3350"/>
    <n v="1"/>
    <n v="200"/>
    <n v="0"/>
    <n v="0"/>
    <n v="0"/>
    <n v="0"/>
    <n v="0"/>
    <n v="0"/>
    <n v="0"/>
    <n v="0"/>
    <n v="0"/>
    <n v="0"/>
    <n v="3150"/>
    <n v="0"/>
    <x v="0"/>
    <x v="0"/>
    <x v="0"/>
    <x v="0"/>
    <x v="0"/>
    <x v="0"/>
  </r>
  <r>
    <x v="1"/>
    <x v="3"/>
    <x v="24"/>
    <x v="127"/>
    <n v="50"/>
    <n v="3763"/>
    <n v="864.40000000000009"/>
    <n v="2898.6"/>
    <n v="0"/>
    <n v="2635.6"/>
    <n v="864.4"/>
    <n v="0"/>
    <n v="0"/>
    <n v="0"/>
    <n v="0"/>
    <n v="0"/>
    <n v="0"/>
    <n v="0"/>
    <n v="0"/>
    <n v="0"/>
    <n v="0"/>
    <n v="0"/>
    <x v="0"/>
    <x v="0"/>
    <x v="0"/>
    <x v="0"/>
    <x v="0"/>
    <x v="0"/>
  </r>
  <r>
    <x v="1"/>
    <x v="3"/>
    <x v="25"/>
    <x v="128"/>
    <n v="67"/>
    <n v="12595.7"/>
    <n v="6047.9000000000005"/>
    <n v="6547.8"/>
    <n v="0"/>
    <n v="5947.6"/>
    <n v="4266.5"/>
    <n v="0"/>
    <n v="0"/>
    <n v="0"/>
    <n v="0"/>
    <n v="0"/>
    <n v="0"/>
    <n v="600.20000000000005"/>
    <n v="1781.4"/>
    <n v="10"/>
    <n v="0"/>
    <n v="0"/>
    <x v="0"/>
    <x v="0"/>
    <x v="0"/>
    <x v="0"/>
    <x v="0"/>
    <x v="0"/>
  </r>
  <r>
    <x v="1"/>
    <x v="3"/>
    <x v="26"/>
    <x v="103"/>
    <n v="96"/>
    <n v="8612.2099999999991"/>
    <n v="4085.8599999999997"/>
    <n v="4526.3499999999995"/>
    <n v="0"/>
    <n v="2938.1"/>
    <n v="2326.9"/>
    <n v="0"/>
    <n v="0"/>
    <n v="0"/>
    <n v="1254.97"/>
    <n v="1625.84"/>
    <n v="29"/>
    <n v="33.28"/>
    <n v="133.12"/>
    <n v="1"/>
    <n v="0"/>
    <n v="0"/>
    <x v="0"/>
    <x v="0"/>
    <x v="0"/>
    <x v="0"/>
    <x v="0"/>
    <x v="0"/>
  </r>
  <r>
    <x v="1"/>
    <x v="3"/>
    <x v="26"/>
    <x v="105"/>
    <n v="41"/>
    <n v="7802.3"/>
    <n v="1647.5700000000006"/>
    <n v="6154.73"/>
    <n v="0"/>
    <n v="3387"/>
    <n v="913"/>
    <n v="130.5"/>
    <n v="0"/>
    <n v="1"/>
    <n v="2101.5"/>
    <n v="0"/>
    <n v="11"/>
    <n v="535.73"/>
    <n v="473.57"/>
    <n v="5"/>
    <n v="0"/>
    <n v="0"/>
    <x v="0"/>
    <x v="0"/>
    <x v="0"/>
    <x v="0"/>
    <x v="0"/>
    <x v="0"/>
  </r>
  <r>
    <x v="2"/>
    <x v="3"/>
    <x v="0"/>
    <x v="3"/>
    <n v="174"/>
    <n v="129548.06"/>
    <n v="81353.67"/>
    <n v="48194.39"/>
    <n v="0"/>
    <n v="9180.1"/>
    <n v="6394.4"/>
    <n v="7658.72"/>
    <n v="10890.81"/>
    <n v="80"/>
    <n v="10571.28"/>
    <n v="15536.19"/>
    <n v="238"/>
    <n v="5748.29"/>
    <n v="11433.21"/>
    <n v="279"/>
    <n v="0"/>
    <n v="0"/>
    <x v="0"/>
    <x v="0"/>
    <x v="0"/>
    <x v="0"/>
    <x v="0"/>
    <x v="0"/>
  </r>
  <r>
    <x v="2"/>
    <x v="3"/>
    <x v="0"/>
    <x v="4"/>
    <n v="130"/>
    <n v="80253.06"/>
    <n v="46456.369999999995"/>
    <n v="33796.69"/>
    <n v="0"/>
    <n v="8716.5499999999993"/>
    <n v="3732.95"/>
    <n v="3537.26"/>
    <n v="8777.36"/>
    <n v="54"/>
    <n v="8854.16"/>
    <n v="4165.6400000000003"/>
    <n v="109"/>
    <n v="6053.72"/>
    <n v="5151.18"/>
    <n v="219"/>
    <n v="0"/>
    <n v="0"/>
    <x v="0"/>
    <x v="0"/>
    <x v="0"/>
    <x v="0"/>
    <x v="0"/>
    <x v="0"/>
  </r>
  <r>
    <x v="2"/>
    <x v="3"/>
    <x v="0"/>
    <x v="8"/>
    <n v="97"/>
    <n v="40427.72"/>
    <n v="24234.120000000003"/>
    <n v="16193.6"/>
    <n v="0"/>
    <n v="2833.78"/>
    <n v="1602.97"/>
    <n v="4316.76"/>
    <n v="2572.2399999999998"/>
    <n v="23"/>
    <n v="4617.03"/>
    <n v="3478.15"/>
    <n v="73"/>
    <n v="3125.03"/>
    <n v="2802.76"/>
    <n v="109"/>
    <n v="0"/>
    <n v="0"/>
    <x v="0"/>
    <x v="0"/>
    <x v="0"/>
    <x v="0"/>
    <x v="0"/>
    <x v="0"/>
  </r>
  <r>
    <x v="2"/>
    <x v="3"/>
    <x v="0"/>
    <x v="111"/>
    <n v="305"/>
    <n v="178268.94"/>
    <n v="111700"/>
    <n v="66568.94"/>
    <n v="0"/>
    <n v="10171.290000000001"/>
    <n v="4276.46"/>
    <n v="17006.46"/>
    <n v="15931.02"/>
    <n v="94"/>
    <n v="22963"/>
    <n v="14051.35"/>
    <n v="295"/>
    <n v="13852.19"/>
    <n v="11566.21"/>
    <n v="515"/>
    <n v="0"/>
    <n v="0"/>
    <x v="0"/>
    <x v="0"/>
    <x v="0"/>
    <x v="0"/>
    <x v="0"/>
    <x v="0"/>
  </r>
  <r>
    <x v="2"/>
    <x v="3"/>
    <x v="0"/>
    <x v="13"/>
    <n v="314"/>
    <n v="193592.97"/>
    <n v="123428.98"/>
    <n v="70163.990000000005"/>
    <n v="0"/>
    <n v="9880.14"/>
    <n v="4510.91"/>
    <n v="18161.400000000001"/>
    <n v="19645.099999999999"/>
    <n v="136"/>
    <n v="15740.5"/>
    <n v="13097.58"/>
    <n v="257"/>
    <n v="13441.95"/>
    <n v="10562.39"/>
    <n v="462"/>
    <n v="0"/>
    <n v="0"/>
    <x v="0"/>
    <x v="0"/>
    <x v="0"/>
    <x v="0"/>
    <x v="0"/>
    <x v="0"/>
  </r>
  <r>
    <x v="2"/>
    <x v="3"/>
    <x v="0"/>
    <x v="15"/>
    <n v="305"/>
    <n v="201641.96"/>
    <n v="117482.56999999998"/>
    <n v="84159.390000000014"/>
    <n v="0"/>
    <n v="10815.77"/>
    <n v="4012.98"/>
    <n v="21754.81"/>
    <n v="14621.9"/>
    <n v="96"/>
    <n v="25942.74"/>
    <n v="16099.27"/>
    <n v="343"/>
    <n v="17361.07"/>
    <n v="9995"/>
    <n v="560"/>
    <n v="0"/>
    <n v="0"/>
    <x v="0"/>
    <x v="0"/>
    <x v="0"/>
    <x v="0"/>
    <x v="0"/>
    <x v="0"/>
  </r>
  <r>
    <x v="2"/>
    <x v="3"/>
    <x v="0"/>
    <x v="54"/>
    <n v="0"/>
    <n v="31.2"/>
    <n v="24.96"/>
    <n v="6.24"/>
    <n v="0"/>
    <n v="0"/>
    <n v="0"/>
    <n v="0"/>
    <n v="0"/>
    <n v="0"/>
    <n v="0"/>
    <n v="0"/>
    <n v="0"/>
    <n v="6.24"/>
    <n v="24.96"/>
    <n v="1"/>
    <n v="0"/>
    <n v="0"/>
    <x v="0"/>
    <x v="0"/>
    <x v="0"/>
    <x v="0"/>
    <x v="0"/>
    <x v="0"/>
  </r>
  <r>
    <x v="2"/>
    <x v="3"/>
    <x v="0"/>
    <x v="16"/>
    <n v="353"/>
    <n v="153494.22"/>
    <n v="93246.66"/>
    <n v="60247.56"/>
    <n v="0"/>
    <n v="11458.72"/>
    <n v="5151.05"/>
    <n v="13165.17"/>
    <n v="13304.5"/>
    <n v="91"/>
    <n v="16076.87"/>
    <n v="11913.8"/>
    <n v="234"/>
    <n v="13605.8"/>
    <n v="9937.9699999999993"/>
    <n v="516"/>
    <n v="0"/>
    <n v="0"/>
    <x v="0"/>
    <x v="0"/>
    <x v="0"/>
    <x v="0"/>
    <x v="0"/>
    <x v="0"/>
  </r>
  <r>
    <x v="2"/>
    <x v="3"/>
    <x v="0"/>
    <x v="129"/>
    <n v="79"/>
    <n v="35691.800000000003"/>
    <n v="19234.200000000004"/>
    <n v="16457.599999999999"/>
    <n v="0"/>
    <n v="2923.78"/>
    <n v="953.74"/>
    <n v="5143.63"/>
    <n v="1439.24"/>
    <n v="20"/>
    <n v="3643"/>
    <n v="1515.8"/>
    <n v="43"/>
    <n v="3549.19"/>
    <n v="2159.6799999999998"/>
    <n v="133"/>
    <n v="0"/>
    <n v="0"/>
    <x v="0"/>
    <x v="0"/>
    <x v="0"/>
    <x v="0"/>
    <x v="0"/>
    <x v="0"/>
  </r>
  <r>
    <x v="2"/>
    <x v="3"/>
    <x v="0"/>
    <x v="139"/>
    <n v="128"/>
    <n v="73126.399999999994"/>
    <n v="34860.17"/>
    <n v="38266.229999999996"/>
    <n v="0"/>
    <n v="5347.56"/>
    <n v="1199.95"/>
    <n v="9029.2199999999993"/>
    <n v="2658.89"/>
    <n v="36"/>
    <n v="13604.13"/>
    <n v="4689.72"/>
    <n v="149"/>
    <n v="8553.32"/>
    <n v="2935.39"/>
    <n v="256"/>
    <n v="0"/>
    <n v="0"/>
    <x v="0"/>
    <x v="0"/>
    <x v="0"/>
    <x v="0"/>
    <x v="0"/>
    <x v="0"/>
  </r>
  <r>
    <x v="2"/>
    <x v="3"/>
    <x v="0"/>
    <x v="189"/>
    <n v="71"/>
    <n v="43553.38"/>
    <n v="30107.129999999997"/>
    <n v="13446.25"/>
    <n v="0"/>
    <n v="2406.3000000000002"/>
    <n v="966.21"/>
    <n v="2610.91"/>
    <n v="6326.05"/>
    <n v="29"/>
    <n v="3853.5"/>
    <n v="2645.98"/>
    <n v="56"/>
    <n v="3772.54"/>
    <n v="2294.9699999999998"/>
    <n v="126"/>
    <n v="0"/>
    <n v="0"/>
    <x v="0"/>
    <x v="0"/>
    <x v="0"/>
    <x v="0"/>
    <x v="0"/>
    <x v="0"/>
  </r>
  <r>
    <x v="2"/>
    <x v="3"/>
    <x v="1"/>
    <x v="0"/>
    <n v="699"/>
    <n v="593468.18999999994"/>
    <n v="445842.22999999992"/>
    <n v="147625.96000000002"/>
    <n v="30"/>
    <n v="70492.69"/>
    <n v="29913.56"/>
    <n v="29446.37"/>
    <n v="7801.01"/>
    <n v="167"/>
    <n v="22870.36"/>
    <n v="10228.09"/>
    <n v="241"/>
    <n v="8270.43"/>
    <n v="10385.65"/>
    <n v="190"/>
    <n v="14069.11"/>
    <n v="313019.2"/>
    <x v="0"/>
    <x v="0"/>
    <x v="0"/>
    <x v="0"/>
    <x v="0"/>
    <x v="0"/>
  </r>
  <r>
    <x v="2"/>
    <x v="3"/>
    <x v="1"/>
    <x v="1"/>
    <n v="330"/>
    <n v="590865.87"/>
    <n v="540128.6"/>
    <n v="50737.27"/>
    <n v="26"/>
    <n v="22215.1"/>
    <n v="21562.9"/>
    <n v="2019.24"/>
    <n v="2487.59"/>
    <n v="14"/>
    <n v="8147.82"/>
    <n v="7460.88"/>
    <n v="107"/>
    <n v="4809.37"/>
    <n v="8919.93"/>
    <n v="136"/>
    <n v="11647.74"/>
    <n v="490683.6"/>
    <x v="0"/>
    <x v="0"/>
    <x v="0"/>
    <x v="0"/>
    <x v="0"/>
    <x v="0"/>
  </r>
  <r>
    <x v="2"/>
    <x v="3"/>
    <x v="1"/>
    <x v="22"/>
    <n v="26"/>
    <n v="20459.25"/>
    <n v="10990.45"/>
    <n v="9468.7999999999993"/>
    <n v="0"/>
    <n v="2526.13"/>
    <n v="1511.37"/>
    <n v="0"/>
    <n v="289.60000000000002"/>
    <n v="1"/>
    <n v="508.5"/>
    <n v="1490.15"/>
    <n v="20"/>
    <n v="6434.17"/>
    <n v="7120.13"/>
    <n v="23"/>
    <n v="0"/>
    <n v="0"/>
    <x v="0"/>
    <x v="0"/>
    <x v="0"/>
    <x v="0"/>
    <x v="0"/>
    <x v="0"/>
  </r>
  <r>
    <x v="2"/>
    <x v="3"/>
    <x v="1"/>
    <x v="23"/>
    <n v="25"/>
    <n v="14107.2"/>
    <n v="8014.8600000000006"/>
    <n v="6092.34"/>
    <n v="0"/>
    <n v="1498.5"/>
    <n v="2184"/>
    <n v="126.84"/>
    <n v="340.86"/>
    <n v="5"/>
    <n v="3419"/>
    <n v="4554.6000000000004"/>
    <n v="40"/>
    <n v="0"/>
    <n v="0"/>
    <n v="0"/>
    <n v="0"/>
    <n v="0"/>
    <x v="0"/>
    <x v="0"/>
    <x v="0"/>
    <x v="0"/>
    <x v="0"/>
    <x v="0"/>
  </r>
  <r>
    <x v="2"/>
    <x v="3"/>
    <x v="1"/>
    <x v="24"/>
    <n v="1"/>
    <n v="1171869.8799999999"/>
    <n v="1129506.21"/>
    <n v="42363.67"/>
    <n v="69"/>
    <n v="39"/>
    <n v="156"/>
    <n v="0"/>
    <n v="0"/>
    <n v="0"/>
    <n v="0"/>
    <n v="0"/>
    <n v="0"/>
    <n v="0"/>
    <n v="0"/>
    <n v="0"/>
    <n v="40516.67"/>
    <n v="1129350"/>
    <x v="0"/>
    <x v="0"/>
    <x v="0"/>
    <x v="0"/>
    <x v="0"/>
    <x v="0"/>
  </r>
  <r>
    <x v="2"/>
    <x v="3"/>
    <x v="1"/>
    <x v="112"/>
    <n v="163"/>
    <n v="55769.61"/>
    <n v="28225.69"/>
    <n v="27543.920000000002"/>
    <n v="4"/>
    <n v="12456.6"/>
    <n v="9846.4"/>
    <n v="1212.9100000000001"/>
    <n v="1556.85"/>
    <n v="11"/>
    <n v="3144.52"/>
    <n v="4487.8900000000003"/>
    <n v="61"/>
    <n v="3766.26"/>
    <n v="3112.38"/>
    <n v="126"/>
    <n v="6396.63"/>
    <n v="3682.65"/>
    <x v="0"/>
    <x v="0"/>
    <x v="0"/>
    <x v="0"/>
    <x v="0"/>
    <x v="0"/>
  </r>
  <r>
    <x v="2"/>
    <x v="3"/>
    <x v="2"/>
    <x v="114"/>
    <n v="513"/>
    <n v="741475.54"/>
    <n v="479493.81000000006"/>
    <n v="261981.73"/>
    <n v="12"/>
    <n v="43014.75"/>
    <n v="28335.25"/>
    <n v="58006.12"/>
    <n v="33503.31"/>
    <n v="207"/>
    <n v="136349.5"/>
    <n v="122587.3"/>
    <n v="1848"/>
    <n v="7013.88"/>
    <n v="4860.82"/>
    <n v="80"/>
    <n v="13534.48"/>
    <n v="107188.3"/>
    <x v="0"/>
    <x v="0"/>
    <x v="0"/>
    <x v="0"/>
    <x v="0"/>
    <x v="0"/>
  </r>
  <r>
    <x v="2"/>
    <x v="3"/>
    <x v="2"/>
    <x v="25"/>
    <n v="480"/>
    <n v="477853.35"/>
    <n v="352023.43999999994"/>
    <n v="125829.91"/>
    <n v="9"/>
    <n v="31211.35"/>
    <n v="34902.65"/>
    <n v="21790.54"/>
    <n v="23298.01"/>
    <n v="133"/>
    <n v="70770.570000000007"/>
    <n v="127684"/>
    <n v="1575"/>
    <n v="1077.45"/>
    <n v="758.48"/>
    <n v="37"/>
    <n v="0"/>
    <n v="75203.199999999997"/>
    <x v="0"/>
    <x v="0"/>
    <x v="0"/>
    <x v="0"/>
    <x v="0"/>
    <x v="0"/>
  </r>
  <r>
    <x v="2"/>
    <x v="3"/>
    <x v="2"/>
    <x v="26"/>
    <n v="228"/>
    <n v="237055.27"/>
    <n v="165666.41999999998"/>
    <n v="71388.850000000006"/>
    <n v="1"/>
    <n v="17595.52"/>
    <n v="13826.98"/>
    <n v="5738.27"/>
    <n v="8662.4"/>
    <n v="39"/>
    <n v="47317.66"/>
    <n v="78103.58"/>
    <n v="820"/>
    <n v="182.4"/>
    <n v="96"/>
    <n v="4"/>
    <n v="0"/>
    <n v="36176.120000000003"/>
    <x v="0"/>
    <x v="0"/>
    <x v="0"/>
    <x v="0"/>
    <x v="0"/>
    <x v="0"/>
  </r>
  <r>
    <x v="2"/>
    <x v="3"/>
    <x v="3"/>
    <x v="27"/>
    <n v="186"/>
    <n v="124971.24"/>
    <n v="86587.790000000008"/>
    <n v="38383.449999999997"/>
    <n v="0"/>
    <n v="8125.25"/>
    <n v="4434.25"/>
    <n v="17753.21"/>
    <n v="12470.92"/>
    <n v="76"/>
    <n v="7925.79"/>
    <n v="6959.48"/>
    <n v="141"/>
    <n v="3155.2"/>
    <n v="2274.88"/>
    <n v="30"/>
    <n v="0"/>
    <n v="0"/>
    <x v="0"/>
    <x v="0"/>
    <x v="0"/>
    <x v="0"/>
    <x v="0"/>
    <x v="0"/>
  </r>
  <r>
    <x v="2"/>
    <x v="3"/>
    <x v="3"/>
    <x v="28"/>
    <n v="115"/>
    <n v="179466.16"/>
    <n v="94382.680000000008"/>
    <n v="85083.48"/>
    <n v="9"/>
    <n v="12313.75"/>
    <n v="4621.25"/>
    <n v="13459.38"/>
    <n v="6524.66"/>
    <n v="43"/>
    <n v="3752.2"/>
    <n v="1413.65"/>
    <n v="49"/>
    <n v="36.200000000000003"/>
    <n v="167.18"/>
    <n v="6"/>
    <n v="54941.95"/>
    <n v="41687.86"/>
    <x v="14"/>
    <x v="0"/>
    <x v="14"/>
    <x v="0"/>
    <x v="0"/>
    <x v="0"/>
  </r>
  <r>
    <x v="2"/>
    <x v="3"/>
    <x v="3"/>
    <x v="29"/>
    <n v="292"/>
    <n v="574243.99"/>
    <n v="370388.94"/>
    <n v="203855.05"/>
    <n v="24"/>
    <n v="29394.880000000001"/>
    <n v="12687.62"/>
    <n v="42384.99"/>
    <n v="25826.03"/>
    <n v="129"/>
    <n v="22178.58"/>
    <n v="24621.02"/>
    <n v="436"/>
    <n v="4843.6000000000004"/>
    <n v="6.4"/>
    <n v="9"/>
    <n v="101488"/>
    <n v="170825.8"/>
    <x v="0"/>
    <x v="0"/>
    <x v="0"/>
    <x v="0"/>
    <x v="0"/>
    <x v="0"/>
  </r>
  <r>
    <x v="2"/>
    <x v="3"/>
    <x v="3"/>
    <x v="115"/>
    <n v="106"/>
    <n v="95445.52"/>
    <n v="73937.98000000001"/>
    <n v="21507.539999999997"/>
    <n v="0"/>
    <n v="4509.7"/>
    <n v="2106.8000000000002"/>
    <n v="10647.65"/>
    <n v="15469.26"/>
    <n v="54"/>
    <n v="5543.24"/>
    <n v="3870.95"/>
    <n v="94"/>
    <n v="702.95"/>
    <n v="257.14999999999998"/>
    <n v="25"/>
    <n v="0"/>
    <n v="0"/>
    <x v="0"/>
    <x v="0"/>
    <x v="0"/>
    <x v="0"/>
    <x v="0"/>
    <x v="0"/>
  </r>
  <r>
    <x v="2"/>
    <x v="3"/>
    <x v="4"/>
    <x v="31"/>
    <n v="69"/>
    <n v="102239.75"/>
    <n v="101870.11"/>
    <n v="369.64"/>
    <n v="0"/>
    <n v="0"/>
    <n v="0"/>
    <n v="0"/>
    <n v="0"/>
    <n v="0"/>
    <n v="0"/>
    <n v="0"/>
    <n v="0"/>
    <n v="6.64"/>
    <n v="26.56"/>
    <n v="3"/>
    <n v="0"/>
    <n v="0"/>
    <x v="0"/>
    <x v="0"/>
    <x v="0"/>
    <x v="0"/>
    <x v="0"/>
    <x v="0"/>
  </r>
  <r>
    <x v="2"/>
    <x v="3"/>
    <x v="4"/>
    <x v="32"/>
    <n v="83"/>
    <n v="93034.19"/>
    <n v="92944.19"/>
    <n v="90"/>
    <n v="0"/>
    <n v="0"/>
    <n v="0"/>
    <n v="0"/>
    <n v="0"/>
    <n v="0"/>
    <n v="0"/>
    <n v="0"/>
    <n v="0"/>
    <n v="0"/>
    <n v="0"/>
    <n v="0"/>
    <n v="0"/>
    <n v="0"/>
    <x v="0"/>
    <x v="0"/>
    <x v="0"/>
    <x v="0"/>
    <x v="0"/>
    <x v="0"/>
  </r>
  <r>
    <x v="2"/>
    <x v="3"/>
    <x v="5"/>
    <x v="33"/>
    <n v="86"/>
    <n v="134445.60999999999"/>
    <n v="120223.26999999999"/>
    <n v="14222.34"/>
    <n v="2"/>
    <n v="9664.1299999999992"/>
    <n v="3168.37"/>
    <n v="4558.21"/>
    <n v="9117.94"/>
    <n v="8"/>
    <n v="0"/>
    <n v="0"/>
    <n v="0"/>
    <n v="0"/>
    <n v="0"/>
    <n v="0"/>
    <n v="0"/>
    <n v="80584.66"/>
    <x v="0"/>
    <x v="0"/>
    <x v="0"/>
    <x v="0"/>
    <x v="0"/>
    <x v="0"/>
  </r>
  <r>
    <x v="2"/>
    <x v="3"/>
    <x v="5"/>
    <x v="34"/>
    <n v="350"/>
    <n v="814685.36"/>
    <n v="689793.26"/>
    <n v="124892.10000000002"/>
    <n v="8"/>
    <n v="34472.660000000003"/>
    <n v="17107.34"/>
    <n v="61015.38"/>
    <n v="64545.87"/>
    <n v="116"/>
    <n v="2373.3000000000002"/>
    <n v="53.95"/>
    <n v="20"/>
    <n v="894.07"/>
    <n v="578.73"/>
    <n v="13"/>
    <n v="26106.69"/>
    <n v="356384.9"/>
    <x v="0"/>
    <x v="0"/>
    <x v="0"/>
    <x v="0"/>
    <x v="0"/>
    <x v="0"/>
  </r>
  <r>
    <x v="2"/>
    <x v="3"/>
    <x v="5"/>
    <x v="35"/>
    <n v="0"/>
    <n v="407347.8"/>
    <n v="401328.25"/>
    <n v="6019.55"/>
    <n v="12"/>
    <n v="0"/>
    <n v="0"/>
    <n v="0"/>
    <n v="0"/>
    <n v="0"/>
    <n v="0"/>
    <n v="0"/>
    <n v="0"/>
    <n v="0"/>
    <n v="0"/>
    <n v="0"/>
    <n v="6019.55"/>
    <n v="401328.3"/>
    <x v="0"/>
    <x v="0"/>
    <x v="0"/>
    <x v="0"/>
    <x v="0"/>
    <x v="0"/>
  </r>
  <r>
    <x v="2"/>
    <x v="3"/>
    <x v="5"/>
    <x v="36"/>
    <n v="100"/>
    <n v="106235.14"/>
    <n v="83899.76"/>
    <n v="22335.38"/>
    <n v="0"/>
    <n v="4374.1000000000004"/>
    <n v="2167.4"/>
    <n v="17789.87"/>
    <n v="15131.41"/>
    <n v="32"/>
    <n v="120.9"/>
    <n v="220.8"/>
    <n v="3"/>
    <n v="50.51"/>
    <n v="537.59"/>
    <n v="11"/>
    <n v="0"/>
    <n v="0"/>
    <x v="0"/>
    <x v="0"/>
    <x v="0"/>
    <x v="0"/>
    <x v="0"/>
    <x v="0"/>
  </r>
  <r>
    <x v="2"/>
    <x v="3"/>
    <x v="6"/>
    <x v="38"/>
    <n v="151"/>
    <n v="626448.91"/>
    <n v="584148.76"/>
    <n v="42300.15"/>
    <n v="28"/>
    <n v="13681.02"/>
    <n v="8158.98"/>
    <n v="237.72"/>
    <n v="1397.88"/>
    <n v="2"/>
    <n v="2924.64"/>
    <n v="6379.51"/>
    <n v="89"/>
    <n v="24706.77"/>
    <n v="17125.53"/>
    <n v="116"/>
    <n v="750"/>
    <n v="547815.69999999995"/>
    <x v="0"/>
    <x v="0"/>
    <x v="0"/>
    <x v="0"/>
    <x v="0"/>
    <x v="0"/>
  </r>
  <r>
    <x v="2"/>
    <x v="3"/>
    <x v="6"/>
    <x v="116"/>
    <n v="206"/>
    <n v="133924.47"/>
    <n v="54902.880000000005"/>
    <n v="79021.59"/>
    <n v="0"/>
    <n v="8029.95"/>
    <n v="6042.05"/>
    <n v="529.12"/>
    <n v="541.72"/>
    <n v="13"/>
    <n v="18810.830000000002"/>
    <n v="10675.17"/>
    <n v="205"/>
    <n v="50961.69"/>
    <n v="35502.26"/>
    <n v="232"/>
    <n v="0"/>
    <n v="0"/>
    <x v="0"/>
    <x v="0"/>
    <x v="0"/>
    <x v="0"/>
    <x v="0"/>
    <x v="0"/>
  </r>
  <r>
    <x v="2"/>
    <x v="3"/>
    <x v="6"/>
    <x v="117"/>
    <n v="174"/>
    <n v="114083.49"/>
    <n v="58220.37"/>
    <n v="55863.12"/>
    <n v="0"/>
    <n v="7003.4"/>
    <n v="4769.1000000000004"/>
    <n v="370.27"/>
    <n v="1703.43"/>
    <n v="6"/>
    <n v="19664.77"/>
    <n v="26604.44"/>
    <n v="382"/>
    <n v="28036.68"/>
    <n v="20996"/>
    <n v="160"/>
    <n v="0"/>
    <n v="0"/>
    <x v="0"/>
    <x v="0"/>
    <x v="0"/>
    <x v="0"/>
    <x v="0"/>
    <x v="0"/>
  </r>
  <r>
    <x v="2"/>
    <x v="3"/>
    <x v="7"/>
    <x v="41"/>
    <n v="220"/>
    <n v="168089.14"/>
    <n v="57197.660000000018"/>
    <n v="110891.48"/>
    <n v="0"/>
    <n v="16731.14"/>
    <n v="11936.36"/>
    <n v="3076.47"/>
    <n v="2195.15"/>
    <n v="17"/>
    <n v="22226.87"/>
    <n v="31864.22"/>
    <n v="360"/>
    <n v="378"/>
    <n v="658.69"/>
    <n v="10"/>
    <n v="0"/>
    <n v="0"/>
    <x v="0"/>
    <x v="0"/>
    <x v="0"/>
    <x v="0"/>
    <x v="0"/>
    <x v="0"/>
  </r>
  <r>
    <x v="2"/>
    <x v="3"/>
    <x v="8"/>
    <x v="5"/>
    <n v="37"/>
    <n v="12490.49"/>
    <n v="5905.71"/>
    <n v="6584.78"/>
    <n v="0"/>
    <n v="3048.2"/>
    <n v="2331.8000000000002"/>
    <n v="509.6"/>
    <n v="484.68"/>
    <n v="12"/>
    <n v="1510.4"/>
    <n v="617.85"/>
    <n v="13"/>
    <n v="67.58"/>
    <n v="482.82"/>
    <n v="8"/>
    <n v="0"/>
    <n v="0"/>
    <x v="0"/>
    <x v="0"/>
    <x v="0"/>
    <x v="0"/>
    <x v="0"/>
    <x v="0"/>
  </r>
  <r>
    <x v="2"/>
    <x v="3"/>
    <x v="8"/>
    <x v="42"/>
    <n v="224"/>
    <n v="1372424.38"/>
    <n v="1294461.6399999999"/>
    <n v="77962.739999999991"/>
    <n v="15"/>
    <n v="20546.27"/>
    <n v="9153.73"/>
    <n v="44156.35"/>
    <n v="8930.4599999999991"/>
    <n v="152"/>
    <n v="10086.92"/>
    <n v="4572.16"/>
    <n v="84"/>
    <n v="178.2"/>
    <n v="331.5"/>
    <n v="3"/>
    <n v="1000"/>
    <n v="1165300"/>
    <x v="0"/>
    <x v="0"/>
    <x v="0"/>
    <x v="0"/>
    <x v="0"/>
    <x v="0"/>
  </r>
  <r>
    <x v="2"/>
    <x v="3"/>
    <x v="8"/>
    <x v="147"/>
    <n v="171"/>
    <n v="204701"/>
    <n v="157215.59"/>
    <n v="47485.409999999996"/>
    <n v="16"/>
    <n v="17768.009999999998"/>
    <n v="7326.99"/>
    <n v="4191.97"/>
    <n v="6221.61"/>
    <n v="61"/>
    <n v="11768.86"/>
    <n v="9728.19"/>
    <n v="105"/>
    <n v="54.9"/>
    <n v="308.17"/>
    <n v="3"/>
    <n v="11944.67"/>
    <n v="112803.5"/>
    <x v="0"/>
    <x v="0"/>
    <x v="0"/>
    <x v="0"/>
    <x v="0"/>
    <x v="0"/>
  </r>
  <r>
    <x v="2"/>
    <x v="3"/>
    <x v="9"/>
    <x v="43"/>
    <n v="467"/>
    <n v="234970.45"/>
    <n v="129492.42000000001"/>
    <n v="105478.03"/>
    <n v="0"/>
    <n v="47531.41"/>
    <n v="17113.599999999999"/>
    <n v="30473.84"/>
    <n v="15421.94"/>
    <n v="52"/>
    <n v="7380.14"/>
    <n v="977.91"/>
    <n v="58"/>
    <n v="16053.64"/>
    <n v="4187.41"/>
    <n v="35"/>
    <n v="0"/>
    <n v="0"/>
    <x v="0"/>
    <x v="0"/>
    <x v="0"/>
    <x v="0"/>
    <x v="0"/>
    <x v="0"/>
  </r>
  <r>
    <x v="2"/>
    <x v="3"/>
    <x v="9"/>
    <x v="44"/>
    <n v="58"/>
    <n v="918555.76"/>
    <n v="292750.76"/>
    <n v="625805"/>
    <n v="12"/>
    <n v="11621.1"/>
    <n v="3192.9"/>
    <n v="6197.4"/>
    <n v="1480.05"/>
    <n v="6"/>
    <n v="540"/>
    <n v="0"/>
    <n v="4"/>
    <n v="0"/>
    <n v="0"/>
    <n v="0"/>
    <n v="607446.5"/>
    <n v="272723"/>
    <x v="0"/>
    <x v="0"/>
    <x v="0"/>
    <x v="0"/>
    <x v="0"/>
    <x v="0"/>
  </r>
  <r>
    <x v="2"/>
    <x v="3"/>
    <x v="9"/>
    <x v="45"/>
    <n v="420"/>
    <n v="319751.23"/>
    <n v="223956.90999999997"/>
    <n v="95794.319999999992"/>
    <n v="0"/>
    <n v="26931.56"/>
    <n v="11819.44"/>
    <n v="49890.06"/>
    <n v="34157.019999999997"/>
    <n v="62"/>
    <n v="7998.59"/>
    <n v="4301.68"/>
    <n v="95"/>
    <n v="10974.11"/>
    <n v="5584.61"/>
    <n v="34"/>
    <n v="0"/>
    <n v="0"/>
    <x v="0"/>
    <x v="0"/>
    <x v="0"/>
    <x v="0"/>
    <x v="0"/>
    <x v="0"/>
  </r>
  <r>
    <x v="2"/>
    <x v="3"/>
    <x v="9"/>
    <x v="130"/>
    <n v="76"/>
    <n v="241284.71"/>
    <n v="205892.13999999998"/>
    <n v="35392.57"/>
    <n v="9"/>
    <n v="10283"/>
    <n v="2544"/>
    <n v="4302.62"/>
    <n v="4514.1899999999996"/>
    <n v="6"/>
    <n v="1059.48"/>
    <n v="2497.6999999999998"/>
    <n v="24"/>
    <n v="756"/>
    <n v="0"/>
    <n v="1"/>
    <n v="18991.47"/>
    <n v="178702.6"/>
    <x v="0"/>
    <x v="0"/>
    <x v="0"/>
    <x v="0"/>
    <x v="0"/>
    <x v="0"/>
  </r>
  <r>
    <x v="2"/>
    <x v="3"/>
    <x v="10"/>
    <x v="47"/>
    <n v="63"/>
    <n v="76714.11"/>
    <n v="39304.31"/>
    <n v="37409.800000000003"/>
    <n v="6"/>
    <n v="7752.5"/>
    <n v="1762.5"/>
    <n v="3621.04"/>
    <n v="789.74"/>
    <n v="10"/>
    <n v="942.36"/>
    <n v="2618.2399999999998"/>
    <n v="38"/>
    <n v="45.9"/>
    <n v="120"/>
    <n v="4"/>
    <n v="25048"/>
    <n v="25192.27"/>
    <x v="0"/>
    <x v="0"/>
    <x v="0"/>
    <x v="0"/>
    <x v="0"/>
    <x v="0"/>
  </r>
  <r>
    <x v="2"/>
    <x v="3"/>
    <x v="10"/>
    <x v="31"/>
    <n v="1"/>
    <n v="0"/>
    <n v="0"/>
    <n v="0"/>
    <n v="0"/>
    <n v="0"/>
    <n v="0"/>
    <n v="0"/>
    <n v="0"/>
    <n v="0"/>
    <n v="0"/>
    <n v="0"/>
    <n v="0"/>
    <n v="0"/>
    <n v="0"/>
    <n v="0"/>
    <n v="0"/>
    <n v="0"/>
    <x v="0"/>
    <x v="0"/>
    <x v="0"/>
    <x v="0"/>
    <x v="0"/>
    <x v="0"/>
  </r>
  <r>
    <x v="2"/>
    <x v="3"/>
    <x v="10"/>
    <x v="49"/>
    <n v="227"/>
    <n v="1319289.68"/>
    <n v="568031.1"/>
    <n v="751258.58"/>
    <n v="64"/>
    <n v="21082.13"/>
    <n v="5356.62"/>
    <n v="15345.78"/>
    <n v="6937.18"/>
    <n v="39"/>
    <n v="29636.959999999999"/>
    <n v="5938.4"/>
    <n v="293"/>
    <n v="4495.1099999999997"/>
    <n v="749.35"/>
    <n v="28"/>
    <n v="626994.6"/>
    <n v="504483.7"/>
    <x v="0"/>
    <x v="0"/>
    <x v="0"/>
    <x v="0"/>
    <x v="0"/>
    <x v="0"/>
  </r>
  <r>
    <x v="2"/>
    <x v="3"/>
    <x v="10"/>
    <x v="52"/>
    <n v="153"/>
    <n v="85410.240000000005"/>
    <n v="65066.700000000004"/>
    <n v="20343.54"/>
    <n v="0"/>
    <n v="6712.15"/>
    <n v="3577.35"/>
    <n v="9866.19"/>
    <n v="12275.59"/>
    <n v="30"/>
    <n v="1516.43"/>
    <n v="1770.8"/>
    <n v="36"/>
    <n v="2248.77"/>
    <n v="3159.4"/>
    <n v="43"/>
    <n v="0"/>
    <n v="0"/>
    <x v="0"/>
    <x v="0"/>
    <x v="0"/>
    <x v="0"/>
    <x v="0"/>
    <x v="0"/>
  </r>
  <r>
    <x v="2"/>
    <x v="3"/>
    <x v="10"/>
    <x v="53"/>
    <n v="93"/>
    <n v="377453.4"/>
    <n v="158966.75000000003"/>
    <n v="218486.65"/>
    <n v="29"/>
    <n v="10532.13"/>
    <n v="2231.62"/>
    <n v="1421.97"/>
    <n v="4403.2299999999996"/>
    <n v="6"/>
    <n v="2298.23"/>
    <n v="1774"/>
    <n v="36"/>
    <n v="681.72"/>
    <n v="297.18"/>
    <n v="18"/>
    <n v="203552.6"/>
    <n v="138610.29999999999"/>
    <x v="0"/>
    <x v="0"/>
    <x v="0"/>
    <x v="0"/>
    <x v="0"/>
    <x v="0"/>
  </r>
  <r>
    <x v="2"/>
    <x v="3"/>
    <x v="10"/>
    <x v="54"/>
    <n v="95"/>
    <n v="336862.68"/>
    <n v="165029.91999999998"/>
    <n v="171832.76"/>
    <n v="25"/>
    <n v="9548.76"/>
    <n v="3357.49"/>
    <n v="4804.42"/>
    <n v="5031.1899999999996"/>
    <n v="20"/>
    <n v="4553.12"/>
    <n v="2535.41"/>
    <n v="71"/>
    <n v="84.76"/>
    <n v="347.24"/>
    <n v="11"/>
    <n v="152841.70000000001"/>
    <n v="134087.4"/>
    <x v="0"/>
    <x v="0"/>
    <x v="0"/>
    <x v="0"/>
    <x v="0"/>
    <x v="0"/>
  </r>
  <r>
    <x v="2"/>
    <x v="3"/>
    <x v="10"/>
    <x v="118"/>
    <n v="76"/>
    <n v="237107.31"/>
    <n v="153755.97999999998"/>
    <n v="83351.33"/>
    <n v="20"/>
    <n v="7583.39"/>
    <n v="1854.11"/>
    <n v="6149.8"/>
    <n v="5228.38"/>
    <n v="20"/>
    <n v="4742.34"/>
    <n v="1637.59"/>
    <n v="45"/>
    <n v="0"/>
    <n v="62.4"/>
    <n v="2"/>
    <n v="64875.8"/>
    <n v="122217.1"/>
    <x v="0"/>
    <x v="0"/>
    <x v="0"/>
    <x v="0"/>
    <x v="0"/>
    <x v="0"/>
  </r>
  <r>
    <x v="2"/>
    <x v="3"/>
    <x v="10"/>
    <x v="131"/>
    <n v="70"/>
    <n v="247412.03"/>
    <n v="140925.41"/>
    <n v="106486.62"/>
    <n v="25"/>
    <n v="6571"/>
    <n v="2025"/>
    <n v="4841.53"/>
    <n v="1268.97"/>
    <n v="8"/>
    <n v="2152.69"/>
    <n v="629.58000000000004"/>
    <n v="26"/>
    <n v="131.4"/>
    <n v="0"/>
    <n v="3"/>
    <n v="92790"/>
    <n v="124780.9"/>
    <x v="0"/>
    <x v="0"/>
    <x v="0"/>
    <x v="0"/>
    <x v="0"/>
    <x v="0"/>
  </r>
  <r>
    <x v="2"/>
    <x v="3"/>
    <x v="27"/>
    <x v="119"/>
    <n v="36"/>
    <n v="37472.86"/>
    <n v="33036.61"/>
    <n v="4436.25"/>
    <n v="2"/>
    <n v="3140"/>
    <n v="2337.5"/>
    <n v="0"/>
    <n v="0"/>
    <n v="0"/>
    <n v="985.35"/>
    <n v="3995.89"/>
    <n v="26"/>
    <n v="63.9"/>
    <n v="100"/>
    <n v="3"/>
    <n v="0"/>
    <n v="26603.22"/>
    <x v="0"/>
    <x v="0"/>
    <x v="0"/>
    <x v="0"/>
    <x v="0"/>
    <x v="0"/>
  </r>
  <r>
    <x v="2"/>
    <x v="3"/>
    <x v="11"/>
    <x v="57"/>
    <n v="204"/>
    <n v="72165.97"/>
    <n v="23586.809999999998"/>
    <n v="48579.16"/>
    <n v="2"/>
    <n v="40120.379999999997"/>
    <n v="10177.02"/>
    <n v="0"/>
    <n v="0"/>
    <n v="0"/>
    <n v="413.23"/>
    <n v="3022.02"/>
    <n v="20"/>
    <n v="45.55"/>
    <n v="16.59"/>
    <n v="4"/>
    <n v="8000"/>
    <n v="10371.18"/>
    <x v="0"/>
    <x v="0"/>
    <x v="0"/>
    <x v="0"/>
    <x v="0"/>
    <x v="0"/>
  </r>
  <r>
    <x v="2"/>
    <x v="3"/>
    <x v="11"/>
    <x v="58"/>
    <n v="47"/>
    <n v="10484.6"/>
    <n v="3792.2400000000007"/>
    <n v="6692.36"/>
    <n v="0"/>
    <n v="6692.36"/>
    <n v="3792.24"/>
    <n v="0"/>
    <n v="0"/>
    <n v="0"/>
    <n v="0"/>
    <n v="0"/>
    <n v="0"/>
    <n v="0"/>
    <n v="0"/>
    <n v="0"/>
    <n v="0"/>
    <n v="0"/>
    <x v="0"/>
    <x v="0"/>
    <x v="0"/>
    <x v="0"/>
    <x v="0"/>
    <x v="0"/>
  </r>
  <r>
    <x v="2"/>
    <x v="3"/>
    <x v="11"/>
    <x v="120"/>
    <n v="88"/>
    <n v="22038.2"/>
    <n v="3133.9200000000019"/>
    <n v="18904.28"/>
    <n v="0"/>
    <n v="18593.78"/>
    <n v="3106.62"/>
    <n v="0"/>
    <n v="0"/>
    <n v="0"/>
    <n v="310.5"/>
    <n v="0"/>
    <n v="1"/>
    <n v="0"/>
    <n v="27.3"/>
    <n v="1"/>
    <n v="0"/>
    <n v="0"/>
    <x v="0"/>
    <x v="0"/>
    <x v="0"/>
    <x v="0"/>
    <x v="0"/>
    <x v="0"/>
  </r>
  <r>
    <x v="2"/>
    <x v="3"/>
    <x v="12"/>
    <x v="60"/>
    <n v="67"/>
    <n v="317372.88"/>
    <n v="3611.5500000000466"/>
    <n v="313761.32999999996"/>
    <n v="12"/>
    <n v="9409.1299999999992"/>
    <n v="1138.3699999999999"/>
    <n v="651.6"/>
    <n v="390"/>
    <n v="3"/>
    <n v="1413"/>
    <n v="0"/>
    <n v="11"/>
    <n v="0"/>
    <n v="0"/>
    <n v="0"/>
    <n v="302287.59999999998"/>
    <n v="0"/>
    <x v="0"/>
    <x v="0"/>
    <x v="0"/>
    <x v="0"/>
    <x v="0"/>
    <x v="0"/>
  </r>
  <r>
    <x v="2"/>
    <x v="3"/>
    <x v="12"/>
    <x v="61"/>
    <n v="145"/>
    <n v="58053.31"/>
    <n v="40367.079999999994"/>
    <n v="17686.230000000003"/>
    <n v="3"/>
    <n v="6850.9"/>
    <n v="2598.1"/>
    <n v="5614.21"/>
    <n v="2902.13"/>
    <n v="30"/>
    <n v="586.67999999999995"/>
    <n v="590.99"/>
    <n v="14"/>
    <n v="2429.44"/>
    <n v="2157.11"/>
    <n v="18"/>
    <n v="2205"/>
    <n v="15086.07"/>
    <x v="0"/>
    <x v="0"/>
    <x v="0"/>
    <x v="0"/>
    <x v="0"/>
    <x v="0"/>
  </r>
  <r>
    <x v="2"/>
    <x v="3"/>
    <x v="12"/>
    <x v="55"/>
    <n v="175"/>
    <n v="492473.2"/>
    <n v="351532.81"/>
    <n v="140940.39000000001"/>
    <n v="27"/>
    <n v="14238.38"/>
    <n v="7885.37"/>
    <n v="5106.26"/>
    <n v="8038.97"/>
    <n v="42"/>
    <n v="2087.5500000000002"/>
    <n v="2069.15"/>
    <n v="32"/>
    <n v="1803.1"/>
    <n v="5277.88"/>
    <n v="39"/>
    <n v="117632.1"/>
    <n v="301971"/>
    <x v="0"/>
    <x v="0"/>
    <x v="0"/>
    <x v="0"/>
    <x v="0"/>
    <x v="0"/>
  </r>
  <r>
    <x v="2"/>
    <x v="3"/>
    <x v="13"/>
    <x v="62"/>
    <n v="229"/>
    <n v="57920.800000000003"/>
    <n v="47739.360000000001"/>
    <n v="10181.44"/>
    <n v="0"/>
    <n v="3623.75"/>
    <n v="10512.25"/>
    <n v="425.15"/>
    <n v="1983.55"/>
    <n v="8"/>
    <n v="4286.7"/>
    <n v="30359.599999999999"/>
    <n v="266"/>
    <n v="113.84"/>
    <n v="66.56"/>
    <n v="3"/>
    <n v="0"/>
    <n v="0"/>
    <x v="0"/>
    <x v="0"/>
    <x v="0"/>
    <x v="0"/>
    <x v="0"/>
    <x v="0"/>
  </r>
  <r>
    <x v="2"/>
    <x v="3"/>
    <x v="14"/>
    <x v="63"/>
    <n v="24"/>
    <n v="90686.93"/>
    <n v="66055.149999999994"/>
    <n v="24631.78"/>
    <n v="0"/>
    <n v="2950.13"/>
    <n v="984.87"/>
    <n v="15206.8"/>
    <n v="11102"/>
    <n v="11"/>
    <n v="2039.85"/>
    <n v="1350.68"/>
    <n v="11"/>
    <n v="0"/>
    <n v="0"/>
    <n v="0"/>
    <n v="0"/>
    <n v="0"/>
    <x v="0"/>
    <x v="0"/>
    <x v="0"/>
    <x v="0"/>
    <x v="0"/>
    <x v="0"/>
  </r>
  <r>
    <x v="2"/>
    <x v="3"/>
    <x v="15"/>
    <x v="64"/>
    <n v="37"/>
    <n v="51326.92"/>
    <n v="27658.98"/>
    <n v="23667.94"/>
    <n v="4"/>
    <n v="4430.25"/>
    <n v="1457.25"/>
    <n v="1200.3"/>
    <n v="1285.8"/>
    <n v="8"/>
    <n v="1471.99"/>
    <n v="641.54"/>
    <n v="12"/>
    <n v="605.4"/>
    <n v="296.60000000000002"/>
    <n v="5"/>
    <n v="15960"/>
    <n v="19005.59"/>
    <x v="0"/>
    <x v="0"/>
    <x v="0"/>
    <x v="0"/>
    <x v="0"/>
    <x v="0"/>
  </r>
  <r>
    <x v="2"/>
    <x v="3"/>
    <x v="16"/>
    <x v="65"/>
    <n v="160"/>
    <n v="64313.99"/>
    <n v="38493.149999999994"/>
    <n v="25820.84"/>
    <n v="0"/>
    <n v="15953.14"/>
    <n v="7091.86"/>
    <n v="464.97"/>
    <n v="4743.28"/>
    <n v="12"/>
    <n v="8552.39"/>
    <n v="16124.14"/>
    <n v="206"/>
    <n v="48.34"/>
    <n v="117.37"/>
    <n v="13"/>
    <n v="0"/>
    <n v="0"/>
    <x v="0"/>
    <x v="0"/>
    <x v="0"/>
    <x v="0"/>
    <x v="0"/>
    <x v="0"/>
  </r>
  <r>
    <x v="2"/>
    <x v="3"/>
    <x v="16"/>
    <x v="121"/>
    <n v="72"/>
    <n v="75049.08"/>
    <n v="49607.350000000006"/>
    <n v="25441.73"/>
    <n v="1"/>
    <n v="5225.63"/>
    <n v="3141.87"/>
    <n v="7012.87"/>
    <n v="3795.41"/>
    <n v="34"/>
    <n v="11176.89"/>
    <n v="12095.02"/>
    <n v="171"/>
    <n v="217.34"/>
    <n v="267.11"/>
    <n v="8"/>
    <n v="0"/>
    <n v="8691.3799999999992"/>
    <x v="0"/>
    <x v="0"/>
    <x v="0"/>
    <x v="0"/>
    <x v="0"/>
    <x v="0"/>
  </r>
  <r>
    <x v="2"/>
    <x v="3"/>
    <x v="17"/>
    <x v="67"/>
    <n v="20"/>
    <n v="9658.42"/>
    <n v="8569.9500000000007"/>
    <n v="1088.47"/>
    <n v="0"/>
    <n v="235.45"/>
    <n v="750.05"/>
    <n v="0"/>
    <n v="0"/>
    <n v="0"/>
    <n v="789.12"/>
    <n v="7819.9"/>
    <n v="74"/>
    <n v="63.9"/>
    <n v="0"/>
    <n v="1"/>
    <n v="0"/>
    <n v="0"/>
    <x v="0"/>
    <x v="0"/>
    <x v="0"/>
    <x v="0"/>
    <x v="0"/>
    <x v="0"/>
  </r>
  <r>
    <x v="2"/>
    <x v="3"/>
    <x v="17"/>
    <x v="68"/>
    <n v="611"/>
    <n v="198950.43"/>
    <n v="150732.51999999999"/>
    <n v="48217.909999999996"/>
    <n v="0"/>
    <n v="12882"/>
    <n v="23454.5"/>
    <n v="11145.18"/>
    <n v="10745.38"/>
    <n v="64"/>
    <n v="20960.96"/>
    <n v="71482.17"/>
    <n v="797"/>
    <n v="3229.77"/>
    <n v="1269.3499999999999"/>
    <n v="56"/>
    <n v="0"/>
    <n v="0"/>
    <x v="0"/>
    <x v="0"/>
    <x v="0"/>
    <x v="0"/>
    <x v="0"/>
    <x v="0"/>
  </r>
  <r>
    <x v="2"/>
    <x v="3"/>
    <x v="17"/>
    <x v="132"/>
    <n v="19"/>
    <n v="216430.18"/>
    <n v="204194.62"/>
    <n v="12235.560000000001"/>
    <n v="7"/>
    <n v="2308"/>
    <n v="584.5"/>
    <n v="2301.5"/>
    <n v="512"/>
    <n v="5"/>
    <n v="772.64"/>
    <n v="791.11"/>
    <n v="17"/>
    <n v="0"/>
    <n v="0"/>
    <n v="0"/>
    <n v="6853.42"/>
    <n v="196680"/>
    <x v="0"/>
    <x v="0"/>
    <x v="0"/>
    <x v="0"/>
    <x v="0"/>
    <x v="0"/>
  </r>
  <r>
    <x v="2"/>
    <x v="3"/>
    <x v="18"/>
    <x v="69"/>
    <n v="92"/>
    <n v="2104634.36"/>
    <n v="1986667.17"/>
    <n v="117967.19"/>
    <n v="47"/>
    <n v="10945.63"/>
    <n v="2926.87"/>
    <n v="3302.8"/>
    <n v="1069.48"/>
    <n v="11"/>
    <n v="7945.08"/>
    <n v="5196.29"/>
    <n v="86"/>
    <n v="0"/>
    <n v="0"/>
    <n v="0"/>
    <n v="95331.68"/>
    <n v="1968730"/>
    <x v="0"/>
    <x v="0"/>
    <x v="0"/>
    <x v="0"/>
    <x v="0"/>
    <x v="0"/>
  </r>
  <r>
    <x v="2"/>
    <x v="3"/>
    <x v="19"/>
    <x v="71"/>
    <n v="159"/>
    <n v="231653.66"/>
    <n v="96359.91"/>
    <n v="135293.75"/>
    <n v="0"/>
    <n v="20083.759999999998"/>
    <n v="6191.24"/>
    <n v="15953.7"/>
    <n v="11298.98"/>
    <n v="43"/>
    <n v="43893.87"/>
    <n v="18339.25"/>
    <n v="409"/>
    <n v="35192.42"/>
    <n v="6025.08"/>
    <n v="27"/>
    <n v="0"/>
    <n v="0"/>
    <x v="0"/>
    <x v="0"/>
    <x v="0"/>
    <x v="0"/>
    <x v="0"/>
    <x v="0"/>
  </r>
  <r>
    <x v="2"/>
    <x v="3"/>
    <x v="19"/>
    <x v="122"/>
    <n v="199"/>
    <n v="333223.71999999997"/>
    <n v="126961.81"/>
    <n v="206261.90999999997"/>
    <n v="2"/>
    <n v="25083.14"/>
    <n v="7794.36"/>
    <n v="17447.71"/>
    <n v="5069.8500000000004"/>
    <n v="49"/>
    <n v="53212.58"/>
    <n v="29451.23"/>
    <n v="390"/>
    <n v="66014.73"/>
    <n v="32801.019999999997"/>
    <n v="61"/>
    <n v="2002.75"/>
    <n v="6810.23"/>
    <x v="0"/>
    <x v="0"/>
    <x v="0"/>
    <x v="0"/>
    <x v="0"/>
    <x v="0"/>
  </r>
  <r>
    <x v="2"/>
    <x v="3"/>
    <x v="20"/>
    <x v="74"/>
    <n v="170"/>
    <n v="166402.87"/>
    <n v="119758.53"/>
    <n v="46644.34"/>
    <n v="0"/>
    <n v="9552.99"/>
    <n v="6360.51"/>
    <n v="19424.78"/>
    <n v="18356.96"/>
    <n v="112"/>
    <n v="14471.33"/>
    <n v="17116.82"/>
    <n v="254"/>
    <n v="999.24"/>
    <n v="2360.7600000000002"/>
    <n v="15"/>
    <n v="0"/>
    <n v="0"/>
    <x v="0"/>
    <x v="0"/>
    <x v="0"/>
    <x v="0"/>
    <x v="0"/>
    <x v="0"/>
  </r>
  <r>
    <x v="2"/>
    <x v="3"/>
    <x v="20"/>
    <x v="75"/>
    <n v="13"/>
    <n v="142588.53"/>
    <n v="41837.459999999992"/>
    <n v="100751.07"/>
    <n v="16"/>
    <n v="223.5"/>
    <n v="249.5"/>
    <n v="567.91999999999996"/>
    <n v="1180.93"/>
    <n v="5"/>
    <n v="105.46"/>
    <n v="792.52"/>
    <n v="8"/>
    <n v="57"/>
    <n v="108"/>
    <n v="2"/>
    <n v="99797.19"/>
    <n v="36008.81"/>
    <x v="0"/>
    <x v="0"/>
    <x v="0"/>
    <x v="0"/>
    <x v="0"/>
    <x v="0"/>
  </r>
  <r>
    <x v="2"/>
    <x v="3"/>
    <x v="20"/>
    <x v="76"/>
    <n v="274"/>
    <n v="760898.64"/>
    <n v="364456.95"/>
    <n v="396441.69"/>
    <n v="66"/>
    <n v="18618.7"/>
    <n v="14877.3"/>
    <n v="30897.18"/>
    <n v="29490.73"/>
    <n v="180"/>
    <n v="17238.96"/>
    <n v="20706.009999999998"/>
    <n v="369"/>
    <n v="7507.65"/>
    <n v="2857.97"/>
    <n v="41"/>
    <n v="318535.2"/>
    <n v="175749.1"/>
    <x v="0"/>
    <x v="0"/>
    <x v="0"/>
    <x v="0"/>
    <x v="0"/>
    <x v="0"/>
  </r>
  <r>
    <x v="2"/>
    <x v="3"/>
    <x v="20"/>
    <x v="77"/>
    <n v="148"/>
    <n v="233150.84"/>
    <n v="120128.5"/>
    <n v="113022.34"/>
    <n v="19"/>
    <n v="8453.99"/>
    <n v="4871.26"/>
    <n v="15486.44"/>
    <n v="12326.29"/>
    <n v="81"/>
    <n v="10566"/>
    <n v="11105.63"/>
    <n v="189"/>
    <n v="4198.51"/>
    <n v="1775.89"/>
    <n v="30"/>
    <n v="74317.399999999994"/>
    <n v="34423.97"/>
    <x v="0"/>
    <x v="0"/>
    <x v="0"/>
    <x v="0"/>
    <x v="0"/>
    <x v="0"/>
  </r>
  <r>
    <x v="2"/>
    <x v="3"/>
    <x v="20"/>
    <x v="78"/>
    <n v="361"/>
    <n v="529873.93000000005"/>
    <n v="335025.63"/>
    <n v="194848.30000000002"/>
    <n v="38"/>
    <n v="17811.38"/>
    <n v="11209.87"/>
    <n v="38599.19"/>
    <n v="34975.129999999997"/>
    <n v="221"/>
    <n v="25909.57"/>
    <n v="27339.9"/>
    <n v="422"/>
    <n v="7747.56"/>
    <n v="5403.47"/>
    <n v="46"/>
    <n v="101267.6"/>
    <n v="108948.6"/>
    <x v="0"/>
    <x v="0"/>
    <x v="0"/>
    <x v="0"/>
    <x v="0"/>
    <x v="0"/>
  </r>
  <r>
    <x v="2"/>
    <x v="3"/>
    <x v="21"/>
    <x v="79"/>
    <n v="40"/>
    <n v="52803.11"/>
    <n v="24072.54"/>
    <n v="28730.57"/>
    <n v="0"/>
    <n v="2333.75"/>
    <n v="762.25"/>
    <n v="7846.2"/>
    <n v="1200.57"/>
    <n v="20"/>
    <n v="2337.64"/>
    <n v="2404.41"/>
    <n v="39"/>
    <n v="7937.98"/>
    <n v="1611.77"/>
    <n v="22"/>
    <n v="0"/>
    <n v="0"/>
    <x v="0"/>
    <x v="0"/>
    <x v="0"/>
    <x v="0"/>
    <x v="0"/>
    <x v="0"/>
  </r>
  <r>
    <x v="2"/>
    <x v="3"/>
    <x v="21"/>
    <x v="80"/>
    <n v="42"/>
    <n v="44314.42"/>
    <n v="27986.46"/>
    <n v="16327.960000000001"/>
    <n v="0"/>
    <n v="2289.15"/>
    <n v="990.85"/>
    <n v="5573.7"/>
    <n v="3272.04"/>
    <n v="27"/>
    <n v="2533.6"/>
    <n v="2182.0300000000002"/>
    <n v="35"/>
    <n v="1447.51"/>
    <n v="3850.06"/>
    <n v="20"/>
    <n v="0"/>
    <n v="0"/>
    <x v="0"/>
    <x v="0"/>
    <x v="0"/>
    <x v="0"/>
    <x v="0"/>
    <x v="0"/>
  </r>
  <r>
    <x v="2"/>
    <x v="3"/>
    <x v="21"/>
    <x v="78"/>
    <n v="0"/>
    <n v="2000"/>
    <n v="0"/>
    <n v="2000"/>
    <n v="0"/>
    <n v="0"/>
    <n v="0"/>
    <n v="0"/>
    <n v="0"/>
    <n v="0"/>
    <n v="0"/>
    <n v="0"/>
    <n v="0"/>
    <n v="0"/>
    <n v="0"/>
    <n v="0"/>
    <n v="0"/>
    <n v="0"/>
    <x v="0"/>
    <x v="0"/>
    <x v="0"/>
    <x v="0"/>
    <x v="0"/>
    <x v="0"/>
  </r>
  <r>
    <x v="2"/>
    <x v="3"/>
    <x v="21"/>
    <x v="133"/>
    <n v="30"/>
    <n v="28801"/>
    <n v="12785.47"/>
    <n v="16015.53"/>
    <n v="0"/>
    <n v="1654.1"/>
    <n v="694.9"/>
    <n v="3724"/>
    <n v="853.3"/>
    <n v="14"/>
    <n v="368.6"/>
    <n v="1199.6500000000001"/>
    <n v="13"/>
    <n v="3906.83"/>
    <n v="883.02"/>
    <n v="17"/>
    <n v="0"/>
    <n v="0"/>
    <x v="0"/>
    <x v="0"/>
    <x v="0"/>
    <x v="0"/>
    <x v="0"/>
    <x v="0"/>
  </r>
  <r>
    <x v="2"/>
    <x v="3"/>
    <x v="21"/>
    <x v="155"/>
    <n v="29"/>
    <n v="23125.97"/>
    <n v="13185.79"/>
    <n v="9940.18"/>
    <n v="0"/>
    <n v="1726.7"/>
    <n v="550.29999999999995"/>
    <n v="3072.07"/>
    <n v="1552.29"/>
    <n v="14"/>
    <n v="1988.69"/>
    <n v="1775.2"/>
    <n v="32"/>
    <n v="684.72"/>
    <n v="59.28"/>
    <n v="6"/>
    <n v="0"/>
    <n v="0"/>
    <x v="0"/>
    <x v="0"/>
    <x v="0"/>
    <x v="0"/>
    <x v="0"/>
    <x v="0"/>
  </r>
  <r>
    <x v="2"/>
    <x v="3"/>
    <x v="30"/>
    <x v="134"/>
    <n v="0"/>
    <n v="97860"/>
    <n v="97860"/>
    <n v="0"/>
    <n v="45"/>
    <n v="0"/>
    <n v="0"/>
    <n v="0"/>
    <n v="0"/>
    <n v="0"/>
    <n v="0"/>
    <n v="0"/>
    <n v="0"/>
    <n v="0"/>
    <n v="0"/>
    <n v="0"/>
    <n v="0"/>
    <n v="97860"/>
    <x v="0"/>
    <x v="0"/>
    <x v="0"/>
    <x v="0"/>
    <x v="0"/>
    <x v="0"/>
  </r>
  <r>
    <x v="2"/>
    <x v="3"/>
    <x v="28"/>
    <x v="6"/>
    <n v="136"/>
    <n v="26813.85"/>
    <n v="11621.369999999999"/>
    <n v="15192.48"/>
    <n v="0"/>
    <n v="8445.9"/>
    <n v="4037.6"/>
    <n v="124.63"/>
    <n v="391.82"/>
    <n v="3"/>
    <n v="1089.6600000000001"/>
    <n v="3511.2"/>
    <n v="35"/>
    <n v="4606.29"/>
    <n v="2647.85"/>
    <n v="176"/>
    <n v="0"/>
    <n v="0"/>
    <x v="0"/>
    <x v="0"/>
    <x v="0"/>
    <x v="0"/>
    <x v="0"/>
    <x v="0"/>
  </r>
  <r>
    <x v="2"/>
    <x v="3"/>
    <x v="28"/>
    <x v="9"/>
    <n v="3"/>
    <n v="620.39"/>
    <n v="496.31"/>
    <n v="124.08"/>
    <n v="0"/>
    <n v="44.4"/>
    <n v="177.6"/>
    <n v="0"/>
    <n v="0"/>
    <n v="0"/>
    <n v="57.63"/>
    <n v="230.53"/>
    <n v="4"/>
    <n v="22.05"/>
    <n v="88.18"/>
    <n v="2"/>
    <n v="0"/>
    <n v="0"/>
    <x v="0"/>
    <x v="0"/>
    <x v="0"/>
    <x v="0"/>
    <x v="0"/>
    <x v="0"/>
  </r>
  <r>
    <x v="2"/>
    <x v="3"/>
    <x v="28"/>
    <x v="12"/>
    <n v="2"/>
    <n v="198"/>
    <n v="62.400000000000006"/>
    <n v="135.6"/>
    <n v="0"/>
    <n v="135.6"/>
    <n v="62.4"/>
    <n v="0"/>
    <n v="0"/>
    <n v="0"/>
    <n v="0"/>
    <n v="0"/>
    <n v="0"/>
    <n v="0"/>
    <n v="0"/>
    <n v="0"/>
    <n v="0"/>
    <n v="0"/>
    <x v="0"/>
    <x v="0"/>
    <x v="0"/>
    <x v="0"/>
    <x v="0"/>
    <x v="0"/>
  </r>
  <r>
    <x v="2"/>
    <x v="3"/>
    <x v="28"/>
    <x v="14"/>
    <n v="143"/>
    <n v="26120.02"/>
    <n v="9805.61"/>
    <n v="16314.41"/>
    <n v="0"/>
    <n v="9803.15"/>
    <n v="3789.85"/>
    <n v="606.72"/>
    <n v="417.78"/>
    <n v="7"/>
    <n v="820.57"/>
    <n v="624.41"/>
    <n v="10"/>
    <n v="4861.97"/>
    <n v="2924.57"/>
    <n v="187"/>
    <n v="0"/>
    <n v="0"/>
    <x v="0"/>
    <x v="0"/>
    <x v="0"/>
    <x v="0"/>
    <x v="0"/>
    <x v="0"/>
  </r>
  <r>
    <x v="2"/>
    <x v="3"/>
    <x v="28"/>
    <x v="19"/>
    <n v="26"/>
    <n v="4090.62"/>
    <n v="1201.4899999999998"/>
    <n v="2889.13"/>
    <n v="0"/>
    <n v="2027.85"/>
    <n v="577.15"/>
    <n v="0"/>
    <n v="0"/>
    <n v="0"/>
    <n v="100.8"/>
    <n v="0"/>
    <n v="2"/>
    <n v="760.48"/>
    <n v="624.34"/>
    <n v="34"/>
    <n v="0"/>
    <n v="0"/>
    <x v="0"/>
    <x v="0"/>
    <x v="0"/>
    <x v="0"/>
    <x v="0"/>
    <x v="0"/>
  </r>
  <r>
    <x v="2"/>
    <x v="3"/>
    <x v="28"/>
    <x v="20"/>
    <n v="5"/>
    <n v="1342.3"/>
    <n v="49.5"/>
    <n v="1292.8"/>
    <n v="0"/>
    <n v="485.5"/>
    <n v="49.5"/>
    <n v="0"/>
    <n v="0"/>
    <n v="0"/>
    <n v="154.80000000000001"/>
    <n v="0"/>
    <n v="1"/>
    <n v="652.5"/>
    <n v="0"/>
    <n v="17"/>
    <n v="0"/>
    <n v="0"/>
    <x v="0"/>
    <x v="0"/>
    <x v="0"/>
    <x v="0"/>
    <x v="0"/>
    <x v="0"/>
  </r>
  <r>
    <x v="2"/>
    <x v="3"/>
    <x v="28"/>
    <x v="113"/>
    <n v="1"/>
    <n v="572.20000000000005"/>
    <n v="0"/>
    <n v="572.20000000000005"/>
    <n v="0"/>
    <n v="120"/>
    <n v="0"/>
    <n v="0"/>
    <n v="0"/>
    <n v="0"/>
    <n v="222.3"/>
    <n v="0"/>
    <n v="1"/>
    <n v="108.9"/>
    <n v="0"/>
    <n v="1"/>
    <n v="0"/>
    <n v="0"/>
    <x v="0"/>
    <x v="0"/>
    <x v="0"/>
    <x v="0"/>
    <x v="0"/>
    <x v="0"/>
  </r>
  <r>
    <x v="2"/>
    <x v="3"/>
    <x v="28"/>
    <x v="173"/>
    <n v="1"/>
    <n v="165"/>
    <n v="132"/>
    <n v="33"/>
    <n v="0"/>
    <n v="33"/>
    <n v="132"/>
    <n v="0"/>
    <n v="0"/>
    <n v="0"/>
    <n v="0"/>
    <n v="0"/>
    <n v="0"/>
    <n v="0"/>
    <n v="0"/>
    <n v="0"/>
    <n v="0"/>
    <n v="0"/>
    <x v="0"/>
    <x v="0"/>
    <x v="0"/>
    <x v="0"/>
    <x v="0"/>
    <x v="0"/>
  </r>
  <r>
    <x v="2"/>
    <x v="3"/>
    <x v="28"/>
    <x v="1"/>
    <n v="3"/>
    <n v="3487.94"/>
    <n v="3039.94"/>
    <n v="448"/>
    <n v="1"/>
    <n v="358"/>
    <n v="88"/>
    <n v="90"/>
    <n v="0"/>
    <n v="1"/>
    <n v="0"/>
    <n v="0"/>
    <n v="1"/>
    <n v="0"/>
    <n v="0"/>
    <n v="0"/>
    <n v="0"/>
    <n v="2771.94"/>
    <x v="0"/>
    <x v="0"/>
    <x v="0"/>
    <x v="0"/>
    <x v="0"/>
    <x v="0"/>
  </r>
  <r>
    <x v="2"/>
    <x v="3"/>
    <x v="22"/>
    <x v="83"/>
    <n v="150"/>
    <n v="379381.22"/>
    <n v="260468.29999999996"/>
    <n v="118912.92000000001"/>
    <n v="13"/>
    <n v="17321.5"/>
    <n v="7906"/>
    <n v="10908.3"/>
    <n v="10762.76"/>
    <n v="103"/>
    <n v="4.08"/>
    <n v="211.72"/>
    <n v="3"/>
    <n v="2014.55"/>
    <n v="577.70000000000005"/>
    <n v="14"/>
    <n v="86489.49"/>
    <n v="197668"/>
    <x v="0"/>
    <x v="0"/>
    <x v="0"/>
    <x v="0"/>
    <x v="0"/>
    <x v="0"/>
  </r>
  <r>
    <x v="2"/>
    <x v="3"/>
    <x v="22"/>
    <x v="84"/>
    <n v="171"/>
    <n v="240720.73"/>
    <n v="126708.40000000001"/>
    <n v="114012.33"/>
    <n v="10"/>
    <n v="19507.27"/>
    <n v="7098.98"/>
    <n v="14311.25"/>
    <n v="7758.69"/>
    <n v="88"/>
    <n v="2697.75"/>
    <n v="2090.33"/>
    <n v="31"/>
    <n v="1127.2"/>
    <n v="673.35"/>
    <n v="7"/>
    <n v="76368.86"/>
    <n v="64947.17"/>
    <x v="0"/>
    <x v="0"/>
    <x v="0"/>
    <x v="0"/>
    <x v="0"/>
    <x v="0"/>
  </r>
  <r>
    <x v="2"/>
    <x v="3"/>
    <x v="22"/>
    <x v="85"/>
    <n v="205"/>
    <n v="487431.93"/>
    <n v="362963.06"/>
    <n v="124468.87"/>
    <n v="8"/>
    <n v="24859.759999999998"/>
    <n v="9408.99"/>
    <n v="21206.68"/>
    <n v="17742.09"/>
    <n v="150"/>
    <n v="2900.52"/>
    <n v="4351.26"/>
    <n v="47"/>
    <n v="1411.2"/>
    <n v="608.92999999999995"/>
    <n v="6"/>
    <n v="74090.710000000006"/>
    <n v="252954.3"/>
    <x v="0"/>
    <x v="0"/>
    <x v="0"/>
    <x v="0"/>
    <x v="0"/>
    <x v="0"/>
  </r>
  <r>
    <x v="2"/>
    <x v="3"/>
    <x v="22"/>
    <x v="86"/>
    <n v="444"/>
    <n v="338682.22"/>
    <n v="277451.53999999998"/>
    <n v="61230.68"/>
    <n v="0"/>
    <n v="17038.400000000001"/>
    <n v="11572.1"/>
    <n v="38042.5"/>
    <n v="60954.14"/>
    <n v="273"/>
    <n v="4619.57"/>
    <n v="4583.8"/>
    <n v="88"/>
    <n v="1348.21"/>
    <n v="2348.2199999999998"/>
    <n v="36"/>
    <n v="0"/>
    <n v="0"/>
    <x v="0"/>
    <x v="0"/>
    <x v="0"/>
    <x v="0"/>
    <x v="0"/>
    <x v="0"/>
  </r>
  <r>
    <x v="2"/>
    <x v="3"/>
    <x v="22"/>
    <x v="87"/>
    <n v="212"/>
    <n v="468266.35"/>
    <n v="257012.16999999998"/>
    <n v="211254.18"/>
    <n v="9"/>
    <n v="19105.5"/>
    <n v="8238.25"/>
    <n v="40957.67"/>
    <n v="28687.8"/>
    <n v="125"/>
    <n v="7189.36"/>
    <n v="3745.73"/>
    <n v="97"/>
    <n v="1562.75"/>
    <n v="1713.48"/>
    <n v="26"/>
    <n v="142088.9"/>
    <n v="75335.94"/>
    <x v="0"/>
    <x v="0"/>
    <x v="0"/>
    <x v="0"/>
    <x v="0"/>
    <x v="0"/>
  </r>
  <r>
    <x v="2"/>
    <x v="3"/>
    <x v="22"/>
    <x v="123"/>
    <n v="262"/>
    <n v="202012.98"/>
    <n v="166668.05000000002"/>
    <n v="35344.93"/>
    <n v="0"/>
    <n v="9680.85"/>
    <n v="7540.65"/>
    <n v="22263.21"/>
    <n v="36811.339999999997"/>
    <n v="216"/>
    <n v="2367.9"/>
    <n v="1568.19"/>
    <n v="37"/>
    <n v="1032.97"/>
    <n v="2598.77"/>
    <n v="15"/>
    <n v="0"/>
    <n v="0"/>
    <x v="0"/>
    <x v="0"/>
    <x v="0"/>
    <x v="0"/>
    <x v="0"/>
    <x v="0"/>
  </r>
  <r>
    <x v="2"/>
    <x v="3"/>
    <x v="23"/>
    <x v="135"/>
    <n v="312"/>
    <n v="121456.7"/>
    <n v="63620.179999999993"/>
    <n v="57836.520000000004"/>
    <n v="0"/>
    <n v="2813.59"/>
    <n v="5693.36"/>
    <n v="0"/>
    <n v="0"/>
    <n v="0"/>
    <n v="0"/>
    <n v="0"/>
    <n v="0"/>
    <n v="11268.93"/>
    <n v="57926.82"/>
    <n v="206"/>
    <n v="0"/>
    <n v="0"/>
    <x v="0"/>
    <x v="0"/>
    <x v="0"/>
    <x v="0"/>
    <x v="0"/>
    <x v="0"/>
  </r>
  <r>
    <x v="2"/>
    <x v="3"/>
    <x v="23"/>
    <x v="90"/>
    <n v="263"/>
    <n v="167837.48"/>
    <n v="148503.98000000001"/>
    <n v="19333.5"/>
    <n v="0"/>
    <n v="2444.4899999999998"/>
    <n v="6744.56"/>
    <n v="0"/>
    <n v="0"/>
    <n v="0"/>
    <n v="0"/>
    <n v="0"/>
    <n v="0"/>
    <n v="12635.01"/>
    <n v="141759.4"/>
    <n v="456"/>
    <n v="0"/>
    <n v="0"/>
    <x v="0"/>
    <x v="0"/>
    <x v="0"/>
    <x v="0"/>
    <x v="0"/>
    <x v="0"/>
  </r>
  <r>
    <x v="2"/>
    <x v="3"/>
    <x v="23"/>
    <x v="91"/>
    <n v="155"/>
    <n v="88903.06"/>
    <n v="75893.279999999999"/>
    <n v="13009.78"/>
    <n v="0"/>
    <n v="1754.14"/>
    <n v="4269.21"/>
    <n v="0"/>
    <n v="0"/>
    <n v="0"/>
    <n v="0"/>
    <n v="0"/>
    <n v="0"/>
    <n v="7604.64"/>
    <n v="71624.070000000007"/>
    <n v="245"/>
    <n v="0"/>
    <n v="0"/>
    <x v="0"/>
    <x v="0"/>
    <x v="0"/>
    <x v="0"/>
    <x v="0"/>
    <x v="0"/>
  </r>
  <r>
    <x v="2"/>
    <x v="3"/>
    <x v="23"/>
    <x v="124"/>
    <n v="202"/>
    <n v="71458.429999999993"/>
    <n v="51630.12999999999"/>
    <n v="19828.3"/>
    <n v="0"/>
    <n v="2457.6999999999998"/>
    <n v="3647.3"/>
    <n v="0"/>
    <n v="0"/>
    <n v="0"/>
    <n v="0"/>
    <n v="0"/>
    <n v="0"/>
    <n v="7308.6"/>
    <n v="47982.83"/>
    <n v="169"/>
    <n v="0"/>
    <n v="0"/>
    <x v="0"/>
    <x v="0"/>
    <x v="0"/>
    <x v="0"/>
    <x v="0"/>
    <x v="0"/>
  </r>
  <r>
    <x v="2"/>
    <x v="3"/>
    <x v="23"/>
    <x v="125"/>
    <n v="34"/>
    <n v="203488.71"/>
    <n v="34952.909999999974"/>
    <n v="168535.80000000002"/>
    <n v="26"/>
    <n v="1498.4"/>
    <n v="929.2"/>
    <n v="0"/>
    <n v="0"/>
    <n v="0"/>
    <n v="0"/>
    <n v="0"/>
    <n v="0"/>
    <n v="1494.8"/>
    <n v="3982.46"/>
    <n v="17"/>
    <n v="164372.6"/>
    <n v="30041.25"/>
    <x v="0"/>
    <x v="0"/>
    <x v="0"/>
    <x v="0"/>
    <x v="0"/>
    <x v="0"/>
  </r>
  <r>
    <x v="2"/>
    <x v="3"/>
    <x v="23"/>
    <x v="174"/>
    <n v="130"/>
    <n v="38809.65"/>
    <n v="30352.63"/>
    <n v="8457.02"/>
    <n v="0"/>
    <n v="957.5"/>
    <n v="1610.5"/>
    <n v="0"/>
    <n v="0"/>
    <n v="0"/>
    <n v="0"/>
    <n v="0"/>
    <n v="0"/>
    <n v="6199.52"/>
    <n v="28742.13"/>
    <n v="115"/>
    <n v="0"/>
    <n v="0"/>
    <x v="0"/>
    <x v="0"/>
    <x v="0"/>
    <x v="0"/>
    <x v="0"/>
    <x v="0"/>
  </r>
  <r>
    <x v="2"/>
    <x v="3"/>
    <x v="24"/>
    <x v="94"/>
    <n v="187"/>
    <n v="177565.79"/>
    <n v="65347.12000000001"/>
    <n v="112218.67"/>
    <n v="22"/>
    <n v="21262.75"/>
    <n v="5522.25"/>
    <n v="3061.24"/>
    <n v="3382.14"/>
    <n v="12"/>
    <n v="1304.0999999999999"/>
    <n v="53.95"/>
    <n v="8"/>
    <n v="1255.48"/>
    <n v="667.22"/>
    <n v="17"/>
    <n v="85335.1"/>
    <n v="42834.8"/>
    <x v="0"/>
    <x v="0"/>
    <x v="0"/>
    <x v="0"/>
    <x v="0"/>
    <x v="0"/>
  </r>
  <r>
    <x v="2"/>
    <x v="3"/>
    <x v="24"/>
    <x v="95"/>
    <n v="132"/>
    <n v="115090.99"/>
    <n v="41260.62000000001"/>
    <n v="73830.37"/>
    <n v="9"/>
    <n v="14654"/>
    <n v="4124.75"/>
    <n v="5479.78"/>
    <n v="4870.5"/>
    <n v="14"/>
    <n v="368.89"/>
    <n v="330.76"/>
    <n v="5"/>
    <n v="1060"/>
    <n v="483.8"/>
    <n v="7"/>
    <n v="51814.7"/>
    <n v="10750.25"/>
    <x v="0"/>
    <x v="0"/>
    <x v="0"/>
    <x v="0"/>
    <x v="0"/>
    <x v="0"/>
  </r>
  <r>
    <x v="2"/>
    <x v="3"/>
    <x v="24"/>
    <x v="97"/>
    <n v="197"/>
    <n v="276266.11"/>
    <n v="160525.91999999998"/>
    <n v="115740.19"/>
    <n v="23"/>
    <n v="19955.5"/>
    <n v="6603.25"/>
    <n v="9271.7099999999991"/>
    <n v="9685.77"/>
    <n v="25"/>
    <n v="431.68"/>
    <n v="1253.29"/>
    <n v="14"/>
    <n v="847.3"/>
    <n v="1266.8"/>
    <n v="12"/>
    <n v="85234"/>
    <n v="103801.9"/>
    <x v="0"/>
    <x v="0"/>
    <x v="0"/>
    <x v="0"/>
    <x v="0"/>
    <x v="0"/>
  </r>
  <r>
    <x v="2"/>
    <x v="3"/>
    <x v="24"/>
    <x v="98"/>
    <n v="190"/>
    <n v="152296.5"/>
    <n v="88919.510000000009"/>
    <n v="63376.99"/>
    <n v="11"/>
    <n v="23480.15"/>
    <n v="7949.85"/>
    <n v="5500.05"/>
    <n v="8387.6299999999992"/>
    <n v="22"/>
    <n v="674.21"/>
    <n v="1190.95"/>
    <n v="14"/>
    <n v="1854.3"/>
    <n v="582"/>
    <n v="13"/>
    <n v="31324.28"/>
    <n v="43033.72"/>
    <x v="0"/>
    <x v="0"/>
    <x v="0"/>
    <x v="0"/>
    <x v="0"/>
    <x v="0"/>
  </r>
  <r>
    <x v="2"/>
    <x v="3"/>
    <x v="24"/>
    <x v="126"/>
    <n v="99"/>
    <n v="90777.74"/>
    <n v="73304.150000000009"/>
    <n v="17473.59"/>
    <n v="0"/>
    <n v="10446.879999999999"/>
    <n v="5584.37"/>
    <n v="2364.19"/>
    <n v="19571.29"/>
    <n v="25"/>
    <n v="1833.41"/>
    <n v="1687.82"/>
    <n v="15"/>
    <n v="2647.11"/>
    <n v="2589.71"/>
    <n v="17"/>
    <n v="0"/>
    <n v="0"/>
    <x v="0"/>
    <x v="0"/>
    <x v="0"/>
    <x v="0"/>
    <x v="0"/>
    <x v="0"/>
  </r>
  <r>
    <x v="2"/>
    <x v="3"/>
    <x v="24"/>
    <x v="127"/>
    <n v="619"/>
    <n v="73547.31"/>
    <n v="40741.439999999995"/>
    <n v="32805.870000000003"/>
    <n v="0"/>
    <n v="28150.400000000001"/>
    <n v="9762.2999999999993"/>
    <n v="3197.04"/>
    <n v="7511.09"/>
    <n v="20"/>
    <n v="346.5"/>
    <n v="230.4"/>
    <n v="2"/>
    <n v="552.92999999999995"/>
    <n v="1821.39"/>
    <n v="21"/>
    <n v="0"/>
    <n v="0"/>
    <x v="0"/>
    <x v="0"/>
    <x v="0"/>
    <x v="0"/>
    <x v="0"/>
    <x v="0"/>
  </r>
  <r>
    <x v="2"/>
    <x v="3"/>
    <x v="25"/>
    <x v="100"/>
    <n v="0"/>
    <n v="6641"/>
    <n v="0"/>
    <n v="6641"/>
    <n v="1"/>
    <n v="0"/>
    <n v="0"/>
    <n v="0"/>
    <n v="0"/>
    <n v="0"/>
    <n v="0"/>
    <n v="0"/>
    <n v="0"/>
    <n v="0"/>
    <n v="0"/>
    <n v="0"/>
    <n v="6641"/>
    <n v="0"/>
    <x v="0"/>
    <x v="0"/>
    <x v="0"/>
    <x v="0"/>
    <x v="0"/>
    <x v="0"/>
  </r>
  <r>
    <x v="2"/>
    <x v="3"/>
    <x v="25"/>
    <x v="101"/>
    <n v="60"/>
    <n v="88929.76"/>
    <n v="82590.78"/>
    <n v="6338.98"/>
    <n v="6"/>
    <n v="5078.13"/>
    <n v="4956.87"/>
    <n v="0"/>
    <n v="0"/>
    <n v="0"/>
    <n v="244.79"/>
    <n v="136.76"/>
    <n v="4"/>
    <n v="1016.06"/>
    <n v="6523.11"/>
    <n v="32"/>
    <n v="0"/>
    <n v="70974.039999999994"/>
    <x v="0"/>
    <x v="0"/>
    <x v="0"/>
    <x v="0"/>
    <x v="0"/>
    <x v="0"/>
  </r>
  <r>
    <x v="2"/>
    <x v="3"/>
    <x v="25"/>
    <x v="128"/>
    <n v="347"/>
    <n v="74168.39"/>
    <n v="41416.160000000003"/>
    <n v="32752.229999999996"/>
    <n v="0"/>
    <n v="24136"/>
    <n v="24486.1"/>
    <n v="1304.0999999999999"/>
    <n v="0"/>
    <n v="1"/>
    <n v="362.67"/>
    <n v="486.86"/>
    <n v="3"/>
    <n v="6766.46"/>
    <n v="13835"/>
    <n v="97"/>
    <n v="0"/>
    <n v="0"/>
    <x v="0"/>
    <x v="0"/>
    <x v="0"/>
    <x v="0"/>
    <x v="0"/>
    <x v="0"/>
  </r>
  <r>
    <x v="2"/>
    <x v="3"/>
    <x v="25"/>
    <x v="137"/>
    <n v="122"/>
    <n v="208061.29"/>
    <n v="186418.47"/>
    <n v="21642.82"/>
    <n v="14"/>
    <n v="11939.63"/>
    <n v="8432.8700000000008"/>
    <n v="0"/>
    <n v="0"/>
    <n v="0"/>
    <n v="65.5"/>
    <n v="262.04000000000002"/>
    <n v="4"/>
    <n v="9147.09"/>
    <n v="28462.81"/>
    <n v="147"/>
    <n v="157.6"/>
    <n v="149260.79999999999"/>
    <x v="0"/>
    <x v="0"/>
    <x v="0"/>
    <x v="0"/>
    <x v="0"/>
    <x v="0"/>
  </r>
  <r>
    <x v="2"/>
    <x v="3"/>
    <x v="26"/>
    <x v="103"/>
    <n v="648"/>
    <n v="58612.33"/>
    <n v="30633.390000000003"/>
    <n v="27978.94"/>
    <n v="0"/>
    <n v="19916.55"/>
    <n v="18641.95"/>
    <n v="0"/>
    <n v="0"/>
    <n v="0"/>
    <n v="5899.98"/>
    <n v="10256.66"/>
    <n v="142"/>
    <n v="246.41"/>
    <n v="1734.78"/>
    <n v="10"/>
    <n v="0"/>
    <n v="0"/>
    <x v="0"/>
    <x v="0"/>
    <x v="0"/>
    <x v="0"/>
    <x v="0"/>
    <x v="0"/>
  </r>
  <r>
    <x v="2"/>
    <x v="3"/>
    <x v="26"/>
    <x v="104"/>
    <n v="129"/>
    <n v="53378.98"/>
    <n v="6934.510000000002"/>
    <n v="46444.47"/>
    <n v="0"/>
    <n v="12875.64"/>
    <n v="5009.3599999999997"/>
    <n v="0"/>
    <n v="0"/>
    <n v="0"/>
    <n v="4496.6000000000004"/>
    <n v="80"/>
    <n v="31"/>
    <n v="295.23"/>
    <n v="1845.15"/>
    <n v="6"/>
    <n v="0"/>
    <n v="0"/>
    <x v="0"/>
    <x v="0"/>
    <x v="0"/>
    <x v="0"/>
    <x v="0"/>
    <x v="0"/>
  </r>
  <r>
    <x v="2"/>
    <x v="3"/>
    <x v="26"/>
    <x v="105"/>
    <n v="338"/>
    <n v="52150.96"/>
    <n v="19322.5"/>
    <n v="32828.46"/>
    <n v="0"/>
    <n v="26242.03"/>
    <n v="12221.74"/>
    <n v="0"/>
    <n v="0"/>
    <n v="0"/>
    <n v="3106.6"/>
    <n v="3915.78"/>
    <n v="57"/>
    <n v="2574.83"/>
    <n v="3184.98"/>
    <n v="27"/>
    <n v="0"/>
    <n v="0"/>
    <x v="0"/>
    <x v="0"/>
    <x v="0"/>
    <x v="0"/>
    <x v="0"/>
    <x v="0"/>
  </r>
  <r>
    <x v="2"/>
    <x v="3"/>
    <x v="26"/>
    <x v="106"/>
    <n v="27"/>
    <n v="5954.8"/>
    <n v="2424.08"/>
    <n v="3530.7200000000003"/>
    <n v="0"/>
    <n v="1802.4"/>
    <n v="1461"/>
    <n v="0"/>
    <n v="0"/>
    <n v="0"/>
    <n v="128.32"/>
    <n v="513.28"/>
    <n v="8"/>
    <n v="0"/>
    <n v="449.8"/>
    <n v="1"/>
    <n v="0"/>
    <n v="0"/>
    <x v="0"/>
    <x v="0"/>
    <x v="0"/>
    <x v="0"/>
    <x v="0"/>
    <x v="0"/>
  </r>
  <r>
    <x v="3"/>
    <x v="3"/>
    <x v="0"/>
    <x v="3"/>
    <n v="165"/>
    <n v="81168.960000000006"/>
    <n v="50301.330000000009"/>
    <n v="30867.629999999997"/>
    <n v="0"/>
    <n v="9342.9500000000007"/>
    <n v="5233.55"/>
    <n v="5465.9"/>
    <n v="7129.92"/>
    <n v="44"/>
    <n v="6361.29"/>
    <n v="6598.46"/>
    <n v="119"/>
    <n v="6520.49"/>
    <n v="6147.76"/>
    <n v="287"/>
    <n v="0"/>
    <n v="0"/>
    <x v="0"/>
    <x v="0"/>
    <x v="0"/>
    <x v="0"/>
    <x v="0"/>
    <x v="0"/>
  </r>
  <r>
    <x v="3"/>
    <x v="3"/>
    <x v="0"/>
    <x v="4"/>
    <n v="236"/>
    <n v="85066.87"/>
    <n v="50504.87999999999"/>
    <n v="34561.990000000005"/>
    <n v="0"/>
    <n v="12321.25"/>
    <n v="7876.75"/>
    <n v="2688.34"/>
    <n v="6926.97"/>
    <n v="49"/>
    <n v="3851.7"/>
    <n v="8039.83"/>
    <n v="110"/>
    <n v="6953.7"/>
    <n v="8430.7099999999991"/>
    <n v="346"/>
    <n v="0"/>
    <n v="0"/>
    <x v="0"/>
    <x v="0"/>
    <x v="0"/>
    <x v="0"/>
    <x v="0"/>
    <x v="0"/>
  </r>
  <r>
    <x v="3"/>
    <x v="3"/>
    <x v="0"/>
    <x v="8"/>
    <n v="521"/>
    <n v="277936.40999999997"/>
    <n v="165680.99999999997"/>
    <n v="112255.41"/>
    <n v="0"/>
    <n v="16941.25"/>
    <n v="7296.75"/>
    <n v="27182.73"/>
    <n v="22768.94"/>
    <n v="156"/>
    <n v="32713.55"/>
    <n v="18553.93"/>
    <n v="410"/>
    <n v="25352.880000000001"/>
    <n v="17158.04"/>
    <n v="873"/>
    <n v="0"/>
    <n v="0"/>
    <x v="0"/>
    <x v="0"/>
    <x v="0"/>
    <x v="0"/>
    <x v="0"/>
    <x v="0"/>
  </r>
  <r>
    <x v="3"/>
    <x v="3"/>
    <x v="0"/>
    <x v="111"/>
    <n v="430"/>
    <n v="181234.38"/>
    <n v="107336.36"/>
    <n v="73898.02"/>
    <n v="0"/>
    <n v="14659.51"/>
    <n v="5788.99"/>
    <n v="21066.19"/>
    <n v="11823.2"/>
    <n v="100"/>
    <n v="17123.990000000002"/>
    <n v="11824.9"/>
    <n v="227"/>
    <n v="17425.330000000002"/>
    <n v="12120.49"/>
    <n v="667"/>
    <n v="0"/>
    <n v="0"/>
    <x v="0"/>
    <x v="0"/>
    <x v="0"/>
    <x v="0"/>
    <x v="0"/>
    <x v="0"/>
  </r>
  <r>
    <x v="3"/>
    <x v="3"/>
    <x v="0"/>
    <x v="13"/>
    <n v="628"/>
    <n v="321343.3"/>
    <n v="219283.84999999998"/>
    <n v="102059.45000000001"/>
    <n v="0"/>
    <n v="20053.66"/>
    <n v="9096.09"/>
    <n v="15703.94"/>
    <n v="46799.75"/>
    <n v="175"/>
    <n v="34476.660000000003"/>
    <n v="21150.87"/>
    <n v="447"/>
    <n v="24866.19"/>
    <n v="17229.759999999998"/>
    <n v="939"/>
    <n v="0"/>
    <n v="0"/>
    <x v="0"/>
    <x v="0"/>
    <x v="0"/>
    <x v="0"/>
    <x v="0"/>
    <x v="0"/>
  </r>
  <r>
    <x v="3"/>
    <x v="3"/>
    <x v="0"/>
    <x v="140"/>
    <n v="13"/>
    <n v="5861.8"/>
    <n v="2815.01"/>
    <n v="3046.79"/>
    <n v="0"/>
    <n v="445.85"/>
    <n v="161.15"/>
    <n v="1089.9000000000001"/>
    <n v="0"/>
    <n v="4"/>
    <n v="699.19"/>
    <n v="100.36"/>
    <n v="7"/>
    <n v="489.85"/>
    <n v="373.7"/>
    <n v="26"/>
    <n v="0"/>
    <n v="0"/>
    <x v="0"/>
    <x v="0"/>
    <x v="0"/>
    <x v="0"/>
    <x v="0"/>
    <x v="0"/>
  </r>
  <r>
    <x v="3"/>
    <x v="3"/>
    <x v="0"/>
    <x v="141"/>
    <n v="268"/>
    <n v="138587.74"/>
    <n v="83509.659999999989"/>
    <n v="55078.080000000002"/>
    <n v="0"/>
    <n v="9632.02"/>
    <n v="3248.23"/>
    <n v="11143.72"/>
    <n v="12481.83"/>
    <n v="66"/>
    <n v="17932.07"/>
    <n v="9702.58"/>
    <n v="218"/>
    <n v="12697.27"/>
    <n v="10825.92"/>
    <n v="423"/>
    <n v="0"/>
    <n v="0"/>
    <x v="0"/>
    <x v="0"/>
    <x v="0"/>
    <x v="0"/>
    <x v="0"/>
    <x v="0"/>
  </r>
  <r>
    <x v="3"/>
    <x v="3"/>
    <x v="0"/>
    <x v="142"/>
    <n v="498"/>
    <n v="253701.71"/>
    <n v="166209.91999999998"/>
    <n v="87491.79"/>
    <n v="0"/>
    <n v="16182.33"/>
    <n v="7071.92"/>
    <n v="22869.43"/>
    <n v="27014.76"/>
    <n v="153"/>
    <n v="27035.77"/>
    <n v="19812.259999999998"/>
    <n v="370"/>
    <n v="18379.259999999998"/>
    <n v="12542.6"/>
    <n v="726"/>
    <n v="0"/>
    <n v="0"/>
    <x v="0"/>
    <x v="0"/>
    <x v="0"/>
    <x v="0"/>
    <x v="0"/>
    <x v="0"/>
  </r>
  <r>
    <x v="3"/>
    <x v="3"/>
    <x v="0"/>
    <x v="175"/>
    <n v="89"/>
    <n v="68472.31"/>
    <n v="54381.509999999995"/>
    <n v="14090.8"/>
    <n v="0"/>
    <n v="1741.75"/>
    <n v="12614.25"/>
    <n v="9449.9599999999991"/>
    <n v="2706.44"/>
    <n v="20"/>
    <n v="1257.43"/>
    <n v="10417.299999999999"/>
    <n v="98"/>
    <n v="452.66"/>
    <n v="4330.72"/>
    <n v="109"/>
    <n v="0"/>
    <n v="0"/>
    <x v="0"/>
    <x v="0"/>
    <x v="0"/>
    <x v="0"/>
    <x v="0"/>
    <x v="0"/>
  </r>
  <r>
    <x v="3"/>
    <x v="3"/>
    <x v="1"/>
    <x v="0"/>
    <n v="1292"/>
    <n v="647004.51"/>
    <n v="464955.16"/>
    <n v="182049.35000000003"/>
    <n v="38"/>
    <n v="119247"/>
    <n v="52448.08"/>
    <n v="13985.75"/>
    <n v="8470.7099999999991"/>
    <n v="142"/>
    <n v="10486.39"/>
    <n v="4465.2"/>
    <n v="121"/>
    <n v="10470.51"/>
    <n v="11738"/>
    <n v="380"/>
    <n v="24446.7"/>
    <n v="342920.2"/>
    <x v="0"/>
    <x v="0"/>
    <x v="0"/>
    <x v="0"/>
    <x v="0"/>
    <x v="0"/>
  </r>
  <r>
    <x v="3"/>
    <x v="3"/>
    <x v="1"/>
    <x v="1"/>
    <n v="625"/>
    <n v="743873.62"/>
    <n v="666881.02"/>
    <n v="76992.599999999991"/>
    <n v="43"/>
    <n v="35409.25"/>
    <n v="42719.75"/>
    <n v="1539.2"/>
    <n v="4738.46"/>
    <n v="25"/>
    <n v="5285.21"/>
    <n v="14299.7"/>
    <n v="128"/>
    <n v="5296.45"/>
    <n v="9607.34"/>
    <n v="296"/>
    <n v="25855.49"/>
    <n v="582960.5"/>
    <x v="0"/>
    <x v="0"/>
    <x v="0"/>
    <x v="0"/>
    <x v="0"/>
    <x v="0"/>
  </r>
  <r>
    <x v="3"/>
    <x v="3"/>
    <x v="1"/>
    <x v="22"/>
    <n v="29"/>
    <n v="19117.400000000001"/>
    <n v="8536.1500000000015"/>
    <n v="10581.25"/>
    <n v="0"/>
    <n v="3470.75"/>
    <n v="1621.75"/>
    <n v="104.3"/>
    <n v="57.2"/>
    <n v="2"/>
    <n v="0"/>
    <n v="0"/>
    <n v="0"/>
    <n v="6166.2"/>
    <n v="6534.2"/>
    <n v="21"/>
    <n v="0"/>
    <n v="0"/>
    <x v="0"/>
    <x v="0"/>
    <x v="0"/>
    <x v="0"/>
    <x v="0"/>
    <x v="0"/>
  </r>
  <r>
    <x v="3"/>
    <x v="3"/>
    <x v="1"/>
    <x v="23"/>
    <n v="0"/>
    <n v="8"/>
    <n v="0"/>
    <n v="8"/>
    <n v="0"/>
    <n v="0"/>
    <n v="0"/>
    <n v="0"/>
    <n v="0"/>
    <n v="0"/>
    <n v="0"/>
    <n v="0"/>
    <n v="0"/>
    <n v="0"/>
    <n v="0"/>
    <n v="0"/>
    <n v="0"/>
    <n v="0"/>
    <x v="0"/>
    <x v="0"/>
    <x v="0"/>
    <x v="0"/>
    <x v="0"/>
    <x v="0"/>
  </r>
  <r>
    <x v="3"/>
    <x v="3"/>
    <x v="1"/>
    <x v="24"/>
    <n v="0"/>
    <n v="1400182.36"/>
    <n v="1386533.06"/>
    <n v="13649.3"/>
    <n v="53"/>
    <n v="0"/>
    <n v="0"/>
    <n v="0"/>
    <n v="0"/>
    <n v="0"/>
    <n v="0"/>
    <n v="0"/>
    <n v="0"/>
    <n v="0"/>
    <n v="0"/>
    <n v="0"/>
    <n v="13649.3"/>
    <n v="1386533"/>
    <x v="0"/>
    <x v="0"/>
    <x v="0"/>
    <x v="0"/>
    <x v="0"/>
    <x v="0"/>
  </r>
  <r>
    <x v="3"/>
    <x v="3"/>
    <x v="1"/>
    <x v="112"/>
    <n v="407"/>
    <n v="99102.43"/>
    <n v="59841.299999999996"/>
    <n v="39261.129999999997"/>
    <n v="3"/>
    <n v="26772.55"/>
    <n v="27538.45"/>
    <n v="2248.94"/>
    <n v="3407.4"/>
    <n v="29"/>
    <n v="4519.8900000000003"/>
    <n v="4742.18"/>
    <n v="70"/>
    <n v="2976.75"/>
    <n v="4789.12"/>
    <n v="128"/>
    <n v="0"/>
    <n v="8051.47"/>
    <x v="0"/>
    <x v="0"/>
    <x v="0"/>
    <x v="0"/>
    <x v="0"/>
    <x v="0"/>
  </r>
  <r>
    <x v="3"/>
    <x v="3"/>
    <x v="1"/>
    <x v="143"/>
    <n v="20"/>
    <n v="7144.1"/>
    <n v="3444.6200000000003"/>
    <n v="3699.48"/>
    <n v="0"/>
    <n v="1793.01"/>
    <n v="991.99"/>
    <n v="124.15"/>
    <n v="532.35"/>
    <n v="3"/>
    <n v="1777.64"/>
    <n v="565.16"/>
    <n v="17"/>
    <n v="4.68"/>
    <n v="42.12"/>
    <n v="1"/>
    <n v="0"/>
    <n v="0"/>
    <x v="0"/>
    <x v="0"/>
    <x v="0"/>
    <x v="0"/>
    <x v="0"/>
    <x v="0"/>
  </r>
  <r>
    <x v="3"/>
    <x v="3"/>
    <x v="2"/>
    <x v="114"/>
    <n v="455"/>
    <n v="636290.81999999995"/>
    <n v="452235.58999999997"/>
    <n v="184055.22999999998"/>
    <n v="11"/>
    <n v="29654.65"/>
    <n v="27997.35"/>
    <n v="42383.39"/>
    <n v="31943.91"/>
    <n v="186"/>
    <n v="91249.64"/>
    <n v="98964.32"/>
    <n v="1355"/>
    <n v="9180.19"/>
    <n v="2235.9299999999998"/>
    <n v="59"/>
    <n v="7336.36"/>
    <n v="142439.5"/>
    <x v="0"/>
    <x v="0"/>
    <x v="0"/>
    <x v="0"/>
    <x v="0"/>
    <x v="0"/>
  </r>
  <r>
    <x v="3"/>
    <x v="3"/>
    <x v="2"/>
    <x v="25"/>
    <n v="396"/>
    <n v="327333.09000000003"/>
    <n v="225712.31000000003"/>
    <n v="101620.78"/>
    <n v="4"/>
    <n v="25024.400000000001"/>
    <n v="27549.599999999999"/>
    <n v="19679.66"/>
    <n v="14744.26"/>
    <n v="105"/>
    <n v="54705.67"/>
    <n v="78474.31"/>
    <n v="1010"/>
    <n v="1718.05"/>
    <n v="735.33"/>
    <n v="54"/>
    <n v="0"/>
    <n v="35360.97"/>
    <x v="15"/>
    <x v="2"/>
    <x v="15"/>
    <x v="0"/>
    <x v="0"/>
    <x v="0"/>
  </r>
  <r>
    <x v="3"/>
    <x v="3"/>
    <x v="2"/>
    <x v="26"/>
    <n v="228"/>
    <n v="232350.2"/>
    <n v="145580.08000000002"/>
    <n v="86770.12000000001"/>
    <n v="1"/>
    <n v="15579.52"/>
    <n v="15714.23"/>
    <n v="21242.7"/>
    <n v="6394.12"/>
    <n v="45"/>
    <n v="45851.33"/>
    <n v="65328.02"/>
    <n v="749"/>
    <n v="2.57"/>
    <n v="314.77"/>
    <n v="6"/>
    <n v="0"/>
    <n v="2555.3000000000002"/>
    <x v="0"/>
    <x v="0"/>
    <x v="0"/>
    <x v="0"/>
    <x v="0"/>
    <x v="0"/>
  </r>
  <r>
    <x v="3"/>
    <x v="3"/>
    <x v="3"/>
    <x v="27"/>
    <n v="192"/>
    <n v="127962.96"/>
    <n v="100267.78"/>
    <n v="27695.18"/>
    <n v="0"/>
    <n v="6644.85"/>
    <n v="4312.6499999999996"/>
    <n v="14357.95"/>
    <n v="19675.849999999999"/>
    <n v="76"/>
    <n v="5460.44"/>
    <n v="6324.21"/>
    <n v="115"/>
    <n v="558.94000000000005"/>
    <n v="1887.47"/>
    <n v="38"/>
    <n v="0"/>
    <n v="0"/>
    <x v="0"/>
    <x v="0"/>
    <x v="0"/>
    <x v="0"/>
    <x v="0"/>
    <x v="0"/>
  </r>
  <r>
    <x v="3"/>
    <x v="3"/>
    <x v="3"/>
    <x v="28"/>
    <n v="74"/>
    <n v="79298.7"/>
    <n v="68494.649999999994"/>
    <n v="10804.050000000001"/>
    <n v="2"/>
    <n v="6518.13"/>
    <n v="3619.37"/>
    <n v="2378.36"/>
    <n v="6241.78"/>
    <n v="19"/>
    <n v="1294.96"/>
    <n v="1101.6199999999999"/>
    <n v="20"/>
    <n v="12.6"/>
    <n v="0"/>
    <n v="1"/>
    <n v="0"/>
    <n v="40291.599999999999"/>
    <x v="0"/>
    <x v="0"/>
    <x v="0"/>
    <x v="0"/>
    <x v="0"/>
    <x v="0"/>
  </r>
  <r>
    <x v="3"/>
    <x v="3"/>
    <x v="3"/>
    <x v="29"/>
    <n v="270"/>
    <n v="377529.33"/>
    <n v="237963.27000000002"/>
    <n v="139566.06"/>
    <n v="21"/>
    <n v="22726.03"/>
    <n v="15950.22"/>
    <n v="25358.41"/>
    <n v="27820.14"/>
    <n v="115"/>
    <n v="13589.72"/>
    <n v="23262.75"/>
    <n v="366"/>
    <n v="2588.9"/>
    <n v="242.66"/>
    <n v="26"/>
    <n v="68966"/>
    <n v="64330.400000000001"/>
    <x v="0"/>
    <x v="0"/>
    <x v="0"/>
    <x v="0"/>
    <x v="0"/>
    <x v="0"/>
  </r>
  <r>
    <x v="3"/>
    <x v="3"/>
    <x v="4"/>
    <x v="31"/>
    <n v="52"/>
    <n v="63081.440000000002"/>
    <n v="61510.14"/>
    <n v="1571.3"/>
    <n v="0"/>
    <n v="91"/>
    <n v="84"/>
    <n v="0"/>
    <n v="0"/>
    <n v="0"/>
    <n v="0"/>
    <n v="0"/>
    <n v="0"/>
    <n v="1.3"/>
    <n v="27.3"/>
    <n v="1"/>
    <n v="0"/>
    <n v="0"/>
    <x v="0"/>
    <x v="0"/>
    <x v="0"/>
    <x v="0"/>
    <x v="0"/>
    <x v="0"/>
  </r>
  <r>
    <x v="3"/>
    <x v="3"/>
    <x v="4"/>
    <x v="32"/>
    <n v="70"/>
    <n v="69432.759999999995"/>
    <n v="68367.259999999995"/>
    <n v="1065.5"/>
    <n v="0"/>
    <n v="97.5"/>
    <n v="142.5"/>
    <n v="0"/>
    <n v="0"/>
    <n v="0"/>
    <n v="0"/>
    <n v="0"/>
    <n v="0"/>
    <n v="0"/>
    <n v="0"/>
    <n v="0"/>
    <n v="0"/>
    <n v="0"/>
    <x v="0"/>
    <x v="0"/>
    <x v="0"/>
    <x v="0"/>
    <x v="0"/>
    <x v="0"/>
  </r>
  <r>
    <x v="3"/>
    <x v="3"/>
    <x v="4"/>
    <x v="176"/>
    <n v="7"/>
    <n v="1219.8499999999999"/>
    <n v="1069.8499999999999"/>
    <n v="150"/>
    <n v="0"/>
    <n v="150"/>
    <n v="90"/>
    <n v="0"/>
    <n v="0"/>
    <n v="0"/>
    <n v="0"/>
    <n v="0"/>
    <n v="0"/>
    <n v="0"/>
    <n v="0"/>
    <n v="0"/>
    <n v="0"/>
    <n v="0"/>
    <x v="0"/>
    <x v="0"/>
    <x v="0"/>
    <x v="0"/>
    <x v="0"/>
    <x v="0"/>
  </r>
  <r>
    <x v="3"/>
    <x v="3"/>
    <x v="4"/>
    <x v="186"/>
    <n v="0"/>
    <n v="1660.8"/>
    <n v="1660.8"/>
    <n v="0"/>
    <n v="0"/>
    <n v="0"/>
    <n v="0"/>
    <n v="0"/>
    <n v="0"/>
    <n v="0"/>
    <n v="0"/>
    <n v="0"/>
    <n v="0"/>
    <n v="0"/>
    <n v="0"/>
    <n v="0"/>
    <n v="0"/>
    <n v="0"/>
    <x v="0"/>
    <x v="0"/>
    <x v="0"/>
    <x v="0"/>
    <x v="0"/>
    <x v="0"/>
  </r>
  <r>
    <x v="3"/>
    <x v="3"/>
    <x v="5"/>
    <x v="33"/>
    <n v="0"/>
    <n v="12391.8"/>
    <n v="8261.1999999999989"/>
    <n v="4130.6000000000004"/>
    <n v="0"/>
    <n v="0"/>
    <n v="0"/>
    <n v="4130.6000000000004"/>
    <n v="0"/>
    <n v="2"/>
    <n v="0"/>
    <n v="0"/>
    <n v="0"/>
    <n v="0"/>
    <n v="0"/>
    <n v="0"/>
    <n v="0"/>
    <n v="0"/>
    <x v="0"/>
    <x v="0"/>
    <x v="0"/>
    <x v="0"/>
    <x v="0"/>
    <x v="0"/>
  </r>
  <r>
    <x v="3"/>
    <x v="3"/>
    <x v="5"/>
    <x v="35"/>
    <n v="0"/>
    <n v="887242.38"/>
    <n v="884296.25"/>
    <n v="2946.13"/>
    <n v="19"/>
    <n v="0"/>
    <n v="0"/>
    <n v="0"/>
    <n v="0"/>
    <n v="0"/>
    <n v="0"/>
    <n v="0"/>
    <n v="0"/>
    <n v="0"/>
    <n v="0"/>
    <n v="0"/>
    <n v="2946.13"/>
    <n v="884296.3"/>
    <x v="0"/>
    <x v="0"/>
    <x v="0"/>
    <x v="0"/>
    <x v="0"/>
    <x v="0"/>
  </r>
  <r>
    <x v="3"/>
    <x v="3"/>
    <x v="5"/>
    <x v="36"/>
    <n v="170"/>
    <n v="149683.47"/>
    <n v="120255.33"/>
    <n v="29428.14"/>
    <n v="0"/>
    <n v="6595.5"/>
    <n v="4174"/>
    <n v="22082.82"/>
    <n v="23832.240000000002"/>
    <n v="59"/>
    <n v="640.6"/>
    <n v="273.60000000000002"/>
    <n v="7"/>
    <n v="109.22"/>
    <n v="145.37"/>
    <n v="10"/>
    <n v="0"/>
    <n v="0"/>
    <x v="0"/>
    <x v="0"/>
    <x v="0"/>
    <x v="0"/>
    <x v="0"/>
    <x v="0"/>
  </r>
  <r>
    <x v="3"/>
    <x v="3"/>
    <x v="5"/>
    <x v="145"/>
    <n v="107"/>
    <n v="338343.66"/>
    <n v="221209.00999999998"/>
    <n v="117134.65"/>
    <n v="12"/>
    <n v="11215.38"/>
    <n v="4539.62"/>
    <n v="12676.97"/>
    <n v="17984.240000000002"/>
    <n v="21"/>
    <n v="366.3"/>
    <n v="66.400000000000006"/>
    <n v="3"/>
    <n v="0"/>
    <n v="0"/>
    <n v="0"/>
    <n v="92876"/>
    <n v="137296.29999999999"/>
    <x v="0"/>
    <x v="0"/>
    <x v="0"/>
    <x v="0"/>
    <x v="0"/>
    <x v="0"/>
  </r>
  <r>
    <x v="3"/>
    <x v="3"/>
    <x v="6"/>
    <x v="38"/>
    <n v="100"/>
    <n v="789600.31"/>
    <n v="701439.75"/>
    <n v="88160.56"/>
    <n v="28"/>
    <n v="8418.3799999999992"/>
    <n v="6120.37"/>
    <n v="129.47"/>
    <n v="355.21"/>
    <n v="3"/>
    <n v="2275.9899999999998"/>
    <n v="6746.92"/>
    <n v="80"/>
    <n v="9520.01"/>
    <n v="11889.06"/>
    <n v="66"/>
    <n v="65310.71"/>
    <n v="675358.8"/>
    <x v="0"/>
    <x v="0"/>
    <x v="0"/>
    <x v="0"/>
    <x v="0"/>
    <x v="0"/>
  </r>
  <r>
    <x v="3"/>
    <x v="3"/>
    <x v="6"/>
    <x v="116"/>
    <n v="151"/>
    <n v="229056.34"/>
    <n v="163892.9"/>
    <n v="65163.44"/>
    <n v="8"/>
    <n v="10315.200000000001"/>
    <n v="10990.8"/>
    <n v="853.98"/>
    <n v="852.08"/>
    <n v="21"/>
    <n v="14300.68"/>
    <n v="18442.29"/>
    <n v="237"/>
    <n v="33263.58"/>
    <n v="27778.44"/>
    <n v="156"/>
    <n v="0"/>
    <n v="102417.2"/>
    <x v="0"/>
    <x v="0"/>
    <x v="0"/>
    <x v="0"/>
    <x v="0"/>
    <x v="0"/>
  </r>
  <r>
    <x v="3"/>
    <x v="3"/>
    <x v="6"/>
    <x v="117"/>
    <n v="159"/>
    <n v="67064.509999999995"/>
    <n v="38436.039999999994"/>
    <n v="28628.47"/>
    <n v="0"/>
    <n v="3957.8"/>
    <n v="5338.2"/>
    <n v="112.55"/>
    <n v="125.95"/>
    <n v="3"/>
    <n v="8323.43"/>
    <n v="17380.560000000001"/>
    <n v="208"/>
    <n v="14458.69"/>
    <n v="15114.33"/>
    <n v="124"/>
    <n v="0"/>
    <n v="0"/>
    <x v="0"/>
    <x v="0"/>
    <x v="0"/>
    <x v="0"/>
    <x v="0"/>
    <x v="0"/>
  </r>
  <r>
    <x v="3"/>
    <x v="3"/>
    <x v="6"/>
    <x v="146"/>
    <n v="61"/>
    <n v="528470.32999999996"/>
    <n v="495283.62999999995"/>
    <n v="33186.699999999997"/>
    <n v="4"/>
    <n v="6354.75"/>
    <n v="3805.25"/>
    <n v="434.7"/>
    <n v="0"/>
    <n v="1"/>
    <n v="1465.73"/>
    <n v="1873.88"/>
    <n v="25"/>
    <n v="21311.52"/>
    <n v="11250.38"/>
    <n v="65"/>
    <n v="0"/>
    <n v="477484.7"/>
    <x v="0"/>
    <x v="0"/>
    <x v="0"/>
    <x v="0"/>
    <x v="0"/>
    <x v="0"/>
  </r>
  <r>
    <x v="3"/>
    <x v="3"/>
    <x v="7"/>
    <x v="41"/>
    <n v="136"/>
    <n v="126696.57"/>
    <n v="30261.090000000011"/>
    <n v="96435.48"/>
    <n v="0"/>
    <n v="6580.14"/>
    <n v="8007.36"/>
    <n v="1862.82"/>
    <n v="741.78"/>
    <n v="11"/>
    <n v="7392.42"/>
    <n v="16116.75"/>
    <n v="190"/>
    <n v="80.099999999999994"/>
    <n v="186"/>
    <n v="4"/>
    <n v="0"/>
    <n v="0"/>
    <x v="0"/>
    <x v="0"/>
    <x v="0"/>
    <x v="0"/>
    <x v="0"/>
    <x v="0"/>
  </r>
  <r>
    <x v="3"/>
    <x v="3"/>
    <x v="8"/>
    <x v="42"/>
    <n v="193"/>
    <n v="1157078.6200000001"/>
    <n v="1097025.4000000001"/>
    <n v="60053.22"/>
    <n v="16"/>
    <n v="18015.52"/>
    <n v="8635.73"/>
    <n v="20714.080000000002"/>
    <n v="8793.7000000000007"/>
    <n v="146"/>
    <n v="4609.3100000000004"/>
    <n v="5061.2700000000004"/>
    <n v="59"/>
    <n v="550.32000000000005"/>
    <n v="396.07"/>
    <n v="10"/>
    <n v="16163.99"/>
    <n v="1015123"/>
    <x v="0"/>
    <x v="0"/>
    <x v="0"/>
    <x v="0"/>
    <x v="0"/>
    <x v="0"/>
  </r>
  <r>
    <x v="3"/>
    <x v="3"/>
    <x v="8"/>
    <x v="147"/>
    <n v="234"/>
    <n v="559304.52"/>
    <n v="470886.58"/>
    <n v="88417.939999999988"/>
    <n v="27"/>
    <n v="22118.14"/>
    <n v="11326.86"/>
    <n v="10502.72"/>
    <n v="11407.73"/>
    <n v="101"/>
    <n v="24943.37"/>
    <n v="13886.57"/>
    <n v="193"/>
    <n v="785.7"/>
    <n v="340.08"/>
    <n v="18"/>
    <n v="30068.01"/>
    <n v="390104.4"/>
    <x v="0"/>
    <x v="0"/>
    <x v="0"/>
    <x v="0"/>
    <x v="0"/>
    <x v="0"/>
  </r>
  <r>
    <x v="3"/>
    <x v="3"/>
    <x v="9"/>
    <x v="43"/>
    <n v="411"/>
    <n v="230917.76000000001"/>
    <n v="143817.62000000002"/>
    <n v="87100.139999999985"/>
    <n v="0"/>
    <n v="41983.11"/>
    <n v="17225.990000000002"/>
    <n v="31139.07"/>
    <n v="19758.43"/>
    <n v="50"/>
    <n v="3336.09"/>
    <n v="3183.87"/>
    <n v="45"/>
    <n v="7005.87"/>
    <n v="1854.33"/>
    <n v="20"/>
    <n v="0"/>
    <n v="0"/>
    <x v="0"/>
    <x v="0"/>
    <x v="0"/>
    <x v="0"/>
    <x v="0"/>
    <x v="0"/>
  </r>
  <r>
    <x v="3"/>
    <x v="3"/>
    <x v="9"/>
    <x v="44"/>
    <n v="26"/>
    <n v="48272.41"/>
    <n v="28632.590000000004"/>
    <n v="19639.82"/>
    <n v="3"/>
    <n v="3785.8"/>
    <n v="1287.2"/>
    <n v="2195.6"/>
    <n v="1593"/>
    <n v="2"/>
    <n v="0"/>
    <n v="0"/>
    <n v="0"/>
    <n v="0"/>
    <n v="26"/>
    <n v="1"/>
    <n v="9658.42"/>
    <n v="18149.189999999999"/>
    <x v="0"/>
    <x v="0"/>
    <x v="0"/>
    <x v="0"/>
    <x v="0"/>
    <x v="0"/>
  </r>
  <r>
    <x v="3"/>
    <x v="3"/>
    <x v="9"/>
    <x v="45"/>
    <n v="275"/>
    <n v="271386.98"/>
    <n v="199349.55"/>
    <n v="72037.429999999993"/>
    <n v="0"/>
    <n v="14476.01"/>
    <n v="8553.49"/>
    <n v="43117.86"/>
    <n v="30690.71"/>
    <n v="62"/>
    <n v="3910.06"/>
    <n v="7439"/>
    <n v="97"/>
    <n v="10158.5"/>
    <n v="5049.21"/>
    <n v="33"/>
    <n v="0"/>
    <n v="0"/>
    <x v="0"/>
    <x v="0"/>
    <x v="0"/>
    <x v="0"/>
    <x v="0"/>
    <x v="0"/>
  </r>
  <r>
    <x v="3"/>
    <x v="3"/>
    <x v="9"/>
    <x v="148"/>
    <n v="321"/>
    <n v="217832.69"/>
    <n v="141675.14000000001"/>
    <n v="76157.55"/>
    <n v="0"/>
    <n v="27307.1"/>
    <n v="13928.9"/>
    <n v="34143.42"/>
    <n v="18705.12"/>
    <n v="61"/>
    <n v="3662.22"/>
    <n v="2208.0500000000002"/>
    <n v="36"/>
    <n v="11014.81"/>
    <n v="1135.99"/>
    <n v="18"/>
    <n v="0"/>
    <n v="0"/>
    <x v="0"/>
    <x v="0"/>
    <x v="0"/>
    <x v="0"/>
    <x v="0"/>
    <x v="0"/>
  </r>
  <r>
    <x v="3"/>
    <x v="3"/>
    <x v="9"/>
    <x v="149"/>
    <n v="0"/>
    <n v="89856.22"/>
    <n v="89856.22"/>
    <n v="0"/>
    <n v="4"/>
    <n v="0"/>
    <n v="0"/>
    <n v="0"/>
    <n v="0"/>
    <n v="0"/>
    <n v="0"/>
    <n v="0"/>
    <n v="0"/>
    <n v="0"/>
    <n v="0"/>
    <n v="0"/>
    <n v="0"/>
    <n v="89856.22"/>
    <x v="0"/>
    <x v="0"/>
    <x v="0"/>
    <x v="0"/>
    <x v="0"/>
    <x v="0"/>
  </r>
  <r>
    <x v="3"/>
    <x v="3"/>
    <x v="10"/>
    <x v="47"/>
    <n v="33"/>
    <n v="56880.78"/>
    <n v="16536.759999999995"/>
    <n v="40344.020000000004"/>
    <n v="6"/>
    <n v="4097.75"/>
    <n v="819.75"/>
    <n v="1764.7"/>
    <n v="474.7"/>
    <n v="9"/>
    <n v="2976.9"/>
    <n v="1017.75"/>
    <n v="36"/>
    <n v="122.4"/>
    <n v="217.5"/>
    <n v="4"/>
    <n v="31382.27"/>
    <n v="9528.26"/>
    <x v="0"/>
    <x v="0"/>
    <x v="0"/>
    <x v="0"/>
    <x v="0"/>
    <x v="0"/>
  </r>
  <r>
    <x v="3"/>
    <x v="3"/>
    <x v="10"/>
    <x v="49"/>
    <n v="60"/>
    <n v="308054.62"/>
    <n v="44489.25"/>
    <n v="263565.37"/>
    <n v="22"/>
    <n v="5089"/>
    <n v="1776"/>
    <n v="8948"/>
    <n v="292.5"/>
    <n v="10"/>
    <n v="6478.01"/>
    <n v="581.49"/>
    <n v="53"/>
    <n v="1994.96"/>
    <n v="242.8"/>
    <n v="13"/>
    <n v="228055.4"/>
    <n v="23115.5"/>
    <x v="0"/>
    <x v="0"/>
    <x v="0"/>
    <x v="0"/>
    <x v="0"/>
    <x v="0"/>
  </r>
  <r>
    <x v="3"/>
    <x v="3"/>
    <x v="10"/>
    <x v="52"/>
    <n v="139"/>
    <n v="54273.77"/>
    <n v="35146.229999999996"/>
    <n v="19127.54"/>
    <n v="0"/>
    <n v="6607.6"/>
    <n v="2716.4"/>
    <n v="6614.72"/>
    <n v="4951.58"/>
    <n v="23"/>
    <n v="2269.8000000000002"/>
    <n v="1230.77"/>
    <n v="38"/>
    <n v="3314.42"/>
    <n v="3114.88"/>
    <n v="20"/>
    <n v="0"/>
    <n v="0"/>
    <x v="0"/>
    <x v="0"/>
    <x v="0"/>
    <x v="0"/>
    <x v="0"/>
    <x v="0"/>
  </r>
  <r>
    <x v="3"/>
    <x v="3"/>
    <x v="10"/>
    <x v="53"/>
    <n v="79"/>
    <n v="291676.99"/>
    <n v="149942.75999999998"/>
    <n v="141734.23000000001"/>
    <n v="26"/>
    <n v="7700"/>
    <n v="3188.75"/>
    <n v="1618.01"/>
    <n v="4858.1899999999996"/>
    <n v="9"/>
    <n v="2512.52"/>
    <n v="915.85"/>
    <n v="36"/>
    <n v="89.1"/>
    <n v="0"/>
    <n v="1"/>
    <n v="129814.6"/>
    <n v="128027.6"/>
    <x v="0"/>
    <x v="0"/>
    <x v="0"/>
    <x v="0"/>
    <x v="0"/>
    <x v="0"/>
  </r>
  <r>
    <x v="3"/>
    <x v="3"/>
    <x v="10"/>
    <x v="54"/>
    <n v="97"/>
    <n v="183540.8"/>
    <n v="87063.539999999979"/>
    <n v="96477.260000000009"/>
    <n v="16"/>
    <n v="7635.38"/>
    <n v="3062.12"/>
    <n v="5175.09"/>
    <n v="3940.29"/>
    <n v="22"/>
    <n v="5140.18"/>
    <n v="2685.32"/>
    <n v="77"/>
    <n v="311.39999999999998"/>
    <n v="0"/>
    <n v="6"/>
    <n v="77475.210000000006"/>
    <n v="59145.05"/>
    <x v="0"/>
    <x v="0"/>
    <x v="0"/>
    <x v="0"/>
    <x v="0"/>
    <x v="0"/>
  </r>
  <r>
    <x v="3"/>
    <x v="3"/>
    <x v="10"/>
    <x v="118"/>
    <n v="73"/>
    <n v="94789.119999999995"/>
    <n v="49656.909999999996"/>
    <n v="45132.21"/>
    <n v="10"/>
    <n v="6896.75"/>
    <n v="3269.5"/>
    <n v="4069.84"/>
    <n v="1643.18"/>
    <n v="18"/>
    <n v="2430.25"/>
    <n v="1487.69"/>
    <n v="26"/>
    <n v="227.81"/>
    <n v="90.09"/>
    <n v="3"/>
    <n v="31507.56"/>
    <n v="31740.41"/>
    <x v="0"/>
    <x v="0"/>
    <x v="0"/>
    <x v="0"/>
    <x v="0"/>
    <x v="0"/>
  </r>
  <r>
    <x v="3"/>
    <x v="3"/>
    <x v="10"/>
    <x v="131"/>
    <n v="86"/>
    <n v="84458.89"/>
    <n v="31867.97"/>
    <n v="52590.92"/>
    <n v="14"/>
    <n v="6943.4"/>
    <n v="3185.6"/>
    <n v="889.99"/>
    <n v="432.01"/>
    <n v="4"/>
    <n v="341.91"/>
    <n v="416.19"/>
    <n v="6"/>
    <n v="423.9"/>
    <n v="0"/>
    <n v="4"/>
    <n v="43991.72"/>
    <n v="25190.17"/>
    <x v="0"/>
    <x v="0"/>
    <x v="0"/>
    <x v="0"/>
    <x v="0"/>
    <x v="0"/>
  </r>
  <r>
    <x v="3"/>
    <x v="3"/>
    <x v="10"/>
    <x v="150"/>
    <n v="64"/>
    <n v="316164.55"/>
    <n v="230041.69"/>
    <n v="86122.86"/>
    <n v="23"/>
    <n v="5784.63"/>
    <n v="2511.62"/>
    <n v="1750.48"/>
    <n v="3766.02"/>
    <n v="14"/>
    <n v="2905.91"/>
    <n v="2671.07"/>
    <n v="60"/>
    <n v="396"/>
    <n v="0"/>
    <n v="3"/>
    <n v="60285.84"/>
    <n v="210060"/>
    <x v="0"/>
    <x v="0"/>
    <x v="0"/>
    <x v="0"/>
    <x v="0"/>
    <x v="0"/>
  </r>
  <r>
    <x v="3"/>
    <x v="3"/>
    <x v="10"/>
    <x v="151"/>
    <n v="21"/>
    <n v="51814.28"/>
    <n v="22937.239999999998"/>
    <n v="28877.040000000001"/>
    <n v="5"/>
    <n v="2219"/>
    <n v="973.5"/>
    <n v="855"/>
    <n v="558"/>
    <n v="4"/>
    <n v="755.04"/>
    <n v="258.95999999999998"/>
    <n v="11"/>
    <n v="0"/>
    <n v="0"/>
    <n v="0"/>
    <n v="25048"/>
    <n v="18320.78"/>
    <x v="0"/>
    <x v="0"/>
    <x v="0"/>
    <x v="0"/>
    <x v="0"/>
    <x v="0"/>
  </r>
  <r>
    <x v="3"/>
    <x v="3"/>
    <x v="27"/>
    <x v="119"/>
    <n v="27"/>
    <n v="24025.1"/>
    <n v="16667.699999999997"/>
    <n v="7357.4"/>
    <n v="1"/>
    <n v="2804.5"/>
    <n v="1120.5"/>
    <n v="0"/>
    <n v="1930.5"/>
    <n v="2"/>
    <n v="4162.3999999999996"/>
    <n v="3996.53"/>
    <n v="43"/>
    <n v="390.5"/>
    <n v="0"/>
    <n v="6"/>
    <n v="0"/>
    <n v="5759.17"/>
    <x v="0"/>
    <x v="0"/>
    <x v="0"/>
    <x v="0"/>
    <x v="0"/>
    <x v="0"/>
  </r>
  <r>
    <x v="3"/>
    <x v="3"/>
    <x v="11"/>
    <x v="57"/>
    <n v="102"/>
    <n v="25591.83"/>
    <n v="5493.5300000000025"/>
    <n v="20098.3"/>
    <n v="0"/>
    <n v="19501.599999999999"/>
    <n v="5230.3999999999996"/>
    <n v="0"/>
    <n v="0"/>
    <n v="0"/>
    <n v="596.70000000000005"/>
    <n v="263.13"/>
    <n v="5"/>
    <n v="0"/>
    <n v="0"/>
    <n v="0"/>
    <n v="0"/>
    <n v="0"/>
    <x v="0"/>
    <x v="0"/>
    <x v="0"/>
    <x v="0"/>
    <x v="0"/>
    <x v="0"/>
  </r>
  <r>
    <x v="3"/>
    <x v="3"/>
    <x v="11"/>
    <x v="120"/>
    <n v="109"/>
    <n v="26736.6"/>
    <n v="7310.2799999999988"/>
    <n v="19426.32"/>
    <n v="0"/>
    <n v="19426.32"/>
    <n v="7310.28"/>
    <n v="0"/>
    <n v="0"/>
    <n v="0"/>
    <n v="0"/>
    <n v="0"/>
    <n v="0"/>
    <n v="0"/>
    <n v="0"/>
    <n v="0"/>
    <n v="0"/>
    <n v="0"/>
    <x v="0"/>
    <x v="0"/>
    <x v="0"/>
    <x v="0"/>
    <x v="0"/>
    <x v="0"/>
  </r>
  <r>
    <x v="3"/>
    <x v="3"/>
    <x v="11"/>
    <x v="153"/>
    <n v="9"/>
    <n v="2518"/>
    <n v="376.19999999999982"/>
    <n v="2141.8000000000002"/>
    <n v="0"/>
    <n v="2141.8000000000002"/>
    <n v="376.2"/>
    <n v="0"/>
    <n v="0"/>
    <n v="0"/>
    <n v="0"/>
    <n v="0"/>
    <n v="0"/>
    <n v="0"/>
    <n v="0"/>
    <n v="0"/>
    <n v="0"/>
    <n v="0"/>
    <x v="0"/>
    <x v="0"/>
    <x v="0"/>
    <x v="0"/>
    <x v="0"/>
    <x v="0"/>
  </r>
  <r>
    <x v="3"/>
    <x v="3"/>
    <x v="12"/>
    <x v="60"/>
    <n v="24"/>
    <n v="189786.8"/>
    <n v="703"/>
    <n v="189083.8"/>
    <n v="6"/>
    <n v="3127"/>
    <n v="703"/>
    <n v="0"/>
    <n v="0"/>
    <n v="0"/>
    <n v="424.8"/>
    <n v="0"/>
    <n v="3"/>
    <n v="0"/>
    <n v="0"/>
    <n v="0"/>
    <n v="185532"/>
    <n v="0"/>
    <x v="0"/>
    <x v="0"/>
    <x v="0"/>
    <x v="0"/>
    <x v="0"/>
    <x v="0"/>
  </r>
  <r>
    <x v="3"/>
    <x v="3"/>
    <x v="12"/>
    <x v="61"/>
    <n v="115"/>
    <n v="42086"/>
    <n v="25143.18"/>
    <n v="16942.82"/>
    <n v="4"/>
    <n v="4930.1000000000004"/>
    <n v="2142.4"/>
    <n v="2860.2"/>
    <n v="616.5"/>
    <n v="12"/>
    <n v="772.1"/>
    <n v="313.39999999999998"/>
    <n v="7"/>
    <n v="1074.42"/>
    <n v="1349.88"/>
    <n v="22"/>
    <n v="7306"/>
    <n v="13767.6"/>
    <x v="0"/>
    <x v="0"/>
    <x v="0"/>
    <x v="0"/>
    <x v="0"/>
    <x v="0"/>
  </r>
  <r>
    <x v="3"/>
    <x v="3"/>
    <x v="12"/>
    <x v="55"/>
    <n v="160"/>
    <n v="732311"/>
    <n v="494273.18"/>
    <n v="238037.82"/>
    <n v="32"/>
    <n v="12316.38"/>
    <n v="5288.62"/>
    <n v="2099.12"/>
    <n v="4066.83"/>
    <n v="26"/>
    <n v="6841.88"/>
    <n v="3561.72"/>
    <n v="79"/>
    <n v="1597.74"/>
    <n v="4754.1899999999996"/>
    <n v="34"/>
    <n v="215182.7"/>
    <n v="464269.9"/>
    <x v="0"/>
    <x v="0"/>
    <x v="0"/>
    <x v="0"/>
    <x v="0"/>
    <x v="0"/>
  </r>
  <r>
    <x v="3"/>
    <x v="3"/>
    <x v="37"/>
    <x v="190"/>
    <n v="4"/>
    <n v="3922.8"/>
    <n v="3553.26"/>
    <n v="369.53999999999996"/>
    <n v="0"/>
    <n v="220.5"/>
    <n v="307.5"/>
    <n v="149.04"/>
    <n v="982.56"/>
    <n v="2"/>
    <n v="0"/>
    <n v="0"/>
    <n v="0"/>
    <n v="0"/>
    <n v="0"/>
    <n v="0"/>
    <n v="0"/>
    <n v="0"/>
    <x v="0"/>
    <x v="0"/>
    <x v="0"/>
    <x v="0"/>
    <x v="0"/>
    <x v="0"/>
  </r>
  <r>
    <x v="3"/>
    <x v="3"/>
    <x v="13"/>
    <x v="62"/>
    <n v="497"/>
    <n v="106470.49"/>
    <n v="82064.650000000009"/>
    <n v="24405.84"/>
    <n v="0"/>
    <n v="5879.45"/>
    <n v="20367.55"/>
    <n v="411.12"/>
    <n v="3831.08"/>
    <n v="17"/>
    <n v="7397.66"/>
    <n v="48202.26"/>
    <n v="399"/>
    <n v="178.61"/>
    <n v="1179.3599999999999"/>
    <n v="32"/>
    <n v="0"/>
    <n v="0"/>
    <x v="0"/>
    <x v="0"/>
    <x v="0"/>
    <x v="0"/>
    <x v="0"/>
    <x v="0"/>
  </r>
  <r>
    <x v="3"/>
    <x v="3"/>
    <x v="13"/>
    <x v="154"/>
    <n v="56"/>
    <n v="7200.18"/>
    <n v="6034.34"/>
    <n v="1165.8400000000001"/>
    <n v="0"/>
    <n v="527.5"/>
    <n v="2240.5"/>
    <n v="0"/>
    <n v="0"/>
    <n v="0"/>
    <n v="463.72"/>
    <n v="3752.31"/>
    <n v="34"/>
    <n v="4.62"/>
    <n v="41.53"/>
    <n v="1"/>
    <n v="0"/>
    <n v="0"/>
    <x v="0"/>
    <x v="0"/>
    <x v="0"/>
    <x v="0"/>
    <x v="0"/>
    <x v="0"/>
  </r>
  <r>
    <x v="3"/>
    <x v="3"/>
    <x v="14"/>
    <x v="63"/>
    <n v="15"/>
    <n v="66823.179999999993"/>
    <n v="48323.329999999994"/>
    <n v="18499.849999999999"/>
    <n v="0"/>
    <n v="1707.75"/>
    <n v="859.75"/>
    <n v="10593"/>
    <n v="8403"/>
    <n v="8"/>
    <n v="1599.1"/>
    <n v="1068.58"/>
    <n v="8"/>
    <n v="0"/>
    <n v="0"/>
    <n v="0"/>
    <n v="0"/>
    <n v="0"/>
    <x v="0"/>
    <x v="0"/>
    <x v="0"/>
    <x v="0"/>
    <x v="0"/>
    <x v="0"/>
  </r>
  <r>
    <x v="3"/>
    <x v="3"/>
    <x v="15"/>
    <x v="64"/>
    <n v="42"/>
    <n v="72593.59"/>
    <n v="53760.42"/>
    <n v="18833.170000000002"/>
    <n v="6"/>
    <n v="5003.76"/>
    <n v="1504.99"/>
    <n v="861.26"/>
    <n v="471.65"/>
    <n v="6"/>
    <n v="952.05"/>
    <n v="521.08000000000004"/>
    <n v="12"/>
    <n v="308.10000000000002"/>
    <n v="249.6"/>
    <n v="4"/>
    <n v="11708"/>
    <n v="48347.28"/>
    <x v="0"/>
    <x v="0"/>
    <x v="0"/>
    <x v="0"/>
    <x v="0"/>
    <x v="0"/>
  </r>
  <r>
    <x v="3"/>
    <x v="3"/>
    <x v="16"/>
    <x v="65"/>
    <n v="171"/>
    <n v="94773.38"/>
    <n v="55522.740000000013"/>
    <n v="39250.639999999992"/>
    <n v="0"/>
    <n v="15032.25"/>
    <n v="9214"/>
    <n v="8326.14"/>
    <n v="5177.8599999999997"/>
    <n v="30"/>
    <n v="14407.98"/>
    <n v="14067.09"/>
    <n v="246"/>
    <n v="88.27"/>
    <n v="55.79"/>
    <n v="19"/>
    <n v="0"/>
    <n v="0"/>
    <x v="0"/>
    <x v="0"/>
    <x v="0"/>
    <x v="0"/>
    <x v="0"/>
    <x v="0"/>
  </r>
  <r>
    <x v="3"/>
    <x v="3"/>
    <x v="16"/>
    <x v="121"/>
    <n v="54"/>
    <n v="25514.05"/>
    <n v="15548.329999999998"/>
    <n v="9965.7200000000012"/>
    <n v="0"/>
    <n v="3390.25"/>
    <n v="1769.75"/>
    <n v="2054.12"/>
    <n v="1336.48"/>
    <n v="14"/>
    <n v="4514.1499999999996"/>
    <n v="5133.55"/>
    <n v="70"/>
    <n v="7.2"/>
    <n v="527.35"/>
    <n v="3"/>
    <n v="0"/>
    <n v="0"/>
    <x v="0"/>
    <x v="0"/>
    <x v="0"/>
    <x v="0"/>
    <x v="0"/>
    <x v="0"/>
  </r>
  <r>
    <x v="3"/>
    <x v="3"/>
    <x v="17"/>
    <x v="68"/>
    <n v="371"/>
    <n v="127222.2"/>
    <n v="99145.88"/>
    <n v="28076.32"/>
    <n v="0"/>
    <n v="6641.15"/>
    <n v="15207.85"/>
    <n v="5532.65"/>
    <n v="9559.7000000000007"/>
    <n v="42"/>
    <n v="11567.69"/>
    <n v="43174.68"/>
    <n v="498"/>
    <n v="2818.83"/>
    <n v="1018.95"/>
    <n v="43"/>
    <n v="0"/>
    <n v="0"/>
    <x v="0"/>
    <x v="0"/>
    <x v="0"/>
    <x v="0"/>
    <x v="0"/>
    <x v="0"/>
  </r>
  <r>
    <x v="3"/>
    <x v="3"/>
    <x v="17"/>
    <x v="132"/>
    <n v="19"/>
    <n v="44174.36"/>
    <n v="40006.620000000003"/>
    <n v="4167.74"/>
    <n v="2"/>
    <n v="1686"/>
    <n v="966.5"/>
    <n v="0"/>
    <n v="0"/>
    <n v="0"/>
    <n v="1134.8"/>
    <n v="857.29"/>
    <n v="20"/>
    <n v="0"/>
    <n v="0"/>
    <n v="0"/>
    <n v="1346.94"/>
    <n v="38182.83"/>
    <x v="0"/>
    <x v="0"/>
    <x v="0"/>
    <x v="0"/>
    <x v="0"/>
    <x v="0"/>
  </r>
  <r>
    <x v="3"/>
    <x v="3"/>
    <x v="18"/>
    <x v="69"/>
    <n v="101"/>
    <n v="88314.1"/>
    <n v="54175.540000000008"/>
    <n v="34138.559999999998"/>
    <n v="7"/>
    <n v="9909.39"/>
    <n v="3200.62"/>
    <n v="4457.7"/>
    <n v="1551.55"/>
    <n v="8"/>
    <n v="9105.32"/>
    <n v="4349.26"/>
    <n v="92"/>
    <n v="753.3"/>
    <n v="90.09"/>
    <n v="21"/>
    <n v="9912.85"/>
    <n v="32965.519999999997"/>
    <x v="0"/>
    <x v="0"/>
    <x v="0"/>
    <x v="0"/>
    <x v="0"/>
    <x v="0"/>
  </r>
  <r>
    <x v="3"/>
    <x v="3"/>
    <x v="19"/>
    <x v="71"/>
    <n v="119"/>
    <n v="125001.42"/>
    <n v="61810.64"/>
    <n v="63190.78"/>
    <n v="1"/>
    <n v="10599.01"/>
    <n v="4606.04"/>
    <n v="6574.45"/>
    <n v="5515.94"/>
    <n v="25"/>
    <n v="17751.86"/>
    <n v="22318.37"/>
    <n v="279"/>
    <n v="23795.46"/>
    <n v="2508.84"/>
    <n v="17"/>
    <n v="0"/>
    <n v="2680.67"/>
    <x v="0"/>
    <x v="0"/>
    <x v="0"/>
    <x v="0"/>
    <x v="0"/>
    <x v="0"/>
  </r>
  <r>
    <x v="3"/>
    <x v="3"/>
    <x v="19"/>
    <x v="122"/>
    <n v="158"/>
    <n v="203163.7"/>
    <n v="99446.320000000022"/>
    <n v="103717.37999999999"/>
    <n v="1"/>
    <n v="17127.75"/>
    <n v="4802.25"/>
    <n v="18351.009999999998"/>
    <n v="9713.98"/>
    <n v="35"/>
    <n v="26965.75"/>
    <n v="12549.58"/>
    <n v="192"/>
    <n v="31387.87"/>
    <n v="6584.76"/>
    <n v="21"/>
    <n v="0"/>
    <n v="9665.77"/>
    <x v="0"/>
    <x v="0"/>
    <x v="0"/>
    <x v="0"/>
    <x v="0"/>
    <x v="0"/>
  </r>
  <r>
    <x v="3"/>
    <x v="3"/>
    <x v="20"/>
    <x v="74"/>
    <n v="254"/>
    <n v="234179.11"/>
    <n v="165278.07999999999"/>
    <n v="68901.03"/>
    <n v="1"/>
    <n v="11061.94"/>
    <n v="8160.56"/>
    <n v="26045.51"/>
    <n v="25918.99"/>
    <n v="152"/>
    <n v="19759.669999999998"/>
    <n v="24786.240000000002"/>
    <n v="340"/>
    <n v="5740.41"/>
    <n v="2483.29"/>
    <n v="39"/>
    <n v="2383.5"/>
    <n v="0"/>
    <x v="0"/>
    <x v="0"/>
    <x v="0"/>
    <x v="0"/>
    <x v="0"/>
    <x v="0"/>
  </r>
  <r>
    <x v="3"/>
    <x v="3"/>
    <x v="20"/>
    <x v="75"/>
    <n v="170"/>
    <n v="453643.62"/>
    <n v="232026.44"/>
    <n v="221617.18"/>
    <n v="40"/>
    <n v="12441.7"/>
    <n v="5662.3"/>
    <n v="23015.02"/>
    <n v="10737.52"/>
    <n v="101"/>
    <n v="18372.61"/>
    <n v="9671.44"/>
    <n v="260"/>
    <n v="1997.35"/>
    <n v="797.21"/>
    <n v="13"/>
    <n v="162782.5"/>
    <n v="137652.9"/>
    <x v="0"/>
    <x v="0"/>
    <x v="0"/>
    <x v="0"/>
    <x v="0"/>
    <x v="0"/>
  </r>
  <r>
    <x v="3"/>
    <x v="3"/>
    <x v="20"/>
    <x v="76"/>
    <n v="180"/>
    <n v="450054.40000000002"/>
    <n v="231638.43000000002"/>
    <n v="218415.97"/>
    <n v="40"/>
    <n v="11391.65"/>
    <n v="7905.35"/>
    <n v="21867.87"/>
    <n v="16120.83"/>
    <n v="116"/>
    <n v="17462.48"/>
    <n v="13008.43"/>
    <n v="246"/>
    <n v="1955.97"/>
    <n v="1491.58"/>
    <n v="26"/>
    <n v="157134"/>
    <n v="117134.8"/>
    <x v="0"/>
    <x v="0"/>
    <x v="0"/>
    <x v="0"/>
    <x v="0"/>
    <x v="0"/>
  </r>
  <r>
    <x v="3"/>
    <x v="3"/>
    <x v="20"/>
    <x v="77"/>
    <n v="260"/>
    <n v="278497.84000000003"/>
    <n v="174626.27000000002"/>
    <n v="103871.57"/>
    <n v="11"/>
    <n v="10987.84"/>
    <n v="10196.66"/>
    <n v="22863.56"/>
    <n v="26519.22"/>
    <n v="146"/>
    <n v="12382.17"/>
    <n v="16365.02"/>
    <n v="246"/>
    <n v="5938.73"/>
    <n v="2924.85"/>
    <n v="54"/>
    <n v="47674.27"/>
    <n v="19854.96"/>
    <x v="0"/>
    <x v="0"/>
    <x v="0"/>
    <x v="0"/>
    <x v="0"/>
    <x v="0"/>
  </r>
  <r>
    <x v="3"/>
    <x v="3"/>
    <x v="20"/>
    <x v="78"/>
    <n v="236"/>
    <n v="390657.87"/>
    <n v="256892.66"/>
    <n v="133765.21"/>
    <n v="39"/>
    <n v="9510.93"/>
    <n v="9795.57"/>
    <n v="15077.21"/>
    <n v="20722.48"/>
    <n v="113"/>
    <n v="10154.42"/>
    <n v="25600.82"/>
    <n v="328"/>
    <n v="2575.2199999999998"/>
    <n v="6773.95"/>
    <n v="50"/>
    <n v="86151.43"/>
    <n v="122400.5"/>
    <x v="0"/>
    <x v="0"/>
    <x v="0"/>
    <x v="0"/>
    <x v="0"/>
    <x v="0"/>
  </r>
  <r>
    <x v="3"/>
    <x v="3"/>
    <x v="21"/>
    <x v="79"/>
    <n v="17"/>
    <n v="19840.349999999999"/>
    <n v="12025.349999999999"/>
    <n v="7815"/>
    <n v="0"/>
    <n v="743.4"/>
    <n v="522.6"/>
    <n v="2530.6"/>
    <n v="1470.3"/>
    <n v="12"/>
    <n v="1645.7"/>
    <n v="623.35"/>
    <n v="19"/>
    <n v="648.29999999999995"/>
    <n v="1407.3"/>
    <n v="6"/>
    <n v="0"/>
    <n v="0"/>
    <x v="0"/>
    <x v="0"/>
    <x v="0"/>
    <x v="0"/>
    <x v="0"/>
    <x v="0"/>
  </r>
  <r>
    <x v="3"/>
    <x v="3"/>
    <x v="21"/>
    <x v="80"/>
    <n v="28"/>
    <n v="25819.51"/>
    <n v="10990.339999999998"/>
    <n v="14829.17"/>
    <n v="0"/>
    <n v="1335.55"/>
    <n v="717.45"/>
    <n v="1756.61"/>
    <n v="1261.2"/>
    <n v="10"/>
    <n v="879.56"/>
    <n v="117.02"/>
    <n v="12"/>
    <n v="2290.4499999999998"/>
    <n v="2859.05"/>
    <n v="15"/>
    <n v="0"/>
    <n v="0"/>
    <x v="0"/>
    <x v="0"/>
    <x v="0"/>
    <x v="0"/>
    <x v="0"/>
    <x v="0"/>
  </r>
  <r>
    <x v="3"/>
    <x v="3"/>
    <x v="21"/>
    <x v="76"/>
    <n v="1"/>
    <n v="150"/>
    <n v="120"/>
    <n v="30"/>
    <n v="0"/>
    <n v="30"/>
    <n v="120"/>
    <n v="0"/>
    <n v="0"/>
    <n v="0"/>
    <n v="0"/>
    <n v="0"/>
    <n v="0"/>
    <n v="0"/>
    <n v="0"/>
    <n v="0"/>
    <n v="0"/>
    <n v="0"/>
    <x v="0"/>
    <x v="0"/>
    <x v="0"/>
    <x v="0"/>
    <x v="0"/>
    <x v="0"/>
  </r>
  <r>
    <x v="3"/>
    <x v="3"/>
    <x v="21"/>
    <x v="155"/>
    <n v="34"/>
    <n v="30959.52"/>
    <n v="16727.150000000001"/>
    <n v="14232.369999999999"/>
    <n v="0"/>
    <n v="1810.1"/>
    <n v="774.4"/>
    <n v="4294.4799999999996"/>
    <n v="1719.38"/>
    <n v="19"/>
    <n v="332.53"/>
    <n v="577.91"/>
    <n v="7"/>
    <n v="1433.26"/>
    <n v="1627.74"/>
    <n v="11"/>
    <n v="0"/>
    <n v="0"/>
    <x v="0"/>
    <x v="0"/>
    <x v="0"/>
    <x v="0"/>
    <x v="0"/>
    <x v="0"/>
  </r>
  <r>
    <x v="3"/>
    <x v="3"/>
    <x v="21"/>
    <x v="177"/>
    <n v="30"/>
    <n v="48785.97"/>
    <n v="21808.38"/>
    <n v="26977.59"/>
    <n v="0"/>
    <n v="1557.75"/>
    <n v="777.25"/>
    <n v="4538.43"/>
    <n v="1742.58"/>
    <n v="15"/>
    <n v="1536.41"/>
    <n v="1847.98"/>
    <n v="21"/>
    <n v="1884"/>
    <n v="4878.55"/>
    <n v="19"/>
    <n v="0"/>
    <n v="0"/>
    <x v="0"/>
    <x v="0"/>
    <x v="0"/>
    <x v="0"/>
    <x v="0"/>
    <x v="0"/>
  </r>
  <r>
    <x v="3"/>
    <x v="3"/>
    <x v="30"/>
    <x v="134"/>
    <n v="0"/>
    <n v="72900"/>
    <n v="72900"/>
    <n v="0"/>
    <n v="31"/>
    <n v="0"/>
    <n v="0"/>
    <n v="0"/>
    <n v="0"/>
    <n v="0"/>
    <n v="0"/>
    <n v="0"/>
    <n v="0"/>
    <n v="0"/>
    <n v="0"/>
    <n v="0"/>
    <n v="0"/>
    <n v="72900"/>
    <x v="0"/>
    <x v="0"/>
    <x v="0"/>
    <x v="0"/>
    <x v="0"/>
    <x v="0"/>
  </r>
  <r>
    <x v="3"/>
    <x v="3"/>
    <x v="28"/>
    <x v="41"/>
    <n v="0"/>
    <n v="0"/>
    <n v="0"/>
    <n v="0"/>
    <n v="0"/>
    <n v="0"/>
    <n v="0"/>
    <n v="0"/>
    <n v="0"/>
    <n v="0"/>
    <n v="0"/>
    <n v="0"/>
    <n v="0"/>
    <n v="0"/>
    <n v="0"/>
    <n v="0"/>
    <n v="0"/>
    <n v="0"/>
    <x v="0"/>
    <x v="0"/>
    <x v="0"/>
    <x v="0"/>
    <x v="0"/>
    <x v="0"/>
  </r>
  <r>
    <x v="3"/>
    <x v="3"/>
    <x v="28"/>
    <x v="6"/>
    <n v="232"/>
    <n v="39777.68"/>
    <n v="16867.29"/>
    <n v="22910.39"/>
    <n v="0"/>
    <n v="13256.5"/>
    <n v="7612.5"/>
    <n v="90"/>
    <n v="0"/>
    <n v="1"/>
    <n v="2219.0300000000002"/>
    <n v="1471.39"/>
    <n v="28"/>
    <n v="6334.86"/>
    <n v="7603.4"/>
    <n v="322"/>
    <n v="0"/>
    <n v="0"/>
    <x v="0"/>
    <x v="0"/>
    <x v="0"/>
    <x v="0"/>
    <x v="0"/>
    <x v="0"/>
  </r>
  <r>
    <x v="3"/>
    <x v="3"/>
    <x v="28"/>
    <x v="9"/>
    <n v="12"/>
    <n v="3537"/>
    <n v="1894.1399999999999"/>
    <n v="1642.8600000000001"/>
    <n v="0"/>
    <n v="547.1"/>
    <n v="428.9"/>
    <n v="434.7"/>
    <n v="0"/>
    <n v="1"/>
    <n v="381.18"/>
    <n v="214.94"/>
    <n v="5"/>
    <n v="218.88"/>
    <n v="380.9"/>
    <n v="13"/>
    <n v="0"/>
    <n v="0"/>
    <x v="0"/>
    <x v="0"/>
    <x v="0"/>
    <x v="0"/>
    <x v="0"/>
    <x v="0"/>
  </r>
  <r>
    <x v="3"/>
    <x v="3"/>
    <x v="28"/>
    <x v="12"/>
    <n v="23"/>
    <n v="3190.65"/>
    <n v="948.32000000000016"/>
    <n v="2242.33"/>
    <n v="0"/>
    <n v="1324.5"/>
    <n v="713"/>
    <n v="0"/>
    <n v="0"/>
    <n v="0"/>
    <n v="483.99"/>
    <n v="157.56"/>
    <n v="5"/>
    <n v="373.84"/>
    <n v="77.760000000000005"/>
    <n v="9"/>
    <n v="0"/>
    <n v="0"/>
    <x v="0"/>
    <x v="0"/>
    <x v="0"/>
    <x v="0"/>
    <x v="0"/>
    <x v="0"/>
  </r>
  <r>
    <x v="3"/>
    <x v="3"/>
    <x v="28"/>
    <x v="14"/>
    <n v="363"/>
    <n v="59385.05"/>
    <n v="23077.72"/>
    <n v="36307.33"/>
    <n v="0"/>
    <n v="23807.5"/>
    <n v="10098.049999999999"/>
    <n v="397.46"/>
    <n v="296.64"/>
    <n v="6"/>
    <n v="1173.68"/>
    <n v="1801.27"/>
    <n v="21"/>
    <n v="10430.69"/>
    <n v="9493.56"/>
    <n v="536"/>
    <n v="0"/>
    <n v="0"/>
    <x v="0"/>
    <x v="0"/>
    <x v="0"/>
    <x v="0"/>
    <x v="0"/>
    <x v="0"/>
  </r>
  <r>
    <x v="3"/>
    <x v="3"/>
    <x v="28"/>
    <x v="19"/>
    <n v="29"/>
    <n v="5779.54"/>
    <n v="2959.7799999999997"/>
    <n v="2819.76"/>
    <n v="0"/>
    <n v="1836.25"/>
    <n v="860.75"/>
    <n v="48"/>
    <n v="432"/>
    <n v="1"/>
    <n v="0"/>
    <n v="0"/>
    <n v="0"/>
    <n v="935.51"/>
    <n v="707.03"/>
    <n v="45"/>
    <n v="0"/>
    <n v="0"/>
    <x v="0"/>
    <x v="0"/>
    <x v="0"/>
    <x v="0"/>
    <x v="0"/>
    <x v="0"/>
  </r>
  <r>
    <x v="3"/>
    <x v="3"/>
    <x v="28"/>
    <x v="20"/>
    <n v="23"/>
    <n v="3096.45"/>
    <n v="1392.4099999999999"/>
    <n v="1704.04"/>
    <n v="0"/>
    <n v="1214.75"/>
    <n v="822.75"/>
    <n v="0"/>
    <n v="0"/>
    <n v="0"/>
    <n v="0"/>
    <n v="0"/>
    <n v="0"/>
    <n v="489.29"/>
    <n v="569.66"/>
    <n v="23"/>
    <n v="0"/>
    <n v="0"/>
    <x v="0"/>
    <x v="0"/>
    <x v="0"/>
    <x v="0"/>
    <x v="0"/>
    <x v="0"/>
  </r>
  <r>
    <x v="3"/>
    <x v="3"/>
    <x v="28"/>
    <x v="1"/>
    <n v="3"/>
    <n v="1650.3"/>
    <n v="492"/>
    <n v="1158.3"/>
    <n v="0"/>
    <n v="369"/>
    <n v="132"/>
    <n v="180"/>
    <n v="0"/>
    <n v="2"/>
    <n v="444.6"/>
    <n v="0"/>
    <n v="2"/>
    <n v="164.7"/>
    <n v="0"/>
    <n v="2"/>
    <n v="0"/>
    <n v="0"/>
    <x v="0"/>
    <x v="0"/>
    <x v="0"/>
    <x v="0"/>
    <x v="0"/>
    <x v="0"/>
  </r>
  <r>
    <x v="3"/>
    <x v="3"/>
    <x v="28"/>
    <x v="178"/>
    <n v="1"/>
    <n v="367"/>
    <n v="175.5"/>
    <n v="191.5"/>
    <n v="0"/>
    <n v="19.5"/>
    <n v="175.5"/>
    <n v="0"/>
    <n v="0"/>
    <n v="0"/>
    <n v="0"/>
    <n v="0"/>
    <n v="0"/>
    <n v="0"/>
    <n v="0"/>
    <n v="0"/>
    <n v="0"/>
    <n v="0"/>
    <x v="0"/>
    <x v="0"/>
    <x v="0"/>
    <x v="0"/>
    <x v="0"/>
    <x v="0"/>
  </r>
  <r>
    <x v="3"/>
    <x v="3"/>
    <x v="28"/>
    <x v="191"/>
    <n v="69"/>
    <n v="8515.15"/>
    <n v="4451.01"/>
    <n v="4064.14"/>
    <n v="0"/>
    <n v="2829.2"/>
    <n v="2945.8"/>
    <n v="0"/>
    <n v="0"/>
    <n v="0"/>
    <n v="104.48"/>
    <n v="216.32"/>
    <n v="3"/>
    <n v="1130.46"/>
    <n v="1288.8900000000001"/>
    <n v="60"/>
    <n v="0"/>
    <n v="0"/>
    <x v="0"/>
    <x v="0"/>
    <x v="0"/>
    <x v="0"/>
    <x v="0"/>
    <x v="0"/>
  </r>
  <r>
    <x v="3"/>
    <x v="3"/>
    <x v="28"/>
    <x v="157"/>
    <n v="280"/>
    <n v="38739.71"/>
    <n v="18324.36"/>
    <n v="20415.349999999999"/>
    <n v="0"/>
    <n v="12196.6"/>
    <n v="8794.9"/>
    <n v="134.32"/>
    <n v="818.88"/>
    <n v="5"/>
    <n v="357.39"/>
    <n v="1607.4"/>
    <n v="20"/>
    <n v="7518.04"/>
    <n v="5196.78"/>
    <n v="301"/>
    <n v="0"/>
    <n v="0"/>
    <x v="0"/>
    <x v="0"/>
    <x v="0"/>
    <x v="0"/>
    <x v="0"/>
    <x v="0"/>
  </r>
  <r>
    <x v="3"/>
    <x v="3"/>
    <x v="32"/>
    <x v="158"/>
    <n v="1"/>
    <n v="8755"/>
    <n v="0"/>
    <n v="8755"/>
    <n v="0"/>
    <n v="55"/>
    <n v="0"/>
    <n v="0"/>
    <n v="0"/>
    <n v="0"/>
    <n v="0"/>
    <n v="0"/>
    <n v="0"/>
    <n v="0"/>
    <n v="0"/>
    <n v="0"/>
    <n v="0"/>
    <n v="0"/>
    <x v="0"/>
    <x v="0"/>
    <x v="0"/>
    <x v="0"/>
    <x v="0"/>
    <x v="0"/>
  </r>
  <r>
    <x v="3"/>
    <x v="3"/>
    <x v="32"/>
    <x v="159"/>
    <n v="0"/>
    <n v="300"/>
    <n v="0"/>
    <n v="300"/>
    <n v="0"/>
    <n v="0"/>
    <n v="0"/>
    <n v="0"/>
    <n v="0"/>
    <n v="0"/>
    <n v="0"/>
    <n v="0"/>
    <n v="0"/>
    <n v="0"/>
    <n v="0"/>
    <n v="0"/>
    <n v="0"/>
    <n v="0"/>
    <x v="0"/>
    <x v="0"/>
    <x v="0"/>
    <x v="0"/>
    <x v="0"/>
    <x v="0"/>
  </r>
  <r>
    <x v="3"/>
    <x v="3"/>
    <x v="33"/>
    <x v="160"/>
    <n v="5"/>
    <n v="187.5"/>
    <n v="29.25"/>
    <n v="158.25"/>
    <n v="0"/>
    <n v="158.25"/>
    <n v="29.25"/>
    <n v="0"/>
    <n v="0"/>
    <n v="0"/>
    <n v="0"/>
    <n v="0"/>
    <n v="0"/>
    <n v="0"/>
    <n v="0"/>
    <n v="0"/>
    <n v="0"/>
    <n v="0"/>
    <x v="0"/>
    <x v="0"/>
    <x v="0"/>
    <x v="0"/>
    <x v="0"/>
    <x v="0"/>
  </r>
  <r>
    <x v="3"/>
    <x v="3"/>
    <x v="33"/>
    <x v="162"/>
    <n v="6"/>
    <n v="210"/>
    <n v="0"/>
    <n v="210"/>
    <n v="0"/>
    <n v="210"/>
    <n v="0"/>
    <n v="0"/>
    <n v="0"/>
    <n v="0"/>
    <n v="0"/>
    <n v="0"/>
    <n v="0"/>
    <n v="0"/>
    <n v="0"/>
    <n v="0"/>
    <n v="0"/>
    <n v="0"/>
    <x v="0"/>
    <x v="0"/>
    <x v="0"/>
    <x v="0"/>
    <x v="0"/>
    <x v="0"/>
  </r>
  <r>
    <x v="3"/>
    <x v="3"/>
    <x v="34"/>
    <x v="163"/>
    <n v="37"/>
    <n v="8375.25"/>
    <n v="2244.3100000000004"/>
    <n v="6130.94"/>
    <n v="0"/>
    <n v="2062.25"/>
    <n v="1380.25"/>
    <n v="0"/>
    <n v="0"/>
    <n v="0"/>
    <n v="2161.23"/>
    <n v="842.22"/>
    <n v="14"/>
    <n v="5.46"/>
    <n v="21.84"/>
    <n v="1"/>
    <n v="0"/>
    <n v="0"/>
    <x v="0"/>
    <x v="0"/>
    <x v="0"/>
    <x v="0"/>
    <x v="0"/>
    <x v="0"/>
  </r>
  <r>
    <x v="3"/>
    <x v="3"/>
    <x v="22"/>
    <x v="83"/>
    <n v="95"/>
    <n v="211893.25"/>
    <n v="166852.97"/>
    <n v="45040.28"/>
    <n v="6"/>
    <n v="12256.5"/>
    <n v="5554.75"/>
    <n v="4615.74"/>
    <n v="3933.71"/>
    <n v="52"/>
    <n v="43.16"/>
    <n v="329.94"/>
    <n v="5"/>
    <n v="1337.31"/>
    <n v="376.74"/>
    <n v="11"/>
    <n v="26787.57"/>
    <n v="139558.9"/>
    <x v="0"/>
    <x v="0"/>
    <x v="0"/>
    <x v="0"/>
    <x v="0"/>
    <x v="0"/>
  </r>
  <r>
    <x v="3"/>
    <x v="3"/>
    <x v="22"/>
    <x v="84"/>
    <n v="108"/>
    <n v="288115.09999999998"/>
    <n v="224993.66999999998"/>
    <n v="63121.429999999993"/>
    <n v="7"/>
    <n v="11515.13"/>
    <n v="5768.62"/>
    <n v="7484.36"/>
    <n v="6783.08"/>
    <n v="55"/>
    <n v="628.20000000000005"/>
    <n v="0"/>
    <n v="4"/>
    <n v="1945.82"/>
    <n v="417.48"/>
    <n v="9"/>
    <n v="39373.919999999998"/>
    <n v="183489.6"/>
    <x v="0"/>
    <x v="0"/>
    <x v="0"/>
    <x v="0"/>
    <x v="0"/>
    <x v="0"/>
  </r>
  <r>
    <x v="3"/>
    <x v="3"/>
    <x v="22"/>
    <x v="85"/>
    <n v="157"/>
    <n v="278546.73"/>
    <n v="228709.53999999998"/>
    <n v="49837.19"/>
    <n v="7"/>
    <n v="17988.88"/>
    <n v="7271.12"/>
    <n v="7127.41"/>
    <n v="11970.05"/>
    <n v="105"/>
    <n v="1269.33"/>
    <n v="4250.2700000000004"/>
    <n v="41"/>
    <n v="980.1"/>
    <n v="134.55000000000001"/>
    <n v="4"/>
    <n v="22471.47"/>
    <n v="166888.6"/>
    <x v="0"/>
    <x v="0"/>
    <x v="0"/>
    <x v="0"/>
    <x v="0"/>
    <x v="0"/>
  </r>
  <r>
    <x v="3"/>
    <x v="3"/>
    <x v="22"/>
    <x v="86"/>
    <n v="444"/>
    <n v="305684.92"/>
    <n v="240115.49"/>
    <n v="65569.429999999993"/>
    <n v="1"/>
    <n v="14079.75"/>
    <n v="12709.25"/>
    <n v="37541.58"/>
    <n v="45395.75"/>
    <n v="234"/>
    <n v="8134.57"/>
    <n v="5533.18"/>
    <n v="123"/>
    <n v="5668.53"/>
    <n v="4550.78"/>
    <n v="57"/>
    <n v="0"/>
    <n v="6051.87"/>
    <x v="0"/>
    <x v="0"/>
    <x v="0"/>
    <x v="0"/>
    <x v="0"/>
    <x v="0"/>
  </r>
  <r>
    <x v="3"/>
    <x v="3"/>
    <x v="22"/>
    <x v="87"/>
    <n v="184"/>
    <n v="261264.41"/>
    <n v="199202.62"/>
    <n v="62061.79"/>
    <n v="2"/>
    <n v="13944.88"/>
    <n v="9211.3700000000008"/>
    <n v="31463.56"/>
    <n v="37035.07"/>
    <n v="115"/>
    <n v="8749.18"/>
    <n v="4945.84"/>
    <n v="137"/>
    <n v="2030.36"/>
    <n v="2559.9299999999998"/>
    <n v="27"/>
    <n v="3699.81"/>
    <n v="8453.15"/>
    <x v="0"/>
    <x v="0"/>
    <x v="0"/>
    <x v="0"/>
    <x v="0"/>
    <x v="0"/>
  </r>
  <r>
    <x v="3"/>
    <x v="3"/>
    <x v="22"/>
    <x v="164"/>
    <n v="344"/>
    <n v="290454.21999999997"/>
    <n v="251847.86"/>
    <n v="38606.36"/>
    <n v="0"/>
    <n v="10486.1"/>
    <n v="9217.9"/>
    <n v="23824.5"/>
    <n v="61155.14"/>
    <n v="195"/>
    <n v="2685.05"/>
    <n v="8521.2199999999993"/>
    <n v="95"/>
    <n v="1610.71"/>
    <n v="2994.32"/>
    <n v="18"/>
    <n v="0"/>
    <n v="0"/>
    <x v="0"/>
    <x v="0"/>
    <x v="0"/>
    <x v="0"/>
    <x v="0"/>
    <x v="0"/>
  </r>
  <r>
    <x v="3"/>
    <x v="3"/>
    <x v="23"/>
    <x v="135"/>
    <n v="256"/>
    <n v="84946.33"/>
    <n v="55807.32"/>
    <n v="29139.010000000002"/>
    <n v="0"/>
    <n v="2929.67"/>
    <n v="6345.13"/>
    <n v="0"/>
    <n v="0"/>
    <n v="0"/>
    <n v="0"/>
    <n v="0"/>
    <n v="0"/>
    <n v="16781.34"/>
    <n v="49462.19"/>
    <n v="215"/>
    <n v="0"/>
    <n v="0"/>
    <x v="0"/>
    <x v="0"/>
    <x v="0"/>
    <x v="0"/>
    <x v="0"/>
    <x v="0"/>
  </r>
  <r>
    <x v="3"/>
    <x v="3"/>
    <x v="23"/>
    <x v="90"/>
    <n v="234"/>
    <n v="109263.08"/>
    <n v="95503.360000000001"/>
    <n v="13759.720000000001"/>
    <n v="0"/>
    <n v="2280.44"/>
    <n v="6615.11"/>
    <n v="0"/>
    <n v="0"/>
    <n v="0"/>
    <n v="0"/>
    <n v="0"/>
    <n v="0"/>
    <n v="9803.2800000000007"/>
    <n v="88888.25"/>
    <n v="388"/>
    <n v="0"/>
    <n v="0"/>
    <x v="0"/>
    <x v="0"/>
    <x v="0"/>
    <x v="0"/>
    <x v="0"/>
    <x v="0"/>
  </r>
  <r>
    <x v="3"/>
    <x v="3"/>
    <x v="23"/>
    <x v="91"/>
    <n v="137"/>
    <n v="66308.98"/>
    <n v="58715.829999999994"/>
    <n v="7593.15"/>
    <n v="0"/>
    <n v="1369.32"/>
    <n v="4806.03"/>
    <n v="0"/>
    <n v="0"/>
    <n v="0"/>
    <n v="0"/>
    <n v="0"/>
    <n v="0"/>
    <n v="5925.83"/>
    <n v="53909.8"/>
    <n v="215"/>
    <n v="0"/>
    <n v="0"/>
    <x v="0"/>
    <x v="0"/>
    <x v="0"/>
    <x v="0"/>
    <x v="0"/>
    <x v="0"/>
  </r>
  <r>
    <x v="3"/>
    <x v="3"/>
    <x v="23"/>
    <x v="124"/>
    <n v="138"/>
    <n v="51004.06"/>
    <n v="42861.36"/>
    <n v="8142.7"/>
    <n v="0"/>
    <n v="1560.18"/>
    <n v="3660.02"/>
    <n v="0"/>
    <n v="0"/>
    <n v="0"/>
    <n v="0"/>
    <n v="0"/>
    <n v="0"/>
    <n v="2929.52"/>
    <n v="39201.339999999997"/>
    <n v="155"/>
    <n v="0"/>
    <n v="0"/>
    <x v="0"/>
    <x v="0"/>
    <x v="0"/>
    <x v="0"/>
    <x v="0"/>
    <x v="0"/>
  </r>
  <r>
    <x v="3"/>
    <x v="3"/>
    <x v="23"/>
    <x v="125"/>
    <n v="36"/>
    <n v="65933.429999999993"/>
    <n v="48504.34"/>
    <n v="17429.09"/>
    <n v="11"/>
    <n v="504.09"/>
    <n v="1986.51"/>
    <n v="0"/>
    <n v="0"/>
    <n v="0"/>
    <n v="0"/>
    <n v="0"/>
    <n v="0"/>
    <n v="783"/>
    <n v="4088.18"/>
    <n v="10"/>
    <n v="16142"/>
    <n v="42429.65"/>
    <x v="0"/>
    <x v="0"/>
    <x v="0"/>
    <x v="0"/>
    <x v="0"/>
    <x v="0"/>
  </r>
  <r>
    <x v="3"/>
    <x v="3"/>
    <x v="23"/>
    <x v="165"/>
    <n v="18"/>
    <n v="10340.469999999999"/>
    <n v="1447.9400000000005"/>
    <n v="8892.5299999999988"/>
    <n v="0"/>
    <n v="382.7"/>
    <n v="808.3"/>
    <n v="0"/>
    <n v="0"/>
    <n v="0"/>
    <n v="0"/>
    <n v="0"/>
    <n v="0"/>
    <n v="5061.83"/>
    <n v="639.64"/>
    <n v="5"/>
    <n v="0"/>
    <n v="0"/>
    <x v="0"/>
    <x v="0"/>
    <x v="0"/>
    <x v="0"/>
    <x v="0"/>
    <x v="0"/>
  </r>
  <r>
    <x v="3"/>
    <x v="3"/>
    <x v="23"/>
    <x v="167"/>
    <n v="22"/>
    <n v="71986.77"/>
    <n v="52449.450000000004"/>
    <n v="19537.32"/>
    <n v="2"/>
    <n v="755.92"/>
    <n v="478.83"/>
    <n v="1554"/>
    <n v="819"/>
    <n v="3"/>
    <n v="65.7"/>
    <n v="0"/>
    <n v="1"/>
    <n v="623.70000000000005"/>
    <n v="0"/>
    <n v="3"/>
    <n v="16538"/>
    <n v="46405.62"/>
    <x v="0"/>
    <x v="0"/>
    <x v="0"/>
    <x v="0"/>
    <x v="0"/>
    <x v="0"/>
  </r>
  <r>
    <x v="3"/>
    <x v="3"/>
    <x v="23"/>
    <x v="168"/>
    <n v="64"/>
    <n v="19294.96"/>
    <n v="11290.789999999999"/>
    <n v="8004.17"/>
    <n v="0"/>
    <n v="1041.44"/>
    <n v="1200.6099999999999"/>
    <n v="0"/>
    <n v="0"/>
    <n v="0"/>
    <n v="0"/>
    <n v="0"/>
    <n v="0"/>
    <n v="4986.7299999999996"/>
    <n v="10090.18"/>
    <n v="43"/>
    <n v="0"/>
    <n v="0"/>
    <x v="0"/>
    <x v="0"/>
    <x v="0"/>
    <x v="0"/>
    <x v="0"/>
    <x v="0"/>
  </r>
  <r>
    <x v="3"/>
    <x v="3"/>
    <x v="24"/>
    <x v="94"/>
    <n v="3"/>
    <n v="137.5"/>
    <n v="137.5"/>
    <n v="0"/>
    <n v="0"/>
    <n v="0"/>
    <n v="137.5"/>
    <n v="0"/>
    <n v="0"/>
    <n v="0"/>
    <n v="0"/>
    <n v="0"/>
    <n v="0"/>
    <n v="0"/>
    <n v="0"/>
    <n v="0"/>
    <n v="0"/>
    <n v="0"/>
    <x v="0"/>
    <x v="0"/>
    <x v="0"/>
    <x v="0"/>
    <x v="0"/>
    <x v="0"/>
  </r>
  <r>
    <x v="3"/>
    <x v="3"/>
    <x v="24"/>
    <x v="95"/>
    <n v="84"/>
    <n v="143358.89000000001"/>
    <n v="42305.110000000015"/>
    <n v="101053.78"/>
    <n v="18"/>
    <n v="8240.14"/>
    <n v="2766.11"/>
    <n v="1203.77"/>
    <n v="1297.6300000000001"/>
    <n v="7"/>
    <n v="23.01"/>
    <n v="217.49"/>
    <n v="2"/>
    <n v="778.86"/>
    <n v="334.07"/>
    <n v="8"/>
    <n v="90808"/>
    <n v="32687.01"/>
    <x v="0"/>
    <x v="0"/>
    <x v="0"/>
    <x v="0"/>
    <x v="0"/>
    <x v="0"/>
  </r>
  <r>
    <x v="3"/>
    <x v="3"/>
    <x v="24"/>
    <x v="98"/>
    <n v="186"/>
    <n v="225659.44"/>
    <n v="110312.12"/>
    <n v="115347.32"/>
    <n v="25"/>
    <n v="22272.9"/>
    <n v="7799.6"/>
    <n v="7438.09"/>
    <n v="6978.79"/>
    <n v="31"/>
    <n v="1448.15"/>
    <n v="445.7"/>
    <n v="10"/>
    <n v="827.32"/>
    <n v="173.68"/>
    <n v="8"/>
    <n v="83360.86"/>
    <n v="66080.59"/>
    <x v="0"/>
    <x v="0"/>
    <x v="0"/>
    <x v="0"/>
    <x v="0"/>
    <x v="0"/>
  </r>
  <r>
    <x v="3"/>
    <x v="3"/>
    <x v="24"/>
    <x v="126"/>
    <n v="181"/>
    <n v="111202.72"/>
    <n v="83757.5"/>
    <n v="27445.22"/>
    <n v="0"/>
    <n v="19195.009999999998"/>
    <n v="9599.99"/>
    <n v="4047.88"/>
    <n v="18662.62"/>
    <n v="29"/>
    <n v="1419.93"/>
    <n v="3869.89"/>
    <n v="28"/>
    <n v="2474.4"/>
    <n v="6204"/>
    <n v="21"/>
    <n v="0"/>
    <n v="0"/>
    <x v="0"/>
    <x v="0"/>
    <x v="0"/>
    <x v="0"/>
    <x v="0"/>
    <x v="0"/>
  </r>
  <r>
    <x v="3"/>
    <x v="3"/>
    <x v="24"/>
    <x v="136"/>
    <n v="44"/>
    <n v="6993.1"/>
    <n v="2266.7500000000009"/>
    <n v="4726.3499999999995"/>
    <n v="0"/>
    <n v="4200.75"/>
    <n v="2266.75"/>
    <n v="0"/>
    <n v="0"/>
    <n v="0"/>
    <n v="288.89999999999998"/>
    <n v="0"/>
    <n v="1"/>
    <n v="236.7"/>
    <n v="0"/>
    <n v="1"/>
    <n v="0"/>
    <n v="0"/>
    <x v="0"/>
    <x v="0"/>
    <x v="0"/>
    <x v="0"/>
    <x v="0"/>
    <x v="0"/>
  </r>
  <r>
    <x v="3"/>
    <x v="3"/>
    <x v="24"/>
    <x v="127"/>
    <n v="746"/>
    <n v="66830.64"/>
    <n v="32912.979999999996"/>
    <n v="33917.660000000003"/>
    <n v="0"/>
    <n v="28959.75"/>
    <n v="17095.25"/>
    <n v="715.89"/>
    <n v="4070.22"/>
    <n v="11"/>
    <n v="501.66"/>
    <n v="460.85"/>
    <n v="8"/>
    <n v="2257.36"/>
    <n v="1714.44"/>
    <n v="63"/>
    <n v="0"/>
    <n v="0"/>
    <x v="0"/>
    <x v="0"/>
    <x v="0"/>
    <x v="0"/>
    <x v="0"/>
    <x v="0"/>
  </r>
  <r>
    <x v="3"/>
    <x v="3"/>
    <x v="25"/>
    <x v="101"/>
    <n v="13"/>
    <n v="20465.490000000002"/>
    <n v="19546.350000000002"/>
    <n v="919.14"/>
    <n v="2"/>
    <n v="902.5"/>
    <n v="1115"/>
    <n v="0"/>
    <n v="0"/>
    <n v="0"/>
    <n v="0"/>
    <n v="0"/>
    <n v="0"/>
    <n v="16.64"/>
    <n v="284.95999999999998"/>
    <n v="3"/>
    <n v="0"/>
    <n v="18146.39"/>
    <x v="0"/>
    <x v="0"/>
    <x v="0"/>
    <x v="0"/>
    <x v="0"/>
    <x v="0"/>
  </r>
  <r>
    <x v="3"/>
    <x v="3"/>
    <x v="25"/>
    <x v="128"/>
    <n v="261"/>
    <n v="49390.46"/>
    <n v="30860.17"/>
    <n v="18530.29"/>
    <n v="0"/>
    <n v="14613.45"/>
    <n v="17945.55"/>
    <n v="0"/>
    <n v="0"/>
    <n v="0"/>
    <n v="0"/>
    <n v="0"/>
    <n v="0"/>
    <n v="3131.84"/>
    <n v="12914.62"/>
    <n v="114"/>
    <n v="0"/>
    <n v="0"/>
    <x v="0"/>
    <x v="0"/>
    <x v="0"/>
    <x v="0"/>
    <x v="0"/>
    <x v="0"/>
  </r>
  <r>
    <x v="3"/>
    <x v="3"/>
    <x v="25"/>
    <x v="137"/>
    <n v="71"/>
    <n v="30824.5"/>
    <n v="17645.099999999999"/>
    <n v="13179.400000000001"/>
    <n v="1"/>
    <n v="5729.5"/>
    <n v="4995.5"/>
    <n v="0"/>
    <n v="0"/>
    <n v="0"/>
    <n v="0"/>
    <n v="0"/>
    <n v="0"/>
    <n v="3380.52"/>
    <n v="12649.6"/>
    <n v="47"/>
    <n v="4069.38"/>
    <n v="0"/>
    <x v="0"/>
    <x v="0"/>
    <x v="0"/>
    <x v="0"/>
    <x v="0"/>
    <x v="0"/>
  </r>
  <r>
    <x v="3"/>
    <x v="3"/>
    <x v="25"/>
    <x v="169"/>
    <n v="104"/>
    <n v="39576.68"/>
    <n v="29112.66"/>
    <n v="10464.02"/>
    <n v="1"/>
    <n v="7159.38"/>
    <n v="6475.62"/>
    <n v="0"/>
    <n v="0"/>
    <n v="0"/>
    <n v="54.34"/>
    <n v="217.36"/>
    <n v="2"/>
    <n v="593.29999999999995"/>
    <n v="10286.459999999999"/>
    <n v="42"/>
    <n v="0"/>
    <n v="12133.22"/>
    <x v="0"/>
    <x v="0"/>
    <x v="0"/>
    <x v="0"/>
    <x v="0"/>
    <x v="0"/>
  </r>
  <r>
    <x v="3"/>
    <x v="3"/>
    <x v="25"/>
    <x v="192"/>
    <n v="113"/>
    <n v="24770.3"/>
    <n v="8948.4999999999982"/>
    <n v="15821.800000000001"/>
    <n v="2"/>
    <n v="8585.6"/>
    <n v="7024.4"/>
    <n v="0"/>
    <n v="0"/>
    <n v="0"/>
    <n v="309.60000000000002"/>
    <n v="0"/>
    <n v="2"/>
    <n v="888.6"/>
    <n v="1924.1"/>
    <n v="24"/>
    <n v="6038"/>
    <n v="0"/>
    <x v="0"/>
    <x v="0"/>
    <x v="0"/>
    <x v="0"/>
    <x v="0"/>
    <x v="0"/>
  </r>
  <r>
    <x v="3"/>
    <x v="3"/>
    <x v="26"/>
    <x v="104"/>
    <n v="117"/>
    <n v="44726.559999999998"/>
    <n v="11687.220000000001"/>
    <n v="33039.339999999997"/>
    <n v="0"/>
    <n v="9231.1299999999992"/>
    <n v="6261.37"/>
    <n v="0"/>
    <n v="0"/>
    <n v="0"/>
    <n v="1317.21"/>
    <n v="890.65"/>
    <n v="16"/>
    <n v="0"/>
    <n v="4535.2"/>
    <n v="4"/>
    <n v="0"/>
    <n v="0"/>
    <x v="0"/>
    <x v="0"/>
    <x v="0"/>
    <x v="0"/>
    <x v="0"/>
    <x v="0"/>
  </r>
  <r>
    <x v="3"/>
    <x v="3"/>
    <x v="26"/>
    <x v="105"/>
    <n v="284"/>
    <n v="45350.239999999998"/>
    <n v="27096.89"/>
    <n v="18253.349999999999"/>
    <n v="0"/>
    <n v="12985.28"/>
    <n v="15845.97"/>
    <n v="0"/>
    <n v="0"/>
    <n v="0"/>
    <n v="2021.79"/>
    <n v="5710.9"/>
    <n v="67"/>
    <n v="1596.28"/>
    <n v="5540.02"/>
    <n v="36"/>
    <n v="0"/>
    <n v="0"/>
    <x v="0"/>
    <x v="0"/>
    <x v="0"/>
    <x v="0"/>
    <x v="0"/>
    <x v="0"/>
  </r>
  <r>
    <x v="0"/>
    <x v="4"/>
    <x v="0"/>
    <x v="83"/>
    <n v="0"/>
    <n v="69256.53"/>
    <n v="69256.53"/>
    <n v="0"/>
    <n v="1"/>
    <n v="0"/>
    <n v="0"/>
    <n v="0"/>
    <n v="0"/>
    <n v="0"/>
    <n v="0"/>
    <n v="0"/>
    <n v="0"/>
    <n v="0"/>
    <n v="0"/>
    <n v="0"/>
    <n v="0"/>
    <n v="69256.53"/>
    <x v="0"/>
    <x v="0"/>
    <x v="0"/>
    <x v="0"/>
    <x v="0"/>
    <x v="0"/>
  </r>
  <r>
    <x v="0"/>
    <x v="4"/>
    <x v="0"/>
    <x v="2"/>
    <n v="1"/>
    <n v="824.2"/>
    <n v="528.32000000000005"/>
    <n v="295.88"/>
    <n v="0"/>
    <n v="15.6"/>
    <n v="62.4"/>
    <n v="33.28"/>
    <n v="133.12"/>
    <n v="1"/>
    <n v="0"/>
    <n v="0"/>
    <n v="0"/>
    <n v="0"/>
    <n v="0"/>
    <n v="0"/>
    <n v="0"/>
    <n v="0"/>
    <x v="0"/>
    <x v="0"/>
    <x v="0"/>
    <x v="0"/>
    <x v="0"/>
    <x v="0"/>
  </r>
  <r>
    <x v="0"/>
    <x v="4"/>
    <x v="0"/>
    <x v="3"/>
    <n v="302"/>
    <n v="159939.07999999999"/>
    <n v="113938.19999999998"/>
    <n v="46000.88"/>
    <n v="0"/>
    <n v="15728.85"/>
    <n v="10857.65"/>
    <n v="4585.8999999999996"/>
    <n v="23296.86"/>
    <n v="103"/>
    <n v="9531.74"/>
    <n v="13104.06"/>
    <n v="198"/>
    <n v="11322.39"/>
    <n v="10914.11"/>
    <n v="483"/>
    <n v="0"/>
    <n v="0"/>
    <x v="0"/>
    <x v="0"/>
    <x v="0"/>
    <x v="0"/>
    <x v="0"/>
    <x v="0"/>
  </r>
  <r>
    <x v="0"/>
    <x v="4"/>
    <x v="0"/>
    <x v="4"/>
    <n v="207"/>
    <n v="93227.49"/>
    <n v="52156.610000000008"/>
    <n v="41070.879999999997"/>
    <n v="0"/>
    <n v="12199"/>
    <n v="6627"/>
    <n v="5255.04"/>
    <n v="8507.36"/>
    <n v="56"/>
    <n v="6213.69"/>
    <n v="3377.53"/>
    <n v="74"/>
    <n v="7448.15"/>
    <n v="6119.92"/>
    <n v="324"/>
    <n v="0"/>
    <n v="0"/>
    <x v="0"/>
    <x v="0"/>
    <x v="0"/>
    <x v="0"/>
    <x v="0"/>
    <x v="0"/>
  </r>
  <r>
    <x v="0"/>
    <x v="4"/>
    <x v="0"/>
    <x v="6"/>
    <n v="226"/>
    <n v="36856.199999999997"/>
    <n v="14210.229999999996"/>
    <n v="22645.97"/>
    <n v="0"/>
    <n v="15402.15"/>
    <n v="5990.35"/>
    <n v="308.43"/>
    <n v="775.72"/>
    <n v="5"/>
    <n v="1155.0999999999999"/>
    <n v="1545.2"/>
    <n v="27"/>
    <n v="5326.29"/>
    <n v="3730.66"/>
    <n v="278"/>
    <n v="0"/>
    <n v="0"/>
    <x v="0"/>
    <x v="0"/>
    <x v="0"/>
    <x v="0"/>
    <x v="0"/>
    <x v="0"/>
  </r>
  <r>
    <x v="0"/>
    <x v="4"/>
    <x v="0"/>
    <x v="8"/>
    <n v="409"/>
    <n v="161364.25"/>
    <n v="91131.14"/>
    <n v="70233.11"/>
    <n v="0"/>
    <n v="11421.39"/>
    <n v="6723.86"/>
    <n v="12020.71"/>
    <n v="13233.94"/>
    <n v="103"/>
    <n v="16326.85"/>
    <n v="8885.2000000000007"/>
    <n v="214"/>
    <n v="11790.16"/>
    <n v="11778.84"/>
    <n v="526"/>
    <n v="0"/>
    <n v="0"/>
    <x v="0"/>
    <x v="0"/>
    <x v="0"/>
    <x v="0"/>
    <x v="0"/>
    <x v="0"/>
  </r>
  <r>
    <x v="0"/>
    <x v="4"/>
    <x v="0"/>
    <x v="171"/>
    <n v="1"/>
    <n v="102.25"/>
    <n v="92.02"/>
    <n v="10.23"/>
    <n v="0"/>
    <n v="2.75"/>
    <n v="24.75"/>
    <n v="0"/>
    <n v="0"/>
    <n v="0"/>
    <n v="0"/>
    <n v="0"/>
    <n v="0"/>
    <n v="7.48"/>
    <n v="67.27"/>
    <n v="2"/>
    <n v="0"/>
    <n v="0"/>
    <x v="0"/>
    <x v="0"/>
    <x v="0"/>
    <x v="0"/>
    <x v="0"/>
    <x v="0"/>
  </r>
  <r>
    <x v="0"/>
    <x v="4"/>
    <x v="0"/>
    <x v="9"/>
    <n v="3"/>
    <n v="615.29999999999995"/>
    <n v="530.53"/>
    <n v="84.77"/>
    <n v="0"/>
    <n v="28.8"/>
    <n v="181.2"/>
    <n v="0"/>
    <n v="0"/>
    <n v="0"/>
    <n v="55.97"/>
    <n v="349.33"/>
    <n v="6"/>
    <n v="0"/>
    <n v="0"/>
    <n v="0"/>
    <n v="0"/>
    <n v="0"/>
    <x v="0"/>
    <x v="0"/>
    <x v="0"/>
    <x v="0"/>
    <x v="0"/>
    <x v="0"/>
  </r>
  <r>
    <x v="0"/>
    <x v="4"/>
    <x v="0"/>
    <x v="25"/>
    <n v="0"/>
    <n v="10061.879999999999"/>
    <n v="10061.879999999999"/>
    <n v="0"/>
    <n v="1"/>
    <n v="0"/>
    <n v="0"/>
    <n v="0"/>
    <n v="0"/>
    <n v="0"/>
    <n v="0"/>
    <n v="0"/>
    <n v="0"/>
    <n v="0"/>
    <n v="0"/>
    <n v="0"/>
    <n v="0"/>
    <n v="10061.879999999999"/>
    <x v="0"/>
    <x v="0"/>
    <x v="0"/>
    <x v="0"/>
    <x v="0"/>
    <x v="0"/>
  </r>
  <r>
    <x v="0"/>
    <x v="4"/>
    <x v="0"/>
    <x v="10"/>
    <n v="56"/>
    <n v="10256.200000000001"/>
    <n v="4209.0800000000008"/>
    <n v="6047.12"/>
    <n v="0"/>
    <n v="3780.8"/>
    <n v="1530.7"/>
    <n v="103.13"/>
    <n v="52.52"/>
    <n v="2"/>
    <n v="378.57"/>
    <n v="1287.1300000000001"/>
    <n v="17"/>
    <n v="1746.62"/>
    <n v="1027.43"/>
    <n v="54"/>
    <n v="0"/>
    <n v="0"/>
    <x v="0"/>
    <x v="0"/>
    <x v="0"/>
    <x v="0"/>
    <x v="0"/>
    <x v="0"/>
  </r>
  <r>
    <x v="0"/>
    <x v="4"/>
    <x v="0"/>
    <x v="11"/>
    <n v="261"/>
    <n v="153143.25"/>
    <n v="87107.93"/>
    <n v="66035.320000000007"/>
    <n v="0"/>
    <n v="14860.3"/>
    <n v="8584.7000000000007"/>
    <n v="9484.8799999999992"/>
    <n v="11459.42"/>
    <n v="95"/>
    <n v="17996.79"/>
    <n v="14039.84"/>
    <n v="300"/>
    <n v="11293.35"/>
    <n v="11135.37"/>
    <n v="467"/>
    <n v="0"/>
    <n v="0"/>
    <x v="0"/>
    <x v="0"/>
    <x v="0"/>
    <x v="0"/>
    <x v="0"/>
    <x v="0"/>
  </r>
  <r>
    <x v="0"/>
    <x v="4"/>
    <x v="0"/>
    <x v="12"/>
    <n v="16"/>
    <n v="4255.1499999999996"/>
    <n v="2682.7699999999995"/>
    <n v="1572.3799999999999"/>
    <n v="0"/>
    <n v="741.5"/>
    <n v="564.5"/>
    <n v="0"/>
    <n v="390"/>
    <n v="1"/>
    <n v="136.31"/>
    <n v="728.19"/>
    <n v="11"/>
    <n v="178.57"/>
    <n v="220.08"/>
    <n v="13"/>
    <n v="0"/>
    <n v="0"/>
    <x v="0"/>
    <x v="0"/>
    <x v="0"/>
    <x v="0"/>
    <x v="0"/>
    <x v="0"/>
  </r>
  <r>
    <x v="0"/>
    <x v="4"/>
    <x v="0"/>
    <x v="13"/>
    <n v="420"/>
    <n v="193370.85"/>
    <n v="117287.93000000001"/>
    <n v="76082.92"/>
    <n v="0"/>
    <n v="12356.39"/>
    <n v="6696.36"/>
    <n v="17498.03"/>
    <n v="17055.77"/>
    <n v="149"/>
    <n v="17436.84"/>
    <n v="13176.56"/>
    <n v="247"/>
    <n v="15969.66"/>
    <n v="11251.64"/>
    <n v="593"/>
    <n v="0"/>
    <n v="0"/>
    <x v="0"/>
    <x v="0"/>
    <x v="0"/>
    <x v="0"/>
    <x v="0"/>
    <x v="0"/>
  </r>
  <r>
    <x v="0"/>
    <x v="4"/>
    <x v="0"/>
    <x v="14"/>
    <n v="325"/>
    <n v="54605.3"/>
    <n v="19826.660000000003"/>
    <n v="34778.639999999999"/>
    <n v="0"/>
    <n v="22244.6"/>
    <n v="8432.9"/>
    <n v="862.94"/>
    <n v="387.46"/>
    <n v="7"/>
    <n v="3406.06"/>
    <n v="1229.8399999999999"/>
    <n v="40"/>
    <n v="7555.04"/>
    <n v="7275.66"/>
    <n v="551"/>
    <n v="0"/>
    <n v="0"/>
    <x v="0"/>
    <x v="0"/>
    <x v="0"/>
    <x v="0"/>
    <x v="0"/>
    <x v="0"/>
  </r>
  <r>
    <x v="0"/>
    <x v="4"/>
    <x v="0"/>
    <x v="15"/>
    <n v="322"/>
    <n v="145249.25"/>
    <n v="70729.34"/>
    <n v="74519.91"/>
    <n v="0"/>
    <n v="11145.46"/>
    <n v="4090.54"/>
    <n v="18387.96"/>
    <n v="4920.9399999999996"/>
    <n v="88"/>
    <n v="20401.5"/>
    <n v="7769.4"/>
    <n v="242"/>
    <n v="14226.99"/>
    <n v="7330.66"/>
    <n v="504"/>
    <n v="0"/>
    <n v="0"/>
    <x v="0"/>
    <x v="0"/>
    <x v="0"/>
    <x v="0"/>
    <x v="0"/>
    <x v="0"/>
  </r>
  <r>
    <x v="0"/>
    <x v="4"/>
    <x v="0"/>
    <x v="16"/>
    <n v="323"/>
    <n v="122445.03"/>
    <n v="64472.959999999992"/>
    <n v="57972.070000000007"/>
    <n v="0"/>
    <n v="11818.33"/>
    <n v="3807.17"/>
    <n v="8673.5400000000009"/>
    <n v="8742.8700000000008"/>
    <n v="57"/>
    <n v="9805.52"/>
    <n v="7011.98"/>
    <n v="169"/>
    <n v="11664.68"/>
    <n v="10078.120000000001"/>
    <n v="485"/>
    <n v="0"/>
    <n v="0"/>
    <x v="0"/>
    <x v="0"/>
    <x v="0"/>
    <x v="0"/>
    <x v="0"/>
    <x v="0"/>
  </r>
  <r>
    <x v="0"/>
    <x v="4"/>
    <x v="0"/>
    <x v="193"/>
    <n v="0"/>
    <n v="56"/>
    <n v="0"/>
    <n v="56"/>
    <n v="0"/>
    <n v="0"/>
    <n v="0"/>
    <n v="0"/>
    <n v="0"/>
    <n v="0"/>
    <n v="0"/>
    <n v="0"/>
    <n v="0"/>
    <n v="0"/>
    <n v="0"/>
    <n v="0"/>
    <n v="0"/>
    <n v="0"/>
    <x v="0"/>
    <x v="0"/>
    <x v="0"/>
    <x v="0"/>
    <x v="0"/>
    <x v="0"/>
  </r>
  <r>
    <x v="0"/>
    <x v="4"/>
    <x v="0"/>
    <x v="18"/>
    <n v="367"/>
    <n v="121164.22"/>
    <n v="55246.600000000006"/>
    <n v="65917.62"/>
    <n v="0"/>
    <n v="12485.71"/>
    <n v="4839.29"/>
    <n v="8288.65"/>
    <n v="5861.45"/>
    <n v="52"/>
    <n v="16746.419999999998"/>
    <n v="4892.4799999999996"/>
    <n v="163"/>
    <n v="13422.84"/>
    <n v="11353.18"/>
    <n v="552"/>
    <n v="0"/>
    <n v="0"/>
    <x v="0"/>
    <x v="0"/>
    <x v="0"/>
    <x v="0"/>
    <x v="0"/>
    <x v="0"/>
  </r>
  <r>
    <x v="0"/>
    <x v="4"/>
    <x v="0"/>
    <x v="19"/>
    <n v="272"/>
    <n v="44130.1"/>
    <n v="13274.049999999996"/>
    <n v="30856.050000000003"/>
    <n v="0"/>
    <n v="18504.900000000001"/>
    <n v="7162.6"/>
    <n v="548.5"/>
    <n v="70.400000000000006"/>
    <n v="6"/>
    <n v="1766.7"/>
    <n v="0"/>
    <n v="13"/>
    <n v="8791.9500000000007"/>
    <n v="4803.25"/>
    <n v="393"/>
    <n v="0"/>
    <n v="0"/>
    <x v="0"/>
    <x v="0"/>
    <x v="0"/>
    <x v="0"/>
    <x v="0"/>
    <x v="0"/>
  </r>
  <r>
    <x v="0"/>
    <x v="4"/>
    <x v="0"/>
    <x v="20"/>
    <n v="1"/>
    <n v="1518"/>
    <n v="1406.4"/>
    <n v="111.6"/>
    <n v="0"/>
    <n v="15.6"/>
    <n v="62.4"/>
    <n v="96"/>
    <n v="384"/>
    <n v="1"/>
    <n v="0"/>
    <n v="0"/>
    <n v="0"/>
    <n v="0"/>
    <n v="0"/>
    <n v="0"/>
    <n v="0"/>
    <n v="0"/>
    <x v="0"/>
    <x v="0"/>
    <x v="0"/>
    <x v="0"/>
    <x v="0"/>
    <x v="0"/>
  </r>
  <r>
    <x v="0"/>
    <x v="4"/>
    <x v="0"/>
    <x v="126"/>
    <n v="0"/>
    <n v="31036.639999999999"/>
    <n v="31036.639999999999"/>
    <n v="0"/>
    <n v="1"/>
    <n v="0"/>
    <n v="0"/>
    <n v="0"/>
    <n v="0"/>
    <n v="0"/>
    <n v="0"/>
    <n v="0"/>
    <n v="0"/>
    <n v="0"/>
    <n v="0"/>
    <n v="0"/>
    <n v="0"/>
    <n v="31036.639999999999"/>
    <x v="0"/>
    <x v="0"/>
    <x v="0"/>
    <x v="0"/>
    <x v="0"/>
    <x v="0"/>
  </r>
  <r>
    <x v="0"/>
    <x v="4"/>
    <x v="1"/>
    <x v="0"/>
    <n v="949"/>
    <n v="698974.96"/>
    <n v="469908.73999999993"/>
    <n v="229066.22000000003"/>
    <n v="80"/>
    <n v="89600.65"/>
    <n v="43115.6"/>
    <n v="42972.78"/>
    <n v="13173.07"/>
    <n v="208"/>
    <n v="27698.45"/>
    <n v="11674.27"/>
    <n v="269"/>
    <n v="6572.92"/>
    <n v="13115.03"/>
    <n v="210"/>
    <n v="54319.42"/>
    <n v="276539.09999999998"/>
    <x v="0"/>
    <x v="0"/>
    <x v="0"/>
    <x v="0"/>
    <x v="0"/>
    <x v="0"/>
  </r>
  <r>
    <x v="0"/>
    <x v="4"/>
    <x v="1"/>
    <x v="1"/>
    <n v="360"/>
    <n v="627106.17000000004"/>
    <n v="557222.60000000009"/>
    <n v="69883.569999999992"/>
    <n v="50"/>
    <n v="22488.799999999999"/>
    <n v="23774.2"/>
    <n v="2977.4"/>
    <n v="2775.05"/>
    <n v="23"/>
    <n v="8771.39"/>
    <n v="10391.719999999999"/>
    <n v="168"/>
    <n v="2179.52"/>
    <n v="7245.33"/>
    <n v="115"/>
    <n v="31300.46"/>
    <n v="501531.4"/>
    <x v="0"/>
    <x v="0"/>
    <x v="0"/>
    <x v="0"/>
    <x v="0"/>
    <x v="0"/>
  </r>
  <r>
    <x v="0"/>
    <x v="4"/>
    <x v="1"/>
    <x v="22"/>
    <n v="34"/>
    <n v="22145.15"/>
    <n v="9576.4900000000016"/>
    <n v="12568.66"/>
    <n v="0"/>
    <n v="3661.13"/>
    <n v="2603.87"/>
    <n v="542.29999999999995"/>
    <n v="70.400000000000006"/>
    <n v="4"/>
    <n v="438.3"/>
    <n v="0"/>
    <n v="4"/>
    <n v="7926.93"/>
    <n v="5676.82"/>
    <n v="25"/>
    <n v="0"/>
    <n v="0"/>
    <x v="0"/>
    <x v="0"/>
    <x v="0"/>
    <x v="0"/>
    <x v="0"/>
    <x v="0"/>
  </r>
  <r>
    <x v="0"/>
    <x v="4"/>
    <x v="1"/>
    <x v="23"/>
    <n v="0"/>
    <n v="8"/>
    <n v="0"/>
    <n v="8"/>
    <n v="0"/>
    <n v="0"/>
    <n v="0"/>
    <n v="0"/>
    <n v="0"/>
    <n v="0"/>
    <n v="0"/>
    <n v="0"/>
    <n v="0"/>
    <n v="0"/>
    <n v="0"/>
    <n v="0"/>
    <n v="0"/>
    <n v="0"/>
    <x v="0"/>
    <x v="0"/>
    <x v="0"/>
    <x v="0"/>
    <x v="0"/>
    <x v="0"/>
  </r>
  <r>
    <x v="0"/>
    <x v="4"/>
    <x v="1"/>
    <x v="24"/>
    <n v="0"/>
    <n v="1601886.84"/>
    <n v="1601886.84"/>
    <n v="0"/>
    <n v="24"/>
    <n v="0"/>
    <n v="0"/>
    <n v="0"/>
    <n v="0"/>
    <n v="0"/>
    <n v="0"/>
    <n v="0"/>
    <n v="0"/>
    <n v="0"/>
    <n v="0"/>
    <n v="0"/>
    <n v="0"/>
    <n v="1601887"/>
    <x v="0"/>
    <x v="0"/>
    <x v="0"/>
    <x v="0"/>
    <x v="0"/>
    <x v="0"/>
  </r>
  <r>
    <x v="0"/>
    <x v="4"/>
    <x v="1"/>
    <x v="9"/>
    <n v="5"/>
    <n v="1605.25"/>
    <n v="161.03999999999996"/>
    <n v="1444.21"/>
    <n v="0"/>
    <n v="293"/>
    <n v="69"/>
    <n v="0"/>
    <n v="0"/>
    <n v="0"/>
    <n v="23.01"/>
    <n v="92.04"/>
    <n v="2"/>
    <n v="268.2"/>
    <n v="0"/>
    <n v="5"/>
    <n v="0"/>
    <n v="0"/>
    <x v="0"/>
    <x v="0"/>
    <x v="0"/>
    <x v="0"/>
    <x v="0"/>
    <x v="0"/>
  </r>
  <r>
    <x v="0"/>
    <x v="4"/>
    <x v="1"/>
    <x v="10"/>
    <n v="7"/>
    <n v="981.8"/>
    <n v="599.29999999999995"/>
    <n v="382.5"/>
    <n v="0"/>
    <n v="142.80000000000001"/>
    <n v="301.2"/>
    <n v="0"/>
    <n v="0"/>
    <n v="0"/>
    <n v="0"/>
    <n v="0"/>
    <n v="0"/>
    <n v="67.7"/>
    <n v="298.10000000000002"/>
    <n v="7"/>
    <n v="0"/>
    <n v="0"/>
    <x v="0"/>
    <x v="0"/>
    <x v="0"/>
    <x v="0"/>
    <x v="0"/>
    <x v="0"/>
  </r>
  <r>
    <x v="0"/>
    <x v="4"/>
    <x v="1"/>
    <x v="19"/>
    <n v="2"/>
    <n v="303"/>
    <n v="102.30000000000001"/>
    <n v="200.7"/>
    <n v="0"/>
    <n v="18.7"/>
    <n v="102.3"/>
    <n v="0"/>
    <n v="0"/>
    <n v="0"/>
    <n v="0"/>
    <n v="0"/>
    <n v="0"/>
    <n v="0"/>
    <n v="0"/>
    <n v="0"/>
    <n v="0"/>
    <n v="0"/>
    <x v="0"/>
    <x v="0"/>
    <x v="0"/>
    <x v="0"/>
    <x v="0"/>
    <x v="0"/>
  </r>
  <r>
    <x v="0"/>
    <x v="4"/>
    <x v="2"/>
    <x v="71"/>
    <n v="0"/>
    <n v="332"/>
    <n v="0"/>
    <n v="332"/>
    <n v="0"/>
    <n v="0"/>
    <n v="0"/>
    <n v="0"/>
    <n v="0"/>
    <n v="0"/>
    <n v="0"/>
    <n v="0"/>
    <n v="0"/>
    <n v="0"/>
    <n v="0"/>
    <n v="0"/>
    <n v="0"/>
    <n v="0"/>
    <x v="0"/>
    <x v="0"/>
    <x v="0"/>
    <x v="0"/>
    <x v="0"/>
    <x v="0"/>
  </r>
  <r>
    <x v="0"/>
    <x v="4"/>
    <x v="2"/>
    <x v="25"/>
    <n v="656"/>
    <n v="613842.30000000005"/>
    <n v="417227.77"/>
    <n v="196614.53"/>
    <n v="8"/>
    <n v="47432.6"/>
    <n v="43043.4"/>
    <n v="39897.53"/>
    <n v="20599.68"/>
    <n v="176"/>
    <n v="100621.7"/>
    <n v="94773.69"/>
    <n v="1526"/>
    <n v="1744.8"/>
    <n v="2043.5"/>
    <n v="93"/>
    <n v="5037.8999999999996"/>
    <n v="135773.1"/>
    <x v="0"/>
    <x v="0"/>
    <x v="0"/>
    <x v="0"/>
    <x v="0"/>
    <x v="0"/>
  </r>
  <r>
    <x v="0"/>
    <x v="4"/>
    <x v="2"/>
    <x v="26"/>
    <n v="214"/>
    <n v="200370.13"/>
    <n v="116682.71"/>
    <n v="83687.42"/>
    <n v="0"/>
    <n v="17006.88"/>
    <n v="14115.62"/>
    <n v="12326.54"/>
    <n v="9391.06"/>
    <n v="53"/>
    <n v="52216.800000000003"/>
    <n v="49616.28"/>
    <n v="696"/>
    <n v="178.2"/>
    <n v="124.55"/>
    <n v="4"/>
    <n v="0"/>
    <n v="0"/>
    <x v="0"/>
    <x v="0"/>
    <x v="0"/>
    <x v="0"/>
    <x v="0"/>
    <x v="0"/>
  </r>
  <r>
    <x v="0"/>
    <x v="4"/>
    <x v="3"/>
    <x v="27"/>
    <n v="237"/>
    <n v="157022.09"/>
    <n v="108913.66"/>
    <n v="48108.43"/>
    <n v="2"/>
    <n v="8801.5"/>
    <n v="5454"/>
    <n v="20973.99"/>
    <n v="15766.21"/>
    <n v="120"/>
    <n v="13044.45"/>
    <n v="10174.700000000001"/>
    <n v="214"/>
    <n v="559.49"/>
    <n v="1911.26"/>
    <n v="17"/>
    <n v="2415"/>
    <n v="2127.09"/>
    <x v="0"/>
    <x v="0"/>
    <x v="0"/>
    <x v="0"/>
    <x v="0"/>
    <x v="0"/>
  </r>
  <r>
    <x v="0"/>
    <x v="4"/>
    <x v="3"/>
    <x v="28"/>
    <n v="57"/>
    <n v="113673.4"/>
    <n v="56231.71"/>
    <n v="57441.689999999995"/>
    <n v="6"/>
    <n v="4924"/>
    <n v="2946"/>
    <n v="3689.83"/>
    <n v="4370.82"/>
    <n v="17"/>
    <n v="1334.3"/>
    <n v="861.55"/>
    <n v="27"/>
    <n v="2.21"/>
    <n v="8.84"/>
    <n v="1"/>
    <n v="47491.35"/>
    <n v="31923.200000000001"/>
    <x v="0"/>
    <x v="0"/>
    <x v="0"/>
    <x v="0"/>
    <x v="0"/>
    <x v="0"/>
  </r>
  <r>
    <x v="0"/>
    <x v="4"/>
    <x v="3"/>
    <x v="29"/>
    <n v="294"/>
    <n v="593645.28"/>
    <n v="368762.03"/>
    <n v="224883.25"/>
    <n v="26"/>
    <n v="26337.88"/>
    <n v="14874.62"/>
    <n v="39618.57"/>
    <n v="29990.98"/>
    <n v="135"/>
    <n v="23659.96"/>
    <n v="14586.4"/>
    <n v="370"/>
    <n v="330.34"/>
    <n v="178.66"/>
    <n v="16"/>
    <n v="130763.5"/>
    <n v="169912.3"/>
    <x v="0"/>
    <x v="0"/>
    <x v="0"/>
    <x v="0"/>
    <x v="0"/>
    <x v="0"/>
  </r>
  <r>
    <x v="0"/>
    <x v="4"/>
    <x v="3"/>
    <x v="30"/>
    <n v="102"/>
    <n v="147638.01999999999"/>
    <n v="103804.32999999999"/>
    <n v="43833.69"/>
    <n v="7"/>
    <n v="11781.88"/>
    <n v="4980.62"/>
    <n v="12935.88"/>
    <n v="10830.82"/>
    <n v="48"/>
    <n v="5905.38"/>
    <n v="3014.67"/>
    <n v="92"/>
    <n v="40.549999999999997"/>
    <n v="111.8"/>
    <n v="7"/>
    <n v="6825"/>
    <n v="37333.019999999997"/>
    <x v="0"/>
    <x v="0"/>
    <x v="0"/>
    <x v="0"/>
    <x v="0"/>
    <x v="0"/>
  </r>
  <r>
    <x v="0"/>
    <x v="4"/>
    <x v="3"/>
    <x v="115"/>
    <n v="1"/>
    <n v="1281"/>
    <n v="1085"/>
    <n v="196"/>
    <n v="0"/>
    <n v="16.8"/>
    <n v="67.2"/>
    <n v="58.2"/>
    <n v="261.8"/>
    <n v="1"/>
    <n v="0"/>
    <n v="116"/>
    <n v="2"/>
    <n v="0"/>
    <n v="0"/>
    <n v="0"/>
    <n v="0"/>
    <n v="0"/>
    <x v="0"/>
    <x v="0"/>
    <x v="0"/>
    <x v="0"/>
    <x v="0"/>
    <x v="0"/>
  </r>
  <r>
    <x v="0"/>
    <x v="4"/>
    <x v="4"/>
    <x v="31"/>
    <n v="50"/>
    <n v="69251.399999999994"/>
    <n v="68767.399999999994"/>
    <n v="484"/>
    <n v="0"/>
    <n v="0"/>
    <n v="0"/>
    <n v="0"/>
    <n v="0"/>
    <n v="0"/>
    <n v="0"/>
    <n v="0"/>
    <n v="0"/>
    <n v="0"/>
    <n v="0"/>
    <n v="0"/>
    <n v="0"/>
    <n v="0"/>
    <x v="0"/>
    <x v="0"/>
    <x v="0"/>
    <x v="0"/>
    <x v="0"/>
    <x v="0"/>
  </r>
  <r>
    <x v="0"/>
    <x v="4"/>
    <x v="4"/>
    <x v="32"/>
    <n v="75"/>
    <n v="100572.65"/>
    <n v="100194.45"/>
    <n v="378.2"/>
    <n v="0"/>
    <n v="7.2"/>
    <n v="64.8"/>
    <n v="0"/>
    <n v="0"/>
    <n v="0"/>
    <n v="0"/>
    <n v="0"/>
    <n v="0"/>
    <n v="0"/>
    <n v="0"/>
    <n v="0"/>
    <n v="0"/>
    <n v="0"/>
    <x v="0"/>
    <x v="0"/>
    <x v="0"/>
    <x v="0"/>
    <x v="0"/>
    <x v="0"/>
  </r>
  <r>
    <x v="0"/>
    <x v="4"/>
    <x v="5"/>
    <x v="33"/>
    <n v="65"/>
    <n v="270329.08"/>
    <n v="227168.27000000002"/>
    <n v="43160.81"/>
    <n v="3"/>
    <n v="7581.75"/>
    <n v="1895.75"/>
    <n v="9107.06"/>
    <n v="12370.94"/>
    <n v="15"/>
    <n v="73"/>
    <n v="49.4"/>
    <n v="2"/>
    <n v="0"/>
    <n v="0"/>
    <n v="0"/>
    <n v="24225"/>
    <n v="169896.2"/>
    <x v="0"/>
    <x v="0"/>
    <x v="0"/>
    <x v="0"/>
    <x v="0"/>
    <x v="0"/>
  </r>
  <r>
    <x v="0"/>
    <x v="4"/>
    <x v="5"/>
    <x v="34"/>
    <n v="261"/>
    <n v="637791.17000000004"/>
    <n v="568214.08000000007"/>
    <n v="69577.09"/>
    <n v="7"/>
    <n v="22329.39"/>
    <n v="16616.86"/>
    <n v="32469.360000000001"/>
    <n v="35394.36"/>
    <n v="107"/>
    <n v="0"/>
    <n v="0"/>
    <n v="0"/>
    <n v="341.34"/>
    <n v="678.31"/>
    <n v="19"/>
    <n v="12255"/>
    <n v="379797.1"/>
    <x v="0"/>
    <x v="0"/>
    <x v="0"/>
    <x v="0"/>
    <x v="0"/>
    <x v="0"/>
  </r>
  <r>
    <x v="0"/>
    <x v="4"/>
    <x v="5"/>
    <x v="35"/>
    <n v="0"/>
    <n v="895368.65"/>
    <n v="893045.47"/>
    <n v="2323.1799999999998"/>
    <n v="20"/>
    <n v="0"/>
    <n v="0"/>
    <n v="0"/>
    <n v="0"/>
    <n v="0"/>
    <n v="0"/>
    <n v="0"/>
    <n v="0"/>
    <n v="0"/>
    <n v="0"/>
    <n v="0"/>
    <n v="2323.1799999999998"/>
    <n v="893045.5"/>
    <x v="0"/>
    <x v="0"/>
    <x v="0"/>
    <x v="0"/>
    <x v="0"/>
    <x v="0"/>
  </r>
  <r>
    <x v="0"/>
    <x v="4"/>
    <x v="5"/>
    <x v="36"/>
    <n v="85"/>
    <n v="134916.25"/>
    <n v="103410.17"/>
    <n v="31506.080000000002"/>
    <n v="0"/>
    <n v="3640"/>
    <n v="2183"/>
    <n v="23885.33"/>
    <n v="17769.169999999998"/>
    <n v="38"/>
    <n v="2492.5300000000002"/>
    <n v="96.52"/>
    <n v="17"/>
    <n v="1488.22"/>
    <n v="52.48"/>
    <n v="7"/>
    <n v="0"/>
    <n v="0"/>
    <x v="0"/>
    <x v="0"/>
    <x v="0"/>
    <x v="0"/>
    <x v="0"/>
    <x v="0"/>
  </r>
  <r>
    <x v="0"/>
    <x v="4"/>
    <x v="6"/>
    <x v="38"/>
    <n v="151"/>
    <n v="1181700.47"/>
    <n v="1093433.74"/>
    <n v="88266.73"/>
    <n v="43"/>
    <n v="17379.5"/>
    <n v="8218"/>
    <n v="876.8"/>
    <n v="1538.2"/>
    <n v="3"/>
    <n v="2981.78"/>
    <n v="5420.48"/>
    <n v="74"/>
    <n v="30902.85"/>
    <n v="15554.95"/>
    <n v="127"/>
    <n v="33152.800000000003"/>
    <n v="1057872"/>
    <x v="0"/>
    <x v="0"/>
    <x v="0"/>
    <x v="0"/>
    <x v="0"/>
    <x v="0"/>
  </r>
  <r>
    <x v="0"/>
    <x v="4"/>
    <x v="6"/>
    <x v="39"/>
    <n v="98"/>
    <n v="41371.75"/>
    <n v="17548.169999999998"/>
    <n v="23823.58"/>
    <n v="0"/>
    <n v="4237.1499999999996"/>
    <n v="2857.85"/>
    <n v="180"/>
    <n v="0"/>
    <n v="2"/>
    <n v="8635.44"/>
    <n v="6142.01"/>
    <n v="102"/>
    <n v="10770.99"/>
    <n v="8188.31"/>
    <n v="67"/>
    <n v="0"/>
    <n v="0"/>
    <x v="0"/>
    <x v="0"/>
    <x v="0"/>
    <x v="0"/>
    <x v="0"/>
    <x v="0"/>
  </r>
  <r>
    <x v="0"/>
    <x v="4"/>
    <x v="6"/>
    <x v="40"/>
    <n v="278"/>
    <n v="124112.61"/>
    <n v="69383.12"/>
    <n v="54729.490000000005"/>
    <n v="0"/>
    <n v="9438.35"/>
    <n v="9296.65"/>
    <n v="96.7"/>
    <n v="111.6"/>
    <n v="3"/>
    <n v="11784.47"/>
    <n v="27641.23"/>
    <n v="317"/>
    <n v="31467.97"/>
    <n v="31917.040000000001"/>
    <n v="182"/>
    <n v="0"/>
    <n v="0"/>
    <x v="0"/>
    <x v="0"/>
    <x v="0"/>
    <x v="0"/>
    <x v="0"/>
    <x v="0"/>
  </r>
  <r>
    <x v="0"/>
    <x v="4"/>
    <x v="7"/>
    <x v="41"/>
    <n v="194"/>
    <n v="77704.5"/>
    <n v="41175.83"/>
    <n v="36528.67"/>
    <n v="0"/>
    <n v="14202.38"/>
    <n v="11906.37"/>
    <n v="2871.1"/>
    <n v="1079"/>
    <n v="13"/>
    <n v="16500.189999999999"/>
    <n v="20192.759999999998"/>
    <n v="296"/>
    <n v="0"/>
    <n v="97.5"/>
    <n v="1"/>
    <n v="0"/>
    <n v="0"/>
    <x v="0"/>
    <x v="0"/>
    <x v="0"/>
    <x v="0"/>
    <x v="0"/>
    <x v="0"/>
  </r>
  <r>
    <x v="0"/>
    <x v="4"/>
    <x v="8"/>
    <x v="5"/>
    <n v="253"/>
    <n v="250197.11"/>
    <n v="200275.06"/>
    <n v="49922.05"/>
    <n v="7"/>
    <n v="18961.7"/>
    <n v="15044.3"/>
    <n v="4878.53"/>
    <n v="3227.22"/>
    <n v="96"/>
    <n v="2785.38"/>
    <n v="2852.87"/>
    <n v="44"/>
    <n v="999.15"/>
    <n v="1360.55"/>
    <n v="40"/>
    <n v="20023.29"/>
    <n v="161578.6"/>
    <x v="0"/>
    <x v="0"/>
    <x v="0"/>
    <x v="0"/>
    <x v="0"/>
    <x v="0"/>
  </r>
  <r>
    <x v="0"/>
    <x v="4"/>
    <x v="8"/>
    <x v="42"/>
    <n v="219"/>
    <n v="547325.69999999995"/>
    <n v="495970.22999999992"/>
    <n v="51355.470000000008"/>
    <n v="15"/>
    <n v="19941.88"/>
    <n v="9981.8700000000008"/>
    <n v="11575.45"/>
    <n v="8717.25"/>
    <n v="101"/>
    <n v="3814.15"/>
    <n v="4851.05"/>
    <n v="47"/>
    <n v="494.37"/>
    <n v="1603.68"/>
    <n v="21"/>
    <n v="15529.62"/>
    <n v="430231"/>
    <x v="0"/>
    <x v="0"/>
    <x v="0"/>
    <x v="0"/>
    <x v="0"/>
    <x v="0"/>
  </r>
  <r>
    <x v="0"/>
    <x v="4"/>
    <x v="9"/>
    <x v="43"/>
    <n v="453"/>
    <n v="734394.39"/>
    <n v="609088.03"/>
    <n v="125306.35999999999"/>
    <n v="9"/>
    <n v="46356.26"/>
    <n v="17644.990000000002"/>
    <n v="32540.85"/>
    <n v="26280.51"/>
    <n v="57"/>
    <n v="8629.2800000000007"/>
    <n v="1864.88"/>
    <n v="76"/>
    <n v="15556.37"/>
    <n v="1222.83"/>
    <n v="27"/>
    <n v="18484.599999999999"/>
    <n v="444432.1"/>
    <x v="0"/>
    <x v="0"/>
    <x v="0"/>
    <x v="0"/>
    <x v="0"/>
    <x v="0"/>
  </r>
  <r>
    <x v="0"/>
    <x v="4"/>
    <x v="9"/>
    <x v="44"/>
    <n v="138"/>
    <n v="168447.08"/>
    <n v="119280.28999999998"/>
    <n v="49166.79"/>
    <n v="0"/>
    <n v="21751.25"/>
    <n v="4598.75"/>
    <n v="22721.18"/>
    <n v="21730.18"/>
    <n v="25"/>
    <n v="674.56"/>
    <n v="48.64"/>
    <n v="5"/>
    <n v="19.8"/>
    <n v="4000"/>
    <n v="3"/>
    <n v="0"/>
    <n v="0"/>
    <x v="0"/>
    <x v="0"/>
    <x v="0"/>
    <x v="0"/>
    <x v="0"/>
    <x v="0"/>
  </r>
  <r>
    <x v="0"/>
    <x v="4"/>
    <x v="9"/>
    <x v="45"/>
    <n v="344"/>
    <n v="278960.83"/>
    <n v="182572.16000000003"/>
    <n v="96388.67"/>
    <n v="0"/>
    <n v="19148.259999999998"/>
    <n v="11082.74"/>
    <n v="55538.32"/>
    <n v="17213.29"/>
    <n v="64"/>
    <n v="7891.4"/>
    <n v="6143.7"/>
    <n v="119"/>
    <n v="12910.69"/>
    <n v="2629.21"/>
    <n v="38"/>
    <n v="0"/>
    <n v="0"/>
    <x v="0"/>
    <x v="0"/>
    <x v="0"/>
    <x v="0"/>
    <x v="0"/>
    <x v="0"/>
  </r>
  <r>
    <x v="0"/>
    <x v="4"/>
    <x v="10"/>
    <x v="47"/>
    <n v="24"/>
    <n v="41460.519999999997"/>
    <n v="22194.939999999995"/>
    <n v="19265.580000000002"/>
    <n v="2"/>
    <n v="2938"/>
    <n v="692"/>
    <n v="2625.3"/>
    <n v="288"/>
    <n v="5"/>
    <n v="1254.28"/>
    <n v="257.92"/>
    <n v="10"/>
    <n v="0"/>
    <n v="0"/>
    <n v="0"/>
    <n v="12448"/>
    <n v="15130.42"/>
    <x v="0"/>
    <x v="0"/>
    <x v="0"/>
    <x v="0"/>
    <x v="0"/>
    <x v="0"/>
  </r>
  <r>
    <x v="0"/>
    <x v="4"/>
    <x v="10"/>
    <x v="49"/>
    <n v="132"/>
    <n v="831794.29"/>
    <n v="265233.14"/>
    <n v="566561.15"/>
    <n v="50"/>
    <n v="9251.8799999999992"/>
    <n v="3253.12"/>
    <n v="5396.9"/>
    <n v="2035.1"/>
    <n v="38"/>
    <n v="14678.37"/>
    <n v="2733.78"/>
    <n v="364"/>
    <n v="1537.8"/>
    <n v="509.4"/>
    <n v="19"/>
    <n v="511659.2"/>
    <n v="241837.7"/>
    <x v="0"/>
    <x v="0"/>
    <x v="0"/>
    <x v="0"/>
    <x v="0"/>
    <x v="0"/>
  </r>
  <r>
    <x v="0"/>
    <x v="4"/>
    <x v="10"/>
    <x v="50"/>
    <n v="43"/>
    <n v="422589.28"/>
    <n v="322048.32"/>
    <n v="100540.96"/>
    <n v="65"/>
    <n v="6080.75"/>
    <n v="1796.75"/>
    <n v="7923.16"/>
    <n v="13877.14"/>
    <n v="22"/>
    <n v="1825.08"/>
    <n v="1691.17"/>
    <n v="32"/>
    <n v="0"/>
    <n v="0"/>
    <n v="0"/>
    <n v="84711.97"/>
    <n v="261082.7"/>
    <x v="0"/>
    <x v="0"/>
    <x v="0"/>
    <x v="0"/>
    <x v="0"/>
    <x v="0"/>
  </r>
  <r>
    <x v="0"/>
    <x v="4"/>
    <x v="10"/>
    <x v="51"/>
    <n v="216"/>
    <n v="352888.39"/>
    <n v="155686.97000000003"/>
    <n v="197201.41999999998"/>
    <n v="33"/>
    <n v="19880.349999999999"/>
    <n v="5082.6499999999996"/>
    <n v="11129.04"/>
    <n v="6207.61"/>
    <n v="30"/>
    <n v="7902.69"/>
    <n v="1223.76"/>
    <n v="83"/>
    <n v="1377.84"/>
    <n v="599.36"/>
    <n v="43"/>
    <n v="156911.5"/>
    <n v="107900.3"/>
    <x v="0"/>
    <x v="0"/>
    <x v="0"/>
    <x v="0"/>
    <x v="0"/>
    <x v="0"/>
  </r>
  <r>
    <x v="0"/>
    <x v="4"/>
    <x v="10"/>
    <x v="61"/>
    <n v="0"/>
    <n v="4866"/>
    <n v="0"/>
    <n v="4866"/>
    <n v="1"/>
    <n v="0"/>
    <n v="0"/>
    <n v="0"/>
    <n v="0"/>
    <n v="0"/>
    <n v="0"/>
    <n v="0"/>
    <n v="0"/>
    <n v="0"/>
    <n v="0"/>
    <n v="0"/>
    <n v="4866"/>
    <n v="0"/>
    <x v="0"/>
    <x v="0"/>
    <x v="0"/>
    <x v="0"/>
    <x v="0"/>
    <x v="0"/>
  </r>
  <r>
    <x v="0"/>
    <x v="4"/>
    <x v="10"/>
    <x v="52"/>
    <n v="188"/>
    <n v="55069.15"/>
    <n v="31653.590000000004"/>
    <n v="23415.559999999998"/>
    <n v="0"/>
    <n v="9933.65"/>
    <n v="3597.35"/>
    <n v="4949.88"/>
    <n v="4889.12"/>
    <n v="29"/>
    <n v="3610.3"/>
    <n v="1765.75"/>
    <n v="50"/>
    <n v="4600.7299999999996"/>
    <n v="1723.37"/>
    <n v="39"/>
    <n v="0"/>
    <n v="0"/>
    <x v="0"/>
    <x v="0"/>
    <x v="0"/>
    <x v="0"/>
    <x v="0"/>
    <x v="0"/>
  </r>
  <r>
    <x v="0"/>
    <x v="4"/>
    <x v="10"/>
    <x v="53"/>
    <n v="22"/>
    <n v="90489.02"/>
    <n v="12356.87000000001"/>
    <n v="78132.149999999994"/>
    <n v="11"/>
    <n v="2484.75"/>
    <n v="380.25"/>
    <n v="0"/>
    <n v="0"/>
    <n v="0"/>
    <n v="1064.7"/>
    <n v="0"/>
    <n v="9"/>
    <n v="111.7"/>
    <n v="486.2"/>
    <n v="14"/>
    <n v="74471"/>
    <n v="11490.42"/>
    <x v="0"/>
    <x v="0"/>
    <x v="0"/>
    <x v="0"/>
    <x v="0"/>
    <x v="0"/>
  </r>
  <r>
    <x v="0"/>
    <x v="4"/>
    <x v="10"/>
    <x v="54"/>
    <n v="103"/>
    <n v="327807.06"/>
    <n v="179941.34"/>
    <n v="147865.72"/>
    <n v="18"/>
    <n v="11523.25"/>
    <n v="3696.75"/>
    <n v="5763.16"/>
    <n v="3509.84"/>
    <n v="24"/>
    <n v="3125.04"/>
    <n v="4067.11"/>
    <n v="66"/>
    <n v="8.9700000000000006"/>
    <n v="80.73"/>
    <n v="1"/>
    <n v="127445.3"/>
    <n v="150040.9"/>
    <x v="0"/>
    <x v="0"/>
    <x v="0"/>
    <x v="0"/>
    <x v="0"/>
    <x v="0"/>
  </r>
  <r>
    <x v="0"/>
    <x v="4"/>
    <x v="11"/>
    <x v="56"/>
    <n v="40"/>
    <n v="10100"/>
    <n v="1671.5"/>
    <n v="8428.5"/>
    <n v="0"/>
    <n v="8428.5"/>
    <n v="1671.5"/>
    <n v="0"/>
    <n v="0"/>
    <n v="0"/>
    <n v="0"/>
    <n v="0"/>
    <n v="0"/>
    <n v="0"/>
    <n v="0"/>
    <n v="0"/>
    <n v="0"/>
    <n v="0"/>
    <x v="0"/>
    <x v="0"/>
    <x v="0"/>
    <x v="0"/>
    <x v="0"/>
    <x v="0"/>
  </r>
  <r>
    <x v="0"/>
    <x v="4"/>
    <x v="11"/>
    <x v="57"/>
    <n v="170"/>
    <n v="42602.8"/>
    <n v="6412.9900000000052"/>
    <n v="36189.81"/>
    <n v="0"/>
    <n v="36134.449999999997"/>
    <n v="6191.55"/>
    <n v="0"/>
    <n v="0"/>
    <n v="0"/>
    <n v="55.36"/>
    <n v="221.44"/>
    <n v="3"/>
    <n v="0"/>
    <n v="0"/>
    <n v="0"/>
    <n v="0"/>
    <n v="0"/>
    <x v="0"/>
    <x v="0"/>
    <x v="0"/>
    <x v="0"/>
    <x v="0"/>
    <x v="0"/>
  </r>
  <r>
    <x v="0"/>
    <x v="4"/>
    <x v="11"/>
    <x v="58"/>
    <n v="106"/>
    <n v="27853"/>
    <n v="4255.9000000000015"/>
    <n v="23597.1"/>
    <n v="0"/>
    <n v="23570.1"/>
    <n v="4255.8999999999996"/>
    <n v="0"/>
    <n v="0"/>
    <n v="0"/>
    <n v="0"/>
    <n v="0"/>
    <n v="0"/>
    <n v="27"/>
    <n v="0"/>
    <n v="1"/>
    <n v="0"/>
    <n v="0"/>
    <x v="0"/>
    <x v="0"/>
    <x v="0"/>
    <x v="0"/>
    <x v="0"/>
    <x v="0"/>
  </r>
  <r>
    <x v="0"/>
    <x v="4"/>
    <x v="11"/>
    <x v="59"/>
    <n v="1"/>
    <n v="2166"/>
    <n v="52.800000000000182"/>
    <n v="2113.1999999999998"/>
    <n v="0"/>
    <n v="13.2"/>
    <n v="52.8"/>
    <n v="0"/>
    <n v="0"/>
    <n v="0"/>
    <n v="0"/>
    <n v="0"/>
    <n v="0"/>
    <n v="0"/>
    <n v="0"/>
    <n v="0"/>
    <n v="0"/>
    <n v="0"/>
    <x v="0"/>
    <x v="0"/>
    <x v="0"/>
    <x v="0"/>
    <x v="0"/>
    <x v="0"/>
  </r>
  <r>
    <x v="0"/>
    <x v="4"/>
    <x v="11"/>
    <x v="120"/>
    <n v="78"/>
    <n v="18302"/>
    <n v="4188"/>
    <n v="14114"/>
    <n v="0"/>
    <n v="14114"/>
    <n v="4188"/>
    <n v="0"/>
    <n v="0"/>
    <n v="0"/>
    <n v="0"/>
    <n v="0"/>
    <n v="0"/>
    <n v="0"/>
    <n v="0"/>
    <n v="0"/>
    <n v="0"/>
    <n v="0"/>
    <x v="0"/>
    <x v="0"/>
    <x v="0"/>
    <x v="0"/>
    <x v="0"/>
    <x v="0"/>
  </r>
  <r>
    <x v="0"/>
    <x v="4"/>
    <x v="12"/>
    <x v="60"/>
    <n v="46"/>
    <n v="245426"/>
    <n v="1384.9500000000116"/>
    <n v="244041.05"/>
    <n v="9"/>
    <n v="7074.25"/>
    <n v="1130.75"/>
    <n v="0"/>
    <n v="0"/>
    <n v="0"/>
    <n v="1782"/>
    <n v="0"/>
    <n v="13"/>
    <n v="31.8"/>
    <n v="254.2"/>
    <n v="1"/>
    <n v="235153"/>
    <n v="0"/>
    <x v="0"/>
    <x v="0"/>
    <x v="0"/>
    <x v="0"/>
    <x v="0"/>
    <x v="0"/>
  </r>
  <r>
    <x v="0"/>
    <x v="4"/>
    <x v="12"/>
    <x v="61"/>
    <n v="175"/>
    <n v="292894.64"/>
    <n v="238283.41"/>
    <n v="54611.23"/>
    <n v="9"/>
    <n v="7381.3"/>
    <n v="3530.2"/>
    <n v="8266.35"/>
    <n v="3099.7"/>
    <n v="38"/>
    <n v="1997.4"/>
    <n v="1906.1"/>
    <n v="35"/>
    <n v="3763.18"/>
    <n v="5161.0200000000004"/>
    <n v="35"/>
    <n v="33203"/>
    <n v="201854.3"/>
    <x v="0"/>
    <x v="0"/>
    <x v="0"/>
    <x v="0"/>
    <x v="0"/>
    <x v="0"/>
  </r>
  <r>
    <x v="0"/>
    <x v="4"/>
    <x v="12"/>
    <x v="55"/>
    <n v="123"/>
    <n v="396679.21"/>
    <n v="325788.13"/>
    <n v="70891.08"/>
    <n v="21"/>
    <n v="10481.25"/>
    <n v="6083.75"/>
    <n v="2970.27"/>
    <n v="4998.93"/>
    <n v="31"/>
    <n v="2010.87"/>
    <n v="6809.78"/>
    <n v="71"/>
    <n v="595.69000000000005"/>
    <n v="7836.21"/>
    <n v="40"/>
    <n v="53333"/>
    <n v="284121.09999999998"/>
    <x v="0"/>
    <x v="0"/>
    <x v="0"/>
    <x v="0"/>
    <x v="0"/>
    <x v="0"/>
  </r>
  <r>
    <x v="0"/>
    <x v="4"/>
    <x v="13"/>
    <x v="62"/>
    <n v="660"/>
    <n v="150436.76"/>
    <n v="123516.23000000001"/>
    <n v="26920.53"/>
    <n v="0"/>
    <n v="7936.65"/>
    <n v="27438.85"/>
    <n v="953.94"/>
    <n v="7297.06"/>
    <n v="24"/>
    <n v="11056.41"/>
    <n v="70857.3"/>
    <n v="664"/>
    <n v="465.53"/>
    <n v="1421.02"/>
    <n v="39"/>
    <n v="0"/>
    <n v="0"/>
    <x v="0"/>
    <x v="0"/>
    <x v="0"/>
    <x v="0"/>
    <x v="0"/>
    <x v="0"/>
  </r>
  <r>
    <x v="0"/>
    <x v="4"/>
    <x v="14"/>
    <x v="63"/>
    <n v="13"/>
    <n v="64288.2"/>
    <n v="40150"/>
    <n v="24138.2"/>
    <n v="0"/>
    <n v="2400"/>
    <n v="0"/>
    <n v="20075"/>
    <n v="0"/>
    <n v="6"/>
    <n v="1663.2"/>
    <n v="0"/>
    <n v="4"/>
    <n v="0"/>
    <n v="0"/>
    <n v="0"/>
    <n v="0"/>
    <n v="0"/>
    <x v="0"/>
    <x v="0"/>
    <x v="0"/>
    <x v="0"/>
    <x v="0"/>
    <x v="0"/>
  </r>
  <r>
    <x v="0"/>
    <x v="4"/>
    <x v="15"/>
    <x v="64"/>
    <n v="16"/>
    <n v="95992.79"/>
    <n v="60609.37999999999"/>
    <n v="35383.410000000003"/>
    <n v="7"/>
    <n v="1954.5"/>
    <n v="700.5"/>
    <n v="347.05"/>
    <n v="314.75"/>
    <n v="2"/>
    <n v="1400.16"/>
    <n v="287.04000000000002"/>
    <n v="12"/>
    <n v="0"/>
    <n v="0"/>
    <n v="0"/>
    <n v="31681.7"/>
    <n v="57983.49"/>
    <x v="0"/>
    <x v="0"/>
    <x v="0"/>
    <x v="0"/>
    <x v="0"/>
    <x v="0"/>
  </r>
  <r>
    <x v="0"/>
    <x v="4"/>
    <x v="16"/>
    <x v="65"/>
    <n v="149"/>
    <n v="80628.5"/>
    <n v="42922.82"/>
    <n v="37705.68"/>
    <n v="0"/>
    <n v="15321.5"/>
    <n v="5711"/>
    <n v="1746.96"/>
    <n v="7340.05"/>
    <n v="20"/>
    <n v="19899.22"/>
    <n v="11697.75"/>
    <n v="214"/>
    <n v="80"/>
    <n v="0"/>
    <n v="11"/>
    <n v="0"/>
    <n v="0"/>
    <x v="0"/>
    <x v="0"/>
    <x v="0"/>
    <x v="0"/>
    <x v="0"/>
    <x v="0"/>
  </r>
  <r>
    <x v="0"/>
    <x v="4"/>
    <x v="16"/>
    <x v="66"/>
    <n v="23"/>
    <n v="27723.9"/>
    <n v="14488.170000000002"/>
    <n v="13235.73"/>
    <n v="0"/>
    <n v="2776.25"/>
    <n v="1058.75"/>
    <n v="2335.84"/>
    <n v="2434.46"/>
    <n v="17"/>
    <n v="7745.64"/>
    <n v="830.36"/>
    <n v="64"/>
    <n v="378"/>
    <n v="624"/>
    <n v="2"/>
    <n v="0"/>
    <n v="0"/>
    <x v="0"/>
    <x v="0"/>
    <x v="0"/>
    <x v="0"/>
    <x v="0"/>
    <x v="0"/>
  </r>
  <r>
    <x v="0"/>
    <x v="4"/>
    <x v="17"/>
    <x v="67"/>
    <n v="360"/>
    <n v="276249.46999999997"/>
    <n v="193666.76999999996"/>
    <n v="82582.700000000012"/>
    <n v="3"/>
    <n v="9877.1"/>
    <n v="13650.4"/>
    <n v="14115.58"/>
    <n v="7964.08"/>
    <n v="63"/>
    <n v="30945.119999999999"/>
    <n v="37588.21"/>
    <n v="602"/>
    <n v="1275.94"/>
    <n v="913.22"/>
    <n v="56"/>
    <n v="26368.959999999999"/>
    <n v="89391.54"/>
    <x v="0"/>
    <x v="0"/>
    <x v="0"/>
    <x v="0"/>
    <x v="0"/>
    <x v="0"/>
  </r>
  <r>
    <x v="0"/>
    <x v="4"/>
    <x v="17"/>
    <x v="68"/>
    <n v="362"/>
    <n v="205782.1"/>
    <n v="152877.17000000001"/>
    <n v="52904.929999999993"/>
    <n v="2"/>
    <n v="8920.65"/>
    <n v="13719.35"/>
    <n v="6841.09"/>
    <n v="12298.96"/>
    <n v="52"/>
    <n v="25712"/>
    <n v="54359.08"/>
    <n v="606"/>
    <n v="2494.21"/>
    <n v="1394.49"/>
    <n v="97"/>
    <n v="7987.98"/>
    <n v="32825.19"/>
    <x v="0"/>
    <x v="0"/>
    <x v="0"/>
    <x v="0"/>
    <x v="0"/>
    <x v="0"/>
  </r>
  <r>
    <x v="0"/>
    <x v="4"/>
    <x v="18"/>
    <x v="69"/>
    <n v="88"/>
    <n v="58874.06"/>
    <n v="39512.22"/>
    <n v="19361.84"/>
    <n v="1"/>
    <n v="9290"/>
    <n v="3280"/>
    <n v="1862.48"/>
    <n v="2360.12"/>
    <n v="4"/>
    <n v="8209.36"/>
    <n v="3299.64"/>
    <n v="73"/>
    <n v="0"/>
    <n v="0"/>
    <n v="0"/>
    <n v="0"/>
    <n v="22127.26"/>
    <x v="0"/>
    <x v="0"/>
    <x v="0"/>
    <x v="0"/>
    <x v="0"/>
    <x v="0"/>
  </r>
  <r>
    <x v="0"/>
    <x v="4"/>
    <x v="19"/>
    <x v="70"/>
    <n v="98"/>
    <n v="110507.85"/>
    <n v="47701.12000000001"/>
    <n v="62806.729999999996"/>
    <n v="0"/>
    <n v="11808.76"/>
    <n v="2726.24"/>
    <n v="6840.98"/>
    <n v="7382.77"/>
    <n v="23"/>
    <n v="12149.79"/>
    <n v="6610.26"/>
    <n v="152"/>
    <n v="19672.2"/>
    <n v="2534.35"/>
    <n v="16"/>
    <n v="0"/>
    <n v="0"/>
    <x v="0"/>
    <x v="0"/>
    <x v="0"/>
    <x v="0"/>
    <x v="0"/>
    <x v="0"/>
  </r>
  <r>
    <x v="0"/>
    <x v="4"/>
    <x v="19"/>
    <x v="71"/>
    <n v="78"/>
    <n v="95026.28"/>
    <n v="44213.479999999996"/>
    <n v="50812.800000000003"/>
    <n v="1"/>
    <n v="9814.8799999999992"/>
    <n v="3603.87"/>
    <n v="5452.2"/>
    <n v="3505.2"/>
    <n v="12"/>
    <n v="11960.6"/>
    <n v="8997.6"/>
    <n v="126"/>
    <n v="14370.29"/>
    <n v="10192.01"/>
    <n v="19"/>
    <n v="1596.83"/>
    <n v="0"/>
    <x v="0"/>
    <x v="0"/>
    <x v="0"/>
    <x v="0"/>
    <x v="0"/>
    <x v="0"/>
  </r>
  <r>
    <x v="0"/>
    <x v="4"/>
    <x v="19"/>
    <x v="72"/>
    <n v="70"/>
    <n v="57130.02"/>
    <n v="28722.829999999998"/>
    <n v="28407.19"/>
    <n v="1"/>
    <n v="7204.88"/>
    <n v="2155.12"/>
    <n v="6905.95"/>
    <n v="613.35"/>
    <n v="16"/>
    <n v="12947.91"/>
    <n v="3165.99"/>
    <n v="140"/>
    <n v="855.45"/>
    <n v="93.15"/>
    <n v="3"/>
    <n v="0"/>
    <n v="7656.62"/>
    <x v="0"/>
    <x v="0"/>
    <x v="0"/>
    <x v="0"/>
    <x v="0"/>
    <x v="0"/>
  </r>
  <r>
    <x v="0"/>
    <x v="4"/>
    <x v="35"/>
    <x v="187"/>
    <n v="16"/>
    <n v="16322.2"/>
    <n v="8794.7999999999993"/>
    <n v="7527.4000000000005"/>
    <n v="0"/>
    <n v="1827.5"/>
    <n v="440"/>
    <n v="3881"/>
    <n v="197.6"/>
    <n v="5"/>
    <n v="879.3"/>
    <n v="0"/>
    <n v="6"/>
    <n v="939.6"/>
    <n v="0"/>
    <n v="4"/>
    <n v="0"/>
    <n v="0"/>
    <x v="0"/>
    <x v="0"/>
    <x v="0"/>
    <x v="0"/>
    <x v="0"/>
    <x v="0"/>
  </r>
  <r>
    <x v="0"/>
    <x v="4"/>
    <x v="20"/>
    <x v="73"/>
    <n v="0"/>
    <n v="187915.37"/>
    <n v="16078.26999999999"/>
    <n v="171837.1"/>
    <n v="5"/>
    <n v="0"/>
    <n v="0"/>
    <n v="0"/>
    <n v="0"/>
    <n v="0"/>
    <n v="0"/>
    <n v="0"/>
    <n v="0"/>
    <n v="0"/>
    <n v="0"/>
    <n v="0"/>
    <n v="171475.1"/>
    <n v="16078.27"/>
    <x v="0"/>
    <x v="0"/>
    <x v="0"/>
    <x v="0"/>
    <x v="0"/>
    <x v="0"/>
  </r>
  <r>
    <x v="0"/>
    <x v="4"/>
    <x v="20"/>
    <x v="74"/>
    <n v="326"/>
    <n v="301564.62"/>
    <n v="207641.51"/>
    <n v="93923.11"/>
    <n v="0"/>
    <n v="15139.59"/>
    <n v="12158.91"/>
    <n v="34279.480000000003"/>
    <n v="32827.79"/>
    <n v="199"/>
    <n v="34414.65"/>
    <n v="24903.1"/>
    <n v="500"/>
    <n v="5624.39"/>
    <n v="3537.17"/>
    <n v="38"/>
    <n v="0"/>
    <n v="0"/>
    <x v="0"/>
    <x v="0"/>
    <x v="0"/>
    <x v="0"/>
    <x v="0"/>
    <x v="0"/>
  </r>
  <r>
    <x v="0"/>
    <x v="4"/>
    <x v="20"/>
    <x v="75"/>
    <n v="195"/>
    <n v="794638.43"/>
    <n v="380702.33000000007"/>
    <n v="413936.1"/>
    <n v="66"/>
    <n v="13254.85"/>
    <n v="6861.15"/>
    <n v="25966.51"/>
    <n v="12190.31"/>
    <n v="115"/>
    <n v="24294.42"/>
    <n v="10033.540000000001"/>
    <n v="304"/>
    <n v="1756.72"/>
    <n v="1424.99"/>
    <n v="24"/>
    <n v="345805.6"/>
    <n v="273878.7"/>
    <x v="0"/>
    <x v="0"/>
    <x v="0"/>
    <x v="0"/>
    <x v="0"/>
    <x v="0"/>
  </r>
  <r>
    <x v="0"/>
    <x v="4"/>
    <x v="20"/>
    <x v="76"/>
    <n v="264"/>
    <n v="813285.98"/>
    <n v="515125.15"/>
    <n v="298160.82999999996"/>
    <n v="67"/>
    <n v="15300.85"/>
    <n v="15110.15"/>
    <n v="30542.27"/>
    <n v="28856.6"/>
    <n v="179"/>
    <n v="24351.599999999999"/>
    <n v="18243.09"/>
    <n v="407"/>
    <n v="1786.81"/>
    <n v="1565.39"/>
    <n v="27"/>
    <n v="216430.3"/>
    <n v="332552.2"/>
    <x v="0"/>
    <x v="0"/>
    <x v="0"/>
    <x v="0"/>
    <x v="0"/>
    <x v="0"/>
  </r>
  <r>
    <x v="0"/>
    <x v="4"/>
    <x v="20"/>
    <x v="77"/>
    <n v="268"/>
    <n v="492216.5"/>
    <n v="356738.94"/>
    <n v="135477.56"/>
    <n v="36"/>
    <n v="12983.38"/>
    <n v="9399.6200000000008"/>
    <n v="23012.17"/>
    <n v="22421.7"/>
    <n v="136"/>
    <n v="18736.43"/>
    <n v="24472.53"/>
    <n v="346"/>
    <n v="4942.1899999999996"/>
    <n v="3552.02"/>
    <n v="57"/>
    <n v="67790.39"/>
    <n v="206025.3"/>
    <x v="0"/>
    <x v="0"/>
    <x v="0"/>
    <x v="0"/>
    <x v="0"/>
    <x v="0"/>
  </r>
  <r>
    <x v="0"/>
    <x v="4"/>
    <x v="20"/>
    <x v="78"/>
    <n v="259"/>
    <n v="401715.11"/>
    <n v="244722.56"/>
    <n v="156992.54999999999"/>
    <n v="35"/>
    <n v="11784.76"/>
    <n v="9328.49"/>
    <n v="24521.74"/>
    <n v="28302.95"/>
    <n v="155"/>
    <n v="20945.61"/>
    <n v="16626.939999999999"/>
    <n v="324"/>
    <n v="895.92"/>
    <n v="3278.21"/>
    <n v="30"/>
    <n v="95438.52"/>
    <n v="81536.59"/>
    <x v="0"/>
    <x v="0"/>
    <x v="0"/>
    <x v="0"/>
    <x v="0"/>
    <x v="0"/>
  </r>
  <r>
    <x v="0"/>
    <x v="4"/>
    <x v="21"/>
    <x v="79"/>
    <n v="62"/>
    <n v="60573.61"/>
    <n v="24268.510000000002"/>
    <n v="36305.1"/>
    <n v="0"/>
    <n v="3332.5"/>
    <n v="1426.5"/>
    <n v="6110.08"/>
    <n v="2459.4299999999998"/>
    <n v="27"/>
    <n v="3400.31"/>
    <n v="1758.11"/>
    <n v="51"/>
    <n v="5657.21"/>
    <n v="1485.45"/>
    <n v="20"/>
    <n v="0"/>
    <n v="0"/>
    <x v="0"/>
    <x v="0"/>
    <x v="0"/>
    <x v="0"/>
    <x v="0"/>
    <x v="0"/>
  </r>
  <r>
    <x v="0"/>
    <x v="4"/>
    <x v="21"/>
    <x v="74"/>
    <n v="0"/>
    <n v="2000"/>
    <n v="0"/>
    <n v="2000"/>
    <n v="0"/>
    <n v="0"/>
    <n v="0"/>
    <n v="0"/>
    <n v="0"/>
    <n v="0"/>
    <n v="0"/>
    <n v="0"/>
    <n v="0"/>
    <n v="0"/>
    <n v="0"/>
    <n v="0"/>
    <n v="0"/>
    <n v="0"/>
    <x v="0"/>
    <x v="0"/>
    <x v="0"/>
    <x v="0"/>
    <x v="0"/>
    <x v="0"/>
  </r>
  <r>
    <x v="0"/>
    <x v="4"/>
    <x v="21"/>
    <x v="80"/>
    <n v="39"/>
    <n v="49309.02"/>
    <n v="22792.269999999997"/>
    <n v="26516.75"/>
    <n v="0"/>
    <n v="2249.3000000000002"/>
    <n v="749.7"/>
    <n v="5059.95"/>
    <n v="2725.03"/>
    <n v="24"/>
    <n v="3634.5"/>
    <n v="2088.7800000000002"/>
    <n v="47"/>
    <n v="5380"/>
    <n v="1658.8"/>
    <n v="10"/>
    <n v="0"/>
    <n v="0"/>
    <x v="0"/>
    <x v="0"/>
    <x v="0"/>
    <x v="0"/>
    <x v="0"/>
    <x v="0"/>
  </r>
  <r>
    <x v="0"/>
    <x v="4"/>
    <x v="21"/>
    <x v="81"/>
    <n v="43"/>
    <n v="43321.83"/>
    <n v="20802.920000000002"/>
    <n v="22518.91"/>
    <n v="0"/>
    <n v="1875.4"/>
    <n v="375.85"/>
    <n v="6656.96"/>
    <n v="1865.85"/>
    <n v="26"/>
    <n v="2117.5100000000002"/>
    <n v="1195.44"/>
    <n v="28"/>
    <n v="4754.04"/>
    <n v="320.16000000000003"/>
    <n v="13"/>
    <n v="0"/>
    <n v="0"/>
    <x v="0"/>
    <x v="0"/>
    <x v="0"/>
    <x v="0"/>
    <x v="0"/>
    <x v="0"/>
  </r>
  <r>
    <x v="0"/>
    <x v="4"/>
    <x v="21"/>
    <x v="82"/>
    <n v="42"/>
    <n v="49615.3"/>
    <n v="19674.490000000005"/>
    <n v="29940.809999999998"/>
    <n v="0"/>
    <n v="1614.45"/>
    <n v="457.55"/>
    <n v="5473.19"/>
    <n v="1878.66"/>
    <n v="22"/>
    <n v="2570.62"/>
    <n v="1882.18"/>
    <n v="32"/>
    <n v="2332.5500000000002"/>
    <n v="752.4"/>
    <n v="15"/>
    <n v="0"/>
    <n v="0"/>
    <x v="0"/>
    <x v="0"/>
    <x v="0"/>
    <x v="0"/>
    <x v="0"/>
    <x v="0"/>
  </r>
  <r>
    <x v="0"/>
    <x v="4"/>
    <x v="30"/>
    <x v="179"/>
    <n v="1"/>
    <n v="0"/>
    <n v="0"/>
    <n v="0"/>
    <n v="0"/>
    <n v="0"/>
    <n v="0"/>
    <n v="0"/>
    <n v="0"/>
    <n v="0"/>
    <n v="0"/>
    <n v="0"/>
    <n v="0"/>
    <n v="0"/>
    <n v="0"/>
    <n v="0"/>
    <n v="0"/>
    <n v="0"/>
    <x v="0"/>
    <x v="0"/>
    <x v="0"/>
    <x v="0"/>
    <x v="0"/>
    <x v="0"/>
  </r>
  <r>
    <x v="0"/>
    <x v="4"/>
    <x v="22"/>
    <x v="83"/>
    <n v="164"/>
    <n v="762427.07"/>
    <n v="613924.01"/>
    <n v="148503.06"/>
    <n v="26"/>
    <n v="20670.63"/>
    <n v="7020.62"/>
    <n v="9559.61"/>
    <n v="10950.14"/>
    <n v="95"/>
    <n v="29.92"/>
    <n v="119.68"/>
    <n v="2"/>
    <n v="2656.3"/>
    <n v="813.3"/>
    <n v="19"/>
    <n v="114860.6"/>
    <n v="554000.80000000005"/>
    <x v="0"/>
    <x v="0"/>
    <x v="0"/>
    <x v="0"/>
    <x v="0"/>
    <x v="0"/>
  </r>
  <r>
    <x v="0"/>
    <x v="4"/>
    <x v="22"/>
    <x v="84"/>
    <n v="222"/>
    <n v="405211.06"/>
    <n v="237708"/>
    <n v="167503.06"/>
    <n v="20"/>
    <n v="26673.38"/>
    <n v="10227.870000000001"/>
    <n v="17168.349999999999"/>
    <n v="8530.9500000000007"/>
    <n v="107"/>
    <n v="1870.61"/>
    <n v="1602.29"/>
    <n v="29"/>
    <n v="5046.42"/>
    <n v="2421.08"/>
    <n v="30"/>
    <n v="115294.3"/>
    <n v="163527.20000000001"/>
    <x v="0"/>
    <x v="0"/>
    <x v="0"/>
    <x v="0"/>
    <x v="0"/>
    <x v="0"/>
  </r>
  <r>
    <x v="0"/>
    <x v="4"/>
    <x v="22"/>
    <x v="85"/>
    <n v="311"/>
    <n v="510330.03"/>
    <n v="396950.80000000005"/>
    <n v="113379.23"/>
    <n v="10"/>
    <n v="35773.65"/>
    <n v="16910.099999999999"/>
    <n v="20637.61"/>
    <n v="33515.5"/>
    <n v="174"/>
    <n v="2274.02"/>
    <n v="6427.43"/>
    <n v="64"/>
    <n v="497"/>
    <n v="22.4"/>
    <n v="4"/>
    <n v="54196.95"/>
    <n v="231769.2"/>
    <x v="0"/>
    <x v="0"/>
    <x v="0"/>
    <x v="0"/>
    <x v="0"/>
    <x v="0"/>
  </r>
  <r>
    <x v="0"/>
    <x v="4"/>
    <x v="22"/>
    <x v="86"/>
    <n v="546"/>
    <n v="415948.43"/>
    <n v="327475.02"/>
    <n v="88473.409999999989"/>
    <n v="3"/>
    <n v="19407.349999999999"/>
    <n v="17038.150000000001"/>
    <n v="49945.24"/>
    <n v="60602.58"/>
    <n v="328"/>
    <n v="9613.06"/>
    <n v="7729.99"/>
    <n v="174"/>
    <n v="3148.76"/>
    <n v="8430.74"/>
    <n v="75"/>
    <n v="5250"/>
    <n v="12577.92"/>
    <x v="0"/>
    <x v="0"/>
    <x v="0"/>
    <x v="0"/>
    <x v="0"/>
    <x v="0"/>
  </r>
  <r>
    <x v="0"/>
    <x v="4"/>
    <x v="22"/>
    <x v="87"/>
    <n v="90"/>
    <n v="88528.28"/>
    <n v="72286.959999999992"/>
    <n v="16241.320000000002"/>
    <n v="1"/>
    <n v="8230.26"/>
    <n v="6207.24"/>
    <n v="6628.21"/>
    <n v="15818.55"/>
    <n v="58"/>
    <n v="1055.25"/>
    <n v="706.55"/>
    <n v="17"/>
    <n v="327.60000000000002"/>
    <n v="123.5"/>
    <n v="3"/>
    <n v="0"/>
    <n v="4537.6000000000004"/>
    <x v="0"/>
    <x v="0"/>
    <x v="0"/>
    <x v="0"/>
    <x v="0"/>
    <x v="0"/>
  </r>
  <r>
    <x v="0"/>
    <x v="4"/>
    <x v="23"/>
    <x v="89"/>
    <n v="353"/>
    <n v="135473.9"/>
    <n v="102952.04999999999"/>
    <n v="32521.85"/>
    <n v="0"/>
    <n v="4024.35"/>
    <n v="6598.55"/>
    <n v="0"/>
    <n v="0"/>
    <n v="0"/>
    <n v="887.4"/>
    <n v="0"/>
    <n v="2"/>
    <n v="12321.1"/>
    <n v="96353.5"/>
    <n v="305"/>
    <n v="0"/>
    <n v="0"/>
    <x v="0"/>
    <x v="0"/>
    <x v="0"/>
    <x v="0"/>
    <x v="0"/>
    <x v="0"/>
  </r>
  <r>
    <x v="0"/>
    <x v="4"/>
    <x v="23"/>
    <x v="90"/>
    <n v="297"/>
    <n v="128684"/>
    <n v="104710.33"/>
    <n v="23973.67"/>
    <n v="0"/>
    <n v="3283.92"/>
    <n v="7173.88"/>
    <n v="0"/>
    <n v="0"/>
    <n v="0"/>
    <n v="0"/>
    <n v="0"/>
    <n v="0"/>
    <n v="13396.75"/>
    <n v="97536.45"/>
    <n v="358"/>
    <n v="0"/>
    <n v="0"/>
    <x v="0"/>
    <x v="0"/>
    <x v="0"/>
    <x v="0"/>
    <x v="0"/>
    <x v="0"/>
  </r>
  <r>
    <x v="0"/>
    <x v="4"/>
    <x v="23"/>
    <x v="91"/>
    <n v="212"/>
    <n v="88910.25"/>
    <n v="64547.05"/>
    <n v="24363.200000000001"/>
    <n v="0"/>
    <n v="2472.88"/>
    <n v="4321.5200000000004"/>
    <n v="0"/>
    <n v="0"/>
    <n v="0"/>
    <n v="0"/>
    <n v="0"/>
    <n v="0"/>
    <n v="10386.32"/>
    <n v="60225.53"/>
    <n v="219"/>
    <n v="0"/>
    <n v="0"/>
    <x v="0"/>
    <x v="0"/>
    <x v="0"/>
    <x v="0"/>
    <x v="0"/>
    <x v="0"/>
  </r>
  <r>
    <x v="0"/>
    <x v="4"/>
    <x v="23"/>
    <x v="92"/>
    <n v="243"/>
    <n v="51813.45"/>
    <n v="39051.279999999999"/>
    <n v="12762.17"/>
    <n v="0"/>
    <n v="3039.11"/>
    <n v="3219.94"/>
    <n v="0"/>
    <n v="0"/>
    <n v="0"/>
    <n v="0"/>
    <n v="0"/>
    <n v="0"/>
    <n v="9723.06"/>
    <n v="35831.339999999997"/>
    <n v="188"/>
    <n v="0"/>
    <n v="0"/>
    <x v="0"/>
    <x v="0"/>
    <x v="0"/>
    <x v="0"/>
    <x v="0"/>
    <x v="0"/>
  </r>
  <r>
    <x v="0"/>
    <x v="4"/>
    <x v="23"/>
    <x v="93"/>
    <n v="4"/>
    <n v="1383.4"/>
    <n v="805.40000000000009"/>
    <n v="578"/>
    <n v="0"/>
    <n v="0"/>
    <n v="132"/>
    <n v="0"/>
    <n v="0"/>
    <n v="0"/>
    <n v="0"/>
    <n v="0"/>
    <n v="0"/>
    <n v="0"/>
    <n v="673.4"/>
    <n v="3"/>
    <n v="0"/>
    <n v="0"/>
    <x v="0"/>
    <x v="0"/>
    <x v="0"/>
    <x v="0"/>
    <x v="0"/>
    <x v="0"/>
  </r>
  <r>
    <x v="0"/>
    <x v="4"/>
    <x v="23"/>
    <x v="188"/>
    <n v="4"/>
    <n v="984.3"/>
    <n v="787.43999999999994"/>
    <n v="196.85999999999999"/>
    <n v="0"/>
    <n v="41.98"/>
    <n v="167.92"/>
    <n v="0"/>
    <n v="0"/>
    <n v="0"/>
    <n v="0"/>
    <n v="0"/>
    <n v="0"/>
    <n v="154.88"/>
    <n v="619.52"/>
    <n v="4"/>
    <n v="0"/>
    <n v="0"/>
    <x v="0"/>
    <x v="0"/>
    <x v="0"/>
    <x v="0"/>
    <x v="0"/>
    <x v="0"/>
  </r>
  <r>
    <x v="0"/>
    <x v="4"/>
    <x v="24"/>
    <x v="94"/>
    <n v="109"/>
    <n v="146632.03"/>
    <n v="39265.099999999991"/>
    <n v="107366.93000000001"/>
    <n v="25"/>
    <n v="12449.75"/>
    <n v="3487.75"/>
    <n v="1643.78"/>
    <n v="2891.42"/>
    <n v="5"/>
    <n v="596.70000000000005"/>
    <n v="53.95"/>
    <n v="4"/>
    <n v="356.7"/>
    <n v="435.4"/>
    <n v="5"/>
    <n v="92320"/>
    <n v="23326.18"/>
    <x v="0"/>
    <x v="0"/>
    <x v="0"/>
    <x v="0"/>
    <x v="0"/>
    <x v="0"/>
  </r>
  <r>
    <x v="0"/>
    <x v="4"/>
    <x v="24"/>
    <x v="95"/>
    <n v="217"/>
    <n v="176565.77"/>
    <n v="40585.00999999998"/>
    <n v="135980.76"/>
    <n v="20"/>
    <n v="29397.75"/>
    <n v="6819.75"/>
    <n v="6667.94"/>
    <n v="2012.36"/>
    <n v="10"/>
    <n v="236.77"/>
    <n v="442.93"/>
    <n v="7"/>
    <n v="3710.3"/>
    <n v="469.55"/>
    <n v="19"/>
    <n v="95968"/>
    <n v="13479.82"/>
    <x v="0"/>
    <x v="0"/>
    <x v="0"/>
    <x v="0"/>
    <x v="0"/>
    <x v="0"/>
  </r>
  <r>
    <x v="0"/>
    <x v="4"/>
    <x v="24"/>
    <x v="96"/>
    <n v="31"/>
    <n v="32666.799999999999"/>
    <n v="2790.4500000000007"/>
    <n v="29876.35"/>
    <n v="3"/>
    <n v="2307.25"/>
    <n v="1427.75"/>
    <n v="271.8"/>
    <n v="0"/>
    <n v="1"/>
    <n v="227.3"/>
    <n v="372.1"/>
    <n v="4"/>
    <n v="33"/>
    <n v="447"/>
    <n v="2"/>
    <n v="27037"/>
    <n v="0"/>
    <x v="0"/>
    <x v="0"/>
    <x v="0"/>
    <x v="0"/>
    <x v="0"/>
    <x v="0"/>
  </r>
  <r>
    <x v="0"/>
    <x v="4"/>
    <x v="24"/>
    <x v="97"/>
    <n v="173"/>
    <n v="298076.94"/>
    <n v="144971.03"/>
    <n v="153105.91"/>
    <n v="31"/>
    <n v="17973.13"/>
    <n v="6581.87"/>
    <n v="12008.93"/>
    <n v="5982.42"/>
    <n v="17"/>
    <n v="131.4"/>
    <n v="458.25"/>
    <n v="4"/>
    <n v="790.75"/>
    <n v="1163.8"/>
    <n v="11"/>
    <n v="122201.7"/>
    <n v="94801.99"/>
    <x v="0"/>
    <x v="0"/>
    <x v="0"/>
    <x v="0"/>
    <x v="0"/>
    <x v="0"/>
  </r>
  <r>
    <x v="0"/>
    <x v="4"/>
    <x v="24"/>
    <x v="102"/>
    <n v="1"/>
    <n v="0"/>
    <n v="0"/>
    <n v="0"/>
    <n v="0"/>
    <n v="0"/>
    <n v="0"/>
    <n v="0"/>
    <n v="0"/>
    <n v="0"/>
    <n v="0"/>
    <n v="0"/>
    <n v="0"/>
    <n v="0"/>
    <n v="0"/>
    <n v="0"/>
    <n v="0"/>
    <n v="0"/>
    <x v="0"/>
    <x v="0"/>
    <x v="0"/>
    <x v="0"/>
    <x v="0"/>
    <x v="0"/>
  </r>
  <r>
    <x v="0"/>
    <x v="4"/>
    <x v="24"/>
    <x v="98"/>
    <n v="266"/>
    <n v="243199.93"/>
    <n v="100380.75"/>
    <n v="142819.18"/>
    <n v="28"/>
    <n v="30451.75"/>
    <n v="9200.75"/>
    <n v="7780.54"/>
    <n v="4692.21"/>
    <n v="32"/>
    <n v="506.19"/>
    <n v="566.80999999999995"/>
    <n v="9"/>
    <n v="2168.6"/>
    <n v="0"/>
    <n v="9"/>
    <n v="101590.1"/>
    <n v="60975.48"/>
    <x v="0"/>
    <x v="0"/>
    <x v="0"/>
    <x v="0"/>
    <x v="0"/>
    <x v="0"/>
  </r>
  <r>
    <x v="0"/>
    <x v="4"/>
    <x v="24"/>
    <x v="126"/>
    <n v="147"/>
    <n v="87465.93"/>
    <n v="55288.189999999988"/>
    <n v="32177.74"/>
    <n v="0"/>
    <n v="19077.5"/>
    <n v="6455"/>
    <n v="10665.76"/>
    <n v="8633.5499999999993"/>
    <n v="21"/>
    <n v="2164.7800000000002"/>
    <n v="1184.02"/>
    <n v="27"/>
    <n v="269.7"/>
    <n v="417"/>
    <n v="3"/>
    <n v="0"/>
    <n v="0"/>
    <x v="0"/>
    <x v="0"/>
    <x v="0"/>
    <x v="0"/>
    <x v="0"/>
    <x v="0"/>
  </r>
  <r>
    <x v="0"/>
    <x v="4"/>
    <x v="25"/>
    <x v="99"/>
    <n v="0"/>
    <n v="13584"/>
    <n v="0"/>
    <n v="13584"/>
    <n v="3"/>
    <n v="0"/>
    <n v="0"/>
    <n v="0"/>
    <n v="0"/>
    <n v="0"/>
    <n v="0"/>
    <n v="0"/>
    <n v="0"/>
    <n v="0"/>
    <n v="0"/>
    <n v="0"/>
    <n v="13584"/>
    <n v="0"/>
    <x v="0"/>
    <x v="0"/>
    <x v="0"/>
    <x v="0"/>
    <x v="0"/>
    <x v="0"/>
  </r>
  <r>
    <x v="0"/>
    <x v="4"/>
    <x v="25"/>
    <x v="100"/>
    <n v="81"/>
    <n v="58433.64"/>
    <n v="43944.59"/>
    <n v="14489.05"/>
    <n v="3"/>
    <n v="7548.5"/>
    <n v="6596.5"/>
    <n v="0"/>
    <n v="0"/>
    <n v="0"/>
    <n v="0"/>
    <n v="0"/>
    <n v="0"/>
    <n v="299.55"/>
    <n v="3297.05"/>
    <n v="8"/>
    <n v="6641"/>
    <n v="34051.040000000001"/>
    <x v="0"/>
    <x v="0"/>
    <x v="0"/>
    <x v="0"/>
    <x v="0"/>
    <x v="0"/>
  </r>
  <r>
    <x v="0"/>
    <x v="4"/>
    <x v="25"/>
    <x v="101"/>
    <n v="19"/>
    <n v="3262.5"/>
    <n v="1296.5"/>
    <n v="1966"/>
    <n v="0"/>
    <n v="1966"/>
    <n v="1296.5"/>
    <n v="0"/>
    <n v="0"/>
    <n v="0"/>
    <n v="0"/>
    <n v="0"/>
    <n v="0"/>
    <n v="0"/>
    <n v="0"/>
    <n v="0"/>
    <n v="0"/>
    <n v="0"/>
    <x v="0"/>
    <x v="0"/>
    <x v="0"/>
    <x v="0"/>
    <x v="0"/>
    <x v="0"/>
  </r>
  <r>
    <x v="0"/>
    <x v="4"/>
    <x v="25"/>
    <x v="102"/>
    <n v="423"/>
    <n v="56773.65"/>
    <n v="29883.53"/>
    <n v="26890.120000000003"/>
    <n v="0"/>
    <n v="14407.65"/>
    <n v="13126.35"/>
    <n v="0"/>
    <n v="0"/>
    <n v="0"/>
    <n v="714.94"/>
    <n v="1223.5"/>
    <n v="10"/>
    <n v="11525.53"/>
    <n v="15533.68"/>
    <n v="171"/>
    <n v="0"/>
    <n v="0"/>
    <x v="0"/>
    <x v="0"/>
    <x v="0"/>
    <x v="0"/>
    <x v="0"/>
    <x v="0"/>
  </r>
  <r>
    <x v="0"/>
    <x v="4"/>
    <x v="26"/>
    <x v="103"/>
    <n v="810"/>
    <n v="78946.100000000006"/>
    <n v="39087.420000000006"/>
    <n v="39858.68"/>
    <n v="0"/>
    <n v="26471.85"/>
    <n v="21813.65"/>
    <n v="0"/>
    <n v="0"/>
    <n v="0"/>
    <n v="5747.94"/>
    <n v="8974.26"/>
    <n v="146"/>
    <n v="3963.89"/>
    <n v="8299.51"/>
    <n v="26"/>
    <n v="0"/>
    <n v="0"/>
    <x v="0"/>
    <x v="0"/>
    <x v="0"/>
    <x v="0"/>
    <x v="0"/>
    <x v="0"/>
  </r>
  <r>
    <x v="0"/>
    <x v="4"/>
    <x v="26"/>
    <x v="104"/>
    <n v="105"/>
    <n v="35587.870000000003"/>
    <n v="6051.3600000000042"/>
    <n v="29536.51"/>
    <n v="0"/>
    <n v="8412.75"/>
    <n v="4186"/>
    <n v="163.80000000000001"/>
    <n v="0"/>
    <n v="1"/>
    <n v="1547.98"/>
    <n v="1117.8399999999999"/>
    <n v="17"/>
    <n v="44.98"/>
    <n v="419.92"/>
    <n v="6"/>
    <n v="0"/>
    <n v="0"/>
    <x v="0"/>
    <x v="0"/>
    <x v="0"/>
    <x v="0"/>
    <x v="0"/>
    <x v="0"/>
  </r>
  <r>
    <x v="0"/>
    <x v="4"/>
    <x v="26"/>
    <x v="105"/>
    <n v="281"/>
    <n v="48714.6"/>
    <n v="21525.41"/>
    <n v="27189.19"/>
    <n v="0"/>
    <n v="21447.279999999999"/>
    <n v="10747.72"/>
    <n v="0"/>
    <n v="107.9"/>
    <n v="1"/>
    <n v="1302.47"/>
    <n v="5394.73"/>
    <n v="79"/>
    <n v="977.44"/>
    <n v="5059.26"/>
    <n v="25"/>
    <n v="0"/>
    <n v="0"/>
    <x v="0"/>
    <x v="0"/>
    <x v="0"/>
    <x v="0"/>
    <x v="0"/>
    <x v="0"/>
  </r>
  <r>
    <x v="0"/>
    <x v="4"/>
    <x v="26"/>
    <x v="106"/>
    <n v="37"/>
    <n v="7698.55"/>
    <n v="3884.14"/>
    <n v="3814.4100000000003"/>
    <n v="0"/>
    <n v="2593.8000000000002"/>
    <n v="3024"/>
    <n v="0"/>
    <n v="0"/>
    <n v="0"/>
    <n v="0"/>
    <n v="0"/>
    <n v="0"/>
    <n v="20.61"/>
    <n v="860.14"/>
    <n v="2"/>
    <n v="0"/>
    <n v="0"/>
    <x v="0"/>
    <x v="0"/>
    <x v="0"/>
    <x v="0"/>
    <x v="0"/>
    <x v="0"/>
  </r>
  <r>
    <x v="1"/>
    <x v="4"/>
    <x v="0"/>
    <x v="3"/>
    <n v="142"/>
    <n v="113968.09"/>
    <n v="60765.82"/>
    <n v="53202.27"/>
    <n v="0"/>
    <n v="9740.65"/>
    <n v="3815.85"/>
    <n v="10510.16"/>
    <n v="9010.75"/>
    <n v="53"/>
    <n v="12740.09"/>
    <n v="5564.05"/>
    <n v="157"/>
    <n v="7760.37"/>
    <n v="3333.35"/>
    <n v="199"/>
    <n v="0"/>
    <n v="0"/>
    <x v="0"/>
    <x v="0"/>
    <x v="0"/>
    <x v="0"/>
    <x v="0"/>
    <x v="0"/>
  </r>
  <r>
    <x v="1"/>
    <x v="4"/>
    <x v="0"/>
    <x v="4"/>
    <n v="108"/>
    <n v="76600.56"/>
    <n v="46743.659999999996"/>
    <n v="29856.9"/>
    <n v="0"/>
    <n v="6803.1"/>
    <n v="3190.9"/>
    <n v="2829.95"/>
    <n v="9467.06"/>
    <n v="65"/>
    <n v="9883.02"/>
    <n v="5239.99"/>
    <n v="129"/>
    <n v="5827.83"/>
    <n v="4251.6899999999996"/>
    <n v="198"/>
    <n v="0"/>
    <n v="0"/>
    <x v="0"/>
    <x v="0"/>
    <x v="0"/>
    <x v="0"/>
    <x v="0"/>
    <x v="0"/>
  </r>
  <r>
    <x v="1"/>
    <x v="4"/>
    <x v="0"/>
    <x v="111"/>
    <n v="119"/>
    <n v="70533.899999999994"/>
    <n v="34794.909999999996"/>
    <n v="35738.99"/>
    <n v="0"/>
    <n v="4488.37"/>
    <n v="1368.13"/>
    <n v="8414.7099999999991"/>
    <n v="2826.57"/>
    <n v="43"/>
    <n v="9880.07"/>
    <n v="5293.47"/>
    <n v="127"/>
    <n v="5197.84"/>
    <n v="2824.18"/>
    <n v="178"/>
    <n v="0"/>
    <n v="0"/>
    <x v="0"/>
    <x v="0"/>
    <x v="0"/>
    <x v="0"/>
    <x v="0"/>
    <x v="0"/>
  </r>
  <r>
    <x v="1"/>
    <x v="4"/>
    <x v="0"/>
    <x v="11"/>
    <n v="130"/>
    <n v="103241.63"/>
    <n v="58476.710000000006"/>
    <n v="44764.92"/>
    <n v="0"/>
    <n v="8457.9"/>
    <n v="3693.1"/>
    <n v="10995.58"/>
    <n v="7580.25"/>
    <n v="84"/>
    <n v="11659.53"/>
    <n v="6254.93"/>
    <n v="162"/>
    <n v="4714.91"/>
    <n v="3796.77"/>
    <n v="176"/>
    <n v="0"/>
    <n v="0"/>
    <x v="0"/>
    <x v="0"/>
    <x v="0"/>
    <x v="0"/>
    <x v="0"/>
    <x v="0"/>
  </r>
  <r>
    <x v="1"/>
    <x v="4"/>
    <x v="0"/>
    <x v="13"/>
    <n v="144"/>
    <n v="62844.95"/>
    <n v="37942.159999999996"/>
    <n v="24902.79"/>
    <n v="0"/>
    <n v="4391.78"/>
    <n v="2193.7199999999998"/>
    <n v="2297.66"/>
    <n v="7322.53"/>
    <n v="34"/>
    <n v="5008.7700000000004"/>
    <n v="5390.49"/>
    <n v="89"/>
    <n v="5713.58"/>
    <n v="3795.04"/>
    <n v="207"/>
    <n v="0"/>
    <n v="0"/>
    <x v="0"/>
    <x v="0"/>
    <x v="0"/>
    <x v="0"/>
    <x v="0"/>
    <x v="0"/>
  </r>
  <r>
    <x v="1"/>
    <x v="4"/>
    <x v="0"/>
    <x v="15"/>
    <n v="149"/>
    <n v="85929.73"/>
    <n v="47932.19"/>
    <n v="37997.539999999994"/>
    <n v="0"/>
    <n v="5506.37"/>
    <n v="1793.63"/>
    <n v="8904.4599999999991"/>
    <n v="5248.9"/>
    <n v="52"/>
    <n v="10884.14"/>
    <n v="8504.06"/>
    <n v="157"/>
    <n v="8252.57"/>
    <n v="4078.88"/>
    <n v="270"/>
    <n v="0"/>
    <n v="0"/>
    <x v="0"/>
    <x v="0"/>
    <x v="0"/>
    <x v="0"/>
    <x v="0"/>
    <x v="0"/>
  </r>
  <r>
    <x v="1"/>
    <x v="4"/>
    <x v="0"/>
    <x v="16"/>
    <n v="125"/>
    <n v="45332.82"/>
    <n v="21973.42"/>
    <n v="23359.4"/>
    <n v="0"/>
    <n v="4309.4799999999996"/>
    <n v="1723.52"/>
    <n v="3559.41"/>
    <n v="2997.99"/>
    <n v="28"/>
    <n v="5338.58"/>
    <n v="1755.98"/>
    <n v="64"/>
    <n v="4365.93"/>
    <n v="2381.13"/>
    <n v="160"/>
    <n v="0"/>
    <n v="0"/>
    <x v="0"/>
    <x v="0"/>
    <x v="0"/>
    <x v="0"/>
    <x v="0"/>
    <x v="0"/>
  </r>
  <r>
    <x v="1"/>
    <x v="4"/>
    <x v="0"/>
    <x v="18"/>
    <n v="185"/>
    <n v="115956.74"/>
    <n v="71402.570000000007"/>
    <n v="44554.170000000006"/>
    <n v="0"/>
    <n v="6940.69"/>
    <n v="2095.56"/>
    <n v="11409.94"/>
    <n v="10351.969999999999"/>
    <n v="59"/>
    <n v="10766.53"/>
    <n v="7391.77"/>
    <n v="145"/>
    <n v="9014.01"/>
    <n v="8039.45"/>
    <n v="303"/>
    <n v="0"/>
    <n v="0"/>
    <x v="0"/>
    <x v="0"/>
    <x v="0"/>
    <x v="0"/>
    <x v="0"/>
    <x v="0"/>
  </r>
  <r>
    <x v="1"/>
    <x v="4"/>
    <x v="1"/>
    <x v="0"/>
    <n v="169"/>
    <n v="164379.19"/>
    <n v="121042.92000000001"/>
    <n v="43336.27"/>
    <n v="10"/>
    <n v="18561.39"/>
    <n v="8196.11"/>
    <n v="4752.46"/>
    <n v="1757.7"/>
    <n v="35"/>
    <n v="4272.53"/>
    <n v="1905.7"/>
    <n v="44"/>
    <n v="2162.88"/>
    <n v="6562.85"/>
    <n v="34"/>
    <n v="13216.01"/>
    <n v="89600.24"/>
    <x v="0"/>
    <x v="0"/>
    <x v="0"/>
    <x v="0"/>
    <x v="0"/>
    <x v="0"/>
  </r>
  <r>
    <x v="1"/>
    <x v="4"/>
    <x v="1"/>
    <x v="1"/>
    <n v="169"/>
    <n v="770646.08"/>
    <n v="721342.86"/>
    <n v="49303.22"/>
    <n v="25"/>
    <n v="13282.25"/>
    <n v="10412.75"/>
    <n v="3211.2"/>
    <n v="1683.4"/>
    <n v="10"/>
    <n v="5955.29"/>
    <n v="8792.93"/>
    <n v="91"/>
    <n v="2236.34"/>
    <n v="5242.12"/>
    <n v="57"/>
    <n v="20711.14"/>
    <n v="685422.5"/>
    <x v="0"/>
    <x v="0"/>
    <x v="0"/>
    <x v="0"/>
    <x v="0"/>
    <x v="0"/>
  </r>
  <r>
    <x v="1"/>
    <x v="4"/>
    <x v="1"/>
    <x v="22"/>
    <n v="7"/>
    <n v="5468.65"/>
    <n v="3144.4299999999994"/>
    <n v="2324.2200000000003"/>
    <n v="1"/>
    <n v="738.5"/>
    <n v="554"/>
    <n v="0"/>
    <n v="0"/>
    <n v="0"/>
    <n v="0"/>
    <n v="0"/>
    <n v="0"/>
    <n v="1585.72"/>
    <n v="583.88"/>
    <n v="4"/>
    <n v="0"/>
    <n v="2006.55"/>
    <x v="0"/>
    <x v="0"/>
    <x v="0"/>
    <x v="0"/>
    <x v="0"/>
    <x v="0"/>
  </r>
  <r>
    <x v="1"/>
    <x v="4"/>
    <x v="1"/>
    <x v="23"/>
    <n v="4"/>
    <n v="795"/>
    <n v="156"/>
    <n v="639"/>
    <n v="0"/>
    <n v="639"/>
    <n v="156"/>
    <n v="0"/>
    <n v="0"/>
    <n v="0"/>
    <n v="0"/>
    <n v="0"/>
    <n v="0"/>
    <n v="0"/>
    <n v="0"/>
    <n v="0"/>
    <n v="0"/>
    <n v="0"/>
    <x v="0"/>
    <x v="0"/>
    <x v="0"/>
    <x v="0"/>
    <x v="0"/>
    <x v="0"/>
  </r>
  <r>
    <x v="1"/>
    <x v="4"/>
    <x v="1"/>
    <x v="24"/>
    <n v="0"/>
    <n v="1547410.79"/>
    <n v="1547163.79"/>
    <n v="247"/>
    <n v="45"/>
    <n v="0"/>
    <n v="0"/>
    <n v="0"/>
    <n v="0"/>
    <n v="0"/>
    <n v="0"/>
    <n v="0"/>
    <n v="0"/>
    <n v="0"/>
    <n v="0"/>
    <n v="0"/>
    <n v="0"/>
    <n v="1547164"/>
    <x v="0"/>
    <x v="0"/>
    <x v="0"/>
    <x v="0"/>
    <x v="0"/>
    <x v="0"/>
  </r>
  <r>
    <x v="1"/>
    <x v="4"/>
    <x v="1"/>
    <x v="112"/>
    <n v="1"/>
    <n v="10546.06"/>
    <n v="8915.369999999999"/>
    <n v="1630.69"/>
    <n v="2"/>
    <n v="0"/>
    <n v="165"/>
    <n v="0"/>
    <n v="0"/>
    <n v="0"/>
    <n v="0"/>
    <n v="0"/>
    <n v="0"/>
    <n v="0"/>
    <n v="0"/>
    <n v="0"/>
    <n v="1147.69"/>
    <n v="8750.3700000000008"/>
    <x v="0"/>
    <x v="0"/>
    <x v="0"/>
    <x v="0"/>
    <x v="0"/>
    <x v="0"/>
  </r>
  <r>
    <x v="1"/>
    <x v="4"/>
    <x v="2"/>
    <x v="114"/>
    <n v="189"/>
    <n v="382901.18"/>
    <n v="231110.69"/>
    <n v="151790.49"/>
    <n v="14"/>
    <n v="18429.5"/>
    <n v="9786.5"/>
    <n v="34516.36"/>
    <n v="6990.08"/>
    <n v="76"/>
    <n v="64014.2"/>
    <n v="28083.7"/>
    <n v="643"/>
    <n v="6451.35"/>
    <n v="2052.9"/>
    <n v="21"/>
    <n v="25677.08"/>
    <n v="101184.6"/>
    <x v="0"/>
    <x v="0"/>
    <x v="0"/>
    <x v="0"/>
    <x v="0"/>
    <x v="0"/>
  </r>
  <r>
    <x v="1"/>
    <x v="4"/>
    <x v="2"/>
    <x v="25"/>
    <n v="289"/>
    <n v="298159.45"/>
    <n v="174048.71000000002"/>
    <n v="124110.73999999999"/>
    <n v="5"/>
    <n v="24993.45"/>
    <n v="17152.55"/>
    <n v="25424.61"/>
    <n v="11284.81"/>
    <n v="98"/>
    <n v="61831.95"/>
    <n v="46270.18"/>
    <n v="813"/>
    <n v="1103.58"/>
    <n v="288.17"/>
    <n v="26"/>
    <n v="10264.15"/>
    <n v="25634.16"/>
    <x v="0"/>
    <x v="0"/>
    <x v="0"/>
    <x v="0"/>
    <x v="0"/>
    <x v="0"/>
  </r>
  <r>
    <x v="1"/>
    <x v="4"/>
    <x v="2"/>
    <x v="26"/>
    <n v="17"/>
    <n v="26830.53"/>
    <n v="21166.899999999998"/>
    <n v="5663.63"/>
    <n v="0"/>
    <n v="1481"/>
    <n v="1451.5"/>
    <n v="297.33999999999997"/>
    <n v="4421.1099999999997"/>
    <n v="9"/>
    <n v="3885.29"/>
    <n v="5857.39"/>
    <n v="81"/>
    <n v="0"/>
    <n v="0"/>
    <n v="0"/>
    <n v="0"/>
    <n v="0"/>
    <x v="0"/>
    <x v="0"/>
    <x v="0"/>
    <x v="0"/>
    <x v="0"/>
    <x v="0"/>
  </r>
  <r>
    <x v="1"/>
    <x v="4"/>
    <x v="2"/>
    <x v="54"/>
    <n v="0"/>
    <n v="12898"/>
    <n v="0"/>
    <n v="12898"/>
    <n v="1"/>
    <n v="0"/>
    <n v="0"/>
    <n v="0"/>
    <n v="0"/>
    <n v="0"/>
    <n v="0"/>
    <n v="0"/>
    <n v="0"/>
    <n v="0"/>
    <n v="0"/>
    <n v="0"/>
    <n v="12898"/>
    <n v="0"/>
    <x v="0"/>
    <x v="0"/>
    <x v="0"/>
    <x v="0"/>
    <x v="0"/>
    <x v="0"/>
  </r>
  <r>
    <x v="1"/>
    <x v="4"/>
    <x v="2"/>
    <x v="69"/>
    <n v="0"/>
    <n v="71968.27"/>
    <n v="71968.27"/>
    <n v="0"/>
    <n v="1"/>
    <n v="0"/>
    <n v="0"/>
    <n v="0"/>
    <n v="0"/>
    <n v="0"/>
    <n v="0"/>
    <n v="0"/>
    <n v="0"/>
    <n v="0"/>
    <n v="0"/>
    <n v="0"/>
    <n v="0"/>
    <n v="71968.27"/>
    <x v="0"/>
    <x v="0"/>
    <x v="0"/>
    <x v="0"/>
    <x v="0"/>
    <x v="0"/>
  </r>
  <r>
    <x v="1"/>
    <x v="4"/>
    <x v="3"/>
    <x v="27"/>
    <n v="65"/>
    <n v="66428.69"/>
    <n v="46441.590000000004"/>
    <n v="19987.099999999999"/>
    <n v="0"/>
    <n v="2766.4"/>
    <n v="1430.6"/>
    <n v="11789.66"/>
    <n v="6363.74"/>
    <n v="33"/>
    <n v="5008.38"/>
    <n v="2246.61"/>
    <n v="58"/>
    <n v="120.66"/>
    <n v="93.84"/>
    <n v="3"/>
    <n v="0"/>
    <n v="0"/>
    <x v="0"/>
    <x v="0"/>
    <x v="0"/>
    <x v="0"/>
    <x v="0"/>
    <x v="0"/>
  </r>
  <r>
    <x v="1"/>
    <x v="4"/>
    <x v="3"/>
    <x v="29"/>
    <n v="159"/>
    <n v="610866.18000000005"/>
    <n v="318983.22000000009"/>
    <n v="291882.95999999996"/>
    <n v="19"/>
    <n v="17856.63"/>
    <n v="9153.3700000000008"/>
    <n v="25597.02"/>
    <n v="16081.91"/>
    <n v="93"/>
    <n v="18478.61"/>
    <n v="15107.16"/>
    <n v="288"/>
    <n v="2721.3"/>
    <n v="27.3"/>
    <n v="10"/>
    <n v="223620.4"/>
    <n v="195255.6"/>
    <x v="0"/>
    <x v="0"/>
    <x v="0"/>
    <x v="0"/>
    <x v="0"/>
    <x v="0"/>
  </r>
  <r>
    <x v="1"/>
    <x v="4"/>
    <x v="3"/>
    <x v="115"/>
    <n v="55"/>
    <n v="54345.2"/>
    <n v="42419.17"/>
    <n v="11926.03"/>
    <n v="0"/>
    <n v="2557.85"/>
    <n v="962.15"/>
    <n v="6872.18"/>
    <n v="8900.2199999999993"/>
    <n v="32"/>
    <n v="2093.9"/>
    <n v="1012"/>
    <n v="40"/>
    <n v="329.1"/>
    <n v="0"/>
    <n v="6"/>
    <n v="0"/>
    <n v="0"/>
    <x v="0"/>
    <x v="0"/>
    <x v="0"/>
    <x v="0"/>
    <x v="0"/>
    <x v="0"/>
  </r>
  <r>
    <x v="1"/>
    <x v="4"/>
    <x v="4"/>
    <x v="31"/>
    <n v="21"/>
    <n v="18593.8"/>
    <n v="15343.8"/>
    <n v="3250"/>
    <n v="0"/>
    <n v="0"/>
    <n v="0"/>
    <n v="0"/>
    <n v="0"/>
    <n v="0"/>
    <n v="0"/>
    <n v="0"/>
    <n v="0"/>
    <n v="0"/>
    <n v="0"/>
    <n v="0"/>
    <n v="0"/>
    <n v="0"/>
    <x v="0"/>
    <x v="0"/>
    <x v="0"/>
    <x v="0"/>
    <x v="0"/>
    <x v="0"/>
  </r>
  <r>
    <x v="1"/>
    <x v="4"/>
    <x v="4"/>
    <x v="32"/>
    <n v="34"/>
    <n v="25110.3"/>
    <n v="24747.3"/>
    <n v="363"/>
    <n v="0"/>
    <n v="0"/>
    <n v="0"/>
    <n v="0"/>
    <n v="0"/>
    <n v="0"/>
    <n v="0"/>
    <n v="0"/>
    <n v="0"/>
    <n v="0"/>
    <n v="0"/>
    <n v="0"/>
    <n v="0"/>
    <n v="0"/>
    <x v="0"/>
    <x v="0"/>
    <x v="0"/>
    <x v="0"/>
    <x v="0"/>
    <x v="0"/>
  </r>
  <r>
    <x v="1"/>
    <x v="4"/>
    <x v="5"/>
    <x v="34"/>
    <n v="135"/>
    <n v="236302.7"/>
    <n v="166316.5"/>
    <n v="69986.200000000012"/>
    <n v="4"/>
    <n v="15616"/>
    <n v="8029"/>
    <n v="37757.65"/>
    <n v="20804.52"/>
    <n v="55"/>
    <n v="1894.5"/>
    <n v="1005.55"/>
    <n v="25"/>
    <n v="1008.05"/>
    <n v="18.2"/>
    <n v="14"/>
    <n v="13650"/>
    <n v="19334.89"/>
    <x v="0"/>
    <x v="0"/>
    <x v="0"/>
    <x v="0"/>
    <x v="0"/>
    <x v="0"/>
  </r>
  <r>
    <x v="1"/>
    <x v="4"/>
    <x v="5"/>
    <x v="35"/>
    <n v="0"/>
    <n v="921131.4"/>
    <n v="897294.77"/>
    <n v="23836.63"/>
    <n v="27"/>
    <n v="0"/>
    <n v="0"/>
    <n v="0"/>
    <n v="0"/>
    <n v="0"/>
    <n v="0"/>
    <n v="0"/>
    <n v="0"/>
    <n v="0"/>
    <n v="0"/>
    <n v="0"/>
    <n v="23836.63"/>
    <n v="897294.8"/>
    <x v="0"/>
    <x v="0"/>
    <x v="0"/>
    <x v="0"/>
    <x v="0"/>
    <x v="0"/>
  </r>
  <r>
    <x v="1"/>
    <x v="4"/>
    <x v="6"/>
    <x v="38"/>
    <n v="54"/>
    <n v="715324.37"/>
    <n v="698011.08"/>
    <n v="17313.29"/>
    <n v="28"/>
    <n v="5883.5"/>
    <n v="3606.5"/>
    <n v="17.600000000000001"/>
    <n v="429.2"/>
    <n v="2"/>
    <n v="799.99"/>
    <n v="1789.71"/>
    <n v="21"/>
    <n v="10612.2"/>
    <n v="7010.28"/>
    <n v="41"/>
    <n v="0"/>
    <n v="684281.8"/>
    <x v="0"/>
    <x v="0"/>
    <x v="0"/>
    <x v="0"/>
    <x v="0"/>
    <x v="0"/>
  </r>
  <r>
    <x v="1"/>
    <x v="4"/>
    <x v="6"/>
    <x v="116"/>
    <n v="170"/>
    <n v="117080.04"/>
    <n v="33558.14"/>
    <n v="83521.899999999994"/>
    <n v="0"/>
    <n v="8214.2999999999993"/>
    <n v="3922.7"/>
    <n v="90"/>
    <n v="0"/>
    <n v="1"/>
    <n v="17840.63"/>
    <n v="8065.99"/>
    <n v="149"/>
    <n v="55696.97"/>
    <n v="21389.45"/>
    <n v="190"/>
    <n v="0"/>
    <n v="0"/>
    <x v="0"/>
    <x v="0"/>
    <x v="0"/>
    <x v="0"/>
    <x v="0"/>
    <x v="0"/>
  </r>
  <r>
    <x v="1"/>
    <x v="4"/>
    <x v="6"/>
    <x v="117"/>
    <n v="8"/>
    <n v="6108.61"/>
    <n v="687.51000000000022"/>
    <n v="5421.0999999999995"/>
    <n v="0"/>
    <n v="597.9"/>
    <n v="56.1"/>
    <n v="0"/>
    <n v="0"/>
    <n v="0"/>
    <n v="510.3"/>
    <n v="0"/>
    <n v="3"/>
    <n v="4312.8999999999996"/>
    <n v="631.41"/>
    <n v="11"/>
    <n v="0"/>
    <n v="0"/>
    <x v="0"/>
    <x v="0"/>
    <x v="0"/>
    <x v="0"/>
    <x v="0"/>
    <x v="0"/>
  </r>
  <r>
    <x v="1"/>
    <x v="4"/>
    <x v="7"/>
    <x v="41"/>
    <n v="65"/>
    <n v="56436.04"/>
    <n v="25159.599999999999"/>
    <n v="31276.440000000002"/>
    <n v="0"/>
    <n v="5965.38"/>
    <n v="5272.12"/>
    <n v="1518.67"/>
    <n v="1466.35"/>
    <n v="11"/>
    <n v="10288.19"/>
    <n v="12451.09"/>
    <n v="166"/>
    <n v="178.2"/>
    <n v="0"/>
    <n v="2"/>
    <n v="0"/>
    <n v="0"/>
    <x v="0"/>
    <x v="0"/>
    <x v="0"/>
    <x v="0"/>
    <x v="0"/>
    <x v="0"/>
  </r>
  <r>
    <x v="1"/>
    <x v="4"/>
    <x v="8"/>
    <x v="5"/>
    <n v="88"/>
    <n v="34377.46"/>
    <n v="17295.91"/>
    <n v="17081.55"/>
    <n v="0"/>
    <n v="8862"/>
    <n v="4045"/>
    <n v="4905.32"/>
    <n v="1038.06"/>
    <n v="52"/>
    <n v="2705.73"/>
    <n v="326.08999999999997"/>
    <n v="19"/>
    <n v="409.5"/>
    <n v="0"/>
    <n v="7"/>
    <n v="0"/>
    <n v="0"/>
    <x v="0"/>
    <x v="0"/>
    <x v="0"/>
    <x v="0"/>
    <x v="0"/>
    <x v="0"/>
  </r>
  <r>
    <x v="1"/>
    <x v="4"/>
    <x v="8"/>
    <x v="42"/>
    <n v="41"/>
    <n v="385490.32"/>
    <n v="365059.41000000003"/>
    <n v="20430.909999999996"/>
    <n v="16"/>
    <n v="4563.13"/>
    <n v="2031.87"/>
    <n v="3818.83"/>
    <n v="1398.33"/>
    <n v="21"/>
    <n v="2141.8000000000002"/>
    <n v="192.67"/>
    <n v="10"/>
    <n v="802.8"/>
    <n v="67.599999999999994"/>
    <n v="3"/>
    <n v="9104.35"/>
    <n v="350934.6"/>
    <x v="0"/>
    <x v="0"/>
    <x v="0"/>
    <x v="0"/>
    <x v="0"/>
    <x v="0"/>
  </r>
  <r>
    <x v="1"/>
    <x v="4"/>
    <x v="9"/>
    <x v="43"/>
    <n v="280"/>
    <n v="216396.13"/>
    <n v="131077.26999999999"/>
    <n v="85318.860000000015"/>
    <n v="0"/>
    <n v="32840.26"/>
    <n v="9622.24"/>
    <n v="35619.279999999999"/>
    <n v="15738.24"/>
    <n v="40"/>
    <n v="5190.5"/>
    <n v="552.71"/>
    <n v="39"/>
    <n v="10350.82"/>
    <n v="2449.04"/>
    <n v="26"/>
    <n v="0"/>
    <n v="0"/>
    <x v="0"/>
    <x v="0"/>
    <x v="0"/>
    <x v="0"/>
    <x v="0"/>
    <x v="0"/>
  </r>
  <r>
    <x v="1"/>
    <x v="4"/>
    <x v="9"/>
    <x v="44"/>
    <n v="0"/>
    <n v="252467.89"/>
    <n v="203387.98"/>
    <n v="49079.91"/>
    <n v="10"/>
    <n v="0"/>
    <n v="0"/>
    <n v="0"/>
    <n v="0"/>
    <n v="0"/>
    <n v="0"/>
    <n v="0"/>
    <n v="0"/>
    <n v="0"/>
    <n v="0"/>
    <n v="0"/>
    <n v="49079.91"/>
    <n v="203388"/>
    <x v="0"/>
    <x v="0"/>
    <x v="0"/>
    <x v="0"/>
    <x v="0"/>
    <x v="0"/>
  </r>
  <r>
    <x v="1"/>
    <x v="4"/>
    <x v="9"/>
    <x v="45"/>
    <n v="153"/>
    <n v="161967.4"/>
    <n v="102664.16999999998"/>
    <n v="59303.23"/>
    <n v="0"/>
    <n v="12473.33"/>
    <n v="4728.67"/>
    <n v="31540.6"/>
    <n v="10134.799999999999"/>
    <n v="32"/>
    <n v="4111.9799999999996"/>
    <n v="1781.22"/>
    <n v="42"/>
    <n v="11177.32"/>
    <n v="2668.68"/>
    <n v="28"/>
    <n v="0"/>
    <n v="0"/>
    <x v="0"/>
    <x v="0"/>
    <x v="0"/>
    <x v="0"/>
    <x v="0"/>
    <x v="0"/>
  </r>
  <r>
    <x v="1"/>
    <x v="4"/>
    <x v="10"/>
    <x v="49"/>
    <n v="69"/>
    <n v="374029.21500000003"/>
    <n v="81185.915000000037"/>
    <n v="292843.3"/>
    <n v="24"/>
    <n v="9409.5"/>
    <n v="1168"/>
    <n v="3841.8"/>
    <n v="747.5"/>
    <n v="20"/>
    <n v="11425.5"/>
    <n v="179.4"/>
    <n v="128"/>
    <n v="3980.1"/>
    <n v="97.5"/>
    <n v="16"/>
    <n v="245177.4"/>
    <n v="69814.929999999993"/>
    <x v="0"/>
    <x v="0"/>
    <x v="0"/>
    <x v="0"/>
    <x v="0"/>
    <x v="0"/>
  </r>
  <r>
    <x v="1"/>
    <x v="4"/>
    <x v="10"/>
    <x v="50"/>
    <n v="0"/>
    <n v="69800"/>
    <n v="69800"/>
    <n v="0"/>
    <n v="31"/>
    <n v="0"/>
    <n v="0"/>
    <n v="0"/>
    <n v="0"/>
    <n v="0"/>
    <n v="0"/>
    <n v="0"/>
    <n v="0"/>
    <n v="0"/>
    <n v="0"/>
    <n v="0"/>
    <n v="0"/>
    <n v="69800"/>
    <x v="0"/>
    <x v="0"/>
    <x v="0"/>
    <x v="0"/>
    <x v="0"/>
    <x v="0"/>
  </r>
  <r>
    <x v="1"/>
    <x v="4"/>
    <x v="10"/>
    <x v="52"/>
    <n v="92"/>
    <n v="24608.23"/>
    <n v="13156.039999999999"/>
    <n v="11452.19"/>
    <n v="0"/>
    <n v="5034.2"/>
    <n v="1560.8"/>
    <n v="2513.63"/>
    <n v="1774.44"/>
    <n v="15"/>
    <n v="2206.42"/>
    <n v="289.7"/>
    <n v="22"/>
    <n v="1697.94"/>
    <n v="954.96"/>
    <n v="15"/>
    <n v="0"/>
    <n v="0"/>
    <x v="0"/>
    <x v="0"/>
    <x v="0"/>
    <x v="0"/>
    <x v="0"/>
    <x v="0"/>
  </r>
  <r>
    <x v="1"/>
    <x v="4"/>
    <x v="10"/>
    <x v="54"/>
    <n v="40"/>
    <n v="189571.44"/>
    <n v="119794.79000000001"/>
    <n v="69776.649999999994"/>
    <n v="16"/>
    <n v="4330.75"/>
    <n v="2054.25"/>
    <n v="842.08"/>
    <n v="3390.52"/>
    <n v="8"/>
    <n v="4369.9399999999996"/>
    <n v="3442.54"/>
    <n v="75"/>
    <n v="178.2"/>
    <n v="22.75"/>
    <n v="3"/>
    <n v="58891.68"/>
    <n v="102419.5"/>
    <x v="0"/>
    <x v="0"/>
    <x v="0"/>
    <x v="0"/>
    <x v="0"/>
    <x v="0"/>
  </r>
  <r>
    <x v="1"/>
    <x v="4"/>
    <x v="10"/>
    <x v="55"/>
    <n v="0"/>
    <n v="2760.77"/>
    <n v="2760.77"/>
    <n v="0"/>
    <n v="1"/>
    <n v="0"/>
    <n v="0"/>
    <n v="0"/>
    <n v="0"/>
    <n v="0"/>
    <n v="0"/>
    <n v="0"/>
    <n v="0"/>
    <n v="0"/>
    <n v="0"/>
    <n v="0"/>
    <n v="0"/>
    <n v="2760.77"/>
    <x v="0"/>
    <x v="0"/>
    <x v="0"/>
    <x v="0"/>
    <x v="0"/>
    <x v="0"/>
  </r>
  <r>
    <x v="1"/>
    <x v="4"/>
    <x v="10"/>
    <x v="118"/>
    <n v="24"/>
    <n v="69864.98"/>
    <n v="32440.649999999994"/>
    <n v="37424.33"/>
    <n v="5"/>
    <n v="2917.25"/>
    <n v="670.25"/>
    <n v="4685.6899999999996"/>
    <n v="1887.61"/>
    <n v="6"/>
    <n v="543.6"/>
    <n v="53.96"/>
    <n v="5"/>
    <n v="306.89999999999998"/>
    <n v="0"/>
    <n v="1"/>
    <n v="28970.89"/>
    <n v="16682.23"/>
    <x v="0"/>
    <x v="0"/>
    <x v="0"/>
    <x v="0"/>
    <x v="0"/>
    <x v="0"/>
  </r>
  <r>
    <x v="1"/>
    <x v="4"/>
    <x v="10"/>
    <x v="131"/>
    <n v="41"/>
    <n v="31336.31"/>
    <n v="4172.2599999999984"/>
    <n v="27164.050000000003"/>
    <n v="3"/>
    <n v="4431.75"/>
    <n v="1188.25"/>
    <n v="1141.2"/>
    <n v="0"/>
    <n v="3"/>
    <n v="3465"/>
    <n v="0"/>
    <n v="33"/>
    <n v="300.19"/>
    <n v="701.61"/>
    <n v="6"/>
    <n v="17825.91"/>
    <n v="0"/>
    <x v="0"/>
    <x v="0"/>
    <x v="0"/>
    <x v="0"/>
    <x v="0"/>
    <x v="0"/>
  </r>
  <r>
    <x v="1"/>
    <x v="4"/>
    <x v="11"/>
    <x v="57"/>
    <n v="40"/>
    <n v="16248.8"/>
    <n v="6444.5499999999993"/>
    <n v="9804.25"/>
    <n v="0"/>
    <n v="9804.25"/>
    <n v="1600.75"/>
    <n v="0"/>
    <n v="1614.6"/>
    <n v="1"/>
    <n v="0"/>
    <n v="0"/>
    <n v="0"/>
    <n v="0"/>
    <n v="0"/>
    <n v="0"/>
    <n v="0"/>
    <n v="0"/>
    <x v="0"/>
    <x v="0"/>
    <x v="0"/>
    <x v="0"/>
    <x v="0"/>
    <x v="0"/>
  </r>
  <r>
    <x v="1"/>
    <x v="4"/>
    <x v="11"/>
    <x v="58"/>
    <n v="48"/>
    <n v="13438"/>
    <n v="1646.0499999999993"/>
    <n v="11791.95"/>
    <n v="0"/>
    <n v="11791.95"/>
    <n v="1646.05"/>
    <n v="0"/>
    <n v="0"/>
    <n v="0"/>
    <n v="0"/>
    <n v="0"/>
    <n v="0"/>
    <n v="0"/>
    <n v="0"/>
    <n v="0"/>
    <n v="0"/>
    <n v="0"/>
    <x v="0"/>
    <x v="0"/>
    <x v="0"/>
    <x v="0"/>
    <x v="0"/>
    <x v="0"/>
  </r>
  <r>
    <x v="1"/>
    <x v="4"/>
    <x v="11"/>
    <x v="120"/>
    <n v="76"/>
    <n v="21417.53"/>
    <n v="2495.4999999999964"/>
    <n v="18922.030000000002"/>
    <n v="0"/>
    <n v="18637.400000000001"/>
    <n v="2152.6"/>
    <n v="0"/>
    <n v="0"/>
    <n v="0"/>
    <n v="284.63"/>
    <n v="342.9"/>
    <n v="3"/>
    <n v="0"/>
    <n v="0"/>
    <n v="0"/>
    <n v="0"/>
    <n v="0"/>
    <x v="0"/>
    <x v="0"/>
    <x v="0"/>
    <x v="0"/>
    <x v="0"/>
    <x v="0"/>
  </r>
  <r>
    <x v="1"/>
    <x v="4"/>
    <x v="12"/>
    <x v="61"/>
    <n v="5"/>
    <n v="24370.05"/>
    <n v="23298.45"/>
    <n v="1071.5999999999999"/>
    <n v="3"/>
    <n v="420"/>
    <n v="0"/>
    <n v="651.6"/>
    <n v="0"/>
    <n v="2"/>
    <n v="0"/>
    <n v="0"/>
    <n v="0"/>
    <n v="0"/>
    <n v="0"/>
    <n v="0"/>
    <n v="0"/>
    <n v="21995.25"/>
    <x v="0"/>
    <x v="0"/>
    <x v="0"/>
    <x v="0"/>
    <x v="0"/>
    <x v="0"/>
  </r>
  <r>
    <x v="1"/>
    <x v="4"/>
    <x v="12"/>
    <x v="55"/>
    <n v="0"/>
    <n v="85291.34"/>
    <n v="26893.729999999996"/>
    <n v="58397.61"/>
    <n v="4"/>
    <n v="0"/>
    <n v="0"/>
    <n v="0"/>
    <n v="0"/>
    <n v="0"/>
    <n v="0"/>
    <n v="0"/>
    <n v="0"/>
    <n v="0"/>
    <n v="0"/>
    <n v="0"/>
    <n v="58397.61"/>
    <n v="26893.73"/>
    <x v="0"/>
    <x v="0"/>
    <x v="0"/>
    <x v="0"/>
    <x v="0"/>
    <x v="0"/>
  </r>
  <r>
    <x v="1"/>
    <x v="4"/>
    <x v="13"/>
    <x v="62"/>
    <n v="70"/>
    <n v="16537.150000000001"/>
    <n v="13006.77"/>
    <n v="3530.38"/>
    <n v="0"/>
    <n v="1385.2"/>
    <n v="3456.8"/>
    <n v="127"/>
    <n v="508"/>
    <n v="2"/>
    <n v="1145.18"/>
    <n v="7625.72"/>
    <n v="60"/>
    <n v="0"/>
    <n v="146.25"/>
    <n v="5"/>
    <n v="0"/>
    <n v="0"/>
    <x v="0"/>
    <x v="0"/>
    <x v="0"/>
    <x v="0"/>
    <x v="0"/>
    <x v="0"/>
  </r>
  <r>
    <x v="1"/>
    <x v="4"/>
    <x v="14"/>
    <x v="63"/>
    <n v="2"/>
    <n v="7569.6"/>
    <n v="4710"/>
    <n v="2859.6"/>
    <n v="0"/>
    <n v="227.5"/>
    <n v="110"/>
    <n v="2300"/>
    <n v="0"/>
    <n v="1"/>
    <n v="332.1"/>
    <n v="0"/>
    <n v="1"/>
    <n v="0"/>
    <n v="0"/>
    <n v="0"/>
    <n v="0"/>
    <n v="0"/>
    <x v="0"/>
    <x v="0"/>
    <x v="0"/>
    <x v="0"/>
    <x v="0"/>
    <x v="0"/>
  </r>
  <r>
    <x v="1"/>
    <x v="4"/>
    <x v="15"/>
    <x v="64"/>
    <n v="3"/>
    <n v="10126.42"/>
    <n v="2783.62"/>
    <n v="7342.8"/>
    <n v="2"/>
    <n v="600"/>
    <n v="0"/>
    <n v="0"/>
    <n v="0"/>
    <n v="0"/>
    <n v="442.8"/>
    <n v="0"/>
    <n v="3"/>
    <n v="0"/>
    <n v="0"/>
    <n v="0"/>
    <n v="6300"/>
    <n v="2783.62"/>
    <x v="0"/>
    <x v="0"/>
    <x v="0"/>
    <x v="0"/>
    <x v="0"/>
    <x v="0"/>
  </r>
  <r>
    <x v="1"/>
    <x v="4"/>
    <x v="29"/>
    <x v="41"/>
    <n v="1"/>
    <n v="85"/>
    <n v="0"/>
    <n v="85"/>
    <n v="0"/>
    <n v="85"/>
    <n v="0"/>
    <n v="0"/>
    <n v="0"/>
    <n v="0"/>
    <n v="0"/>
    <n v="0"/>
    <n v="0"/>
    <n v="0"/>
    <n v="0"/>
    <n v="0"/>
    <n v="0"/>
    <n v="0"/>
    <x v="0"/>
    <x v="0"/>
    <x v="0"/>
    <x v="0"/>
    <x v="0"/>
    <x v="0"/>
  </r>
  <r>
    <x v="1"/>
    <x v="4"/>
    <x v="29"/>
    <x v="41"/>
    <n v="399"/>
    <n v="48383"/>
    <n v="36657.300000000003"/>
    <n v="11725.7"/>
    <n v="0"/>
    <n v="11221.7"/>
    <n v="36657.300000000003"/>
    <n v="0"/>
    <n v="0"/>
    <n v="0"/>
    <n v="504"/>
    <n v="0"/>
    <n v="4"/>
    <n v="0"/>
    <n v="0"/>
    <n v="0"/>
    <n v="0"/>
    <n v="0"/>
    <x v="0"/>
    <x v="0"/>
    <x v="0"/>
    <x v="0"/>
    <x v="0"/>
    <x v="0"/>
  </r>
  <r>
    <x v="1"/>
    <x v="4"/>
    <x v="17"/>
    <x v="67"/>
    <n v="123"/>
    <n v="29880.85"/>
    <n v="17778.299999999996"/>
    <n v="12102.550000000001"/>
    <n v="0"/>
    <n v="3684.05"/>
    <n v="5051.95"/>
    <n v="2470.1999999999998"/>
    <n v="1375.8"/>
    <n v="11"/>
    <n v="5555.1"/>
    <n v="3658.55"/>
    <n v="65"/>
    <n v="393.2"/>
    <n v="0"/>
    <n v="7"/>
    <n v="0"/>
    <n v="0"/>
    <x v="0"/>
    <x v="0"/>
    <x v="0"/>
    <x v="0"/>
    <x v="0"/>
    <x v="0"/>
  </r>
  <r>
    <x v="1"/>
    <x v="4"/>
    <x v="17"/>
    <x v="68"/>
    <n v="132"/>
    <n v="37678.019999999997"/>
    <n v="29317.799999999996"/>
    <n v="8360.2200000000012"/>
    <n v="1"/>
    <n v="2718.95"/>
    <n v="6438.05"/>
    <n v="1442.22"/>
    <n v="757.46"/>
    <n v="6"/>
    <n v="4199.05"/>
    <n v="8497.83"/>
    <n v="118"/>
    <n v="0"/>
    <n v="58.1"/>
    <n v="1"/>
    <n v="0"/>
    <n v="9167"/>
    <x v="0"/>
    <x v="0"/>
    <x v="0"/>
    <x v="0"/>
    <x v="0"/>
    <x v="0"/>
  </r>
  <r>
    <x v="1"/>
    <x v="4"/>
    <x v="18"/>
    <x v="69"/>
    <n v="0"/>
    <n v="400291.37"/>
    <n v="400291.37"/>
    <n v="0"/>
    <n v="17"/>
    <n v="0"/>
    <n v="0"/>
    <n v="0"/>
    <n v="0"/>
    <n v="0"/>
    <n v="0"/>
    <n v="0"/>
    <n v="0"/>
    <n v="0"/>
    <n v="0"/>
    <n v="0"/>
    <n v="0"/>
    <n v="400291.4"/>
    <x v="0"/>
    <x v="0"/>
    <x v="0"/>
    <x v="0"/>
    <x v="0"/>
    <x v="0"/>
  </r>
  <r>
    <x v="1"/>
    <x v="4"/>
    <x v="19"/>
    <x v="71"/>
    <n v="3"/>
    <n v="24967.200000000001"/>
    <n v="2993.2000000000007"/>
    <n v="21974"/>
    <n v="0"/>
    <n v="278"/>
    <n v="312"/>
    <n v="72"/>
    <n v="288"/>
    <n v="1"/>
    <n v="250"/>
    <n v="1673.2"/>
    <n v="12"/>
    <n v="0"/>
    <n v="0"/>
    <n v="0"/>
    <n v="0"/>
    <n v="0"/>
    <x v="0"/>
    <x v="0"/>
    <x v="0"/>
    <x v="0"/>
    <x v="0"/>
    <x v="0"/>
  </r>
  <r>
    <x v="1"/>
    <x v="4"/>
    <x v="19"/>
    <x v="122"/>
    <n v="129"/>
    <n v="487781.61700000003"/>
    <n v="317606.48700000008"/>
    <n v="170175.12999999998"/>
    <n v="10"/>
    <n v="18641.5"/>
    <n v="4611"/>
    <n v="25367.82"/>
    <n v="11192.57"/>
    <n v="49"/>
    <n v="30083.759999999998"/>
    <n v="16096.35"/>
    <n v="279"/>
    <n v="50614.59"/>
    <n v="10188.56"/>
    <n v="41"/>
    <n v="26527.46"/>
    <n v="202397.2"/>
    <x v="0"/>
    <x v="0"/>
    <x v="0"/>
    <x v="0"/>
    <x v="0"/>
    <x v="0"/>
  </r>
  <r>
    <x v="1"/>
    <x v="4"/>
    <x v="20"/>
    <x v="74"/>
    <n v="0"/>
    <n v="7102"/>
    <n v="1654.2200000000003"/>
    <n v="5447.78"/>
    <n v="1"/>
    <n v="0"/>
    <n v="0"/>
    <n v="49.34"/>
    <n v="444.01"/>
    <n v="2"/>
    <n v="7.44"/>
    <n v="223.51"/>
    <n v="4"/>
    <n v="0"/>
    <n v="0"/>
    <n v="0"/>
    <n v="5391"/>
    <n v="0"/>
    <x v="0"/>
    <x v="0"/>
    <x v="0"/>
    <x v="0"/>
    <x v="0"/>
    <x v="0"/>
  </r>
  <r>
    <x v="1"/>
    <x v="4"/>
    <x v="20"/>
    <x v="75"/>
    <n v="157"/>
    <n v="597927.13899999997"/>
    <n v="363872.67899999995"/>
    <n v="234054.46000000002"/>
    <n v="48"/>
    <n v="12704"/>
    <n v="9676"/>
    <n v="21183.32"/>
    <n v="18294.32"/>
    <n v="119"/>
    <n v="15741.43"/>
    <n v="15042.79"/>
    <n v="286"/>
    <n v="4414.01"/>
    <n v="3561.22"/>
    <n v="22"/>
    <n v="172577.7"/>
    <n v="238343.1"/>
    <x v="0"/>
    <x v="0"/>
    <x v="0"/>
    <x v="0"/>
    <x v="0"/>
    <x v="0"/>
  </r>
  <r>
    <x v="1"/>
    <x v="4"/>
    <x v="20"/>
    <x v="76"/>
    <n v="74"/>
    <n v="173418.9"/>
    <n v="119201.01"/>
    <n v="54217.89"/>
    <n v="11"/>
    <n v="6494.25"/>
    <n v="4037.75"/>
    <n v="9674.8799999999992"/>
    <n v="5314.02"/>
    <n v="46"/>
    <n v="9025.66"/>
    <n v="6544.94"/>
    <n v="140"/>
    <n v="813.1"/>
    <n v="330.85"/>
    <n v="9"/>
    <n v="25565"/>
    <n v="72995.649999999994"/>
    <x v="0"/>
    <x v="0"/>
    <x v="0"/>
    <x v="0"/>
    <x v="0"/>
    <x v="0"/>
  </r>
  <r>
    <x v="1"/>
    <x v="4"/>
    <x v="20"/>
    <x v="77"/>
    <n v="253"/>
    <n v="380545.29399999999"/>
    <n v="240400.88399999999"/>
    <n v="140144.41"/>
    <n v="20"/>
    <n v="14574.29"/>
    <n v="9270.7099999999991"/>
    <n v="29129.54"/>
    <n v="27995.57"/>
    <n v="159"/>
    <n v="21206.47"/>
    <n v="21458.39"/>
    <n v="388"/>
    <n v="3958.37"/>
    <n v="4252.13"/>
    <n v="57"/>
    <n v="65896.740000000005"/>
    <n v="63173.86"/>
    <x v="0"/>
    <x v="0"/>
    <x v="0"/>
    <x v="0"/>
    <x v="0"/>
    <x v="0"/>
  </r>
  <r>
    <x v="1"/>
    <x v="4"/>
    <x v="20"/>
    <x v="75"/>
    <n v="0"/>
    <n v="15866.54"/>
    <n v="15866.54"/>
    <n v="0"/>
    <n v="1"/>
    <n v="0"/>
    <n v="0"/>
    <n v="0"/>
    <n v="0"/>
    <n v="0"/>
    <n v="0"/>
    <n v="0"/>
    <n v="0"/>
    <n v="0"/>
    <n v="0"/>
    <n v="0"/>
    <n v="0"/>
    <n v="15866.54"/>
    <x v="0"/>
    <x v="0"/>
    <x v="0"/>
    <x v="0"/>
    <x v="0"/>
    <x v="0"/>
  </r>
  <r>
    <x v="1"/>
    <x v="4"/>
    <x v="21"/>
    <x v="75"/>
    <n v="0"/>
    <n v="86813.08"/>
    <n v="34396"/>
    <n v="52417.08"/>
    <n v="17"/>
    <n v="0"/>
    <n v="0"/>
    <n v="0"/>
    <n v="0"/>
    <n v="0"/>
    <n v="0"/>
    <n v="0"/>
    <n v="0"/>
    <n v="0"/>
    <n v="0"/>
    <n v="0"/>
    <n v="52417.08"/>
    <n v="34396"/>
    <x v="0"/>
    <x v="0"/>
    <x v="0"/>
    <x v="0"/>
    <x v="0"/>
    <x v="0"/>
  </r>
  <r>
    <x v="1"/>
    <x v="4"/>
    <x v="21"/>
    <x v="80"/>
    <n v="32"/>
    <n v="34146.5"/>
    <n v="16771.099999999999"/>
    <n v="17375.400000000001"/>
    <n v="0"/>
    <n v="1687.9"/>
    <n v="797.1"/>
    <n v="2736.37"/>
    <n v="1940.53"/>
    <n v="14"/>
    <n v="3492.85"/>
    <n v="2682.55"/>
    <n v="55"/>
    <n v="885.28"/>
    <n v="1997.12"/>
    <n v="8"/>
    <n v="0"/>
    <n v="0"/>
    <x v="0"/>
    <x v="0"/>
    <x v="0"/>
    <x v="0"/>
    <x v="0"/>
    <x v="0"/>
  </r>
  <r>
    <x v="1"/>
    <x v="4"/>
    <x v="21"/>
    <x v="76"/>
    <n v="0"/>
    <n v="6201.46"/>
    <n v="6201.46"/>
    <n v="0"/>
    <n v="1"/>
    <n v="0"/>
    <n v="0"/>
    <n v="0"/>
    <n v="0"/>
    <n v="0"/>
    <n v="0"/>
    <n v="0"/>
    <n v="0"/>
    <n v="0"/>
    <n v="0"/>
    <n v="0"/>
    <n v="0"/>
    <n v="6201.46"/>
    <x v="0"/>
    <x v="0"/>
    <x v="0"/>
    <x v="0"/>
    <x v="0"/>
    <x v="0"/>
  </r>
  <r>
    <x v="1"/>
    <x v="4"/>
    <x v="21"/>
    <x v="77"/>
    <n v="0"/>
    <n v="68699.16"/>
    <n v="25582.770000000004"/>
    <n v="43116.39"/>
    <n v="15"/>
    <n v="0"/>
    <n v="0"/>
    <n v="0"/>
    <n v="0"/>
    <n v="0"/>
    <n v="0"/>
    <n v="0"/>
    <n v="0"/>
    <n v="0"/>
    <n v="0"/>
    <n v="0"/>
    <n v="43116.39"/>
    <n v="25582.77"/>
    <x v="0"/>
    <x v="0"/>
    <x v="0"/>
    <x v="0"/>
    <x v="0"/>
    <x v="0"/>
  </r>
  <r>
    <x v="1"/>
    <x v="4"/>
    <x v="21"/>
    <x v="81"/>
    <n v="23"/>
    <n v="24573.34"/>
    <n v="14484.68"/>
    <n v="10088.66"/>
    <n v="0"/>
    <n v="784.3"/>
    <n v="314.2"/>
    <n v="3016.08"/>
    <n v="1878.9"/>
    <n v="15"/>
    <n v="1696.78"/>
    <n v="2004.82"/>
    <n v="39"/>
    <n v="1433.5"/>
    <n v="496.8"/>
    <n v="12"/>
    <n v="0"/>
    <n v="0"/>
    <x v="0"/>
    <x v="0"/>
    <x v="0"/>
    <x v="0"/>
    <x v="0"/>
    <x v="0"/>
  </r>
  <r>
    <x v="1"/>
    <x v="4"/>
    <x v="21"/>
    <x v="82"/>
    <n v="18"/>
    <n v="20729.55"/>
    <n v="10955.52"/>
    <n v="9774.0299999999988"/>
    <n v="0"/>
    <n v="868.8"/>
    <n v="115.2"/>
    <n v="4259.7"/>
    <n v="522"/>
    <n v="14"/>
    <n v="2084.33"/>
    <n v="302.12"/>
    <n v="18"/>
    <n v="389.2"/>
    <n v="452.8"/>
    <n v="4"/>
    <n v="0"/>
    <n v="0"/>
    <x v="0"/>
    <x v="0"/>
    <x v="0"/>
    <x v="0"/>
    <x v="0"/>
    <x v="0"/>
  </r>
  <r>
    <x v="1"/>
    <x v="4"/>
    <x v="21"/>
    <x v="75"/>
    <n v="10"/>
    <n v="33794.14"/>
    <n v="15583.940000000002"/>
    <n v="18210.199999999997"/>
    <n v="5"/>
    <n v="430"/>
    <n v="376"/>
    <n v="506.58"/>
    <n v="812.73"/>
    <n v="4"/>
    <n v="1179.81"/>
    <n v="369.49"/>
    <n v="12"/>
    <n v="0"/>
    <n v="0"/>
    <n v="0"/>
    <n v="14093.81"/>
    <n v="11387.1"/>
    <x v="0"/>
    <x v="0"/>
    <x v="0"/>
    <x v="0"/>
    <x v="0"/>
    <x v="0"/>
  </r>
  <r>
    <x v="1"/>
    <x v="4"/>
    <x v="21"/>
    <x v="74"/>
    <n v="32"/>
    <n v="51822.720000000001"/>
    <n v="37813.29"/>
    <n v="14009.429999999998"/>
    <n v="1"/>
    <n v="2308.66"/>
    <n v="1360.34"/>
    <n v="4334.5"/>
    <n v="3137.51"/>
    <n v="23"/>
    <n v="1774.37"/>
    <n v="4352.6000000000004"/>
    <n v="56"/>
    <n v="339.9"/>
    <n v="182.65"/>
    <n v="5"/>
    <n v="0"/>
    <n v="13836.17"/>
    <x v="0"/>
    <x v="0"/>
    <x v="0"/>
    <x v="0"/>
    <x v="0"/>
    <x v="0"/>
  </r>
  <r>
    <x v="1"/>
    <x v="4"/>
    <x v="21"/>
    <x v="76"/>
    <n v="0"/>
    <n v="13852.31"/>
    <n v="13552.31"/>
    <n v="300"/>
    <n v="2"/>
    <n v="0"/>
    <n v="0"/>
    <n v="0"/>
    <n v="0"/>
    <n v="0"/>
    <n v="0"/>
    <n v="0"/>
    <n v="0"/>
    <n v="0"/>
    <n v="0"/>
    <n v="0"/>
    <n v="300"/>
    <n v="13552.31"/>
    <x v="0"/>
    <x v="0"/>
    <x v="0"/>
    <x v="0"/>
    <x v="0"/>
    <x v="0"/>
  </r>
  <r>
    <x v="1"/>
    <x v="4"/>
    <x v="21"/>
    <x v="77"/>
    <n v="20"/>
    <n v="47872.658900000002"/>
    <n v="32768.509900000005"/>
    <n v="15104.149000000001"/>
    <n v="6"/>
    <n v="1247.48"/>
    <n v="474.52"/>
    <n v="2254.84"/>
    <n v="1000.54"/>
    <n v="10"/>
    <n v="3067.44"/>
    <n v="591.24"/>
    <n v="33"/>
    <n v="622"/>
    <n v="0"/>
    <n v="2"/>
    <n v="5534.3890000000001"/>
    <n v="24191.45"/>
    <x v="0"/>
    <x v="0"/>
    <x v="0"/>
    <x v="0"/>
    <x v="0"/>
    <x v="0"/>
  </r>
  <r>
    <x v="1"/>
    <x v="4"/>
    <x v="28"/>
    <x v="6"/>
    <n v="33"/>
    <n v="9309.57"/>
    <n v="3601.1499999999996"/>
    <n v="5708.42"/>
    <n v="0"/>
    <n v="2348.4"/>
    <n v="885.6"/>
    <n v="108.9"/>
    <n v="0"/>
    <n v="1"/>
    <n v="1155.8499999999999"/>
    <n v="1200.4000000000001"/>
    <n v="23"/>
    <n v="2095.27"/>
    <n v="1297.3499999999999"/>
    <n v="71"/>
    <n v="0"/>
    <n v="0"/>
    <x v="0"/>
    <x v="0"/>
    <x v="0"/>
    <x v="0"/>
    <x v="0"/>
    <x v="0"/>
  </r>
  <r>
    <x v="1"/>
    <x v="4"/>
    <x v="28"/>
    <x v="9"/>
    <n v="33"/>
    <n v="5305.55"/>
    <n v="928.05000000000018"/>
    <n v="4377.5"/>
    <n v="0"/>
    <n v="2781.6"/>
    <n v="621.4"/>
    <n v="0"/>
    <n v="0"/>
    <n v="0"/>
    <n v="721.8"/>
    <n v="0"/>
    <n v="5"/>
    <n v="874.1"/>
    <n v="306.64999999999998"/>
    <n v="30"/>
    <n v="0"/>
    <n v="0"/>
    <x v="0"/>
    <x v="0"/>
    <x v="0"/>
    <x v="0"/>
    <x v="0"/>
    <x v="0"/>
  </r>
  <r>
    <x v="1"/>
    <x v="4"/>
    <x v="28"/>
    <x v="10"/>
    <n v="28"/>
    <n v="5552.23"/>
    <n v="1335.2199999999993"/>
    <n v="4217.01"/>
    <n v="0"/>
    <n v="2039.05"/>
    <n v="676.95"/>
    <n v="90"/>
    <n v="0"/>
    <n v="1"/>
    <n v="774.37"/>
    <n v="139.78"/>
    <n v="6"/>
    <n v="1085.5899999999999"/>
    <n v="338.49"/>
    <n v="40"/>
    <n v="0"/>
    <n v="0"/>
    <x v="0"/>
    <x v="0"/>
    <x v="0"/>
    <x v="0"/>
    <x v="0"/>
    <x v="0"/>
  </r>
  <r>
    <x v="1"/>
    <x v="4"/>
    <x v="28"/>
    <x v="12"/>
    <n v="31"/>
    <n v="8879.31"/>
    <n v="5449.96"/>
    <n v="3429.3499999999995"/>
    <n v="0"/>
    <n v="1718.85"/>
    <n v="1034.1500000000001"/>
    <n v="122.78"/>
    <n v="1106.1199999999999"/>
    <n v="3"/>
    <n v="208.92"/>
    <n v="410.88"/>
    <n v="7"/>
    <n v="936.8"/>
    <n v="441.01"/>
    <n v="33"/>
    <n v="0"/>
    <n v="0"/>
    <x v="0"/>
    <x v="0"/>
    <x v="0"/>
    <x v="0"/>
    <x v="0"/>
    <x v="0"/>
  </r>
  <r>
    <x v="1"/>
    <x v="4"/>
    <x v="28"/>
    <x v="14"/>
    <n v="32"/>
    <n v="6459.84"/>
    <n v="2606.4500000000003"/>
    <n v="3853.39"/>
    <n v="0"/>
    <n v="2234.1"/>
    <n v="828.9"/>
    <n v="96"/>
    <n v="384"/>
    <n v="1"/>
    <n v="563.88"/>
    <n v="120.69"/>
    <n v="7"/>
    <n v="903.41"/>
    <n v="312.86"/>
    <n v="43"/>
    <n v="0"/>
    <n v="0"/>
    <x v="0"/>
    <x v="0"/>
    <x v="0"/>
    <x v="0"/>
    <x v="0"/>
    <x v="0"/>
  </r>
  <r>
    <x v="1"/>
    <x v="4"/>
    <x v="28"/>
    <x v="19"/>
    <n v="5"/>
    <n v="2768.4"/>
    <n v="210.88000000000011"/>
    <n v="2557.52"/>
    <n v="0"/>
    <n v="493.2"/>
    <n v="52.8"/>
    <n v="0"/>
    <n v="0"/>
    <n v="0"/>
    <n v="1056.5999999999999"/>
    <n v="0"/>
    <n v="8"/>
    <n v="1007.72"/>
    <n v="158.08000000000001"/>
    <n v="26"/>
    <n v="0"/>
    <n v="0"/>
    <x v="0"/>
    <x v="0"/>
    <x v="0"/>
    <x v="0"/>
    <x v="0"/>
    <x v="0"/>
  </r>
  <r>
    <x v="1"/>
    <x v="4"/>
    <x v="28"/>
    <x v="113"/>
    <n v="5"/>
    <n v="571.4"/>
    <n v="73.12"/>
    <n v="498.28"/>
    <n v="0"/>
    <n v="491"/>
    <n v="44"/>
    <n v="0"/>
    <n v="0"/>
    <n v="0"/>
    <n v="0"/>
    <n v="0"/>
    <n v="0"/>
    <n v="7.28"/>
    <n v="29.12"/>
    <n v="1"/>
    <n v="0"/>
    <n v="0"/>
    <x v="0"/>
    <x v="0"/>
    <x v="0"/>
    <x v="0"/>
    <x v="0"/>
    <x v="0"/>
  </r>
  <r>
    <x v="1"/>
    <x v="4"/>
    <x v="28"/>
    <x v="173"/>
    <n v="23"/>
    <n v="8407.59"/>
    <n v="4059.58"/>
    <n v="4348.01"/>
    <n v="0"/>
    <n v="2754.5"/>
    <n v="1020.5"/>
    <n v="524.70000000000005"/>
    <n v="0"/>
    <n v="2"/>
    <n v="660.3"/>
    <n v="1513.43"/>
    <n v="20"/>
    <n v="349.51"/>
    <n v="476.25"/>
    <n v="17"/>
    <n v="0"/>
    <n v="0"/>
    <x v="0"/>
    <x v="0"/>
    <x v="0"/>
    <x v="0"/>
    <x v="0"/>
    <x v="0"/>
  </r>
  <r>
    <x v="1"/>
    <x v="4"/>
    <x v="28"/>
    <x v="1"/>
    <n v="1"/>
    <n v="645"/>
    <n v="0"/>
    <n v="645"/>
    <n v="0"/>
    <n v="168"/>
    <n v="0"/>
    <n v="0"/>
    <n v="0"/>
    <n v="0"/>
    <n v="477"/>
    <n v="0"/>
    <n v="4"/>
    <n v="0"/>
    <n v="0"/>
    <n v="0"/>
    <n v="0"/>
    <n v="0"/>
    <x v="0"/>
    <x v="0"/>
    <x v="0"/>
    <x v="0"/>
    <x v="0"/>
    <x v="0"/>
  </r>
  <r>
    <x v="1"/>
    <x v="4"/>
    <x v="28"/>
    <x v="178"/>
    <n v="1"/>
    <n v="165"/>
    <n v="165"/>
    <n v="0"/>
    <n v="0"/>
    <n v="0"/>
    <n v="165"/>
    <n v="0"/>
    <n v="0"/>
    <n v="0"/>
    <n v="0"/>
    <n v="0"/>
    <n v="0"/>
    <n v="0"/>
    <n v="0"/>
    <n v="0"/>
    <n v="0"/>
    <n v="0"/>
    <x v="0"/>
    <x v="0"/>
    <x v="0"/>
    <x v="0"/>
    <x v="0"/>
    <x v="0"/>
  </r>
  <r>
    <x v="1"/>
    <x v="4"/>
    <x v="31"/>
    <x v="61"/>
    <n v="0"/>
    <n v="24687.75"/>
    <n v="24687.75"/>
    <n v="0"/>
    <n v="1"/>
    <n v="0"/>
    <n v="0"/>
    <n v="0"/>
    <n v="0"/>
    <n v="0"/>
    <n v="0"/>
    <n v="0"/>
    <n v="0"/>
    <n v="0"/>
    <n v="0"/>
    <n v="0"/>
    <n v="0"/>
    <n v="24687.75"/>
    <x v="0"/>
    <x v="0"/>
    <x v="0"/>
    <x v="0"/>
    <x v="0"/>
    <x v="0"/>
  </r>
  <r>
    <x v="1"/>
    <x v="4"/>
    <x v="31"/>
    <x v="55"/>
    <n v="0"/>
    <n v="2848.4"/>
    <n v="2848.4"/>
    <n v="0"/>
    <n v="1"/>
    <n v="0"/>
    <n v="0"/>
    <n v="0"/>
    <n v="0"/>
    <n v="0"/>
    <n v="0"/>
    <n v="0"/>
    <n v="0"/>
    <n v="0"/>
    <n v="0"/>
    <n v="0"/>
    <n v="0"/>
    <n v="2848.4"/>
    <x v="0"/>
    <x v="0"/>
    <x v="0"/>
    <x v="0"/>
    <x v="0"/>
    <x v="0"/>
  </r>
  <r>
    <x v="1"/>
    <x v="4"/>
    <x v="31"/>
    <x v="86"/>
    <n v="4"/>
    <n v="3040.5"/>
    <n v="2565"/>
    <n v="475.5"/>
    <n v="0"/>
    <n v="84"/>
    <n v="231"/>
    <n v="163.80000000000001"/>
    <n v="668.8"/>
    <n v="5"/>
    <n v="227.7"/>
    <n v="0"/>
    <n v="2"/>
    <n v="0"/>
    <n v="0"/>
    <n v="0"/>
    <n v="0"/>
    <n v="0"/>
    <x v="0"/>
    <x v="0"/>
    <x v="0"/>
    <x v="0"/>
    <x v="0"/>
    <x v="0"/>
  </r>
  <r>
    <x v="1"/>
    <x v="4"/>
    <x v="31"/>
    <x v="87"/>
    <n v="42"/>
    <n v="86185.09"/>
    <n v="61510.239999999998"/>
    <n v="24674.85"/>
    <n v="0"/>
    <n v="5329.75"/>
    <n v="2652.75"/>
    <n v="15980.6"/>
    <n v="8965.43"/>
    <n v="47"/>
    <n v="72.900000000000006"/>
    <n v="0"/>
    <n v="1"/>
    <n v="489.6"/>
    <n v="0"/>
    <n v="2"/>
    <n v="0"/>
    <n v="0"/>
    <x v="0"/>
    <x v="0"/>
    <x v="0"/>
    <x v="0"/>
    <x v="0"/>
    <x v="0"/>
  </r>
  <r>
    <x v="1"/>
    <x v="4"/>
    <x v="31"/>
    <x v="27"/>
    <n v="1"/>
    <n v="84"/>
    <n v="0"/>
    <n v="84"/>
    <n v="0"/>
    <n v="84"/>
    <n v="0"/>
    <n v="0"/>
    <n v="0"/>
    <n v="0"/>
    <n v="0"/>
    <n v="0"/>
    <n v="0"/>
    <n v="0"/>
    <n v="0"/>
    <n v="0"/>
    <n v="0"/>
    <n v="0"/>
    <x v="0"/>
    <x v="0"/>
    <x v="0"/>
    <x v="0"/>
    <x v="0"/>
    <x v="0"/>
  </r>
  <r>
    <x v="1"/>
    <x v="4"/>
    <x v="31"/>
    <x v="115"/>
    <n v="1"/>
    <n v="84"/>
    <n v="0"/>
    <n v="84"/>
    <n v="0"/>
    <n v="84"/>
    <n v="0"/>
    <n v="0"/>
    <n v="0"/>
    <n v="0"/>
    <n v="0"/>
    <n v="0"/>
    <n v="0"/>
    <n v="0"/>
    <n v="0"/>
    <n v="0"/>
    <n v="0"/>
    <n v="0"/>
    <x v="0"/>
    <x v="0"/>
    <x v="0"/>
    <x v="0"/>
    <x v="0"/>
    <x v="0"/>
  </r>
  <r>
    <x v="1"/>
    <x v="4"/>
    <x v="31"/>
    <x v="45"/>
    <n v="1"/>
    <n v="82.5"/>
    <n v="52.5"/>
    <n v="30"/>
    <n v="0"/>
    <n v="30"/>
    <n v="52.5"/>
    <n v="0"/>
    <n v="0"/>
    <n v="0"/>
    <n v="0"/>
    <n v="0"/>
    <n v="0"/>
    <n v="0"/>
    <n v="0"/>
    <n v="0"/>
    <n v="0"/>
    <n v="0"/>
    <x v="0"/>
    <x v="0"/>
    <x v="0"/>
    <x v="0"/>
    <x v="0"/>
    <x v="0"/>
  </r>
  <r>
    <x v="1"/>
    <x v="4"/>
    <x v="31"/>
    <x v="61"/>
    <n v="11"/>
    <n v="2692.1"/>
    <n v="2232.84"/>
    <n v="459.26"/>
    <n v="0"/>
    <n v="239"/>
    <n v="581"/>
    <n v="0"/>
    <n v="101.6"/>
    <n v="1"/>
    <n v="0"/>
    <n v="0"/>
    <n v="0"/>
    <n v="220.26"/>
    <n v="1347.04"/>
    <n v="9"/>
    <n v="0"/>
    <n v="0"/>
    <x v="0"/>
    <x v="0"/>
    <x v="0"/>
    <x v="0"/>
    <x v="0"/>
    <x v="0"/>
  </r>
  <r>
    <x v="1"/>
    <x v="4"/>
    <x v="31"/>
    <x v="69"/>
    <n v="1"/>
    <n v="200"/>
    <n v="0"/>
    <n v="200"/>
    <n v="0"/>
    <n v="200"/>
    <n v="0"/>
    <n v="0"/>
    <n v="0"/>
    <n v="0"/>
    <n v="0"/>
    <n v="0"/>
    <n v="0"/>
    <n v="0"/>
    <n v="0"/>
    <n v="0"/>
    <n v="0"/>
    <n v="0"/>
    <x v="0"/>
    <x v="0"/>
    <x v="0"/>
    <x v="0"/>
    <x v="0"/>
    <x v="0"/>
  </r>
  <r>
    <x v="1"/>
    <x v="4"/>
    <x v="31"/>
    <x v="52"/>
    <n v="4"/>
    <n v="687.1"/>
    <n v="473.5"/>
    <n v="213.6"/>
    <n v="0"/>
    <n v="213.6"/>
    <n v="87.4"/>
    <n v="0"/>
    <n v="0"/>
    <n v="0"/>
    <n v="0"/>
    <n v="0"/>
    <n v="0"/>
    <n v="0"/>
    <n v="386.1"/>
    <n v="3"/>
    <n v="0"/>
    <n v="0"/>
    <x v="0"/>
    <x v="0"/>
    <x v="0"/>
    <x v="0"/>
    <x v="0"/>
    <x v="0"/>
  </r>
  <r>
    <x v="1"/>
    <x v="4"/>
    <x v="31"/>
    <x v="118"/>
    <n v="1"/>
    <n v="478.95"/>
    <n v="478.95"/>
    <n v="0"/>
    <n v="0"/>
    <n v="0"/>
    <n v="165"/>
    <n v="0"/>
    <n v="0"/>
    <n v="0"/>
    <n v="0"/>
    <n v="313.95"/>
    <n v="2"/>
    <n v="0"/>
    <n v="0"/>
    <n v="0"/>
    <n v="0"/>
    <n v="0"/>
    <x v="0"/>
    <x v="0"/>
    <x v="0"/>
    <x v="0"/>
    <x v="0"/>
    <x v="0"/>
  </r>
  <r>
    <x v="1"/>
    <x v="4"/>
    <x v="31"/>
    <x v="90"/>
    <n v="2"/>
    <n v="112"/>
    <n v="0"/>
    <n v="112"/>
    <n v="0"/>
    <n v="112"/>
    <n v="0"/>
    <n v="0"/>
    <n v="0"/>
    <n v="0"/>
    <n v="0"/>
    <n v="0"/>
    <n v="0"/>
    <n v="0"/>
    <n v="0"/>
    <n v="0"/>
    <n v="0"/>
    <n v="0"/>
    <x v="0"/>
    <x v="0"/>
    <x v="0"/>
    <x v="0"/>
    <x v="0"/>
    <x v="0"/>
  </r>
  <r>
    <x v="1"/>
    <x v="4"/>
    <x v="31"/>
    <x v="91"/>
    <n v="4"/>
    <n v="336.5"/>
    <n v="224.39999999999998"/>
    <n v="112.10000000000001"/>
    <n v="0"/>
    <n v="100.4"/>
    <n v="177.6"/>
    <n v="0"/>
    <n v="0"/>
    <n v="0"/>
    <n v="0"/>
    <n v="0"/>
    <n v="0"/>
    <n v="11.7"/>
    <n v="46.8"/>
    <n v="1"/>
    <n v="0"/>
    <n v="0"/>
    <x v="0"/>
    <x v="0"/>
    <x v="0"/>
    <x v="0"/>
    <x v="0"/>
    <x v="0"/>
  </r>
  <r>
    <x v="1"/>
    <x v="4"/>
    <x v="31"/>
    <x v="93"/>
    <n v="1"/>
    <n v="56"/>
    <n v="0"/>
    <n v="56"/>
    <n v="0"/>
    <n v="56"/>
    <n v="0"/>
    <n v="0"/>
    <n v="0"/>
    <n v="0"/>
    <n v="0"/>
    <n v="0"/>
    <n v="0"/>
    <n v="0"/>
    <n v="0"/>
    <n v="0"/>
    <n v="0"/>
    <n v="0"/>
    <x v="0"/>
    <x v="0"/>
    <x v="0"/>
    <x v="0"/>
    <x v="0"/>
    <x v="0"/>
  </r>
  <r>
    <x v="1"/>
    <x v="4"/>
    <x v="31"/>
    <x v="124"/>
    <n v="1"/>
    <n v="56"/>
    <n v="0"/>
    <n v="56"/>
    <n v="0"/>
    <n v="56"/>
    <n v="0"/>
    <n v="0"/>
    <n v="0"/>
    <n v="0"/>
    <n v="0"/>
    <n v="0"/>
    <n v="0"/>
    <n v="0"/>
    <n v="0"/>
    <n v="0"/>
    <n v="0"/>
    <n v="0"/>
    <x v="0"/>
    <x v="0"/>
    <x v="0"/>
    <x v="0"/>
    <x v="0"/>
    <x v="0"/>
  </r>
  <r>
    <x v="1"/>
    <x v="4"/>
    <x v="31"/>
    <x v="125"/>
    <n v="1"/>
    <n v="7878.8"/>
    <n v="0"/>
    <n v="7878.8"/>
    <n v="1"/>
    <n v="58.8"/>
    <n v="0"/>
    <n v="0"/>
    <n v="0"/>
    <n v="0"/>
    <n v="0"/>
    <n v="0"/>
    <n v="0"/>
    <n v="0"/>
    <n v="0"/>
    <n v="0"/>
    <n v="7820"/>
    <n v="0"/>
    <x v="0"/>
    <x v="0"/>
    <x v="0"/>
    <x v="0"/>
    <x v="0"/>
    <x v="0"/>
  </r>
  <r>
    <x v="1"/>
    <x v="4"/>
    <x v="31"/>
    <x v="127"/>
    <n v="1"/>
    <n v="111"/>
    <n v="0"/>
    <n v="111"/>
    <n v="0"/>
    <n v="84"/>
    <n v="0"/>
    <n v="0"/>
    <n v="0"/>
    <n v="0"/>
    <n v="0"/>
    <n v="0"/>
    <n v="0"/>
    <n v="27"/>
    <n v="0"/>
    <n v="1"/>
    <n v="0"/>
    <n v="0"/>
    <x v="0"/>
    <x v="0"/>
    <x v="0"/>
    <x v="0"/>
    <x v="0"/>
    <x v="0"/>
  </r>
  <r>
    <x v="1"/>
    <x v="4"/>
    <x v="31"/>
    <x v="128"/>
    <n v="2"/>
    <n v="366"/>
    <n v="292.8"/>
    <n v="73.2"/>
    <n v="0"/>
    <n v="55"/>
    <n v="220"/>
    <n v="0"/>
    <n v="0"/>
    <n v="0"/>
    <n v="0"/>
    <n v="0"/>
    <n v="0"/>
    <n v="18.2"/>
    <n v="72.8"/>
    <n v="1"/>
    <n v="0"/>
    <n v="0"/>
    <x v="0"/>
    <x v="0"/>
    <x v="0"/>
    <x v="0"/>
    <x v="0"/>
    <x v="0"/>
  </r>
  <r>
    <x v="1"/>
    <x v="4"/>
    <x v="22"/>
    <x v="83"/>
    <n v="49"/>
    <n v="104389.9"/>
    <n v="83942.489999999991"/>
    <n v="20447.41"/>
    <n v="6"/>
    <n v="5198"/>
    <n v="3022"/>
    <n v="2385.12"/>
    <n v="8012.25"/>
    <n v="36"/>
    <n v="0"/>
    <n v="0"/>
    <n v="0"/>
    <n v="1166.01"/>
    <n v="112.44"/>
    <n v="5"/>
    <n v="11698.28"/>
    <n v="52001.06"/>
    <x v="0"/>
    <x v="0"/>
    <x v="0"/>
    <x v="0"/>
    <x v="0"/>
    <x v="0"/>
  </r>
  <r>
    <x v="1"/>
    <x v="4"/>
    <x v="22"/>
    <x v="84"/>
    <n v="25"/>
    <n v="118260"/>
    <n v="106743.54000000001"/>
    <n v="11516.46"/>
    <n v="3"/>
    <n v="3646.75"/>
    <n v="998.25"/>
    <n v="1849.54"/>
    <n v="442.56"/>
    <n v="13"/>
    <n v="0"/>
    <n v="0"/>
    <n v="0"/>
    <n v="176.17"/>
    <n v="111.33"/>
    <n v="2"/>
    <n v="5844"/>
    <n v="100607.2"/>
    <x v="0"/>
    <x v="0"/>
    <x v="0"/>
    <x v="0"/>
    <x v="0"/>
    <x v="0"/>
  </r>
  <r>
    <x v="1"/>
    <x v="4"/>
    <x v="22"/>
    <x v="85"/>
    <n v="28"/>
    <n v="37045.089999999997"/>
    <n v="30228.089999999997"/>
    <n v="6817"/>
    <n v="1"/>
    <n v="3649.25"/>
    <n v="1643.25"/>
    <n v="2090.13"/>
    <n v="1274.57"/>
    <n v="18"/>
    <n v="913.82"/>
    <n v="1493.28"/>
    <n v="18"/>
    <n v="163.80000000000001"/>
    <n v="0"/>
    <n v="1"/>
    <n v="0"/>
    <n v="19087.59"/>
    <x v="0"/>
    <x v="0"/>
    <x v="0"/>
    <x v="0"/>
    <x v="0"/>
    <x v="0"/>
  </r>
  <r>
    <x v="1"/>
    <x v="4"/>
    <x v="22"/>
    <x v="86"/>
    <n v="162"/>
    <n v="163135.85999999999"/>
    <n v="134579.25"/>
    <n v="28556.61"/>
    <n v="0"/>
    <n v="6330.55"/>
    <n v="5148.45"/>
    <n v="19085.09"/>
    <n v="29516.16"/>
    <n v="105"/>
    <n v="1635.04"/>
    <n v="1637.12"/>
    <n v="37"/>
    <n v="1505.93"/>
    <n v="1075.02"/>
    <n v="15"/>
    <n v="0"/>
    <n v="0"/>
    <x v="0"/>
    <x v="0"/>
    <x v="0"/>
    <x v="0"/>
    <x v="0"/>
    <x v="0"/>
  </r>
  <r>
    <x v="1"/>
    <x v="4"/>
    <x v="22"/>
    <x v="87"/>
    <n v="85"/>
    <n v="490577.18"/>
    <n v="461756.2"/>
    <n v="28820.980000000003"/>
    <n v="4"/>
    <n v="9335.26"/>
    <n v="5254.74"/>
    <n v="17688.32"/>
    <n v="23481.86"/>
    <n v="63"/>
    <n v="645.36"/>
    <n v="1306.52"/>
    <n v="15"/>
    <n v="1152.04"/>
    <n v="270.16000000000003"/>
    <n v="6"/>
    <n v="0"/>
    <n v="349102.6"/>
    <x v="0"/>
    <x v="0"/>
    <x v="0"/>
    <x v="0"/>
    <x v="0"/>
    <x v="0"/>
  </r>
  <r>
    <x v="1"/>
    <x v="4"/>
    <x v="22"/>
    <x v="123"/>
    <n v="42"/>
    <n v="22592.400000000001"/>
    <n v="14689.780000000002"/>
    <n v="7902.62"/>
    <n v="0"/>
    <n v="2086.6999999999998"/>
    <n v="1048.3"/>
    <n v="3919.34"/>
    <n v="1882.56"/>
    <n v="30"/>
    <n v="1714.58"/>
    <n v="155.12"/>
    <n v="15"/>
    <n v="0"/>
    <n v="0"/>
    <n v="0"/>
    <n v="0"/>
    <n v="0"/>
    <x v="0"/>
    <x v="0"/>
    <x v="0"/>
    <x v="0"/>
    <x v="0"/>
    <x v="0"/>
  </r>
  <r>
    <x v="1"/>
    <x v="4"/>
    <x v="23"/>
    <x v="89"/>
    <n v="1"/>
    <n v="569.6"/>
    <n v="569.6"/>
    <n v="0"/>
    <n v="0"/>
    <n v="0"/>
    <n v="72"/>
    <n v="0"/>
    <n v="0"/>
    <n v="0"/>
    <n v="0"/>
    <n v="0"/>
    <n v="0"/>
    <n v="0"/>
    <n v="497.6"/>
    <n v="2"/>
    <n v="0"/>
    <n v="0"/>
    <x v="0"/>
    <x v="0"/>
    <x v="0"/>
    <x v="0"/>
    <x v="0"/>
    <x v="0"/>
  </r>
  <r>
    <x v="1"/>
    <x v="4"/>
    <x v="23"/>
    <x v="90"/>
    <n v="1"/>
    <n v="629.4"/>
    <n v="435.79999999999995"/>
    <n v="193.6"/>
    <n v="0"/>
    <n v="15.6"/>
    <n v="62.4"/>
    <n v="0"/>
    <n v="0"/>
    <n v="0"/>
    <n v="0"/>
    <n v="0"/>
    <n v="0"/>
    <n v="62"/>
    <n v="373.4"/>
    <n v="1"/>
    <n v="0"/>
    <n v="0"/>
    <x v="0"/>
    <x v="0"/>
    <x v="0"/>
    <x v="0"/>
    <x v="0"/>
    <x v="0"/>
  </r>
  <r>
    <x v="1"/>
    <x v="4"/>
    <x v="23"/>
    <x v="91"/>
    <n v="1"/>
    <n v="714"/>
    <n v="62.399999999999977"/>
    <n v="651.6"/>
    <n v="0"/>
    <n v="15.6"/>
    <n v="62.4"/>
    <n v="0"/>
    <n v="0"/>
    <n v="0"/>
    <n v="0"/>
    <n v="0"/>
    <n v="0"/>
    <n v="0"/>
    <n v="0"/>
    <n v="0"/>
    <n v="0"/>
    <n v="0"/>
    <x v="0"/>
    <x v="0"/>
    <x v="0"/>
    <x v="0"/>
    <x v="0"/>
    <x v="0"/>
  </r>
  <r>
    <x v="1"/>
    <x v="4"/>
    <x v="23"/>
    <x v="93"/>
    <n v="0"/>
    <n v="182"/>
    <n v="0"/>
    <n v="182"/>
    <n v="0"/>
    <n v="0"/>
    <n v="0"/>
    <n v="0"/>
    <n v="0"/>
    <n v="0"/>
    <n v="0"/>
    <n v="0"/>
    <n v="0"/>
    <n v="0"/>
    <n v="0"/>
    <n v="0"/>
    <n v="0"/>
    <n v="0"/>
    <x v="0"/>
    <x v="0"/>
    <x v="0"/>
    <x v="0"/>
    <x v="0"/>
    <x v="0"/>
  </r>
  <r>
    <x v="1"/>
    <x v="4"/>
    <x v="23"/>
    <x v="125"/>
    <n v="1"/>
    <n v="8058.8"/>
    <n v="0"/>
    <n v="8058.8"/>
    <n v="1"/>
    <n v="58.8"/>
    <n v="0"/>
    <n v="0"/>
    <n v="0"/>
    <n v="0"/>
    <n v="0"/>
    <n v="0"/>
    <n v="0"/>
    <n v="0"/>
    <n v="0"/>
    <n v="0"/>
    <n v="8000"/>
    <n v="0"/>
    <x v="0"/>
    <x v="0"/>
    <x v="0"/>
    <x v="0"/>
    <x v="0"/>
    <x v="0"/>
  </r>
  <r>
    <x v="1"/>
    <x v="4"/>
    <x v="24"/>
    <x v="94"/>
    <n v="19"/>
    <n v="9136.6299999999992"/>
    <n v="3516.5599999999995"/>
    <n v="5620.07"/>
    <n v="0"/>
    <n v="3241.25"/>
    <n v="398.75"/>
    <n v="1521.9"/>
    <n v="0"/>
    <n v="1"/>
    <n v="286.2"/>
    <n v="0"/>
    <n v="3"/>
    <n v="570.72"/>
    <n v="74.010000000000005"/>
    <n v="4"/>
    <n v="0"/>
    <n v="0"/>
    <x v="0"/>
    <x v="0"/>
    <x v="0"/>
    <x v="0"/>
    <x v="0"/>
    <x v="0"/>
  </r>
  <r>
    <x v="1"/>
    <x v="4"/>
    <x v="24"/>
    <x v="95"/>
    <n v="64"/>
    <n v="67800.55"/>
    <n v="28091.200000000004"/>
    <n v="39709.35"/>
    <n v="5"/>
    <n v="8695.6299999999992"/>
    <n v="2014.37"/>
    <n v="4542.7"/>
    <n v="1088.5"/>
    <n v="6"/>
    <n v="596.70000000000005"/>
    <n v="0"/>
    <n v="3"/>
    <n v="73.62"/>
    <n v="400.88"/>
    <n v="3"/>
    <n v="25800.7"/>
    <n v="13325.05"/>
    <x v="0"/>
    <x v="0"/>
    <x v="0"/>
    <x v="0"/>
    <x v="0"/>
    <x v="0"/>
  </r>
  <r>
    <x v="1"/>
    <x v="4"/>
    <x v="24"/>
    <x v="97"/>
    <n v="20"/>
    <n v="7909.4"/>
    <n v="4370.3999999999996"/>
    <n v="3539"/>
    <n v="0"/>
    <n v="3156.75"/>
    <n v="718.25"/>
    <n v="382.25"/>
    <n v="962.55"/>
    <n v="4"/>
    <n v="0"/>
    <n v="0"/>
    <n v="0"/>
    <n v="0"/>
    <n v="0"/>
    <n v="0"/>
    <n v="0"/>
    <n v="0"/>
    <x v="0"/>
    <x v="0"/>
    <x v="0"/>
    <x v="0"/>
    <x v="0"/>
    <x v="0"/>
  </r>
  <r>
    <x v="1"/>
    <x v="4"/>
    <x v="24"/>
    <x v="126"/>
    <n v="14"/>
    <n v="3359.2"/>
    <n v="1132.5"/>
    <n v="2226.6999999999998"/>
    <n v="0"/>
    <n v="1915.25"/>
    <n v="654.75"/>
    <n v="0"/>
    <n v="0"/>
    <n v="0"/>
    <n v="0"/>
    <n v="0"/>
    <n v="0"/>
    <n v="311.45"/>
    <n v="477.75"/>
    <n v="4"/>
    <n v="0"/>
    <n v="0"/>
    <x v="0"/>
    <x v="0"/>
    <x v="0"/>
    <x v="0"/>
    <x v="0"/>
    <x v="0"/>
  </r>
  <r>
    <x v="1"/>
    <x v="4"/>
    <x v="24"/>
    <x v="127"/>
    <n v="214"/>
    <n v="22398.05"/>
    <n v="8283.11"/>
    <n v="14114.939999999999"/>
    <n v="0"/>
    <n v="11417"/>
    <n v="3254"/>
    <n v="1685.48"/>
    <n v="248.62"/>
    <n v="4"/>
    <n v="729.56"/>
    <n v="477.44"/>
    <n v="9"/>
    <n v="282.89999999999998"/>
    <n v="434.85"/>
    <n v="6"/>
    <n v="0"/>
    <n v="0"/>
    <x v="0"/>
    <x v="0"/>
    <x v="0"/>
    <x v="0"/>
    <x v="0"/>
    <x v="0"/>
  </r>
  <r>
    <x v="1"/>
    <x v="4"/>
    <x v="25"/>
    <x v="128"/>
    <n v="68"/>
    <n v="32597.83"/>
    <n v="10338.900000000001"/>
    <n v="22258.93"/>
    <n v="2"/>
    <n v="6701"/>
    <n v="4262"/>
    <n v="0"/>
    <n v="0"/>
    <n v="0"/>
    <n v="0"/>
    <n v="0"/>
    <n v="0"/>
    <n v="638.02"/>
    <n v="532.48"/>
    <n v="5"/>
    <n v="14919.91"/>
    <n v="5544.42"/>
    <x v="0"/>
    <x v="0"/>
    <x v="0"/>
    <x v="0"/>
    <x v="0"/>
    <x v="0"/>
  </r>
  <r>
    <x v="1"/>
    <x v="4"/>
    <x v="26"/>
    <x v="103"/>
    <n v="270"/>
    <n v="32348.57"/>
    <n v="16362.119999999999"/>
    <n v="15986.45"/>
    <n v="0"/>
    <n v="9306.6"/>
    <n v="8413.4"/>
    <n v="0"/>
    <n v="0"/>
    <n v="0"/>
    <n v="2880.67"/>
    <n v="5352.92"/>
    <n v="93"/>
    <n v="527.17999999999995"/>
    <n v="2595.8000000000002"/>
    <n v="11"/>
    <n v="0"/>
    <n v="0"/>
    <x v="0"/>
    <x v="0"/>
    <x v="0"/>
    <x v="0"/>
    <x v="0"/>
    <x v="0"/>
  </r>
  <r>
    <x v="2"/>
    <x v="4"/>
    <x v="0"/>
    <x v="3"/>
    <n v="242"/>
    <n v="185283.87"/>
    <n v="99759.66"/>
    <n v="85524.209999999992"/>
    <n v="0"/>
    <n v="13026.75"/>
    <n v="8407.25"/>
    <n v="10767.14"/>
    <n v="16993.18"/>
    <n v="92"/>
    <n v="11723.93"/>
    <n v="9486.74"/>
    <n v="204"/>
    <n v="8573.39"/>
    <n v="9351.85"/>
    <n v="370"/>
    <n v="0"/>
    <n v="0"/>
    <x v="0"/>
    <x v="0"/>
    <x v="0"/>
    <x v="0"/>
    <x v="0"/>
    <x v="0"/>
  </r>
  <r>
    <x v="2"/>
    <x v="4"/>
    <x v="0"/>
    <x v="4"/>
    <n v="198"/>
    <n v="103915.65"/>
    <n v="51190.85"/>
    <n v="52724.799999999996"/>
    <n v="0"/>
    <n v="13651.05"/>
    <n v="5199.95"/>
    <n v="9030.25"/>
    <n v="4573.08"/>
    <n v="61"/>
    <n v="13401.97"/>
    <n v="6354.17"/>
    <n v="178"/>
    <n v="8534.5300000000007"/>
    <n v="7856.99"/>
    <n v="310"/>
    <n v="0"/>
    <n v="0"/>
    <x v="0"/>
    <x v="0"/>
    <x v="0"/>
    <x v="0"/>
    <x v="0"/>
    <x v="0"/>
  </r>
  <r>
    <x v="2"/>
    <x v="4"/>
    <x v="0"/>
    <x v="8"/>
    <n v="2"/>
    <n v="120"/>
    <n v="0"/>
    <n v="120"/>
    <n v="0"/>
    <n v="120"/>
    <n v="0"/>
    <n v="0"/>
    <n v="0"/>
    <n v="0"/>
    <n v="0"/>
    <n v="0"/>
    <n v="0"/>
    <n v="0"/>
    <n v="0"/>
    <n v="0"/>
    <n v="0"/>
    <n v="0"/>
    <x v="0"/>
    <x v="0"/>
    <x v="0"/>
    <x v="0"/>
    <x v="0"/>
    <x v="0"/>
  </r>
  <r>
    <x v="2"/>
    <x v="4"/>
    <x v="0"/>
    <x v="111"/>
    <n v="454"/>
    <n v="219218.12"/>
    <n v="131461.34999999998"/>
    <n v="87756.77"/>
    <n v="0"/>
    <n v="15086.46"/>
    <n v="6262.32"/>
    <n v="20854.59"/>
    <n v="18171.990000000002"/>
    <n v="131"/>
    <n v="26060.720000000001"/>
    <n v="15199.03"/>
    <n v="332"/>
    <n v="18070"/>
    <n v="13774.85"/>
    <n v="703"/>
    <n v="0"/>
    <n v="0"/>
    <x v="0"/>
    <x v="0"/>
    <x v="0"/>
    <x v="0"/>
    <x v="0"/>
    <x v="0"/>
  </r>
  <r>
    <x v="2"/>
    <x v="4"/>
    <x v="0"/>
    <x v="13"/>
    <n v="510"/>
    <n v="261167.15"/>
    <n v="162897.57999999999"/>
    <n v="98269.57"/>
    <n v="0"/>
    <n v="15307.59"/>
    <n v="8179.93"/>
    <n v="22618.93"/>
    <n v="24146.87"/>
    <n v="169"/>
    <n v="22718.15"/>
    <n v="22159.07"/>
    <n v="383"/>
    <n v="17562.900000000001"/>
    <n v="14880.11"/>
    <n v="674"/>
    <n v="0"/>
    <n v="0"/>
    <x v="0"/>
    <x v="0"/>
    <x v="0"/>
    <x v="0"/>
    <x v="0"/>
    <x v="0"/>
  </r>
  <r>
    <x v="2"/>
    <x v="4"/>
    <x v="0"/>
    <x v="15"/>
    <n v="365"/>
    <n v="180223"/>
    <n v="92952.9"/>
    <n v="87270.1"/>
    <n v="0"/>
    <n v="13431.77"/>
    <n v="4433.99"/>
    <n v="17506.63"/>
    <n v="9757.85"/>
    <n v="92"/>
    <n v="24218.29"/>
    <n v="15619.83"/>
    <n v="324"/>
    <n v="18010.41"/>
    <n v="8612.27"/>
    <n v="605"/>
    <n v="0"/>
    <n v="0"/>
    <x v="0"/>
    <x v="0"/>
    <x v="0"/>
    <x v="0"/>
    <x v="0"/>
    <x v="0"/>
  </r>
  <r>
    <x v="2"/>
    <x v="4"/>
    <x v="0"/>
    <x v="16"/>
    <n v="413"/>
    <n v="130981.78"/>
    <n v="61084.510000000009"/>
    <n v="69897.26999999999"/>
    <n v="0"/>
    <n v="15014.7"/>
    <n v="5077.84"/>
    <n v="9190.2199999999993"/>
    <n v="5283.36"/>
    <n v="70"/>
    <n v="18292.87"/>
    <n v="7967.99"/>
    <n v="237"/>
    <n v="16740.48"/>
    <n v="13808.16"/>
    <n v="612"/>
    <n v="0"/>
    <n v="0"/>
    <x v="0"/>
    <x v="0"/>
    <x v="0"/>
    <x v="0"/>
    <x v="0"/>
    <x v="0"/>
  </r>
  <r>
    <x v="2"/>
    <x v="4"/>
    <x v="0"/>
    <x v="139"/>
    <n v="446"/>
    <n v="206995.43"/>
    <n v="97448.260000000009"/>
    <n v="109547.16999999998"/>
    <n v="0"/>
    <n v="17130.87"/>
    <n v="4997.6499999999996"/>
    <n v="20902.45"/>
    <n v="8314.0300000000007"/>
    <n v="119"/>
    <n v="33327.89"/>
    <n v="13341.74"/>
    <n v="382"/>
    <n v="30065.96"/>
    <n v="12361.88"/>
    <n v="1009"/>
    <n v="0"/>
    <n v="0"/>
    <x v="0"/>
    <x v="0"/>
    <x v="0"/>
    <x v="0"/>
    <x v="0"/>
    <x v="0"/>
  </r>
  <r>
    <x v="2"/>
    <x v="4"/>
    <x v="0"/>
    <x v="189"/>
    <n v="372"/>
    <n v="210236.38"/>
    <n v="87451.459999999992"/>
    <n v="122784.92000000001"/>
    <n v="0"/>
    <n v="12932.24"/>
    <n v="4770.7700000000004"/>
    <n v="18096.09"/>
    <n v="7751.85"/>
    <n v="72"/>
    <n v="22574.13"/>
    <n v="10839.18"/>
    <n v="304"/>
    <n v="22400.46"/>
    <n v="12393.78"/>
    <n v="764"/>
    <n v="0"/>
    <n v="0"/>
    <x v="0"/>
    <x v="0"/>
    <x v="0"/>
    <x v="0"/>
    <x v="0"/>
    <x v="0"/>
  </r>
  <r>
    <x v="2"/>
    <x v="4"/>
    <x v="1"/>
    <x v="0"/>
    <n v="919"/>
    <n v="675915.52"/>
    <n v="499674.54000000004"/>
    <n v="176240.98"/>
    <n v="38"/>
    <n v="95853.98"/>
    <n v="44106.02"/>
    <n v="30462.15"/>
    <n v="15074.22"/>
    <n v="208"/>
    <n v="22442.04"/>
    <n v="15297.95"/>
    <n v="314"/>
    <n v="9476.74"/>
    <n v="13497.88"/>
    <n v="304"/>
    <n v="16666.07"/>
    <n v="320625.7"/>
    <x v="0"/>
    <x v="0"/>
    <x v="0"/>
    <x v="0"/>
    <x v="0"/>
    <x v="0"/>
  </r>
  <r>
    <x v="2"/>
    <x v="4"/>
    <x v="1"/>
    <x v="1"/>
    <n v="459"/>
    <n v="768157.83"/>
    <n v="705987.26"/>
    <n v="62170.57"/>
    <n v="26"/>
    <n v="29003.200000000001"/>
    <n v="34333.800000000003"/>
    <n v="1597.01"/>
    <n v="6063.35"/>
    <n v="21"/>
    <n v="7700.18"/>
    <n v="13679.85"/>
    <n v="119"/>
    <n v="5353.28"/>
    <n v="15008.2"/>
    <n v="262"/>
    <n v="13996.9"/>
    <n v="621581.30000000005"/>
    <x v="0"/>
    <x v="0"/>
    <x v="0"/>
    <x v="0"/>
    <x v="0"/>
    <x v="0"/>
  </r>
  <r>
    <x v="2"/>
    <x v="4"/>
    <x v="1"/>
    <x v="22"/>
    <n v="12"/>
    <n v="8003.62"/>
    <n v="2441.4899999999998"/>
    <n v="5562.13"/>
    <n v="0"/>
    <n v="1538.5"/>
    <n v="554"/>
    <n v="0"/>
    <n v="0"/>
    <n v="0"/>
    <n v="23.03"/>
    <n v="92.09"/>
    <n v="2"/>
    <n v="4000.6"/>
    <n v="1795.4"/>
    <n v="8"/>
    <n v="0"/>
    <n v="0"/>
    <x v="0"/>
    <x v="0"/>
    <x v="0"/>
    <x v="0"/>
    <x v="0"/>
    <x v="0"/>
  </r>
  <r>
    <x v="2"/>
    <x v="4"/>
    <x v="1"/>
    <x v="23"/>
    <n v="21"/>
    <n v="9604.1"/>
    <n v="4872.91"/>
    <n v="4731.1900000000005"/>
    <n v="0"/>
    <n v="1225.1300000000001"/>
    <n v="2314.87"/>
    <n v="217.8"/>
    <n v="0"/>
    <n v="2"/>
    <n v="2591.2600000000002"/>
    <n v="2114.44"/>
    <n v="24"/>
    <n v="0"/>
    <n v="8"/>
    <n v="1"/>
    <n v="0"/>
    <n v="0"/>
    <x v="0"/>
    <x v="0"/>
    <x v="0"/>
    <x v="0"/>
    <x v="0"/>
    <x v="0"/>
  </r>
  <r>
    <x v="2"/>
    <x v="4"/>
    <x v="1"/>
    <x v="24"/>
    <n v="0"/>
    <n v="1659696.43"/>
    <n v="1644907.71"/>
    <n v="14788.72"/>
    <n v="59"/>
    <n v="0"/>
    <n v="0"/>
    <n v="0"/>
    <n v="0"/>
    <n v="0"/>
    <n v="0"/>
    <n v="0"/>
    <n v="0"/>
    <n v="0"/>
    <n v="0"/>
    <n v="0"/>
    <n v="13421.72"/>
    <n v="1644908"/>
    <x v="0"/>
    <x v="0"/>
    <x v="0"/>
    <x v="0"/>
    <x v="0"/>
    <x v="0"/>
  </r>
  <r>
    <x v="2"/>
    <x v="4"/>
    <x v="1"/>
    <x v="112"/>
    <n v="298"/>
    <n v="85684.13"/>
    <n v="45574.100000000006"/>
    <n v="40110.03"/>
    <n v="3"/>
    <n v="21670"/>
    <n v="20405"/>
    <n v="1061.79"/>
    <n v="2059.11"/>
    <n v="17"/>
    <n v="5562.75"/>
    <n v="2421.58"/>
    <n v="68"/>
    <n v="5194.38"/>
    <n v="8637.1200000000008"/>
    <n v="160"/>
    <n v="4181.1099999999997"/>
    <n v="5809.49"/>
    <x v="0"/>
    <x v="0"/>
    <x v="0"/>
    <x v="0"/>
    <x v="0"/>
    <x v="0"/>
  </r>
  <r>
    <x v="2"/>
    <x v="4"/>
    <x v="2"/>
    <x v="114"/>
    <n v="479"/>
    <n v="698537.95"/>
    <n v="387342.26999999996"/>
    <n v="311195.68"/>
    <n v="10"/>
    <n v="45216.05"/>
    <n v="19732.95"/>
    <n v="65188.1"/>
    <n v="24347.96"/>
    <n v="198"/>
    <n v="160371.4"/>
    <n v="82729.09"/>
    <n v="1727"/>
    <n v="17023.759999999998"/>
    <n v="9361.6"/>
    <n v="95"/>
    <n v="21686.37"/>
    <n v="72098.509999999995"/>
    <x v="0"/>
    <x v="0"/>
    <x v="0"/>
    <x v="0"/>
    <x v="0"/>
    <x v="0"/>
  </r>
  <r>
    <x v="2"/>
    <x v="4"/>
    <x v="2"/>
    <x v="25"/>
    <n v="576"/>
    <n v="515422.4"/>
    <n v="314186"/>
    <n v="201236.4"/>
    <n v="5"/>
    <n v="45441.9"/>
    <n v="35227.1"/>
    <n v="39558.370000000003"/>
    <n v="24160.78"/>
    <n v="189"/>
    <n v="104673.2"/>
    <n v="108102.2"/>
    <n v="1546"/>
    <n v="2066.62"/>
    <n v="1161.73"/>
    <n v="63"/>
    <n v="6356.31"/>
    <n v="18095.88"/>
    <x v="0"/>
    <x v="0"/>
    <x v="0"/>
    <x v="0"/>
    <x v="0"/>
    <x v="0"/>
  </r>
  <r>
    <x v="2"/>
    <x v="4"/>
    <x v="2"/>
    <x v="26"/>
    <n v="223"/>
    <n v="262092.79999999999"/>
    <n v="162658.19999999998"/>
    <n v="99434.6"/>
    <n v="0"/>
    <n v="19835.14"/>
    <n v="14579.86"/>
    <n v="14675.96"/>
    <n v="14543.1"/>
    <n v="57"/>
    <n v="60046.98"/>
    <n v="73812.039999999994"/>
    <n v="907"/>
    <n v="99.52"/>
    <n v="1285.08"/>
    <n v="7"/>
    <n v="0"/>
    <n v="0"/>
    <x v="0"/>
    <x v="0"/>
    <x v="0"/>
    <x v="0"/>
    <x v="0"/>
    <x v="0"/>
  </r>
  <r>
    <x v="2"/>
    <x v="4"/>
    <x v="3"/>
    <x v="27"/>
    <n v="194"/>
    <n v="111851.87"/>
    <n v="77053.53"/>
    <n v="34798.339999999997"/>
    <n v="0"/>
    <n v="8694.65"/>
    <n v="3854.85"/>
    <n v="14202.98"/>
    <n v="12034.9"/>
    <n v="81"/>
    <n v="6791.71"/>
    <n v="8527.14"/>
    <n v="139"/>
    <n v="4969"/>
    <n v="160.88"/>
    <n v="18"/>
    <n v="0"/>
    <n v="0"/>
    <x v="0"/>
    <x v="0"/>
    <x v="0"/>
    <x v="0"/>
    <x v="0"/>
    <x v="0"/>
  </r>
  <r>
    <x v="2"/>
    <x v="4"/>
    <x v="3"/>
    <x v="28"/>
    <n v="52"/>
    <n v="121071.38"/>
    <n v="86160.62000000001"/>
    <n v="34910.759999999995"/>
    <n v="10"/>
    <n v="6349.64"/>
    <n v="2446.61"/>
    <n v="5384.32"/>
    <n v="4486.12"/>
    <n v="32"/>
    <n v="3434.4"/>
    <n v="1029.95"/>
    <n v="46"/>
    <n v="50.4"/>
    <n v="114.73"/>
    <n v="3"/>
    <n v="19594"/>
    <n v="58342.33"/>
    <x v="0"/>
    <x v="0"/>
    <x v="0"/>
    <x v="0"/>
    <x v="0"/>
    <x v="0"/>
  </r>
  <r>
    <x v="2"/>
    <x v="4"/>
    <x v="3"/>
    <x v="29"/>
    <n v="362"/>
    <n v="702521.59"/>
    <n v="390608.95999999996"/>
    <n v="311912.63"/>
    <n v="33"/>
    <n v="38002.51"/>
    <n v="18944.990000000002"/>
    <n v="43455.7"/>
    <n v="32815.42"/>
    <n v="178"/>
    <n v="40664.339999999997"/>
    <n v="33729.43"/>
    <n v="691"/>
    <n v="895.88"/>
    <n v="129.87"/>
    <n v="24"/>
    <n v="184950.2"/>
    <n v="152447"/>
    <x v="0"/>
    <x v="0"/>
    <x v="0"/>
    <x v="0"/>
    <x v="0"/>
    <x v="0"/>
  </r>
  <r>
    <x v="2"/>
    <x v="4"/>
    <x v="3"/>
    <x v="115"/>
    <n v="126"/>
    <n v="109883.37"/>
    <n v="83500.78"/>
    <n v="26382.59"/>
    <n v="0"/>
    <n v="5414.6"/>
    <n v="3004.4"/>
    <n v="12915.25"/>
    <n v="16597.509999999998"/>
    <n v="64"/>
    <n v="7139.29"/>
    <n v="4343.3500000000004"/>
    <n v="110"/>
    <n v="913.45"/>
    <n v="530"/>
    <n v="33"/>
    <n v="0"/>
    <n v="0"/>
    <x v="0"/>
    <x v="0"/>
    <x v="0"/>
    <x v="0"/>
    <x v="0"/>
    <x v="0"/>
  </r>
  <r>
    <x v="2"/>
    <x v="4"/>
    <x v="4"/>
    <x v="31"/>
    <n v="49"/>
    <n v="62870.6"/>
    <n v="62747"/>
    <n v="123.6"/>
    <n v="0"/>
    <n v="0"/>
    <n v="0"/>
    <n v="0"/>
    <n v="0"/>
    <n v="0"/>
    <n v="0"/>
    <n v="0"/>
    <n v="0"/>
    <n v="2.6"/>
    <n v="10.4"/>
    <n v="2"/>
    <n v="0"/>
    <n v="0"/>
    <x v="0"/>
    <x v="0"/>
    <x v="0"/>
    <x v="0"/>
    <x v="0"/>
    <x v="0"/>
  </r>
  <r>
    <x v="2"/>
    <x v="4"/>
    <x v="4"/>
    <x v="32"/>
    <n v="54"/>
    <n v="62581.18"/>
    <n v="62460.18"/>
    <n v="121"/>
    <n v="0"/>
    <n v="0"/>
    <n v="0"/>
    <n v="0"/>
    <n v="0"/>
    <n v="0"/>
    <n v="0"/>
    <n v="0"/>
    <n v="0"/>
    <n v="0"/>
    <n v="0"/>
    <n v="0"/>
    <n v="0"/>
    <n v="0"/>
    <x v="0"/>
    <x v="0"/>
    <x v="0"/>
    <x v="0"/>
    <x v="0"/>
    <x v="0"/>
  </r>
  <r>
    <x v="2"/>
    <x v="4"/>
    <x v="5"/>
    <x v="33"/>
    <n v="79"/>
    <n v="179771.68"/>
    <n v="149456.91999999998"/>
    <n v="30314.760000000002"/>
    <n v="2"/>
    <n v="9056.25"/>
    <n v="2911.25"/>
    <n v="20474.61"/>
    <n v="6952.09"/>
    <n v="22"/>
    <n v="131.4"/>
    <n v="0"/>
    <n v="2"/>
    <n v="652.5"/>
    <n v="0"/>
    <n v="1"/>
    <n v="0"/>
    <n v="84740.18"/>
    <x v="0"/>
    <x v="0"/>
    <x v="0"/>
    <x v="0"/>
    <x v="0"/>
    <x v="0"/>
  </r>
  <r>
    <x v="2"/>
    <x v="4"/>
    <x v="5"/>
    <x v="34"/>
    <n v="287"/>
    <n v="1150060.6100000001"/>
    <n v="970825.01000000013"/>
    <n v="179235.6"/>
    <n v="14"/>
    <n v="28739.03"/>
    <n v="13620.97"/>
    <n v="61084.3"/>
    <n v="44855.5"/>
    <n v="112"/>
    <n v="2297.1999999999998"/>
    <n v="1325.53"/>
    <n v="16"/>
    <n v="1408.97"/>
    <n v="1004.95"/>
    <n v="12"/>
    <n v="85676.1"/>
    <n v="698138.5"/>
    <x v="0"/>
    <x v="0"/>
    <x v="0"/>
    <x v="0"/>
    <x v="0"/>
    <x v="0"/>
  </r>
  <r>
    <x v="2"/>
    <x v="4"/>
    <x v="5"/>
    <x v="35"/>
    <n v="0"/>
    <n v="437495.27"/>
    <n v="436901.27"/>
    <n v="594"/>
    <n v="9"/>
    <n v="0"/>
    <n v="0"/>
    <n v="0"/>
    <n v="0"/>
    <n v="0"/>
    <n v="0"/>
    <n v="0"/>
    <n v="0"/>
    <n v="0"/>
    <n v="0"/>
    <n v="0"/>
    <n v="594"/>
    <n v="436901.3"/>
    <x v="0"/>
    <x v="0"/>
    <x v="0"/>
    <x v="0"/>
    <x v="0"/>
    <x v="0"/>
  </r>
  <r>
    <x v="2"/>
    <x v="4"/>
    <x v="5"/>
    <x v="36"/>
    <n v="16"/>
    <n v="7800.7"/>
    <n v="5074.0599999999995"/>
    <n v="2726.64"/>
    <n v="0"/>
    <n v="818.4"/>
    <n v="154.6"/>
    <n v="1862.34"/>
    <n v="398.26"/>
    <n v="5"/>
    <n v="0"/>
    <n v="0"/>
    <n v="0"/>
    <n v="45.9"/>
    <n v="0"/>
    <n v="2"/>
    <n v="0"/>
    <n v="0"/>
    <x v="0"/>
    <x v="0"/>
    <x v="0"/>
    <x v="0"/>
    <x v="0"/>
    <x v="0"/>
  </r>
  <r>
    <x v="2"/>
    <x v="4"/>
    <x v="6"/>
    <x v="38"/>
    <n v="73"/>
    <n v="860213.51"/>
    <n v="813514.8"/>
    <n v="46698.71"/>
    <n v="41"/>
    <n v="6427.5"/>
    <n v="5146.25"/>
    <n v="161"/>
    <n v="1163.8"/>
    <n v="1"/>
    <n v="623.61"/>
    <n v="6034.82"/>
    <n v="62"/>
    <n v="12396.85"/>
    <n v="10545.1"/>
    <n v="63"/>
    <n v="27089.75"/>
    <n v="787975.2"/>
    <x v="0"/>
    <x v="0"/>
    <x v="0"/>
    <x v="0"/>
    <x v="0"/>
    <x v="0"/>
  </r>
  <r>
    <x v="2"/>
    <x v="4"/>
    <x v="6"/>
    <x v="116"/>
    <n v="181"/>
    <n v="156124.57999999999"/>
    <n v="72400.01999999999"/>
    <n v="83724.56"/>
    <n v="0"/>
    <n v="7172.5"/>
    <n v="5193"/>
    <n v="1175.28"/>
    <n v="2223.42"/>
    <n v="22"/>
    <n v="25243.47"/>
    <n v="19856.04"/>
    <n v="326"/>
    <n v="47463.31"/>
    <n v="38330.160000000003"/>
    <n v="215"/>
    <n v="0"/>
    <n v="0"/>
    <x v="0"/>
    <x v="0"/>
    <x v="0"/>
    <x v="0"/>
    <x v="0"/>
    <x v="0"/>
  </r>
  <r>
    <x v="2"/>
    <x v="4"/>
    <x v="6"/>
    <x v="117"/>
    <n v="222"/>
    <n v="140269.24"/>
    <n v="70995.989999999991"/>
    <n v="69273.25"/>
    <n v="0"/>
    <n v="8537.7999999999993"/>
    <n v="6733.2"/>
    <n v="107.6"/>
    <n v="213.4"/>
    <n v="4"/>
    <n v="22932.02"/>
    <n v="36461.620000000003"/>
    <n v="481"/>
    <n v="37545.83"/>
    <n v="26945.77"/>
    <n v="211"/>
    <n v="0"/>
    <n v="0"/>
    <x v="0"/>
    <x v="0"/>
    <x v="0"/>
    <x v="0"/>
    <x v="0"/>
    <x v="0"/>
  </r>
  <r>
    <x v="2"/>
    <x v="4"/>
    <x v="7"/>
    <x v="41"/>
    <n v="135"/>
    <n v="183941.54"/>
    <n v="38847.080000000016"/>
    <n v="145094.46"/>
    <n v="0"/>
    <n v="10144.89"/>
    <n v="8600.11"/>
    <n v="1528.18"/>
    <n v="1658.65"/>
    <n v="14"/>
    <n v="16696.79"/>
    <n v="21932.51"/>
    <n v="295"/>
    <n v="16.600000000000001"/>
    <n v="282.14999999999998"/>
    <n v="4"/>
    <n v="0"/>
    <n v="0"/>
    <x v="0"/>
    <x v="0"/>
    <x v="0"/>
    <x v="0"/>
    <x v="0"/>
    <x v="0"/>
  </r>
  <r>
    <x v="2"/>
    <x v="4"/>
    <x v="8"/>
    <x v="42"/>
    <n v="206"/>
    <n v="819830.52"/>
    <n v="731078.12"/>
    <n v="88752.400000000009"/>
    <n v="20"/>
    <n v="20049.150000000001"/>
    <n v="7225.85"/>
    <n v="38772.339999999997"/>
    <n v="9524.7199999999993"/>
    <n v="135"/>
    <n v="11523.86"/>
    <n v="8232.33"/>
    <n v="104"/>
    <n v="365.88"/>
    <n v="794.08"/>
    <n v="10"/>
    <n v="16179.17"/>
    <n v="608707"/>
    <x v="0"/>
    <x v="0"/>
    <x v="0"/>
    <x v="0"/>
    <x v="0"/>
    <x v="0"/>
  </r>
  <r>
    <x v="2"/>
    <x v="4"/>
    <x v="8"/>
    <x v="147"/>
    <n v="183"/>
    <n v="267900.84999999998"/>
    <n v="219354.3"/>
    <n v="48546.55"/>
    <n v="17"/>
    <n v="18749.63"/>
    <n v="7756.62"/>
    <n v="8843.58"/>
    <n v="5594.88"/>
    <n v="69"/>
    <n v="16404.34"/>
    <n v="10216.58"/>
    <n v="129"/>
    <n v="0"/>
    <n v="0"/>
    <n v="0"/>
    <n v="3000"/>
    <n v="166909.29999999999"/>
    <x v="0"/>
    <x v="0"/>
    <x v="0"/>
    <x v="0"/>
    <x v="0"/>
    <x v="0"/>
  </r>
  <r>
    <x v="2"/>
    <x v="4"/>
    <x v="9"/>
    <x v="43"/>
    <n v="511"/>
    <n v="271131.59999999998"/>
    <n v="155040.51"/>
    <n v="116091.08999999998"/>
    <n v="0"/>
    <n v="55392.53"/>
    <n v="19448.72"/>
    <n v="34745.68"/>
    <n v="20092.62"/>
    <n v="58"/>
    <n v="7206.48"/>
    <n v="3065.32"/>
    <n v="73"/>
    <n v="16272.4"/>
    <n v="2757.25"/>
    <n v="29"/>
    <n v="0"/>
    <n v="0"/>
    <x v="0"/>
    <x v="0"/>
    <x v="0"/>
    <x v="0"/>
    <x v="0"/>
    <x v="0"/>
  </r>
  <r>
    <x v="2"/>
    <x v="4"/>
    <x v="9"/>
    <x v="44"/>
    <n v="82"/>
    <n v="548096.29"/>
    <n v="503803.99000000005"/>
    <n v="44292.3"/>
    <n v="8"/>
    <n v="16227.08"/>
    <n v="4551.32"/>
    <n v="14754.35"/>
    <n v="12473.9"/>
    <n v="15"/>
    <n v="81.22"/>
    <n v="62.08"/>
    <n v="2"/>
    <n v="75.650000000000006"/>
    <n v="3263.07"/>
    <n v="3"/>
    <n v="10980"/>
    <n v="428997.1"/>
    <x v="0"/>
    <x v="0"/>
    <x v="0"/>
    <x v="0"/>
    <x v="0"/>
    <x v="0"/>
  </r>
  <r>
    <x v="2"/>
    <x v="4"/>
    <x v="9"/>
    <x v="45"/>
    <n v="424"/>
    <n v="316636.13"/>
    <n v="200218.51"/>
    <n v="116417.62000000001"/>
    <n v="0"/>
    <n v="29723.040000000001"/>
    <n v="10859.46"/>
    <n v="56016.5"/>
    <n v="22422.97"/>
    <n v="65"/>
    <n v="10409.24"/>
    <n v="6535.18"/>
    <n v="129"/>
    <n v="20268.84"/>
    <n v="3521.96"/>
    <n v="41"/>
    <n v="0"/>
    <n v="0"/>
    <x v="0"/>
    <x v="0"/>
    <x v="0"/>
    <x v="0"/>
    <x v="0"/>
    <x v="0"/>
  </r>
  <r>
    <x v="2"/>
    <x v="4"/>
    <x v="9"/>
    <x v="130"/>
    <n v="34"/>
    <n v="464294.21"/>
    <n v="440366.01"/>
    <n v="23928.2"/>
    <n v="8"/>
    <n v="5317.6"/>
    <n v="870.4"/>
    <n v="7959.6"/>
    <n v="3468.6"/>
    <n v="6"/>
    <n v="2191"/>
    <n v="746.33"/>
    <n v="24"/>
    <n v="2610"/>
    <n v="0"/>
    <n v="3"/>
    <n v="5850"/>
    <n v="412424.3"/>
    <x v="0"/>
    <x v="0"/>
    <x v="0"/>
    <x v="0"/>
    <x v="0"/>
    <x v="0"/>
  </r>
  <r>
    <x v="2"/>
    <x v="4"/>
    <x v="10"/>
    <x v="47"/>
    <n v="38"/>
    <n v="44672.09"/>
    <n v="21404.439999999995"/>
    <n v="23267.65"/>
    <n v="3"/>
    <n v="4153.38"/>
    <n v="1781.62"/>
    <n v="950.73"/>
    <n v="912.88"/>
    <n v="9"/>
    <n v="5553.94"/>
    <n v="1659.96"/>
    <n v="62"/>
    <n v="303.93"/>
    <n v="173.37"/>
    <n v="5"/>
    <n v="12305.67"/>
    <n v="13149.39"/>
    <x v="0"/>
    <x v="0"/>
    <x v="0"/>
    <x v="0"/>
    <x v="0"/>
    <x v="0"/>
  </r>
  <r>
    <x v="2"/>
    <x v="4"/>
    <x v="10"/>
    <x v="49"/>
    <n v="110"/>
    <n v="252916"/>
    <n v="62357.099999999977"/>
    <n v="190558.90000000002"/>
    <n v="13"/>
    <n v="12009.13"/>
    <n v="3405.87"/>
    <n v="9650.1"/>
    <n v="1773.41"/>
    <n v="15"/>
    <n v="8647.8799999999992"/>
    <n v="2520.44"/>
    <n v="91"/>
    <n v="590.69000000000005"/>
    <n v="304.19"/>
    <n v="13"/>
    <n v="110911.1"/>
    <n v="31506.16"/>
    <x v="0"/>
    <x v="0"/>
    <x v="0"/>
    <x v="0"/>
    <x v="0"/>
    <x v="0"/>
  </r>
  <r>
    <x v="2"/>
    <x v="4"/>
    <x v="10"/>
    <x v="52"/>
    <n v="234"/>
    <n v="92774.2"/>
    <n v="58541.1"/>
    <n v="34233.1"/>
    <n v="0"/>
    <n v="12349"/>
    <n v="4133.5"/>
    <n v="13866.03"/>
    <n v="6305.86"/>
    <n v="46"/>
    <n v="4329.5200000000004"/>
    <n v="3108.15"/>
    <n v="75"/>
    <n v="3688.55"/>
    <n v="4649.8100000000004"/>
    <n v="42"/>
    <n v="0"/>
    <n v="0"/>
    <x v="0"/>
    <x v="0"/>
    <x v="0"/>
    <x v="0"/>
    <x v="0"/>
    <x v="0"/>
  </r>
  <r>
    <x v="2"/>
    <x v="4"/>
    <x v="10"/>
    <x v="53"/>
    <n v="57"/>
    <n v="160154.45000000001"/>
    <n v="93466.91"/>
    <n v="66687.540000000008"/>
    <n v="13"/>
    <n v="7199.63"/>
    <n v="1370.37"/>
    <n v="6756.29"/>
    <n v="4881.09"/>
    <n v="8"/>
    <n v="1586.88"/>
    <n v="496.03"/>
    <n v="21"/>
    <n v="130.44"/>
    <n v="24.96"/>
    <n v="3"/>
    <n v="50945.3"/>
    <n v="63419.7"/>
    <x v="0"/>
    <x v="0"/>
    <x v="0"/>
    <x v="0"/>
    <x v="0"/>
    <x v="0"/>
  </r>
  <r>
    <x v="2"/>
    <x v="4"/>
    <x v="10"/>
    <x v="54"/>
    <n v="118"/>
    <n v="645001.44999999995"/>
    <n v="270342.12"/>
    <n v="374659.32999999996"/>
    <n v="44"/>
    <n v="11486.38"/>
    <n v="4167.37"/>
    <n v="11230.57"/>
    <n v="1560.71"/>
    <n v="22"/>
    <n v="16645.38"/>
    <n v="5567.36"/>
    <n v="216"/>
    <n v="178.2"/>
    <n v="97.5"/>
    <n v="3"/>
    <n v="330485.8"/>
    <n v="233366.6"/>
    <x v="0"/>
    <x v="0"/>
    <x v="0"/>
    <x v="0"/>
    <x v="0"/>
    <x v="0"/>
  </r>
  <r>
    <x v="2"/>
    <x v="4"/>
    <x v="10"/>
    <x v="118"/>
    <n v="88"/>
    <n v="246985.04"/>
    <n v="121480.86"/>
    <n v="125504.18000000001"/>
    <n v="21"/>
    <n v="11586"/>
    <n v="2829"/>
    <n v="7870.1"/>
    <n v="4008"/>
    <n v="16"/>
    <n v="4837.08"/>
    <n v="1501.24"/>
    <n v="47"/>
    <n v="257.39999999999998"/>
    <n v="0"/>
    <n v="3"/>
    <n v="100953.60000000001"/>
    <n v="89386.45"/>
    <x v="0"/>
    <x v="0"/>
    <x v="0"/>
    <x v="0"/>
    <x v="0"/>
    <x v="0"/>
  </r>
  <r>
    <x v="2"/>
    <x v="4"/>
    <x v="10"/>
    <x v="131"/>
    <n v="128"/>
    <n v="290518.28999999998"/>
    <n v="124046.20999999996"/>
    <n v="166472.08000000002"/>
    <n v="32"/>
    <n v="11981.95"/>
    <n v="3441.05"/>
    <n v="7743.91"/>
    <n v="3796.79"/>
    <n v="19"/>
    <n v="8648.52"/>
    <n v="3813.11"/>
    <n v="117"/>
    <n v="526.5"/>
    <n v="204.5"/>
    <n v="11"/>
    <n v="137571.20000000001"/>
    <n v="89709.33"/>
    <x v="0"/>
    <x v="0"/>
    <x v="0"/>
    <x v="0"/>
    <x v="0"/>
    <x v="0"/>
  </r>
  <r>
    <x v="2"/>
    <x v="4"/>
    <x v="27"/>
    <x v="119"/>
    <n v="31"/>
    <n v="8163.77"/>
    <n v="4277.4500000000007"/>
    <n v="3886.32"/>
    <n v="0"/>
    <n v="3238"/>
    <n v="1807"/>
    <n v="0"/>
    <n v="0"/>
    <n v="0"/>
    <n v="542.98"/>
    <n v="2247.7199999999998"/>
    <n v="24"/>
    <n v="105.34"/>
    <n v="222.73"/>
    <n v="6"/>
    <n v="0"/>
    <n v="0"/>
    <x v="0"/>
    <x v="0"/>
    <x v="0"/>
    <x v="0"/>
    <x v="0"/>
    <x v="0"/>
  </r>
  <r>
    <x v="2"/>
    <x v="4"/>
    <x v="11"/>
    <x v="57"/>
    <n v="155"/>
    <n v="43400.33"/>
    <n v="8886.2300000000032"/>
    <n v="34514.1"/>
    <n v="0"/>
    <n v="33327.599999999999"/>
    <n v="7613.4"/>
    <n v="0"/>
    <n v="0"/>
    <n v="0"/>
    <n v="1159.5"/>
    <n v="1272.83"/>
    <n v="12"/>
    <n v="27"/>
    <n v="0"/>
    <n v="1"/>
    <n v="0"/>
    <n v="0"/>
    <x v="0"/>
    <x v="0"/>
    <x v="0"/>
    <x v="0"/>
    <x v="0"/>
    <x v="0"/>
  </r>
  <r>
    <x v="2"/>
    <x v="4"/>
    <x v="11"/>
    <x v="58"/>
    <n v="11"/>
    <n v="2321"/>
    <n v="980.40000000000009"/>
    <n v="1340.6"/>
    <n v="0"/>
    <n v="1340.6"/>
    <n v="980.4"/>
    <n v="0"/>
    <n v="0"/>
    <n v="0"/>
    <n v="0"/>
    <n v="0"/>
    <n v="0"/>
    <n v="0"/>
    <n v="0"/>
    <n v="0"/>
    <n v="0"/>
    <n v="0"/>
    <x v="0"/>
    <x v="0"/>
    <x v="0"/>
    <x v="0"/>
    <x v="0"/>
    <x v="0"/>
  </r>
  <r>
    <x v="2"/>
    <x v="4"/>
    <x v="11"/>
    <x v="120"/>
    <n v="94"/>
    <n v="24576.5"/>
    <n v="4718.0400000000009"/>
    <n v="19858.46"/>
    <n v="0"/>
    <n v="19858.46"/>
    <n v="4467.1400000000003"/>
    <n v="0"/>
    <n v="0"/>
    <n v="0"/>
    <n v="0"/>
    <n v="250.9"/>
    <n v="1"/>
    <n v="0"/>
    <n v="0"/>
    <n v="0"/>
    <n v="0"/>
    <n v="0"/>
    <x v="0"/>
    <x v="0"/>
    <x v="0"/>
    <x v="0"/>
    <x v="0"/>
    <x v="0"/>
  </r>
  <r>
    <x v="2"/>
    <x v="4"/>
    <x v="12"/>
    <x v="60"/>
    <n v="64"/>
    <n v="421803.8"/>
    <n v="2484.7999999999884"/>
    <n v="419319"/>
    <n v="13"/>
    <n v="9532.5"/>
    <n v="530"/>
    <n v="977.4"/>
    <n v="0"/>
    <n v="3"/>
    <n v="1340.1"/>
    <n v="0"/>
    <n v="10"/>
    <n v="0"/>
    <n v="0"/>
    <n v="0"/>
    <n v="406997"/>
    <n v="0"/>
    <x v="0"/>
    <x v="0"/>
    <x v="0"/>
    <x v="0"/>
    <x v="0"/>
    <x v="0"/>
  </r>
  <r>
    <x v="2"/>
    <x v="4"/>
    <x v="12"/>
    <x v="61"/>
    <n v="156"/>
    <n v="83852.45"/>
    <n v="31549.289999999994"/>
    <n v="52303.16"/>
    <n v="5"/>
    <n v="8403.6"/>
    <n v="2766.4"/>
    <n v="9383.5"/>
    <n v="2225.7600000000002"/>
    <n v="36"/>
    <n v="3057.38"/>
    <n v="641.04999999999995"/>
    <n v="33"/>
    <n v="2793.68"/>
    <n v="2697.56"/>
    <n v="22"/>
    <n v="28665"/>
    <n v="0"/>
    <x v="0"/>
    <x v="0"/>
    <x v="0"/>
    <x v="0"/>
    <x v="0"/>
    <x v="0"/>
  </r>
  <r>
    <x v="2"/>
    <x v="4"/>
    <x v="12"/>
    <x v="55"/>
    <n v="168"/>
    <n v="353969.34"/>
    <n v="149070.46000000002"/>
    <n v="204898.88"/>
    <n v="25"/>
    <n v="14013.25"/>
    <n v="6799.25"/>
    <n v="3810.36"/>
    <n v="5362.33"/>
    <n v="39"/>
    <n v="6180.87"/>
    <n v="1935.4"/>
    <n v="65"/>
    <n v="2454.4"/>
    <n v="6245.6"/>
    <n v="49"/>
    <n v="178230"/>
    <n v="110382.5"/>
    <x v="0"/>
    <x v="0"/>
    <x v="0"/>
    <x v="0"/>
    <x v="0"/>
    <x v="0"/>
  </r>
  <r>
    <x v="2"/>
    <x v="4"/>
    <x v="13"/>
    <x v="62"/>
    <n v="276"/>
    <n v="84497.23"/>
    <n v="72345.48"/>
    <n v="12151.75"/>
    <n v="0"/>
    <n v="3924.55"/>
    <n v="12857.45"/>
    <n v="563.30999999999995"/>
    <n v="4984.05"/>
    <n v="19"/>
    <n v="6026.3"/>
    <n v="43062.7"/>
    <n v="366"/>
    <n v="229.59"/>
    <n v="346.56"/>
    <n v="8"/>
    <n v="0"/>
    <n v="0"/>
    <x v="0"/>
    <x v="0"/>
    <x v="0"/>
    <x v="0"/>
    <x v="0"/>
    <x v="0"/>
  </r>
  <r>
    <x v="2"/>
    <x v="4"/>
    <x v="14"/>
    <x v="63"/>
    <n v="20"/>
    <n v="34103.75"/>
    <n v="28990.02"/>
    <n v="5113.7300000000005"/>
    <n v="0"/>
    <n v="2238.63"/>
    <n v="1505.12"/>
    <n v="2543"/>
    <n v="7119"/>
    <n v="4"/>
    <n v="332.1"/>
    <n v="1041.9000000000001"/>
    <n v="4"/>
    <n v="0"/>
    <n v="0"/>
    <n v="0"/>
    <n v="0"/>
    <n v="0"/>
    <x v="0"/>
    <x v="0"/>
    <x v="0"/>
    <x v="0"/>
    <x v="0"/>
    <x v="0"/>
  </r>
  <r>
    <x v="2"/>
    <x v="4"/>
    <x v="15"/>
    <x v="64"/>
    <n v="32"/>
    <n v="65931.61"/>
    <n v="35400.22"/>
    <n v="30531.39"/>
    <n v="7"/>
    <n v="3976.63"/>
    <n v="1222.1199999999999"/>
    <n v="2558.2800000000002"/>
    <n v="2644.5"/>
    <n v="7"/>
    <n v="1737.82"/>
    <n v="359.58"/>
    <n v="18"/>
    <n v="56.7"/>
    <n v="0"/>
    <n v="1"/>
    <n v="22201.96"/>
    <n v="20768.46"/>
    <x v="0"/>
    <x v="0"/>
    <x v="0"/>
    <x v="0"/>
    <x v="0"/>
    <x v="0"/>
  </r>
  <r>
    <x v="2"/>
    <x v="4"/>
    <x v="16"/>
    <x v="65"/>
    <n v="200"/>
    <n v="82236.47"/>
    <n v="40436.530000000006"/>
    <n v="41799.939999999995"/>
    <n v="0"/>
    <n v="19584.88"/>
    <n v="8575.1200000000008"/>
    <n v="2302.11"/>
    <n v="4001.96"/>
    <n v="19"/>
    <n v="18509.21"/>
    <n v="15062.61"/>
    <n v="292"/>
    <n v="124.74"/>
    <n v="188.7"/>
    <n v="28"/>
    <n v="0"/>
    <n v="0"/>
    <x v="0"/>
    <x v="0"/>
    <x v="0"/>
    <x v="0"/>
    <x v="0"/>
    <x v="0"/>
  </r>
  <r>
    <x v="2"/>
    <x v="4"/>
    <x v="16"/>
    <x v="121"/>
    <n v="36"/>
    <n v="33136.949999999997"/>
    <n v="18543.759999999995"/>
    <n v="14593.19"/>
    <n v="0"/>
    <n v="3896.5"/>
    <n v="853.5"/>
    <n v="3442.19"/>
    <n v="1404.01"/>
    <n v="21"/>
    <n v="7232.9"/>
    <n v="6588.13"/>
    <n v="76"/>
    <n v="21.6"/>
    <n v="5.72"/>
    <n v="4"/>
    <n v="0"/>
    <n v="0"/>
    <x v="0"/>
    <x v="0"/>
    <x v="0"/>
    <x v="0"/>
    <x v="0"/>
    <x v="0"/>
  </r>
  <r>
    <x v="2"/>
    <x v="4"/>
    <x v="17"/>
    <x v="68"/>
    <n v="699"/>
    <n v="295027.73"/>
    <n v="205259.77999999997"/>
    <n v="89767.95"/>
    <n v="0"/>
    <n v="17725.599999999999"/>
    <n v="26831.9"/>
    <n v="20562.54"/>
    <n v="13641.07"/>
    <n v="99"/>
    <n v="46890.44"/>
    <n v="94388.5"/>
    <n v="1176"/>
    <n v="3874.37"/>
    <n v="1991.09"/>
    <n v="94"/>
    <n v="0"/>
    <n v="0"/>
    <x v="0"/>
    <x v="0"/>
    <x v="0"/>
    <x v="0"/>
    <x v="0"/>
    <x v="0"/>
  </r>
  <r>
    <x v="2"/>
    <x v="4"/>
    <x v="17"/>
    <x v="132"/>
    <n v="31"/>
    <n v="518524.92"/>
    <n v="510983.13"/>
    <n v="7541.79"/>
    <n v="11"/>
    <n v="1502"/>
    <n v="1918"/>
    <n v="1976.96"/>
    <n v="1259.4000000000001"/>
    <n v="12"/>
    <n v="3062.83"/>
    <n v="3310.21"/>
    <n v="68"/>
    <n v="0"/>
    <n v="0"/>
    <n v="0"/>
    <n v="1000"/>
    <n v="498022.8"/>
    <x v="0"/>
    <x v="0"/>
    <x v="0"/>
    <x v="0"/>
    <x v="0"/>
    <x v="0"/>
  </r>
  <r>
    <x v="2"/>
    <x v="4"/>
    <x v="18"/>
    <x v="69"/>
    <n v="85"/>
    <n v="2662417.02"/>
    <n v="2633841.98"/>
    <n v="28575.040000000001"/>
    <n v="69"/>
    <n v="8397"/>
    <n v="3228"/>
    <n v="3626.1"/>
    <n v="516.67999999999995"/>
    <n v="10"/>
    <n v="4414.6000000000004"/>
    <n v="4437.13"/>
    <n v="65"/>
    <n v="94.08"/>
    <n v="59.49"/>
    <n v="3"/>
    <n v="12043.26"/>
    <n v="2617315"/>
    <x v="0"/>
    <x v="0"/>
    <x v="0"/>
    <x v="0"/>
    <x v="0"/>
    <x v="0"/>
  </r>
  <r>
    <x v="2"/>
    <x v="4"/>
    <x v="19"/>
    <x v="71"/>
    <n v="113"/>
    <n v="141523"/>
    <n v="62459.070000000007"/>
    <n v="79063.929999999993"/>
    <n v="0"/>
    <n v="15164.63"/>
    <n v="2925.37"/>
    <n v="9105.51"/>
    <n v="8311.01"/>
    <n v="31"/>
    <n v="29993.61"/>
    <n v="15749.51"/>
    <n v="313"/>
    <n v="21515.18"/>
    <n v="640.14"/>
    <n v="13"/>
    <n v="0"/>
    <n v="0"/>
    <x v="0"/>
    <x v="0"/>
    <x v="0"/>
    <x v="0"/>
    <x v="0"/>
    <x v="0"/>
  </r>
  <r>
    <x v="2"/>
    <x v="4"/>
    <x v="19"/>
    <x v="122"/>
    <n v="182"/>
    <n v="413173.7"/>
    <n v="210070.09000000003"/>
    <n v="203103.61"/>
    <n v="1"/>
    <n v="24173.75"/>
    <n v="6833.75"/>
    <n v="17908.95"/>
    <n v="5569.67"/>
    <n v="52"/>
    <n v="46563.99"/>
    <n v="17106.919999999998"/>
    <n v="284"/>
    <n v="73598.92"/>
    <n v="20689.21"/>
    <n v="51"/>
    <n v="0"/>
    <n v="112913.3"/>
    <x v="0"/>
    <x v="0"/>
    <x v="0"/>
    <x v="0"/>
    <x v="0"/>
    <x v="0"/>
  </r>
  <r>
    <x v="2"/>
    <x v="4"/>
    <x v="20"/>
    <x v="74"/>
    <n v="274"/>
    <n v="296139.14"/>
    <n v="210031.41000000003"/>
    <n v="86107.73"/>
    <n v="0"/>
    <n v="15225.89"/>
    <n v="9919.36"/>
    <n v="35597.83"/>
    <n v="30839.45"/>
    <n v="199"/>
    <n v="24579.25"/>
    <n v="33006.81"/>
    <n v="475"/>
    <n v="2999.76"/>
    <n v="3391.23"/>
    <n v="37"/>
    <n v="0"/>
    <n v="0"/>
    <x v="0"/>
    <x v="0"/>
    <x v="0"/>
    <x v="0"/>
    <x v="0"/>
    <x v="0"/>
  </r>
  <r>
    <x v="2"/>
    <x v="4"/>
    <x v="20"/>
    <x v="76"/>
    <n v="241"/>
    <n v="799682.3"/>
    <n v="390378.09000000008"/>
    <n v="409304.20999999996"/>
    <n v="71"/>
    <n v="19971.8"/>
    <n v="9427.2000000000007"/>
    <n v="34311.019999999997"/>
    <n v="19998.89"/>
    <n v="161"/>
    <n v="27893.27"/>
    <n v="22529.27"/>
    <n v="432"/>
    <n v="2505.52"/>
    <n v="4889.4399999999996"/>
    <n v="32"/>
    <n v="321286.59999999998"/>
    <n v="224913.5"/>
    <x v="0"/>
    <x v="0"/>
    <x v="0"/>
    <x v="0"/>
    <x v="0"/>
    <x v="0"/>
  </r>
  <r>
    <x v="2"/>
    <x v="4"/>
    <x v="20"/>
    <x v="77"/>
    <n v="316"/>
    <n v="470771.8"/>
    <n v="287067.67"/>
    <n v="183704.13"/>
    <n v="34"/>
    <n v="16600.98"/>
    <n v="11398.02"/>
    <n v="28618.5"/>
    <n v="30160.97"/>
    <n v="185"/>
    <n v="22986.01"/>
    <n v="36181.620000000003"/>
    <n v="506"/>
    <n v="3163.94"/>
    <n v="1407.06"/>
    <n v="31"/>
    <n v="107899.7"/>
    <n v="90361.03"/>
    <x v="0"/>
    <x v="0"/>
    <x v="0"/>
    <x v="0"/>
    <x v="0"/>
    <x v="0"/>
  </r>
  <r>
    <x v="2"/>
    <x v="4"/>
    <x v="20"/>
    <x v="78"/>
    <n v="303"/>
    <n v="378666.9"/>
    <n v="247646.82"/>
    <n v="131020.08"/>
    <n v="23"/>
    <n v="17266.34"/>
    <n v="9489.17"/>
    <n v="32098.42"/>
    <n v="23065"/>
    <n v="163"/>
    <n v="24890.13"/>
    <n v="21963.73"/>
    <n v="380"/>
    <n v="7684.72"/>
    <n v="2302.98"/>
    <n v="44"/>
    <n v="48656.47"/>
    <n v="80499.100000000006"/>
    <x v="0"/>
    <x v="0"/>
    <x v="0"/>
    <x v="0"/>
    <x v="0"/>
    <x v="0"/>
  </r>
  <r>
    <x v="2"/>
    <x v="4"/>
    <x v="21"/>
    <x v="79"/>
    <n v="41"/>
    <n v="34422.78"/>
    <n v="20111.649999999998"/>
    <n v="14311.130000000001"/>
    <n v="0"/>
    <n v="2068.3000000000002"/>
    <n v="1073.7"/>
    <n v="4371.1400000000003"/>
    <n v="1772.34"/>
    <n v="19"/>
    <n v="3283.68"/>
    <n v="2113.0500000000002"/>
    <n v="50"/>
    <n v="3549.01"/>
    <n v="2865.6"/>
    <n v="23"/>
    <n v="0"/>
    <n v="0"/>
    <x v="0"/>
    <x v="0"/>
    <x v="0"/>
    <x v="0"/>
    <x v="0"/>
    <x v="0"/>
  </r>
  <r>
    <x v="2"/>
    <x v="4"/>
    <x v="21"/>
    <x v="80"/>
    <n v="47"/>
    <n v="51281.14"/>
    <n v="26456.32"/>
    <n v="24824.82"/>
    <n v="0"/>
    <n v="2569.6999999999998"/>
    <n v="1037.8"/>
    <n v="5511.47"/>
    <n v="2761.61"/>
    <n v="25"/>
    <n v="2824.68"/>
    <n v="3135.01"/>
    <n v="47"/>
    <n v="7543.97"/>
    <n v="2975.74"/>
    <n v="15"/>
    <n v="0"/>
    <n v="0"/>
    <x v="0"/>
    <x v="0"/>
    <x v="0"/>
    <x v="0"/>
    <x v="0"/>
    <x v="0"/>
  </r>
  <r>
    <x v="2"/>
    <x v="4"/>
    <x v="21"/>
    <x v="78"/>
    <n v="1"/>
    <n v="126"/>
    <n v="0"/>
    <n v="126"/>
    <n v="0"/>
    <n v="126"/>
    <n v="0"/>
    <n v="0"/>
    <n v="0"/>
    <n v="0"/>
    <n v="0"/>
    <n v="0"/>
    <n v="0"/>
    <n v="0"/>
    <n v="0"/>
    <n v="0"/>
    <n v="0"/>
    <n v="0"/>
    <x v="0"/>
    <x v="0"/>
    <x v="0"/>
    <x v="0"/>
    <x v="0"/>
    <x v="0"/>
  </r>
  <r>
    <x v="2"/>
    <x v="4"/>
    <x v="21"/>
    <x v="133"/>
    <n v="47"/>
    <n v="48555.51"/>
    <n v="23941.81"/>
    <n v="24613.7"/>
    <n v="0"/>
    <n v="2579.4"/>
    <n v="1045.5999999999999"/>
    <n v="6300.35"/>
    <n v="1864.53"/>
    <n v="25"/>
    <n v="2926.1"/>
    <n v="2616.9299999999998"/>
    <n v="41"/>
    <n v="10339.85"/>
    <n v="2084.9899999999998"/>
    <n v="23"/>
    <n v="0"/>
    <n v="0"/>
    <x v="0"/>
    <x v="0"/>
    <x v="0"/>
    <x v="0"/>
    <x v="0"/>
    <x v="0"/>
  </r>
  <r>
    <x v="2"/>
    <x v="4"/>
    <x v="21"/>
    <x v="155"/>
    <n v="27"/>
    <n v="26581.99"/>
    <n v="15406.750000000002"/>
    <n v="11175.24"/>
    <n v="0"/>
    <n v="1038.5"/>
    <n v="983"/>
    <n v="1457.03"/>
    <n v="2656.88"/>
    <n v="13"/>
    <n v="565.14"/>
    <n v="2260.4299999999998"/>
    <n v="24"/>
    <n v="3031.57"/>
    <n v="1278.6199999999999"/>
    <n v="15"/>
    <n v="0"/>
    <n v="0"/>
    <x v="0"/>
    <x v="0"/>
    <x v="0"/>
    <x v="0"/>
    <x v="0"/>
    <x v="0"/>
  </r>
  <r>
    <x v="2"/>
    <x v="4"/>
    <x v="30"/>
    <x v="179"/>
    <n v="0"/>
    <n v="0"/>
    <n v="0"/>
    <n v="0"/>
    <n v="1"/>
    <n v="0"/>
    <n v="0"/>
    <n v="0"/>
    <n v="0"/>
    <n v="0"/>
    <n v="0"/>
    <n v="0"/>
    <n v="0"/>
    <n v="0"/>
    <n v="0"/>
    <n v="0"/>
    <n v="0"/>
    <n v="0"/>
    <x v="0"/>
    <x v="0"/>
    <x v="0"/>
    <x v="0"/>
    <x v="0"/>
    <x v="0"/>
  </r>
  <r>
    <x v="2"/>
    <x v="4"/>
    <x v="30"/>
    <x v="134"/>
    <n v="0"/>
    <n v="130559.16"/>
    <n v="109559.16"/>
    <n v="21000"/>
    <n v="45"/>
    <n v="0"/>
    <n v="0"/>
    <n v="0"/>
    <n v="0"/>
    <n v="0"/>
    <n v="0"/>
    <n v="0"/>
    <n v="0"/>
    <n v="0"/>
    <n v="0"/>
    <n v="0"/>
    <n v="21000"/>
    <n v="109559.2"/>
    <x v="0"/>
    <x v="0"/>
    <x v="0"/>
    <x v="0"/>
    <x v="0"/>
    <x v="0"/>
  </r>
  <r>
    <x v="2"/>
    <x v="4"/>
    <x v="28"/>
    <x v="6"/>
    <n v="337"/>
    <n v="53964.74"/>
    <n v="17718.929999999993"/>
    <n v="36245.810000000005"/>
    <n v="0"/>
    <n v="22493.5"/>
    <n v="9030.5"/>
    <n v="431.13"/>
    <n v="221.25"/>
    <n v="7"/>
    <n v="2334.15"/>
    <n v="1426.68"/>
    <n v="37"/>
    <n v="10656.03"/>
    <n v="5735.74"/>
    <n v="407"/>
    <n v="0"/>
    <n v="0"/>
    <x v="0"/>
    <x v="0"/>
    <x v="0"/>
    <x v="0"/>
    <x v="0"/>
    <x v="0"/>
  </r>
  <r>
    <x v="2"/>
    <x v="4"/>
    <x v="28"/>
    <x v="9"/>
    <n v="5"/>
    <n v="1012.2"/>
    <n v="0"/>
    <n v="1012.1999999999999"/>
    <n v="0"/>
    <n v="600"/>
    <n v="0"/>
    <n v="0"/>
    <n v="0"/>
    <n v="0"/>
    <n v="154.80000000000001"/>
    <n v="0"/>
    <n v="1"/>
    <n v="257.39999999999998"/>
    <n v="0"/>
    <n v="7"/>
    <n v="0"/>
    <n v="0"/>
    <x v="0"/>
    <x v="0"/>
    <x v="0"/>
    <x v="0"/>
    <x v="0"/>
    <x v="0"/>
  </r>
  <r>
    <x v="2"/>
    <x v="4"/>
    <x v="28"/>
    <x v="10"/>
    <n v="3"/>
    <n v="401.46"/>
    <n v="321.15999999999997"/>
    <n v="80.300000000000011"/>
    <n v="0"/>
    <n v="42.2"/>
    <n v="168.8"/>
    <n v="0"/>
    <n v="0"/>
    <n v="0"/>
    <n v="0"/>
    <n v="0"/>
    <n v="1"/>
    <n v="38.1"/>
    <n v="152.36000000000001"/>
    <n v="4"/>
    <n v="0"/>
    <n v="0"/>
    <x v="0"/>
    <x v="0"/>
    <x v="0"/>
    <x v="0"/>
    <x v="0"/>
    <x v="0"/>
  </r>
  <r>
    <x v="2"/>
    <x v="4"/>
    <x v="28"/>
    <x v="12"/>
    <n v="1"/>
    <n v="307.60000000000002"/>
    <n v="246.08"/>
    <n v="61.52"/>
    <n v="0"/>
    <n v="15.6"/>
    <n v="62.4"/>
    <n v="0"/>
    <n v="0"/>
    <n v="0"/>
    <n v="0"/>
    <n v="0"/>
    <n v="0"/>
    <n v="45.92"/>
    <n v="183.68"/>
    <n v="5"/>
    <n v="0"/>
    <n v="0"/>
    <x v="0"/>
    <x v="0"/>
    <x v="0"/>
    <x v="0"/>
    <x v="0"/>
    <x v="0"/>
  </r>
  <r>
    <x v="2"/>
    <x v="4"/>
    <x v="28"/>
    <x v="14"/>
    <n v="149"/>
    <n v="23591.11"/>
    <n v="7948.5600000000013"/>
    <n v="15642.55"/>
    <n v="0"/>
    <n v="9620.35"/>
    <n v="4219.6499999999996"/>
    <n v="67.42"/>
    <n v="302.56"/>
    <n v="4"/>
    <n v="811.25"/>
    <n v="174.95"/>
    <n v="10"/>
    <n v="4940.53"/>
    <n v="2511.44"/>
    <n v="200"/>
    <n v="0"/>
    <n v="0"/>
    <x v="0"/>
    <x v="0"/>
    <x v="0"/>
    <x v="0"/>
    <x v="0"/>
    <x v="0"/>
  </r>
  <r>
    <x v="2"/>
    <x v="4"/>
    <x v="28"/>
    <x v="20"/>
    <n v="175"/>
    <n v="27190.47"/>
    <n v="9701.57"/>
    <n v="17488.900000000001"/>
    <n v="0"/>
    <n v="12079.8"/>
    <n v="4475.2"/>
    <n v="710.7"/>
    <n v="449.78"/>
    <n v="5"/>
    <n v="357.6"/>
    <n v="414.1"/>
    <n v="10"/>
    <n v="4326.8"/>
    <n v="2041.53"/>
    <n v="169"/>
    <n v="0"/>
    <n v="0"/>
    <x v="0"/>
    <x v="0"/>
    <x v="0"/>
    <x v="0"/>
    <x v="0"/>
    <x v="0"/>
  </r>
  <r>
    <x v="2"/>
    <x v="4"/>
    <x v="28"/>
    <x v="113"/>
    <n v="144"/>
    <n v="22060.560000000001"/>
    <n v="7163.630000000001"/>
    <n v="14896.93"/>
    <n v="0"/>
    <n v="9322.7000000000007"/>
    <n v="3923.3"/>
    <n v="489.61"/>
    <n v="236.07"/>
    <n v="4"/>
    <n v="1004.4"/>
    <n v="0"/>
    <n v="13"/>
    <n v="3988.22"/>
    <n v="1552.9"/>
    <n v="113"/>
    <n v="0"/>
    <n v="0"/>
    <x v="0"/>
    <x v="0"/>
    <x v="0"/>
    <x v="0"/>
    <x v="0"/>
    <x v="0"/>
  </r>
  <r>
    <x v="2"/>
    <x v="4"/>
    <x v="28"/>
    <x v="173"/>
    <n v="2"/>
    <n v="7002.53"/>
    <n v="6348.1299999999992"/>
    <n v="654.40000000000009"/>
    <n v="1"/>
    <n v="201"/>
    <n v="132"/>
    <n v="104.3"/>
    <n v="57.2"/>
    <n v="2"/>
    <n v="154.80000000000001"/>
    <n v="0"/>
    <n v="3"/>
    <n v="18.3"/>
    <n v="15.6"/>
    <n v="5"/>
    <n v="0"/>
    <n v="5820.33"/>
    <x v="0"/>
    <x v="0"/>
    <x v="0"/>
    <x v="0"/>
    <x v="0"/>
    <x v="0"/>
  </r>
  <r>
    <x v="2"/>
    <x v="4"/>
    <x v="22"/>
    <x v="83"/>
    <n v="119"/>
    <n v="155798.29999999999"/>
    <n v="67296.409999999989"/>
    <n v="88501.89"/>
    <n v="5"/>
    <n v="14167.13"/>
    <n v="6464.12"/>
    <n v="8246.77"/>
    <n v="9361.92"/>
    <n v="92"/>
    <n v="128.62"/>
    <n v="1039.06"/>
    <n v="14"/>
    <n v="1055.0999999999999"/>
    <n v="753.75"/>
    <n v="8"/>
    <n v="64904.27"/>
    <n v="14460.18"/>
    <x v="0"/>
    <x v="0"/>
    <x v="0"/>
    <x v="0"/>
    <x v="0"/>
    <x v="0"/>
  </r>
  <r>
    <x v="2"/>
    <x v="4"/>
    <x v="22"/>
    <x v="84"/>
    <n v="126"/>
    <n v="398159.06"/>
    <n v="332687.88"/>
    <n v="65471.18"/>
    <n v="13"/>
    <n v="16003.39"/>
    <n v="4711.6099999999997"/>
    <n v="9495.02"/>
    <n v="5161.82"/>
    <n v="90"/>
    <n v="3247.21"/>
    <n v="1859.11"/>
    <n v="35"/>
    <n v="1570.09"/>
    <n v="243.81"/>
    <n v="8"/>
    <n v="35155.47"/>
    <n v="291397.90000000002"/>
    <x v="0"/>
    <x v="0"/>
    <x v="0"/>
    <x v="0"/>
    <x v="0"/>
    <x v="0"/>
  </r>
  <r>
    <x v="2"/>
    <x v="4"/>
    <x v="22"/>
    <x v="85"/>
    <n v="178"/>
    <n v="305562.55"/>
    <n v="254144.9"/>
    <n v="51417.65"/>
    <n v="7"/>
    <n v="19998.88"/>
    <n v="8229.8700000000008"/>
    <n v="12660.87"/>
    <n v="8697.31"/>
    <n v="115"/>
    <n v="3355.36"/>
    <n v="4017.23"/>
    <n v="65"/>
    <n v="610.94000000000005"/>
    <n v="269.36"/>
    <n v="2"/>
    <n v="14549.6"/>
    <n v="190214.8"/>
    <x v="0"/>
    <x v="0"/>
    <x v="0"/>
    <x v="0"/>
    <x v="0"/>
    <x v="0"/>
  </r>
  <r>
    <x v="2"/>
    <x v="4"/>
    <x v="22"/>
    <x v="86"/>
    <n v="435"/>
    <n v="310766.44"/>
    <n v="242997.24"/>
    <n v="67769.2"/>
    <n v="1"/>
    <n v="18155.55"/>
    <n v="10949.55"/>
    <n v="42546.559999999998"/>
    <n v="44804.74"/>
    <n v="264"/>
    <n v="4768.18"/>
    <n v="6101.63"/>
    <n v="103"/>
    <n v="2056.91"/>
    <n v="1238.93"/>
    <n v="44"/>
    <n v="0"/>
    <n v="5199.79"/>
    <x v="0"/>
    <x v="0"/>
    <x v="0"/>
    <x v="0"/>
    <x v="0"/>
    <x v="0"/>
  </r>
  <r>
    <x v="2"/>
    <x v="4"/>
    <x v="22"/>
    <x v="87"/>
    <n v="157"/>
    <n v="379638.58"/>
    <n v="338634.39"/>
    <n v="41004.19"/>
    <n v="7"/>
    <n v="13050.13"/>
    <n v="7349.88"/>
    <n v="24400.560000000001"/>
    <n v="34922"/>
    <n v="105"/>
    <n v="1429.42"/>
    <n v="5583.75"/>
    <n v="84"/>
    <n v="325.08"/>
    <n v="774.12"/>
    <n v="11"/>
    <n v="1654"/>
    <n v="171359.5"/>
    <x v="0"/>
    <x v="0"/>
    <x v="0"/>
    <x v="0"/>
    <x v="0"/>
    <x v="0"/>
  </r>
  <r>
    <x v="2"/>
    <x v="4"/>
    <x v="22"/>
    <x v="123"/>
    <n v="301"/>
    <n v="253296.96"/>
    <n v="191234.78999999998"/>
    <n v="62062.17"/>
    <n v="0"/>
    <n v="14213.6"/>
    <n v="7675.9"/>
    <n v="37904.49"/>
    <n v="33886.93"/>
    <n v="293"/>
    <n v="6777.96"/>
    <n v="4535.18"/>
    <n v="83"/>
    <n v="3166.12"/>
    <n v="1553.94"/>
    <n v="18"/>
    <n v="0"/>
    <n v="0"/>
    <x v="0"/>
    <x v="0"/>
    <x v="0"/>
    <x v="0"/>
    <x v="0"/>
    <x v="0"/>
  </r>
  <r>
    <x v="2"/>
    <x v="4"/>
    <x v="22"/>
    <x v="164"/>
    <n v="46"/>
    <n v="41882.9"/>
    <n v="33247.160000000003"/>
    <n v="8635.74"/>
    <n v="0"/>
    <n v="1923.15"/>
    <n v="1472.85"/>
    <n v="5801.47"/>
    <n v="6198.83"/>
    <n v="42"/>
    <n v="531.72"/>
    <n v="1502.34"/>
    <n v="19"/>
    <n v="379.4"/>
    <n v="72.540000000000006"/>
    <n v="16"/>
    <n v="0"/>
    <n v="0"/>
    <x v="0"/>
    <x v="0"/>
    <x v="0"/>
    <x v="0"/>
    <x v="0"/>
    <x v="0"/>
  </r>
  <r>
    <x v="2"/>
    <x v="4"/>
    <x v="23"/>
    <x v="135"/>
    <n v="119"/>
    <n v="30781.94"/>
    <n v="21836.799999999999"/>
    <n v="8945.14"/>
    <n v="0"/>
    <n v="925.66"/>
    <n v="2172.5500000000002"/>
    <n v="0"/>
    <n v="0"/>
    <n v="0"/>
    <n v="0"/>
    <n v="0"/>
    <n v="0"/>
    <n v="5109.4799999999996"/>
    <n v="19664.25"/>
    <n v="74"/>
    <n v="0"/>
    <n v="0"/>
    <x v="0"/>
    <x v="0"/>
    <x v="0"/>
    <x v="0"/>
    <x v="0"/>
    <x v="0"/>
  </r>
  <r>
    <x v="2"/>
    <x v="4"/>
    <x v="23"/>
    <x v="90"/>
    <n v="213"/>
    <n v="122433.09"/>
    <n v="99784.299999999988"/>
    <n v="22648.79"/>
    <n v="0"/>
    <n v="3027.19"/>
    <n v="5598.16"/>
    <n v="0"/>
    <n v="0"/>
    <n v="0"/>
    <n v="0"/>
    <n v="0"/>
    <n v="0"/>
    <n v="14999.6"/>
    <n v="94186.14"/>
    <n v="318"/>
    <n v="0"/>
    <n v="0"/>
    <x v="0"/>
    <x v="0"/>
    <x v="0"/>
    <x v="0"/>
    <x v="0"/>
    <x v="0"/>
  </r>
  <r>
    <x v="2"/>
    <x v="4"/>
    <x v="23"/>
    <x v="91"/>
    <n v="177"/>
    <n v="82242.53"/>
    <n v="65666.69"/>
    <n v="16575.84"/>
    <n v="0"/>
    <n v="2261.56"/>
    <n v="4347.79"/>
    <n v="0"/>
    <n v="0"/>
    <n v="0"/>
    <n v="0"/>
    <n v="0"/>
    <n v="0"/>
    <n v="5748.28"/>
    <n v="61318.9"/>
    <n v="217"/>
    <n v="0"/>
    <n v="0"/>
    <x v="0"/>
    <x v="0"/>
    <x v="0"/>
    <x v="0"/>
    <x v="0"/>
    <x v="0"/>
  </r>
  <r>
    <x v="2"/>
    <x v="4"/>
    <x v="23"/>
    <x v="124"/>
    <n v="177"/>
    <n v="84100"/>
    <n v="71857.45"/>
    <n v="12242.55"/>
    <n v="0"/>
    <n v="2028.92"/>
    <n v="5007.63"/>
    <n v="0"/>
    <n v="0"/>
    <n v="0"/>
    <n v="0"/>
    <n v="0"/>
    <n v="0"/>
    <n v="7794.63"/>
    <n v="66849.820000000007"/>
    <n v="247"/>
    <n v="0"/>
    <n v="0"/>
    <x v="0"/>
    <x v="0"/>
    <x v="0"/>
    <x v="0"/>
    <x v="0"/>
    <x v="0"/>
  </r>
  <r>
    <x v="2"/>
    <x v="4"/>
    <x v="23"/>
    <x v="125"/>
    <n v="44"/>
    <n v="77065.5"/>
    <n v="37515.560000000005"/>
    <n v="39549.939999999995"/>
    <n v="8"/>
    <n v="1152.68"/>
    <n v="1859.72"/>
    <n v="0"/>
    <n v="0"/>
    <n v="0"/>
    <n v="0"/>
    <n v="0"/>
    <n v="0"/>
    <n v="796.38"/>
    <n v="8324.8700000000008"/>
    <n v="27"/>
    <n v="34945.879999999997"/>
    <n v="27330.97"/>
    <x v="0"/>
    <x v="0"/>
    <x v="0"/>
    <x v="0"/>
    <x v="0"/>
    <x v="0"/>
  </r>
  <r>
    <x v="2"/>
    <x v="4"/>
    <x v="23"/>
    <x v="174"/>
    <n v="100"/>
    <n v="39546.32"/>
    <n v="33833.81"/>
    <n v="5712.51"/>
    <n v="0"/>
    <n v="1140.3900000000001"/>
    <n v="2258.17"/>
    <n v="0"/>
    <n v="0"/>
    <n v="0"/>
    <n v="0"/>
    <n v="0"/>
    <n v="0"/>
    <n v="4572.12"/>
    <n v="31575.64"/>
    <n v="129"/>
    <n v="0"/>
    <n v="0"/>
    <x v="0"/>
    <x v="0"/>
    <x v="0"/>
    <x v="0"/>
    <x v="0"/>
    <x v="0"/>
  </r>
  <r>
    <x v="2"/>
    <x v="4"/>
    <x v="24"/>
    <x v="94"/>
    <n v="193"/>
    <n v="200505.78"/>
    <n v="88550.14"/>
    <n v="111955.64"/>
    <n v="23"/>
    <n v="27042.38"/>
    <n v="7968.87"/>
    <n v="7528.13"/>
    <n v="4499.8999999999996"/>
    <n v="15"/>
    <n v="386.65"/>
    <n v="570.86"/>
    <n v="9"/>
    <n v="503.78"/>
    <n v="504.72"/>
    <n v="10"/>
    <n v="76494.7"/>
    <n v="50949.73"/>
    <x v="0"/>
    <x v="0"/>
    <x v="0"/>
    <x v="0"/>
    <x v="0"/>
    <x v="0"/>
  </r>
  <r>
    <x v="2"/>
    <x v="4"/>
    <x v="24"/>
    <x v="95"/>
    <n v="57"/>
    <n v="64415.15"/>
    <n v="40404.53"/>
    <n v="24010.620000000003"/>
    <n v="6"/>
    <n v="7654.01"/>
    <n v="2280.9899999999998"/>
    <n v="2299.16"/>
    <n v="1771.87"/>
    <n v="6"/>
    <n v="309.60000000000002"/>
    <n v="0"/>
    <n v="2"/>
    <n v="124.85"/>
    <n v="143"/>
    <n v="2"/>
    <n v="13623"/>
    <n v="28066.61"/>
    <x v="0"/>
    <x v="0"/>
    <x v="0"/>
    <x v="0"/>
    <x v="0"/>
    <x v="0"/>
  </r>
  <r>
    <x v="2"/>
    <x v="4"/>
    <x v="24"/>
    <x v="97"/>
    <n v="163"/>
    <n v="260737.89"/>
    <n v="150514.62000000002"/>
    <n v="110223.26999999999"/>
    <n v="25"/>
    <n v="17538.64"/>
    <n v="7247.61"/>
    <n v="5775.62"/>
    <n v="5151.28"/>
    <n v="24"/>
    <n v="576.33000000000004"/>
    <n v="381.17"/>
    <n v="9"/>
    <n v="917.98"/>
    <n v="759.57"/>
    <n v="11"/>
    <n v="85414.7"/>
    <n v="115121.2"/>
    <x v="0"/>
    <x v="0"/>
    <x v="0"/>
    <x v="0"/>
    <x v="0"/>
    <x v="0"/>
  </r>
  <r>
    <x v="2"/>
    <x v="4"/>
    <x v="24"/>
    <x v="98"/>
    <n v="118"/>
    <n v="77493.490000000005"/>
    <n v="33629.350000000006"/>
    <n v="43864.14"/>
    <n v="7"/>
    <n v="15121.13"/>
    <n v="4316.37"/>
    <n v="5390.51"/>
    <n v="3006.48"/>
    <n v="14"/>
    <n v="1171.5"/>
    <n v="358.8"/>
    <n v="11"/>
    <n v="0"/>
    <n v="0"/>
    <n v="0"/>
    <n v="22181"/>
    <n v="9153.7199999999993"/>
    <x v="0"/>
    <x v="0"/>
    <x v="0"/>
    <x v="0"/>
    <x v="0"/>
    <x v="0"/>
  </r>
  <r>
    <x v="2"/>
    <x v="4"/>
    <x v="24"/>
    <x v="126"/>
    <n v="92"/>
    <n v="63702.77"/>
    <n v="50885.09"/>
    <n v="12817.68"/>
    <n v="0"/>
    <n v="9959.75"/>
    <n v="4590.25"/>
    <n v="1176.05"/>
    <n v="13894.82"/>
    <n v="15"/>
    <n v="1569.88"/>
    <n v="1810.28"/>
    <n v="25"/>
    <n v="112"/>
    <n v="448"/>
    <n v="1"/>
    <n v="0"/>
    <n v="0"/>
    <x v="0"/>
    <x v="0"/>
    <x v="0"/>
    <x v="0"/>
    <x v="0"/>
    <x v="0"/>
  </r>
  <r>
    <x v="2"/>
    <x v="4"/>
    <x v="24"/>
    <x v="136"/>
    <n v="34"/>
    <n v="12510"/>
    <n v="8469.75"/>
    <n v="4040.25"/>
    <n v="1"/>
    <n v="3968.25"/>
    <n v="2061.75"/>
    <n v="72"/>
    <n v="288"/>
    <n v="1"/>
    <n v="0"/>
    <n v="0"/>
    <n v="0"/>
    <n v="0"/>
    <n v="0"/>
    <n v="0"/>
    <n v="0"/>
    <n v="5400"/>
    <x v="0"/>
    <x v="0"/>
    <x v="0"/>
    <x v="0"/>
    <x v="0"/>
    <x v="0"/>
  </r>
  <r>
    <x v="2"/>
    <x v="4"/>
    <x v="24"/>
    <x v="127"/>
    <n v="759"/>
    <n v="87123.73"/>
    <n v="49683.340000000004"/>
    <n v="37440.389999999992"/>
    <n v="0"/>
    <n v="34104.949999999997"/>
    <n v="12872.15"/>
    <n v="1525.88"/>
    <n v="10708.66"/>
    <n v="20"/>
    <n v="0"/>
    <n v="0"/>
    <n v="0"/>
    <n v="1809.56"/>
    <n v="1633.45"/>
    <n v="34"/>
    <n v="0"/>
    <n v="0"/>
    <x v="0"/>
    <x v="0"/>
    <x v="0"/>
    <x v="0"/>
    <x v="0"/>
    <x v="0"/>
  </r>
  <r>
    <x v="2"/>
    <x v="4"/>
    <x v="25"/>
    <x v="101"/>
    <n v="41"/>
    <n v="19256.28"/>
    <n v="5962.9599999999991"/>
    <n v="13293.32"/>
    <n v="1"/>
    <n v="3739.5"/>
    <n v="3339.25"/>
    <n v="0"/>
    <n v="0"/>
    <n v="0"/>
    <n v="697.5"/>
    <n v="0"/>
    <n v="7"/>
    <n v="1007.32"/>
    <n v="2623.71"/>
    <n v="22"/>
    <n v="7849"/>
    <n v="0"/>
    <x v="0"/>
    <x v="0"/>
    <x v="0"/>
    <x v="0"/>
    <x v="0"/>
    <x v="0"/>
  </r>
  <r>
    <x v="2"/>
    <x v="4"/>
    <x v="25"/>
    <x v="128"/>
    <n v="396"/>
    <n v="85871.1"/>
    <n v="48663.360000000008"/>
    <n v="37207.74"/>
    <n v="1"/>
    <n v="30778"/>
    <n v="26460"/>
    <n v="0"/>
    <n v="0"/>
    <n v="0"/>
    <n v="987.3"/>
    <n v="250.9"/>
    <n v="5"/>
    <n v="5314.44"/>
    <n v="19554.439999999999"/>
    <n v="112"/>
    <n v="0"/>
    <n v="2398.02"/>
    <x v="0"/>
    <x v="0"/>
    <x v="0"/>
    <x v="0"/>
    <x v="0"/>
    <x v="0"/>
  </r>
  <r>
    <x v="2"/>
    <x v="4"/>
    <x v="25"/>
    <x v="137"/>
    <n v="126"/>
    <n v="184087.91"/>
    <n v="163147.49"/>
    <n v="20940.419999999998"/>
    <n v="11"/>
    <n v="12063.26"/>
    <n v="9026.74"/>
    <n v="0"/>
    <n v="0"/>
    <n v="0"/>
    <n v="210.6"/>
    <n v="156.59"/>
    <n v="4"/>
    <n v="8666.56"/>
    <n v="34051.360000000001"/>
    <n v="141"/>
    <n v="0"/>
    <n v="119912.8"/>
    <x v="0"/>
    <x v="0"/>
    <x v="0"/>
    <x v="0"/>
    <x v="0"/>
    <x v="0"/>
  </r>
  <r>
    <x v="2"/>
    <x v="4"/>
    <x v="26"/>
    <x v="103"/>
    <n v="629"/>
    <n v="55330.7"/>
    <n v="29059.279999999995"/>
    <n v="26271.420000000002"/>
    <n v="0"/>
    <n v="19581.5"/>
    <n v="18924"/>
    <n v="0"/>
    <n v="0"/>
    <n v="0"/>
    <n v="3407.76"/>
    <n v="7808.93"/>
    <n v="106"/>
    <n v="201.16"/>
    <n v="2326.35"/>
    <n v="10"/>
    <n v="0"/>
    <n v="0"/>
    <x v="0"/>
    <x v="0"/>
    <x v="0"/>
    <x v="0"/>
    <x v="0"/>
    <x v="0"/>
  </r>
  <r>
    <x v="2"/>
    <x v="4"/>
    <x v="26"/>
    <x v="104"/>
    <n v="88"/>
    <n v="28660.16"/>
    <n v="7024.93"/>
    <n v="21635.23"/>
    <n v="0"/>
    <n v="10319.129999999999"/>
    <n v="3728.37"/>
    <n v="0"/>
    <n v="0"/>
    <n v="0"/>
    <n v="1781.1"/>
    <n v="2659.82"/>
    <n v="29"/>
    <n v="0"/>
    <n v="636.74"/>
    <n v="2"/>
    <n v="0"/>
    <n v="0"/>
    <x v="0"/>
    <x v="0"/>
    <x v="0"/>
    <x v="0"/>
    <x v="0"/>
    <x v="0"/>
  </r>
  <r>
    <x v="2"/>
    <x v="4"/>
    <x v="26"/>
    <x v="105"/>
    <n v="182"/>
    <n v="31824.05"/>
    <n v="9669.5399999999972"/>
    <n v="22154.510000000002"/>
    <n v="0"/>
    <n v="15788.64"/>
    <n v="6285.11"/>
    <n v="0"/>
    <n v="0"/>
    <n v="0"/>
    <n v="2667.51"/>
    <n v="2094.5500000000002"/>
    <n v="38"/>
    <n v="262.36"/>
    <n v="1289.8800000000001"/>
    <n v="5"/>
    <n v="0"/>
    <n v="0"/>
    <x v="0"/>
    <x v="0"/>
    <x v="0"/>
    <x v="0"/>
    <x v="0"/>
    <x v="0"/>
  </r>
  <r>
    <x v="2"/>
    <x v="4"/>
    <x v="26"/>
    <x v="106"/>
    <n v="2"/>
    <n v="369.6"/>
    <n v="0"/>
    <n v="369.6"/>
    <n v="0"/>
    <n v="369.6"/>
    <n v="0"/>
    <n v="0"/>
    <n v="0"/>
    <n v="0"/>
    <n v="0"/>
    <n v="0"/>
    <n v="0"/>
    <n v="0"/>
    <n v="0"/>
    <n v="0"/>
    <n v="0"/>
    <n v="0"/>
    <x v="0"/>
    <x v="0"/>
    <x v="0"/>
    <x v="0"/>
    <x v="0"/>
    <x v="0"/>
  </r>
  <r>
    <x v="3"/>
    <x v="4"/>
    <x v="0"/>
    <x v="3"/>
    <n v="409"/>
    <n v="168314.35"/>
    <n v="97329.430000000008"/>
    <n v="70984.92"/>
    <n v="0"/>
    <n v="22098.5"/>
    <n v="13599.5"/>
    <n v="17085"/>
    <n v="8187.98"/>
    <n v="91"/>
    <n v="11430.75"/>
    <n v="11554.35"/>
    <n v="203"/>
    <n v="16824.669999999998"/>
    <n v="13441.64"/>
    <n v="736"/>
    <n v="0"/>
    <n v="0"/>
    <x v="0"/>
    <x v="0"/>
    <x v="0"/>
    <x v="0"/>
    <x v="0"/>
    <x v="0"/>
  </r>
  <r>
    <x v="3"/>
    <x v="4"/>
    <x v="0"/>
    <x v="4"/>
    <n v="374"/>
    <n v="143585.07"/>
    <n v="76216.110000000015"/>
    <n v="67368.959999999992"/>
    <n v="0"/>
    <n v="22155.8"/>
    <n v="11498.7"/>
    <n v="10272.9"/>
    <n v="8420.9"/>
    <n v="77"/>
    <n v="10129.98"/>
    <n v="7239.64"/>
    <n v="156"/>
    <n v="16910.28"/>
    <n v="11669.27"/>
    <n v="671"/>
    <n v="0"/>
    <n v="0"/>
    <x v="0"/>
    <x v="0"/>
    <x v="0"/>
    <x v="0"/>
    <x v="0"/>
    <x v="0"/>
  </r>
  <r>
    <x v="3"/>
    <x v="4"/>
    <x v="0"/>
    <x v="8"/>
    <n v="403"/>
    <n v="217777.51"/>
    <n v="163537.85"/>
    <n v="54239.659999999996"/>
    <n v="0"/>
    <n v="13327.66"/>
    <n v="5580.84"/>
    <n v="9891.89"/>
    <n v="38087.919999999998"/>
    <n v="101"/>
    <n v="11667.62"/>
    <n v="11893.22"/>
    <n v="184"/>
    <n v="15661.49"/>
    <n v="12016.25"/>
    <n v="615"/>
    <n v="0"/>
    <n v="0"/>
    <x v="0"/>
    <x v="0"/>
    <x v="0"/>
    <x v="0"/>
    <x v="0"/>
    <x v="0"/>
  </r>
  <r>
    <x v="3"/>
    <x v="4"/>
    <x v="0"/>
    <x v="111"/>
    <n v="642"/>
    <n v="244853.71"/>
    <n v="139351.06"/>
    <n v="105502.65000000001"/>
    <n v="0"/>
    <n v="21570.240000000002"/>
    <n v="8609.51"/>
    <n v="28825.06"/>
    <n v="14690.92"/>
    <n v="133"/>
    <n v="22889.21"/>
    <n v="11637.18"/>
    <n v="264"/>
    <n v="29283.14"/>
    <n v="17381.490000000002"/>
    <n v="1164"/>
    <n v="0"/>
    <n v="0"/>
    <x v="0"/>
    <x v="0"/>
    <x v="0"/>
    <x v="0"/>
    <x v="0"/>
    <x v="0"/>
  </r>
  <r>
    <x v="3"/>
    <x v="4"/>
    <x v="0"/>
    <x v="13"/>
    <n v="926"/>
    <n v="355236.86"/>
    <n v="214843.77999999997"/>
    <n v="140393.08000000002"/>
    <n v="0"/>
    <n v="29552.14"/>
    <n v="13384.61"/>
    <n v="23103.21"/>
    <n v="30141.18"/>
    <n v="204"/>
    <n v="36769.43"/>
    <n v="29766.81"/>
    <n v="548"/>
    <n v="41945.3"/>
    <n v="35062.400000000001"/>
    <n v="1563"/>
    <n v="0"/>
    <n v="0"/>
    <x v="0"/>
    <x v="0"/>
    <x v="0"/>
    <x v="0"/>
    <x v="0"/>
    <x v="0"/>
  </r>
  <r>
    <x v="3"/>
    <x v="4"/>
    <x v="0"/>
    <x v="194"/>
    <n v="0"/>
    <n v="5232.1499999999996"/>
    <n v="5232.1499999999996"/>
    <n v="0"/>
    <n v="1"/>
    <n v="0"/>
    <n v="0"/>
    <n v="0"/>
    <n v="0"/>
    <n v="0"/>
    <n v="0"/>
    <n v="0"/>
    <n v="0"/>
    <n v="0"/>
    <n v="0"/>
    <n v="0"/>
    <n v="0"/>
    <n v="5232.1499999999996"/>
    <x v="0"/>
    <x v="0"/>
    <x v="0"/>
    <x v="0"/>
    <x v="0"/>
    <x v="0"/>
  </r>
  <r>
    <x v="3"/>
    <x v="4"/>
    <x v="0"/>
    <x v="141"/>
    <n v="455"/>
    <n v="144794.70000000001"/>
    <n v="70706.280000000013"/>
    <n v="74088.42"/>
    <n v="0"/>
    <n v="16042.18"/>
    <n v="5825.57"/>
    <n v="16774.900000000001"/>
    <n v="4113.28"/>
    <n v="63"/>
    <n v="16341.15"/>
    <n v="7747.53"/>
    <n v="180"/>
    <n v="20437.189999999999"/>
    <n v="11243.54"/>
    <n v="757"/>
    <n v="0"/>
    <n v="0"/>
    <x v="0"/>
    <x v="0"/>
    <x v="0"/>
    <x v="0"/>
    <x v="0"/>
    <x v="0"/>
  </r>
  <r>
    <x v="3"/>
    <x v="4"/>
    <x v="0"/>
    <x v="142"/>
    <n v="712"/>
    <n v="194231.23"/>
    <n v="87276.950000000012"/>
    <n v="106954.28"/>
    <n v="0"/>
    <n v="25223.54"/>
    <n v="8997.2099999999991"/>
    <n v="15696.15"/>
    <n v="5248.46"/>
    <n v="85"/>
    <n v="27605.9"/>
    <n v="15425.25"/>
    <n v="332"/>
    <n v="34229.69"/>
    <n v="15716.81"/>
    <n v="1180"/>
    <n v="0"/>
    <n v="0"/>
    <x v="0"/>
    <x v="0"/>
    <x v="0"/>
    <x v="0"/>
    <x v="0"/>
    <x v="0"/>
  </r>
  <r>
    <x v="3"/>
    <x v="4"/>
    <x v="0"/>
    <x v="175"/>
    <n v="226"/>
    <n v="136538.21"/>
    <n v="123171.06"/>
    <n v="13367.15"/>
    <n v="0"/>
    <n v="5767"/>
    <n v="29385"/>
    <n v="554.72"/>
    <n v="20070.96"/>
    <n v="70"/>
    <n v="1201.3800000000001"/>
    <n v="20218.96"/>
    <n v="197"/>
    <n v="1715.05"/>
    <n v="12244.78"/>
    <n v="320"/>
    <n v="0"/>
    <n v="0"/>
    <x v="0"/>
    <x v="0"/>
    <x v="0"/>
    <x v="0"/>
    <x v="0"/>
    <x v="0"/>
  </r>
  <r>
    <x v="3"/>
    <x v="4"/>
    <x v="0"/>
    <x v="195"/>
    <n v="173"/>
    <n v="43132.36"/>
    <n v="21182.22"/>
    <n v="21950.14"/>
    <n v="0"/>
    <n v="6284.98"/>
    <n v="2251.02"/>
    <n v="3552.5"/>
    <n v="1788.1"/>
    <n v="19"/>
    <n v="4546.25"/>
    <n v="2781.05"/>
    <n v="57"/>
    <n v="7349.41"/>
    <n v="3680.85"/>
    <n v="253"/>
    <n v="0"/>
    <n v="0"/>
    <x v="0"/>
    <x v="0"/>
    <x v="0"/>
    <x v="0"/>
    <x v="0"/>
    <x v="0"/>
  </r>
  <r>
    <x v="3"/>
    <x v="4"/>
    <x v="0"/>
    <x v="196"/>
    <n v="273"/>
    <n v="101825.58"/>
    <n v="46501.950000000004"/>
    <n v="55323.63"/>
    <n v="0"/>
    <n v="9170.16"/>
    <n v="3741.34"/>
    <n v="11867.75"/>
    <n v="2529.38"/>
    <n v="40"/>
    <n v="18874.259999999998"/>
    <n v="5003.12"/>
    <n v="178"/>
    <n v="14370.46"/>
    <n v="6433.85"/>
    <n v="475"/>
    <n v="0"/>
    <n v="0"/>
    <x v="0"/>
    <x v="0"/>
    <x v="0"/>
    <x v="0"/>
    <x v="0"/>
    <x v="0"/>
  </r>
  <r>
    <x v="3"/>
    <x v="4"/>
    <x v="1"/>
    <x v="0"/>
    <n v="1661"/>
    <n v="814640.37"/>
    <n v="556100.71"/>
    <n v="258539.65999999997"/>
    <n v="55"/>
    <n v="160383.1"/>
    <n v="76320.62"/>
    <n v="20743.400000000001"/>
    <n v="11769.86"/>
    <n v="203"/>
    <n v="22766.42"/>
    <n v="13145.13"/>
    <n v="286"/>
    <n v="26720.21"/>
    <n v="25332.31"/>
    <n v="869"/>
    <n v="24986.53"/>
    <n v="364506.2"/>
    <x v="0"/>
    <x v="0"/>
    <x v="0"/>
    <x v="0"/>
    <x v="0"/>
    <x v="0"/>
  </r>
  <r>
    <x v="3"/>
    <x v="4"/>
    <x v="1"/>
    <x v="1"/>
    <n v="893"/>
    <n v="1310979.78"/>
    <n v="1215039.6400000001"/>
    <n v="95940.14"/>
    <n v="64"/>
    <n v="50180.45"/>
    <n v="61893.55"/>
    <n v="3943.08"/>
    <n v="3967.5"/>
    <n v="40"/>
    <n v="10703.27"/>
    <n v="20002.52"/>
    <n v="245"/>
    <n v="10380.870000000001"/>
    <n v="18084.689999999999"/>
    <n v="524"/>
    <n v="15193.47"/>
    <n v="1095270"/>
    <x v="0"/>
    <x v="0"/>
    <x v="0"/>
    <x v="0"/>
    <x v="0"/>
    <x v="0"/>
  </r>
  <r>
    <x v="3"/>
    <x v="4"/>
    <x v="1"/>
    <x v="22"/>
    <n v="44"/>
    <n v="28270.78"/>
    <n v="10781.32"/>
    <n v="17489.46"/>
    <n v="0"/>
    <n v="5713.63"/>
    <n v="2013.87"/>
    <n v="69.94"/>
    <n v="279.76"/>
    <n v="2"/>
    <n v="19.829999999999998"/>
    <n v="135.59"/>
    <n v="2"/>
    <n v="10006.06"/>
    <n v="7652.7"/>
    <n v="31"/>
    <n v="0"/>
    <n v="0"/>
    <x v="0"/>
    <x v="0"/>
    <x v="0"/>
    <x v="0"/>
    <x v="0"/>
    <x v="0"/>
  </r>
  <r>
    <x v="3"/>
    <x v="4"/>
    <x v="1"/>
    <x v="23"/>
    <n v="105"/>
    <n v="53978.02"/>
    <n v="27899.920000000002"/>
    <n v="26078.099999999995"/>
    <n v="2"/>
    <n v="11390.63"/>
    <n v="6756.87"/>
    <n v="3785.22"/>
    <n v="498.18"/>
    <n v="17"/>
    <n v="6773.05"/>
    <n v="9884.9500000000007"/>
    <n v="99"/>
    <n v="21.6"/>
    <n v="18.72"/>
    <n v="6"/>
    <n v="2946.6"/>
    <n v="2174.4"/>
    <x v="0"/>
    <x v="0"/>
    <x v="0"/>
    <x v="0"/>
    <x v="0"/>
    <x v="0"/>
  </r>
  <r>
    <x v="3"/>
    <x v="4"/>
    <x v="1"/>
    <x v="24"/>
    <n v="1"/>
    <n v="1097893.92"/>
    <n v="1089437.6599999999"/>
    <n v="8456.26"/>
    <n v="52"/>
    <n v="0"/>
    <n v="0"/>
    <n v="0"/>
    <n v="0"/>
    <n v="0"/>
    <n v="0"/>
    <n v="0"/>
    <n v="0"/>
    <n v="0"/>
    <n v="0"/>
    <n v="0"/>
    <n v="7369.26"/>
    <n v="1089438"/>
    <x v="0"/>
    <x v="0"/>
    <x v="0"/>
    <x v="0"/>
    <x v="0"/>
    <x v="0"/>
  </r>
  <r>
    <x v="3"/>
    <x v="4"/>
    <x v="1"/>
    <x v="112"/>
    <n v="763"/>
    <n v="181769.73"/>
    <n v="114168.05"/>
    <n v="67601.680000000008"/>
    <n v="5"/>
    <n v="51298.8"/>
    <n v="55208.2"/>
    <n v="2346.35"/>
    <n v="2753.53"/>
    <n v="22"/>
    <n v="3933.09"/>
    <n v="7743.02"/>
    <n v="99"/>
    <n v="7532.44"/>
    <n v="12975.95"/>
    <n v="336"/>
    <n v="0"/>
    <n v="25287.59"/>
    <x v="0"/>
    <x v="0"/>
    <x v="0"/>
    <x v="0"/>
    <x v="0"/>
    <x v="0"/>
  </r>
  <r>
    <x v="3"/>
    <x v="4"/>
    <x v="1"/>
    <x v="143"/>
    <n v="26"/>
    <n v="13422.68"/>
    <n v="7418.85"/>
    <n v="6003.83"/>
    <n v="0"/>
    <n v="2997.75"/>
    <n v="1397.25"/>
    <n v="1505.78"/>
    <n v="761.32"/>
    <n v="7"/>
    <n v="1197.9000000000001"/>
    <n v="679.28"/>
    <n v="17"/>
    <n v="302.39999999999998"/>
    <n v="46.8"/>
    <n v="8"/>
    <n v="0"/>
    <n v="0"/>
    <x v="0"/>
    <x v="0"/>
    <x v="0"/>
    <x v="0"/>
    <x v="0"/>
    <x v="0"/>
  </r>
  <r>
    <x v="3"/>
    <x v="4"/>
    <x v="2"/>
    <x v="114"/>
    <n v="630"/>
    <n v="900945.92000000004"/>
    <n v="539862.86"/>
    <n v="361083.06000000006"/>
    <n v="11"/>
    <n v="47871.75"/>
    <n v="41650.25"/>
    <n v="66606.59"/>
    <n v="39699.760000000002"/>
    <n v="257"/>
    <n v="175573.1"/>
    <n v="161469"/>
    <n v="2442"/>
    <n v="12922.03"/>
    <n v="5467.43"/>
    <n v="65"/>
    <n v="43496.59"/>
    <n v="78963.7"/>
    <x v="0"/>
    <x v="0"/>
    <x v="0"/>
    <x v="0"/>
    <x v="0"/>
    <x v="0"/>
  </r>
  <r>
    <x v="3"/>
    <x v="4"/>
    <x v="2"/>
    <x v="25"/>
    <n v="612"/>
    <n v="685470.83"/>
    <n v="466322.05999999994"/>
    <n v="219148.77"/>
    <n v="10"/>
    <n v="46161.55"/>
    <n v="42578.45"/>
    <n v="41323.32"/>
    <n v="18951.47"/>
    <n v="159"/>
    <n v="105269.1"/>
    <n v="154660.9"/>
    <n v="1967"/>
    <n v="2953.96"/>
    <n v="5151.45"/>
    <n v="119"/>
    <n v="19837.84"/>
    <n v="124430.2"/>
    <x v="0"/>
    <x v="0"/>
    <x v="0"/>
    <x v="0"/>
    <x v="0"/>
    <x v="0"/>
  </r>
  <r>
    <x v="3"/>
    <x v="4"/>
    <x v="2"/>
    <x v="26"/>
    <n v="315"/>
    <n v="358252.11"/>
    <n v="257676.91999999998"/>
    <n v="100575.19"/>
    <n v="0"/>
    <n v="22047.9"/>
    <n v="27917.1"/>
    <n v="13717.18"/>
    <n v="18492.68"/>
    <n v="64"/>
    <n v="55224.71"/>
    <n v="146649.5"/>
    <n v="1418"/>
    <n v="5.4"/>
    <n v="197.93"/>
    <n v="4"/>
    <n v="0"/>
    <n v="0"/>
    <x v="0"/>
    <x v="0"/>
    <x v="0"/>
    <x v="0"/>
    <x v="0"/>
    <x v="0"/>
  </r>
  <r>
    <x v="3"/>
    <x v="4"/>
    <x v="3"/>
    <x v="27"/>
    <n v="240"/>
    <n v="186249.12"/>
    <n v="129703.67999999999"/>
    <n v="56545.440000000002"/>
    <n v="0"/>
    <n v="10091.15"/>
    <n v="5862.85"/>
    <n v="22104.16"/>
    <n v="21976.55"/>
    <n v="97"/>
    <n v="18072.36"/>
    <n v="11904.38"/>
    <n v="239"/>
    <n v="5654.77"/>
    <n v="1798.48"/>
    <n v="25"/>
    <n v="0"/>
    <n v="0"/>
    <x v="0"/>
    <x v="0"/>
    <x v="0"/>
    <x v="0"/>
    <x v="0"/>
    <x v="0"/>
  </r>
  <r>
    <x v="3"/>
    <x v="4"/>
    <x v="3"/>
    <x v="28"/>
    <n v="130"/>
    <n v="180412.59"/>
    <n v="94253.62"/>
    <n v="86158.97"/>
    <n v="11"/>
    <n v="12701.26"/>
    <n v="7603.74"/>
    <n v="8846.8799999999992"/>
    <n v="7498.85"/>
    <n v="49"/>
    <n v="4168.6899999999996"/>
    <n v="3945.01"/>
    <n v="101"/>
    <n v="117.74"/>
    <n v="35.36"/>
    <n v="8"/>
    <n v="59163.4"/>
    <n v="42479.199999999997"/>
    <x v="0"/>
    <x v="0"/>
    <x v="0"/>
    <x v="0"/>
    <x v="0"/>
    <x v="0"/>
  </r>
  <r>
    <x v="3"/>
    <x v="4"/>
    <x v="3"/>
    <x v="29"/>
    <n v="420"/>
    <n v="828144.89"/>
    <n v="504289.72000000003"/>
    <n v="323855.17"/>
    <n v="23"/>
    <n v="43959.65"/>
    <n v="24231.599999999999"/>
    <n v="56462.81"/>
    <n v="49237.65"/>
    <n v="220"/>
    <n v="39826.03"/>
    <n v="53015.02"/>
    <n v="789"/>
    <n v="2980.38"/>
    <n v="2246.14"/>
    <n v="57"/>
    <n v="168944.3"/>
    <n v="164158.39999999999"/>
    <x v="0"/>
    <x v="0"/>
    <x v="0"/>
    <x v="0"/>
    <x v="0"/>
    <x v="0"/>
  </r>
  <r>
    <x v="3"/>
    <x v="4"/>
    <x v="4"/>
    <x v="31"/>
    <n v="117"/>
    <n v="105653.73"/>
    <n v="105050.73"/>
    <n v="603"/>
    <n v="0"/>
    <n v="0"/>
    <n v="0"/>
    <n v="0"/>
    <n v="0"/>
    <n v="0"/>
    <n v="0"/>
    <n v="0"/>
    <n v="0"/>
    <n v="0"/>
    <n v="0"/>
    <n v="0"/>
    <n v="0"/>
    <n v="0"/>
    <x v="0"/>
    <x v="0"/>
    <x v="0"/>
    <x v="0"/>
    <x v="0"/>
    <x v="0"/>
  </r>
  <r>
    <x v="3"/>
    <x v="4"/>
    <x v="4"/>
    <x v="32"/>
    <n v="15"/>
    <n v="27339.21"/>
    <n v="26736.21"/>
    <n v="603"/>
    <n v="0"/>
    <n v="0"/>
    <n v="0"/>
    <n v="0"/>
    <n v="0"/>
    <n v="0"/>
    <n v="0"/>
    <n v="0"/>
    <n v="0"/>
    <n v="0"/>
    <n v="0"/>
    <n v="0"/>
    <n v="0"/>
    <n v="0"/>
    <x v="0"/>
    <x v="0"/>
    <x v="0"/>
    <x v="0"/>
    <x v="0"/>
    <x v="0"/>
  </r>
  <r>
    <x v="3"/>
    <x v="4"/>
    <x v="4"/>
    <x v="176"/>
    <n v="3"/>
    <n v="380"/>
    <n v="80"/>
    <n v="300"/>
    <n v="0"/>
    <n v="300"/>
    <n v="80"/>
    <n v="0"/>
    <n v="0"/>
    <n v="0"/>
    <n v="0"/>
    <n v="0"/>
    <n v="0"/>
    <n v="0"/>
    <n v="0"/>
    <n v="0"/>
    <n v="0"/>
    <n v="0"/>
    <x v="0"/>
    <x v="0"/>
    <x v="0"/>
    <x v="0"/>
    <x v="0"/>
    <x v="0"/>
  </r>
  <r>
    <x v="3"/>
    <x v="4"/>
    <x v="4"/>
    <x v="197"/>
    <n v="1"/>
    <n v="0"/>
    <n v="0"/>
    <n v="0"/>
    <n v="0"/>
    <n v="0"/>
    <n v="0"/>
    <n v="0"/>
    <n v="0"/>
    <n v="0"/>
    <n v="0"/>
    <n v="0"/>
    <n v="0"/>
    <n v="0"/>
    <n v="0"/>
    <n v="0"/>
    <n v="0"/>
    <n v="0"/>
    <x v="0"/>
    <x v="0"/>
    <x v="0"/>
    <x v="0"/>
    <x v="0"/>
    <x v="0"/>
  </r>
  <r>
    <x v="3"/>
    <x v="4"/>
    <x v="5"/>
    <x v="33"/>
    <n v="104"/>
    <n v="104170.71"/>
    <n v="57215.930000000008"/>
    <n v="46954.78"/>
    <n v="1"/>
    <n v="11369.25"/>
    <n v="4528.25"/>
    <n v="3345.33"/>
    <n v="15332.34"/>
    <n v="23"/>
    <n v="65.7"/>
    <n v="0"/>
    <n v="1"/>
    <n v="652.5"/>
    <n v="0"/>
    <n v="1"/>
    <n v="25000"/>
    <n v="0"/>
    <x v="0"/>
    <x v="0"/>
    <x v="0"/>
    <x v="0"/>
    <x v="0"/>
    <x v="0"/>
  </r>
  <r>
    <x v="3"/>
    <x v="4"/>
    <x v="5"/>
    <x v="35"/>
    <n v="0"/>
    <n v="1157607.1000000001"/>
    <n v="1141880.33"/>
    <n v="15726.77"/>
    <n v="21"/>
    <n v="0"/>
    <n v="0"/>
    <n v="0"/>
    <n v="0"/>
    <n v="0"/>
    <n v="0"/>
    <n v="0"/>
    <n v="0"/>
    <n v="0"/>
    <n v="0"/>
    <n v="0"/>
    <n v="15726.77"/>
    <n v="1141880"/>
    <x v="0"/>
    <x v="0"/>
    <x v="0"/>
    <x v="0"/>
    <x v="0"/>
    <x v="0"/>
  </r>
  <r>
    <x v="3"/>
    <x v="4"/>
    <x v="5"/>
    <x v="36"/>
    <n v="103"/>
    <n v="120093.55"/>
    <n v="97966.81"/>
    <n v="22126.74"/>
    <n v="0"/>
    <n v="3450.45"/>
    <n v="2866.05"/>
    <n v="17677.59"/>
    <n v="19293.060000000001"/>
    <n v="40"/>
    <n v="153.69999999999999"/>
    <n v="1818.4"/>
    <n v="10"/>
    <n v="0"/>
    <n v="48"/>
    <n v="1"/>
    <n v="0"/>
    <n v="0"/>
    <x v="0"/>
    <x v="0"/>
    <x v="0"/>
    <x v="0"/>
    <x v="0"/>
    <x v="0"/>
  </r>
  <r>
    <x v="3"/>
    <x v="4"/>
    <x v="5"/>
    <x v="145"/>
    <n v="160"/>
    <n v="484971.78"/>
    <n v="374438.31000000006"/>
    <n v="110533.47"/>
    <n v="11"/>
    <n v="14161.14"/>
    <n v="9295.11"/>
    <n v="16643.43"/>
    <n v="24815.74"/>
    <n v="30"/>
    <n v="819.9"/>
    <n v="0"/>
    <n v="3"/>
    <n v="0"/>
    <n v="0"/>
    <n v="0"/>
    <n v="78909"/>
    <n v="257409.1"/>
    <x v="0"/>
    <x v="0"/>
    <x v="0"/>
    <x v="0"/>
    <x v="0"/>
    <x v="0"/>
  </r>
  <r>
    <x v="3"/>
    <x v="4"/>
    <x v="6"/>
    <x v="38"/>
    <n v="156"/>
    <n v="1270316.45"/>
    <n v="1215757.25"/>
    <n v="54559.199999999997"/>
    <n v="30"/>
    <n v="13053"/>
    <n v="10115.75"/>
    <n v="98.8"/>
    <n v="150.69999999999999"/>
    <n v="3"/>
    <n v="2436.0100000000002"/>
    <n v="9139.59"/>
    <n v="101"/>
    <n v="25336.54"/>
    <n v="23294.27"/>
    <n v="118"/>
    <n v="11824.85"/>
    <n v="1172558"/>
    <x v="0"/>
    <x v="0"/>
    <x v="0"/>
    <x v="0"/>
    <x v="0"/>
    <x v="0"/>
  </r>
  <r>
    <x v="3"/>
    <x v="4"/>
    <x v="6"/>
    <x v="116"/>
    <n v="196"/>
    <n v="293952.21000000002"/>
    <n v="210380.30000000002"/>
    <n v="83571.91"/>
    <n v="9"/>
    <n v="13999.1"/>
    <n v="14385.9"/>
    <n v="1731.72"/>
    <n v="2971.68"/>
    <n v="30"/>
    <n v="19903.240000000002"/>
    <n v="34606.89"/>
    <n v="390"/>
    <n v="44441.89"/>
    <n v="35475.53"/>
    <n v="217"/>
    <n v="2334.96"/>
    <n v="113533.5"/>
    <x v="0"/>
    <x v="0"/>
    <x v="0"/>
    <x v="0"/>
    <x v="0"/>
    <x v="0"/>
  </r>
  <r>
    <x v="3"/>
    <x v="4"/>
    <x v="6"/>
    <x v="117"/>
    <n v="177"/>
    <n v="116926.87"/>
    <n v="59739.49"/>
    <n v="57187.38"/>
    <n v="0"/>
    <n v="6929.35"/>
    <n v="5073.1499999999996"/>
    <n v="105.4"/>
    <n v="270.38"/>
    <n v="5"/>
    <n v="17807.96"/>
    <n v="24632.78"/>
    <n v="303"/>
    <n v="30535.67"/>
    <n v="29011.62"/>
    <n v="235"/>
    <n v="0"/>
    <n v="0"/>
    <x v="0"/>
    <x v="0"/>
    <x v="0"/>
    <x v="0"/>
    <x v="0"/>
    <x v="0"/>
  </r>
  <r>
    <x v="3"/>
    <x v="4"/>
    <x v="6"/>
    <x v="146"/>
    <n v="56"/>
    <n v="68844.070000000007"/>
    <n v="39989.310000000012"/>
    <n v="28854.76"/>
    <n v="1"/>
    <n v="6167.88"/>
    <n v="3862.12"/>
    <n v="607.29999999999995"/>
    <n v="79.2"/>
    <n v="2"/>
    <n v="2917.3"/>
    <n v="4077.88"/>
    <n v="57"/>
    <n v="17352.28"/>
    <n v="9462.98"/>
    <n v="55"/>
    <n v="0"/>
    <n v="21134.13"/>
    <x v="0"/>
    <x v="0"/>
    <x v="0"/>
    <x v="0"/>
    <x v="0"/>
    <x v="0"/>
  </r>
  <r>
    <x v="3"/>
    <x v="4"/>
    <x v="7"/>
    <x v="41"/>
    <n v="223"/>
    <n v="230156.66"/>
    <n v="64221.489999999991"/>
    <n v="165935.17000000001"/>
    <n v="0"/>
    <n v="17310.650000000001"/>
    <n v="16329.35"/>
    <n v="4405.29"/>
    <n v="1321.13"/>
    <n v="22"/>
    <n v="22849.83"/>
    <n v="34853.620000000003"/>
    <n v="448"/>
    <n v="122.4"/>
    <n v="264.55"/>
    <n v="9"/>
    <n v="0"/>
    <n v="0"/>
    <x v="0"/>
    <x v="0"/>
    <x v="0"/>
    <x v="0"/>
    <x v="0"/>
    <x v="0"/>
  </r>
  <r>
    <x v="3"/>
    <x v="4"/>
    <x v="7"/>
    <x v="117"/>
    <n v="0"/>
    <n v="840"/>
    <n v="0"/>
    <n v="840"/>
    <n v="0"/>
    <n v="0"/>
    <n v="0"/>
    <n v="0"/>
    <n v="0"/>
    <n v="0"/>
    <n v="0"/>
    <n v="0"/>
    <n v="0"/>
    <n v="0"/>
    <n v="0"/>
    <n v="0"/>
    <n v="0"/>
    <n v="0"/>
    <x v="0"/>
    <x v="0"/>
    <x v="0"/>
    <x v="0"/>
    <x v="0"/>
    <x v="0"/>
  </r>
  <r>
    <x v="3"/>
    <x v="4"/>
    <x v="8"/>
    <x v="42"/>
    <n v="250"/>
    <n v="837668.72"/>
    <n v="751144.90999999992"/>
    <n v="86523.81"/>
    <n v="16"/>
    <n v="22587.65"/>
    <n v="14791.1"/>
    <n v="22891.68"/>
    <n v="10598.1"/>
    <n v="166"/>
    <n v="5925.55"/>
    <n v="4752.8900000000003"/>
    <n v="51"/>
    <n v="296.13"/>
    <n v="1132.77"/>
    <n v="10"/>
    <n v="32648.799999999999"/>
    <n v="652890.5"/>
    <x v="0"/>
    <x v="0"/>
    <x v="0"/>
    <x v="0"/>
    <x v="0"/>
    <x v="0"/>
  </r>
  <r>
    <x v="3"/>
    <x v="4"/>
    <x v="8"/>
    <x v="147"/>
    <n v="343"/>
    <n v="855726"/>
    <n v="716023.55"/>
    <n v="139702.44999999998"/>
    <n v="35"/>
    <n v="33502.019999999997"/>
    <n v="23100.48"/>
    <n v="13834.34"/>
    <n v="12821.82"/>
    <n v="135"/>
    <n v="25031.1"/>
    <n v="27944.6"/>
    <n v="254"/>
    <n v="685.45"/>
    <n v="229.08"/>
    <n v="20"/>
    <n v="66649.539999999994"/>
    <n v="598615.30000000005"/>
    <x v="0"/>
    <x v="0"/>
    <x v="0"/>
    <x v="0"/>
    <x v="0"/>
    <x v="0"/>
  </r>
  <r>
    <x v="3"/>
    <x v="4"/>
    <x v="9"/>
    <x v="43"/>
    <n v="487"/>
    <n v="274256.98"/>
    <n v="163733.66999999998"/>
    <n v="110523.31"/>
    <n v="0"/>
    <n v="52140.03"/>
    <n v="22904.97"/>
    <n v="28680.75"/>
    <n v="25034.82"/>
    <n v="62"/>
    <n v="9805.08"/>
    <n v="2546.8000000000002"/>
    <n v="90"/>
    <n v="19057.45"/>
    <n v="5815.94"/>
    <n v="44"/>
    <n v="0"/>
    <n v="0"/>
    <x v="0"/>
    <x v="0"/>
    <x v="0"/>
    <x v="0"/>
    <x v="0"/>
    <x v="0"/>
  </r>
  <r>
    <x v="3"/>
    <x v="4"/>
    <x v="9"/>
    <x v="44"/>
    <n v="50"/>
    <n v="70196.149999999994"/>
    <n v="42442.389999999992"/>
    <n v="27753.760000000002"/>
    <n v="2"/>
    <n v="9951.2000000000007"/>
    <n v="2803.8"/>
    <n v="4484.0200000000004"/>
    <n v="5996.49"/>
    <n v="7"/>
    <n v="1372.5"/>
    <n v="0"/>
    <n v="6"/>
    <n v="0"/>
    <n v="0"/>
    <n v="0"/>
    <n v="11946.04"/>
    <n v="12681.08"/>
    <x v="0"/>
    <x v="0"/>
    <x v="0"/>
    <x v="0"/>
    <x v="0"/>
    <x v="0"/>
  </r>
  <r>
    <x v="3"/>
    <x v="4"/>
    <x v="9"/>
    <x v="45"/>
    <n v="376"/>
    <n v="408511.3"/>
    <n v="286228.17"/>
    <n v="122283.13"/>
    <n v="0"/>
    <n v="24269.08"/>
    <n v="12048.17"/>
    <n v="66949.38"/>
    <n v="42757.69"/>
    <n v="79"/>
    <n v="9865.2900000000009"/>
    <n v="4046.33"/>
    <n v="107"/>
    <n v="17574.38"/>
    <n v="7961.84"/>
    <n v="63"/>
    <n v="0"/>
    <n v="0"/>
    <x v="0"/>
    <x v="0"/>
    <x v="0"/>
    <x v="0"/>
    <x v="0"/>
    <x v="0"/>
  </r>
  <r>
    <x v="3"/>
    <x v="4"/>
    <x v="9"/>
    <x v="148"/>
    <n v="342"/>
    <n v="261411.44"/>
    <n v="165446.32"/>
    <n v="95965.119999999995"/>
    <n v="0"/>
    <n v="32147.599999999999"/>
    <n v="18851.400000000001"/>
    <n v="47694.67"/>
    <n v="15734.35"/>
    <n v="98"/>
    <n v="4405.53"/>
    <n v="2225.35"/>
    <n v="43"/>
    <n v="10968.32"/>
    <n v="1777.18"/>
    <n v="22"/>
    <n v="0"/>
    <n v="0"/>
    <x v="0"/>
    <x v="0"/>
    <x v="0"/>
    <x v="0"/>
    <x v="0"/>
    <x v="0"/>
  </r>
  <r>
    <x v="3"/>
    <x v="4"/>
    <x v="9"/>
    <x v="149"/>
    <n v="107"/>
    <n v="368964.33"/>
    <n v="307686.40000000002"/>
    <n v="61277.929999999993"/>
    <n v="9"/>
    <n v="19597.25"/>
    <n v="5540.75"/>
    <n v="20558.259999999998"/>
    <n v="15551.55"/>
    <n v="20"/>
    <n v="4936.5"/>
    <n v="799.5"/>
    <n v="52"/>
    <n v="5488.36"/>
    <n v="1960.14"/>
    <n v="13"/>
    <n v="10697.56"/>
    <n v="211614.8"/>
    <x v="0"/>
    <x v="0"/>
    <x v="0"/>
    <x v="0"/>
    <x v="0"/>
    <x v="0"/>
  </r>
  <r>
    <x v="3"/>
    <x v="4"/>
    <x v="10"/>
    <x v="47"/>
    <n v="33"/>
    <n v="59554.1"/>
    <n v="35895.519999999997"/>
    <n v="23658.58"/>
    <n v="4"/>
    <n v="4256.75"/>
    <n v="1443.25"/>
    <n v="987.73"/>
    <n v="3748.6"/>
    <n v="10"/>
    <n v="1775.52"/>
    <n v="2172.29"/>
    <n v="39"/>
    <n v="118.02"/>
    <n v="300.45999999999998"/>
    <n v="4"/>
    <n v="16520.560000000001"/>
    <n v="18758.259999999998"/>
    <x v="0"/>
    <x v="0"/>
    <x v="0"/>
    <x v="0"/>
    <x v="0"/>
    <x v="0"/>
  </r>
  <r>
    <x v="3"/>
    <x v="4"/>
    <x v="10"/>
    <x v="49"/>
    <n v="144"/>
    <n v="462910.52"/>
    <n v="179364.98000000004"/>
    <n v="283545.53999999998"/>
    <n v="24"/>
    <n v="12848.14"/>
    <n v="4874.3599999999997"/>
    <n v="6761.7"/>
    <n v="3753.71"/>
    <n v="29"/>
    <n v="10606.47"/>
    <n v="6458.77"/>
    <n v="139"/>
    <n v="3951.93"/>
    <n v="1659.53"/>
    <n v="27"/>
    <n v="225944.3"/>
    <n v="141587.79999999999"/>
    <x v="0"/>
    <x v="0"/>
    <x v="0"/>
    <x v="0"/>
    <x v="0"/>
    <x v="0"/>
  </r>
  <r>
    <x v="3"/>
    <x v="4"/>
    <x v="10"/>
    <x v="52"/>
    <n v="136"/>
    <n v="73066.06"/>
    <n v="46585.739999999991"/>
    <n v="26480.320000000003"/>
    <n v="0"/>
    <n v="6434.7"/>
    <n v="3086.8"/>
    <n v="14042.84"/>
    <n v="4124.34"/>
    <n v="33"/>
    <n v="3667.72"/>
    <n v="691.87"/>
    <n v="43"/>
    <n v="2335.06"/>
    <n v="2348.37"/>
    <n v="25"/>
    <n v="0"/>
    <n v="0"/>
    <x v="0"/>
    <x v="0"/>
    <x v="0"/>
    <x v="0"/>
    <x v="0"/>
    <x v="0"/>
  </r>
  <r>
    <x v="3"/>
    <x v="4"/>
    <x v="10"/>
    <x v="53"/>
    <n v="103"/>
    <n v="308390.32"/>
    <n v="224731.24000000002"/>
    <n v="83659.079999999987"/>
    <n v="19"/>
    <n v="10225.379999999999"/>
    <n v="5254.62"/>
    <n v="4179.96"/>
    <n v="2472.54"/>
    <n v="12"/>
    <n v="4472.6499999999996"/>
    <n v="1038.49"/>
    <n v="43"/>
    <n v="656.64"/>
    <n v="393.94"/>
    <n v="11"/>
    <n v="64124.45"/>
    <n v="202266.7"/>
    <x v="0"/>
    <x v="0"/>
    <x v="0"/>
    <x v="0"/>
    <x v="0"/>
    <x v="0"/>
  </r>
  <r>
    <x v="3"/>
    <x v="4"/>
    <x v="10"/>
    <x v="54"/>
    <n v="133"/>
    <n v="412033.21"/>
    <n v="146834.34000000003"/>
    <n v="265198.87"/>
    <n v="24"/>
    <n v="15688"/>
    <n v="4550.75"/>
    <n v="13679.94"/>
    <n v="4458.4399999999996"/>
    <n v="31"/>
    <n v="16135.33"/>
    <n v="4818.41"/>
    <n v="185"/>
    <n v="957.6"/>
    <n v="186.88"/>
    <n v="14"/>
    <n v="218309"/>
    <n v="96543.07"/>
    <x v="0"/>
    <x v="0"/>
    <x v="0"/>
    <x v="0"/>
    <x v="0"/>
    <x v="0"/>
  </r>
  <r>
    <x v="3"/>
    <x v="4"/>
    <x v="10"/>
    <x v="118"/>
    <n v="98"/>
    <n v="284903.87"/>
    <n v="165507.16999999998"/>
    <n v="119396.7"/>
    <n v="25"/>
    <n v="9191.8799999999992"/>
    <n v="4034.37"/>
    <n v="7805.33"/>
    <n v="5600.33"/>
    <n v="27"/>
    <n v="7821.45"/>
    <n v="4613.3999999999996"/>
    <n v="79"/>
    <n v="0"/>
    <n v="0"/>
    <n v="0"/>
    <n v="94578.04"/>
    <n v="124447.8"/>
    <x v="0"/>
    <x v="0"/>
    <x v="0"/>
    <x v="0"/>
    <x v="0"/>
    <x v="0"/>
  </r>
  <r>
    <x v="3"/>
    <x v="4"/>
    <x v="10"/>
    <x v="131"/>
    <n v="112"/>
    <n v="202840.49"/>
    <n v="112660.68999999999"/>
    <n v="90179.8"/>
    <n v="24"/>
    <n v="9064"/>
    <n v="5044"/>
    <n v="5604.3"/>
    <n v="4061.94"/>
    <n v="19"/>
    <n v="1500.9"/>
    <n v="2406.59"/>
    <n v="41"/>
    <n v="132"/>
    <n v="429"/>
    <n v="7"/>
    <n v="73878.600000000006"/>
    <n v="81386.679999999993"/>
    <x v="0"/>
    <x v="0"/>
    <x v="0"/>
    <x v="0"/>
    <x v="0"/>
    <x v="0"/>
  </r>
  <r>
    <x v="3"/>
    <x v="4"/>
    <x v="10"/>
    <x v="150"/>
    <n v="88"/>
    <n v="548324.9"/>
    <n v="354969.15"/>
    <n v="193355.75"/>
    <n v="33"/>
    <n v="8568.6299999999992"/>
    <n v="3962.62"/>
    <n v="4978.59"/>
    <n v="6925.67"/>
    <n v="15"/>
    <n v="4851.5200000000004"/>
    <n v="3920.59"/>
    <n v="79"/>
    <n v="335.01"/>
    <n v="281.47000000000003"/>
    <n v="8"/>
    <n v="172122"/>
    <n v="316070.3"/>
    <x v="0"/>
    <x v="0"/>
    <x v="0"/>
    <x v="0"/>
    <x v="0"/>
    <x v="0"/>
  </r>
  <r>
    <x v="3"/>
    <x v="4"/>
    <x v="10"/>
    <x v="151"/>
    <n v="11"/>
    <n v="2924"/>
    <n v="871.59999999999991"/>
    <n v="2052.4"/>
    <n v="0"/>
    <n v="1255"/>
    <n v="220"/>
    <n v="325.8"/>
    <n v="0"/>
    <n v="1"/>
    <n v="471.6"/>
    <n v="0"/>
    <n v="6"/>
    <n v="0"/>
    <n v="0"/>
    <n v="0"/>
    <n v="0"/>
    <n v="0"/>
    <x v="0"/>
    <x v="0"/>
    <x v="0"/>
    <x v="0"/>
    <x v="0"/>
    <x v="0"/>
  </r>
  <r>
    <x v="3"/>
    <x v="4"/>
    <x v="10"/>
    <x v="152"/>
    <n v="3"/>
    <n v="234"/>
    <n v="56.099999999999994"/>
    <n v="177.9"/>
    <n v="0"/>
    <n v="177.9"/>
    <n v="56.1"/>
    <n v="0"/>
    <n v="0"/>
    <n v="0"/>
    <n v="0"/>
    <n v="0"/>
    <n v="0"/>
    <n v="0"/>
    <n v="0"/>
    <n v="0"/>
    <n v="0"/>
    <n v="0"/>
    <x v="0"/>
    <x v="0"/>
    <x v="0"/>
    <x v="0"/>
    <x v="0"/>
    <x v="0"/>
  </r>
  <r>
    <x v="3"/>
    <x v="4"/>
    <x v="27"/>
    <x v="119"/>
    <n v="48"/>
    <n v="13723.9"/>
    <n v="7864.19"/>
    <n v="5859.71"/>
    <n v="0"/>
    <n v="4856.5"/>
    <n v="3128.5"/>
    <n v="49.16"/>
    <n v="669.12"/>
    <n v="3"/>
    <n v="954.05"/>
    <n v="2630.01"/>
    <n v="23"/>
    <n v="0"/>
    <n v="0"/>
    <n v="0"/>
    <n v="0"/>
    <n v="0"/>
    <x v="0"/>
    <x v="0"/>
    <x v="0"/>
    <x v="0"/>
    <x v="0"/>
    <x v="0"/>
  </r>
  <r>
    <x v="3"/>
    <x v="4"/>
    <x v="11"/>
    <x v="57"/>
    <n v="173"/>
    <n v="44017.599999999999"/>
    <n v="11170.379999999997"/>
    <n v="32847.22"/>
    <n v="0"/>
    <n v="32684.02"/>
    <n v="10517.58"/>
    <n v="0"/>
    <n v="0"/>
    <n v="0"/>
    <n v="0"/>
    <n v="0"/>
    <n v="0"/>
    <n v="163.19999999999999"/>
    <n v="652.79999999999995"/>
    <n v="1"/>
    <n v="0"/>
    <n v="0"/>
    <x v="0"/>
    <x v="0"/>
    <x v="0"/>
    <x v="0"/>
    <x v="0"/>
    <x v="0"/>
  </r>
  <r>
    <x v="3"/>
    <x v="4"/>
    <x v="11"/>
    <x v="120"/>
    <n v="150"/>
    <n v="37057.4"/>
    <n v="11160.620000000003"/>
    <n v="25896.78"/>
    <n v="0"/>
    <n v="25896.78"/>
    <n v="11160.62"/>
    <n v="0"/>
    <n v="0"/>
    <n v="0"/>
    <n v="0"/>
    <n v="0"/>
    <n v="0"/>
    <n v="0"/>
    <n v="0"/>
    <n v="0"/>
    <n v="0"/>
    <n v="0"/>
    <x v="0"/>
    <x v="0"/>
    <x v="0"/>
    <x v="0"/>
    <x v="0"/>
    <x v="0"/>
  </r>
  <r>
    <x v="3"/>
    <x v="4"/>
    <x v="11"/>
    <x v="153"/>
    <n v="40"/>
    <n v="11368"/>
    <n v="1363"/>
    <n v="10005"/>
    <n v="0"/>
    <n v="10005"/>
    <n v="1363"/>
    <n v="0"/>
    <n v="0"/>
    <n v="0"/>
    <n v="0"/>
    <n v="0"/>
    <n v="0"/>
    <n v="0"/>
    <n v="0"/>
    <n v="0"/>
    <n v="0"/>
    <n v="0"/>
    <x v="0"/>
    <x v="0"/>
    <x v="0"/>
    <x v="0"/>
    <x v="0"/>
    <x v="0"/>
  </r>
  <r>
    <x v="3"/>
    <x v="4"/>
    <x v="12"/>
    <x v="60"/>
    <n v="76"/>
    <n v="361494.7"/>
    <n v="4729.9400000000023"/>
    <n v="356764.76"/>
    <n v="11"/>
    <n v="11281.76"/>
    <n v="1905.74"/>
    <n v="1412.1"/>
    <n v="0"/>
    <n v="4"/>
    <n v="1449.9"/>
    <n v="0"/>
    <n v="9"/>
    <n v="0"/>
    <n v="0"/>
    <n v="0"/>
    <n v="342621"/>
    <n v="0"/>
    <x v="0"/>
    <x v="0"/>
    <x v="0"/>
    <x v="0"/>
    <x v="0"/>
    <x v="0"/>
  </r>
  <r>
    <x v="3"/>
    <x v="4"/>
    <x v="12"/>
    <x v="61"/>
    <n v="119"/>
    <n v="88161.16"/>
    <n v="39353.97"/>
    <n v="48807.19"/>
    <n v="8"/>
    <n v="5670.15"/>
    <n v="1758.35"/>
    <n v="2139.2199999999998"/>
    <n v="1254.26"/>
    <n v="11"/>
    <n v="1024.2"/>
    <n v="224.25"/>
    <n v="9"/>
    <n v="3503.62"/>
    <n v="503.07"/>
    <n v="14"/>
    <n v="36470"/>
    <n v="28827.08"/>
    <x v="0"/>
    <x v="0"/>
    <x v="0"/>
    <x v="0"/>
    <x v="0"/>
    <x v="0"/>
  </r>
  <r>
    <x v="3"/>
    <x v="4"/>
    <x v="12"/>
    <x v="55"/>
    <n v="170"/>
    <n v="160390.19"/>
    <n v="97148.32"/>
    <n v="63241.869999999995"/>
    <n v="10"/>
    <n v="17053.259999999998"/>
    <n v="6431.74"/>
    <n v="5400.22"/>
    <n v="4882.7700000000004"/>
    <n v="39"/>
    <n v="8845.73"/>
    <n v="2347.2399999999998"/>
    <n v="76"/>
    <n v="754.66"/>
    <n v="4171.34"/>
    <n v="28"/>
    <n v="27564"/>
    <n v="58749.25"/>
    <x v="0"/>
    <x v="0"/>
    <x v="0"/>
    <x v="0"/>
    <x v="0"/>
    <x v="0"/>
  </r>
  <r>
    <x v="3"/>
    <x v="4"/>
    <x v="37"/>
    <x v="190"/>
    <n v="6"/>
    <n v="57244.59"/>
    <n v="56092.59"/>
    <n v="1152"/>
    <n v="3"/>
    <n v="391.5"/>
    <n v="499.5"/>
    <n v="760.5"/>
    <n v="0"/>
    <n v="1"/>
    <n v="0"/>
    <n v="0"/>
    <n v="0"/>
    <n v="0"/>
    <n v="0"/>
    <n v="0"/>
    <n v="0"/>
    <n v="54072.09"/>
    <x v="0"/>
    <x v="0"/>
    <x v="0"/>
    <x v="0"/>
    <x v="0"/>
    <x v="0"/>
  </r>
  <r>
    <x v="3"/>
    <x v="4"/>
    <x v="13"/>
    <x v="62"/>
    <n v="704"/>
    <n v="284110.67"/>
    <n v="240242.22999999998"/>
    <n v="43868.44"/>
    <n v="0"/>
    <n v="8816.6"/>
    <n v="30855.4"/>
    <n v="5545.73"/>
    <n v="8911.67"/>
    <n v="39"/>
    <n v="11963.08"/>
    <n v="168682.8"/>
    <n v="1397"/>
    <n v="827.03"/>
    <n v="2877.58"/>
    <n v="87"/>
    <n v="0"/>
    <n v="0"/>
    <x v="0"/>
    <x v="0"/>
    <x v="0"/>
    <x v="0"/>
    <x v="0"/>
    <x v="0"/>
  </r>
  <r>
    <x v="3"/>
    <x v="4"/>
    <x v="14"/>
    <x v="63"/>
    <n v="25"/>
    <n v="80967.600000000006"/>
    <n v="64645.770000000004"/>
    <n v="16321.830000000002"/>
    <n v="0"/>
    <n v="3275.13"/>
    <n v="1412.37"/>
    <n v="10999.32"/>
    <n v="13140.48"/>
    <n v="13"/>
    <n v="2047.38"/>
    <n v="1813.32"/>
    <n v="12"/>
    <n v="0"/>
    <n v="0"/>
    <n v="0"/>
    <n v="0"/>
    <n v="0"/>
    <x v="0"/>
    <x v="0"/>
    <x v="0"/>
    <x v="0"/>
    <x v="0"/>
    <x v="0"/>
  </r>
  <r>
    <x v="3"/>
    <x v="4"/>
    <x v="15"/>
    <x v="64"/>
    <n v="26"/>
    <n v="134849.49"/>
    <n v="121173.84999999999"/>
    <n v="13675.64"/>
    <n v="3"/>
    <n v="3666.25"/>
    <n v="596.25"/>
    <n v="786.49"/>
    <n v="2345.9299999999998"/>
    <n v="7"/>
    <n v="1336.9"/>
    <n v="99.4"/>
    <n v="11"/>
    <n v="378"/>
    <n v="0"/>
    <n v="2"/>
    <n v="7508"/>
    <n v="111867.4"/>
    <x v="0"/>
    <x v="0"/>
    <x v="0"/>
    <x v="0"/>
    <x v="0"/>
    <x v="0"/>
  </r>
  <r>
    <x v="3"/>
    <x v="4"/>
    <x v="16"/>
    <x v="65"/>
    <n v="193"/>
    <n v="95434.03"/>
    <n v="59015.76"/>
    <n v="36418.269999999997"/>
    <n v="0"/>
    <n v="19494.75"/>
    <n v="11007.75"/>
    <n v="1841.28"/>
    <n v="6302.79"/>
    <n v="32"/>
    <n v="14665.24"/>
    <n v="25176.25"/>
    <n v="339"/>
    <n v="72"/>
    <n v="240.83"/>
    <n v="16"/>
    <n v="0"/>
    <n v="0"/>
    <x v="0"/>
    <x v="0"/>
    <x v="0"/>
    <x v="0"/>
    <x v="0"/>
    <x v="0"/>
  </r>
  <r>
    <x v="3"/>
    <x v="4"/>
    <x v="16"/>
    <x v="121"/>
    <n v="61"/>
    <n v="44341.03"/>
    <n v="22329.249999999996"/>
    <n v="22011.780000000002"/>
    <n v="0"/>
    <n v="5723.38"/>
    <n v="3146.62"/>
    <n v="1742.06"/>
    <n v="1962.04"/>
    <n v="15"/>
    <n v="13644.54"/>
    <n v="9799.4699999999993"/>
    <n v="179"/>
    <n v="36.799999999999997"/>
    <n v="12.92"/>
    <n v="7"/>
    <n v="0"/>
    <n v="0"/>
    <x v="0"/>
    <x v="0"/>
    <x v="0"/>
    <x v="0"/>
    <x v="0"/>
    <x v="0"/>
  </r>
  <r>
    <x v="3"/>
    <x v="4"/>
    <x v="17"/>
    <x v="68"/>
    <n v="452"/>
    <n v="218467.05"/>
    <n v="152991.13"/>
    <n v="65475.92"/>
    <n v="0"/>
    <n v="12234.95"/>
    <n v="17967.55"/>
    <n v="11922.65"/>
    <n v="12274.24"/>
    <n v="63"/>
    <n v="30096.38"/>
    <n v="73478.399999999994"/>
    <n v="987"/>
    <n v="10913.94"/>
    <n v="877.16"/>
    <n v="71"/>
    <n v="0"/>
    <n v="0"/>
    <x v="0"/>
    <x v="0"/>
    <x v="0"/>
    <x v="0"/>
    <x v="0"/>
    <x v="0"/>
  </r>
  <r>
    <x v="3"/>
    <x v="4"/>
    <x v="17"/>
    <x v="132"/>
    <n v="31"/>
    <n v="50936.42"/>
    <n v="43144.03"/>
    <n v="7792.3899999999994"/>
    <n v="4"/>
    <n v="2520.5"/>
    <n v="2379.5"/>
    <n v="1087.2"/>
    <n v="1057.42"/>
    <n v="9"/>
    <n v="3434.69"/>
    <n v="5503.16"/>
    <n v="87"/>
    <n v="0"/>
    <n v="179.48"/>
    <n v="5"/>
    <n v="750"/>
    <n v="29735.23"/>
    <x v="0"/>
    <x v="0"/>
    <x v="0"/>
    <x v="0"/>
    <x v="0"/>
    <x v="0"/>
  </r>
  <r>
    <x v="3"/>
    <x v="4"/>
    <x v="18"/>
    <x v="69"/>
    <n v="79"/>
    <n v="110846.56"/>
    <n v="64688.13"/>
    <n v="46158.43"/>
    <n v="6"/>
    <n v="9192.75"/>
    <n v="2424.75"/>
    <n v="2655.45"/>
    <n v="555.75"/>
    <n v="8"/>
    <n v="12578.82"/>
    <n v="3061.31"/>
    <n v="97"/>
    <n v="0"/>
    <n v="0"/>
    <n v="0"/>
    <n v="21731.41"/>
    <n v="52223.92"/>
    <x v="0"/>
    <x v="0"/>
    <x v="0"/>
    <x v="0"/>
    <x v="0"/>
    <x v="0"/>
  </r>
  <r>
    <x v="3"/>
    <x v="4"/>
    <x v="19"/>
    <x v="71"/>
    <n v="222"/>
    <n v="310264.69"/>
    <n v="161368.42000000001"/>
    <n v="148896.26999999999"/>
    <n v="1"/>
    <n v="24522.14"/>
    <n v="8425.36"/>
    <n v="21609.03"/>
    <n v="10026.39"/>
    <n v="62"/>
    <n v="46030.78"/>
    <n v="63486.16"/>
    <n v="823"/>
    <n v="41325.32"/>
    <n v="6541.54"/>
    <n v="25"/>
    <n v="0"/>
    <n v="9618.1299999999992"/>
    <x v="0"/>
    <x v="0"/>
    <x v="0"/>
    <x v="0"/>
    <x v="0"/>
    <x v="0"/>
  </r>
  <r>
    <x v="3"/>
    <x v="4"/>
    <x v="19"/>
    <x v="122"/>
    <n v="223"/>
    <n v="374450.99"/>
    <n v="198272.05"/>
    <n v="176178.94"/>
    <n v="0"/>
    <n v="25570.77"/>
    <n v="11094.23"/>
    <n v="24507.71"/>
    <n v="17530.939999999999"/>
    <n v="59"/>
    <n v="45584.45"/>
    <n v="43079.66"/>
    <n v="430"/>
    <n v="57086.01"/>
    <n v="42489.919999999998"/>
    <n v="67"/>
    <n v="0"/>
    <n v="0"/>
    <x v="0"/>
    <x v="0"/>
    <x v="0"/>
    <x v="0"/>
    <x v="0"/>
    <x v="0"/>
  </r>
  <r>
    <x v="3"/>
    <x v="4"/>
    <x v="20"/>
    <x v="74"/>
    <n v="473"/>
    <n v="445142.02"/>
    <n v="317588.22000000003"/>
    <n v="127553.8"/>
    <n v="0"/>
    <n v="22148.07"/>
    <n v="18436.68"/>
    <n v="48077.83"/>
    <n v="46916.97"/>
    <n v="277"/>
    <n v="38899.300000000003"/>
    <n v="56011.25"/>
    <n v="704"/>
    <n v="7730.6"/>
    <n v="6233.72"/>
    <n v="67"/>
    <n v="0"/>
    <n v="0"/>
    <x v="0"/>
    <x v="0"/>
    <x v="0"/>
    <x v="0"/>
    <x v="0"/>
    <x v="0"/>
  </r>
  <r>
    <x v="3"/>
    <x v="4"/>
    <x v="20"/>
    <x v="75"/>
    <n v="145"/>
    <n v="483619.56"/>
    <n v="237822.04"/>
    <n v="245797.52"/>
    <n v="40"/>
    <n v="11510.25"/>
    <n v="6795.75"/>
    <n v="21005.58"/>
    <n v="11502.9"/>
    <n v="97"/>
    <n v="19404.830000000002"/>
    <n v="12796.41"/>
    <n v="263"/>
    <n v="1901.46"/>
    <n v="1742.48"/>
    <n v="22"/>
    <n v="185482.4"/>
    <n v="139967.5"/>
    <x v="0"/>
    <x v="0"/>
    <x v="0"/>
    <x v="0"/>
    <x v="0"/>
    <x v="0"/>
  </r>
  <r>
    <x v="3"/>
    <x v="4"/>
    <x v="20"/>
    <x v="76"/>
    <n v="229"/>
    <n v="532101.66"/>
    <n v="316345.61000000004"/>
    <n v="215756.05"/>
    <n v="53"/>
    <n v="17395.599999999999"/>
    <n v="11586.4"/>
    <n v="30295.21"/>
    <n v="22851.24"/>
    <n v="162"/>
    <n v="31083.07"/>
    <n v="21266.73"/>
    <n v="443"/>
    <n v="1624.27"/>
    <n v="2541.5700000000002"/>
    <n v="23"/>
    <n v="131033.9"/>
    <n v="151806.79999999999"/>
    <x v="0"/>
    <x v="0"/>
    <x v="0"/>
    <x v="0"/>
    <x v="0"/>
    <x v="0"/>
  </r>
  <r>
    <x v="3"/>
    <x v="4"/>
    <x v="20"/>
    <x v="77"/>
    <n v="425"/>
    <n v="734499.1"/>
    <n v="418816.54"/>
    <n v="315682.56"/>
    <n v="58"/>
    <n v="27379.67"/>
    <n v="21687.33"/>
    <n v="46935.61"/>
    <n v="39548.480000000003"/>
    <n v="246"/>
    <n v="31212.99"/>
    <n v="33201.49"/>
    <n v="536"/>
    <n v="7916.39"/>
    <n v="6517"/>
    <n v="56"/>
    <n v="195954.9"/>
    <n v="144894.1"/>
    <x v="0"/>
    <x v="0"/>
    <x v="0"/>
    <x v="0"/>
    <x v="0"/>
    <x v="0"/>
  </r>
  <r>
    <x v="3"/>
    <x v="4"/>
    <x v="20"/>
    <x v="78"/>
    <n v="0"/>
    <n v="10716.6"/>
    <n v="5632.6100000000006"/>
    <n v="5083.99"/>
    <n v="3"/>
    <n v="0"/>
    <n v="0"/>
    <n v="0"/>
    <n v="0"/>
    <n v="0"/>
    <n v="0"/>
    <n v="0"/>
    <n v="0"/>
    <n v="0"/>
    <n v="0"/>
    <n v="0"/>
    <n v="5083.99"/>
    <n v="5632.61"/>
    <x v="0"/>
    <x v="0"/>
    <x v="0"/>
    <x v="0"/>
    <x v="0"/>
    <x v="0"/>
  </r>
  <r>
    <x v="3"/>
    <x v="4"/>
    <x v="21"/>
    <x v="79"/>
    <n v="25"/>
    <n v="25082.81"/>
    <n v="15150.510000000002"/>
    <n v="9932.2999999999993"/>
    <n v="0"/>
    <n v="1188.75"/>
    <n v="687.25"/>
    <n v="2356.6999999999998"/>
    <n v="1798.76"/>
    <n v="13"/>
    <n v="1481.73"/>
    <n v="2174.85"/>
    <n v="32"/>
    <n v="651.12"/>
    <n v="2178.73"/>
    <n v="13"/>
    <n v="0"/>
    <n v="0"/>
    <x v="0"/>
    <x v="0"/>
    <x v="0"/>
    <x v="0"/>
    <x v="0"/>
    <x v="0"/>
  </r>
  <r>
    <x v="3"/>
    <x v="4"/>
    <x v="21"/>
    <x v="80"/>
    <n v="36"/>
    <n v="28479.54"/>
    <n v="11003.580000000002"/>
    <n v="17475.96"/>
    <n v="0"/>
    <n v="1900.2"/>
    <n v="903.8"/>
    <n v="2296.08"/>
    <n v="1203.7"/>
    <n v="11"/>
    <n v="1595.8"/>
    <n v="1057.9000000000001"/>
    <n v="24"/>
    <n v="1683.88"/>
    <n v="838.62"/>
    <n v="16"/>
    <n v="0"/>
    <n v="0"/>
    <x v="0"/>
    <x v="0"/>
    <x v="0"/>
    <x v="0"/>
    <x v="0"/>
    <x v="0"/>
  </r>
  <r>
    <x v="3"/>
    <x v="4"/>
    <x v="21"/>
    <x v="77"/>
    <n v="0"/>
    <n v="158"/>
    <n v="0"/>
    <n v="158"/>
    <n v="0"/>
    <n v="0"/>
    <n v="0"/>
    <n v="0"/>
    <n v="0"/>
    <n v="0"/>
    <n v="0"/>
    <n v="0"/>
    <n v="0"/>
    <n v="0"/>
    <n v="0"/>
    <n v="0"/>
    <n v="0"/>
    <n v="0"/>
    <x v="0"/>
    <x v="0"/>
    <x v="0"/>
    <x v="0"/>
    <x v="0"/>
    <x v="0"/>
  </r>
  <r>
    <x v="3"/>
    <x v="4"/>
    <x v="21"/>
    <x v="155"/>
    <n v="51"/>
    <n v="55802.21"/>
    <n v="22678.019999999997"/>
    <n v="33124.19"/>
    <n v="0"/>
    <n v="2899.95"/>
    <n v="1083.55"/>
    <n v="6241.27"/>
    <n v="2163.69"/>
    <n v="26"/>
    <n v="4821.2299999999996"/>
    <n v="480"/>
    <n v="48"/>
    <n v="2532.7399999999998"/>
    <n v="2140.86"/>
    <n v="18"/>
    <n v="0"/>
    <n v="0"/>
    <x v="0"/>
    <x v="0"/>
    <x v="0"/>
    <x v="0"/>
    <x v="0"/>
    <x v="0"/>
  </r>
  <r>
    <x v="3"/>
    <x v="4"/>
    <x v="21"/>
    <x v="177"/>
    <n v="56"/>
    <n v="52959.16"/>
    <n v="27449.760000000002"/>
    <n v="25509.4"/>
    <n v="0"/>
    <n v="2986.5"/>
    <n v="1387.5"/>
    <n v="5893.98"/>
    <n v="2799.01"/>
    <n v="26"/>
    <n v="3792.1"/>
    <n v="2302.7800000000002"/>
    <n v="51"/>
    <n v="2244.8200000000002"/>
    <n v="3574.49"/>
    <n v="21"/>
    <n v="0"/>
    <n v="0"/>
    <x v="0"/>
    <x v="0"/>
    <x v="0"/>
    <x v="0"/>
    <x v="0"/>
    <x v="0"/>
  </r>
  <r>
    <x v="3"/>
    <x v="4"/>
    <x v="21"/>
    <x v="198"/>
    <n v="3"/>
    <n v="4048.2"/>
    <n v="2730.6"/>
    <n v="1317.6"/>
    <n v="0"/>
    <n v="175.8"/>
    <n v="70.2"/>
    <n v="687.6"/>
    <n v="324"/>
    <n v="3"/>
    <n v="34.799999999999997"/>
    <n v="313.2"/>
    <n v="4"/>
    <n v="419.4"/>
    <n v="0"/>
    <n v="2"/>
    <n v="0"/>
    <n v="0"/>
    <x v="0"/>
    <x v="0"/>
    <x v="0"/>
    <x v="0"/>
    <x v="0"/>
    <x v="0"/>
  </r>
  <r>
    <x v="3"/>
    <x v="4"/>
    <x v="30"/>
    <x v="134"/>
    <n v="0"/>
    <n v="142007.29"/>
    <n v="142007.29"/>
    <n v="0"/>
    <n v="60"/>
    <n v="0"/>
    <n v="0"/>
    <n v="0"/>
    <n v="0"/>
    <n v="0"/>
    <n v="0"/>
    <n v="0"/>
    <n v="0"/>
    <n v="0"/>
    <n v="0"/>
    <n v="0"/>
    <n v="0"/>
    <n v="142007.29999999999"/>
    <x v="0"/>
    <x v="0"/>
    <x v="0"/>
    <x v="0"/>
    <x v="0"/>
    <x v="0"/>
  </r>
  <r>
    <x v="3"/>
    <x v="4"/>
    <x v="28"/>
    <x v="6"/>
    <n v="440"/>
    <n v="86460.27"/>
    <n v="34852.900000000009"/>
    <n v="51607.369999999995"/>
    <n v="0"/>
    <n v="27987.95"/>
    <n v="12833.05"/>
    <n v="1654.18"/>
    <n v="800.02"/>
    <n v="10"/>
    <n v="3134.3"/>
    <n v="4546.99"/>
    <n v="62"/>
    <n v="17520.939999999999"/>
    <n v="11764.44"/>
    <n v="679"/>
    <n v="0"/>
    <n v="0"/>
    <x v="0"/>
    <x v="0"/>
    <x v="0"/>
    <x v="0"/>
    <x v="0"/>
    <x v="0"/>
  </r>
  <r>
    <x v="3"/>
    <x v="4"/>
    <x v="28"/>
    <x v="9"/>
    <n v="9"/>
    <n v="3263.25"/>
    <n v="1296.27"/>
    <n v="1966.98"/>
    <n v="0"/>
    <n v="742.2"/>
    <n v="187.8"/>
    <n v="434.7"/>
    <n v="0"/>
    <n v="1"/>
    <n v="154.80000000000001"/>
    <n v="0"/>
    <n v="1"/>
    <n v="635.28"/>
    <n v="239.07"/>
    <n v="19"/>
    <n v="0"/>
    <n v="0"/>
    <x v="0"/>
    <x v="0"/>
    <x v="0"/>
    <x v="0"/>
    <x v="0"/>
    <x v="0"/>
  </r>
  <r>
    <x v="3"/>
    <x v="4"/>
    <x v="28"/>
    <x v="12"/>
    <n v="15"/>
    <n v="3473.15"/>
    <n v="1410.5000000000005"/>
    <n v="2062.6499999999996"/>
    <n v="0"/>
    <n v="895.75"/>
    <n v="462.25"/>
    <n v="14.3"/>
    <n v="57.2"/>
    <n v="1"/>
    <n v="227.3"/>
    <n v="295.39999999999998"/>
    <n v="4"/>
    <n v="925.3"/>
    <n v="452.65"/>
    <n v="30"/>
    <n v="0"/>
    <n v="0"/>
    <x v="0"/>
    <x v="0"/>
    <x v="0"/>
    <x v="0"/>
    <x v="0"/>
    <x v="0"/>
  </r>
  <r>
    <x v="3"/>
    <x v="4"/>
    <x v="28"/>
    <x v="14"/>
    <n v="594"/>
    <n v="112787.38"/>
    <n v="35159.399999999994"/>
    <n v="77627.98000000001"/>
    <n v="0"/>
    <n v="42134.25"/>
    <n v="14801.25"/>
    <n v="162.30000000000001"/>
    <n v="494.57"/>
    <n v="5"/>
    <n v="2583.5500000000002"/>
    <n v="1992.41"/>
    <n v="33"/>
    <n v="32375.88"/>
    <n v="16557.43"/>
    <n v="1213"/>
    <n v="0"/>
    <n v="0"/>
    <x v="0"/>
    <x v="0"/>
    <x v="0"/>
    <x v="0"/>
    <x v="0"/>
    <x v="0"/>
  </r>
  <r>
    <x v="3"/>
    <x v="4"/>
    <x v="28"/>
    <x v="19"/>
    <n v="26"/>
    <n v="8064.12"/>
    <n v="3985.6299999999992"/>
    <n v="4078.4900000000007"/>
    <n v="0"/>
    <n v="1447.8"/>
    <n v="855.2"/>
    <n v="1098"/>
    <n v="0"/>
    <n v="1"/>
    <n v="36.799999999999997"/>
    <n v="223.85"/>
    <n v="2"/>
    <n v="1495.89"/>
    <n v="710.58"/>
    <n v="58"/>
    <n v="0"/>
    <n v="0"/>
    <x v="0"/>
    <x v="0"/>
    <x v="0"/>
    <x v="0"/>
    <x v="0"/>
    <x v="0"/>
  </r>
  <r>
    <x v="3"/>
    <x v="4"/>
    <x v="28"/>
    <x v="20"/>
    <n v="0"/>
    <n v="7.2"/>
    <n v="0"/>
    <n v="7.2"/>
    <n v="0"/>
    <n v="0"/>
    <n v="0"/>
    <n v="0"/>
    <n v="0"/>
    <n v="0"/>
    <n v="0"/>
    <n v="0"/>
    <n v="0"/>
    <n v="7.2"/>
    <n v="0"/>
    <n v="1"/>
    <n v="0"/>
    <n v="0"/>
    <x v="0"/>
    <x v="0"/>
    <x v="0"/>
    <x v="0"/>
    <x v="0"/>
    <x v="0"/>
  </r>
  <r>
    <x v="3"/>
    <x v="4"/>
    <x v="28"/>
    <x v="173"/>
    <n v="1"/>
    <n v="110"/>
    <n v="99"/>
    <n v="11"/>
    <n v="0"/>
    <n v="11"/>
    <n v="99"/>
    <n v="0"/>
    <n v="0"/>
    <n v="0"/>
    <n v="0"/>
    <n v="0"/>
    <n v="0"/>
    <n v="0"/>
    <n v="0"/>
    <n v="0"/>
    <n v="0"/>
    <n v="0"/>
    <x v="0"/>
    <x v="0"/>
    <x v="0"/>
    <x v="0"/>
    <x v="0"/>
    <x v="0"/>
  </r>
  <r>
    <x v="3"/>
    <x v="4"/>
    <x v="28"/>
    <x v="1"/>
    <n v="4"/>
    <n v="1916.9"/>
    <n v="611"/>
    <n v="1305.9000000000001"/>
    <n v="0"/>
    <n v="504"/>
    <n v="195"/>
    <n v="180"/>
    <n v="0"/>
    <n v="2"/>
    <n v="222.3"/>
    <n v="56"/>
    <n v="2"/>
    <n v="399.6"/>
    <n v="0"/>
    <n v="9"/>
    <n v="0"/>
    <n v="0"/>
    <x v="0"/>
    <x v="0"/>
    <x v="0"/>
    <x v="0"/>
    <x v="0"/>
    <x v="0"/>
  </r>
  <r>
    <x v="3"/>
    <x v="4"/>
    <x v="28"/>
    <x v="191"/>
    <n v="258"/>
    <n v="40289.760000000002"/>
    <n v="13938.830000000002"/>
    <n v="26350.93"/>
    <n v="0"/>
    <n v="17006.150000000001"/>
    <n v="7104.9"/>
    <n v="32.89"/>
    <n v="296.01"/>
    <n v="1"/>
    <n v="68.34"/>
    <n v="161.46"/>
    <n v="2"/>
    <n v="8938.5499999999993"/>
    <n v="5718.66"/>
    <n v="320"/>
    <n v="0"/>
    <n v="0"/>
    <x v="0"/>
    <x v="0"/>
    <x v="0"/>
    <x v="0"/>
    <x v="0"/>
    <x v="0"/>
  </r>
  <r>
    <x v="3"/>
    <x v="4"/>
    <x v="28"/>
    <x v="157"/>
    <n v="373"/>
    <n v="50888.91"/>
    <n v="17302.810000000005"/>
    <n v="33586.1"/>
    <n v="0"/>
    <n v="18410.849999999999"/>
    <n v="9687.15"/>
    <n v="360"/>
    <n v="0"/>
    <n v="4"/>
    <n v="1202.24"/>
    <n v="213.26"/>
    <n v="10"/>
    <n v="13478.01"/>
    <n v="6682.4"/>
    <n v="480"/>
    <n v="0"/>
    <n v="0"/>
    <x v="0"/>
    <x v="0"/>
    <x v="0"/>
    <x v="0"/>
    <x v="0"/>
    <x v="0"/>
  </r>
  <r>
    <x v="3"/>
    <x v="4"/>
    <x v="32"/>
    <x v="158"/>
    <n v="1"/>
    <n v="14178"/>
    <n v="70.200000000000728"/>
    <n v="14107.8"/>
    <n v="0"/>
    <n v="7.8"/>
    <n v="70.2"/>
    <n v="0"/>
    <n v="0"/>
    <n v="0"/>
    <n v="0"/>
    <n v="0"/>
    <n v="0"/>
    <n v="0"/>
    <n v="0"/>
    <n v="0"/>
    <n v="0"/>
    <n v="0"/>
    <x v="0"/>
    <x v="0"/>
    <x v="0"/>
    <x v="0"/>
    <x v="0"/>
    <x v="0"/>
  </r>
  <r>
    <x v="3"/>
    <x v="4"/>
    <x v="32"/>
    <x v="159"/>
    <n v="3"/>
    <n v="3252"/>
    <n v="0"/>
    <n v="3252"/>
    <n v="0"/>
    <n v="252"/>
    <n v="0"/>
    <n v="0"/>
    <n v="0"/>
    <n v="0"/>
    <n v="0"/>
    <n v="0"/>
    <n v="0"/>
    <n v="0"/>
    <n v="0"/>
    <n v="0"/>
    <n v="0"/>
    <n v="0"/>
    <x v="0"/>
    <x v="0"/>
    <x v="0"/>
    <x v="0"/>
    <x v="0"/>
    <x v="0"/>
  </r>
  <r>
    <x v="3"/>
    <x v="4"/>
    <x v="33"/>
    <x v="160"/>
    <n v="4"/>
    <n v="155"/>
    <n v="0"/>
    <n v="155"/>
    <n v="0"/>
    <n v="155"/>
    <n v="0"/>
    <n v="0"/>
    <n v="0"/>
    <n v="0"/>
    <n v="0"/>
    <n v="0"/>
    <n v="0"/>
    <n v="0"/>
    <n v="0"/>
    <n v="0"/>
    <n v="0"/>
    <n v="0"/>
    <x v="0"/>
    <x v="0"/>
    <x v="0"/>
    <x v="0"/>
    <x v="0"/>
    <x v="0"/>
  </r>
  <r>
    <x v="3"/>
    <x v="4"/>
    <x v="33"/>
    <x v="161"/>
    <n v="5"/>
    <n v="175"/>
    <n v="0"/>
    <n v="175"/>
    <n v="0"/>
    <n v="175"/>
    <n v="0"/>
    <n v="0"/>
    <n v="0"/>
    <n v="0"/>
    <n v="0"/>
    <n v="0"/>
    <n v="0"/>
    <n v="0"/>
    <n v="0"/>
    <n v="0"/>
    <n v="0"/>
    <n v="0"/>
    <x v="0"/>
    <x v="0"/>
    <x v="0"/>
    <x v="0"/>
    <x v="0"/>
    <x v="0"/>
  </r>
  <r>
    <x v="3"/>
    <x v="4"/>
    <x v="33"/>
    <x v="162"/>
    <n v="5"/>
    <n v="175"/>
    <n v="0"/>
    <n v="175"/>
    <n v="0"/>
    <n v="175"/>
    <n v="0"/>
    <n v="0"/>
    <n v="0"/>
    <n v="0"/>
    <n v="0"/>
    <n v="0"/>
    <n v="0"/>
    <n v="0"/>
    <n v="0"/>
    <n v="0"/>
    <n v="0"/>
    <n v="0"/>
    <x v="0"/>
    <x v="0"/>
    <x v="0"/>
    <x v="0"/>
    <x v="0"/>
    <x v="0"/>
  </r>
  <r>
    <x v="3"/>
    <x v="4"/>
    <x v="34"/>
    <x v="163"/>
    <n v="33"/>
    <n v="13366.1"/>
    <n v="4554.7300000000014"/>
    <n v="8811.369999999999"/>
    <n v="0"/>
    <n v="3603.5"/>
    <n v="1474"/>
    <n v="0"/>
    <n v="0"/>
    <n v="0"/>
    <n v="5207.87"/>
    <n v="3080.73"/>
    <n v="29"/>
    <n v="0"/>
    <n v="0"/>
    <n v="0"/>
    <n v="0"/>
    <n v="0"/>
    <x v="0"/>
    <x v="0"/>
    <x v="0"/>
    <x v="0"/>
    <x v="0"/>
    <x v="0"/>
  </r>
  <r>
    <x v="3"/>
    <x v="4"/>
    <x v="22"/>
    <x v="83"/>
    <n v="179"/>
    <n v="182854.79"/>
    <n v="98785.460000000021"/>
    <n v="84069.329999999987"/>
    <n v="5"/>
    <n v="24061.51"/>
    <n v="8143.49"/>
    <n v="8403.93"/>
    <n v="10398.719999999999"/>
    <n v="91"/>
    <n v="334.8"/>
    <n v="0"/>
    <n v="3"/>
    <n v="1935.32"/>
    <n v="1201.68"/>
    <n v="17"/>
    <n v="49333.77"/>
    <n v="41436.269999999997"/>
    <x v="0"/>
    <x v="0"/>
    <x v="0"/>
    <x v="0"/>
    <x v="0"/>
    <x v="0"/>
  </r>
  <r>
    <x v="3"/>
    <x v="4"/>
    <x v="22"/>
    <x v="84"/>
    <n v="151"/>
    <n v="278319.03999999998"/>
    <n v="193858.18"/>
    <n v="84460.86"/>
    <n v="13"/>
    <n v="17607.88"/>
    <n v="7169.62"/>
    <n v="11550.88"/>
    <n v="11070.23"/>
    <n v="95"/>
    <n v="1244.8399999999999"/>
    <n v="2885.11"/>
    <n v="36"/>
    <n v="2379.31"/>
    <n v="370.01"/>
    <n v="7"/>
    <n v="51495.95"/>
    <n v="127121"/>
    <x v="0"/>
    <x v="0"/>
    <x v="0"/>
    <x v="0"/>
    <x v="0"/>
    <x v="0"/>
  </r>
  <r>
    <x v="3"/>
    <x v="4"/>
    <x v="22"/>
    <x v="85"/>
    <n v="188"/>
    <n v="625121.22"/>
    <n v="437893.77999999997"/>
    <n v="187227.44"/>
    <n v="11"/>
    <n v="21417.88"/>
    <n v="10524.62"/>
    <n v="9934.2999999999993"/>
    <n v="14328.61"/>
    <n v="122"/>
    <n v="1169.46"/>
    <n v="5282.1"/>
    <n v="60"/>
    <n v="491.4"/>
    <n v="134.55000000000001"/>
    <n v="4"/>
    <n v="154214.39999999999"/>
    <n v="359098.1"/>
    <x v="0"/>
    <x v="0"/>
    <x v="0"/>
    <x v="0"/>
    <x v="0"/>
    <x v="0"/>
  </r>
  <r>
    <x v="3"/>
    <x v="4"/>
    <x v="22"/>
    <x v="86"/>
    <n v="493"/>
    <n v="382166.14"/>
    <n v="297105.86"/>
    <n v="85060.28"/>
    <n v="1"/>
    <n v="18640.55"/>
    <n v="13345.95"/>
    <n v="50919.22"/>
    <n v="55918.73"/>
    <n v="364"/>
    <n v="8601.69"/>
    <n v="5360.32"/>
    <n v="124"/>
    <n v="4523.82"/>
    <n v="4346.71"/>
    <n v="40"/>
    <n v="0"/>
    <n v="4458.25"/>
    <x v="0"/>
    <x v="0"/>
    <x v="0"/>
    <x v="0"/>
    <x v="0"/>
    <x v="0"/>
  </r>
  <r>
    <x v="3"/>
    <x v="4"/>
    <x v="22"/>
    <x v="87"/>
    <n v="231"/>
    <n v="381720.18"/>
    <n v="288573.06"/>
    <n v="93147.12"/>
    <n v="7"/>
    <n v="18424.259999999998"/>
    <n v="13436.99"/>
    <n v="35294.559999999998"/>
    <n v="36978.29"/>
    <n v="153"/>
    <n v="12509.18"/>
    <n v="13596.17"/>
    <n v="248"/>
    <n v="3195.47"/>
    <n v="3827.12"/>
    <n v="34"/>
    <n v="23723.65"/>
    <n v="76188.789999999994"/>
    <x v="0"/>
    <x v="0"/>
    <x v="0"/>
    <x v="0"/>
    <x v="0"/>
    <x v="0"/>
  </r>
  <r>
    <x v="3"/>
    <x v="4"/>
    <x v="22"/>
    <x v="164"/>
    <n v="499"/>
    <n v="375370.49"/>
    <n v="313097.5"/>
    <n v="62272.99"/>
    <n v="0"/>
    <n v="16747.099999999999"/>
    <n v="13756.9"/>
    <n v="30566.73"/>
    <n v="71035.67"/>
    <n v="334"/>
    <n v="6727.98"/>
    <n v="18285.14"/>
    <n v="215"/>
    <n v="4506.18"/>
    <n v="6814.99"/>
    <n v="35"/>
    <n v="0"/>
    <n v="0"/>
    <x v="0"/>
    <x v="0"/>
    <x v="0"/>
    <x v="0"/>
    <x v="0"/>
    <x v="0"/>
  </r>
  <r>
    <x v="3"/>
    <x v="4"/>
    <x v="23"/>
    <x v="135"/>
    <n v="291"/>
    <n v="125167.58"/>
    <n v="75918.2"/>
    <n v="49249.380000000005"/>
    <n v="0"/>
    <n v="3171.26"/>
    <n v="10367.34"/>
    <n v="760.5"/>
    <n v="0"/>
    <n v="1"/>
    <n v="0"/>
    <n v="0"/>
    <n v="0"/>
    <n v="13996.62"/>
    <n v="64029.86"/>
    <n v="241"/>
    <n v="0"/>
    <n v="0"/>
    <x v="0"/>
    <x v="0"/>
    <x v="0"/>
    <x v="0"/>
    <x v="0"/>
    <x v="0"/>
  </r>
  <r>
    <x v="3"/>
    <x v="4"/>
    <x v="23"/>
    <x v="90"/>
    <n v="227"/>
    <n v="119479.41"/>
    <n v="101462.47"/>
    <n v="18016.939999999999"/>
    <n v="0"/>
    <n v="2170.71"/>
    <n v="7207.14"/>
    <n v="0"/>
    <n v="0"/>
    <n v="0"/>
    <n v="0"/>
    <n v="0"/>
    <n v="0"/>
    <n v="12754.23"/>
    <n v="94255.33"/>
    <n v="403"/>
    <n v="0"/>
    <n v="0"/>
    <x v="0"/>
    <x v="0"/>
    <x v="0"/>
    <x v="0"/>
    <x v="0"/>
    <x v="0"/>
  </r>
  <r>
    <x v="3"/>
    <x v="4"/>
    <x v="23"/>
    <x v="91"/>
    <n v="193"/>
    <n v="94513.82"/>
    <n v="80774.55"/>
    <n v="13739.269999999999"/>
    <n v="0"/>
    <n v="2325.56"/>
    <n v="6733.29"/>
    <n v="0"/>
    <n v="0"/>
    <n v="0"/>
    <n v="0"/>
    <n v="0"/>
    <n v="0"/>
    <n v="10662.71"/>
    <n v="74041.259999999995"/>
    <n v="300"/>
    <n v="0"/>
    <n v="0"/>
    <x v="0"/>
    <x v="0"/>
    <x v="0"/>
    <x v="0"/>
    <x v="0"/>
    <x v="0"/>
  </r>
  <r>
    <x v="3"/>
    <x v="4"/>
    <x v="23"/>
    <x v="124"/>
    <n v="121"/>
    <n v="56945.120000000003"/>
    <n v="48666.67"/>
    <n v="8278.4500000000007"/>
    <n v="0"/>
    <n v="1286.82"/>
    <n v="3731.28"/>
    <n v="0"/>
    <n v="0"/>
    <n v="0"/>
    <n v="0"/>
    <n v="0"/>
    <n v="0"/>
    <n v="4258.63"/>
    <n v="44935.39"/>
    <n v="171"/>
    <n v="0"/>
    <n v="0"/>
    <x v="0"/>
    <x v="0"/>
    <x v="0"/>
    <x v="0"/>
    <x v="0"/>
    <x v="0"/>
  </r>
  <r>
    <x v="3"/>
    <x v="4"/>
    <x v="23"/>
    <x v="125"/>
    <n v="47"/>
    <n v="96163.3"/>
    <n v="70026.97"/>
    <n v="26136.33"/>
    <n v="9"/>
    <n v="695.43"/>
    <n v="2098.77"/>
    <n v="0"/>
    <n v="0"/>
    <n v="0"/>
    <n v="0"/>
    <n v="0"/>
    <n v="0"/>
    <n v="1076.9000000000001"/>
    <n v="10798.84"/>
    <n v="40"/>
    <n v="24364"/>
    <n v="57129.36"/>
    <x v="0"/>
    <x v="0"/>
    <x v="0"/>
    <x v="0"/>
    <x v="0"/>
    <x v="0"/>
  </r>
  <r>
    <x v="3"/>
    <x v="4"/>
    <x v="23"/>
    <x v="165"/>
    <n v="31"/>
    <n v="17869.7"/>
    <n v="3858.5200000000004"/>
    <n v="14011.18"/>
    <n v="0"/>
    <n v="604.29999999999995"/>
    <n v="1143.5999999999999"/>
    <n v="0"/>
    <n v="0"/>
    <n v="0"/>
    <n v="0"/>
    <n v="0"/>
    <n v="0"/>
    <n v="35.880000000000003"/>
    <n v="2714.92"/>
    <n v="12"/>
    <n v="0"/>
    <n v="0"/>
    <x v="0"/>
    <x v="0"/>
    <x v="0"/>
    <x v="0"/>
    <x v="0"/>
    <x v="0"/>
  </r>
  <r>
    <x v="3"/>
    <x v="4"/>
    <x v="23"/>
    <x v="167"/>
    <n v="26"/>
    <n v="29909.05"/>
    <n v="10815.809999999998"/>
    <n v="19093.240000000002"/>
    <n v="1"/>
    <n v="1181.4000000000001"/>
    <n v="557"/>
    <n v="4677.3"/>
    <n v="0"/>
    <n v="4"/>
    <n v="3470.4"/>
    <n v="0"/>
    <n v="22"/>
    <n v="216.44"/>
    <n v="904.21"/>
    <n v="3"/>
    <n v="8443.7000000000007"/>
    <n v="0"/>
    <x v="0"/>
    <x v="0"/>
    <x v="0"/>
    <x v="0"/>
    <x v="0"/>
    <x v="0"/>
  </r>
  <r>
    <x v="3"/>
    <x v="4"/>
    <x v="23"/>
    <x v="168"/>
    <n v="69"/>
    <n v="24854.47"/>
    <n v="12597.920000000002"/>
    <n v="12256.55"/>
    <n v="0"/>
    <n v="937.25"/>
    <n v="1077.75"/>
    <n v="0"/>
    <n v="0"/>
    <n v="0"/>
    <n v="598.5"/>
    <n v="0"/>
    <n v="2"/>
    <n v="3929.8"/>
    <n v="11520.17"/>
    <n v="37"/>
    <n v="0"/>
    <n v="0"/>
    <x v="0"/>
    <x v="0"/>
    <x v="0"/>
    <x v="0"/>
    <x v="0"/>
    <x v="0"/>
  </r>
  <r>
    <x v="3"/>
    <x v="4"/>
    <x v="23"/>
    <x v="199"/>
    <n v="77"/>
    <n v="33447.839999999997"/>
    <n v="24342.539999999997"/>
    <n v="9105.2999999999993"/>
    <n v="0"/>
    <n v="1047.8900000000001"/>
    <n v="2092.46"/>
    <n v="0"/>
    <n v="0"/>
    <n v="0"/>
    <n v="0"/>
    <n v="0"/>
    <n v="0"/>
    <n v="4088.41"/>
    <n v="22250.080000000002"/>
    <n v="112"/>
    <n v="0"/>
    <n v="0"/>
    <x v="0"/>
    <x v="0"/>
    <x v="0"/>
    <x v="0"/>
    <x v="0"/>
    <x v="0"/>
  </r>
  <r>
    <x v="3"/>
    <x v="4"/>
    <x v="24"/>
    <x v="94"/>
    <n v="366"/>
    <n v="333966.32"/>
    <n v="130812.81000000003"/>
    <n v="203153.50999999998"/>
    <n v="43"/>
    <n v="47077.93"/>
    <n v="16630.82"/>
    <n v="8693.81"/>
    <n v="10387.969999999999"/>
    <n v="36"/>
    <n v="1113.5899999999999"/>
    <n v="1042.04"/>
    <n v="18"/>
    <n v="3256.78"/>
    <n v="1888.07"/>
    <n v="33"/>
    <n v="139483.4"/>
    <n v="62700.35"/>
    <x v="0"/>
    <x v="0"/>
    <x v="0"/>
    <x v="0"/>
    <x v="0"/>
    <x v="0"/>
  </r>
  <r>
    <x v="3"/>
    <x v="4"/>
    <x v="24"/>
    <x v="95"/>
    <n v="96"/>
    <n v="155219.37"/>
    <n v="56704.05"/>
    <n v="98515.319999999992"/>
    <n v="18"/>
    <n v="10243"/>
    <n v="4034.5"/>
    <n v="6254.78"/>
    <n v="1148.48"/>
    <n v="10"/>
    <n v="545.54"/>
    <n v="138.96"/>
    <n v="5"/>
    <n v="1596.3"/>
    <n v="348"/>
    <n v="9"/>
    <n v="79875.7"/>
    <n v="36227.589999999997"/>
    <x v="0"/>
    <x v="0"/>
    <x v="0"/>
    <x v="0"/>
    <x v="0"/>
    <x v="0"/>
  </r>
  <r>
    <x v="3"/>
    <x v="4"/>
    <x v="24"/>
    <x v="97"/>
    <n v="262"/>
    <n v="310851.88"/>
    <n v="208443.29"/>
    <n v="102408.59"/>
    <n v="24"/>
    <n v="29938.26"/>
    <n v="12141.74"/>
    <n v="5800.24"/>
    <n v="18504.68"/>
    <n v="33"/>
    <n v="77.430000000000007"/>
    <n v="748.65"/>
    <n v="12"/>
    <n v="201.66"/>
    <n v="1819.04"/>
    <n v="12"/>
    <n v="66391"/>
    <n v="126619.3"/>
    <x v="0"/>
    <x v="0"/>
    <x v="0"/>
    <x v="0"/>
    <x v="0"/>
    <x v="0"/>
  </r>
  <r>
    <x v="3"/>
    <x v="4"/>
    <x v="24"/>
    <x v="98"/>
    <n v="241"/>
    <n v="229355.41"/>
    <n v="141277.28"/>
    <n v="88078.13"/>
    <n v="13"/>
    <n v="24613.15"/>
    <n v="12299.35"/>
    <n v="15909.6"/>
    <n v="16967.18"/>
    <n v="48"/>
    <n v="4739.8100000000004"/>
    <n v="2257.19"/>
    <n v="43"/>
    <n v="1178.8699999999999"/>
    <n v="1004.48"/>
    <n v="16"/>
    <n v="40066.699999999997"/>
    <n v="42995.519999999997"/>
    <x v="0"/>
    <x v="0"/>
    <x v="0"/>
    <x v="0"/>
    <x v="0"/>
    <x v="0"/>
  </r>
  <r>
    <x v="3"/>
    <x v="4"/>
    <x v="24"/>
    <x v="126"/>
    <n v="132"/>
    <n v="102046.48"/>
    <n v="81519.78"/>
    <n v="20526.7"/>
    <n v="0"/>
    <n v="13363.4"/>
    <n v="8096.6"/>
    <n v="1460.7"/>
    <n v="22416.71"/>
    <n v="26"/>
    <n v="558.9"/>
    <n v="453.65"/>
    <n v="7"/>
    <n v="2413.6999999999998"/>
    <n v="2798"/>
    <n v="19"/>
    <n v="0"/>
    <n v="0"/>
    <x v="0"/>
    <x v="0"/>
    <x v="0"/>
    <x v="0"/>
    <x v="0"/>
    <x v="0"/>
  </r>
  <r>
    <x v="3"/>
    <x v="4"/>
    <x v="24"/>
    <x v="136"/>
    <n v="35"/>
    <n v="12072.81"/>
    <n v="6010.8499999999995"/>
    <n v="6061.96"/>
    <n v="1"/>
    <n v="2963.26"/>
    <n v="2294.2399999999998"/>
    <n v="79.37"/>
    <n v="907.34"/>
    <n v="1"/>
    <n v="72.89"/>
    <n v="799.39"/>
    <n v="7"/>
    <n v="6.44"/>
    <n v="36.46"/>
    <n v="1"/>
    <n v="2940"/>
    <n v="0"/>
    <x v="0"/>
    <x v="0"/>
    <x v="0"/>
    <x v="0"/>
    <x v="0"/>
    <x v="0"/>
  </r>
  <r>
    <x v="3"/>
    <x v="4"/>
    <x v="24"/>
    <x v="127"/>
    <n v="894"/>
    <n v="98562.79"/>
    <n v="55547.7"/>
    <n v="43015.09"/>
    <n v="0"/>
    <n v="34963.699999999997"/>
    <n v="20330.900000000001"/>
    <n v="2948.71"/>
    <n v="8218.5"/>
    <n v="20"/>
    <n v="2473.69"/>
    <n v="679.49"/>
    <n v="17"/>
    <n v="2533.9899999999998"/>
    <n v="3984.39"/>
    <n v="123"/>
    <n v="0"/>
    <n v="0"/>
    <x v="0"/>
    <x v="0"/>
    <x v="0"/>
    <x v="0"/>
    <x v="0"/>
    <x v="0"/>
  </r>
  <r>
    <x v="3"/>
    <x v="4"/>
    <x v="25"/>
    <x v="128"/>
    <n v="343"/>
    <n v="75373.929999999993"/>
    <n v="50322.76999999999"/>
    <n v="25051.160000000003"/>
    <n v="0"/>
    <n v="21010.9"/>
    <n v="28595.1"/>
    <n v="0"/>
    <n v="0"/>
    <n v="0"/>
    <n v="0"/>
    <n v="66.400000000000006"/>
    <n v="1"/>
    <n v="4040.26"/>
    <n v="21661.27"/>
    <n v="168"/>
    <n v="0"/>
    <n v="0"/>
    <x v="0"/>
    <x v="0"/>
    <x v="0"/>
    <x v="0"/>
    <x v="0"/>
    <x v="0"/>
  </r>
  <r>
    <x v="3"/>
    <x v="4"/>
    <x v="25"/>
    <x v="137"/>
    <n v="55"/>
    <n v="39244.720000000001"/>
    <n v="31464.34"/>
    <n v="7780.38"/>
    <n v="1"/>
    <n v="6187.75"/>
    <n v="3284.75"/>
    <n v="0"/>
    <n v="0"/>
    <n v="0"/>
    <n v="0"/>
    <n v="387.4"/>
    <n v="5"/>
    <n v="1592.63"/>
    <n v="16716.59"/>
    <n v="48"/>
    <n v="0"/>
    <n v="11075.6"/>
    <x v="0"/>
    <x v="0"/>
    <x v="0"/>
    <x v="0"/>
    <x v="0"/>
    <x v="0"/>
  </r>
  <r>
    <x v="3"/>
    <x v="4"/>
    <x v="25"/>
    <x v="169"/>
    <n v="141"/>
    <n v="26453.439999999999"/>
    <n v="15791.39"/>
    <n v="10662.05"/>
    <n v="0"/>
    <n v="9824.6299999999992"/>
    <n v="9535.3700000000008"/>
    <n v="0"/>
    <n v="0"/>
    <n v="0"/>
    <n v="0"/>
    <n v="0"/>
    <n v="0"/>
    <n v="837.42"/>
    <n v="6256.02"/>
    <n v="31"/>
    <n v="0"/>
    <n v="0"/>
    <x v="0"/>
    <x v="0"/>
    <x v="0"/>
    <x v="0"/>
    <x v="0"/>
    <x v="0"/>
  </r>
  <r>
    <x v="3"/>
    <x v="4"/>
    <x v="25"/>
    <x v="192"/>
    <n v="226"/>
    <n v="38361.65"/>
    <n v="17401.570000000003"/>
    <n v="20960.079999999998"/>
    <n v="2"/>
    <n v="16720.5"/>
    <n v="14805.6"/>
    <n v="0"/>
    <n v="0"/>
    <n v="0"/>
    <n v="179.89"/>
    <n v="100.36"/>
    <n v="2"/>
    <n v="284.95999999999998"/>
    <n v="2495.61"/>
    <n v="38"/>
    <n v="3774.73"/>
    <n v="0"/>
    <x v="0"/>
    <x v="0"/>
    <x v="0"/>
    <x v="0"/>
    <x v="0"/>
    <x v="0"/>
  </r>
  <r>
    <x v="3"/>
    <x v="4"/>
    <x v="26"/>
    <x v="104"/>
    <n v="187"/>
    <n v="49172.1"/>
    <n v="14471.04"/>
    <n v="34701.06"/>
    <n v="0"/>
    <n v="13207.88"/>
    <n v="9839.6200000000008"/>
    <n v="0"/>
    <n v="0"/>
    <n v="0"/>
    <n v="2380.56"/>
    <n v="2842.04"/>
    <n v="40"/>
    <n v="857.62"/>
    <n v="1789.38"/>
    <n v="10"/>
    <n v="0"/>
    <n v="0"/>
    <x v="0"/>
    <x v="0"/>
    <x v="0"/>
    <x v="0"/>
    <x v="0"/>
    <x v="0"/>
  </r>
  <r>
    <x v="3"/>
    <x v="4"/>
    <x v="26"/>
    <x v="105"/>
    <n v="382"/>
    <n v="70655.740000000005"/>
    <n v="33720.280000000006"/>
    <n v="36935.46"/>
    <n v="0"/>
    <n v="29648.67"/>
    <n v="21942.58"/>
    <n v="0"/>
    <n v="0"/>
    <n v="0"/>
    <n v="3112.89"/>
    <n v="6326.09"/>
    <n v="99"/>
    <n v="1587.9"/>
    <n v="5451.61"/>
    <n v="34"/>
    <n v="0"/>
    <n v="0"/>
    <x v="0"/>
    <x v="0"/>
    <x v="0"/>
    <x v="0"/>
    <x v="0"/>
    <x v="0"/>
  </r>
  <r>
    <x v="0"/>
    <x v="5"/>
    <x v="0"/>
    <x v="0"/>
    <n v="0"/>
    <n v="4413.59"/>
    <n v="4413.59"/>
    <n v="0"/>
    <n v="1"/>
    <n v="0"/>
    <n v="0"/>
    <n v="0"/>
    <n v="0"/>
    <n v="0"/>
    <n v="0"/>
    <n v="0"/>
    <n v="0"/>
    <n v="0"/>
    <n v="0"/>
    <n v="0"/>
    <n v="0"/>
    <n v="4413.59"/>
    <x v="0"/>
    <x v="0"/>
    <x v="0"/>
    <x v="0"/>
    <x v="0"/>
    <x v="0"/>
  </r>
  <r>
    <x v="0"/>
    <x v="5"/>
    <x v="0"/>
    <x v="3"/>
    <n v="360"/>
    <n v="161172.10999999999"/>
    <n v="89991.889999999985"/>
    <n v="71180.22"/>
    <n v="0"/>
    <n v="20088.7"/>
    <n v="12705.8"/>
    <n v="11061.32"/>
    <n v="11760.68"/>
    <n v="81"/>
    <n v="10391.51"/>
    <n v="8492.3799999999992"/>
    <n v="152"/>
    <n v="12891.69"/>
    <n v="11389.03"/>
    <n v="579"/>
    <n v="0"/>
    <n v="0"/>
    <x v="0"/>
    <x v="0"/>
    <x v="0"/>
    <x v="0"/>
    <x v="0"/>
    <x v="0"/>
  </r>
  <r>
    <x v="0"/>
    <x v="5"/>
    <x v="0"/>
    <x v="4"/>
    <n v="422"/>
    <n v="178746.93"/>
    <n v="98429.15"/>
    <n v="80317.78"/>
    <n v="0"/>
    <n v="25097.85"/>
    <n v="13792.65"/>
    <n v="17010.599999999999"/>
    <n v="10655.9"/>
    <n v="115"/>
    <n v="6416.5"/>
    <n v="6182.3"/>
    <n v="110"/>
    <n v="12667.83"/>
    <n v="12465.3"/>
    <n v="563"/>
    <n v="0"/>
    <n v="0"/>
    <x v="0"/>
    <x v="0"/>
    <x v="0"/>
    <x v="0"/>
    <x v="0"/>
    <x v="0"/>
  </r>
  <r>
    <x v="0"/>
    <x v="5"/>
    <x v="0"/>
    <x v="6"/>
    <n v="784"/>
    <n v="131500.71"/>
    <n v="42516.419999999984"/>
    <n v="88984.290000000008"/>
    <n v="0"/>
    <n v="56180.65"/>
    <n v="19533.849999999999"/>
    <n v="1697.05"/>
    <n v="713.1"/>
    <n v="14"/>
    <n v="3852.48"/>
    <n v="5396.97"/>
    <n v="84"/>
    <n v="23656.11"/>
    <n v="12052.2"/>
    <n v="950"/>
    <n v="0"/>
    <n v="0"/>
    <x v="0"/>
    <x v="0"/>
    <x v="0"/>
    <x v="0"/>
    <x v="0"/>
    <x v="0"/>
  </r>
  <r>
    <x v="0"/>
    <x v="5"/>
    <x v="0"/>
    <x v="51"/>
    <n v="0"/>
    <n v="6203.53"/>
    <n v="6203.53"/>
    <n v="0"/>
    <n v="1"/>
    <n v="0"/>
    <n v="0"/>
    <n v="0"/>
    <n v="0"/>
    <n v="0"/>
    <n v="0"/>
    <n v="0"/>
    <n v="0"/>
    <n v="0"/>
    <n v="0"/>
    <n v="0"/>
    <n v="0"/>
    <n v="6203.53"/>
    <x v="0"/>
    <x v="0"/>
    <x v="0"/>
    <x v="0"/>
    <x v="0"/>
    <x v="0"/>
  </r>
  <r>
    <x v="0"/>
    <x v="5"/>
    <x v="0"/>
    <x v="8"/>
    <n v="582"/>
    <n v="181805.6"/>
    <n v="103465.4"/>
    <n v="78340.200000000012"/>
    <n v="0"/>
    <n v="18626.04"/>
    <n v="8670.9599999999991"/>
    <n v="15400.59"/>
    <n v="14344.71"/>
    <n v="119"/>
    <n v="15048.68"/>
    <n v="8777.7199999999993"/>
    <n v="204"/>
    <n v="18081.89"/>
    <n v="12181.41"/>
    <n v="707"/>
    <n v="0"/>
    <n v="0"/>
    <x v="0"/>
    <x v="0"/>
    <x v="0"/>
    <x v="0"/>
    <x v="0"/>
    <x v="0"/>
  </r>
  <r>
    <x v="0"/>
    <x v="5"/>
    <x v="0"/>
    <x v="9"/>
    <n v="39"/>
    <n v="6288.35"/>
    <n v="2132.2200000000003"/>
    <n v="4156.13"/>
    <n v="0"/>
    <n v="2818.3"/>
    <n v="1007.7"/>
    <n v="90"/>
    <n v="82.55"/>
    <n v="2"/>
    <n v="225.89"/>
    <n v="215.56"/>
    <n v="5"/>
    <n v="960.94"/>
    <n v="481.31"/>
    <n v="60"/>
    <n v="0"/>
    <n v="0"/>
    <x v="0"/>
    <x v="0"/>
    <x v="0"/>
    <x v="0"/>
    <x v="0"/>
    <x v="0"/>
  </r>
  <r>
    <x v="0"/>
    <x v="5"/>
    <x v="0"/>
    <x v="10"/>
    <n v="36"/>
    <n v="13548"/>
    <n v="8622.66"/>
    <n v="4925.34"/>
    <n v="0"/>
    <n v="2675.9"/>
    <n v="838.1"/>
    <n v="1006.8"/>
    <n v="1513.7"/>
    <n v="12"/>
    <n v="276.39999999999998"/>
    <n v="616.5"/>
    <n v="9"/>
    <n v="958.24"/>
    <n v="613.36"/>
    <n v="35"/>
    <n v="0"/>
    <n v="0"/>
    <x v="0"/>
    <x v="0"/>
    <x v="0"/>
    <x v="0"/>
    <x v="0"/>
    <x v="0"/>
  </r>
  <r>
    <x v="0"/>
    <x v="5"/>
    <x v="0"/>
    <x v="42"/>
    <n v="0"/>
    <n v="26799.599999999999"/>
    <n v="25399.599999999999"/>
    <n v="1400"/>
    <n v="1"/>
    <n v="0"/>
    <n v="0"/>
    <n v="0"/>
    <n v="0"/>
    <n v="0"/>
    <n v="0"/>
    <n v="0"/>
    <n v="0"/>
    <n v="0"/>
    <n v="0"/>
    <n v="0"/>
    <n v="1400"/>
    <n v="25399.599999999999"/>
    <x v="0"/>
    <x v="0"/>
    <x v="0"/>
    <x v="0"/>
    <x v="0"/>
    <x v="0"/>
  </r>
  <r>
    <x v="0"/>
    <x v="5"/>
    <x v="0"/>
    <x v="11"/>
    <n v="495"/>
    <n v="213822.7"/>
    <n v="115584.56000000001"/>
    <n v="98238.14"/>
    <n v="0"/>
    <n v="27967.200000000001"/>
    <n v="16765.3"/>
    <n v="14935.58"/>
    <n v="13021.02"/>
    <n v="113"/>
    <n v="20689.78"/>
    <n v="15964.57"/>
    <n v="327"/>
    <n v="17883.580000000002"/>
    <n v="13920.47"/>
    <n v="721"/>
    <n v="0"/>
    <n v="0"/>
    <x v="0"/>
    <x v="0"/>
    <x v="0"/>
    <x v="0"/>
    <x v="0"/>
    <x v="0"/>
  </r>
  <r>
    <x v="0"/>
    <x v="5"/>
    <x v="0"/>
    <x v="12"/>
    <n v="95"/>
    <n v="16571.95"/>
    <n v="4981.4400000000005"/>
    <n v="11590.51"/>
    <n v="0"/>
    <n v="6631.05"/>
    <n v="2414.9499999999998"/>
    <n v="0"/>
    <n v="0"/>
    <n v="0"/>
    <n v="863.07"/>
    <n v="1116.1300000000001"/>
    <n v="18"/>
    <n v="3238.39"/>
    <n v="1450.36"/>
    <n v="129"/>
    <n v="0"/>
    <n v="0"/>
    <x v="0"/>
    <x v="0"/>
    <x v="0"/>
    <x v="0"/>
    <x v="0"/>
    <x v="0"/>
  </r>
  <r>
    <x v="0"/>
    <x v="5"/>
    <x v="0"/>
    <x v="13"/>
    <n v="572"/>
    <n v="198092.71"/>
    <n v="97172.569999999978"/>
    <n v="100920.14000000001"/>
    <n v="0"/>
    <n v="18850.47"/>
    <n v="7987.78"/>
    <n v="16711.47"/>
    <n v="9882.83"/>
    <n v="127"/>
    <n v="23956.52"/>
    <n v="12448.59"/>
    <n v="544"/>
    <n v="21426.68"/>
    <n v="13664.77"/>
    <n v="810"/>
    <n v="0"/>
    <n v="0"/>
    <x v="0"/>
    <x v="0"/>
    <x v="0"/>
    <x v="0"/>
    <x v="0"/>
    <x v="0"/>
  </r>
  <r>
    <x v="0"/>
    <x v="5"/>
    <x v="0"/>
    <x v="14"/>
    <n v="973"/>
    <n v="156524.25"/>
    <n v="47019.509999999995"/>
    <n v="109504.74"/>
    <n v="0"/>
    <n v="71245.850000000006"/>
    <n v="23110.15"/>
    <n v="757.26"/>
    <n v="1055.24"/>
    <n v="8"/>
    <n v="3806.58"/>
    <n v="3788.42"/>
    <n v="71"/>
    <n v="30550.05"/>
    <n v="15440.7"/>
    <n v="1547"/>
    <n v="0"/>
    <n v="0"/>
    <x v="0"/>
    <x v="0"/>
    <x v="0"/>
    <x v="0"/>
    <x v="0"/>
    <x v="0"/>
  </r>
  <r>
    <x v="0"/>
    <x v="5"/>
    <x v="0"/>
    <x v="15"/>
    <n v="603"/>
    <n v="231095.96"/>
    <n v="121360.85999999999"/>
    <n v="109735.1"/>
    <n v="0"/>
    <n v="22369.29"/>
    <n v="7135.21"/>
    <n v="20888.419999999998"/>
    <n v="16800.73"/>
    <n v="114"/>
    <n v="26266.61"/>
    <n v="11107"/>
    <n v="293"/>
    <n v="23694.78"/>
    <n v="10939.62"/>
    <n v="867"/>
    <n v="0"/>
    <n v="0"/>
    <x v="0"/>
    <x v="0"/>
    <x v="0"/>
    <x v="0"/>
    <x v="0"/>
    <x v="0"/>
  </r>
  <r>
    <x v="0"/>
    <x v="5"/>
    <x v="0"/>
    <x v="16"/>
    <n v="122"/>
    <n v="29689.599999999999"/>
    <n v="14390.869999999999"/>
    <n v="15298.73"/>
    <n v="0"/>
    <n v="4181.58"/>
    <n v="1633.92"/>
    <n v="3283.98"/>
    <n v="1399.22"/>
    <n v="20"/>
    <n v="1849.01"/>
    <n v="443.59"/>
    <n v="21"/>
    <n v="2727.16"/>
    <n v="1547.74"/>
    <n v="119"/>
    <n v="0"/>
    <n v="0"/>
    <x v="0"/>
    <x v="0"/>
    <x v="0"/>
    <x v="0"/>
    <x v="0"/>
    <x v="0"/>
  </r>
  <r>
    <x v="0"/>
    <x v="5"/>
    <x v="0"/>
    <x v="68"/>
    <n v="0"/>
    <n v="13024.36"/>
    <n v="13024.36"/>
    <n v="0"/>
    <n v="1"/>
    <n v="0"/>
    <n v="0"/>
    <n v="0"/>
    <n v="0"/>
    <n v="0"/>
    <n v="0"/>
    <n v="0"/>
    <n v="0"/>
    <n v="0"/>
    <n v="0"/>
    <n v="0"/>
    <n v="0"/>
    <n v="13024.36"/>
    <x v="0"/>
    <x v="0"/>
    <x v="0"/>
    <x v="0"/>
    <x v="0"/>
    <x v="0"/>
  </r>
  <r>
    <x v="0"/>
    <x v="5"/>
    <x v="0"/>
    <x v="18"/>
    <n v="556"/>
    <n v="220250.57"/>
    <n v="117193.70000000001"/>
    <n v="103056.87"/>
    <n v="0"/>
    <n v="19395.259999999998"/>
    <n v="7338.49"/>
    <n v="18435.28"/>
    <n v="16972.47"/>
    <n v="77"/>
    <n v="18870.79"/>
    <n v="10336.98"/>
    <n v="237"/>
    <n v="19550.54"/>
    <n v="11730.26"/>
    <n v="782"/>
    <n v="0"/>
    <n v="0"/>
    <x v="0"/>
    <x v="0"/>
    <x v="0"/>
    <x v="0"/>
    <x v="0"/>
    <x v="0"/>
  </r>
  <r>
    <x v="0"/>
    <x v="5"/>
    <x v="0"/>
    <x v="20"/>
    <n v="2"/>
    <n v="1876.75"/>
    <n v="1177.74"/>
    <n v="699.01"/>
    <n v="0"/>
    <n v="11"/>
    <n v="99"/>
    <n v="0"/>
    <n v="328.9"/>
    <n v="1"/>
    <n v="23.01"/>
    <n v="92.04"/>
    <n v="2"/>
    <n v="0"/>
    <n v="0"/>
    <n v="0"/>
    <n v="0"/>
    <n v="0"/>
    <x v="0"/>
    <x v="0"/>
    <x v="0"/>
    <x v="0"/>
    <x v="0"/>
    <x v="0"/>
  </r>
  <r>
    <x v="0"/>
    <x v="5"/>
    <x v="0"/>
    <x v="200"/>
    <n v="22"/>
    <n v="2468.5"/>
    <n v="676.45"/>
    <n v="1792.05"/>
    <n v="0"/>
    <n v="1363.75"/>
    <n v="577.25"/>
    <n v="0"/>
    <n v="0"/>
    <n v="0"/>
    <n v="0"/>
    <n v="0"/>
    <n v="0"/>
    <n v="398.3"/>
    <n v="99.2"/>
    <n v="10"/>
    <n v="0"/>
    <n v="0"/>
    <x v="0"/>
    <x v="0"/>
    <x v="0"/>
    <x v="0"/>
    <x v="0"/>
    <x v="0"/>
  </r>
  <r>
    <x v="0"/>
    <x v="5"/>
    <x v="0"/>
    <x v="201"/>
    <n v="0"/>
    <n v="7317.68"/>
    <n v="7317.68"/>
    <n v="0"/>
    <n v="1"/>
    <n v="0"/>
    <n v="0"/>
    <n v="0"/>
    <n v="0"/>
    <n v="0"/>
    <n v="0"/>
    <n v="0"/>
    <n v="0"/>
    <n v="0"/>
    <n v="0"/>
    <n v="0"/>
    <n v="0"/>
    <n v="7317.68"/>
    <x v="0"/>
    <x v="0"/>
    <x v="0"/>
    <x v="0"/>
    <x v="0"/>
    <x v="0"/>
  </r>
  <r>
    <x v="0"/>
    <x v="5"/>
    <x v="1"/>
    <x v="0"/>
    <n v="1182"/>
    <n v="962380.38"/>
    <n v="694817.39999999991"/>
    <n v="267562.98000000004"/>
    <n v="109"/>
    <n v="115832.6"/>
    <n v="63321.19"/>
    <n v="30559.91"/>
    <n v="16914.29"/>
    <n v="215"/>
    <n v="27723.63"/>
    <n v="17872.580000000002"/>
    <n v="341"/>
    <n v="11444.01"/>
    <n v="17443.84"/>
    <n v="447"/>
    <n v="77532.83"/>
    <n v="484317.1"/>
    <x v="0"/>
    <x v="0"/>
    <x v="0"/>
    <x v="0"/>
    <x v="0"/>
    <x v="0"/>
  </r>
  <r>
    <x v="0"/>
    <x v="5"/>
    <x v="1"/>
    <x v="1"/>
    <n v="548"/>
    <n v="786300.17"/>
    <n v="688207.26"/>
    <n v="98092.91"/>
    <n v="66"/>
    <n v="38538.6"/>
    <n v="36351.4"/>
    <n v="5339.8"/>
    <n v="5963.3"/>
    <n v="33"/>
    <n v="13601.32"/>
    <n v="15128.83"/>
    <n v="255"/>
    <n v="8551.69"/>
    <n v="10799.06"/>
    <n v="267"/>
    <n v="28297.5"/>
    <n v="597358.5"/>
    <x v="0"/>
    <x v="0"/>
    <x v="0"/>
    <x v="0"/>
    <x v="0"/>
    <x v="0"/>
  </r>
  <r>
    <x v="0"/>
    <x v="5"/>
    <x v="1"/>
    <x v="6"/>
    <n v="1"/>
    <n v="356"/>
    <n v="0"/>
    <n v="356"/>
    <n v="0"/>
    <n v="84"/>
    <n v="0"/>
    <n v="0"/>
    <n v="0"/>
    <n v="0"/>
    <n v="0"/>
    <n v="0"/>
    <n v="0"/>
    <n v="0"/>
    <n v="0"/>
    <n v="0"/>
    <n v="0"/>
    <n v="0"/>
    <x v="0"/>
    <x v="0"/>
    <x v="0"/>
    <x v="0"/>
    <x v="0"/>
    <x v="0"/>
  </r>
  <r>
    <x v="0"/>
    <x v="5"/>
    <x v="1"/>
    <x v="22"/>
    <n v="39"/>
    <n v="17612.650000000001"/>
    <n v="10314.940000000002"/>
    <n v="7297.71"/>
    <n v="0"/>
    <n v="3403.38"/>
    <n v="3204.12"/>
    <n v="180.2"/>
    <n v="912.5"/>
    <n v="8"/>
    <n v="72.900000000000006"/>
    <n v="193.7"/>
    <n v="4"/>
    <n v="2801.23"/>
    <n v="3819.22"/>
    <n v="23"/>
    <n v="0"/>
    <n v="0"/>
    <x v="0"/>
    <x v="0"/>
    <x v="0"/>
    <x v="0"/>
    <x v="0"/>
    <x v="0"/>
  </r>
  <r>
    <x v="0"/>
    <x v="5"/>
    <x v="1"/>
    <x v="24"/>
    <n v="0"/>
    <n v="1593312.9"/>
    <n v="1593312.9"/>
    <n v="0"/>
    <n v="31"/>
    <n v="0"/>
    <n v="0"/>
    <n v="0"/>
    <n v="0"/>
    <n v="0"/>
    <n v="0"/>
    <n v="0"/>
    <n v="0"/>
    <n v="0"/>
    <n v="0"/>
    <n v="0"/>
    <n v="0"/>
    <n v="1593313"/>
    <x v="0"/>
    <x v="0"/>
    <x v="0"/>
    <x v="0"/>
    <x v="0"/>
    <x v="0"/>
  </r>
  <r>
    <x v="0"/>
    <x v="5"/>
    <x v="1"/>
    <x v="9"/>
    <n v="1"/>
    <n v="84"/>
    <n v="0"/>
    <n v="84"/>
    <n v="0"/>
    <n v="84"/>
    <n v="0"/>
    <n v="0"/>
    <n v="0"/>
    <n v="0"/>
    <n v="0"/>
    <n v="0"/>
    <n v="0"/>
    <n v="0"/>
    <n v="0"/>
    <n v="0"/>
    <n v="0"/>
    <n v="0"/>
    <x v="0"/>
    <x v="0"/>
    <x v="0"/>
    <x v="0"/>
    <x v="0"/>
    <x v="0"/>
  </r>
  <r>
    <x v="0"/>
    <x v="5"/>
    <x v="1"/>
    <x v="10"/>
    <n v="1"/>
    <n v="256"/>
    <n v="0"/>
    <n v="256"/>
    <n v="0"/>
    <n v="84"/>
    <n v="0"/>
    <n v="0"/>
    <n v="0"/>
    <n v="0"/>
    <n v="0"/>
    <n v="0"/>
    <n v="0"/>
    <n v="0"/>
    <n v="0"/>
    <n v="0"/>
    <n v="0"/>
    <n v="0"/>
    <x v="0"/>
    <x v="0"/>
    <x v="0"/>
    <x v="0"/>
    <x v="0"/>
    <x v="0"/>
  </r>
  <r>
    <x v="0"/>
    <x v="5"/>
    <x v="1"/>
    <x v="185"/>
    <n v="1"/>
    <n v="219.9"/>
    <n v="0"/>
    <n v="219.9"/>
    <n v="0"/>
    <n v="84"/>
    <n v="0"/>
    <n v="0"/>
    <n v="0"/>
    <n v="0"/>
    <n v="0"/>
    <n v="0"/>
    <n v="0"/>
    <n v="135.9"/>
    <n v="0"/>
    <n v="2"/>
    <n v="0"/>
    <n v="0"/>
    <x v="0"/>
    <x v="0"/>
    <x v="0"/>
    <x v="0"/>
    <x v="0"/>
    <x v="0"/>
  </r>
  <r>
    <x v="0"/>
    <x v="5"/>
    <x v="2"/>
    <x v="25"/>
    <n v="731"/>
    <n v="1048586.2"/>
    <n v="786726.82"/>
    <n v="261859.37999999998"/>
    <n v="15"/>
    <n v="62995.95"/>
    <n v="49734.05"/>
    <n v="53113.760000000002"/>
    <n v="30021.62"/>
    <n v="251"/>
    <n v="125658.5"/>
    <n v="136208.29999999999"/>
    <n v="2109"/>
    <n v="2568.62"/>
    <n v="1618.74"/>
    <n v="81"/>
    <n v="16148.55"/>
    <n v="402873.4"/>
    <x v="0"/>
    <x v="0"/>
    <x v="0"/>
    <x v="0"/>
    <x v="0"/>
    <x v="0"/>
  </r>
  <r>
    <x v="0"/>
    <x v="5"/>
    <x v="2"/>
    <x v="26"/>
    <n v="156"/>
    <n v="152445.10999999999"/>
    <n v="81214.659999999989"/>
    <n v="71230.45"/>
    <n v="0"/>
    <n v="15161.63"/>
    <n v="10860.87"/>
    <n v="8950.3700000000008"/>
    <n v="3946.93"/>
    <n v="38"/>
    <n v="44269.55"/>
    <n v="40534.26"/>
    <n v="594"/>
    <n v="1086.9000000000001"/>
    <n v="78"/>
    <n v="3"/>
    <n v="0"/>
    <n v="0"/>
    <x v="0"/>
    <x v="0"/>
    <x v="0"/>
    <x v="0"/>
    <x v="0"/>
    <x v="0"/>
  </r>
  <r>
    <x v="0"/>
    <x v="5"/>
    <x v="3"/>
    <x v="27"/>
    <n v="269"/>
    <n v="258969.58"/>
    <n v="186161.62"/>
    <n v="72807.960000000006"/>
    <n v="2"/>
    <n v="12490.15"/>
    <n v="6492.85"/>
    <n v="31295.11"/>
    <n v="34471.9"/>
    <n v="158"/>
    <n v="21891.56"/>
    <n v="13594.29"/>
    <n v="313"/>
    <n v="2509.14"/>
    <n v="68.56"/>
    <n v="21"/>
    <n v="3415"/>
    <n v="0"/>
    <x v="0"/>
    <x v="0"/>
    <x v="0"/>
    <x v="0"/>
    <x v="0"/>
    <x v="0"/>
  </r>
  <r>
    <x v="0"/>
    <x v="5"/>
    <x v="3"/>
    <x v="28"/>
    <n v="48"/>
    <n v="28643.65"/>
    <n v="19181.980000000003"/>
    <n v="9461.67"/>
    <n v="0"/>
    <n v="5350.75"/>
    <n v="3049.25"/>
    <n v="3033.19"/>
    <n v="2566.31"/>
    <n v="23"/>
    <n v="925.13"/>
    <n v="2356.37"/>
    <n v="42"/>
    <n v="12.6"/>
    <n v="11.05"/>
    <n v="2"/>
    <n v="0"/>
    <n v="0"/>
    <x v="0"/>
    <x v="0"/>
    <x v="0"/>
    <x v="0"/>
    <x v="0"/>
    <x v="0"/>
  </r>
  <r>
    <x v="0"/>
    <x v="5"/>
    <x v="3"/>
    <x v="29"/>
    <n v="321"/>
    <n v="740447.07"/>
    <n v="496631.93999999994"/>
    <n v="243815.13"/>
    <n v="24"/>
    <n v="35742.129999999997"/>
    <n v="18034.12"/>
    <n v="37307.32"/>
    <n v="36994.29"/>
    <n v="182"/>
    <n v="21689.43"/>
    <n v="19829.919999999998"/>
    <n v="421"/>
    <n v="6527.85"/>
    <n v="179.65"/>
    <n v="21"/>
    <n v="138361.4"/>
    <n v="272990.8"/>
    <x v="0"/>
    <x v="0"/>
    <x v="0"/>
    <x v="0"/>
    <x v="0"/>
    <x v="0"/>
  </r>
  <r>
    <x v="0"/>
    <x v="5"/>
    <x v="3"/>
    <x v="30"/>
    <n v="59"/>
    <n v="90751.43"/>
    <n v="33833.719999999994"/>
    <n v="56917.71"/>
    <n v="5"/>
    <n v="6886.25"/>
    <n v="3396.25"/>
    <n v="7018.91"/>
    <n v="3553.64"/>
    <n v="27"/>
    <n v="2713.17"/>
    <n v="2281.98"/>
    <n v="49"/>
    <n v="4690.6000000000004"/>
    <n v="3456.75"/>
    <n v="6"/>
    <n v="35250.78"/>
    <n v="0"/>
    <x v="0"/>
    <x v="0"/>
    <x v="0"/>
    <x v="0"/>
    <x v="0"/>
    <x v="0"/>
  </r>
  <r>
    <x v="0"/>
    <x v="5"/>
    <x v="4"/>
    <x v="31"/>
    <n v="47"/>
    <n v="53461.35"/>
    <n v="53340.35"/>
    <n v="121"/>
    <n v="0"/>
    <n v="0"/>
    <n v="0"/>
    <n v="0"/>
    <n v="0"/>
    <n v="0"/>
    <n v="0"/>
    <n v="0"/>
    <n v="0"/>
    <n v="0"/>
    <n v="0"/>
    <n v="0"/>
    <n v="0"/>
    <n v="0"/>
    <x v="0"/>
    <x v="0"/>
    <x v="0"/>
    <x v="0"/>
    <x v="0"/>
    <x v="0"/>
  </r>
  <r>
    <x v="0"/>
    <x v="5"/>
    <x v="4"/>
    <x v="32"/>
    <n v="57"/>
    <n v="78482.3"/>
    <n v="78482.3"/>
    <n v="0"/>
    <n v="0"/>
    <n v="0"/>
    <n v="0"/>
    <n v="0"/>
    <n v="0"/>
    <n v="0"/>
    <n v="0"/>
    <n v="0"/>
    <n v="0"/>
    <n v="0"/>
    <n v="0"/>
    <n v="0"/>
    <n v="0"/>
    <n v="0"/>
    <x v="0"/>
    <x v="0"/>
    <x v="0"/>
    <x v="0"/>
    <x v="0"/>
    <x v="0"/>
  </r>
  <r>
    <x v="0"/>
    <x v="5"/>
    <x v="5"/>
    <x v="33"/>
    <n v="64"/>
    <n v="272592.76"/>
    <n v="181147.64"/>
    <n v="91445.119999999995"/>
    <n v="4"/>
    <n v="6812"/>
    <n v="2906.75"/>
    <n v="12646.72"/>
    <n v="6855.13"/>
    <n v="12"/>
    <n v="329.51"/>
    <n v="237.64"/>
    <n v="7"/>
    <n v="65.760000000000005"/>
    <n v="560.04"/>
    <n v="4"/>
    <n v="71591.13"/>
    <n v="131584.4"/>
    <x v="0"/>
    <x v="0"/>
    <x v="0"/>
    <x v="0"/>
    <x v="0"/>
    <x v="0"/>
  </r>
  <r>
    <x v="0"/>
    <x v="5"/>
    <x v="5"/>
    <x v="34"/>
    <n v="354"/>
    <n v="520132.29"/>
    <n v="413374.16"/>
    <n v="106758.13"/>
    <n v="4"/>
    <n v="35662.26"/>
    <n v="24847.74"/>
    <n v="64407.67"/>
    <n v="82220.56"/>
    <n v="189"/>
    <n v="2210.5700000000002"/>
    <n v="972.78"/>
    <n v="37"/>
    <n v="1246.6300000000001"/>
    <n v="638.77"/>
    <n v="28"/>
    <n v="3150"/>
    <n v="11437.85"/>
    <x v="0"/>
    <x v="0"/>
    <x v="0"/>
    <x v="0"/>
    <x v="0"/>
    <x v="0"/>
  </r>
  <r>
    <x v="0"/>
    <x v="5"/>
    <x v="5"/>
    <x v="35"/>
    <n v="0"/>
    <n v="1296831.4099999999"/>
    <n v="1287609.8599999999"/>
    <n v="9221.5499999999993"/>
    <n v="18"/>
    <n v="0"/>
    <n v="0"/>
    <n v="0"/>
    <n v="0"/>
    <n v="0"/>
    <n v="0"/>
    <n v="0"/>
    <n v="0"/>
    <n v="0"/>
    <n v="0"/>
    <n v="0"/>
    <n v="9221.5499999999993"/>
    <n v="1287610"/>
    <x v="0"/>
    <x v="0"/>
    <x v="0"/>
    <x v="0"/>
    <x v="0"/>
    <x v="0"/>
  </r>
  <r>
    <x v="0"/>
    <x v="5"/>
    <x v="5"/>
    <x v="36"/>
    <n v="45"/>
    <n v="81104.600000000006"/>
    <n v="67462.8"/>
    <n v="13641.8"/>
    <n v="0"/>
    <n v="1637.9"/>
    <n v="1223.5999999999999"/>
    <n v="11891.62"/>
    <n v="14134.28"/>
    <n v="29"/>
    <n v="78.98"/>
    <n v="53.12"/>
    <n v="2"/>
    <n v="33.299999999999997"/>
    <n v="0"/>
    <n v="1"/>
    <n v="0"/>
    <n v="0"/>
    <x v="0"/>
    <x v="0"/>
    <x v="0"/>
    <x v="0"/>
    <x v="0"/>
    <x v="0"/>
  </r>
  <r>
    <x v="0"/>
    <x v="5"/>
    <x v="6"/>
    <x v="38"/>
    <n v="138"/>
    <n v="944727.51"/>
    <n v="897436.92"/>
    <n v="47290.59"/>
    <n v="26"/>
    <n v="13967.88"/>
    <n v="8589.6200000000008"/>
    <n v="0"/>
    <n v="0"/>
    <n v="0"/>
    <n v="3976.45"/>
    <n v="6284.3"/>
    <n v="98"/>
    <n v="21821.24"/>
    <n v="17264.61"/>
    <n v="110"/>
    <n v="6720.02"/>
    <n v="865298.4"/>
    <x v="0"/>
    <x v="0"/>
    <x v="0"/>
    <x v="0"/>
    <x v="0"/>
    <x v="0"/>
  </r>
  <r>
    <x v="0"/>
    <x v="5"/>
    <x v="6"/>
    <x v="39"/>
    <n v="204"/>
    <n v="114116.78"/>
    <n v="52389.06"/>
    <n v="61727.72"/>
    <n v="0"/>
    <n v="8426.35"/>
    <n v="6276.15"/>
    <n v="2561.4"/>
    <n v="269.5"/>
    <n v="16"/>
    <n v="23429.17"/>
    <n v="17912.34"/>
    <n v="309"/>
    <n v="27179.8"/>
    <n v="22269.27"/>
    <n v="167"/>
    <n v="0"/>
    <n v="0"/>
    <x v="0"/>
    <x v="0"/>
    <x v="0"/>
    <x v="0"/>
    <x v="0"/>
    <x v="0"/>
  </r>
  <r>
    <x v="0"/>
    <x v="5"/>
    <x v="6"/>
    <x v="40"/>
    <n v="247"/>
    <n v="111004.04"/>
    <n v="46251.289999999994"/>
    <n v="64752.75"/>
    <n v="0"/>
    <n v="11027.7"/>
    <n v="7114.3"/>
    <n v="0"/>
    <n v="0"/>
    <n v="0"/>
    <n v="13120.69"/>
    <n v="12042.63"/>
    <n v="172"/>
    <n v="38033.360000000001"/>
    <n v="27094.36"/>
    <n v="180"/>
    <n v="0"/>
    <n v="0"/>
    <x v="0"/>
    <x v="0"/>
    <x v="0"/>
    <x v="0"/>
    <x v="0"/>
    <x v="0"/>
  </r>
  <r>
    <x v="0"/>
    <x v="5"/>
    <x v="7"/>
    <x v="41"/>
    <n v="149"/>
    <n v="78067.41"/>
    <n v="38496.380000000005"/>
    <n v="39571.03"/>
    <n v="0"/>
    <n v="13440.38"/>
    <n v="9049.6200000000008"/>
    <n v="4602.92"/>
    <n v="1523.64"/>
    <n v="22"/>
    <n v="16187.63"/>
    <n v="15603.6"/>
    <n v="284"/>
    <n v="89.1"/>
    <n v="66.400000000000006"/>
    <n v="2"/>
    <n v="0"/>
    <n v="0"/>
    <x v="0"/>
    <x v="0"/>
    <x v="0"/>
    <x v="0"/>
    <x v="0"/>
    <x v="0"/>
  </r>
  <r>
    <x v="0"/>
    <x v="5"/>
    <x v="8"/>
    <x v="5"/>
    <n v="323"/>
    <n v="240035.45"/>
    <n v="181369.66"/>
    <n v="58665.79"/>
    <n v="4"/>
    <n v="26713.75"/>
    <n v="20647.25"/>
    <n v="9325.34"/>
    <n v="6086.61"/>
    <n v="142"/>
    <n v="5032.0200000000004"/>
    <n v="3053.58"/>
    <n v="68"/>
    <n v="2598.15"/>
    <n v="2686.25"/>
    <n v="80"/>
    <n v="13580.53"/>
    <n v="118072.1"/>
    <x v="0"/>
    <x v="0"/>
    <x v="0"/>
    <x v="0"/>
    <x v="0"/>
    <x v="0"/>
  </r>
  <r>
    <x v="0"/>
    <x v="5"/>
    <x v="8"/>
    <x v="42"/>
    <n v="157"/>
    <n v="997378.53"/>
    <n v="960784.4"/>
    <n v="36594.129999999997"/>
    <n v="10"/>
    <n v="17425.009999999998"/>
    <n v="8437.49"/>
    <n v="9158.7900000000009"/>
    <n v="3587.66"/>
    <n v="92"/>
    <n v="3749.75"/>
    <n v="2697.45"/>
    <n v="39"/>
    <n v="1454.94"/>
    <n v="1163.26"/>
    <n v="14"/>
    <n v="4705.6400000000003"/>
    <n v="919405.6"/>
    <x v="0"/>
    <x v="0"/>
    <x v="0"/>
    <x v="0"/>
    <x v="0"/>
    <x v="0"/>
  </r>
  <r>
    <x v="0"/>
    <x v="5"/>
    <x v="9"/>
    <x v="43"/>
    <n v="476"/>
    <n v="496557.82"/>
    <n v="337425.16000000003"/>
    <n v="159132.66"/>
    <n v="10"/>
    <n v="52878.51"/>
    <n v="22317.74"/>
    <n v="40725.72"/>
    <n v="15584.16"/>
    <n v="57"/>
    <n v="11297.5"/>
    <n v="2600.6"/>
    <n v="96"/>
    <n v="14724.62"/>
    <n v="3506.43"/>
    <n v="30"/>
    <n v="36799.31"/>
    <n v="180796.5"/>
    <x v="0"/>
    <x v="0"/>
    <x v="0"/>
    <x v="0"/>
    <x v="0"/>
    <x v="0"/>
  </r>
  <r>
    <x v="0"/>
    <x v="5"/>
    <x v="9"/>
    <x v="44"/>
    <n v="119"/>
    <n v="177018.95"/>
    <n v="132315.03000000003"/>
    <n v="44703.92"/>
    <n v="0"/>
    <n v="19311.46"/>
    <n v="6113.39"/>
    <n v="24754.46"/>
    <n v="25562.29"/>
    <n v="27"/>
    <n v="596.70000000000005"/>
    <n v="0"/>
    <n v="3"/>
    <n v="41.3"/>
    <n v="5.85"/>
    <n v="3"/>
    <n v="0"/>
    <n v="0"/>
    <x v="0"/>
    <x v="0"/>
    <x v="0"/>
    <x v="0"/>
    <x v="0"/>
    <x v="0"/>
  </r>
  <r>
    <x v="0"/>
    <x v="5"/>
    <x v="9"/>
    <x v="45"/>
    <n v="324"/>
    <n v="337108.25"/>
    <n v="231364.49"/>
    <n v="105743.76"/>
    <n v="0"/>
    <n v="22516.73"/>
    <n v="9056.77"/>
    <n v="57069.89"/>
    <n v="31701.81"/>
    <n v="66"/>
    <n v="6874.61"/>
    <n v="7142.34"/>
    <n v="133"/>
    <n v="18074.53"/>
    <n v="5920.17"/>
    <n v="41"/>
    <n v="0"/>
    <n v="0"/>
    <x v="0"/>
    <x v="0"/>
    <x v="0"/>
    <x v="0"/>
    <x v="0"/>
    <x v="0"/>
  </r>
  <r>
    <x v="0"/>
    <x v="5"/>
    <x v="10"/>
    <x v="47"/>
    <n v="8"/>
    <n v="2610.3000000000002"/>
    <n v="680.60000000000014"/>
    <n v="1929.7"/>
    <n v="0"/>
    <n v="1266"/>
    <n v="264"/>
    <n v="0"/>
    <n v="0"/>
    <n v="0"/>
    <n v="663.7"/>
    <n v="416.6"/>
    <n v="6"/>
    <n v="0"/>
    <n v="0"/>
    <n v="0"/>
    <n v="0"/>
    <n v="0"/>
    <x v="0"/>
    <x v="0"/>
    <x v="0"/>
    <x v="0"/>
    <x v="0"/>
    <x v="0"/>
  </r>
  <r>
    <x v="0"/>
    <x v="5"/>
    <x v="10"/>
    <x v="48"/>
    <n v="44"/>
    <n v="113844.67"/>
    <n v="16787.72"/>
    <n v="97056.95"/>
    <n v="14"/>
    <n v="6917.75"/>
    <n v="1332.25"/>
    <n v="2173.5"/>
    <n v="0"/>
    <n v="1"/>
    <n v="65.7"/>
    <n v="0"/>
    <n v="1"/>
    <n v="0"/>
    <n v="0"/>
    <n v="0"/>
    <n v="87900"/>
    <n v="11108.47"/>
    <x v="0"/>
    <x v="0"/>
    <x v="0"/>
    <x v="0"/>
    <x v="0"/>
    <x v="0"/>
  </r>
  <r>
    <x v="0"/>
    <x v="5"/>
    <x v="10"/>
    <x v="49"/>
    <n v="131"/>
    <n v="761124.69"/>
    <n v="159859.79999999993"/>
    <n v="601264.89"/>
    <n v="38"/>
    <n v="13588.75"/>
    <n v="3883.75"/>
    <n v="6705.99"/>
    <n v="1301.9100000000001"/>
    <n v="91"/>
    <n v="13005.35"/>
    <n v="2863.05"/>
    <n v="773"/>
    <n v="1004.1"/>
    <n v="620.70000000000005"/>
    <n v="17"/>
    <n v="446622.7"/>
    <n v="135174.6"/>
    <x v="0"/>
    <x v="0"/>
    <x v="0"/>
    <x v="0"/>
    <x v="0"/>
    <x v="0"/>
  </r>
  <r>
    <x v="0"/>
    <x v="5"/>
    <x v="10"/>
    <x v="50"/>
    <n v="33"/>
    <n v="763300.71"/>
    <n v="730960.51"/>
    <n v="32340.199999999997"/>
    <n v="82"/>
    <n v="3938.25"/>
    <n v="1186.75"/>
    <n v="8010.69"/>
    <n v="12247.36"/>
    <n v="17"/>
    <n v="1909.84"/>
    <n v="194.56"/>
    <n v="18"/>
    <n v="0"/>
    <n v="0"/>
    <n v="0"/>
    <n v="16535.419999999998"/>
    <n v="676815.7"/>
    <x v="0"/>
    <x v="0"/>
    <x v="0"/>
    <x v="0"/>
    <x v="0"/>
    <x v="0"/>
  </r>
  <r>
    <x v="0"/>
    <x v="5"/>
    <x v="10"/>
    <x v="51"/>
    <n v="189"/>
    <n v="476843.32"/>
    <n v="286311.19"/>
    <n v="190532.13"/>
    <n v="33"/>
    <n v="13956.2"/>
    <n v="7504.8"/>
    <n v="14832.62"/>
    <n v="13165.73"/>
    <n v="43"/>
    <n v="4733.3500000000004"/>
    <n v="4702.6499999999996"/>
    <n v="90"/>
    <n v="1817.46"/>
    <n v="995.94"/>
    <n v="30"/>
    <n v="155192.5"/>
    <n v="203945.4"/>
    <x v="0"/>
    <x v="0"/>
    <x v="0"/>
    <x v="0"/>
    <x v="0"/>
    <x v="0"/>
  </r>
  <r>
    <x v="0"/>
    <x v="5"/>
    <x v="10"/>
    <x v="52"/>
    <n v="160"/>
    <n v="44668.05"/>
    <n v="26905.980000000003"/>
    <n v="17762.07"/>
    <n v="0"/>
    <n v="8286.2000000000007"/>
    <n v="2892.8"/>
    <n v="3805.8"/>
    <n v="4618.8"/>
    <n v="19"/>
    <n v="1627.27"/>
    <n v="2247.58"/>
    <n v="36"/>
    <n v="3682.8"/>
    <n v="297.60000000000002"/>
    <n v="20"/>
    <n v="0"/>
    <n v="0"/>
    <x v="0"/>
    <x v="0"/>
    <x v="0"/>
    <x v="0"/>
    <x v="0"/>
    <x v="0"/>
  </r>
  <r>
    <x v="0"/>
    <x v="5"/>
    <x v="10"/>
    <x v="53"/>
    <n v="90"/>
    <n v="276680.65000000002"/>
    <n v="108809.35"/>
    <n v="167871.30000000002"/>
    <n v="26"/>
    <n v="7481.5"/>
    <n v="4563.5"/>
    <n v="7140.9"/>
    <n v="2911.3"/>
    <n v="17"/>
    <n v="2781.8"/>
    <n v="2937.76"/>
    <n v="60"/>
    <n v="0"/>
    <n v="0"/>
    <n v="0"/>
    <n v="150467.1"/>
    <n v="78292.44"/>
    <x v="0"/>
    <x v="0"/>
    <x v="0"/>
    <x v="0"/>
    <x v="0"/>
    <x v="0"/>
  </r>
  <r>
    <x v="0"/>
    <x v="5"/>
    <x v="10"/>
    <x v="54"/>
    <n v="129"/>
    <n v="337714.94"/>
    <n v="139076.36000000002"/>
    <n v="198638.58"/>
    <n v="18"/>
    <n v="14936.75"/>
    <n v="4570.75"/>
    <n v="7501.92"/>
    <n v="2742.93"/>
    <n v="27"/>
    <n v="21354.61"/>
    <n v="7212.41"/>
    <n v="268"/>
    <n v="356.4"/>
    <n v="0"/>
    <n v="4"/>
    <n v="153203.9"/>
    <n v="104060.6"/>
    <x v="0"/>
    <x v="0"/>
    <x v="0"/>
    <x v="0"/>
    <x v="0"/>
    <x v="0"/>
  </r>
  <r>
    <x v="0"/>
    <x v="5"/>
    <x v="11"/>
    <x v="56"/>
    <n v="85"/>
    <n v="22834.2"/>
    <n v="3591.9599999999991"/>
    <n v="19242.240000000002"/>
    <n v="0"/>
    <n v="18850.2"/>
    <n v="3003.8"/>
    <n v="0"/>
    <n v="0"/>
    <n v="0"/>
    <n v="392.04"/>
    <n v="588.16"/>
    <n v="10"/>
    <n v="0"/>
    <n v="0"/>
    <n v="0"/>
    <n v="0"/>
    <n v="0"/>
    <x v="0"/>
    <x v="0"/>
    <x v="0"/>
    <x v="0"/>
    <x v="0"/>
    <x v="0"/>
  </r>
  <r>
    <x v="0"/>
    <x v="5"/>
    <x v="11"/>
    <x v="57"/>
    <n v="131"/>
    <n v="34114.400000000001"/>
    <n v="6637.1700000000019"/>
    <n v="27477.23"/>
    <n v="0"/>
    <n v="27415.47"/>
    <n v="6390.13"/>
    <n v="0"/>
    <n v="0"/>
    <n v="0"/>
    <n v="61.76"/>
    <n v="247.04"/>
    <n v="1"/>
    <n v="0"/>
    <n v="0"/>
    <n v="0"/>
    <n v="0"/>
    <n v="0"/>
    <x v="0"/>
    <x v="0"/>
    <x v="0"/>
    <x v="0"/>
    <x v="0"/>
    <x v="0"/>
  </r>
  <r>
    <x v="0"/>
    <x v="5"/>
    <x v="11"/>
    <x v="58"/>
    <n v="109"/>
    <n v="29746"/>
    <n v="4398.0999999999985"/>
    <n v="25347.9"/>
    <n v="0"/>
    <n v="25347.9"/>
    <n v="4398.1000000000004"/>
    <n v="0"/>
    <n v="0"/>
    <n v="0"/>
    <n v="0"/>
    <n v="0"/>
    <n v="0"/>
    <n v="0"/>
    <n v="0"/>
    <n v="0"/>
    <n v="0"/>
    <n v="0"/>
    <x v="0"/>
    <x v="0"/>
    <x v="0"/>
    <x v="0"/>
    <x v="0"/>
    <x v="0"/>
  </r>
  <r>
    <x v="0"/>
    <x v="5"/>
    <x v="11"/>
    <x v="59"/>
    <n v="0"/>
    <n v="5100"/>
    <n v="0"/>
    <n v="5100"/>
    <n v="0"/>
    <n v="0"/>
    <n v="0"/>
    <n v="0"/>
    <n v="0"/>
    <n v="0"/>
    <n v="0"/>
    <n v="0"/>
    <n v="0"/>
    <n v="0"/>
    <n v="0"/>
    <n v="0"/>
    <n v="0"/>
    <n v="0"/>
    <x v="0"/>
    <x v="0"/>
    <x v="0"/>
    <x v="0"/>
    <x v="0"/>
    <x v="0"/>
  </r>
  <r>
    <x v="0"/>
    <x v="5"/>
    <x v="11"/>
    <x v="120"/>
    <n v="46"/>
    <n v="12014"/>
    <n v="1708.7999999999993"/>
    <n v="10305.200000000001"/>
    <n v="0"/>
    <n v="10305.200000000001"/>
    <n v="1708.8"/>
    <n v="0"/>
    <n v="0"/>
    <n v="0"/>
    <n v="0"/>
    <n v="0"/>
    <n v="0"/>
    <n v="0"/>
    <n v="0"/>
    <n v="0"/>
    <n v="0"/>
    <n v="0"/>
    <x v="0"/>
    <x v="0"/>
    <x v="0"/>
    <x v="0"/>
    <x v="0"/>
    <x v="0"/>
  </r>
  <r>
    <x v="0"/>
    <x v="5"/>
    <x v="12"/>
    <x v="60"/>
    <n v="51"/>
    <n v="278409.59999999998"/>
    <n v="558.25"/>
    <n v="277851.34999999998"/>
    <n v="11"/>
    <n v="7984.25"/>
    <n v="558.25"/>
    <n v="0"/>
    <n v="0"/>
    <n v="0"/>
    <n v="1160.0999999999999"/>
    <n v="0"/>
    <n v="7"/>
    <n v="0"/>
    <n v="0"/>
    <n v="0"/>
    <n v="266533"/>
    <n v="0"/>
    <x v="0"/>
    <x v="0"/>
    <x v="0"/>
    <x v="0"/>
    <x v="0"/>
    <x v="0"/>
  </r>
  <r>
    <x v="0"/>
    <x v="5"/>
    <x v="12"/>
    <x v="61"/>
    <n v="188"/>
    <n v="164774.07"/>
    <n v="99122.98000000001"/>
    <n v="65651.09"/>
    <n v="12"/>
    <n v="10457.450000000001"/>
    <n v="3151.55"/>
    <n v="11526.99"/>
    <n v="4529.66"/>
    <n v="40"/>
    <n v="4540.8999999999996"/>
    <n v="4676.8500000000004"/>
    <n v="87"/>
    <n v="3897.75"/>
    <n v="4616.5"/>
    <n v="27"/>
    <n v="35228"/>
    <n v="50035.12"/>
    <x v="0"/>
    <x v="0"/>
    <x v="0"/>
    <x v="0"/>
    <x v="0"/>
    <x v="0"/>
  </r>
  <r>
    <x v="0"/>
    <x v="5"/>
    <x v="12"/>
    <x v="55"/>
    <n v="89"/>
    <n v="258573.5"/>
    <n v="196888.27000000002"/>
    <n v="61685.229999999996"/>
    <n v="7"/>
    <n v="7293.75"/>
    <n v="5858.75"/>
    <n v="3765.28"/>
    <n v="5426.27"/>
    <n v="26"/>
    <n v="5109.8999999999996"/>
    <n v="1950.3"/>
    <n v="45"/>
    <n v="1782.3"/>
    <n v="4254.05"/>
    <n v="32"/>
    <n v="43734"/>
    <n v="161015.79999999999"/>
    <x v="0"/>
    <x v="0"/>
    <x v="0"/>
    <x v="0"/>
    <x v="0"/>
    <x v="0"/>
  </r>
  <r>
    <x v="0"/>
    <x v="5"/>
    <x v="13"/>
    <x v="62"/>
    <n v="573"/>
    <n v="175925.25"/>
    <n v="151110.23000000001"/>
    <n v="24815.019999999997"/>
    <n v="0"/>
    <n v="8265.85"/>
    <n v="29010.65"/>
    <n v="1010.54"/>
    <n v="5518.61"/>
    <n v="29"/>
    <n v="10952.35"/>
    <n v="98099.75"/>
    <n v="920"/>
    <n v="351.28"/>
    <n v="5422.92"/>
    <n v="44"/>
    <n v="0"/>
    <n v="0"/>
    <x v="0"/>
    <x v="0"/>
    <x v="0"/>
    <x v="0"/>
    <x v="0"/>
    <x v="0"/>
  </r>
  <r>
    <x v="0"/>
    <x v="5"/>
    <x v="14"/>
    <x v="63"/>
    <n v="23"/>
    <n v="84850.9"/>
    <n v="58995.7"/>
    <n v="25855.200000000001"/>
    <n v="0"/>
    <n v="2841.75"/>
    <n v="1200.75"/>
    <n v="18614.25"/>
    <n v="6536.25"/>
    <n v="11"/>
    <n v="4399.2"/>
    <n v="957.7"/>
    <n v="13"/>
    <n v="0"/>
    <n v="0"/>
    <n v="0"/>
    <n v="0"/>
    <n v="0"/>
    <x v="0"/>
    <x v="0"/>
    <x v="0"/>
    <x v="0"/>
    <x v="0"/>
    <x v="0"/>
  </r>
  <r>
    <x v="0"/>
    <x v="5"/>
    <x v="15"/>
    <x v="64"/>
    <n v="42"/>
    <n v="154722.31"/>
    <n v="102669.91"/>
    <n v="52052.4"/>
    <n v="16"/>
    <n v="4923.26"/>
    <n v="1746.74"/>
    <n v="1553.81"/>
    <n v="2952.94"/>
    <n v="10"/>
    <n v="2240.63"/>
    <n v="430.97"/>
    <n v="20"/>
    <n v="56.7"/>
    <n v="0"/>
    <n v="1"/>
    <n v="43278"/>
    <n v="88525.759999999995"/>
    <x v="0"/>
    <x v="0"/>
    <x v="0"/>
    <x v="0"/>
    <x v="0"/>
    <x v="0"/>
  </r>
  <r>
    <x v="0"/>
    <x v="5"/>
    <x v="16"/>
    <x v="65"/>
    <n v="118"/>
    <n v="80269.3"/>
    <n v="43616.590000000004"/>
    <n v="36652.71"/>
    <n v="0"/>
    <n v="12577.13"/>
    <n v="6502.87"/>
    <n v="6613.69"/>
    <n v="4775.1099999999997"/>
    <n v="27"/>
    <n v="16867.240000000002"/>
    <n v="9518.2099999999991"/>
    <n v="220"/>
    <n v="50.65"/>
    <n v="42.8"/>
    <n v="11"/>
    <n v="0"/>
    <n v="0"/>
    <x v="0"/>
    <x v="0"/>
    <x v="0"/>
    <x v="0"/>
    <x v="0"/>
    <x v="0"/>
  </r>
  <r>
    <x v="0"/>
    <x v="5"/>
    <x v="16"/>
    <x v="66"/>
    <n v="31"/>
    <n v="21637.75"/>
    <n v="8723.2099999999991"/>
    <n v="12914.54"/>
    <n v="0"/>
    <n v="3746.25"/>
    <n v="1492.5"/>
    <n v="1447.24"/>
    <n v="432.46"/>
    <n v="13"/>
    <n v="6209.05"/>
    <n v="2726.85"/>
    <n v="72"/>
    <n v="1512"/>
    <n v="312"/>
    <n v="5"/>
    <n v="0"/>
    <n v="0"/>
    <x v="0"/>
    <x v="0"/>
    <x v="0"/>
    <x v="0"/>
    <x v="0"/>
    <x v="0"/>
  </r>
  <r>
    <x v="0"/>
    <x v="5"/>
    <x v="17"/>
    <x v="67"/>
    <n v="417"/>
    <n v="492486.83"/>
    <n v="354813.24"/>
    <n v="137673.59000000003"/>
    <n v="7"/>
    <n v="13673.15"/>
    <n v="15153.85"/>
    <n v="15190.18"/>
    <n v="8574.1299999999992"/>
    <n v="72"/>
    <n v="45999.18"/>
    <n v="53297.03"/>
    <n v="849"/>
    <n v="2300.77"/>
    <n v="751.38"/>
    <n v="70"/>
    <n v="60144.31"/>
    <n v="229508.2"/>
    <x v="0"/>
    <x v="0"/>
    <x v="0"/>
    <x v="0"/>
    <x v="0"/>
    <x v="0"/>
  </r>
  <r>
    <x v="0"/>
    <x v="5"/>
    <x v="17"/>
    <x v="68"/>
    <n v="407"/>
    <n v="248865.14"/>
    <n v="171033.51"/>
    <n v="77831.63"/>
    <n v="2"/>
    <n v="13838.6"/>
    <n v="14708.9"/>
    <n v="12872.08"/>
    <n v="9971.67"/>
    <n v="77"/>
    <n v="45430.73"/>
    <n v="58613.99"/>
    <n v="866"/>
    <n v="3105.9"/>
    <n v="3303.75"/>
    <n v="148"/>
    <n v="886.32"/>
    <n v="38747.699999999997"/>
    <x v="0"/>
    <x v="0"/>
    <x v="0"/>
    <x v="0"/>
    <x v="0"/>
    <x v="0"/>
  </r>
  <r>
    <x v="0"/>
    <x v="5"/>
    <x v="18"/>
    <x v="69"/>
    <n v="47"/>
    <n v="29278.3"/>
    <n v="11946.48"/>
    <n v="17331.82"/>
    <n v="0"/>
    <n v="7149"/>
    <n v="1416"/>
    <n v="2938.5"/>
    <n v="369.2"/>
    <n v="7"/>
    <n v="7244.32"/>
    <n v="3545.88"/>
    <n v="62"/>
    <n v="0"/>
    <n v="0"/>
    <n v="0"/>
    <n v="0"/>
    <n v="0"/>
    <x v="0"/>
    <x v="0"/>
    <x v="0"/>
    <x v="0"/>
    <x v="0"/>
    <x v="0"/>
  </r>
  <r>
    <x v="0"/>
    <x v="5"/>
    <x v="19"/>
    <x v="70"/>
    <n v="0"/>
    <n v="978.3"/>
    <n v="0"/>
    <n v="978.3"/>
    <n v="0"/>
    <n v="0"/>
    <n v="0"/>
    <n v="0"/>
    <n v="0"/>
    <n v="0"/>
    <n v="0"/>
    <n v="0"/>
    <n v="0"/>
    <n v="978.3"/>
    <n v="0"/>
    <n v="1"/>
    <n v="0"/>
    <n v="0"/>
    <x v="0"/>
    <x v="0"/>
    <x v="0"/>
    <x v="0"/>
    <x v="0"/>
    <x v="0"/>
  </r>
  <r>
    <x v="0"/>
    <x v="5"/>
    <x v="19"/>
    <x v="71"/>
    <n v="97"/>
    <n v="147119.26"/>
    <n v="47688.710000000021"/>
    <n v="99430.549999999988"/>
    <n v="2"/>
    <n v="14113.25"/>
    <n v="3474.25"/>
    <n v="11385.9"/>
    <n v="4236.7"/>
    <n v="27"/>
    <n v="34497.24"/>
    <n v="5975.46"/>
    <n v="207"/>
    <n v="18290.599999999999"/>
    <n v="2757.1"/>
    <n v="17"/>
    <n v="13158.56"/>
    <n v="0"/>
    <x v="0"/>
    <x v="0"/>
    <x v="0"/>
    <x v="0"/>
    <x v="0"/>
    <x v="0"/>
  </r>
  <r>
    <x v="0"/>
    <x v="5"/>
    <x v="19"/>
    <x v="72"/>
    <n v="72"/>
    <n v="53606.25"/>
    <n v="20909.22"/>
    <n v="32697.03"/>
    <n v="1"/>
    <n v="10109.5"/>
    <n v="1733"/>
    <n v="5005.8"/>
    <n v="2183"/>
    <n v="15"/>
    <n v="12474.24"/>
    <n v="2572.46"/>
    <n v="129"/>
    <n v="3154.49"/>
    <n v="43.16"/>
    <n v="7"/>
    <n v="0"/>
    <n v="0"/>
    <x v="0"/>
    <x v="0"/>
    <x v="0"/>
    <x v="0"/>
    <x v="0"/>
    <x v="0"/>
  </r>
  <r>
    <x v="0"/>
    <x v="5"/>
    <x v="20"/>
    <x v="73"/>
    <n v="0"/>
    <n v="45002.48"/>
    <n v="18251.780000000002"/>
    <n v="26750.7"/>
    <n v="2"/>
    <n v="0"/>
    <n v="0"/>
    <n v="0"/>
    <n v="0"/>
    <n v="0"/>
    <n v="0"/>
    <n v="0"/>
    <n v="0"/>
    <n v="0"/>
    <n v="0"/>
    <n v="0"/>
    <n v="26503.7"/>
    <n v="18251.78"/>
    <x v="0"/>
    <x v="0"/>
    <x v="0"/>
    <x v="0"/>
    <x v="0"/>
    <x v="0"/>
  </r>
  <r>
    <x v="0"/>
    <x v="5"/>
    <x v="20"/>
    <x v="74"/>
    <n v="327"/>
    <n v="297340.71999999997"/>
    <n v="202994.86"/>
    <n v="94345.859999999986"/>
    <n v="1"/>
    <n v="19030.13"/>
    <n v="11962.87"/>
    <n v="35520.65"/>
    <n v="30710.2"/>
    <n v="196"/>
    <n v="28417.65"/>
    <n v="23128.63"/>
    <n v="424"/>
    <n v="7138.43"/>
    <n v="3126.22"/>
    <n v="42"/>
    <n v="0"/>
    <n v="1605.24"/>
    <x v="0"/>
    <x v="0"/>
    <x v="0"/>
    <x v="0"/>
    <x v="0"/>
    <x v="0"/>
  </r>
  <r>
    <x v="0"/>
    <x v="5"/>
    <x v="20"/>
    <x v="75"/>
    <n v="4"/>
    <n v="195489.91"/>
    <n v="95811.010000000009"/>
    <n v="99678.9"/>
    <n v="17"/>
    <n v="504"/>
    <n v="0"/>
    <n v="651.6"/>
    <n v="0"/>
    <n v="2"/>
    <n v="633.6"/>
    <n v="0"/>
    <n v="8"/>
    <n v="0"/>
    <n v="43.55"/>
    <n v="2"/>
    <n v="97717.7"/>
    <n v="94464.26"/>
    <x v="0"/>
    <x v="0"/>
    <x v="0"/>
    <x v="0"/>
    <x v="0"/>
    <x v="0"/>
  </r>
  <r>
    <x v="0"/>
    <x v="5"/>
    <x v="20"/>
    <x v="76"/>
    <n v="318"/>
    <n v="966886.07"/>
    <n v="569641.94999999995"/>
    <n v="397244.12"/>
    <n v="70"/>
    <n v="24589.8"/>
    <n v="17948.2"/>
    <n v="39034.339999999997"/>
    <n v="31010.04"/>
    <n v="202"/>
    <n v="30735.41"/>
    <n v="21531.05"/>
    <n v="457"/>
    <n v="4844.87"/>
    <n v="1478.98"/>
    <n v="36"/>
    <n v="284914.7"/>
    <n v="357584.9"/>
    <x v="0"/>
    <x v="0"/>
    <x v="0"/>
    <x v="0"/>
    <x v="0"/>
    <x v="0"/>
  </r>
  <r>
    <x v="0"/>
    <x v="5"/>
    <x v="20"/>
    <x v="77"/>
    <n v="286"/>
    <n v="579337.73"/>
    <n v="338928.93999999994"/>
    <n v="240408.79"/>
    <n v="51"/>
    <n v="15192.11"/>
    <n v="10791.64"/>
    <n v="26010.639999999999"/>
    <n v="24233.67"/>
    <n v="152"/>
    <n v="17668.38"/>
    <n v="19698.990000000002"/>
    <n v="352"/>
    <n v="2243.7600000000002"/>
    <n v="2845.79"/>
    <n v="55"/>
    <n v="175520.9"/>
    <n v="180870.3"/>
    <x v="0"/>
    <x v="0"/>
    <x v="0"/>
    <x v="0"/>
    <x v="0"/>
    <x v="0"/>
  </r>
  <r>
    <x v="0"/>
    <x v="5"/>
    <x v="20"/>
    <x v="78"/>
    <n v="317"/>
    <n v="487375.55"/>
    <n v="304809.59999999998"/>
    <n v="182565.95"/>
    <n v="34"/>
    <n v="18434.53"/>
    <n v="10765.97"/>
    <n v="38310.480000000003"/>
    <n v="27911.18"/>
    <n v="200"/>
    <n v="31539.41"/>
    <n v="16991.82"/>
    <n v="392"/>
    <n v="7164.72"/>
    <n v="2851.14"/>
    <n v="41"/>
    <n v="81799.81"/>
    <n v="113846.2"/>
    <x v="0"/>
    <x v="0"/>
    <x v="0"/>
    <x v="0"/>
    <x v="0"/>
    <x v="0"/>
  </r>
  <r>
    <x v="0"/>
    <x v="5"/>
    <x v="21"/>
    <x v="79"/>
    <n v="73"/>
    <n v="63008.25"/>
    <n v="24015.760000000002"/>
    <n v="38992.49"/>
    <n v="0"/>
    <n v="4267.8"/>
    <n v="1549.2"/>
    <n v="6930.68"/>
    <n v="1945.13"/>
    <n v="27"/>
    <n v="2353.41"/>
    <n v="999.51"/>
    <n v="35"/>
    <n v="11364.6"/>
    <n v="1770.3"/>
    <n v="38"/>
    <n v="0"/>
    <n v="0"/>
    <x v="0"/>
    <x v="0"/>
    <x v="0"/>
    <x v="0"/>
    <x v="0"/>
    <x v="0"/>
  </r>
  <r>
    <x v="0"/>
    <x v="5"/>
    <x v="21"/>
    <x v="80"/>
    <n v="82"/>
    <n v="65945.94"/>
    <n v="33161.490000000005"/>
    <n v="32784.449999999997"/>
    <n v="0"/>
    <n v="4242.8999999999996"/>
    <n v="2132.1"/>
    <n v="7403.93"/>
    <n v="3912.03"/>
    <n v="33"/>
    <n v="2162.9699999999998"/>
    <n v="3050.09"/>
    <n v="48"/>
    <n v="6469.65"/>
    <n v="1435.35"/>
    <n v="23"/>
    <n v="0"/>
    <n v="0"/>
    <x v="0"/>
    <x v="0"/>
    <x v="0"/>
    <x v="0"/>
    <x v="0"/>
    <x v="0"/>
  </r>
  <r>
    <x v="0"/>
    <x v="5"/>
    <x v="21"/>
    <x v="81"/>
    <n v="70"/>
    <n v="62461.41"/>
    <n v="29957.140000000003"/>
    <n v="32504.27"/>
    <n v="0"/>
    <n v="2734.31"/>
    <n v="779.44"/>
    <n v="7085.39"/>
    <n v="3463.03"/>
    <n v="32"/>
    <n v="5421.94"/>
    <n v="2584.65"/>
    <n v="64"/>
    <n v="5113.63"/>
    <n v="2033.18"/>
    <n v="30"/>
    <n v="0"/>
    <n v="0"/>
    <x v="0"/>
    <x v="0"/>
    <x v="0"/>
    <x v="0"/>
    <x v="0"/>
    <x v="0"/>
  </r>
  <r>
    <x v="0"/>
    <x v="5"/>
    <x v="21"/>
    <x v="82"/>
    <n v="36"/>
    <n v="34956.129999999997"/>
    <n v="22053.399999999998"/>
    <n v="12902.73"/>
    <n v="0"/>
    <n v="1330.73"/>
    <n v="443.77"/>
    <n v="4186.18"/>
    <n v="2953.43"/>
    <n v="21"/>
    <n v="383.08"/>
    <n v="3423.17"/>
    <n v="36"/>
    <n v="1562.74"/>
    <n v="953.81"/>
    <n v="14"/>
    <n v="0"/>
    <n v="0"/>
    <x v="0"/>
    <x v="0"/>
    <x v="0"/>
    <x v="0"/>
    <x v="0"/>
    <x v="0"/>
  </r>
  <r>
    <x v="0"/>
    <x v="5"/>
    <x v="30"/>
    <x v="179"/>
    <n v="1"/>
    <n v="0"/>
    <n v="0"/>
    <n v="0"/>
    <n v="0"/>
    <n v="0"/>
    <n v="0"/>
    <n v="0"/>
    <n v="0"/>
    <n v="0"/>
    <n v="0"/>
    <n v="0"/>
    <n v="0"/>
    <n v="0"/>
    <n v="0"/>
    <n v="0"/>
    <n v="0"/>
    <n v="0"/>
    <x v="0"/>
    <x v="0"/>
    <x v="0"/>
    <x v="0"/>
    <x v="0"/>
    <x v="0"/>
  </r>
  <r>
    <x v="0"/>
    <x v="5"/>
    <x v="22"/>
    <x v="83"/>
    <n v="205"/>
    <n v="313385.23"/>
    <n v="231089.72999999998"/>
    <n v="82295.5"/>
    <n v="10"/>
    <n v="23886.13"/>
    <n v="12662.62"/>
    <n v="17810.34"/>
    <n v="20883.89"/>
    <n v="141"/>
    <n v="865"/>
    <n v="477.75"/>
    <n v="11"/>
    <n v="2352.31"/>
    <n v="644.69000000000005"/>
    <n v="19"/>
    <n v="34080.720000000001"/>
    <n v="119032.3"/>
    <x v="0"/>
    <x v="0"/>
    <x v="0"/>
    <x v="0"/>
    <x v="0"/>
    <x v="0"/>
  </r>
  <r>
    <x v="0"/>
    <x v="5"/>
    <x v="22"/>
    <x v="84"/>
    <n v="159"/>
    <n v="489514.31"/>
    <n v="368773.38"/>
    <n v="120740.93"/>
    <n v="16"/>
    <n v="18723.509999999998"/>
    <n v="7713.99"/>
    <n v="14500.7"/>
    <n v="11411.4"/>
    <n v="88"/>
    <n v="3473.88"/>
    <n v="2133.3200000000002"/>
    <n v="48"/>
    <n v="2582.2800000000002"/>
    <n v="986.97"/>
    <n v="11"/>
    <n v="81278.559999999998"/>
    <n v="294703.5"/>
    <x v="0"/>
    <x v="0"/>
    <x v="0"/>
    <x v="0"/>
    <x v="0"/>
    <x v="0"/>
  </r>
  <r>
    <x v="0"/>
    <x v="5"/>
    <x v="22"/>
    <x v="85"/>
    <n v="1"/>
    <n v="110773.07"/>
    <n v="49940.280000000006"/>
    <n v="60832.79"/>
    <n v="3"/>
    <n v="39"/>
    <n v="156"/>
    <n v="201.7"/>
    <n v="3265.55"/>
    <n v="2"/>
    <n v="167.27"/>
    <n v="1654.38"/>
    <n v="14"/>
    <n v="0"/>
    <n v="0"/>
    <n v="0"/>
    <n v="60424.82"/>
    <n v="37929.85"/>
    <x v="0"/>
    <x v="0"/>
    <x v="0"/>
    <x v="0"/>
    <x v="0"/>
    <x v="0"/>
  </r>
  <r>
    <x v="0"/>
    <x v="5"/>
    <x v="22"/>
    <x v="86"/>
    <n v="585"/>
    <n v="476975.28"/>
    <n v="376257.56000000006"/>
    <n v="100717.72"/>
    <n v="5"/>
    <n v="22672.400000000001"/>
    <n v="17516.099999999999"/>
    <n v="50804.47"/>
    <n v="63164.02"/>
    <n v="366"/>
    <n v="11362.05"/>
    <n v="9978.4"/>
    <n v="203"/>
    <n v="6402.8"/>
    <n v="3228.25"/>
    <n v="53"/>
    <n v="9476"/>
    <n v="54433.81"/>
    <x v="0"/>
    <x v="0"/>
    <x v="0"/>
    <x v="0"/>
    <x v="0"/>
    <x v="0"/>
  </r>
  <r>
    <x v="0"/>
    <x v="5"/>
    <x v="22"/>
    <x v="87"/>
    <n v="162"/>
    <n v="333924.75"/>
    <n v="305685.78999999998"/>
    <n v="28238.959999999999"/>
    <n v="2"/>
    <n v="16763.509999999998"/>
    <n v="11605.24"/>
    <n v="7888.7"/>
    <n v="17294.75"/>
    <n v="85"/>
    <n v="758.7"/>
    <n v="1388.4"/>
    <n v="18"/>
    <n v="2828.05"/>
    <n v="2216.1999999999998"/>
    <n v="22"/>
    <n v="0"/>
    <n v="222814.3"/>
    <x v="0"/>
    <x v="0"/>
    <x v="0"/>
    <x v="0"/>
    <x v="0"/>
    <x v="0"/>
  </r>
  <r>
    <x v="0"/>
    <x v="5"/>
    <x v="23"/>
    <x v="89"/>
    <n v="419"/>
    <n v="172567.75"/>
    <n v="137914.96"/>
    <n v="34652.79"/>
    <n v="0"/>
    <n v="5259.04"/>
    <n v="10436.66"/>
    <n v="0"/>
    <n v="0"/>
    <n v="0"/>
    <n v="0"/>
    <n v="0"/>
    <n v="0"/>
    <n v="12875.75"/>
    <n v="127478.3"/>
    <n v="419"/>
    <n v="0"/>
    <n v="0"/>
    <x v="0"/>
    <x v="0"/>
    <x v="0"/>
    <x v="0"/>
    <x v="0"/>
    <x v="0"/>
  </r>
  <r>
    <x v="0"/>
    <x v="5"/>
    <x v="23"/>
    <x v="90"/>
    <n v="20"/>
    <n v="4544.3"/>
    <n v="3118.69"/>
    <n v="1425.6100000000001"/>
    <n v="0"/>
    <n v="370.18"/>
    <n v="403.32"/>
    <n v="0"/>
    <n v="0"/>
    <n v="0"/>
    <n v="0"/>
    <n v="0"/>
    <n v="0"/>
    <n v="479.43"/>
    <n v="2715.37"/>
    <n v="11"/>
    <n v="0"/>
    <n v="0"/>
    <x v="0"/>
    <x v="0"/>
    <x v="0"/>
    <x v="0"/>
    <x v="0"/>
    <x v="0"/>
  </r>
  <r>
    <x v="0"/>
    <x v="5"/>
    <x v="23"/>
    <x v="91"/>
    <n v="174"/>
    <n v="77886.350000000006"/>
    <n v="60530.270000000004"/>
    <n v="17356.080000000002"/>
    <n v="0"/>
    <n v="2525.25"/>
    <n v="4325.75"/>
    <n v="0"/>
    <n v="0"/>
    <n v="0"/>
    <n v="0"/>
    <n v="0"/>
    <n v="0"/>
    <n v="9739.83"/>
    <n v="56204.52"/>
    <n v="214"/>
    <n v="0"/>
    <n v="0"/>
    <x v="0"/>
    <x v="0"/>
    <x v="0"/>
    <x v="0"/>
    <x v="0"/>
    <x v="0"/>
  </r>
  <r>
    <x v="0"/>
    <x v="5"/>
    <x v="23"/>
    <x v="92"/>
    <n v="175"/>
    <n v="47443.35"/>
    <n v="30165.749999999996"/>
    <n v="17277.600000000002"/>
    <n v="0"/>
    <n v="3083.07"/>
    <n v="3309.43"/>
    <n v="0"/>
    <n v="0"/>
    <n v="0"/>
    <n v="0"/>
    <n v="0"/>
    <n v="0"/>
    <n v="14194.53"/>
    <n v="26856.32"/>
    <n v="180"/>
    <n v="0"/>
    <n v="0"/>
    <x v="0"/>
    <x v="0"/>
    <x v="0"/>
    <x v="0"/>
    <x v="0"/>
    <x v="0"/>
  </r>
  <r>
    <x v="0"/>
    <x v="5"/>
    <x v="23"/>
    <x v="93"/>
    <n v="45"/>
    <n v="10389.15"/>
    <n v="7756.99"/>
    <n v="2632.16"/>
    <n v="0"/>
    <n v="770.44"/>
    <n v="2092.7600000000002"/>
    <n v="0"/>
    <n v="0"/>
    <n v="0"/>
    <n v="0"/>
    <n v="0"/>
    <n v="0"/>
    <n v="1110.72"/>
    <n v="5664.23"/>
    <n v="27"/>
    <n v="0"/>
    <n v="0"/>
    <x v="0"/>
    <x v="0"/>
    <x v="0"/>
    <x v="0"/>
    <x v="0"/>
    <x v="0"/>
  </r>
  <r>
    <x v="0"/>
    <x v="5"/>
    <x v="23"/>
    <x v="188"/>
    <n v="31"/>
    <n v="8787.85"/>
    <n v="6530.16"/>
    <n v="2257.69"/>
    <n v="0"/>
    <n v="747.92"/>
    <n v="819.43"/>
    <n v="0"/>
    <n v="0"/>
    <n v="0"/>
    <n v="0"/>
    <n v="0"/>
    <n v="0"/>
    <n v="1509.77"/>
    <n v="5710.73"/>
    <n v="25"/>
    <n v="0"/>
    <n v="0"/>
    <x v="0"/>
    <x v="0"/>
    <x v="0"/>
    <x v="0"/>
    <x v="0"/>
    <x v="0"/>
  </r>
  <r>
    <x v="0"/>
    <x v="5"/>
    <x v="24"/>
    <x v="94"/>
    <n v="314"/>
    <n v="481318.87"/>
    <n v="141753.46000000002"/>
    <n v="339565.41"/>
    <n v="70"/>
    <n v="41822.629999999997"/>
    <n v="12168.62"/>
    <n v="6598.28"/>
    <n v="4102.12"/>
    <n v="21"/>
    <n v="2391.3000000000002"/>
    <n v="609.04999999999995"/>
    <n v="18"/>
    <n v="1219.0999999999999"/>
    <n v="638.35"/>
    <n v="13"/>
    <n v="287534.09999999998"/>
    <n v="102834.5"/>
    <x v="0"/>
    <x v="0"/>
    <x v="0"/>
    <x v="0"/>
    <x v="0"/>
    <x v="0"/>
  </r>
  <r>
    <x v="0"/>
    <x v="5"/>
    <x v="24"/>
    <x v="95"/>
    <n v="77"/>
    <n v="137250.5"/>
    <n v="30769.190000000002"/>
    <n v="106481.31"/>
    <n v="18"/>
    <n v="10065"/>
    <n v="2988.75"/>
    <n v="1588.46"/>
    <n v="1724.84"/>
    <n v="5"/>
    <n v="220.5"/>
    <n v="537.54999999999995"/>
    <n v="6"/>
    <n v="633.35"/>
    <n v="99"/>
    <n v="4"/>
    <n v="93974"/>
    <n v="18792.45"/>
    <x v="0"/>
    <x v="0"/>
    <x v="0"/>
    <x v="0"/>
    <x v="0"/>
    <x v="0"/>
  </r>
  <r>
    <x v="0"/>
    <x v="5"/>
    <x v="24"/>
    <x v="96"/>
    <n v="65"/>
    <n v="56789.08"/>
    <n v="10684.940000000002"/>
    <n v="46104.14"/>
    <n v="9"/>
    <n v="9067.1299999999992"/>
    <n v="2577.87"/>
    <n v="125.5"/>
    <n v="1199.2"/>
    <n v="3"/>
    <n v="31.51"/>
    <n v="567.14"/>
    <n v="4"/>
    <n v="0"/>
    <n v="0"/>
    <n v="0"/>
    <n v="36880"/>
    <n v="3691.33"/>
    <x v="0"/>
    <x v="0"/>
    <x v="0"/>
    <x v="0"/>
    <x v="0"/>
    <x v="0"/>
  </r>
  <r>
    <x v="0"/>
    <x v="5"/>
    <x v="24"/>
    <x v="97"/>
    <n v="191"/>
    <n v="267654.77"/>
    <n v="153605.02000000002"/>
    <n v="114049.75"/>
    <n v="23"/>
    <n v="22639.51"/>
    <n v="8692.99"/>
    <n v="3339.32"/>
    <n v="11997.33"/>
    <n v="24"/>
    <n v="0"/>
    <n v="0"/>
    <n v="0"/>
    <n v="1078.92"/>
    <n v="3127.74"/>
    <n v="22"/>
    <n v="86992"/>
    <n v="99113.66"/>
    <x v="0"/>
    <x v="0"/>
    <x v="0"/>
    <x v="0"/>
    <x v="0"/>
    <x v="0"/>
  </r>
  <r>
    <x v="0"/>
    <x v="5"/>
    <x v="24"/>
    <x v="98"/>
    <n v="110"/>
    <n v="138711.47"/>
    <n v="100706.21"/>
    <n v="38005.259999999995"/>
    <n v="9"/>
    <n v="15132.75"/>
    <n v="3812.25"/>
    <n v="1413.35"/>
    <n v="4087.95"/>
    <n v="14"/>
    <n v="35.06"/>
    <n v="1136.44"/>
    <n v="9"/>
    <n v="818.1"/>
    <n v="327"/>
    <n v="5"/>
    <n v="20606"/>
    <n v="80339.97"/>
    <x v="0"/>
    <x v="0"/>
    <x v="0"/>
    <x v="0"/>
    <x v="0"/>
    <x v="0"/>
  </r>
  <r>
    <x v="0"/>
    <x v="5"/>
    <x v="24"/>
    <x v="127"/>
    <n v="664"/>
    <n v="58880.75"/>
    <n v="22240.299999999996"/>
    <n v="36640.450000000004"/>
    <n v="0"/>
    <n v="31231.45"/>
    <n v="14598.05"/>
    <n v="2819.57"/>
    <n v="471.38"/>
    <n v="10"/>
    <n v="1060.2"/>
    <n v="0"/>
    <n v="10"/>
    <n v="1529.23"/>
    <n v="588.97"/>
    <n v="15"/>
    <n v="0"/>
    <n v="0"/>
    <x v="0"/>
    <x v="0"/>
    <x v="0"/>
    <x v="0"/>
    <x v="0"/>
    <x v="0"/>
  </r>
  <r>
    <x v="0"/>
    <x v="5"/>
    <x v="25"/>
    <x v="100"/>
    <n v="53"/>
    <n v="59866.02"/>
    <n v="54361.759999999995"/>
    <n v="5504.26"/>
    <n v="2"/>
    <n v="5311.63"/>
    <n v="4528.37"/>
    <n v="0"/>
    <n v="0"/>
    <n v="0"/>
    <n v="0"/>
    <n v="0"/>
    <n v="0"/>
    <n v="192.63"/>
    <n v="3807.87"/>
    <n v="14"/>
    <n v="0"/>
    <n v="46025.52"/>
    <x v="0"/>
    <x v="0"/>
    <x v="0"/>
    <x v="0"/>
    <x v="0"/>
    <x v="0"/>
  </r>
  <r>
    <x v="0"/>
    <x v="5"/>
    <x v="25"/>
    <x v="101"/>
    <n v="162"/>
    <n v="105226.59"/>
    <n v="58618.58"/>
    <n v="46608.009999999995"/>
    <n v="7"/>
    <n v="12087.38"/>
    <n v="13721.37"/>
    <n v="0"/>
    <n v="0"/>
    <n v="0"/>
    <n v="0"/>
    <n v="0"/>
    <n v="0"/>
    <n v="3124.63"/>
    <n v="15470.77"/>
    <n v="77"/>
    <n v="31396"/>
    <n v="29426.44"/>
    <x v="0"/>
    <x v="0"/>
    <x v="0"/>
    <x v="0"/>
    <x v="0"/>
    <x v="0"/>
  </r>
  <r>
    <x v="0"/>
    <x v="5"/>
    <x v="25"/>
    <x v="102"/>
    <n v="528"/>
    <n v="61120.38"/>
    <n v="30284.719999999994"/>
    <n v="30835.660000000003"/>
    <n v="1"/>
    <n v="20273.95"/>
    <n v="15924.55"/>
    <n v="0"/>
    <n v="0"/>
    <n v="0"/>
    <n v="1443.72"/>
    <n v="834.58"/>
    <n v="10"/>
    <n v="8996.99"/>
    <n v="11703.01"/>
    <n v="166"/>
    <n v="0"/>
    <n v="1822.58"/>
    <x v="0"/>
    <x v="0"/>
    <x v="0"/>
    <x v="0"/>
    <x v="0"/>
    <x v="0"/>
  </r>
  <r>
    <x v="0"/>
    <x v="5"/>
    <x v="26"/>
    <x v="103"/>
    <n v="818"/>
    <n v="88678.65"/>
    <n v="44173.749999999993"/>
    <n v="44504.9"/>
    <n v="0"/>
    <n v="29888.9"/>
    <n v="24108.1"/>
    <n v="0"/>
    <n v="0"/>
    <n v="0"/>
    <n v="11772.51"/>
    <n v="10769.14"/>
    <n v="219"/>
    <n v="1718.49"/>
    <n v="9296.51"/>
    <n v="29"/>
    <n v="0"/>
    <n v="0"/>
    <x v="0"/>
    <x v="0"/>
    <x v="0"/>
    <x v="0"/>
    <x v="0"/>
    <x v="0"/>
  </r>
  <r>
    <x v="0"/>
    <x v="5"/>
    <x v="26"/>
    <x v="104"/>
    <n v="186"/>
    <n v="76104.100000000006"/>
    <n v="13249.510000000002"/>
    <n v="62854.590000000004"/>
    <n v="0"/>
    <n v="23567.38"/>
    <n v="10497.62"/>
    <n v="0"/>
    <n v="0"/>
    <n v="0"/>
    <n v="9481.7000000000007"/>
    <n v="2371.25"/>
    <n v="80"/>
    <n v="648.51"/>
    <n v="380.64"/>
    <n v="4"/>
    <n v="0"/>
    <n v="0"/>
    <x v="0"/>
    <x v="0"/>
    <x v="0"/>
    <x v="0"/>
    <x v="0"/>
    <x v="0"/>
  </r>
  <r>
    <x v="0"/>
    <x v="5"/>
    <x v="26"/>
    <x v="105"/>
    <n v="118"/>
    <n v="21267.45"/>
    <n v="6546.24"/>
    <n v="14721.210000000001"/>
    <n v="0"/>
    <n v="11123"/>
    <n v="4612"/>
    <n v="0"/>
    <n v="0"/>
    <n v="0"/>
    <n v="1325.93"/>
    <n v="1383.12"/>
    <n v="21"/>
    <n v="232.28"/>
    <n v="551.12"/>
    <n v="4"/>
    <n v="0"/>
    <n v="0"/>
    <x v="0"/>
    <x v="0"/>
    <x v="0"/>
    <x v="0"/>
    <x v="0"/>
    <x v="0"/>
  </r>
  <r>
    <x v="0"/>
    <x v="5"/>
    <x v="26"/>
    <x v="106"/>
    <n v="32"/>
    <n v="5061.3"/>
    <n v="2326.75"/>
    <n v="2734.55"/>
    <n v="0"/>
    <n v="1534.55"/>
    <n v="2326.75"/>
    <n v="0"/>
    <n v="0"/>
    <n v="0"/>
    <n v="0"/>
    <n v="0"/>
    <n v="0"/>
    <n v="0"/>
    <n v="0"/>
    <n v="0"/>
    <n v="0"/>
    <n v="0"/>
    <x v="0"/>
    <x v="0"/>
    <x v="0"/>
    <x v="0"/>
    <x v="0"/>
    <x v="0"/>
  </r>
  <r>
    <x v="1"/>
    <x v="5"/>
    <x v="0"/>
    <x v="108"/>
    <n v="0"/>
    <n v="538"/>
    <n v="0"/>
    <n v="538"/>
    <n v="0"/>
    <n v="0"/>
    <n v="0"/>
    <n v="0"/>
    <n v="0"/>
    <n v="0"/>
    <n v="0"/>
    <n v="0"/>
    <n v="0"/>
    <n v="0"/>
    <n v="0"/>
    <n v="0"/>
    <n v="0"/>
    <n v="0"/>
    <x v="0"/>
    <x v="0"/>
    <x v="0"/>
    <x v="0"/>
    <x v="0"/>
    <x v="0"/>
  </r>
  <r>
    <x v="1"/>
    <x v="5"/>
    <x v="0"/>
    <x v="3"/>
    <n v="219"/>
    <n v="203356.96"/>
    <n v="127100.91"/>
    <n v="76256.049999999988"/>
    <n v="0"/>
    <n v="13502"/>
    <n v="6843"/>
    <n v="15716.25"/>
    <n v="22906.22"/>
    <n v="126"/>
    <n v="19390.310000000001"/>
    <n v="11098.15"/>
    <n v="281"/>
    <n v="15541.49"/>
    <n v="9008.6"/>
    <n v="320"/>
    <n v="0"/>
    <n v="0"/>
    <x v="0"/>
    <x v="0"/>
    <x v="0"/>
    <x v="0"/>
    <x v="0"/>
    <x v="0"/>
  </r>
  <r>
    <x v="1"/>
    <x v="5"/>
    <x v="0"/>
    <x v="4"/>
    <n v="216"/>
    <n v="145122.32999999999"/>
    <n v="69182.12999999999"/>
    <n v="75940.2"/>
    <n v="0"/>
    <n v="14969.95"/>
    <n v="5739.55"/>
    <n v="7971.39"/>
    <n v="11015.02"/>
    <n v="102"/>
    <n v="14211.97"/>
    <n v="8447.06"/>
    <n v="211"/>
    <n v="14436.89"/>
    <n v="6007.68"/>
    <n v="301"/>
    <n v="0"/>
    <n v="0"/>
    <x v="0"/>
    <x v="0"/>
    <x v="0"/>
    <x v="0"/>
    <x v="0"/>
    <x v="0"/>
  </r>
  <r>
    <x v="1"/>
    <x v="5"/>
    <x v="0"/>
    <x v="111"/>
    <n v="254"/>
    <n v="175086.94"/>
    <n v="108345.47"/>
    <n v="66741.47"/>
    <n v="0"/>
    <n v="9094.4599999999991"/>
    <n v="3162.04"/>
    <n v="15167.55"/>
    <n v="19677.21"/>
    <n v="89"/>
    <n v="14038.35"/>
    <n v="7741"/>
    <n v="180"/>
    <n v="15225.11"/>
    <n v="8075.7"/>
    <n v="385"/>
    <n v="0"/>
    <n v="0"/>
    <x v="0"/>
    <x v="0"/>
    <x v="0"/>
    <x v="0"/>
    <x v="0"/>
    <x v="0"/>
  </r>
  <r>
    <x v="1"/>
    <x v="5"/>
    <x v="0"/>
    <x v="11"/>
    <n v="204"/>
    <n v="233017.62"/>
    <n v="160835.39000000001"/>
    <n v="72182.23"/>
    <n v="0"/>
    <n v="13662.15"/>
    <n v="5963.85"/>
    <n v="19929.39"/>
    <n v="30204.92"/>
    <n v="152"/>
    <n v="15602.03"/>
    <n v="15504.96"/>
    <n v="253"/>
    <n v="12490.66"/>
    <n v="8893.0400000000009"/>
    <n v="340"/>
    <n v="0"/>
    <n v="0"/>
    <x v="0"/>
    <x v="0"/>
    <x v="0"/>
    <x v="0"/>
    <x v="0"/>
    <x v="0"/>
  </r>
  <r>
    <x v="1"/>
    <x v="5"/>
    <x v="0"/>
    <x v="13"/>
    <n v="30"/>
    <n v="46679.26"/>
    <n v="38809.53"/>
    <n v="7869.73"/>
    <n v="0"/>
    <n v="1074.5999999999999"/>
    <n v="407.4"/>
    <n v="3164.9"/>
    <n v="9758.4599999999991"/>
    <n v="26"/>
    <n v="564.20000000000005"/>
    <n v="1452.36"/>
    <n v="19"/>
    <n v="1354.03"/>
    <n v="1344.59"/>
    <n v="42"/>
    <n v="0"/>
    <n v="0"/>
    <x v="0"/>
    <x v="0"/>
    <x v="0"/>
    <x v="0"/>
    <x v="0"/>
    <x v="0"/>
  </r>
  <r>
    <x v="1"/>
    <x v="5"/>
    <x v="0"/>
    <x v="15"/>
    <n v="249"/>
    <n v="144697.53"/>
    <n v="74243.959999999992"/>
    <n v="70453.570000000007"/>
    <n v="0"/>
    <n v="9739.6299999999992"/>
    <n v="2634.37"/>
    <n v="19089.73"/>
    <n v="6045.29"/>
    <n v="77"/>
    <n v="12692.01"/>
    <n v="8138.41"/>
    <n v="166"/>
    <n v="16412.2"/>
    <n v="7155.85"/>
    <n v="388"/>
    <n v="0"/>
    <n v="0"/>
    <x v="0"/>
    <x v="0"/>
    <x v="0"/>
    <x v="0"/>
    <x v="0"/>
    <x v="0"/>
  </r>
  <r>
    <x v="1"/>
    <x v="5"/>
    <x v="0"/>
    <x v="16"/>
    <n v="116"/>
    <n v="52491.199999999997"/>
    <n v="25767.289999999997"/>
    <n v="26723.91"/>
    <n v="0"/>
    <n v="4404.08"/>
    <n v="1312.92"/>
    <n v="7032.41"/>
    <n v="2087.44"/>
    <n v="35"/>
    <n v="6675.22"/>
    <n v="1933.63"/>
    <n v="76"/>
    <n v="5129.2"/>
    <n v="2193.6"/>
    <n v="150"/>
    <n v="0"/>
    <n v="0"/>
    <x v="0"/>
    <x v="0"/>
    <x v="0"/>
    <x v="0"/>
    <x v="0"/>
    <x v="0"/>
  </r>
  <r>
    <x v="1"/>
    <x v="5"/>
    <x v="0"/>
    <x v="18"/>
    <n v="235"/>
    <n v="157134.56"/>
    <n v="85435.34"/>
    <n v="71699.22"/>
    <n v="0"/>
    <n v="8583.85"/>
    <n v="2885.15"/>
    <n v="18065"/>
    <n v="9999.64"/>
    <n v="85"/>
    <n v="13141.18"/>
    <n v="8672.09"/>
    <n v="179"/>
    <n v="13964.19"/>
    <n v="7749.18"/>
    <n v="378"/>
    <n v="0"/>
    <n v="0"/>
    <x v="0"/>
    <x v="0"/>
    <x v="0"/>
    <x v="0"/>
    <x v="0"/>
    <x v="0"/>
  </r>
  <r>
    <x v="1"/>
    <x v="5"/>
    <x v="1"/>
    <x v="0"/>
    <n v="458"/>
    <n v="487121.73"/>
    <n v="349336.79"/>
    <n v="137784.94"/>
    <n v="30"/>
    <n v="49932.88"/>
    <n v="18334.62"/>
    <n v="35868.080000000002"/>
    <n v="8224.61"/>
    <n v="185"/>
    <n v="19239.72"/>
    <n v="6266.78"/>
    <n v="182"/>
    <n v="5186.13"/>
    <n v="10741.05"/>
    <n v="84"/>
    <n v="22422.13"/>
    <n v="217584.4"/>
    <x v="0"/>
    <x v="0"/>
    <x v="0"/>
    <x v="0"/>
    <x v="0"/>
    <x v="0"/>
  </r>
  <r>
    <x v="1"/>
    <x v="5"/>
    <x v="1"/>
    <x v="1"/>
    <n v="225"/>
    <n v="1303716"/>
    <n v="1248349.0900000001"/>
    <n v="55366.91"/>
    <n v="30"/>
    <n v="17140.55"/>
    <n v="12705.45"/>
    <n v="4452.7700000000004"/>
    <n v="2096.88"/>
    <n v="17"/>
    <n v="9790.0400000000009"/>
    <n v="10373.530000000001"/>
    <n v="123"/>
    <n v="5619.82"/>
    <n v="5550.87"/>
    <n v="80"/>
    <n v="13472.73"/>
    <n v="1204523"/>
    <x v="0"/>
    <x v="0"/>
    <x v="0"/>
    <x v="0"/>
    <x v="0"/>
    <x v="0"/>
  </r>
  <r>
    <x v="1"/>
    <x v="5"/>
    <x v="1"/>
    <x v="22"/>
    <n v="23"/>
    <n v="15430.9"/>
    <n v="3713"/>
    <n v="11717.9"/>
    <n v="0"/>
    <n v="3293.5"/>
    <n v="689"/>
    <n v="0"/>
    <n v="71.5"/>
    <n v="1"/>
    <n v="322.2"/>
    <n v="0"/>
    <n v="2"/>
    <n v="8102.2"/>
    <n v="2809.5"/>
    <n v="18"/>
    <n v="0"/>
    <n v="0"/>
    <x v="0"/>
    <x v="0"/>
    <x v="0"/>
    <x v="0"/>
    <x v="0"/>
    <x v="0"/>
  </r>
  <r>
    <x v="1"/>
    <x v="5"/>
    <x v="1"/>
    <x v="23"/>
    <n v="68"/>
    <n v="49060.94"/>
    <n v="24412.440000000006"/>
    <n v="24648.499999999996"/>
    <n v="1"/>
    <n v="7805.13"/>
    <n v="2916.12"/>
    <n v="4251.9399999999996"/>
    <n v="632.05999999999995"/>
    <n v="16"/>
    <n v="11652.63"/>
    <n v="8069.45"/>
    <n v="95"/>
    <n v="28.8"/>
    <n v="6.5"/>
    <n v="5"/>
    <n v="0"/>
    <n v="3020.31"/>
    <x v="0"/>
    <x v="0"/>
    <x v="0"/>
    <x v="0"/>
    <x v="0"/>
    <x v="0"/>
  </r>
  <r>
    <x v="1"/>
    <x v="5"/>
    <x v="1"/>
    <x v="24"/>
    <n v="0"/>
    <n v="2234379.69"/>
    <n v="2231843.71"/>
    <n v="2535.98"/>
    <n v="66"/>
    <n v="0"/>
    <n v="0"/>
    <n v="0"/>
    <n v="0"/>
    <n v="0"/>
    <n v="0"/>
    <n v="0"/>
    <n v="0"/>
    <n v="0"/>
    <n v="0"/>
    <n v="0"/>
    <n v="2535.98"/>
    <n v="2231844"/>
    <x v="0"/>
    <x v="0"/>
    <x v="0"/>
    <x v="0"/>
    <x v="0"/>
    <x v="0"/>
  </r>
  <r>
    <x v="1"/>
    <x v="5"/>
    <x v="1"/>
    <x v="112"/>
    <n v="93"/>
    <n v="34891.550000000003"/>
    <n v="18368.97"/>
    <n v="16522.580000000002"/>
    <n v="2"/>
    <n v="7762.5"/>
    <n v="5812.5"/>
    <n v="588.70000000000005"/>
    <n v="877.4"/>
    <n v="5"/>
    <n v="1145.5999999999999"/>
    <n v="1810.95"/>
    <n v="31"/>
    <n v="1107.44"/>
    <n v="2210.54"/>
    <n v="34"/>
    <n v="2919.34"/>
    <n v="4725.38"/>
    <x v="0"/>
    <x v="0"/>
    <x v="0"/>
    <x v="0"/>
    <x v="0"/>
    <x v="0"/>
  </r>
  <r>
    <x v="1"/>
    <x v="5"/>
    <x v="2"/>
    <x v="114"/>
    <n v="490"/>
    <n v="758102.46"/>
    <n v="429802.47"/>
    <n v="328299.99"/>
    <n v="6"/>
    <n v="44826.3"/>
    <n v="26295.7"/>
    <n v="71954.3"/>
    <n v="35292.71"/>
    <n v="196"/>
    <n v="137572.6"/>
    <n v="104650.6"/>
    <n v="1718"/>
    <n v="44229.23"/>
    <n v="9645.4699999999993"/>
    <n v="120"/>
    <n v="27168.560000000001"/>
    <n v="39423.980000000003"/>
    <x v="0"/>
    <x v="0"/>
    <x v="0"/>
    <x v="0"/>
    <x v="0"/>
    <x v="0"/>
  </r>
  <r>
    <x v="1"/>
    <x v="5"/>
    <x v="2"/>
    <x v="25"/>
    <n v="491"/>
    <n v="520805.46"/>
    <n v="303387.96999999997"/>
    <n v="217417.49000000002"/>
    <n v="5"/>
    <n v="40707.5"/>
    <n v="27330.5"/>
    <n v="42287.040000000001"/>
    <n v="17002.150000000001"/>
    <n v="166"/>
    <n v="128560.8"/>
    <n v="104028.2"/>
    <n v="1720"/>
    <n v="3033.15"/>
    <n v="962.11"/>
    <n v="64"/>
    <n v="1350"/>
    <n v="35486.589999999997"/>
    <x v="0"/>
    <x v="0"/>
    <x v="0"/>
    <x v="0"/>
    <x v="0"/>
    <x v="0"/>
  </r>
  <r>
    <x v="1"/>
    <x v="5"/>
    <x v="2"/>
    <x v="26"/>
    <n v="161"/>
    <n v="244862.9"/>
    <n v="159136.66"/>
    <n v="85726.239999999991"/>
    <n v="2"/>
    <n v="17225.259999999998"/>
    <n v="10015.99"/>
    <n v="13464.1"/>
    <n v="12403.91"/>
    <n v="58"/>
    <n v="45879.07"/>
    <n v="47044.1"/>
    <n v="613"/>
    <n v="90.7"/>
    <n v="103.9"/>
    <n v="3"/>
    <n v="2721.11"/>
    <n v="37832.74"/>
    <x v="0"/>
    <x v="0"/>
    <x v="0"/>
    <x v="0"/>
    <x v="0"/>
    <x v="0"/>
  </r>
  <r>
    <x v="1"/>
    <x v="5"/>
    <x v="3"/>
    <x v="27"/>
    <n v="185"/>
    <n v="144854.73000000001"/>
    <n v="105662.31000000003"/>
    <n v="39192.419999999991"/>
    <n v="0"/>
    <n v="7792.6"/>
    <n v="4693"/>
    <n v="16730.099999999999"/>
    <n v="19656.060000000001"/>
    <n v="87"/>
    <n v="12754.63"/>
    <n v="8442.5400000000009"/>
    <n v="187"/>
    <n v="75.09"/>
    <n v="98.39"/>
    <n v="5"/>
    <n v="0"/>
    <n v="0"/>
    <x v="0"/>
    <x v="0"/>
    <x v="0"/>
    <x v="0"/>
    <x v="0"/>
    <x v="0"/>
  </r>
  <r>
    <x v="1"/>
    <x v="5"/>
    <x v="3"/>
    <x v="28"/>
    <n v="87"/>
    <n v="170022.55"/>
    <n v="80248.609999999986"/>
    <n v="89773.94"/>
    <n v="11"/>
    <n v="12462.75"/>
    <n v="3014.75"/>
    <n v="7635.55"/>
    <n v="4852.6099999999997"/>
    <n v="31"/>
    <n v="6542.45"/>
    <n v="946.25"/>
    <n v="69"/>
    <n v="121.5"/>
    <n v="11.05"/>
    <n v="3"/>
    <n v="62348.69"/>
    <n v="46447.63"/>
    <x v="0"/>
    <x v="0"/>
    <x v="0"/>
    <x v="0"/>
    <x v="0"/>
    <x v="0"/>
  </r>
  <r>
    <x v="1"/>
    <x v="5"/>
    <x v="3"/>
    <x v="29"/>
    <n v="361"/>
    <n v="1079674.53"/>
    <n v="665493.42999999993"/>
    <n v="414181.10000000003"/>
    <n v="53"/>
    <n v="37554.89"/>
    <n v="15368.86"/>
    <n v="52275.98"/>
    <n v="27669.15"/>
    <n v="187"/>
    <n v="45325.04"/>
    <n v="25541.66"/>
    <n v="594"/>
    <n v="3546.79"/>
    <n v="9635.94"/>
    <n v="22"/>
    <n v="263612.40000000002"/>
    <n v="427387.6"/>
    <x v="0"/>
    <x v="0"/>
    <x v="0"/>
    <x v="0"/>
    <x v="0"/>
    <x v="0"/>
  </r>
  <r>
    <x v="1"/>
    <x v="5"/>
    <x v="3"/>
    <x v="115"/>
    <n v="130"/>
    <n v="120265.88"/>
    <n v="88925.41"/>
    <n v="31340.47"/>
    <n v="0"/>
    <n v="5949.5"/>
    <n v="2778"/>
    <n v="18114.599999999999"/>
    <n v="14766.67"/>
    <n v="72"/>
    <n v="6620.97"/>
    <n v="5607.15"/>
    <n v="140"/>
    <n v="212.4"/>
    <n v="11.05"/>
    <n v="8"/>
    <n v="0"/>
    <n v="0"/>
    <x v="0"/>
    <x v="0"/>
    <x v="0"/>
    <x v="0"/>
    <x v="0"/>
    <x v="0"/>
  </r>
  <r>
    <x v="1"/>
    <x v="5"/>
    <x v="4"/>
    <x v="31"/>
    <n v="55"/>
    <n v="41127.25"/>
    <n v="40038.25"/>
    <n v="1089"/>
    <n v="0"/>
    <n v="0"/>
    <n v="0"/>
    <n v="0"/>
    <n v="0"/>
    <n v="0"/>
    <n v="0"/>
    <n v="0"/>
    <n v="0"/>
    <n v="0"/>
    <n v="0"/>
    <n v="0"/>
    <n v="0"/>
    <n v="0"/>
    <x v="0"/>
    <x v="0"/>
    <x v="0"/>
    <x v="0"/>
    <x v="0"/>
    <x v="0"/>
  </r>
  <r>
    <x v="1"/>
    <x v="5"/>
    <x v="4"/>
    <x v="32"/>
    <n v="61"/>
    <n v="54760.25"/>
    <n v="54760.25"/>
    <n v="0"/>
    <n v="0"/>
    <n v="0"/>
    <n v="0"/>
    <n v="0"/>
    <n v="0"/>
    <n v="0"/>
    <n v="0"/>
    <n v="0"/>
    <n v="0"/>
    <n v="0"/>
    <n v="0"/>
    <n v="0"/>
    <n v="0"/>
    <n v="0"/>
    <x v="0"/>
    <x v="0"/>
    <x v="0"/>
    <x v="0"/>
    <x v="0"/>
    <x v="0"/>
  </r>
  <r>
    <x v="1"/>
    <x v="5"/>
    <x v="5"/>
    <x v="33"/>
    <n v="86"/>
    <n v="430880.53"/>
    <n v="322382.79000000004"/>
    <n v="108497.74"/>
    <n v="7"/>
    <n v="11476.5"/>
    <n v="2178.5"/>
    <n v="15781.3"/>
    <n v="7569.83"/>
    <n v="15"/>
    <n v="746.56"/>
    <n v="1084.31"/>
    <n v="13"/>
    <n v="3580.52"/>
    <n v="541.17999999999995"/>
    <n v="12"/>
    <n v="76767.86"/>
    <n v="264306.7"/>
    <x v="0"/>
    <x v="0"/>
    <x v="0"/>
    <x v="0"/>
    <x v="0"/>
    <x v="0"/>
  </r>
  <r>
    <x v="1"/>
    <x v="5"/>
    <x v="5"/>
    <x v="34"/>
    <n v="291"/>
    <n v="654658.88"/>
    <n v="523761.6"/>
    <n v="130897.28"/>
    <n v="9"/>
    <n v="29529.64"/>
    <n v="13350.36"/>
    <n v="59999.19"/>
    <n v="39835.410000000003"/>
    <n v="126"/>
    <n v="2377.66"/>
    <n v="3928.22"/>
    <n v="56"/>
    <n v="2979.89"/>
    <n v="1141.3"/>
    <n v="17"/>
    <n v="35817.9"/>
    <n v="265837.09999999998"/>
    <x v="0"/>
    <x v="0"/>
    <x v="0"/>
    <x v="0"/>
    <x v="0"/>
    <x v="0"/>
  </r>
  <r>
    <x v="1"/>
    <x v="5"/>
    <x v="5"/>
    <x v="35"/>
    <n v="0"/>
    <n v="1424471.04"/>
    <n v="1288270.6400000001"/>
    <n v="136200.4"/>
    <n v="24"/>
    <n v="0"/>
    <n v="0"/>
    <n v="0"/>
    <n v="0"/>
    <n v="0"/>
    <n v="0"/>
    <n v="0"/>
    <n v="0"/>
    <n v="0"/>
    <n v="0"/>
    <n v="0"/>
    <n v="136200.4"/>
    <n v="1288271"/>
    <x v="0"/>
    <x v="0"/>
    <x v="0"/>
    <x v="0"/>
    <x v="0"/>
    <x v="0"/>
  </r>
  <r>
    <x v="1"/>
    <x v="5"/>
    <x v="5"/>
    <x v="36"/>
    <n v="32"/>
    <n v="29984.31"/>
    <n v="26487.77"/>
    <n v="3496.54"/>
    <n v="0"/>
    <n v="1141.7"/>
    <n v="884.3"/>
    <n v="2321.54"/>
    <n v="6805.89"/>
    <n v="8"/>
    <n v="0"/>
    <n v="453.34"/>
    <n v="6"/>
    <n v="33.299999999999997"/>
    <n v="89.38"/>
    <n v="2"/>
    <n v="0"/>
    <n v="0"/>
    <x v="0"/>
    <x v="0"/>
    <x v="0"/>
    <x v="0"/>
    <x v="0"/>
    <x v="0"/>
  </r>
  <r>
    <x v="1"/>
    <x v="5"/>
    <x v="6"/>
    <x v="38"/>
    <n v="156"/>
    <n v="1427921.67"/>
    <n v="1301065.24"/>
    <n v="126856.43"/>
    <n v="42"/>
    <n v="19318.52"/>
    <n v="6487.73"/>
    <n v="237.72"/>
    <n v="2722.68"/>
    <n v="3"/>
    <n v="3356.02"/>
    <n v="2541.61"/>
    <n v="56"/>
    <n v="43736.35"/>
    <n v="16951.900000000001"/>
    <n v="129"/>
    <n v="58397.82"/>
    <n v="1266441"/>
    <x v="0"/>
    <x v="0"/>
    <x v="0"/>
    <x v="0"/>
    <x v="0"/>
    <x v="0"/>
  </r>
  <r>
    <x v="1"/>
    <x v="5"/>
    <x v="6"/>
    <x v="116"/>
    <n v="223"/>
    <n v="150290.84"/>
    <n v="56854.81"/>
    <n v="93436.03"/>
    <n v="0"/>
    <n v="8929.65"/>
    <n v="5699.35"/>
    <n v="90"/>
    <n v="0"/>
    <n v="1"/>
    <n v="18707.810000000001"/>
    <n v="11319.79"/>
    <n v="182"/>
    <n v="62665.57"/>
    <n v="39655.67"/>
    <n v="243"/>
    <n v="0"/>
    <n v="0"/>
    <x v="0"/>
    <x v="0"/>
    <x v="0"/>
    <x v="0"/>
    <x v="0"/>
    <x v="0"/>
  </r>
  <r>
    <x v="1"/>
    <x v="5"/>
    <x v="6"/>
    <x v="117"/>
    <n v="247"/>
    <n v="191007.35999999999"/>
    <n v="63437.579999999987"/>
    <n v="127569.78"/>
    <n v="0"/>
    <n v="11957"/>
    <n v="5592.5"/>
    <n v="1566.7"/>
    <n v="289.31"/>
    <n v="10"/>
    <n v="40436.239999999998"/>
    <n v="23317.84"/>
    <n v="516"/>
    <n v="69427.839999999997"/>
    <n v="30525.91"/>
    <n v="270"/>
    <n v="0"/>
    <n v="0"/>
    <x v="0"/>
    <x v="0"/>
    <x v="0"/>
    <x v="0"/>
    <x v="0"/>
    <x v="0"/>
  </r>
  <r>
    <x v="1"/>
    <x v="5"/>
    <x v="7"/>
    <x v="41"/>
    <n v="157"/>
    <n v="116851.49"/>
    <n v="55226.97"/>
    <n v="61624.520000000004"/>
    <n v="0"/>
    <n v="14279.76"/>
    <n v="9621.49"/>
    <n v="4995.79"/>
    <n v="1463.23"/>
    <n v="25"/>
    <n v="25910.97"/>
    <n v="31199.18"/>
    <n v="392"/>
    <n v="0"/>
    <n v="25.03"/>
    <n v="1"/>
    <n v="0"/>
    <n v="0"/>
    <x v="0"/>
    <x v="0"/>
    <x v="0"/>
    <x v="0"/>
    <x v="0"/>
    <x v="0"/>
  </r>
  <r>
    <x v="1"/>
    <x v="5"/>
    <x v="8"/>
    <x v="5"/>
    <n v="257"/>
    <n v="123184.12"/>
    <n v="71748.599999999991"/>
    <n v="51435.520000000004"/>
    <n v="0"/>
    <n v="26393.75"/>
    <n v="9982.25"/>
    <n v="14816.14"/>
    <n v="9061.94"/>
    <n v="150"/>
    <n v="6659.05"/>
    <n v="4595.93"/>
    <n v="78"/>
    <n v="1203.58"/>
    <n v="352.32"/>
    <n v="17"/>
    <n v="0"/>
    <n v="0"/>
    <x v="0"/>
    <x v="0"/>
    <x v="0"/>
    <x v="0"/>
    <x v="0"/>
    <x v="0"/>
  </r>
  <r>
    <x v="1"/>
    <x v="5"/>
    <x v="8"/>
    <x v="42"/>
    <n v="171"/>
    <n v="567749.09"/>
    <n v="489795.18999999994"/>
    <n v="77953.899999999994"/>
    <n v="11"/>
    <n v="20236.259999999998"/>
    <n v="5593.74"/>
    <n v="30825.84"/>
    <n v="10068.98"/>
    <n v="103"/>
    <n v="6776.24"/>
    <n v="2598.15"/>
    <n v="55"/>
    <n v="2628.13"/>
    <n v="1258.05"/>
    <n v="13"/>
    <n v="12772.43"/>
    <n v="388486.6"/>
    <x v="0"/>
    <x v="0"/>
    <x v="0"/>
    <x v="0"/>
    <x v="0"/>
    <x v="0"/>
  </r>
  <r>
    <x v="1"/>
    <x v="5"/>
    <x v="9"/>
    <x v="43"/>
    <n v="597"/>
    <n v="404113.13"/>
    <n v="212476.31"/>
    <n v="191636.82"/>
    <n v="0"/>
    <n v="72838.39"/>
    <n v="18714.11"/>
    <n v="60233.7"/>
    <n v="21040.95"/>
    <n v="70"/>
    <n v="17206.169999999998"/>
    <n v="4442.6099999999997"/>
    <n v="145"/>
    <n v="29679.56"/>
    <n v="5729.34"/>
    <n v="55"/>
    <n v="0"/>
    <n v="0"/>
    <x v="0"/>
    <x v="0"/>
    <x v="0"/>
    <x v="0"/>
    <x v="0"/>
    <x v="0"/>
  </r>
  <r>
    <x v="1"/>
    <x v="5"/>
    <x v="9"/>
    <x v="44"/>
    <n v="138"/>
    <n v="511194.79"/>
    <n v="443133.73"/>
    <n v="68061.06"/>
    <n v="12"/>
    <n v="32935.58"/>
    <n v="5487.82"/>
    <n v="29417.65"/>
    <n v="9484.4"/>
    <n v="21"/>
    <n v="8.1999999999999993"/>
    <n v="421.45"/>
    <n v="5"/>
    <n v="367.9"/>
    <n v="9547.2999999999993"/>
    <n v="6"/>
    <n v="5331.73"/>
    <n v="340388.7"/>
    <x v="0"/>
    <x v="0"/>
    <x v="0"/>
    <x v="0"/>
    <x v="0"/>
    <x v="0"/>
  </r>
  <r>
    <x v="1"/>
    <x v="5"/>
    <x v="9"/>
    <x v="45"/>
    <n v="391"/>
    <n v="394573.92"/>
    <n v="282112.21999999997"/>
    <n v="112461.7"/>
    <n v="0"/>
    <n v="29402.68"/>
    <n v="9855.32"/>
    <n v="60476.89"/>
    <n v="46009.21"/>
    <n v="85"/>
    <n v="6254.4"/>
    <n v="6972.27"/>
    <n v="99"/>
    <n v="16327.73"/>
    <n v="6303.22"/>
    <n v="42"/>
    <n v="0"/>
    <n v="0"/>
    <x v="0"/>
    <x v="0"/>
    <x v="0"/>
    <x v="0"/>
    <x v="0"/>
    <x v="0"/>
  </r>
  <r>
    <x v="1"/>
    <x v="5"/>
    <x v="10"/>
    <x v="47"/>
    <n v="15"/>
    <n v="4777.5"/>
    <n v="3066.25"/>
    <n v="1711.25"/>
    <n v="0"/>
    <n v="1711.25"/>
    <n v="1018.75"/>
    <n v="0"/>
    <n v="682.5"/>
    <n v="2"/>
    <n v="0"/>
    <n v="0"/>
    <n v="0"/>
    <n v="0"/>
    <n v="0"/>
    <n v="0"/>
    <n v="0"/>
    <n v="0"/>
    <x v="0"/>
    <x v="0"/>
    <x v="0"/>
    <x v="0"/>
    <x v="0"/>
    <x v="0"/>
  </r>
  <r>
    <x v="1"/>
    <x v="5"/>
    <x v="10"/>
    <x v="49"/>
    <n v="256"/>
    <n v="1875788.69"/>
    <n v="959543.89999999991"/>
    <n v="916244.79"/>
    <n v="65"/>
    <n v="21714.76"/>
    <n v="4815.24"/>
    <n v="9724.25"/>
    <n v="3697.97"/>
    <n v="38"/>
    <n v="20720.98"/>
    <n v="11229.09"/>
    <n v="280"/>
    <n v="1538.7"/>
    <n v="1622.29"/>
    <n v="27"/>
    <n v="766527.1"/>
    <n v="911334.9"/>
    <x v="0"/>
    <x v="0"/>
    <x v="0"/>
    <x v="0"/>
    <x v="0"/>
    <x v="0"/>
  </r>
  <r>
    <x v="1"/>
    <x v="5"/>
    <x v="10"/>
    <x v="50"/>
    <n v="0"/>
    <n v="74737.2"/>
    <n v="68437.2"/>
    <n v="6300"/>
    <n v="29"/>
    <n v="0"/>
    <n v="0"/>
    <n v="0"/>
    <n v="0"/>
    <n v="0"/>
    <n v="0"/>
    <n v="0"/>
    <n v="0"/>
    <n v="0"/>
    <n v="0"/>
    <n v="0"/>
    <n v="6300"/>
    <n v="68437.2"/>
    <x v="0"/>
    <x v="0"/>
    <x v="0"/>
    <x v="0"/>
    <x v="0"/>
    <x v="0"/>
  </r>
  <r>
    <x v="1"/>
    <x v="5"/>
    <x v="10"/>
    <x v="52"/>
    <n v="281"/>
    <n v="155551.78"/>
    <n v="98488.38"/>
    <n v="57063.4"/>
    <n v="0"/>
    <n v="13532.45"/>
    <n v="5224.55"/>
    <n v="27594.23"/>
    <n v="11141.75"/>
    <n v="66"/>
    <n v="9744.92"/>
    <n v="2865.66"/>
    <n v="120"/>
    <n v="5271.8"/>
    <n v="1784.46"/>
    <n v="51"/>
    <n v="0"/>
    <n v="0"/>
    <x v="0"/>
    <x v="0"/>
    <x v="0"/>
    <x v="0"/>
    <x v="0"/>
    <x v="0"/>
  </r>
  <r>
    <x v="1"/>
    <x v="5"/>
    <x v="10"/>
    <x v="53"/>
    <n v="111"/>
    <n v="458191.24"/>
    <n v="153674.63999999996"/>
    <n v="304516.60000000003"/>
    <n v="45"/>
    <n v="14920.75"/>
    <n v="3076.75"/>
    <n v="10486.5"/>
    <n v="1986"/>
    <n v="13"/>
    <n v="3121.85"/>
    <n v="2558.44"/>
    <n v="55"/>
    <n v="113.1"/>
    <n v="96"/>
    <n v="2"/>
    <n v="275303.40000000002"/>
    <n v="121012.4"/>
    <x v="0"/>
    <x v="0"/>
    <x v="0"/>
    <x v="0"/>
    <x v="0"/>
    <x v="0"/>
  </r>
  <r>
    <x v="1"/>
    <x v="5"/>
    <x v="10"/>
    <x v="54"/>
    <n v="166"/>
    <n v="1193125.1200000001"/>
    <n v="634905.82000000007"/>
    <n v="558219.30000000005"/>
    <n v="66"/>
    <n v="16568.38"/>
    <n v="3649.12"/>
    <n v="17470.25"/>
    <n v="1385.13"/>
    <n v="33"/>
    <n v="20058"/>
    <n v="4728.57"/>
    <n v="233"/>
    <n v="298.67"/>
    <n v="187.43"/>
    <n v="8"/>
    <n v="500090"/>
    <n v="587244.80000000005"/>
    <x v="0"/>
    <x v="0"/>
    <x v="0"/>
    <x v="0"/>
    <x v="0"/>
    <x v="0"/>
  </r>
  <r>
    <x v="1"/>
    <x v="5"/>
    <x v="10"/>
    <x v="118"/>
    <n v="114"/>
    <n v="840044.00899999996"/>
    <n v="614712.78899999999"/>
    <n v="225331.22"/>
    <n v="35"/>
    <n v="12996.13"/>
    <n v="3973.87"/>
    <n v="20563.37"/>
    <n v="5383.87"/>
    <n v="27"/>
    <n v="10976.02"/>
    <n v="3452.21"/>
    <n v="106"/>
    <n v="89.1"/>
    <n v="191.1"/>
    <n v="3"/>
    <n v="179269.6"/>
    <n v="549817.19999999995"/>
    <x v="0"/>
    <x v="0"/>
    <x v="0"/>
    <x v="0"/>
    <x v="0"/>
    <x v="0"/>
  </r>
  <r>
    <x v="1"/>
    <x v="5"/>
    <x v="10"/>
    <x v="131"/>
    <n v="122"/>
    <n v="203576"/>
    <n v="97225.93"/>
    <n v="106350.07"/>
    <n v="16"/>
    <n v="11604.75"/>
    <n v="4231.25"/>
    <n v="17620.990000000002"/>
    <n v="2685.24"/>
    <n v="20"/>
    <n v="5950.08"/>
    <n v="4157.99"/>
    <n v="100"/>
    <n v="3433.7"/>
    <n v="163.80000000000001"/>
    <n v="15"/>
    <n v="67740.55"/>
    <n v="45375.19"/>
    <x v="0"/>
    <x v="0"/>
    <x v="0"/>
    <x v="0"/>
    <x v="0"/>
    <x v="0"/>
  </r>
  <r>
    <x v="1"/>
    <x v="5"/>
    <x v="27"/>
    <x v="119"/>
    <n v="20"/>
    <n v="24632.9"/>
    <n v="15835.300000000001"/>
    <n v="8797.6"/>
    <n v="0"/>
    <n v="2039"/>
    <n v="1434.5"/>
    <n v="4673.7"/>
    <n v="0"/>
    <n v="3"/>
    <n v="2084.9"/>
    <n v="4999.45"/>
    <n v="35"/>
    <n v="0"/>
    <n v="53.95"/>
    <n v="1"/>
    <n v="0"/>
    <n v="0"/>
    <x v="0"/>
    <x v="0"/>
    <x v="0"/>
    <x v="0"/>
    <x v="0"/>
    <x v="0"/>
  </r>
  <r>
    <x v="1"/>
    <x v="5"/>
    <x v="11"/>
    <x v="56"/>
    <n v="61"/>
    <n v="18712.8"/>
    <n v="1840.7999999999993"/>
    <n v="16872"/>
    <n v="0"/>
    <n v="15421.2"/>
    <n v="1840.8"/>
    <n v="0"/>
    <n v="0"/>
    <n v="0"/>
    <n v="154.80000000000001"/>
    <n v="0"/>
    <n v="1"/>
    <n v="1296"/>
    <n v="0"/>
    <n v="2"/>
    <n v="0"/>
    <n v="0"/>
    <x v="0"/>
    <x v="0"/>
    <x v="0"/>
    <x v="0"/>
    <x v="0"/>
    <x v="0"/>
  </r>
  <r>
    <x v="1"/>
    <x v="5"/>
    <x v="11"/>
    <x v="57"/>
    <n v="157"/>
    <n v="43683.01"/>
    <n v="9022.75"/>
    <n v="34660.26"/>
    <n v="0"/>
    <n v="34462.25"/>
    <n v="7968.75"/>
    <n v="0"/>
    <n v="0"/>
    <n v="0"/>
    <n v="198.01"/>
    <n v="1054"/>
    <n v="6"/>
    <n v="0"/>
    <n v="0"/>
    <n v="0"/>
    <n v="0"/>
    <n v="0"/>
    <x v="0"/>
    <x v="0"/>
    <x v="0"/>
    <x v="0"/>
    <x v="0"/>
    <x v="0"/>
  </r>
  <r>
    <x v="1"/>
    <x v="5"/>
    <x v="11"/>
    <x v="58"/>
    <n v="58"/>
    <n v="14809"/>
    <n v="1956.2999999999993"/>
    <n v="12852.7"/>
    <n v="0"/>
    <n v="12852.7"/>
    <n v="1956.3"/>
    <n v="0"/>
    <n v="0"/>
    <n v="0"/>
    <n v="0"/>
    <n v="0"/>
    <n v="0"/>
    <n v="0"/>
    <n v="0"/>
    <n v="0"/>
    <n v="0"/>
    <n v="0"/>
    <x v="0"/>
    <x v="0"/>
    <x v="0"/>
    <x v="0"/>
    <x v="0"/>
    <x v="0"/>
  </r>
  <r>
    <x v="1"/>
    <x v="5"/>
    <x v="11"/>
    <x v="120"/>
    <n v="85"/>
    <n v="21533.4"/>
    <n v="2909"/>
    <n v="18624.400000000001"/>
    <n v="0"/>
    <n v="16887.560000000001"/>
    <n v="2780.04"/>
    <n v="0"/>
    <n v="0"/>
    <n v="0"/>
    <n v="1736.84"/>
    <n v="128.96"/>
    <n v="8"/>
    <n v="0"/>
    <n v="0"/>
    <n v="0"/>
    <n v="0"/>
    <n v="0"/>
    <x v="0"/>
    <x v="0"/>
    <x v="0"/>
    <x v="0"/>
    <x v="0"/>
    <x v="0"/>
  </r>
  <r>
    <x v="1"/>
    <x v="5"/>
    <x v="12"/>
    <x v="60"/>
    <n v="79"/>
    <n v="324705.95"/>
    <n v="5874.2700000000186"/>
    <n v="318831.68"/>
    <n v="12"/>
    <n v="13536.38"/>
    <n v="654.87"/>
    <n v="2124.8000000000002"/>
    <n v="197.6"/>
    <n v="5"/>
    <n v="1318.5"/>
    <n v="377"/>
    <n v="14"/>
    <n v="0"/>
    <n v="0"/>
    <n v="0"/>
    <n v="301852"/>
    <n v="0"/>
    <x v="0"/>
    <x v="0"/>
    <x v="0"/>
    <x v="0"/>
    <x v="0"/>
    <x v="0"/>
  </r>
  <r>
    <x v="1"/>
    <x v="5"/>
    <x v="12"/>
    <x v="61"/>
    <n v="187"/>
    <n v="153570.82999999999"/>
    <n v="83950.079999999987"/>
    <n v="69620.75"/>
    <n v="10"/>
    <n v="11059.05"/>
    <n v="2288.4499999999998"/>
    <n v="12533.34"/>
    <n v="3195.62"/>
    <n v="49"/>
    <n v="6755.73"/>
    <n v="2218.62"/>
    <n v="77"/>
    <n v="1238.8"/>
    <n v="1072"/>
    <n v="13"/>
    <n v="38033.83"/>
    <n v="43717.47"/>
    <x v="0"/>
    <x v="0"/>
    <x v="0"/>
    <x v="0"/>
    <x v="0"/>
    <x v="0"/>
  </r>
  <r>
    <x v="1"/>
    <x v="5"/>
    <x v="12"/>
    <x v="55"/>
    <n v="131"/>
    <n v="748970.83"/>
    <n v="577360.3899999999"/>
    <n v="171610.44"/>
    <n v="20"/>
    <n v="14649.13"/>
    <n v="3670.87"/>
    <n v="7960.48"/>
    <n v="5478.62"/>
    <n v="25"/>
    <n v="7761.52"/>
    <n v="4105.4799999999996"/>
    <n v="97"/>
    <n v="2930.91"/>
    <n v="2109.44"/>
    <n v="27"/>
    <n v="138308.4"/>
    <n v="535117.80000000005"/>
    <x v="0"/>
    <x v="0"/>
    <x v="0"/>
    <x v="0"/>
    <x v="0"/>
    <x v="0"/>
  </r>
  <r>
    <x v="1"/>
    <x v="5"/>
    <x v="13"/>
    <x v="62"/>
    <n v="31"/>
    <n v="8772.9599999999991"/>
    <n v="7553.7699999999986"/>
    <n v="1219.19"/>
    <n v="0"/>
    <n v="737"/>
    <n v="1190"/>
    <n v="0"/>
    <n v="390"/>
    <n v="1"/>
    <n v="292.19"/>
    <n v="5193.7700000000004"/>
    <n v="48"/>
    <n v="0"/>
    <n v="0"/>
    <n v="0"/>
    <n v="0"/>
    <n v="0"/>
    <x v="0"/>
    <x v="0"/>
    <x v="0"/>
    <x v="0"/>
    <x v="0"/>
    <x v="0"/>
  </r>
  <r>
    <x v="1"/>
    <x v="5"/>
    <x v="14"/>
    <x v="63"/>
    <n v="35"/>
    <n v="123289.35"/>
    <n v="82515.510000000009"/>
    <n v="40773.840000000004"/>
    <n v="0"/>
    <n v="5056.75"/>
    <n v="1383.25"/>
    <n v="30402.02"/>
    <n v="6374.98"/>
    <n v="17"/>
    <n v="5175.07"/>
    <n v="1203.28"/>
    <n v="18"/>
    <n v="0"/>
    <n v="0"/>
    <n v="0"/>
    <n v="0"/>
    <n v="0"/>
    <x v="0"/>
    <x v="0"/>
    <x v="0"/>
    <x v="0"/>
    <x v="0"/>
    <x v="0"/>
  </r>
  <r>
    <x v="1"/>
    <x v="5"/>
    <x v="15"/>
    <x v="64"/>
    <n v="70"/>
    <n v="129171.27"/>
    <n v="19063.430000000008"/>
    <n v="110107.84"/>
    <n v="13"/>
    <n v="10049.5"/>
    <n v="1163"/>
    <n v="7868.4"/>
    <n v="473.7"/>
    <n v="15"/>
    <n v="4147.4799999999996"/>
    <n v="695.73"/>
    <n v="35"/>
    <n v="1200.5999999999999"/>
    <n v="46.8"/>
    <n v="4"/>
    <n v="86841.86"/>
    <n v="0"/>
    <x v="0"/>
    <x v="0"/>
    <x v="0"/>
    <x v="0"/>
    <x v="0"/>
    <x v="0"/>
  </r>
  <r>
    <x v="1"/>
    <x v="5"/>
    <x v="29"/>
    <x v="41"/>
    <n v="318"/>
    <n v="18213.75"/>
    <n v="13179.24"/>
    <n v="5034.51"/>
    <n v="0"/>
    <n v="3486.51"/>
    <n v="12659.24"/>
    <n v="0"/>
    <n v="0"/>
    <n v="0"/>
    <n v="1548"/>
    <n v="404.3"/>
    <n v="13"/>
    <n v="0"/>
    <n v="115.7"/>
    <n v="4"/>
    <n v="0"/>
    <n v="0"/>
    <x v="0"/>
    <x v="0"/>
    <x v="0"/>
    <x v="0"/>
    <x v="0"/>
    <x v="0"/>
  </r>
  <r>
    <x v="1"/>
    <x v="5"/>
    <x v="16"/>
    <x v="65"/>
    <n v="163"/>
    <n v="81649.62"/>
    <n v="35958.94"/>
    <n v="45690.679999999993"/>
    <n v="0"/>
    <n v="21827.64"/>
    <n v="6029.86"/>
    <n v="2995.72"/>
    <n v="3062.48"/>
    <n v="13"/>
    <n v="18105.62"/>
    <n v="14701.76"/>
    <n v="253"/>
    <n v="31.7"/>
    <n v="48.44"/>
    <n v="8"/>
    <n v="0"/>
    <n v="0"/>
    <x v="0"/>
    <x v="0"/>
    <x v="0"/>
    <x v="0"/>
    <x v="0"/>
    <x v="0"/>
  </r>
  <r>
    <x v="1"/>
    <x v="5"/>
    <x v="16"/>
    <x v="121"/>
    <n v="47"/>
    <n v="40046.5"/>
    <n v="21277.63"/>
    <n v="18768.87"/>
    <n v="0"/>
    <n v="3752"/>
    <n v="1875.5"/>
    <n v="3726.74"/>
    <n v="2230.4"/>
    <n v="20"/>
    <n v="9946.93"/>
    <n v="4847.75"/>
    <n v="92"/>
    <n v="7.2"/>
    <n v="409.7"/>
    <n v="3"/>
    <n v="0"/>
    <n v="0"/>
    <x v="0"/>
    <x v="0"/>
    <x v="0"/>
    <x v="0"/>
    <x v="0"/>
    <x v="0"/>
  </r>
  <r>
    <x v="1"/>
    <x v="5"/>
    <x v="17"/>
    <x v="67"/>
    <n v="450"/>
    <n v="190814.84"/>
    <n v="128684.44"/>
    <n v="62130.399999999994"/>
    <n v="0"/>
    <n v="12104"/>
    <n v="18149"/>
    <n v="16127.94"/>
    <n v="5890.78"/>
    <n v="57"/>
    <n v="32344.37"/>
    <n v="59811.74"/>
    <n v="805"/>
    <n v="798.09"/>
    <n v="795.48"/>
    <n v="31"/>
    <n v="0"/>
    <n v="0"/>
    <x v="0"/>
    <x v="0"/>
    <x v="0"/>
    <x v="0"/>
    <x v="0"/>
    <x v="0"/>
  </r>
  <r>
    <x v="1"/>
    <x v="5"/>
    <x v="17"/>
    <x v="68"/>
    <n v="400"/>
    <n v="168807"/>
    <n v="120603.73999999999"/>
    <n v="48203.26"/>
    <n v="0"/>
    <n v="10606.8"/>
    <n v="16638.7"/>
    <n v="8058.55"/>
    <n v="8737.92"/>
    <n v="49"/>
    <n v="26802.26"/>
    <n v="60142.22"/>
    <n v="704"/>
    <n v="1687.65"/>
    <n v="1491.96"/>
    <n v="62"/>
    <n v="0"/>
    <n v="0"/>
    <x v="0"/>
    <x v="0"/>
    <x v="0"/>
    <x v="0"/>
    <x v="0"/>
    <x v="0"/>
  </r>
  <r>
    <x v="1"/>
    <x v="5"/>
    <x v="18"/>
    <x v="69"/>
    <n v="64"/>
    <n v="1657021.07"/>
    <n v="1610099.3900000001"/>
    <n v="46921.68"/>
    <n v="62"/>
    <n v="8276.3799999999992"/>
    <n v="1849.87"/>
    <n v="1917.9"/>
    <n v="71.5"/>
    <n v="8"/>
    <n v="5858.92"/>
    <n v="3156.88"/>
    <n v="61"/>
    <n v="7.2"/>
    <n v="0"/>
    <n v="1"/>
    <n v="30861.279999999999"/>
    <n v="1601042"/>
    <x v="0"/>
    <x v="0"/>
    <x v="0"/>
    <x v="0"/>
    <x v="0"/>
    <x v="0"/>
  </r>
  <r>
    <x v="1"/>
    <x v="5"/>
    <x v="19"/>
    <x v="71"/>
    <n v="131"/>
    <n v="253293.25"/>
    <n v="98560.25"/>
    <n v="154733"/>
    <n v="4"/>
    <n v="19649.13"/>
    <n v="3113.37"/>
    <n v="19652.8"/>
    <n v="6324.45"/>
    <n v="39"/>
    <n v="43085.27"/>
    <n v="11359.76"/>
    <n v="348"/>
    <n v="30234.5"/>
    <n v="9234.6"/>
    <n v="23"/>
    <n v="22471.3"/>
    <n v="16573.57"/>
    <x v="0"/>
    <x v="0"/>
    <x v="0"/>
    <x v="0"/>
    <x v="0"/>
    <x v="0"/>
  </r>
  <r>
    <x v="1"/>
    <x v="5"/>
    <x v="19"/>
    <x v="122"/>
    <n v="190"/>
    <n v="631083.27"/>
    <n v="353170.2"/>
    <n v="277913.07"/>
    <n v="15"/>
    <n v="28688.75"/>
    <n v="4876.25"/>
    <n v="39553.81"/>
    <n v="3551.46"/>
    <n v="48"/>
    <n v="41336.519999999997"/>
    <n v="12379.34"/>
    <n v="267"/>
    <n v="99342.81"/>
    <n v="15079.45"/>
    <n v="76"/>
    <n v="30842.18"/>
    <n v="231073.2"/>
    <x v="0"/>
    <x v="0"/>
    <x v="0"/>
    <x v="0"/>
    <x v="0"/>
    <x v="0"/>
  </r>
  <r>
    <x v="1"/>
    <x v="5"/>
    <x v="20"/>
    <x v="75"/>
    <n v="138"/>
    <n v="856576.59"/>
    <n v="404498.18999999994"/>
    <n v="452078.4"/>
    <n v="67"/>
    <n v="11415.5"/>
    <n v="5845.5"/>
    <n v="25564.83"/>
    <n v="11385.36"/>
    <n v="108"/>
    <n v="21658.37"/>
    <n v="9079.81"/>
    <n v="275"/>
    <n v="744.7"/>
    <n v="233.35"/>
    <n v="9"/>
    <n v="383222"/>
    <n v="304053.8"/>
    <x v="0"/>
    <x v="0"/>
    <x v="0"/>
    <x v="0"/>
    <x v="0"/>
    <x v="0"/>
  </r>
  <r>
    <x v="1"/>
    <x v="5"/>
    <x v="20"/>
    <x v="76"/>
    <n v="326"/>
    <n v="637652.69999999995"/>
    <n v="361442.01999999996"/>
    <n v="276210.68"/>
    <n v="53"/>
    <n v="28757.5"/>
    <n v="16324.5"/>
    <n v="44597.64"/>
    <n v="26818.25"/>
    <n v="216"/>
    <n v="33865.94"/>
    <n v="27457.21"/>
    <n v="533"/>
    <n v="6067.9"/>
    <n v="3099.03"/>
    <n v="28"/>
    <n v="160137.70000000001"/>
    <n v="144911.29999999999"/>
    <x v="0"/>
    <x v="0"/>
    <x v="0"/>
    <x v="0"/>
    <x v="0"/>
    <x v="0"/>
  </r>
  <r>
    <x v="1"/>
    <x v="5"/>
    <x v="20"/>
    <x v="77"/>
    <n v="447"/>
    <n v="635674.13"/>
    <n v="405510.32"/>
    <n v="230163.81"/>
    <n v="45"/>
    <n v="24719.37"/>
    <n v="13231.38"/>
    <n v="48996.19"/>
    <n v="36392.639999999999"/>
    <n v="249"/>
    <n v="37569.74"/>
    <n v="35167.29"/>
    <n v="648"/>
    <n v="8773.7099999999991"/>
    <n v="7449.71"/>
    <n v="82"/>
    <n v="103406.8"/>
    <n v="142491.6"/>
    <x v="0"/>
    <x v="0"/>
    <x v="0"/>
    <x v="0"/>
    <x v="0"/>
    <x v="0"/>
  </r>
  <r>
    <x v="1"/>
    <x v="5"/>
    <x v="21"/>
    <x v="75"/>
    <n v="0"/>
    <n v="4250"/>
    <n v="0"/>
    <n v="4250"/>
    <n v="1"/>
    <n v="0"/>
    <n v="0"/>
    <n v="0"/>
    <n v="0"/>
    <n v="0"/>
    <n v="0"/>
    <n v="0"/>
    <n v="0"/>
    <n v="0"/>
    <n v="0"/>
    <n v="0"/>
    <n v="4250"/>
    <n v="0"/>
    <x v="0"/>
    <x v="0"/>
    <x v="0"/>
    <x v="0"/>
    <x v="0"/>
    <x v="0"/>
  </r>
  <r>
    <x v="1"/>
    <x v="5"/>
    <x v="21"/>
    <x v="80"/>
    <n v="48"/>
    <n v="52516.33"/>
    <n v="20829.190000000002"/>
    <n v="31687.14"/>
    <n v="0"/>
    <n v="3225.2"/>
    <n v="693.8"/>
    <n v="6538.74"/>
    <n v="1529.59"/>
    <n v="24"/>
    <n v="5222.7"/>
    <n v="1972.34"/>
    <n v="59"/>
    <n v="2089.5"/>
    <n v="496.8"/>
    <n v="11"/>
    <n v="0"/>
    <n v="0"/>
    <x v="0"/>
    <x v="0"/>
    <x v="0"/>
    <x v="0"/>
    <x v="0"/>
    <x v="0"/>
  </r>
  <r>
    <x v="1"/>
    <x v="5"/>
    <x v="21"/>
    <x v="81"/>
    <n v="57"/>
    <n v="52798.93"/>
    <n v="21831.79"/>
    <n v="30967.14"/>
    <n v="0"/>
    <n v="2328.3000000000002"/>
    <n v="520.70000000000005"/>
    <n v="5896.03"/>
    <n v="1952.95"/>
    <n v="24"/>
    <n v="4627.1099999999997"/>
    <n v="2627.15"/>
    <n v="69"/>
    <n v="5783.7"/>
    <n v="1033.03"/>
    <n v="30"/>
    <n v="0"/>
    <n v="0"/>
    <x v="0"/>
    <x v="0"/>
    <x v="0"/>
    <x v="0"/>
    <x v="0"/>
    <x v="0"/>
  </r>
  <r>
    <x v="1"/>
    <x v="5"/>
    <x v="21"/>
    <x v="82"/>
    <n v="27"/>
    <n v="23985.9"/>
    <n v="11592.45"/>
    <n v="12393.45"/>
    <n v="0"/>
    <n v="1133.2"/>
    <n v="262.3"/>
    <n v="4160.17"/>
    <n v="790.73"/>
    <n v="15"/>
    <n v="1770.3"/>
    <n v="0"/>
    <n v="15"/>
    <n v="3329.78"/>
    <n v="637.62"/>
    <n v="10"/>
    <n v="0"/>
    <n v="0"/>
    <x v="0"/>
    <x v="0"/>
    <x v="0"/>
    <x v="0"/>
    <x v="0"/>
    <x v="0"/>
  </r>
  <r>
    <x v="1"/>
    <x v="5"/>
    <x v="21"/>
    <x v="75"/>
    <n v="1"/>
    <n v="7249.3"/>
    <n v="6197.1"/>
    <n v="1052.2"/>
    <n v="2"/>
    <n v="0"/>
    <n v="0"/>
    <n v="0"/>
    <n v="0"/>
    <n v="0"/>
    <n v="0"/>
    <n v="0"/>
    <n v="0"/>
    <n v="52.2"/>
    <n v="0"/>
    <n v="2"/>
    <n v="1000"/>
    <n v="6197.1"/>
    <x v="0"/>
    <x v="0"/>
    <x v="0"/>
    <x v="0"/>
    <x v="0"/>
    <x v="0"/>
  </r>
  <r>
    <x v="1"/>
    <x v="5"/>
    <x v="21"/>
    <x v="74"/>
    <n v="60"/>
    <n v="79807.23"/>
    <n v="45027.679999999993"/>
    <n v="34779.550000000003"/>
    <n v="0"/>
    <n v="4597.5"/>
    <n v="2269.5"/>
    <n v="8081.05"/>
    <n v="5028.18"/>
    <n v="41"/>
    <n v="8240.86"/>
    <n v="7358.14"/>
    <n v="134"/>
    <n v="1886.14"/>
    <n v="4153.3999999999996"/>
    <n v="27"/>
    <n v="0"/>
    <n v="0"/>
    <x v="0"/>
    <x v="0"/>
    <x v="0"/>
    <x v="0"/>
    <x v="0"/>
    <x v="0"/>
  </r>
  <r>
    <x v="1"/>
    <x v="5"/>
    <x v="21"/>
    <x v="76"/>
    <n v="1"/>
    <n v="6472.81"/>
    <n v="4822.2100000000009"/>
    <n v="1650.6"/>
    <n v="1"/>
    <n v="0"/>
    <n v="0"/>
    <n v="325.8"/>
    <n v="0"/>
    <n v="1"/>
    <n v="1324.8"/>
    <n v="0"/>
    <n v="6"/>
    <n v="0"/>
    <n v="0"/>
    <n v="0"/>
    <n v="0"/>
    <n v="4170.6099999999997"/>
    <x v="0"/>
    <x v="0"/>
    <x v="0"/>
    <x v="0"/>
    <x v="0"/>
    <x v="0"/>
  </r>
  <r>
    <x v="1"/>
    <x v="5"/>
    <x v="21"/>
    <x v="77"/>
    <n v="0"/>
    <n v="4250"/>
    <n v="0"/>
    <n v="4250"/>
    <n v="1"/>
    <n v="0"/>
    <n v="0"/>
    <n v="0"/>
    <n v="0"/>
    <n v="0"/>
    <n v="0"/>
    <n v="0"/>
    <n v="0"/>
    <n v="0"/>
    <n v="0"/>
    <n v="0"/>
    <n v="4250"/>
    <n v="0"/>
    <x v="0"/>
    <x v="0"/>
    <x v="0"/>
    <x v="0"/>
    <x v="0"/>
    <x v="0"/>
  </r>
  <r>
    <x v="1"/>
    <x v="5"/>
    <x v="30"/>
    <x v="134"/>
    <n v="0"/>
    <n v="68700"/>
    <n v="68700"/>
    <n v="0"/>
    <n v="31"/>
    <n v="0"/>
    <n v="0"/>
    <n v="0"/>
    <n v="0"/>
    <n v="0"/>
    <n v="0"/>
    <n v="0"/>
    <n v="0"/>
    <n v="0"/>
    <n v="0"/>
    <n v="0"/>
    <n v="0"/>
    <n v="68700"/>
    <x v="0"/>
    <x v="0"/>
    <x v="0"/>
    <x v="0"/>
    <x v="0"/>
    <x v="0"/>
  </r>
  <r>
    <x v="1"/>
    <x v="5"/>
    <x v="28"/>
    <x v="6"/>
    <n v="35"/>
    <n v="9670.9"/>
    <n v="2897.6399999999994"/>
    <n v="6773.26"/>
    <n v="0"/>
    <n v="3130.8"/>
    <n v="589.20000000000005"/>
    <n v="307.77999999999997"/>
    <n v="215.92"/>
    <n v="5"/>
    <n v="695.52"/>
    <n v="355.68"/>
    <n v="10"/>
    <n v="2583.16"/>
    <n v="689.44"/>
    <n v="60"/>
    <n v="0"/>
    <n v="0"/>
    <x v="0"/>
    <x v="0"/>
    <x v="0"/>
    <x v="0"/>
    <x v="0"/>
    <x v="0"/>
  </r>
  <r>
    <x v="1"/>
    <x v="5"/>
    <x v="28"/>
    <x v="9"/>
    <n v="18"/>
    <n v="4955.45"/>
    <n v="2089.14"/>
    <n v="2866.31"/>
    <n v="0"/>
    <n v="1298.5"/>
    <n v="454.5"/>
    <n v="452.3"/>
    <n v="70.400000000000006"/>
    <n v="2"/>
    <n v="311.12"/>
    <n v="423.68"/>
    <n v="6"/>
    <n v="804.39"/>
    <n v="95.16"/>
    <n v="14"/>
    <n v="0"/>
    <n v="0"/>
    <x v="0"/>
    <x v="0"/>
    <x v="0"/>
    <x v="0"/>
    <x v="0"/>
    <x v="0"/>
  </r>
  <r>
    <x v="1"/>
    <x v="5"/>
    <x v="28"/>
    <x v="10"/>
    <n v="26"/>
    <n v="4569.43"/>
    <n v="1408.4400000000005"/>
    <n v="3160.99"/>
    <n v="0"/>
    <n v="1844.9"/>
    <n v="676.1"/>
    <n v="0"/>
    <n v="0"/>
    <n v="0"/>
    <n v="253.98"/>
    <n v="200.72"/>
    <n v="6"/>
    <n v="1062.1099999999999"/>
    <n v="531.62"/>
    <n v="28"/>
    <n v="0"/>
    <n v="0"/>
    <x v="0"/>
    <x v="0"/>
    <x v="0"/>
    <x v="0"/>
    <x v="0"/>
    <x v="0"/>
  </r>
  <r>
    <x v="1"/>
    <x v="5"/>
    <x v="28"/>
    <x v="12"/>
    <n v="4"/>
    <n v="867.7"/>
    <n v="0"/>
    <n v="867.7"/>
    <n v="0"/>
    <n v="480"/>
    <n v="0"/>
    <n v="0"/>
    <n v="0"/>
    <n v="0"/>
    <n v="0"/>
    <n v="0"/>
    <n v="0"/>
    <n v="387.7"/>
    <n v="0"/>
    <n v="4"/>
    <n v="0"/>
    <n v="0"/>
    <x v="0"/>
    <x v="0"/>
    <x v="0"/>
    <x v="0"/>
    <x v="0"/>
    <x v="0"/>
  </r>
  <r>
    <x v="1"/>
    <x v="5"/>
    <x v="28"/>
    <x v="14"/>
    <n v="48"/>
    <n v="9669.73"/>
    <n v="1860.42"/>
    <n v="7809.3099999999995"/>
    <n v="0"/>
    <n v="4369.5"/>
    <n v="738.5"/>
    <n v="22.08"/>
    <n v="88.32"/>
    <n v="1"/>
    <n v="538.88"/>
    <n v="330.12"/>
    <n v="7"/>
    <n v="2465.85"/>
    <n v="482.68"/>
    <n v="70"/>
    <n v="0"/>
    <n v="0"/>
    <x v="0"/>
    <x v="0"/>
    <x v="0"/>
    <x v="0"/>
    <x v="0"/>
    <x v="0"/>
  </r>
  <r>
    <x v="1"/>
    <x v="5"/>
    <x v="28"/>
    <x v="19"/>
    <n v="22"/>
    <n v="3268.06"/>
    <n v="1167.3899999999999"/>
    <n v="2100.67"/>
    <n v="0"/>
    <n v="1429.3"/>
    <n v="585.70000000000005"/>
    <n v="0"/>
    <n v="0"/>
    <n v="0"/>
    <n v="15.5"/>
    <n v="61.98"/>
    <n v="2"/>
    <n v="655.87"/>
    <n v="519.71"/>
    <n v="21"/>
    <n v="0"/>
    <n v="0"/>
    <x v="0"/>
    <x v="0"/>
    <x v="0"/>
    <x v="0"/>
    <x v="0"/>
    <x v="0"/>
  </r>
  <r>
    <x v="1"/>
    <x v="5"/>
    <x v="28"/>
    <x v="173"/>
    <n v="1"/>
    <n v="195"/>
    <n v="156"/>
    <n v="39"/>
    <n v="0"/>
    <n v="39"/>
    <n v="156"/>
    <n v="0"/>
    <n v="0"/>
    <n v="0"/>
    <n v="0"/>
    <n v="0"/>
    <n v="0"/>
    <n v="0"/>
    <n v="0"/>
    <n v="0"/>
    <n v="0"/>
    <n v="0"/>
    <x v="0"/>
    <x v="0"/>
    <x v="0"/>
    <x v="0"/>
    <x v="0"/>
    <x v="0"/>
  </r>
  <r>
    <x v="1"/>
    <x v="5"/>
    <x v="28"/>
    <x v="1"/>
    <n v="3"/>
    <n v="1722.6"/>
    <n v="180"/>
    <n v="1542.6"/>
    <n v="0"/>
    <n v="504"/>
    <n v="0"/>
    <n v="90"/>
    <n v="0"/>
    <n v="1"/>
    <n v="948.6"/>
    <n v="0"/>
    <n v="6"/>
    <n v="0"/>
    <n v="0"/>
    <n v="0"/>
    <n v="0"/>
    <n v="0"/>
    <x v="0"/>
    <x v="0"/>
    <x v="0"/>
    <x v="0"/>
    <x v="0"/>
    <x v="0"/>
  </r>
  <r>
    <x v="1"/>
    <x v="5"/>
    <x v="36"/>
    <x v="68"/>
    <n v="9"/>
    <n v="4914.75"/>
    <n v="3436.27"/>
    <n v="1478.48"/>
    <n v="0"/>
    <n v="129.30000000000001"/>
    <n v="472.7"/>
    <n v="434.7"/>
    <n v="0"/>
    <n v="1"/>
    <n v="914.48"/>
    <n v="2094.17"/>
    <n v="26"/>
    <n v="0"/>
    <n v="0"/>
    <n v="0"/>
    <n v="0"/>
    <n v="0"/>
    <x v="0"/>
    <x v="0"/>
    <x v="0"/>
    <x v="0"/>
    <x v="0"/>
    <x v="0"/>
  </r>
  <r>
    <x v="1"/>
    <x v="5"/>
    <x v="36"/>
    <x v="103"/>
    <n v="3"/>
    <n v="234"/>
    <n v="52.800000000000011"/>
    <n v="181.2"/>
    <n v="0"/>
    <n v="181.2"/>
    <n v="52.8"/>
    <n v="0"/>
    <n v="0"/>
    <n v="0"/>
    <n v="0"/>
    <n v="0"/>
    <n v="0"/>
    <n v="0"/>
    <n v="0"/>
    <n v="0"/>
    <n v="0"/>
    <n v="0"/>
    <x v="0"/>
    <x v="0"/>
    <x v="0"/>
    <x v="0"/>
    <x v="0"/>
    <x v="0"/>
  </r>
  <r>
    <x v="1"/>
    <x v="5"/>
    <x v="36"/>
    <x v="57"/>
    <n v="1"/>
    <n v="300"/>
    <n v="0"/>
    <n v="300"/>
    <n v="0"/>
    <n v="300"/>
    <n v="0"/>
    <n v="0"/>
    <n v="0"/>
    <n v="0"/>
    <n v="0"/>
    <n v="0"/>
    <n v="0"/>
    <n v="0"/>
    <n v="0"/>
    <n v="0"/>
    <n v="0"/>
    <n v="0"/>
    <x v="0"/>
    <x v="0"/>
    <x v="0"/>
    <x v="0"/>
    <x v="0"/>
    <x v="0"/>
  </r>
  <r>
    <x v="1"/>
    <x v="5"/>
    <x v="36"/>
    <x v="67"/>
    <n v="1"/>
    <n v="66"/>
    <n v="66"/>
    <n v="0"/>
    <n v="0"/>
    <n v="0"/>
    <n v="66"/>
    <n v="0"/>
    <n v="0"/>
    <n v="0"/>
    <n v="0"/>
    <n v="0"/>
    <n v="0"/>
    <n v="0"/>
    <n v="0"/>
    <n v="0"/>
    <n v="0"/>
    <n v="0"/>
    <x v="0"/>
    <x v="0"/>
    <x v="0"/>
    <x v="0"/>
    <x v="0"/>
    <x v="0"/>
  </r>
  <r>
    <x v="1"/>
    <x v="5"/>
    <x v="31"/>
    <x v="90"/>
    <n v="1"/>
    <n v="78"/>
    <n v="62.4"/>
    <n v="15.6"/>
    <n v="0"/>
    <n v="15.6"/>
    <n v="62.4"/>
    <n v="0"/>
    <n v="0"/>
    <n v="0"/>
    <n v="0"/>
    <n v="0"/>
    <n v="0"/>
    <n v="0"/>
    <n v="0"/>
    <n v="0"/>
    <n v="0"/>
    <n v="0"/>
    <x v="0"/>
    <x v="0"/>
    <x v="0"/>
    <x v="0"/>
    <x v="0"/>
    <x v="0"/>
  </r>
  <r>
    <x v="1"/>
    <x v="5"/>
    <x v="31"/>
    <x v="125"/>
    <n v="3"/>
    <n v="176.4"/>
    <n v="0"/>
    <n v="176.4"/>
    <n v="0"/>
    <n v="176.4"/>
    <n v="0"/>
    <n v="0"/>
    <n v="0"/>
    <n v="0"/>
    <n v="0"/>
    <n v="0"/>
    <n v="0"/>
    <n v="0"/>
    <n v="0"/>
    <n v="0"/>
    <n v="0"/>
    <n v="0"/>
    <x v="0"/>
    <x v="0"/>
    <x v="0"/>
    <x v="0"/>
    <x v="0"/>
    <x v="0"/>
  </r>
  <r>
    <x v="1"/>
    <x v="5"/>
    <x v="22"/>
    <x v="83"/>
    <n v="174"/>
    <n v="373648.58"/>
    <n v="218619.43"/>
    <n v="155029.15000000002"/>
    <n v="15"/>
    <n v="22948.39"/>
    <n v="8529.11"/>
    <n v="18022.71"/>
    <n v="16308.46"/>
    <n v="144"/>
    <n v="2063.48"/>
    <n v="769.74"/>
    <n v="27"/>
    <n v="1977.97"/>
    <n v="1042.33"/>
    <n v="19"/>
    <n v="109289.60000000001"/>
    <n v="123307.5"/>
    <x v="0"/>
    <x v="0"/>
    <x v="0"/>
    <x v="0"/>
    <x v="0"/>
    <x v="0"/>
  </r>
  <r>
    <x v="1"/>
    <x v="5"/>
    <x v="22"/>
    <x v="84"/>
    <n v="188"/>
    <n v="342808.08"/>
    <n v="213158.88"/>
    <n v="129649.20000000001"/>
    <n v="15"/>
    <n v="27553"/>
    <n v="6782"/>
    <n v="16804.57"/>
    <n v="9042.01"/>
    <n v="116"/>
    <n v="4796.8999999999996"/>
    <n v="1102.7"/>
    <n v="42"/>
    <n v="4722.79"/>
    <n v="512.91"/>
    <n v="19"/>
    <n v="75771.94"/>
    <n v="144026.1"/>
    <x v="0"/>
    <x v="0"/>
    <x v="0"/>
    <x v="0"/>
    <x v="0"/>
    <x v="0"/>
  </r>
  <r>
    <x v="1"/>
    <x v="5"/>
    <x v="22"/>
    <x v="85"/>
    <n v="147"/>
    <n v="429043.01"/>
    <n v="315672.46000000002"/>
    <n v="113370.55"/>
    <n v="10"/>
    <n v="18150.13"/>
    <n v="7399.87"/>
    <n v="15104.19"/>
    <n v="13415.82"/>
    <n v="103"/>
    <n v="4307.3500000000004"/>
    <n v="3286.32"/>
    <n v="54"/>
    <n v="163.80000000000001"/>
    <n v="583.04999999999995"/>
    <n v="3"/>
    <n v="75645.08"/>
    <n v="233947.4"/>
    <x v="0"/>
    <x v="0"/>
    <x v="0"/>
    <x v="0"/>
    <x v="0"/>
    <x v="0"/>
  </r>
  <r>
    <x v="1"/>
    <x v="5"/>
    <x v="22"/>
    <x v="202"/>
    <n v="1"/>
    <n v="66"/>
    <n v="66"/>
    <n v="0"/>
    <n v="0"/>
    <n v="0"/>
    <n v="66"/>
    <n v="0"/>
    <n v="0"/>
    <n v="0"/>
    <n v="0"/>
    <n v="0"/>
    <n v="0"/>
    <n v="0"/>
    <n v="0"/>
    <n v="0"/>
    <n v="0"/>
    <n v="0"/>
    <x v="0"/>
    <x v="0"/>
    <x v="0"/>
    <x v="0"/>
    <x v="0"/>
    <x v="0"/>
  </r>
  <r>
    <x v="1"/>
    <x v="5"/>
    <x v="22"/>
    <x v="86"/>
    <n v="563"/>
    <n v="430930.92"/>
    <n v="321489.82999999996"/>
    <n v="109441.09000000001"/>
    <n v="4"/>
    <n v="23855.05"/>
    <n v="13286.95"/>
    <n v="56333.05"/>
    <n v="55519.21"/>
    <n v="371"/>
    <n v="17347.8"/>
    <n v="10737.85"/>
    <n v="261"/>
    <n v="5406.19"/>
    <n v="1611.41"/>
    <n v="38"/>
    <n v="4226"/>
    <n v="16629.89"/>
    <x v="0"/>
    <x v="0"/>
    <x v="0"/>
    <x v="0"/>
    <x v="0"/>
    <x v="0"/>
  </r>
  <r>
    <x v="1"/>
    <x v="5"/>
    <x v="22"/>
    <x v="87"/>
    <n v="174"/>
    <n v="666464.84"/>
    <n v="580147.62"/>
    <n v="86317.22"/>
    <n v="12"/>
    <n v="17500.75"/>
    <n v="8079.25"/>
    <n v="39225.58"/>
    <n v="34242.54"/>
    <n v="95"/>
    <n v="3310.16"/>
    <n v="1514.3"/>
    <n v="41"/>
    <n v="1485.45"/>
    <n v="251"/>
    <n v="14"/>
    <n v="24795.279999999999"/>
    <n v="389124.3"/>
    <x v="0"/>
    <x v="0"/>
    <x v="0"/>
    <x v="0"/>
    <x v="0"/>
    <x v="0"/>
  </r>
  <r>
    <x v="1"/>
    <x v="5"/>
    <x v="22"/>
    <x v="123"/>
    <n v="20"/>
    <n v="18294.25"/>
    <n v="16626.439999999999"/>
    <n v="1667.81"/>
    <n v="0"/>
    <n v="708.9"/>
    <n v="731.1"/>
    <n v="958.91"/>
    <n v="4557.84"/>
    <n v="13"/>
    <n v="0"/>
    <n v="0"/>
    <n v="0"/>
    <n v="0"/>
    <n v="304"/>
    <n v="1"/>
    <n v="0"/>
    <n v="0"/>
    <x v="0"/>
    <x v="0"/>
    <x v="0"/>
    <x v="0"/>
    <x v="0"/>
    <x v="0"/>
  </r>
  <r>
    <x v="1"/>
    <x v="5"/>
    <x v="23"/>
    <x v="89"/>
    <n v="67"/>
    <n v="18393.46"/>
    <n v="13558.68"/>
    <n v="4834.78"/>
    <n v="0"/>
    <n v="1034.08"/>
    <n v="2480.92"/>
    <n v="0"/>
    <n v="0"/>
    <n v="0"/>
    <n v="0"/>
    <n v="0"/>
    <n v="0"/>
    <n v="1292.7"/>
    <n v="11077.76"/>
    <n v="42"/>
    <n v="0"/>
    <n v="0"/>
    <x v="0"/>
    <x v="0"/>
    <x v="0"/>
    <x v="0"/>
    <x v="0"/>
    <x v="0"/>
  </r>
  <r>
    <x v="1"/>
    <x v="5"/>
    <x v="23"/>
    <x v="90"/>
    <n v="41"/>
    <n v="12188.98"/>
    <n v="9079.5399999999991"/>
    <n v="3109.44"/>
    <n v="0"/>
    <n v="586.9"/>
    <n v="1652.6"/>
    <n v="0"/>
    <n v="0"/>
    <n v="0"/>
    <n v="0"/>
    <n v="0"/>
    <n v="0"/>
    <n v="2175.54"/>
    <n v="7426.94"/>
    <n v="34"/>
    <n v="0"/>
    <n v="0"/>
    <x v="0"/>
    <x v="0"/>
    <x v="0"/>
    <x v="0"/>
    <x v="0"/>
    <x v="0"/>
  </r>
  <r>
    <x v="1"/>
    <x v="5"/>
    <x v="23"/>
    <x v="91"/>
    <n v="33"/>
    <n v="4521.47"/>
    <n v="3733.71"/>
    <n v="787.76"/>
    <n v="0"/>
    <n v="291.95999999999998"/>
    <n v="1120.04"/>
    <n v="0"/>
    <n v="0"/>
    <n v="0"/>
    <n v="0"/>
    <n v="0"/>
    <n v="0"/>
    <n v="495.8"/>
    <n v="2613.67"/>
    <n v="16"/>
    <n v="0"/>
    <n v="0"/>
    <x v="0"/>
    <x v="0"/>
    <x v="0"/>
    <x v="0"/>
    <x v="0"/>
    <x v="0"/>
  </r>
  <r>
    <x v="1"/>
    <x v="5"/>
    <x v="23"/>
    <x v="92"/>
    <n v="69"/>
    <n v="14934.92"/>
    <n v="8140.12"/>
    <n v="6794.8"/>
    <n v="0"/>
    <n v="1361.14"/>
    <n v="1288.21"/>
    <n v="0"/>
    <n v="0"/>
    <n v="0"/>
    <n v="0"/>
    <n v="0"/>
    <n v="0"/>
    <n v="1056.6600000000001"/>
    <n v="6851.91"/>
    <n v="37"/>
    <n v="0"/>
    <n v="0"/>
    <x v="0"/>
    <x v="0"/>
    <x v="0"/>
    <x v="0"/>
    <x v="0"/>
    <x v="0"/>
  </r>
  <r>
    <x v="1"/>
    <x v="5"/>
    <x v="23"/>
    <x v="124"/>
    <n v="4"/>
    <n v="824.5"/>
    <n v="524.9"/>
    <n v="299.60000000000002"/>
    <n v="0"/>
    <n v="96.8"/>
    <n v="163.19999999999999"/>
    <n v="0"/>
    <n v="0"/>
    <n v="0"/>
    <n v="0"/>
    <n v="0"/>
    <n v="0"/>
    <n v="86.8"/>
    <n v="361.7"/>
    <n v="2"/>
    <n v="0"/>
    <n v="0"/>
    <x v="0"/>
    <x v="0"/>
    <x v="0"/>
    <x v="0"/>
    <x v="0"/>
    <x v="0"/>
  </r>
  <r>
    <x v="1"/>
    <x v="5"/>
    <x v="23"/>
    <x v="125"/>
    <n v="22"/>
    <n v="129328.02"/>
    <n v="23377.320000000007"/>
    <n v="105950.7"/>
    <n v="18"/>
    <n v="1013.4"/>
    <n v="372.9"/>
    <n v="0"/>
    <n v="0"/>
    <n v="0"/>
    <n v="0"/>
    <n v="0"/>
    <n v="0"/>
    <n v="92.3"/>
    <n v="3815.93"/>
    <n v="18"/>
    <n v="104845"/>
    <n v="19188.490000000002"/>
    <x v="0"/>
    <x v="0"/>
    <x v="0"/>
    <x v="0"/>
    <x v="0"/>
    <x v="0"/>
  </r>
  <r>
    <x v="1"/>
    <x v="5"/>
    <x v="23"/>
    <x v="203"/>
    <n v="0"/>
    <n v="4490"/>
    <n v="4490"/>
    <n v="0"/>
    <n v="3"/>
    <n v="0"/>
    <n v="0"/>
    <n v="0"/>
    <n v="0"/>
    <n v="0"/>
    <n v="0"/>
    <n v="0"/>
    <n v="0"/>
    <n v="0"/>
    <n v="0"/>
    <n v="0"/>
    <n v="0"/>
    <n v="4490"/>
    <x v="0"/>
    <x v="0"/>
    <x v="0"/>
    <x v="0"/>
    <x v="0"/>
    <x v="0"/>
  </r>
  <r>
    <x v="1"/>
    <x v="5"/>
    <x v="24"/>
    <x v="94"/>
    <n v="284"/>
    <n v="396555.06"/>
    <n v="172920.56"/>
    <n v="223634.5"/>
    <n v="48"/>
    <n v="40509"/>
    <n v="7588.5"/>
    <n v="20654.3"/>
    <n v="9813.2199999999993"/>
    <n v="33"/>
    <n v="2931.02"/>
    <n v="1910.75"/>
    <n v="45"/>
    <n v="3519.78"/>
    <n v="731.05"/>
    <n v="21"/>
    <n v="156020.4"/>
    <n v="91942"/>
    <x v="0"/>
    <x v="0"/>
    <x v="0"/>
    <x v="0"/>
    <x v="0"/>
    <x v="0"/>
  </r>
  <r>
    <x v="1"/>
    <x v="5"/>
    <x v="24"/>
    <x v="95"/>
    <n v="32"/>
    <n v="59990.68"/>
    <n v="10805.86"/>
    <n v="49184.82"/>
    <n v="6"/>
    <n v="3977.5"/>
    <n v="1040"/>
    <n v="2220.7399999999998"/>
    <n v="98.96"/>
    <n v="3"/>
    <n v="0"/>
    <n v="0"/>
    <n v="0"/>
    <n v="17.88"/>
    <n v="71.5"/>
    <n v="1"/>
    <n v="42968.7"/>
    <n v="4956"/>
    <x v="0"/>
    <x v="0"/>
    <x v="0"/>
    <x v="0"/>
    <x v="0"/>
    <x v="0"/>
  </r>
  <r>
    <x v="1"/>
    <x v="5"/>
    <x v="24"/>
    <x v="97"/>
    <n v="209"/>
    <n v="323954.05"/>
    <n v="142325.31"/>
    <n v="181628.74"/>
    <n v="29"/>
    <n v="24702.26"/>
    <n v="7770.24"/>
    <n v="7192.4"/>
    <n v="9629.73"/>
    <n v="27"/>
    <n v="596.98"/>
    <n v="2045.27"/>
    <n v="22"/>
    <n v="675.4"/>
    <n v="2458.75"/>
    <n v="15"/>
    <n v="148461.70000000001"/>
    <n v="86777.06"/>
    <x v="0"/>
    <x v="0"/>
    <x v="0"/>
    <x v="0"/>
    <x v="0"/>
    <x v="0"/>
  </r>
  <r>
    <x v="1"/>
    <x v="5"/>
    <x v="24"/>
    <x v="98"/>
    <n v="131"/>
    <n v="213546"/>
    <n v="100015.70999999999"/>
    <n v="113530.29000000001"/>
    <n v="16"/>
    <n v="16223.25"/>
    <n v="5424.25"/>
    <n v="16343.64"/>
    <n v="5702.48"/>
    <n v="31"/>
    <n v="1947.6"/>
    <n v="345.36"/>
    <n v="17"/>
    <n v="236.7"/>
    <n v="0"/>
    <n v="1"/>
    <n v="78779.100000000006"/>
    <n v="44451.38"/>
    <x v="0"/>
    <x v="0"/>
    <x v="0"/>
    <x v="0"/>
    <x v="0"/>
    <x v="0"/>
  </r>
  <r>
    <x v="1"/>
    <x v="5"/>
    <x v="24"/>
    <x v="126"/>
    <n v="31"/>
    <n v="15168"/>
    <n v="9187.7000000000007"/>
    <n v="5980.3"/>
    <n v="0"/>
    <n v="4318"/>
    <n v="954.5"/>
    <n v="1425.6"/>
    <n v="1794"/>
    <n v="5"/>
    <n v="0"/>
    <n v="0"/>
    <n v="0"/>
    <n v="236.7"/>
    <n v="0"/>
    <n v="1"/>
    <n v="0"/>
    <n v="0"/>
    <x v="0"/>
    <x v="0"/>
    <x v="0"/>
    <x v="0"/>
    <x v="0"/>
    <x v="0"/>
  </r>
  <r>
    <x v="1"/>
    <x v="5"/>
    <x v="24"/>
    <x v="127"/>
    <n v="618"/>
    <n v="79673.69"/>
    <n v="38589.060000000005"/>
    <n v="41084.629999999997"/>
    <n v="0"/>
    <n v="28615.15"/>
    <n v="8456.5499999999993"/>
    <n v="7076.2"/>
    <n v="4943"/>
    <n v="23"/>
    <n v="2579.75"/>
    <n v="753.45"/>
    <n v="20"/>
    <n v="2631.53"/>
    <n v="397.66"/>
    <n v="27"/>
    <n v="0"/>
    <n v="0"/>
    <x v="0"/>
    <x v="0"/>
    <x v="0"/>
    <x v="0"/>
    <x v="0"/>
    <x v="0"/>
  </r>
  <r>
    <x v="1"/>
    <x v="5"/>
    <x v="25"/>
    <x v="128"/>
    <n v="444"/>
    <n v="97985.68"/>
    <n v="52330.719999999994"/>
    <n v="45654.96"/>
    <n v="0"/>
    <n v="35554.449999999997"/>
    <n v="29873.75"/>
    <n v="78"/>
    <n v="1402.05"/>
    <n v="1"/>
    <n v="0"/>
    <n v="0"/>
    <n v="0"/>
    <n v="9961.51"/>
    <n v="18094.82"/>
    <n v="124"/>
    <n v="0"/>
    <n v="0"/>
    <x v="0"/>
    <x v="0"/>
    <x v="0"/>
    <x v="0"/>
    <x v="0"/>
    <x v="0"/>
  </r>
  <r>
    <x v="1"/>
    <x v="5"/>
    <x v="26"/>
    <x v="103"/>
    <n v="658"/>
    <n v="74160.72"/>
    <n v="40644.979999999996"/>
    <n v="33515.740000000005"/>
    <n v="0"/>
    <n v="23731.75"/>
    <n v="17036.25"/>
    <n v="63.71"/>
    <n v="285.99"/>
    <n v="2"/>
    <n v="6592.76"/>
    <n v="14361.22"/>
    <n v="181"/>
    <n v="1021.52"/>
    <n v="8262.1200000000008"/>
    <n v="30"/>
    <n v="0"/>
    <n v="0"/>
    <x v="0"/>
    <x v="0"/>
    <x v="0"/>
    <x v="0"/>
    <x v="0"/>
    <x v="0"/>
  </r>
  <r>
    <x v="1"/>
    <x v="5"/>
    <x v="26"/>
    <x v="104"/>
    <n v="98"/>
    <n v="38169.199999999997"/>
    <n v="2379.7999999999956"/>
    <n v="35789.4"/>
    <n v="0"/>
    <n v="14273"/>
    <n v="1997"/>
    <n v="0"/>
    <n v="0"/>
    <n v="0"/>
    <n v="5992.2"/>
    <n v="0"/>
    <n v="34"/>
    <n v="74.2"/>
    <n v="382.8"/>
    <n v="2"/>
    <n v="0"/>
    <n v="0"/>
    <x v="0"/>
    <x v="0"/>
    <x v="0"/>
    <x v="0"/>
    <x v="0"/>
    <x v="0"/>
  </r>
  <r>
    <x v="1"/>
    <x v="5"/>
    <x v="26"/>
    <x v="105"/>
    <n v="220"/>
    <n v="41402.86"/>
    <n v="13382.8"/>
    <n v="28020.06"/>
    <n v="0"/>
    <n v="23457.89"/>
    <n v="8398.36"/>
    <n v="0"/>
    <n v="0"/>
    <n v="0"/>
    <n v="3616.9"/>
    <n v="2322.67"/>
    <n v="47"/>
    <n v="630.27"/>
    <n v="2661.77"/>
    <n v="17"/>
    <n v="0"/>
    <n v="0"/>
    <x v="0"/>
    <x v="0"/>
    <x v="0"/>
    <x v="0"/>
    <x v="0"/>
    <x v="0"/>
  </r>
  <r>
    <x v="2"/>
    <x v="5"/>
    <x v="0"/>
    <x v="3"/>
    <n v="258"/>
    <n v="251098.35"/>
    <n v="163905.43"/>
    <n v="87192.92"/>
    <n v="0"/>
    <n v="15751.2"/>
    <n v="8002.3"/>
    <n v="8778.59"/>
    <n v="39591.760000000002"/>
    <n v="92"/>
    <n v="11977.9"/>
    <n v="9795.35"/>
    <n v="181"/>
    <n v="9686.23"/>
    <n v="9775.32"/>
    <n v="401"/>
    <n v="0"/>
    <n v="0"/>
    <x v="0"/>
    <x v="0"/>
    <x v="0"/>
    <x v="0"/>
    <x v="0"/>
    <x v="0"/>
  </r>
  <r>
    <x v="2"/>
    <x v="5"/>
    <x v="0"/>
    <x v="4"/>
    <n v="174"/>
    <n v="90263.2"/>
    <n v="41530.259999999995"/>
    <n v="48732.94"/>
    <n v="0"/>
    <n v="12343.2"/>
    <n v="4514.8"/>
    <n v="4627.8100000000004"/>
    <n v="4454.6000000000004"/>
    <n v="48"/>
    <n v="8657.91"/>
    <n v="3349.4"/>
    <n v="113"/>
    <n v="12499.02"/>
    <n v="11046.64"/>
    <n v="331"/>
    <n v="0"/>
    <n v="0"/>
    <x v="0"/>
    <x v="0"/>
    <x v="0"/>
    <x v="0"/>
    <x v="0"/>
    <x v="0"/>
  </r>
  <r>
    <x v="2"/>
    <x v="5"/>
    <x v="0"/>
    <x v="8"/>
    <n v="1"/>
    <n v="60"/>
    <n v="0"/>
    <n v="60"/>
    <n v="0"/>
    <n v="60"/>
    <n v="0"/>
    <n v="0"/>
    <n v="0"/>
    <n v="0"/>
    <n v="0"/>
    <n v="0"/>
    <n v="0"/>
    <n v="0"/>
    <n v="0"/>
    <n v="0"/>
    <n v="0"/>
    <n v="0"/>
    <x v="0"/>
    <x v="0"/>
    <x v="0"/>
    <x v="0"/>
    <x v="0"/>
    <x v="0"/>
  </r>
  <r>
    <x v="2"/>
    <x v="5"/>
    <x v="0"/>
    <x v="111"/>
    <n v="461"/>
    <n v="251367.41"/>
    <n v="136232.92000000001"/>
    <n v="115134.48999999999"/>
    <n v="0"/>
    <n v="15788.75"/>
    <n v="6104.52"/>
    <n v="25953.03"/>
    <n v="15023.91"/>
    <n v="134"/>
    <n v="29176.03"/>
    <n v="11970.36"/>
    <n v="351"/>
    <n v="25549.68"/>
    <n v="21180.25"/>
    <n v="714"/>
    <n v="0"/>
    <n v="0"/>
    <x v="0"/>
    <x v="0"/>
    <x v="0"/>
    <x v="0"/>
    <x v="0"/>
    <x v="0"/>
  </r>
  <r>
    <x v="2"/>
    <x v="5"/>
    <x v="0"/>
    <x v="13"/>
    <n v="437"/>
    <n v="254650.18"/>
    <n v="170118.94999999998"/>
    <n v="84531.23000000001"/>
    <n v="0"/>
    <n v="14656.77"/>
    <n v="6102.75"/>
    <n v="21774.59"/>
    <n v="30151.09"/>
    <n v="160"/>
    <n v="16901.080000000002"/>
    <n v="16043.22"/>
    <n v="280"/>
    <n v="15619.79"/>
    <n v="13970.53"/>
    <n v="632"/>
    <n v="0"/>
    <n v="0"/>
    <x v="0"/>
    <x v="0"/>
    <x v="0"/>
    <x v="0"/>
    <x v="0"/>
    <x v="0"/>
  </r>
  <r>
    <x v="2"/>
    <x v="5"/>
    <x v="0"/>
    <x v="15"/>
    <n v="436"/>
    <n v="257988.74"/>
    <n v="145810.15"/>
    <n v="112178.59"/>
    <n v="0"/>
    <n v="15383.64"/>
    <n v="5822.38"/>
    <n v="23690.75"/>
    <n v="20157.93"/>
    <n v="133"/>
    <n v="26849.69"/>
    <n v="17393.72"/>
    <n v="367"/>
    <n v="23132.51"/>
    <n v="14738.76"/>
    <n v="765"/>
    <n v="0"/>
    <n v="0"/>
    <x v="0"/>
    <x v="0"/>
    <x v="0"/>
    <x v="0"/>
    <x v="0"/>
    <x v="0"/>
  </r>
  <r>
    <x v="2"/>
    <x v="5"/>
    <x v="0"/>
    <x v="16"/>
    <n v="473"/>
    <n v="156576.17000000001"/>
    <n v="76541.440000000017"/>
    <n v="80034.73"/>
    <n v="0"/>
    <n v="16413.990000000002"/>
    <n v="6215.8"/>
    <n v="15309.65"/>
    <n v="5171.93"/>
    <n v="76"/>
    <n v="21924.86"/>
    <n v="12416.75"/>
    <n v="309"/>
    <n v="18624.23"/>
    <n v="11773.8"/>
    <n v="681"/>
    <n v="0"/>
    <n v="0"/>
    <x v="0"/>
    <x v="0"/>
    <x v="0"/>
    <x v="0"/>
    <x v="0"/>
    <x v="0"/>
  </r>
  <r>
    <x v="2"/>
    <x v="5"/>
    <x v="0"/>
    <x v="139"/>
    <n v="512"/>
    <n v="271511.77"/>
    <n v="129657.36000000002"/>
    <n v="141854.41"/>
    <n v="0"/>
    <n v="19737.12"/>
    <n v="5721.4"/>
    <n v="26004.1"/>
    <n v="11315.93"/>
    <n v="128"/>
    <n v="29929.31"/>
    <n v="17248.740000000002"/>
    <n v="382"/>
    <n v="35957.879999999997"/>
    <n v="20731.23"/>
    <n v="1195"/>
    <n v="0"/>
    <n v="0"/>
    <x v="0"/>
    <x v="0"/>
    <x v="0"/>
    <x v="0"/>
    <x v="0"/>
    <x v="0"/>
  </r>
  <r>
    <x v="2"/>
    <x v="5"/>
    <x v="0"/>
    <x v="189"/>
    <n v="147"/>
    <n v="75843.960000000006"/>
    <n v="32121.08"/>
    <n v="43722.880000000005"/>
    <n v="0"/>
    <n v="4159.72"/>
    <n v="2382.0500000000002"/>
    <n v="3283.71"/>
    <n v="3128.35"/>
    <n v="37"/>
    <n v="9236.7000000000007"/>
    <n v="6078.19"/>
    <n v="125"/>
    <n v="5821.75"/>
    <n v="7708.37"/>
    <n v="248"/>
    <n v="0"/>
    <n v="0"/>
    <x v="0"/>
    <x v="0"/>
    <x v="0"/>
    <x v="0"/>
    <x v="0"/>
    <x v="0"/>
  </r>
  <r>
    <x v="2"/>
    <x v="5"/>
    <x v="1"/>
    <x v="0"/>
    <n v="1222"/>
    <n v="800575.24"/>
    <n v="564438.53"/>
    <n v="236136.71"/>
    <n v="37"/>
    <n v="127164.6"/>
    <n v="52842.93"/>
    <n v="40383.379999999997"/>
    <n v="19641.38"/>
    <n v="277"/>
    <n v="30731.279999999999"/>
    <n v="15916.51"/>
    <n v="411"/>
    <n v="18662.46"/>
    <n v="16516.61"/>
    <n v="518"/>
    <n v="15955.99"/>
    <n v="339471.6"/>
    <x v="0"/>
    <x v="0"/>
    <x v="0"/>
    <x v="0"/>
    <x v="0"/>
    <x v="0"/>
  </r>
  <r>
    <x v="2"/>
    <x v="5"/>
    <x v="1"/>
    <x v="1"/>
    <n v="671"/>
    <n v="892466.33"/>
    <n v="794428.12"/>
    <n v="98038.209999999992"/>
    <n v="46"/>
    <n v="49587.7"/>
    <n v="39114.300000000003"/>
    <n v="6297.75"/>
    <n v="7984.31"/>
    <n v="43"/>
    <n v="12332"/>
    <n v="16432.57"/>
    <n v="217"/>
    <n v="9721.7999999999993"/>
    <n v="16548.22"/>
    <n v="389"/>
    <n v="14370.96"/>
    <n v="685784.6"/>
    <x v="0"/>
    <x v="0"/>
    <x v="0"/>
    <x v="0"/>
    <x v="0"/>
    <x v="0"/>
  </r>
  <r>
    <x v="2"/>
    <x v="5"/>
    <x v="1"/>
    <x v="22"/>
    <n v="56"/>
    <n v="41810.79"/>
    <n v="19128.05"/>
    <n v="22682.74"/>
    <n v="0"/>
    <n v="6515.26"/>
    <n v="3354.74"/>
    <n v="98.7"/>
    <n v="933.96"/>
    <n v="5"/>
    <n v="286.41000000000003"/>
    <n v="2004.62"/>
    <n v="18"/>
    <n v="15782.37"/>
    <n v="10769.41"/>
    <n v="50"/>
    <n v="0"/>
    <n v="0"/>
    <x v="0"/>
    <x v="0"/>
    <x v="0"/>
    <x v="0"/>
    <x v="0"/>
    <x v="0"/>
  </r>
  <r>
    <x v="2"/>
    <x v="5"/>
    <x v="1"/>
    <x v="23"/>
    <n v="62"/>
    <n v="43514.69"/>
    <n v="19726.450000000004"/>
    <n v="23788.239999999998"/>
    <n v="0"/>
    <n v="7492"/>
    <n v="3060.5"/>
    <n v="3211.56"/>
    <n v="231.84"/>
    <n v="11"/>
    <n v="13057.08"/>
    <n v="9540.81"/>
    <n v="117"/>
    <n v="21.6"/>
    <n v="6.5"/>
    <n v="4"/>
    <n v="0"/>
    <n v="0"/>
    <x v="0"/>
    <x v="0"/>
    <x v="0"/>
    <x v="0"/>
    <x v="0"/>
    <x v="0"/>
  </r>
  <r>
    <x v="2"/>
    <x v="5"/>
    <x v="1"/>
    <x v="24"/>
    <n v="0"/>
    <n v="2123303.0499999998"/>
    <n v="2110438.7199999997"/>
    <n v="12864.33"/>
    <n v="71"/>
    <n v="0"/>
    <n v="0"/>
    <n v="0"/>
    <n v="0"/>
    <n v="0"/>
    <n v="0"/>
    <n v="0"/>
    <n v="0"/>
    <n v="0"/>
    <n v="0"/>
    <n v="0"/>
    <n v="11546.33"/>
    <n v="2110439"/>
    <x v="0"/>
    <x v="0"/>
    <x v="0"/>
    <x v="0"/>
    <x v="0"/>
    <x v="0"/>
  </r>
  <r>
    <x v="2"/>
    <x v="5"/>
    <x v="1"/>
    <x v="112"/>
    <n v="517"/>
    <n v="152650.51"/>
    <n v="84666.190000000017"/>
    <n v="67984.319999999992"/>
    <n v="4"/>
    <n v="42421.15"/>
    <n v="34137.85"/>
    <n v="3708.17"/>
    <n v="1803.03"/>
    <n v="23"/>
    <n v="8267.2099999999991"/>
    <n v="10855.49"/>
    <n v="163"/>
    <n v="9857.9500000000007"/>
    <n v="14993.15"/>
    <n v="316"/>
    <n v="2962.84"/>
    <n v="11854.27"/>
    <x v="0"/>
    <x v="0"/>
    <x v="0"/>
    <x v="0"/>
    <x v="0"/>
    <x v="0"/>
  </r>
  <r>
    <x v="2"/>
    <x v="5"/>
    <x v="2"/>
    <x v="114"/>
    <n v="630"/>
    <n v="913059.33"/>
    <n v="543054.41999999993"/>
    <n v="370004.91000000003"/>
    <n v="9"/>
    <n v="54384.4"/>
    <n v="31459.599999999999"/>
    <n v="76636.539999999994"/>
    <n v="44296"/>
    <n v="292"/>
    <n v="193375.1"/>
    <n v="147108.6"/>
    <n v="2347"/>
    <n v="11606.61"/>
    <n v="2068.42"/>
    <n v="78"/>
    <n v="26623.26"/>
    <n v="76256.710000000006"/>
    <x v="0"/>
    <x v="0"/>
    <x v="0"/>
    <x v="0"/>
    <x v="0"/>
    <x v="0"/>
  </r>
  <r>
    <x v="2"/>
    <x v="5"/>
    <x v="2"/>
    <x v="25"/>
    <n v="666"/>
    <n v="605946.14"/>
    <n v="384106.45"/>
    <n v="221839.69"/>
    <n v="5"/>
    <n v="52879.85"/>
    <n v="41177.15"/>
    <n v="41999.83"/>
    <n v="26580.65"/>
    <n v="205"/>
    <n v="123007.2"/>
    <n v="157046.1"/>
    <n v="2146"/>
    <n v="2785.81"/>
    <n v="1221.0899999999999"/>
    <n v="89"/>
    <n v="50"/>
    <n v="20920.439999999999"/>
    <x v="0"/>
    <x v="0"/>
    <x v="0"/>
    <x v="0"/>
    <x v="0"/>
    <x v="0"/>
  </r>
  <r>
    <x v="2"/>
    <x v="5"/>
    <x v="2"/>
    <x v="26"/>
    <n v="361"/>
    <n v="414277.88"/>
    <n v="248723.66"/>
    <n v="165554.22"/>
    <n v="0"/>
    <n v="33215.9"/>
    <n v="22740.35"/>
    <n v="22453.02"/>
    <n v="16533.91"/>
    <n v="86"/>
    <n v="103768.7"/>
    <n v="130835.4"/>
    <n v="1599"/>
    <n v="237.6"/>
    <n v="640.19000000000005"/>
    <n v="8"/>
    <n v="0"/>
    <n v="0"/>
    <x v="0"/>
    <x v="0"/>
    <x v="0"/>
    <x v="0"/>
    <x v="0"/>
    <x v="0"/>
  </r>
  <r>
    <x v="2"/>
    <x v="5"/>
    <x v="3"/>
    <x v="27"/>
    <n v="234"/>
    <n v="164032.29999999999"/>
    <n v="117867.97999999998"/>
    <n v="46164.32"/>
    <n v="0"/>
    <n v="10878.6"/>
    <n v="4413.8999999999996"/>
    <n v="16872.64"/>
    <n v="23980.21"/>
    <n v="88"/>
    <n v="14108.15"/>
    <n v="7396.47"/>
    <n v="170"/>
    <n v="3744.93"/>
    <n v="371.7"/>
    <n v="19"/>
    <n v="0"/>
    <n v="0"/>
    <x v="0"/>
    <x v="0"/>
    <x v="0"/>
    <x v="0"/>
    <x v="0"/>
    <x v="0"/>
  </r>
  <r>
    <x v="2"/>
    <x v="5"/>
    <x v="3"/>
    <x v="28"/>
    <n v="203"/>
    <n v="277127.25"/>
    <n v="202747.6"/>
    <n v="74379.649999999994"/>
    <n v="20"/>
    <n v="24128.75"/>
    <n v="8875"/>
    <n v="14797.7"/>
    <n v="14134.06"/>
    <n v="75"/>
    <n v="9670.49"/>
    <n v="5032.55"/>
    <n v="155"/>
    <n v="297.89999999999998"/>
    <n v="82.81"/>
    <n v="8"/>
    <n v="24853.81"/>
    <n v="116759.7"/>
    <x v="0"/>
    <x v="0"/>
    <x v="0"/>
    <x v="0"/>
    <x v="0"/>
    <x v="0"/>
  </r>
  <r>
    <x v="2"/>
    <x v="5"/>
    <x v="3"/>
    <x v="29"/>
    <n v="485"/>
    <n v="857590.42"/>
    <n v="531425.42000000004"/>
    <n v="326165"/>
    <n v="39"/>
    <n v="52096.54"/>
    <n v="22437.22"/>
    <n v="62944.07"/>
    <n v="42903.25"/>
    <n v="252"/>
    <n v="53803.66"/>
    <n v="48757.97"/>
    <n v="945"/>
    <n v="742.43"/>
    <n v="1966.08"/>
    <n v="30"/>
    <n v="154294.29999999999"/>
    <n v="203666.3"/>
    <x v="0"/>
    <x v="0"/>
    <x v="0"/>
    <x v="0"/>
    <x v="0"/>
    <x v="0"/>
  </r>
  <r>
    <x v="2"/>
    <x v="5"/>
    <x v="3"/>
    <x v="115"/>
    <n v="157"/>
    <n v="141002.14000000001"/>
    <n v="107524.41000000002"/>
    <n v="33477.729999999996"/>
    <n v="0"/>
    <n v="7601.6"/>
    <n v="3296.9"/>
    <n v="17914.57"/>
    <n v="21467.88"/>
    <n v="87"/>
    <n v="6259.19"/>
    <n v="3557.65"/>
    <n v="120"/>
    <n v="1204.3699999999999"/>
    <n v="437.08"/>
    <n v="40"/>
    <n v="0"/>
    <n v="0"/>
    <x v="0"/>
    <x v="0"/>
    <x v="0"/>
    <x v="0"/>
    <x v="0"/>
    <x v="0"/>
  </r>
  <r>
    <x v="2"/>
    <x v="5"/>
    <x v="4"/>
    <x v="31"/>
    <n v="72"/>
    <n v="88652.95"/>
    <n v="88531.95"/>
    <n v="121"/>
    <n v="0"/>
    <n v="0"/>
    <n v="0"/>
    <n v="0"/>
    <n v="0"/>
    <n v="0"/>
    <n v="0"/>
    <n v="0"/>
    <n v="0"/>
    <n v="0"/>
    <n v="0"/>
    <n v="0"/>
    <n v="0"/>
    <n v="0"/>
    <x v="0"/>
    <x v="0"/>
    <x v="0"/>
    <x v="0"/>
    <x v="0"/>
    <x v="0"/>
  </r>
  <r>
    <x v="2"/>
    <x v="5"/>
    <x v="4"/>
    <x v="32"/>
    <n v="77"/>
    <n v="82444.45"/>
    <n v="82354.45"/>
    <n v="90"/>
    <n v="0"/>
    <n v="0"/>
    <n v="0"/>
    <n v="0"/>
    <n v="0"/>
    <n v="0"/>
    <n v="0"/>
    <n v="0"/>
    <n v="0"/>
    <n v="0"/>
    <n v="0"/>
    <n v="0"/>
    <n v="0"/>
    <n v="0"/>
    <x v="0"/>
    <x v="0"/>
    <x v="0"/>
    <x v="0"/>
    <x v="0"/>
    <x v="0"/>
  </r>
  <r>
    <x v="2"/>
    <x v="5"/>
    <x v="5"/>
    <x v="33"/>
    <n v="139"/>
    <n v="426966.16"/>
    <n v="374708.82999999996"/>
    <n v="52257.33"/>
    <n v="6"/>
    <n v="17603.39"/>
    <n v="3170.36"/>
    <n v="31039.7"/>
    <n v="12256.51"/>
    <n v="35"/>
    <n v="424.8"/>
    <n v="0"/>
    <n v="3"/>
    <n v="1470.78"/>
    <n v="536.41999999999996"/>
    <n v="5"/>
    <n v="1710.66"/>
    <n v="272153.09999999998"/>
    <x v="0"/>
    <x v="0"/>
    <x v="0"/>
    <x v="0"/>
    <x v="0"/>
    <x v="0"/>
  </r>
  <r>
    <x v="2"/>
    <x v="5"/>
    <x v="5"/>
    <x v="34"/>
    <n v="418"/>
    <n v="592061.9"/>
    <n v="451306.99"/>
    <n v="140754.91"/>
    <n v="8"/>
    <n v="43100.17"/>
    <n v="21577.33"/>
    <n v="53664.92"/>
    <n v="45683.06"/>
    <n v="150"/>
    <n v="1490.47"/>
    <n v="666.55"/>
    <n v="14"/>
    <n v="829.28"/>
    <n v="1489.02"/>
    <n v="20"/>
    <n v="40265.07"/>
    <n v="183195.1"/>
    <x v="0"/>
    <x v="0"/>
    <x v="0"/>
    <x v="0"/>
    <x v="0"/>
    <x v="0"/>
  </r>
  <r>
    <x v="2"/>
    <x v="5"/>
    <x v="5"/>
    <x v="35"/>
    <n v="0"/>
    <n v="497270.46"/>
    <n v="496270.43"/>
    <n v="1000.03"/>
    <n v="10"/>
    <n v="0"/>
    <n v="0"/>
    <n v="0"/>
    <n v="0"/>
    <n v="0"/>
    <n v="0"/>
    <n v="0"/>
    <n v="0"/>
    <n v="0"/>
    <n v="0"/>
    <n v="0"/>
    <n v="1000.03"/>
    <n v="496270.4"/>
    <x v="0"/>
    <x v="0"/>
    <x v="0"/>
    <x v="0"/>
    <x v="0"/>
    <x v="0"/>
  </r>
  <r>
    <x v="2"/>
    <x v="5"/>
    <x v="5"/>
    <x v="36"/>
    <n v="76"/>
    <n v="83041.73"/>
    <n v="65936.11"/>
    <n v="17105.619999999995"/>
    <n v="0"/>
    <n v="3554.55"/>
    <n v="1685.95"/>
    <n v="13350.71"/>
    <n v="12337.9"/>
    <n v="30"/>
    <n v="133.76"/>
    <n v="535.04"/>
    <n v="4"/>
    <n v="66.599999999999994"/>
    <n v="0"/>
    <n v="2"/>
    <n v="0"/>
    <n v="0"/>
    <x v="0"/>
    <x v="0"/>
    <x v="0"/>
    <x v="0"/>
    <x v="0"/>
    <x v="0"/>
  </r>
  <r>
    <x v="2"/>
    <x v="5"/>
    <x v="6"/>
    <x v="38"/>
    <n v="195"/>
    <n v="1469865.2"/>
    <n v="1321177.69"/>
    <n v="148687.51"/>
    <n v="48"/>
    <n v="18197.759999999998"/>
    <n v="10118.49"/>
    <n v="178.6"/>
    <n v="1455"/>
    <n v="2"/>
    <n v="5789.78"/>
    <n v="18044.64"/>
    <n v="210"/>
    <n v="30914.3"/>
    <n v="28659.93"/>
    <n v="157"/>
    <n v="92761.07"/>
    <n v="1259632"/>
    <x v="0"/>
    <x v="0"/>
    <x v="0"/>
    <x v="0"/>
    <x v="0"/>
    <x v="0"/>
  </r>
  <r>
    <x v="2"/>
    <x v="5"/>
    <x v="6"/>
    <x v="116"/>
    <n v="265"/>
    <n v="248443.37"/>
    <n v="106284.16999999998"/>
    <n v="142159.20000000001"/>
    <n v="0"/>
    <n v="16015.6"/>
    <n v="10963.4"/>
    <n v="1962.53"/>
    <n v="696.91"/>
    <n v="31"/>
    <n v="44541.919999999998"/>
    <n v="32749.17"/>
    <n v="574"/>
    <n v="78436.149999999994"/>
    <n v="56555.81"/>
    <n v="358"/>
    <n v="0"/>
    <n v="0"/>
    <x v="0"/>
    <x v="0"/>
    <x v="0"/>
    <x v="0"/>
    <x v="0"/>
    <x v="0"/>
  </r>
  <r>
    <x v="2"/>
    <x v="5"/>
    <x v="6"/>
    <x v="117"/>
    <n v="253"/>
    <n v="174425.83"/>
    <n v="82255.139999999985"/>
    <n v="92170.69"/>
    <n v="0"/>
    <n v="10449.799999999999"/>
    <n v="7076.2"/>
    <n v="584.62"/>
    <n v="488.88"/>
    <n v="13"/>
    <n v="35731.660000000003"/>
    <n v="32679.11"/>
    <n v="549"/>
    <n v="44812.61"/>
    <n v="39863.949999999997"/>
    <n v="302"/>
    <n v="0"/>
    <n v="0"/>
    <x v="0"/>
    <x v="0"/>
    <x v="0"/>
    <x v="0"/>
    <x v="0"/>
    <x v="0"/>
  </r>
  <r>
    <x v="2"/>
    <x v="5"/>
    <x v="7"/>
    <x v="41"/>
    <n v="267"/>
    <n v="406534.69"/>
    <n v="76786.169999999984"/>
    <n v="329748.52"/>
    <n v="0"/>
    <n v="22239.77"/>
    <n v="18347.73"/>
    <n v="4446.58"/>
    <n v="2138.11"/>
    <n v="25"/>
    <n v="29280.07"/>
    <n v="43041.57"/>
    <n v="519"/>
    <n v="233.1"/>
    <n v="89.38"/>
    <n v="6"/>
    <n v="0"/>
    <n v="0"/>
    <x v="0"/>
    <x v="0"/>
    <x v="0"/>
    <x v="0"/>
    <x v="0"/>
    <x v="0"/>
  </r>
  <r>
    <x v="2"/>
    <x v="5"/>
    <x v="8"/>
    <x v="42"/>
    <n v="310"/>
    <n v="1170632.83"/>
    <n v="1064047.25"/>
    <n v="106585.57999999999"/>
    <n v="16"/>
    <n v="34045.379999999997"/>
    <n v="12337.12"/>
    <n v="46443.3"/>
    <n v="11729.85"/>
    <n v="201"/>
    <n v="17972.68"/>
    <n v="8394.7099999999991"/>
    <n v="126"/>
    <n v="2824.22"/>
    <n v="1063.3800000000001"/>
    <n v="15"/>
    <n v="5000"/>
    <n v="914175.9"/>
    <x v="0"/>
    <x v="0"/>
    <x v="0"/>
    <x v="0"/>
    <x v="0"/>
    <x v="0"/>
  </r>
  <r>
    <x v="2"/>
    <x v="5"/>
    <x v="8"/>
    <x v="147"/>
    <n v="285"/>
    <n v="656399.01"/>
    <n v="578109.35"/>
    <n v="78289.66"/>
    <n v="22"/>
    <n v="29685.38"/>
    <n v="12664.62"/>
    <n v="13965.24"/>
    <n v="13180.08"/>
    <n v="108"/>
    <n v="22611.279999999999"/>
    <n v="13913.48"/>
    <n v="197"/>
    <n v="392.88"/>
    <n v="546.98"/>
    <n v="10"/>
    <n v="11434.88"/>
    <n v="483513.59999999998"/>
    <x v="0"/>
    <x v="0"/>
    <x v="0"/>
    <x v="0"/>
    <x v="0"/>
    <x v="0"/>
  </r>
  <r>
    <x v="2"/>
    <x v="5"/>
    <x v="9"/>
    <x v="43"/>
    <n v="579"/>
    <n v="357178.79"/>
    <n v="205694.93"/>
    <n v="151483.85999999999"/>
    <n v="0"/>
    <n v="72701.399999999994"/>
    <n v="20807.349999999999"/>
    <n v="42539.56"/>
    <n v="29949.439999999999"/>
    <n v="67"/>
    <n v="12260.4"/>
    <n v="2602.7800000000002"/>
    <n v="112"/>
    <n v="18319.5"/>
    <n v="7357.36"/>
    <n v="45"/>
    <n v="0"/>
    <n v="0"/>
    <x v="0"/>
    <x v="0"/>
    <x v="0"/>
    <x v="0"/>
    <x v="0"/>
    <x v="0"/>
  </r>
  <r>
    <x v="2"/>
    <x v="5"/>
    <x v="9"/>
    <x v="44"/>
    <n v="121"/>
    <n v="572041.21"/>
    <n v="530174.34"/>
    <n v="41866.870000000003"/>
    <n v="11"/>
    <n v="25814.95"/>
    <n v="4502.05"/>
    <n v="10166.6"/>
    <n v="6685.46"/>
    <n v="9"/>
    <n v="885.32"/>
    <n v="535.28"/>
    <n v="11"/>
    <n v="4000"/>
    <n v="0"/>
    <n v="1"/>
    <n v="1000"/>
    <n v="484747.4"/>
    <x v="0"/>
    <x v="0"/>
    <x v="0"/>
    <x v="0"/>
    <x v="0"/>
    <x v="0"/>
  </r>
  <r>
    <x v="2"/>
    <x v="5"/>
    <x v="9"/>
    <x v="45"/>
    <n v="488"/>
    <n v="421986.49"/>
    <n v="282929.39"/>
    <n v="139057.1"/>
    <n v="0"/>
    <n v="36045.61"/>
    <n v="13100.39"/>
    <n v="70897.320000000007"/>
    <n v="38827.379999999997"/>
    <n v="97"/>
    <n v="9939.2099999999991"/>
    <n v="3944.92"/>
    <n v="109"/>
    <n v="19999.96"/>
    <n v="7607.3"/>
    <n v="55"/>
    <n v="0"/>
    <n v="0"/>
    <x v="0"/>
    <x v="0"/>
    <x v="0"/>
    <x v="0"/>
    <x v="0"/>
    <x v="0"/>
  </r>
  <r>
    <x v="2"/>
    <x v="5"/>
    <x v="9"/>
    <x v="130"/>
    <n v="130"/>
    <n v="707849.57"/>
    <n v="646287.01"/>
    <n v="61562.559999999998"/>
    <n v="14"/>
    <n v="19422.02"/>
    <n v="6711.58"/>
    <n v="28113.88"/>
    <n v="22411.24"/>
    <n v="29"/>
    <n v="6793.91"/>
    <n v="8893.51"/>
    <n v="81"/>
    <n v="4272.6000000000004"/>
    <n v="4660.8"/>
    <n v="12"/>
    <n v="2960.15"/>
    <n v="502559.6"/>
    <x v="0"/>
    <x v="0"/>
    <x v="0"/>
    <x v="0"/>
    <x v="0"/>
    <x v="0"/>
  </r>
  <r>
    <x v="2"/>
    <x v="5"/>
    <x v="10"/>
    <x v="47"/>
    <n v="75"/>
    <n v="142295.26"/>
    <n v="76736.670000000013"/>
    <n v="65558.59"/>
    <n v="8"/>
    <n v="9605.8799999999992"/>
    <n v="2819.12"/>
    <n v="6584.8"/>
    <n v="2340.8000000000002"/>
    <n v="14"/>
    <n v="4464.99"/>
    <n v="3104.28"/>
    <n v="69"/>
    <n v="111.12"/>
    <n v="26.88"/>
    <n v="3"/>
    <n v="43022.8"/>
    <n v="50594.39"/>
    <x v="0"/>
    <x v="0"/>
    <x v="0"/>
    <x v="0"/>
    <x v="0"/>
    <x v="0"/>
  </r>
  <r>
    <x v="2"/>
    <x v="5"/>
    <x v="10"/>
    <x v="38"/>
    <n v="0"/>
    <n v="35228.75"/>
    <n v="35228.75"/>
    <n v="0"/>
    <n v="1"/>
    <n v="0"/>
    <n v="0"/>
    <n v="0"/>
    <n v="0"/>
    <n v="0"/>
    <n v="0"/>
    <n v="0"/>
    <n v="0"/>
    <n v="0"/>
    <n v="0"/>
    <n v="0"/>
    <n v="0"/>
    <n v="35228.75"/>
    <x v="0"/>
    <x v="0"/>
    <x v="0"/>
    <x v="0"/>
    <x v="0"/>
    <x v="0"/>
  </r>
  <r>
    <x v="2"/>
    <x v="5"/>
    <x v="10"/>
    <x v="49"/>
    <n v="316"/>
    <n v="1357969.9"/>
    <n v="356554.05999999994"/>
    <n v="1001415.84"/>
    <n v="72"/>
    <n v="30749.14"/>
    <n v="5709.61"/>
    <n v="16309.43"/>
    <n v="5684.37"/>
    <n v="45"/>
    <n v="34381.06"/>
    <n v="3805.17"/>
    <n v="334"/>
    <n v="6384.01"/>
    <n v="2647.8"/>
    <n v="38"/>
    <n v="834714.2"/>
    <n v="294719.5"/>
    <x v="0"/>
    <x v="0"/>
    <x v="0"/>
    <x v="0"/>
    <x v="0"/>
    <x v="0"/>
  </r>
  <r>
    <x v="2"/>
    <x v="5"/>
    <x v="10"/>
    <x v="52"/>
    <n v="292"/>
    <n v="152374.81"/>
    <n v="104629.08"/>
    <n v="47745.729999999996"/>
    <n v="0"/>
    <n v="15273.1"/>
    <n v="5156.3999999999996"/>
    <n v="21499.68"/>
    <n v="16550.71"/>
    <n v="88"/>
    <n v="6980.57"/>
    <n v="3281.69"/>
    <n v="104"/>
    <n v="3605.38"/>
    <n v="3539.5"/>
    <n v="33"/>
    <n v="0"/>
    <n v="0"/>
    <x v="0"/>
    <x v="0"/>
    <x v="0"/>
    <x v="0"/>
    <x v="0"/>
    <x v="0"/>
  </r>
  <r>
    <x v="2"/>
    <x v="5"/>
    <x v="10"/>
    <x v="53"/>
    <n v="169"/>
    <n v="542921.01"/>
    <n v="279348.78000000003"/>
    <n v="263572.23"/>
    <n v="45"/>
    <n v="19697.13"/>
    <n v="5022.87"/>
    <n v="8854.73"/>
    <n v="9909.4500000000007"/>
    <n v="17"/>
    <n v="7477.77"/>
    <n v="1913.63"/>
    <n v="79"/>
    <n v="1741.5"/>
    <n v="120"/>
    <n v="26"/>
    <n v="225801.1"/>
    <n v="224854.5"/>
    <x v="0"/>
    <x v="0"/>
    <x v="0"/>
    <x v="0"/>
    <x v="0"/>
    <x v="0"/>
  </r>
  <r>
    <x v="2"/>
    <x v="5"/>
    <x v="10"/>
    <x v="54"/>
    <n v="216"/>
    <n v="817947.69"/>
    <n v="210738.24999999988"/>
    <n v="607209.44000000006"/>
    <n v="56"/>
    <n v="18896.509999999998"/>
    <n v="7054.74"/>
    <n v="19404.53"/>
    <n v="6257.51"/>
    <n v="38"/>
    <n v="22995.72"/>
    <n v="4751.7299999999996"/>
    <n v="256"/>
    <n v="376.88"/>
    <n v="372.9"/>
    <n v="8"/>
    <n v="543448.80000000005"/>
    <n v="140977.29999999999"/>
    <x v="0"/>
    <x v="0"/>
    <x v="0"/>
    <x v="0"/>
    <x v="0"/>
    <x v="0"/>
  </r>
  <r>
    <x v="2"/>
    <x v="5"/>
    <x v="10"/>
    <x v="118"/>
    <n v="146"/>
    <n v="382388.75"/>
    <n v="167303.92000000001"/>
    <n v="215084.83"/>
    <n v="26"/>
    <n v="17786.64"/>
    <n v="4670.8599999999997"/>
    <n v="20276.13"/>
    <n v="5434.43"/>
    <n v="44"/>
    <n v="11759.52"/>
    <n v="3926.63"/>
    <n v="107"/>
    <n v="585.24"/>
    <n v="159.36000000000001"/>
    <n v="6"/>
    <n v="164677.29999999999"/>
    <n v="101691.5"/>
    <x v="0"/>
    <x v="0"/>
    <x v="0"/>
    <x v="0"/>
    <x v="0"/>
    <x v="0"/>
  </r>
  <r>
    <x v="2"/>
    <x v="5"/>
    <x v="10"/>
    <x v="131"/>
    <n v="129"/>
    <n v="224070.06"/>
    <n v="103841.88"/>
    <n v="120228.18"/>
    <n v="26"/>
    <n v="12302.5"/>
    <n v="2857.5"/>
    <n v="5182.04"/>
    <n v="7402.96"/>
    <n v="16"/>
    <n v="7171.18"/>
    <n v="2460.4699999999998"/>
    <n v="85"/>
    <n v="203.7"/>
    <n v="191.38"/>
    <n v="4"/>
    <n v="95368.76"/>
    <n v="65759.570000000007"/>
    <x v="0"/>
    <x v="0"/>
    <x v="0"/>
    <x v="0"/>
    <x v="0"/>
    <x v="0"/>
  </r>
  <r>
    <x v="2"/>
    <x v="5"/>
    <x v="10"/>
    <x v="150"/>
    <n v="5"/>
    <n v="8231.5"/>
    <n v="0"/>
    <n v="8231.5"/>
    <n v="1"/>
    <n v="1000"/>
    <n v="0"/>
    <n v="0"/>
    <n v="0"/>
    <n v="0"/>
    <n v="931.5"/>
    <n v="0"/>
    <n v="9"/>
    <n v="0"/>
    <n v="0"/>
    <n v="0"/>
    <n v="6300"/>
    <n v="0"/>
    <x v="0"/>
    <x v="0"/>
    <x v="0"/>
    <x v="0"/>
    <x v="0"/>
    <x v="0"/>
  </r>
  <r>
    <x v="2"/>
    <x v="5"/>
    <x v="27"/>
    <x v="119"/>
    <n v="77"/>
    <n v="115931.88"/>
    <n v="98167.72"/>
    <n v="17764.16"/>
    <n v="8"/>
    <n v="8509.51"/>
    <n v="3267.99"/>
    <n v="1195.2"/>
    <n v="2466.1"/>
    <n v="7"/>
    <n v="3881.33"/>
    <n v="5692.52"/>
    <n v="57"/>
    <n v="612.64"/>
    <n v="195.89"/>
    <n v="13"/>
    <n v="3565.48"/>
    <n v="79222.62"/>
    <x v="0"/>
    <x v="0"/>
    <x v="0"/>
    <x v="0"/>
    <x v="0"/>
    <x v="0"/>
  </r>
  <r>
    <x v="2"/>
    <x v="5"/>
    <x v="11"/>
    <x v="57"/>
    <n v="209"/>
    <n v="63018.81"/>
    <n v="13947.490000000005"/>
    <n v="49071.319999999992"/>
    <n v="1"/>
    <n v="41585.56"/>
    <n v="9810.0400000000009"/>
    <n v="1956.6"/>
    <n v="0"/>
    <n v="1"/>
    <n v="198.9"/>
    <n v="224.25"/>
    <n v="30"/>
    <n v="773.1"/>
    <n v="0"/>
    <n v="4"/>
    <n v="4557.16"/>
    <n v="0"/>
    <x v="0"/>
    <x v="0"/>
    <x v="0"/>
    <x v="0"/>
    <x v="0"/>
    <x v="0"/>
  </r>
  <r>
    <x v="2"/>
    <x v="5"/>
    <x v="11"/>
    <x v="120"/>
    <n v="173"/>
    <n v="43414.2"/>
    <n v="10284.079999999994"/>
    <n v="33130.120000000003"/>
    <n v="0"/>
    <n v="33130.120000000003"/>
    <n v="10284.08"/>
    <n v="0"/>
    <n v="0"/>
    <n v="0"/>
    <n v="0"/>
    <n v="0"/>
    <n v="0"/>
    <n v="0"/>
    <n v="0"/>
    <n v="0"/>
    <n v="0"/>
    <n v="0"/>
    <x v="0"/>
    <x v="0"/>
    <x v="0"/>
    <x v="0"/>
    <x v="0"/>
    <x v="0"/>
  </r>
  <r>
    <x v="2"/>
    <x v="5"/>
    <x v="12"/>
    <x v="60"/>
    <n v="55"/>
    <n v="403494.3"/>
    <n v="1691.2000000000116"/>
    <n v="401803.1"/>
    <n v="13"/>
    <n v="8097"/>
    <n v="388"/>
    <n v="651.6"/>
    <n v="0"/>
    <n v="2"/>
    <n v="490.5"/>
    <n v="0"/>
    <n v="4"/>
    <n v="0"/>
    <n v="0"/>
    <n v="0"/>
    <n v="392564"/>
    <n v="0"/>
    <x v="0"/>
    <x v="0"/>
    <x v="0"/>
    <x v="0"/>
    <x v="0"/>
    <x v="0"/>
  </r>
  <r>
    <x v="2"/>
    <x v="5"/>
    <x v="12"/>
    <x v="61"/>
    <n v="247"/>
    <n v="141395.28"/>
    <n v="62351.26999999999"/>
    <n v="79044.010000000009"/>
    <n v="10"/>
    <n v="13633.45"/>
    <n v="3273.55"/>
    <n v="12516.24"/>
    <n v="3664.6"/>
    <n v="44"/>
    <n v="4755.8500000000004"/>
    <n v="1663.4"/>
    <n v="55"/>
    <n v="5226.47"/>
    <n v="3021.26"/>
    <n v="32"/>
    <n v="42912"/>
    <n v="18366.78"/>
    <x v="0"/>
    <x v="0"/>
    <x v="0"/>
    <x v="0"/>
    <x v="0"/>
    <x v="0"/>
  </r>
  <r>
    <x v="2"/>
    <x v="5"/>
    <x v="12"/>
    <x v="55"/>
    <n v="242"/>
    <n v="776928.03"/>
    <n v="395297.51"/>
    <n v="381630.52"/>
    <n v="48"/>
    <n v="23040.76"/>
    <n v="8809.24"/>
    <n v="6926.96"/>
    <n v="4622.97"/>
    <n v="56"/>
    <n v="11842.88"/>
    <n v="6490.36"/>
    <n v="133"/>
    <n v="3908.22"/>
    <n v="5839.72"/>
    <n v="61"/>
    <n v="335911.7"/>
    <n v="346435.4"/>
    <x v="0"/>
    <x v="0"/>
    <x v="0"/>
    <x v="0"/>
    <x v="0"/>
    <x v="0"/>
  </r>
  <r>
    <x v="2"/>
    <x v="5"/>
    <x v="13"/>
    <x v="62"/>
    <n v="502"/>
    <n v="212355.57"/>
    <n v="181005.35"/>
    <n v="31350.22"/>
    <n v="0"/>
    <n v="8528.5"/>
    <n v="22054"/>
    <n v="1392.73"/>
    <n v="8996.83"/>
    <n v="37"/>
    <n v="12168.79"/>
    <n v="128824.5"/>
    <n v="1112"/>
    <n v="50.2"/>
    <n v="350.92"/>
    <n v="8"/>
    <n v="0"/>
    <n v="0"/>
    <x v="0"/>
    <x v="0"/>
    <x v="0"/>
    <x v="0"/>
    <x v="0"/>
    <x v="0"/>
  </r>
  <r>
    <x v="2"/>
    <x v="5"/>
    <x v="14"/>
    <x v="63"/>
    <n v="41"/>
    <n v="144426.54999999999"/>
    <n v="108253.76999999999"/>
    <n v="36172.78"/>
    <n v="0"/>
    <n v="5500.75"/>
    <n v="1609.25"/>
    <n v="27115"/>
    <n v="16770"/>
    <n v="16"/>
    <n v="3557.03"/>
    <n v="2104.52"/>
    <n v="17"/>
    <n v="0"/>
    <n v="0"/>
    <n v="0"/>
    <n v="0"/>
    <n v="0"/>
    <x v="0"/>
    <x v="0"/>
    <x v="0"/>
    <x v="0"/>
    <x v="0"/>
    <x v="0"/>
  </r>
  <r>
    <x v="2"/>
    <x v="5"/>
    <x v="15"/>
    <x v="64"/>
    <n v="57"/>
    <n v="87831.87"/>
    <n v="50295.729999999996"/>
    <n v="37536.14"/>
    <n v="11"/>
    <n v="7209.75"/>
    <n v="2202.75"/>
    <n v="1082.02"/>
    <n v="1399.88"/>
    <n v="7"/>
    <n v="4230.96"/>
    <n v="1399.05"/>
    <n v="39"/>
    <n v="582"/>
    <n v="124.8"/>
    <n v="6"/>
    <n v="24431.41"/>
    <n v="40205.449999999997"/>
    <x v="0"/>
    <x v="0"/>
    <x v="0"/>
    <x v="0"/>
    <x v="0"/>
    <x v="0"/>
  </r>
  <r>
    <x v="2"/>
    <x v="5"/>
    <x v="16"/>
    <x v="65"/>
    <n v="289"/>
    <n v="116115.59"/>
    <n v="58479.649999999994"/>
    <n v="57635.94"/>
    <n v="0"/>
    <n v="29130.14"/>
    <n v="12153.61"/>
    <n v="1327.74"/>
    <n v="6273.32"/>
    <n v="26"/>
    <n v="26152.5"/>
    <n v="24658.83"/>
    <n v="454"/>
    <n v="179.56"/>
    <n v="191.77"/>
    <n v="32"/>
    <n v="0"/>
    <n v="0"/>
    <x v="0"/>
    <x v="0"/>
    <x v="0"/>
    <x v="0"/>
    <x v="0"/>
    <x v="0"/>
  </r>
  <r>
    <x v="2"/>
    <x v="5"/>
    <x v="16"/>
    <x v="121"/>
    <n v="119"/>
    <n v="122461.11"/>
    <n v="68277.850000000006"/>
    <n v="54183.26"/>
    <n v="0"/>
    <n v="11359.63"/>
    <n v="4270.37"/>
    <n v="13847.37"/>
    <n v="6810.68"/>
    <n v="53"/>
    <n v="27748.02"/>
    <n v="15577.12"/>
    <n v="296"/>
    <n v="270.24"/>
    <n v="303.58"/>
    <n v="11"/>
    <n v="0"/>
    <n v="0"/>
    <x v="0"/>
    <x v="0"/>
    <x v="0"/>
    <x v="0"/>
    <x v="0"/>
    <x v="0"/>
  </r>
  <r>
    <x v="2"/>
    <x v="5"/>
    <x v="17"/>
    <x v="68"/>
    <n v="828"/>
    <n v="431929.58"/>
    <n v="307134.94"/>
    <n v="124794.64"/>
    <n v="0"/>
    <n v="23876.799999999999"/>
    <n v="28656.2"/>
    <n v="30338.69"/>
    <n v="22905.439999999999"/>
    <n v="137"/>
    <n v="61005.41"/>
    <n v="146392.70000000001"/>
    <n v="1771"/>
    <n v="8387.74"/>
    <n v="2692.38"/>
    <n v="171"/>
    <n v="0"/>
    <n v="0"/>
    <x v="0"/>
    <x v="0"/>
    <x v="0"/>
    <x v="0"/>
    <x v="0"/>
    <x v="0"/>
  </r>
  <r>
    <x v="2"/>
    <x v="5"/>
    <x v="17"/>
    <x v="132"/>
    <n v="26"/>
    <n v="223149.12"/>
    <n v="219406.52"/>
    <n v="3742.6000000000004"/>
    <n v="8"/>
    <n v="1608.39"/>
    <n v="2216.61"/>
    <n v="509.29"/>
    <n v="1388.43"/>
    <n v="7"/>
    <n v="1624.92"/>
    <n v="4648.9399999999996"/>
    <n v="79"/>
    <n v="0"/>
    <n v="0"/>
    <n v="0"/>
    <n v="0"/>
    <n v="207357.1"/>
    <x v="0"/>
    <x v="0"/>
    <x v="0"/>
    <x v="0"/>
    <x v="0"/>
    <x v="0"/>
  </r>
  <r>
    <x v="2"/>
    <x v="5"/>
    <x v="18"/>
    <x v="25"/>
    <n v="0"/>
    <n v="7889.03"/>
    <n v="7889.03"/>
    <n v="0"/>
    <n v="1"/>
    <n v="0"/>
    <n v="0"/>
    <n v="0"/>
    <n v="0"/>
    <n v="0"/>
    <n v="0"/>
    <n v="0"/>
    <n v="0"/>
    <n v="0"/>
    <n v="0"/>
    <n v="0"/>
    <n v="0"/>
    <n v="7889.03"/>
    <x v="0"/>
    <x v="0"/>
    <x v="0"/>
    <x v="0"/>
    <x v="0"/>
    <x v="0"/>
  </r>
  <r>
    <x v="2"/>
    <x v="5"/>
    <x v="18"/>
    <x v="69"/>
    <n v="155"/>
    <n v="2561496.3199999998"/>
    <n v="2518307.21"/>
    <n v="43189.11"/>
    <n v="54"/>
    <n v="15923.77"/>
    <n v="5773.73"/>
    <n v="7010.17"/>
    <n v="501.31"/>
    <n v="18"/>
    <n v="14966.97"/>
    <n v="11983.15"/>
    <n v="190"/>
    <n v="295.2"/>
    <n v="83"/>
    <n v="5"/>
    <n v="4500"/>
    <n v="2484943"/>
    <x v="0"/>
    <x v="0"/>
    <x v="0"/>
    <x v="0"/>
    <x v="0"/>
    <x v="0"/>
  </r>
  <r>
    <x v="2"/>
    <x v="5"/>
    <x v="19"/>
    <x v="71"/>
    <n v="273"/>
    <n v="442061.12"/>
    <n v="203081.52999999997"/>
    <n v="238979.59000000003"/>
    <n v="4"/>
    <n v="34808.26"/>
    <n v="8790.49"/>
    <n v="33239.99"/>
    <n v="12685.83"/>
    <n v="81"/>
    <n v="67503.83"/>
    <n v="40943.599999999999"/>
    <n v="731"/>
    <n v="64568.1"/>
    <n v="24370.33"/>
    <n v="51"/>
    <n v="14859.41"/>
    <n v="24439.64"/>
    <x v="0"/>
    <x v="0"/>
    <x v="0"/>
    <x v="0"/>
    <x v="0"/>
    <x v="0"/>
  </r>
  <r>
    <x v="2"/>
    <x v="5"/>
    <x v="19"/>
    <x v="122"/>
    <n v="332"/>
    <n v="622680.14"/>
    <n v="326331.24"/>
    <n v="296348.90000000002"/>
    <n v="4"/>
    <n v="41359.64"/>
    <n v="11846.61"/>
    <n v="28038.18"/>
    <n v="12402.36"/>
    <n v="91"/>
    <n v="74864.23"/>
    <n v="39579.660000000003"/>
    <n v="538"/>
    <n v="96119.85"/>
    <n v="24566.61"/>
    <n v="73"/>
    <n v="2125"/>
    <n v="157054.9"/>
    <x v="0"/>
    <x v="0"/>
    <x v="0"/>
    <x v="0"/>
    <x v="0"/>
    <x v="0"/>
  </r>
  <r>
    <x v="2"/>
    <x v="5"/>
    <x v="20"/>
    <x v="74"/>
    <n v="401"/>
    <n v="415272.09"/>
    <n v="308576.16000000003"/>
    <n v="106695.93"/>
    <n v="2"/>
    <n v="20757.12"/>
    <n v="13946.13"/>
    <n v="44437.2"/>
    <n v="47327.26"/>
    <n v="272"/>
    <n v="31131.47"/>
    <n v="46924.61"/>
    <n v="601"/>
    <n v="4570.1400000000003"/>
    <n v="8012.47"/>
    <n v="52"/>
    <n v="0"/>
    <n v="8836.77"/>
    <x v="0"/>
    <x v="0"/>
    <x v="0"/>
    <x v="0"/>
    <x v="0"/>
    <x v="0"/>
  </r>
  <r>
    <x v="2"/>
    <x v="5"/>
    <x v="20"/>
    <x v="75"/>
    <n v="68"/>
    <n v="371857.2"/>
    <n v="174138.43000000002"/>
    <n v="197718.77"/>
    <n v="27"/>
    <n v="7503.5"/>
    <n v="2671.5"/>
    <n v="13180.23"/>
    <n v="3293.83"/>
    <n v="43"/>
    <n v="6478.04"/>
    <n v="3665.86"/>
    <n v="92"/>
    <n v="1104"/>
    <n v="81.25"/>
    <n v="4"/>
    <n v="169091"/>
    <n v="131477.79999999999"/>
    <x v="0"/>
    <x v="0"/>
    <x v="0"/>
    <x v="0"/>
    <x v="0"/>
    <x v="0"/>
  </r>
  <r>
    <x v="2"/>
    <x v="5"/>
    <x v="20"/>
    <x v="76"/>
    <n v="274"/>
    <n v="791068.75"/>
    <n v="416700.89"/>
    <n v="374367.86"/>
    <n v="66"/>
    <n v="22277.25"/>
    <n v="10172.75"/>
    <n v="43380.93"/>
    <n v="22155.88"/>
    <n v="187"/>
    <n v="32534.92"/>
    <n v="20359.740000000002"/>
    <n v="442"/>
    <n v="8313.4599999999991"/>
    <n v="1702.14"/>
    <n v="41"/>
    <n v="264152.3"/>
    <n v="231236.8"/>
    <x v="0"/>
    <x v="0"/>
    <x v="0"/>
    <x v="0"/>
    <x v="0"/>
    <x v="0"/>
  </r>
  <r>
    <x v="2"/>
    <x v="5"/>
    <x v="20"/>
    <x v="77"/>
    <n v="386"/>
    <n v="491994.33"/>
    <n v="286980.09000000003"/>
    <n v="205014.24"/>
    <n v="30"/>
    <n v="20824.650000000001"/>
    <n v="12404.1"/>
    <n v="36790.699999999997"/>
    <n v="32378.52"/>
    <n v="212"/>
    <n v="30109.58"/>
    <n v="31025.11"/>
    <n v="488"/>
    <n v="5282.11"/>
    <n v="3468.13"/>
    <n v="43"/>
    <n v="108341.2"/>
    <n v="69365.789999999994"/>
    <x v="0"/>
    <x v="0"/>
    <x v="0"/>
    <x v="0"/>
    <x v="0"/>
    <x v="0"/>
  </r>
  <r>
    <x v="2"/>
    <x v="5"/>
    <x v="20"/>
    <x v="78"/>
    <n v="376"/>
    <n v="519741.08"/>
    <n v="318763.66000000003"/>
    <n v="200977.41999999998"/>
    <n v="40"/>
    <n v="22913.24"/>
    <n v="11391.02"/>
    <n v="37210"/>
    <n v="30400.87"/>
    <n v="208"/>
    <n v="27710.29"/>
    <n v="31247.64"/>
    <n v="469"/>
    <n v="4658.6899999999996"/>
    <n v="5002.17"/>
    <n v="52"/>
    <n v="105314.2"/>
    <n v="105500.3"/>
    <x v="0"/>
    <x v="0"/>
    <x v="0"/>
    <x v="0"/>
    <x v="0"/>
    <x v="0"/>
  </r>
  <r>
    <x v="2"/>
    <x v="5"/>
    <x v="21"/>
    <x v="79"/>
    <n v="66"/>
    <n v="58893.47"/>
    <n v="30971.620000000003"/>
    <n v="27921.85"/>
    <n v="0"/>
    <n v="3554.65"/>
    <n v="1467.35"/>
    <n v="6841.83"/>
    <n v="3128.99"/>
    <n v="32"/>
    <n v="2908.79"/>
    <n v="2900.47"/>
    <n v="50"/>
    <n v="4072.58"/>
    <n v="3533.17"/>
    <n v="23"/>
    <n v="0"/>
    <n v="0"/>
    <x v="0"/>
    <x v="0"/>
    <x v="0"/>
    <x v="0"/>
    <x v="0"/>
    <x v="0"/>
  </r>
  <r>
    <x v="2"/>
    <x v="5"/>
    <x v="21"/>
    <x v="80"/>
    <n v="42"/>
    <n v="45471.88"/>
    <n v="20812.229999999996"/>
    <n v="24659.65"/>
    <n v="0"/>
    <n v="2196.15"/>
    <n v="944.85"/>
    <n v="6061.78"/>
    <n v="1822.01"/>
    <n v="24"/>
    <n v="2649.88"/>
    <n v="918.21"/>
    <n v="29"/>
    <n v="7344.84"/>
    <n v="1359.58"/>
    <n v="20"/>
    <n v="0"/>
    <n v="0"/>
    <x v="0"/>
    <x v="0"/>
    <x v="0"/>
    <x v="0"/>
    <x v="0"/>
    <x v="0"/>
  </r>
  <r>
    <x v="2"/>
    <x v="5"/>
    <x v="21"/>
    <x v="133"/>
    <n v="37"/>
    <n v="43455.42"/>
    <n v="16457.939999999999"/>
    <n v="26997.48"/>
    <n v="0"/>
    <n v="2207.6999999999998"/>
    <n v="716.3"/>
    <n v="5570.84"/>
    <n v="1020.02"/>
    <n v="20"/>
    <n v="2685.24"/>
    <n v="1181.0999999999999"/>
    <n v="36"/>
    <n v="9879.7000000000007"/>
    <n v="358.8"/>
    <n v="15"/>
    <n v="0"/>
    <n v="0"/>
    <x v="0"/>
    <x v="0"/>
    <x v="0"/>
    <x v="0"/>
    <x v="0"/>
    <x v="0"/>
  </r>
  <r>
    <x v="2"/>
    <x v="5"/>
    <x v="21"/>
    <x v="155"/>
    <n v="54"/>
    <n v="59366.48"/>
    <n v="25463.32"/>
    <n v="33903.160000000003"/>
    <n v="0"/>
    <n v="3104.75"/>
    <n v="1062.25"/>
    <n v="6648.6"/>
    <n v="2512.13"/>
    <n v="29"/>
    <n v="3334.11"/>
    <n v="1811.28"/>
    <n v="44"/>
    <n v="8215.7000000000007"/>
    <n v="1756.2"/>
    <n v="15"/>
    <n v="0"/>
    <n v="0"/>
    <x v="0"/>
    <x v="0"/>
    <x v="0"/>
    <x v="0"/>
    <x v="0"/>
    <x v="0"/>
  </r>
  <r>
    <x v="2"/>
    <x v="5"/>
    <x v="30"/>
    <x v="134"/>
    <n v="0"/>
    <n v="164700.21"/>
    <n v="163700.21"/>
    <n v="1000"/>
    <n v="51"/>
    <n v="0"/>
    <n v="0"/>
    <n v="0"/>
    <n v="0"/>
    <n v="0"/>
    <n v="0"/>
    <n v="0"/>
    <n v="0"/>
    <n v="0"/>
    <n v="0"/>
    <n v="0"/>
    <n v="1000"/>
    <n v="163700.20000000001"/>
    <x v="0"/>
    <x v="0"/>
    <x v="0"/>
    <x v="0"/>
    <x v="0"/>
    <x v="0"/>
  </r>
  <r>
    <x v="2"/>
    <x v="5"/>
    <x v="28"/>
    <x v="6"/>
    <n v="287"/>
    <n v="63591.37"/>
    <n v="26268.370000000003"/>
    <n v="37323"/>
    <n v="0"/>
    <n v="20550.55"/>
    <n v="7080.45"/>
    <n v="1379.53"/>
    <n v="2474.56"/>
    <n v="12"/>
    <n v="2820.36"/>
    <n v="3475.84"/>
    <n v="64"/>
    <n v="11914.56"/>
    <n v="5529.34"/>
    <n v="425"/>
    <n v="0"/>
    <n v="0"/>
    <x v="0"/>
    <x v="0"/>
    <x v="0"/>
    <x v="0"/>
    <x v="0"/>
    <x v="0"/>
  </r>
  <r>
    <x v="2"/>
    <x v="5"/>
    <x v="28"/>
    <x v="9"/>
    <n v="1"/>
    <n v="894.18"/>
    <n v="461.17999999999995"/>
    <n v="433"/>
    <n v="0"/>
    <n v="11"/>
    <n v="44"/>
    <n v="0"/>
    <n v="0"/>
    <n v="0"/>
    <n v="67.540000000000006"/>
    <n v="294.98"/>
    <n v="3"/>
    <n v="21.46"/>
    <n v="122.2"/>
    <n v="3"/>
    <n v="0"/>
    <n v="0"/>
    <x v="0"/>
    <x v="0"/>
    <x v="0"/>
    <x v="0"/>
    <x v="0"/>
    <x v="0"/>
  </r>
  <r>
    <x v="2"/>
    <x v="5"/>
    <x v="28"/>
    <x v="10"/>
    <n v="2"/>
    <n v="524.82000000000005"/>
    <n v="241.23000000000002"/>
    <n v="283.59000000000003"/>
    <n v="0"/>
    <n v="125.5"/>
    <n v="49.5"/>
    <n v="0"/>
    <n v="0"/>
    <n v="0"/>
    <n v="0"/>
    <n v="0"/>
    <n v="0"/>
    <n v="158.09"/>
    <n v="191.73"/>
    <n v="8"/>
    <n v="0"/>
    <n v="0"/>
    <x v="0"/>
    <x v="0"/>
    <x v="0"/>
    <x v="0"/>
    <x v="0"/>
    <x v="0"/>
  </r>
  <r>
    <x v="2"/>
    <x v="5"/>
    <x v="28"/>
    <x v="12"/>
    <n v="3"/>
    <n v="535.5"/>
    <n v="52.800000000000011"/>
    <n v="482.7"/>
    <n v="0"/>
    <n v="253.2"/>
    <n v="52.8"/>
    <n v="0"/>
    <n v="0"/>
    <n v="0"/>
    <n v="222.3"/>
    <n v="0"/>
    <n v="2"/>
    <n v="7.2"/>
    <n v="0"/>
    <n v="1"/>
    <n v="0"/>
    <n v="0"/>
    <x v="0"/>
    <x v="0"/>
    <x v="0"/>
    <x v="0"/>
    <x v="0"/>
    <x v="0"/>
  </r>
  <r>
    <x v="2"/>
    <x v="5"/>
    <x v="28"/>
    <x v="14"/>
    <n v="270"/>
    <n v="51349.95"/>
    <n v="16006"/>
    <n v="35343.949999999997"/>
    <n v="0"/>
    <n v="21195.8"/>
    <n v="5611.2"/>
    <n v="1061.98"/>
    <n v="443.2"/>
    <n v="5"/>
    <n v="1684.12"/>
    <n v="727.87"/>
    <n v="25"/>
    <n v="11006.05"/>
    <n v="6213.37"/>
    <n v="444"/>
    <n v="0"/>
    <n v="0"/>
    <x v="0"/>
    <x v="0"/>
    <x v="0"/>
    <x v="0"/>
    <x v="0"/>
    <x v="0"/>
  </r>
  <r>
    <x v="2"/>
    <x v="5"/>
    <x v="28"/>
    <x v="20"/>
    <n v="14"/>
    <n v="2048.1999999999998"/>
    <n v="221.79999999999973"/>
    <n v="1826.4"/>
    <n v="0"/>
    <n v="1225.2"/>
    <n v="221.8"/>
    <n v="0"/>
    <n v="0"/>
    <n v="0"/>
    <n v="0"/>
    <n v="0"/>
    <n v="0"/>
    <n v="601.20000000000005"/>
    <n v="0"/>
    <n v="15"/>
    <n v="0"/>
    <n v="0"/>
    <x v="0"/>
    <x v="0"/>
    <x v="0"/>
    <x v="0"/>
    <x v="0"/>
    <x v="0"/>
  </r>
  <r>
    <x v="2"/>
    <x v="5"/>
    <x v="28"/>
    <x v="113"/>
    <n v="54"/>
    <n v="10780.49"/>
    <n v="3299.8899999999994"/>
    <n v="7480.6"/>
    <n v="0"/>
    <n v="4611.3500000000004"/>
    <n v="996.15"/>
    <n v="90"/>
    <n v="0"/>
    <n v="1"/>
    <n v="377.1"/>
    <n v="832.65"/>
    <n v="9"/>
    <n v="2240.15"/>
    <n v="1291.0899999999999"/>
    <n v="75"/>
    <n v="0"/>
    <n v="0"/>
    <x v="0"/>
    <x v="0"/>
    <x v="0"/>
    <x v="0"/>
    <x v="0"/>
    <x v="0"/>
  </r>
  <r>
    <x v="2"/>
    <x v="5"/>
    <x v="28"/>
    <x v="173"/>
    <n v="1"/>
    <n v="924.9"/>
    <n v="179.99999999999989"/>
    <n v="744.90000000000009"/>
    <n v="0"/>
    <n v="168"/>
    <n v="0"/>
    <n v="90"/>
    <n v="0"/>
    <n v="1"/>
    <n v="322.2"/>
    <n v="0"/>
    <n v="2"/>
    <n v="164.7"/>
    <n v="0"/>
    <n v="4"/>
    <n v="0"/>
    <n v="0"/>
    <x v="0"/>
    <x v="0"/>
    <x v="0"/>
    <x v="0"/>
    <x v="0"/>
    <x v="0"/>
  </r>
  <r>
    <x v="2"/>
    <x v="5"/>
    <x v="28"/>
    <x v="1"/>
    <n v="10"/>
    <n v="4630.2"/>
    <n v="1080"/>
    <n v="3550.2"/>
    <n v="0"/>
    <n v="1680"/>
    <n v="0"/>
    <n v="540"/>
    <n v="0"/>
    <n v="6"/>
    <n v="444.6"/>
    <n v="0"/>
    <n v="10"/>
    <n v="885.6"/>
    <n v="0"/>
    <n v="14"/>
    <n v="0"/>
    <n v="0"/>
    <x v="0"/>
    <x v="0"/>
    <x v="0"/>
    <x v="0"/>
    <x v="0"/>
    <x v="0"/>
  </r>
  <r>
    <x v="2"/>
    <x v="5"/>
    <x v="36"/>
    <x v="25"/>
    <n v="0"/>
    <n v="359"/>
    <n v="0"/>
    <n v="359"/>
    <n v="0"/>
    <n v="0"/>
    <n v="0"/>
    <n v="0"/>
    <n v="0"/>
    <n v="0"/>
    <n v="0"/>
    <n v="0"/>
    <n v="0"/>
    <n v="0"/>
    <n v="0"/>
    <n v="0"/>
    <n v="0"/>
    <n v="0"/>
    <x v="0"/>
    <x v="0"/>
    <x v="0"/>
    <x v="0"/>
    <x v="0"/>
    <x v="0"/>
  </r>
  <r>
    <x v="2"/>
    <x v="5"/>
    <x v="22"/>
    <x v="83"/>
    <n v="237"/>
    <n v="485701.38"/>
    <n v="299502.49"/>
    <n v="186198.88999999998"/>
    <n v="14"/>
    <n v="31143.13"/>
    <n v="11755.62"/>
    <n v="13350.21"/>
    <n v="21047.29"/>
    <n v="152"/>
    <n v="242.78"/>
    <n v="362.27"/>
    <n v="8"/>
    <n v="2004.87"/>
    <n v="1597.88"/>
    <n v="21"/>
    <n v="138719.9"/>
    <n v="195944.4"/>
    <x v="0"/>
    <x v="0"/>
    <x v="0"/>
    <x v="0"/>
    <x v="0"/>
    <x v="0"/>
  </r>
  <r>
    <x v="2"/>
    <x v="5"/>
    <x v="22"/>
    <x v="84"/>
    <n v="221"/>
    <n v="305186.49"/>
    <n v="179330"/>
    <n v="125856.48999999999"/>
    <n v="15"/>
    <n v="29259.13"/>
    <n v="8565.8700000000008"/>
    <n v="19977.64"/>
    <n v="10634.14"/>
    <n v="148"/>
    <n v="3225.63"/>
    <n v="1686.15"/>
    <n v="39"/>
    <n v="1175.75"/>
    <n v="1668.06"/>
    <n v="12"/>
    <n v="72218.34"/>
    <n v="95552.22"/>
    <x v="0"/>
    <x v="0"/>
    <x v="0"/>
    <x v="0"/>
    <x v="0"/>
    <x v="0"/>
  </r>
  <r>
    <x v="2"/>
    <x v="5"/>
    <x v="22"/>
    <x v="85"/>
    <n v="268"/>
    <n v="1184068.32"/>
    <n v="764352.09000000008"/>
    <n v="419716.23"/>
    <n v="24"/>
    <n v="28264.639999999999"/>
    <n v="13334.11"/>
    <n v="11986.66"/>
    <n v="20088.439999999999"/>
    <n v="156"/>
    <n v="3275.9"/>
    <n v="12634.85"/>
    <n v="137"/>
    <n v="705.23"/>
    <n v="259.25"/>
    <n v="7"/>
    <n v="374556.8"/>
    <n v="653885.19999999995"/>
    <x v="0"/>
    <x v="0"/>
    <x v="0"/>
    <x v="0"/>
    <x v="0"/>
    <x v="0"/>
  </r>
  <r>
    <x v="2"/>
    <x v="5"/>
    <x v="22"/>
    <x v="86"/>
    <n v="1"/>
    <n v="84"/>
    <n v="0"/>
    <n v="84"/>
    <n v="0"/>
    <n v="84"/>
    <n v="0"/>
    <n v="0"/>
    <n v="0"/>
    <n v="0"/>
    <n v="0"/>
    <n v="0"/>
    <n v="0"/>
    <n v="0"/>
    <n v="0"/>
    <n v="0"/>
    <n v="0"/>
    <n v="0"/>
    <x v="0"/>
    <x v="0"/>
    <x v="0"/>
    <x v="0"/>
    <x v="0"/>
    <x v="0"/>
  </r>
  <r>
    <x v="2"/>
    <x v="5"/>
    <x v="22"/>
    <x v="87"/>
    <n v="312"/>
    <n v="823508.16"/>
    <n v="655604.5"/>
    <n v="167903.66"/>
    <n v="15"/>
    <n v="22534.66"/>
    <n v="17054.099999999999"/>
    <n v="56339.61"/>
    <n v="78266.460000000006"/>
    <n v="247"/>
    <n v="12163.14"/>
    <n v="12778.15"/>
    <n v="268"/>
    <n v="2482.7399999999998"/>
    <n v="1632.06"/>
    <n v="25"/>
    <n v="72209.509999999995"/>
    <n v="276661.59999999998"/>
    <x v="0"/>
    <x v="0"/>
    <x v="0"/>
    <x v="0"/>
    <x v="0"/>
    <x v="0"/>
  </r>
  <r>
    <x v="2"/>
    <x v="5"/>
    <x v="22"/>
    <x v="123"/>
    <n v="337"/>
    <n v="269743.53999999998"/>
    <n v="218909.12999999998"/>
    <n v="50834.41"/>
    <n v="0"/>
    <n v="13207.75"/>
    <n v="9874.75"/>
    <n v="30513.58"/>
    <n v="45796.89"/>
    <n v="339"/>
    <n v="5992.53"/>
    <n v="7573.07"/>
    <n v="98"/>
    <n v="1120.55"/>
    <n v="3043.48"/>
    <n v="11"/>
    <n v="0"/>
    <n v="0"/>
    <x v="0"/>
    <x v="0"/>
    <x v="0"/>
    <x v="0"/>
    <x v="0"/>
    <x v="0"/>
  </r>
  <r>
    <x v="2"/>
    <x v="5"/>
    <x v="22"/>
    <x v="164"/>
    <n v="512"/>
    <n v="359401.98"/>
    <n v="292513.28999999998"/>
    <n v="66888.69"/>
    <n v="0"/>
    <n v="20691.150000000001"/>
    <n v="13594.85"/>
    <n v="34863.65"/>
    <n v="62083.26"/>
    <n v="367"/>
    <n v="6535.48"/>
    <n v="19977.07"/>
    <n v="234"/>
    <n v="4790.41"/>
    <n v="2964.29"/>
    <n v="47"/>
    <n v="0"/>
    <n v="0"/>
    <x v="0"/>
    <x v="0"/>
    <x v="0"/>
    <x v="0"/>
    <x v="0"/>
    <x v="0"/>
  </r>
  <r>
    <x v="2"/>
    <x v="5"/>
    <x v="23"/>
    <x v="135"/>
    <n v="242"/>
    <n v="92565.52"/>
    <n v="59861.450000000004"/>
    <n v="32704.07"/>
    <n v="0"/>
    <n v="3416.8"/>
    <n v="9302.9"/>
    <n v="0"/>
    <n v="0"/>
    <n v="0"/>
    <n v="0"/>
    <n v="0"/>
    <n v="0"/>
    <n v="16341.27"/>
    <n v="50558.55"/>
    <n v="210"/>
    <n v="0"/>
    <n v="0"/>
    <x v="0"/>
    <x v="0"/>
    <x v="0"/>
    <x v="0"/>
    <x v="0"/>
    <x v="0"/>
  </r>
  <r>
    <x v="2"/>
    <x v="5"/>
    <x v="23"/>
    <x v="90"/>
    <n v="324"/>
    <n v="200569.49"/>
    <n v="161022.72999999998"/>
    <n v="39546.76"/>
    <n v="0"/>
    <n v="4336.24"/>
    <n v="9400.41"/>
    <n v="0"/>
    <n v="0"/>
    <n v="0"/>
    <n v="0"/>
    <n v="0"/>
    <n v="0"/>
    <n v="18126.52"/>
    <n v="151622.29999999999"/>
    <n v="475"/>
    <n v="0"/>
    <n v="0"/>
    <x v="0"/>
    <x v="0"/>
    <x v="0"/>
    <x v="0"/>
    <x v="0"/>
    <x v="0"/>
  </r>
  <r>
    <x v="2"/>
    <x v="5"/>
    <x v="23"/>
    <x v="91"/>
    <n v="260"/>
    <n v="117732.08"/>
    <n v="89782.88"/>
    <n v="27949.200000000001"/>
    <n v="0"/>
    <n v="3519.41"/>
    <n v="6622.94"/>
    <n v="0"/>
    <n v="0"/>
    <n v="0"/>
    <n v="0"/>
    <n v="0"/>
    <n v="0"/>
    <n v="11594.79"/>
    <n v="83159.94"/>
    <n v="301"/>
    <n v="0"/>
    <n v="0"/>
    <x v="0"/>
    <x v="0"/>
    <x v="0"/>
    <x v="0"/>
    <x v="0"/>
    <x v="0"/>
  </r>
  <r>
    <x v="2"/>
    <x v="5"/>
    <x v="23"/>
    <x v="124"/>
    <n v="255"/>
    <n v="105412.62"/>
    <n v="84585.069999999992"/>
    <n v="20827.55"/>
    <n v="0"/>
    <n v="3044.7"/>
    <n v="5854.05"/>
    <n v="0"/>
    <n v="0"/>
    <n v="0"/>
    <n v="0"/>
    <n v="0"/>
    <n v="0"/>
    <n v="8484.85"/>
    <n v="78731.02"/>
    <n v="286"/>
    <n v="0"/>
    <n v="0"/>
    <x v="0"/>
    <x v="0"/>
    <x v="0"/>
    <x v="0"/>
    <x v="0"/>
    <x v="0"/>
  </r>
  <r>
    <x v="2"/>
    <x v="5"/>
    <x v="23"/>
    <x v="125"/>
    <n v="46"/>
    <n v="52239.33"/>
    <n v="11719.730000000003"/>
    <n v="40519.599999999999"/>
    <n v="5"/>
    <n v="1088.27"/>
    <n v="2023.01"/>
    <n v="0"/>
    <n v="0"/>
    <n v="0"/>
    <n v="0"/>
    <n v="0"/>
    <n v="0"/>
    <n v="1765.33"/>
    <n v="7791.72"/>
    <n v="32"/>
    <n v="37435"/>
    <n v="1905"/>
    <x v="0"/>
    <x v="0"/>
    <x v="0"/>
    <x v="0"/>
    <x v="0"/>
    <x v="0"/>
  </r>
  <r>
    <x v="2"/>
    <x v="5"/>
    <x v="23"/>
    <x v="174"/>
    <n v="57"/>
    <n v="20948.650000000001"/>
    <n v="18123.95"/>
    <n v="2824.7"/>
    <n v="0"/>
    <n v="609.35"/>
    <n v="1263.6500000000001"/>
    <n v="0"/>
    <n v="0"/>
    <n v="0"/>
    <n v="0"/>
    <n v="0"/>
    <n v="0"/>
    <n v="2215.35"/>
    <n v="16860.3"/>
    <n v="65"/>
    <n v="0"/>
    <n v="0"/>
    <x v="0"/>
    <x v="0"/>
    <x v="0"/>
    <x v="0"/>
    <x v="0"/>
    <x v="0"/>
  </r>
  <r>
    <x v="2"/>
    <x v="5"/>
    <x v="24"/>
    <x v="94"/>
    <n v="425"/>
    <n v="476740.61"/>
    <n v="188679.90000000002"/>
    <n v="288060.70999999996"/>
    <n v="51"/>
    <n v="56058.53"/>
    <n v="12366.47"/>
    <n v="19957.41"/>
    <n v="18594.61"/>
    <n v="44"/>
    <n v="4194.4799999999996"/>
    <n v="3776.67"/>
    <n v="62"/>
    <n v="4417.79"/>
    <n v="1177.6199999999999"/>
    <n v="34"/>
    <n v="202988.5"/>
    <n v="75660.5"/>
    <x v="0"/>
    <x v="0"/>
    <x v="0"/>
    <x v="0"/>
    <x v="0"/>
    <x v="0"/>
  </r>
  <r>
    <x v="2"/>
    <x v="5"/>
    <x v="24"/>
    <x v="95"/>
    <n v="125"/>
    <n v="220649.84"/>
    <n v="110958.29"/>
    <n v="109691.55"/>
    <n v="25"/>
    <n v="14451.51"/>
    <n v="4742.24"/>
    <n v="6390.04"/>
    <n v="4655.4399999999996"/>
    <n v="21"/>
    <n v="906.3"/>
    <n v="0"/>
    <n v="5"/>
    <n v="371.7"/>
    <n v="32.9"/>
    <n v="5"/>
    <n v="87572"/>
    <n v="79436.75"/>
    <x v="0"/>
    <x v="0"/>
    <x v="0"/>
    <x v="0"/>
    <x v="0"/>
    <x v="0"/>
  </r>
  <r>
    <x v="2"/>
    <x v="5"/>
    <x v="24"/>
    <x v="97"/>
    <n v="303"/>
    <n v="459024.67"/>
    <n v="263247.67"/>
    <n v="195777"/>
    <n v="47"/>
    <n v="32483.38"/>
    <n v="11044.12"/>
    <n v="7916.52"/>
    <n v="13917.2"/>
    <n v="46"/>
    <n v="1835.1"/>
    <n v="1101.79"/>
    <n v="22"/>
    <n v="1103"/>
    <n v="2527.84"/>
    <n v="31"/>
    <n v="152439"/>
    <n v="190989.3"/>
    <x v="0"/>
    <x v="0"/>
    <x v="0"/>
    <x v="0"/>
    <x v="0"/>
    <x v="0"/>
  </r>
  <r>
    <x v="2"/>
    <x v="5"/>
    <x v="24"/>
    <x v="111"/>
    <n v="0"/>
    <n v="78.3"/>
    <n v="0"/>
    <n v="78.3"/>
    <n v="0"/>
    <n v="0"/>
    <n v="0"/>
    <n v="0"/>
    <n v="0"/>
    <n v="0"/>
    <n v="0"/>
    <n v="0"/>
    <n v="0"/>
    <n v="78.3"/>
    <n v="0"/>
    <n v="1"/>
    <n v="0"/>
    <n v="0"/>
    <x v="0"/>
    <x v="0"/>
    <x v="0"/>
    <x v="0"/>
    <x v="0"/>
    <x v="0"/>
  </r>
  <r>
    <x v="2"/>
    <x v="5"/>
    <x v="24"/>
    <x v="98"/>
    <n v="304"/>
    <n v="362278.24"/>
    <n v="131028.9"/>
    <n v="231249.34"/>
    <n v="34"/>
    <n v="35916.519999999997"/>
    <n v="12189.73"/>
    <n v="19075.84"/>
    <n v="8601.73"/>
    <n v="45"/>
    <n v="3934.68"/>
    <n v="1155.25"/>
    <n v="33"/>
    <n v="2180.5"/>
    <n v="1108.3"/>
    <n v="22"/>
    <n v="170141.8"/>
    <n v="52618.74"/>
    <x v="0"/>
    <x v="0"/>
    <x v="0"/>
    <x v="0"/>
    <x v="0"/>
    <x v="0"/>
  </r>
  <r>
    <x v="2"/>
    <x v="5"/>
    <x v="24"/>
    <x v="119"/>
    <n v="0"/>
    <n v="14372.82"/>
    <n v="14372.82"/>
    <n v="0"/>
    <n v="1"/>
    <n v="0"/>
    <n v="0"/>
    <n v="0"/>
    <n v="0"/>
    <n v="0"/>
    <n v="0"/>
    <n v="0"/>
    <n v="0"/>
    <n v="0"/>
    <n v="0"/>
    <n v="0"/>
    <n v="0"/>
    <n v="14372.82"/>
    <x v="0"/>
    <x v="0"/>
    <x v="0"/>
    <x v="0"/>
    <x v="0"/>
    <x v="0"/>
  </r>
  <r>
    <x v="2"/>
    <x v="5"/>
    <x v="24"/>
    <x v="126"/>
    <n v="102"/>
    <n v="73273.539999999994"/>
    <n v="53512.56"/>
    <n v="19760.98"/>
    <n v="0"/>
    <n v="12185"/>
    <n v="4497.5"/>
    <n v="4978.6099999999997"/>
    <n v="12385.19"/>
    <n v="21"/>
    <n v="833.27"/>
    <n v="691.27"/>
    <n v="9"/>
    <n v="1764.1"/>
    <n v="1211"/>
    <n v="8"/>
    <n v="0"/>
    <n v="0"/>
    <x v="0"/>
    <x v="0"/>
    <x v="0"/>
    <x v="0"/>
    <x v="0"/>
    <x v="0"/>
  </r>
  <r>
    <x v="2"/>
    <x v="5"/>
    <x v="24"/>
    <x v="136"/>
    <n v="61"/>
    <n v="30496.639999999999"/>
    <n v="10211.150000000001"/>
    <n v="20285.489999999998"/>
    <n v="1"/>
    <n v="6508.63"/>
    <n v="3328.87"/>
    <n v="3254.96"/>
    <n v="124.12"/>
    <n v="7"/>
    <n v="982.8"/>
    <n v="0"/>
    <n v="8"/>
    <n v="89.1"/>
    <n v="0"/>
    <n v="1"/>
    <n v="9450"/>
    <n v="0"/>
    <x v="0"/>
    <x v="0"/>
    <x v="0"/>
    <x v="0"/>
    <x v="0"/>
    <x v="0"/>
  </r>
  <r>
    <x v="2"/>
    <x v="5"/>
    <x v="24"/>
    <x v="127"/>
    <n v="867"/>
    <n v="104199.63"/>
    <n v="58265.79"/>
    <n v="45933.840000000004"/>
    <n v="0"/>
    <n v="38720.1"/>
    <n v="16595.400000000001"/>
    <n v="3337.84"/>
    <n v="11085.07"/>
    <n v="28"/>
    <n v="1512.75"/>
    <n v="813.83"/>
    <n v="14"/>
    <n v="1525.15"/>
    <n v="925.67"/>
    <n v="40"/>
    <n v="0"/>
    <n v="0"/>
    <x v="0"/>
    <x v="0"/>
    <x v="0"/>
    <x v="0"/>
    <x v="0"/>
    <x v="0"/>
  </r>
  <r>
    <x v="2"/>
    <x v="5"/>
    <x v="25"/>
    <x v="101"/>
    <n v="66"/>
    <n v="74435.19"/>
    <n v="44612.3"/>
    <n v="29822.89"/>
    <n v="6"/>
    <n v="5616.25"/>
    <n v="4820"/>
    <n v="0"/>
    <n v="0"/>
    <n v="0"/>
    <n v="241.91"/>
    <n v="452.82"/>
    <n v="8"/>
    <n v="417.73"/>
    <n v="8035.46"/>
    <n v="54"/>
    <n v="23547"/>
    <n v="31304.02"/>
    <x v="0"/>
    <x v="0"/>
    <x v="0"/>
    <x v="0"/>
    <x v="0"/>
    <x v="0"/>
  </r>
  <r>
    <x v="2"/>
    <x v="5"/>
    <x v="25"/>
    <x v="128"/>
    <n v="388"/>
    <n v="83560.84"/>
    <n v="44205.95"/>
    <n v="39354.89"/>
    <n v="1"/>
    <n v="27102.2"/>
    <n v="29340.799999999999"/>
    <n v="0"/>
    <n v="0"/>
    <n v="0"/>
    <n v="0"/>
    <n v="250.9"/>
    <n v="1"/>
    <n v="5901.69"/>
    <n v="14614.25"/>
    <n v="112"/>
    <n v="5500"/>
    <n v="0"/>
    <x v="0"/>
    <x v="0"/>
    <x v="0"/>
    <x v="0"/>
    <x v="0"/>
    <x v="0"/>
  </r>
  <r>
    <x v="2"/>
    <x v="5"/>
    <x v="25"/>
    <x v="137"/>
    <n v="229"/>
    <n v="258107.99"/>
    <n v="195926.38999999998"/>
    <n v="62181.600000000006"/>
    <n v="14"/>
    <n v="23854.39"/>
    <n v="14718.11"/>
    <n v="0"/>
    <n v="0"/>
    <n v="0"/>
    <n v="339.47"/>
    <n v="1193.23"/>
    <n v="15"/>
    <n v="18289.740000000002"/>
    <n v="40856.660000000003"/>
    <n v="240"/>
    <n v="19698"/>
    <n v="139158.39999999999"/>
    <x v="0"/>
    <x v="0"/>
    <x v="0"/>
    <x v="0"/>
    <x v="0"/>
    <x v="0"/>
  </r>
  <r>
    <x v="2"/>
    <x v="5"/>
    <x v="25"/>
    <x v="169"/>
    <n v="75"/>
    <n v="31858.2"/>
    <n v="22443.599999999999"/>
    <n v="9414.6"/>
    <n v="0"/>
    <n v="7738.25"/>
    <n v="5841.75"/>
    <n v="0"/>
    <n v="0"/>
    <n v="0"/>
    <n v="0"/>
    <n v="0"/>
    <n v="0"/>
    <n v="1676.35"/>
    <n v="16601.849999999999"/>
    <n v="67"/>
    <n v="0"/>
    <n v="0"/>
    <x v="0"/>
    <x v="0"/>
    <x v="0"/>
    <x v="0"/>
    <x v="0"/>
    <x v="0"/>
  </r>
  <r>
    <x v="2"/>
    <x v="5"/>
    <x v="26"/>
    <x v="103"/>
    <n v="0"/>
    <n v="525"/>
    <n v="0"/>
    <n v="525"/>
    <n v="0"/>
    <n v="0"/>
    <n v="0"/>
    <n v="0"/>
    <n v="0"/>
    <n v="0"/>
    <n v="0"/>
    <n v="0"/>
    <n v="0"/>
    <n v="0"/>
    <n v="0"/>
    <n v="0"/>
    <n v="0"/>
    <n v="0"/>
    <x v="0"/>
    <x v="0"/>
    <x v="0"/>
    <x v="0"/>
    <x v="0"/>
    <x v="0"/>
  </r>
  <r>
    <x v="2"/>
    <x v="5"/>
    <x v="26"/>
    <x v="104"/>
    <n v="331"/>
    <n v="105272.09"/>
    <n v="30679.440000000002"/>
    <n v="74592.649999999994"/>
    <n v="0"/>
    <n v="30421.05"/>
    <n v="17662.7"/>
    <n v="0"/>
    <n v="0"/>
    <n v="0"/>
    <n v="9947.83"/>
    <n v="6959.3"/>
    <n v="124"/>
    <n v="1228.77"/>
    <n v="6057.44"/>
    <n v="11"/>
    <n v="0"/>
    <n v="0"/>
    <x v="0"/>
    <x v="0"/>
    <x v="0"/>
    <x v="0"/>
    <x v="0"/>
    <x v="0"/>
  </r>
  <r>
    <x v="2"/>
    <x v="5"/>
    <x v="26"/>
    <x v="105"/>
    <n v="389"/>
    <n v="64526.22"/>
    <n v="25578.14"/>
    <n v="38948.080000000002"/>
    <n v="0"/>
    <n v="32626.53"/>
    <n v="15295.97"/>
    <n v="325.8"/>
    <n v="0"/>
    <n v="1"/>
    <n v="3560.24"/>
    <n v="6777.86"/>
    <n v="91"/>
    <n v="1373.51"/>
    <n v="2852.71"/>
    <n v="20"/>
    <n v="0"/>
    <n v="0"/>
    <x v="0"/>
    <x v="0"/>
    <x v="0"/>
    <x v="0"/>
    <x v="0"/>
    <x v="0"/>
  </r>
  <r>
    <x v="2"/>
    <x v="5"/>
    <x v="26"/>
    <x v="106"/>
    <n v="72"/>
    <n v="33324.589999999997"/>
    <n v="8979.8699999999953"/>
    <n v="24344.720000000001"/>
    <n v="0"/>
    <n v="7816.36"/>
    <n v="4653.1000000000004"/>
    <n v="0"/>
    <n v="0"/>
    <n v="0"/>
    <n v="2924.56"/>
    <n v="2875.17"/>
    <n v="53"/>
    <n v="298.8"/>
    <n v="1451.6"/>
    <n v="5"/>
    <n v="0"/>
    <n v="0"/>
    <x v="0"/>
    <x v="0"/>
    <x v="0"/>
    <x v="0"/>
    <x v="0"/>
    <x v="0"/>
  </r>
  <r>
    <x v="3"/>
    <x v="5"/>
    <x v="0"/>
    <x v="3"/>
    <n v="413"/>
    <n v="200249.5"/>
    <n v="133231.12"/>
    <n v="67018.38"/>
    <n v="0"/>
    <n v="21164.7"/>
    <n v="14446.3"/>
    <n v="10498.37"/>
    <n v="19211.61"/>
    <n v="106"/>
    <n v="13574.17"/>
    <n v="21450.74"/>
    <n v="303"/>
    <n v="17946.14"/>
    <n v="18702.509999999998"/>
    <n v="829"/>
    <n v="0"/>
    <n v="0"/>
    <x v="0"/>
    <x v="0"/>
    <x v="0"/>
    <x v="0"/>
    <x v="0"/>
    <x v="0"/>
  </r>
  <r>
    <x v="3"/>
    <x v="5"/>
    <x v="0"/>
    <x v="4"/>
    <n v="213"/>
    <n v="125289.2"/>
    <n v="67661.579999999987"/>
    <n v="57627.62000000001"/>
    <n v="0"/>
    <n v="13926.4"/>
    <n v="5965.1"/>
    <n v="17101.830000000002"/>
    <n v="6537.04"/>
    <n v="69"/>
    <n v="12036.98"/>
    <n v="2041.37"/>
    <n v="111"/>
    <n v="11473.41"/>
    <n v="5840.33"/>
    <n v="390"/>
    <n v="0"/>
    <n v="0"/>
    <x v="0"/>
    <x v="0"/>
    <x v="0"/>
    <x v="0"/>
    <x v="0"/>
    <x v="0"/>
  </r>
  <r>
    <x v="3"/>
    <x v="5"/>
    <x v="0"/>
    <x v="111"/>
    <n v="399"/>
    <n v="160281.99"/>
    <n v="98789.15"/>
    <n v="61492.84"/>
    <n v="0"/>
    <n v="13699.22"/>
    <n v="5220.78"/>
    <n v="13557.09"/>
    <n v="16560.54"/>
    <n v="77"/>
    <n v="9448.41"/>
    <n v="4744.37"/>
    <n v="120"/>
    <n v="19704.12"/>
    <n v="12028.2"/>
    <n v="771"/>
    <n v="0"/>
    <n v="0"/>
    <x v="0"/>
    <x v="0"/>
    <x v="0"/>
    <x v="0"/>
    <x v="0"/>
    <x v="0"/>
  </r>
  <r>
    <x v="3"/>
    <x v="5"/>
    <x v="0"/>
    <x v="204"/>
    <n v="0"/>
    <n v="30"/>
    <n v="0"/>
    <n v="30"/>
    <n v="0"/>
    <n v="0"/>
    <n v="0"/>
    <n v="0"/>
    <n v="0"/>
    <n v="0"/>
    <n v="0"/>
    <n v="0"/>
    <n v="0"/>
    <n v="0"/>
    <n v="0"/>
    <n v="0"/>
    <n v="0"/>
    <n v="0"/>
    <x v="0"/>
    <x v="0"/>
    <x v="0"/>
    <x v="0"/>
    <x v="0"/>
    <x v="0"/>
  </r>
  <r>
    <x v="3"/>
    <x v="5"/>
    <x v="0"/>
    <x v="13"/>
    <n v="353"/>
    <n v="137098.46"/>
    <n v="76105.06"/>
    <n v="60993.4"/>
    <n v="0"/>
    <n v="13183.39"/>
    <n v="4138.3599999999997"/>
    <n v="11526.97"/>
    <n v="9113.2099999999991"/>
    <n v="72"/>
    <n v="12559.93"/>
    <n v="12073.16"/>
    <n v="195"/>
    <n v="16940.11"/>
    <n v="9499.9699999999993"/>
    <n v="570"/>
    <n v="0"/>
    <n v="0"/>
    <x v="0"/>
    <x v="0"/>
    <x v="0"/>
    <x v="0"/>
    <x v="0"/>
    <x v="0"/>
  </r>
  <r>
    <x v="3"/>
    <x v="5"/>
    <x v="0"/>
    <x v="141"/>
    <n v="499"/>
    <n v="159250.9"/>
    <n v="74446.039999999994"/>
    <n v="84804.86"/>
    <n v="0"/>
    <n v="18806.46"/>
    <n v="5630.29"/>
    <n v="11875.41"/>
    <n v="6228.22"/>
    <n v="69"/>
    <n v="22801.99"/>
    <n v="10013.49"/>
    <n v="242"/>
    <n v="27997"/>
    <n v="16366.78"/>
    <n v="983"/>
    <n v="0"/>
    <n v="0"/>
    <x v="0"/>
    <x v="0"/>
    <x v="0"/>
    <x v="0"/>
    <x v="0"/>
    <x v="0"/>
  </r>
  <r>
    <x v="3"/>
    <x v="5"/>
    <x v="0"/>
    <x v="142"/>
    <n v="675"/>
    <n v="261239.5"/>
    <n v="154152.69"/>
    <n v="107086.81"/>
    <n v="0"/>
    <n v="21472.03"/>
    <n v="9842.7199999999993"/>
    <n v="20639.53"/>
    <n v="23380.37"/>
    <n v="145"/>
    <n v="25403.07"/>
    <n v="14243.57"/>
    <n v="324"/>
    <n v="30889.18"/>
    <n v="18646.23"/>
    <n v="1187"/>
    <n v="0"/>
    <n v="0"/>
    <x v="0"/>
    <x v="0"/>
    <x v="0"/>
    <x v="0"/>
    <x v="0"/>
    <x v="0"/>
  </r>
  <r>
    <x v="3"/>
    <x v="5"/>
    <x v="0"/>
    <x v="175"/>
    <n v="128"/>
    <n v="70671.64"/>
    <n v="56310.11"/>
    <n v="14361.529999999999"/>
    <n v="0"/>
    <n v="4634.8"/>
    <n v="15270.2"/>
    <n v="1494.7"/>
    <n v="5344.07"/>
    <n v="38"/>
    <n v="4811.58"/>
    <n v="13542.68"/>
    <n v="171"/>
    <n v="2357.4499999999998"/>
    <n v="8475.6200000000008"/>
    <n v="258"/>
    <n v="0"/>
    <n v="0"/>
    <x v="0"/>
    <x v="0"/>
    <x v="0"/>
    <x v="0"/>
    <x v="0"/>
    <x v="0"/>
  </r>
  <r>
    <x v="3"/>
    <x v="5"/>
    <x v="0"/>
    <x v="195"/>
    <n v="691"/>
    <n v="224729.63"/>
    <n v="110084.52000000002"/>
    <n v="114645.10999999999"/>
    <n v="0"/>
    <n v="23986.01"/>
    <n v="8904.49"/>
    <n v="18900.509999999998"/>
    <n v="8744.15"/>
    <n v="105"/>
    <n v="32762.47"/>
    <n v="16853.39"/>
    <n v="392"/>
    <n v="35737.120000000003"/>
    <n v="20293.169999999998"/>
    <n v="1241"/>
    <n v="0"/>
    <n v="0"/>
    <x v="0"/>
    <x v="0"/>
    <x v="0"/>
    <x v="0"/>
    <x v="0"/>
    <x v="0"/>
  </r>
  <r>
    <x v="3"/>
    <x v="5"/>
    <x v="0"/>
    <x v="196"/>
    <n v="642"/>
    <n v="255635.5"/>
    <n v="126200.02"/>
    <n v="129435.48"/>
    <n v="0"/>
    <n v="21979.24"/>
    <n v="8509.26"/>
    <n v="26483.62"/>
    <n v="8683.09"/>
    <n v="111"/>
    <n v="40267.699999999997"/>
    <n v="16130.11"/>
    <n v="439"/>
    <n v="35829.919999999998"/>
    <n v="22544.14"/>
    <n v="1293"/>
    <n v="0"/>
    <n v="0"/>
    <x v="0"/>
    <x v="0"/>
    <x v="0"/>
    <x v="0"/>
    <x v="0"/>
    <x v="0"/>
  </r>
  <r>
    <x v="3"/>
    <x v="5"/>
    <x v="1"/>
    <x v="0"/>
    <n v="1420"/>
    <n v="773655.92"/>
    <n v="545833.68000000005"/>
    <n v="227822.24"/>
    <n v="62"/>
    <n v="123418"/>
    <n v="64694.49"/>
    <n v="22579.88"/>
    <n v="14127.91"/>
    <n v="278"/>
    <n v="18543.96"/>
    <n v="12446.6"/>
    <n v="270"/>
    <n v="16280.91"/>
    <n v="25074.58"/>
    <n v="579"/>
    <n v="44127.49"/>
    <n v="356074.5"/>
    <x v="0"/>
    <x v="0"/>
    <x v="0"/>
    <x v="0"/>
    <x v="0"/>
    <x v="0"/>
  </r>
  <r>
    <x v="3"/>
    <x v="5"/>
    <x v="1"/>
    <x v="1"/>
    <n v="783"/>
    <n v="855828.32"/>
    <n v="757032.57"/>
    <n v="98795.75"/>
    <n v="81"/>
    <n v="46673.55"/>
    <n v="51191.45"/>
    <n v="1224.52"/>
    <n v="3928.08"/>
    <n v="23"/>
    <n v="8820.36"/>
    <n v="13231.73"/>
    <n v="155"/>
    <n v="7164.82"/>
    <n v="12834.05"/>
    <n v="376"/>
    <n v="30897.5"/>
    <n v="665542.1"/>
    <x v="0"/>
    <x v="0"/>
    <x v="0"/>
    <x v="0"/>
    <x v="0"/>
    <x v="0"/>
  </r>
  <r>
    <x v="3"/>
    <x v="5"/>
    <x v="1"/>
    <x v="22"/>
    <n v="24"/>
    <n v="18732.95"/>
    <n v="6393.35"/>
    <n v="12339.6"/>
    <n v="0"/>
    <n v="3382"/>
    <n v="1088"/>
    <n v="0"/>
    <n v="0"/>
    <n v="0"/>
    <n v="0"/>
    <n v="636.35"/>
    <n v="1"/>
    <n v="8957.6"/>
    <n v="4669"/>
    <n v="21"/>
    <n v="0"/>
    <n v="0"/>
    <x v="0"/>
    <x v="0"/>
    <x v="0"/>
    <x v="0"/>
    <x v="0"/>
    <x v="0"/>
  </r>
  <r>
    <x v="3"/>
    <x v="5"/>
    <x v="1"/>
    <x v="23"/>
    <n v="80"/>
    <n v="49442.1"/>
    <n v="20699.12"/>
    <n v="28742.98"/>
    <n v="3"/>
    <n v="8467.1299999999992"/>
    <n v="3895.37"/>
    <n v="1234.4100000000001"/>
    <n v="541.38"/>
    <n v="17"/>
    <n v="13132.94"/>
    <n v="10441.629999999999"/>
    <n v="131"/>
    <n v="82.8"/>
    <n v="17.16"/>
    <n v="8"/>
    <n v="5825.7"/>
    <n v="2252"/>
    <x v="0"/>
    <x v="0"/>
    <x v="0"/>
    <x v="0"/>
    <x v="0"/>
    <x v="0"/>
  </r>
  <r>
    <x v="3"/>
    <x v="5"/>
    <x v="1"/>
    <x v="24"/>
    <n v="0"/>
    <n v="1431340.18"/>
    <n v="1417621.8"/>
    <n v="13718.38"/>
    <n v="52"/>
    <n v="0"/>
    <n v="0"/>
    <n v="0"/>
    <n v="0"/>
    <n v="0"/>
    <n v="0"/>
    <n v="0"/>
    <n v="0"/>
    <n v="0"/>
    <n v="0"/>
    <n v="0"/>
    <n v="12793.38"/>
    <n v="1417622"/>
    <x v="0"/>
    <x v="0"/>
    <x v="0"/>
    <x v="0"/>
    <x v="0"/>
    <x v="0"/>
  </r>
  <r>
    <x v="3"/>
    <x v="5"/>
    <x v="1"/>
    <x v="185"/>
    <n v="2"/>
    <n v="168"/>
    <n v="0"/>
    <n v="168"/>
    <n v="0"/>
    <n v="168"/>
    <n v="0"/>
    <n v="0"/>
    <n v="0"/>
    <n v="0"/>
    <n v="0"/>
    <n v="0"/>
    <n v="0"/>
    <n v="0"/>
    <n v="0"/>
    <n v="0"/>
    <n v="0"/>
    <n v="0"/>
    <x v="0"/>
    <x v="0"/>
    <x v="0"/>
    <x v="0"/>
    <x v="0"/>
    <x v="0"/>
  </r>
  <r>
    <x v="3"/>
    <x v="5"/>
    <x v="1"/>
    <x v="112"/>
    <n v="567"/>
    <n v="219664.73"/>
    <n v="159145.28"/>
    <n v="60519.450000000004"/>
    <n v="15"/>
    <n v="35910.800000000003"/>
    <n v="37189.199999999997"/>
    <n v="4651.88"/>
    <n v="5125.5200000000004"/>
    <n v="38"/>
    <n v="5804.69"/>
    <n v="6997.49"/>
    <n v="105"/>
    <n v="5987.11"/>
    <n v="7192.24"/>
    <n v="238"/>
    <n v="6989.97"/>
    <n v="83086.03"/>
    <x v="0"/>
    <x v="0"/>
    <x v="0"/>
    <x v="0"/>
    <x v="0"/>
    <x v="0"/>
  </r>
  <r>
    <x v="3"/>
    <x v="5"/>
    <x v="1"/>
    <x v="157"/>
    <n v="0"/>
    <n v="124"/>
    <n v="0"/>
    <n v="124"/>
    <n v="0"/>
    <n v="0"/>
    <n v="0"/>
    <n v="0"/>
    <n v="0"/>
    <n v="0"/>
    <n v="0"/>
    <n v="0"/>
    <n v="0"/>
    <n v="0"/>
    <n v="0"/>
    <n v="0"/>
    <n v="0"/>
    <n v="0"/>
    <x v="0"/>
    <x v="0"/>
    <x v="0"/>
    <x v="0"/>
    <x v="0"/>
    <x v="0"/>
  </r>
  <r>
    <x v="3"/>
    <x v="5"/>
    <x v="1"/>
    <x v="191"/>
    <n v="1"/>
    <n v="78"/>
    <n v="70.2"/>
    <n v="7.8"/>
    <n v="0"/>
    <n v="7.8"/>
    <n v="70.2"/>
    <n v="0"/>
    <n v="0"/>
    <n v="0"/>
    <n v="0"/>
    <n v="0"/>
    <n v="0"/>
    <n v="0"/>
    <n v="0"/>
    <n v="0"/>
    <n v="0"/>
    <n v="0"/>
    <x v="0"/>
    <x v="0"/>
    <x v="0"/>
    <x v="0"/>
    <x v="0"/>
    <x v="0"/>
  </r>
  <r>
    <x v="3"/>
    <x v="5"/>
    <x v="1"/>
    <x v="143"/>
    <n v="20"/>
    <n v="12198.82"/>
    <n v="7167.38"/>
    <n v="5031.4399999999996"/>
    <n v="0"/>
    <n v="2529.5"/>
    <n v="780.5"/>
    <n v="1276.18"/>
    <n v="710.32"/>
    <n v="8"/>
    <n v="1216.4000000000001"/>
    <n v="1583.89"/>
    <n v="22"/>
    <n v="9.36"/>
    <n v="119.67"/>
    <n v="2"/>
    <n v="0"/>
    <n v="0"/>
    <x v="0"/>
    <x v="0"/>
    <x v="0"/>
    <x v="0"/>
    <x v="0"/>
    <x v="0"/>
  </r>
  <r>
    <x v="3"/>
    <x v="5"/>
    <x v="2"/>
    <x v="114"/>
    <n v="644"/>
    <n v="951132.2"/>
    <n v="639113.90999999992"/>
    <n v="312018.28999999998"/>
    <n v="13"/>
    <n v="39524.35"/>
    <n v="43825.65"/>
    <n v="56692.92"/>
    <n v="52309.82"/>
    <n v="233"/>
    <n v="146710.29999999999"/>
    <n v="201960.4"/>
    <n v="2529"/>
    <n v="13139.4"/>
    <n v="1868.12"/>
    <n v="84"/>
    <n v="50017.32"/>
    <n v="121144.5"/>
    <x v="0"/>
    <x v="0"/>
    <x v="0"/>
    <x v="0"/>
    <x v="0"/>
    <x v="0"/>
  </r>
  <r>
    <x v="3"/>
    <x v="5"/>
    <x v="2"/>
    <x v="25"/>
    <n v="662"/>
    <n v="566418.67000000004"/>
    <n v="398333.37000000005"/>
    <n v="168085.3"/>
    <n v="4"/>
    <n v="39422.199999999997"/>
    <n v="50663.8"/>
    <n v="29663.15"/>
    <n v="24824.93"/>
    <n v="153"/>
    <n v="91504.87"/>
    <n v="191856.3"/>
    <n v="2134"/>
    <n v="2455.6799999999998"/>
    <n v="1298.01"/>
    <n v="77"/>
    <n v="1679.4"/>
    <n v="20714.22"/>
    <x v="0"/>
    <x v="0"/>
    <x v="0"/>
    <x v="0"/>
    <x v="0"/>
    <x v="0"/>
  </r>
  <r>
    <x v="3"/>
    <x v="5"/>
    <x v="2"/>
    <x v="26"/>
    <n v="400"/>
    <n v="388589.08"/>
    <n v="263165.74"/>
    <n v="125423.34000000001"/>
    <n v="0"/>
    <n v="27555.3"/>
    <n v="29366"/>
    <n v="14091.38"/>
    <n v="17017.97"/>
    <n v="75"/>
    <n v="72865.960000000006"/>
    <n v="154231.9"/>
    <n v="1615"/>
    <n v="415.7"/>
    <n v="331.15"/>
    <n v="16"/>
    <n v="0"/>
    <n v="0"/>
    <x v="0"/>
    <x v="0"/>
    <x v="0"/>
    <x v="0"/>
    <x v="0"/>
    <x v="0"/>
  </r>
  <r>
    <x v="3"/>
    <x v="5"/>
    <x v="3"/>
    <x v="27"/>
    <n v="281"/>
    <n v="215755.98"/>
    <n v="160987.90000000002"/>
    <n v="54768.08"/>
    <n v="0"/>
    <n v="9879.7999999999993"/>
    <n v="7245.7"/>
    <n v="24170.39"/>
    <n v="27519.97"/>
    <n v="121"/>
    <n v="13724.99"/>
    <n v="15689.34"/>
    <n v="249"/>
    <n v="5125.8999999999996"/>
    <n v="7152.17"/>
    <n v="27"/>
    <n v="0"/>
    <n v="0"/>
    <x v="0"/>
    <x v="0"/>
    <x v="0"/>
    <x v="0"/>
    <x v="0"/>
    <x v="0"/>
  </r>
  <r>
    <x v="3"/>
    <x v="5"/>
    <x v="3"/>
    <x v="28"/>
    <n v="188"/>
    <n v="180579.73"/>
    <n v="102477.93000000002"/>
    <n v="78101.799999999988"/>
    <n v="13"/>
    <n v="20376.650000000001"/>
    <n v="9830.85"/>
    <n v="10901.99"/>
    <n v="8120.85"/>
    <n v="60"/>
    <n v="6087.32"/>
    <n v="3714.34"/>
    <n v="97"/>
    <n v="1223.8399999999999"/>
    <n v="35.36"/>
    <n v="14"/>
    <n v="39212"/>
    <n v="42730.85"/>
    <x v="0"/>
    <x v="0"/>
    <x v="0"/>
    <x v="0"/>
    <x v="0"/>
    <x v="0"/>
  </r>
  <r>
    <x v="3"/>
    <x v="5"/>
    <x v="3"/>
    <x v="29"/>
    <n v="434"/>
    <n v="722330.56"/>
    <n v="500171.66000000009"/>
    <n v="222158.89999999997"/>
    <n v="26"/>
    <n v="36226.79"/>
    <n v="26161.96"/>
    <n v="49622.14"/>
    <n v="64414.83"/>
    <n v="203"/>
    <n v="26800.48"/>
    <n v="49402.28"/>
    <n v="655"/>
    <n v="2457.59"/>
    <n v="579.20000000000005"/>
    <n v="25"/>
    <n v="103333.9"/>
    <n v="131539.4"/>
    <x v="0"/>
    <x v="0"/>
    <x v="0"/>
    <x v="0"/>
    <x v="0"/>
    <x v="0"/>
  </r>
  <r>
    <x v="3"/>
    <x v="5"/>
    <x v="4"/>
    <x v="31"/>
    <n v="89"/>
    <n v="111353.83"/>
    <n v="111202.83"/>
    <n v="151"/>
    <n v="0"/>
    <n v="0"/>
    <n v="0"/>
    <n v="0"/>
    <n v="0"/>
    <n v="0"/>
    <n v="0"/>
    <n v="0"/>
    <n v="0"/>
    <n v="0"/>
    <n v="0"/>
    <n v="0"/>
    <n v="0"/>
    <n v="0"/>
    <x v="0"/>
    <x v="0"/>
    <x v="0"/>
    <x v="0"/>
    <x v="0"/>
    <x v="0"/>
  </r>
  <r>
    <x v="3"/>
    <x v="5"/>
    <x v="4"/>
    <x v="32"/>
    <n v="101"/>
    <n v="84615.9"/>
    <n v="83588.899999999994"/>
    <n v="1027"/>
    <n v="0"/>
    <n v="0"/>
    <n v="0"/>
    <n v="0"/>
    <n v="0"/>
    <n v="0"/>
    <n v="0"/>
    <n v="0"/>
    <n v="0"/>
    <n v="0"/>
    <n v="0"/>
    <n v="0"/>
    <n v="0"/>
    <n v="0"/>
    <x v="0"/>
    <x v="0"/>
    <x v="0"/>
    <x v="0"/>
    <x v="0"/>
    <x v="0"/>
  </r>
  <r>
    <x v="3"/>
    <x v="5"/>
    <x v="4"/>
    <x v="176"/>
    <n v="8"/>
    <n v="3078.5"/>
    <n v="2461.5"/>
    <n v="617"/>
    <n v="0"/>
    <n v="617"/>
    <n v="393"/>
    <n v="0"/>
    <n v="0"/>
    <n v="0"/>
    <n v="0"/>
    <n v="0"/>
    <n v="0"/>
    <n v="0"/>
    <n v="0"/>
    <n v="0"/>
    <n v="0"/>
    <n v="0"/>
    <x v="0"/>
    <x v="0"/>
    <x v="0"/>
    <x v="0"/>
    <x v="0"/>
    <x v="0"/>
  </r>
  <r>
    <x v="3"/>
    <x v="5"/>
    <x v="4"/>
    <x v="186"/>
    <n v="0"/>
    <n v="1660.8"/>
    <n v="1660.8"/>
    <n v="0"/>
    <n v="0"/>
    <n v="0"/>
    <n v="0"/>
    <n v="0"/>
    <n v="0"/>
    <n v="0"/>
    <n v="0"/>
    <n v="0"/>
    <n v="0"/>
    <n v="0"/>
    <n v="0"/>
    <n v="0"/>
    <n v="0"/>
    <n v="0"/>
    <x v="0"/>
    <x v="0"/>
    <x v="0"/>
    <x v="0"/>
    <x v="0"/>
    <x v="0"/>
  </r>
  <r>
    <x v="3"/>
    <x v="5"/>
    <x v="5"/>
    <x v="33"/>
    <n v="108"/>
    <n v="106751.27"/>
    <n v="80137.440000000002"/>
    <n v="26613.83"/>
    <n v="0"/>
    <n v="11970"/>
    <n v="3992.5"/>
    <n v="13887.83"/>
    <n v="16098.87"/>
    <n v="23"/>
    <n v="0"/>
    <n v="41.47"/>
    <n v="1"/>
    <n v="756"/>
    <n v="31.2"/>
    <n v="2"/>
    <n v="0"/>
    <n v="0"/>
    <x v="0"/>
    <x v="0"/>
    <x v="0"/>
    <x v="0"/>
    <x v="0"/>
    <x v="0"/>
  </r>
  <r>
    <x v="3"/>
    <x v="5"/>
    <x v="5"/>
    <x v="35"/>
    <n v="2"/>
    <n v="424591.69"/>
    <n v="418465.95"/>
    <n v="6125.74"/>
    <n v="7"/>
    <n v="33"/>
    <n v="132"/>
    <n v="0"/>
    <n v="0"/>
    <n v="0"/>
    <n v="0"/>
    <n v="0"/>
    <n v="0"/>
    <n v="0"/>
    <n v="0"/>
    <n v="0"/>
    <n v="6092.74"/>
    <n v="418334"/>
    <x v="0"/>
    <x v="0"/>
    <x v="0"/>
    <x v="0"/>
    <x v="0"/>
    <x v="0"/>
  </r>
  <r>
    <x v="3"/>
    <x v="5"/>
    <x v="5"/>
    <x v="36"/>
    <n v="129"/>
    <n v="167102.41"/>
    <n v="139702.44"/>
    <n v="27399.97"/>
    <n v="0"/>
    <n v="5012.3"/>
    <n v="3371.3"/>
    <n v="21844.97"/>
    <n v="30880.400000000001"/>
    <n v="45"/>
    <n v="442.8"/>
    <n v="0"/>
    <n v="4"/>
    <n v="99.9"/>
    <n v="0"/>
    <n v="3"/>
    <n v="0"/>
    <n v="0"/>
    <x v="0"/>
    <x v="0"/>
    <x v="0"/>
    <x v="0"/>
    <x v="0"/>
    <x v="0"/>
  </r>
  <r>
    <x v="3"/>
    <x v="5"/>
    <x v="5"/>
    <x v="145"/>
    <n v="155"/>
    <n v="1144191.33"/>
    <n v="1074088.8800000001"/>
    <n v="70102.45"/>
    <n v="18"/>
    <n v="16048.89"/>
    <n v="6354.86"/>
    <n v="18011.59"/>
    <n v="21852.19"/>
    <n v="27"/>
    <n v="0"/>
    <n v="0"/>
    <n v="0"/>
    <n v="0"/>
    <n v="0"/>
    <n v="0"/>
    <n v="36041.97"/>
    <n v="966154.3"/>
    <x v="0"/>
    <x v="0"/>
    <x v="0"/>
    <x v="0"/>
    <x v="0"/>
    <x v="0"/>
  </r>
  <r>
    <x v="3"/>
    <x v="5"/>
    <x v="6"/>
    <x v="38"/>
    <n v="120"/>
    <n v="1179090.81"/>
    <n v="1131278.1600000001"/>
    <n v="47812.65"/>
    <n v="31"/>
    <n v="9911"/>
    <n v="7951.5"/>
    <n v="153"/>
    <n v="2328.1999999999998"/>
    <n v="3"/>
    <n v="3296.79"/>
    <n v="10874.16"/>
    <n v="128"/>
    <n v="11367.08"/>
    <n v="18753.75"/>
    <n v="77"/>
    <n v="21274.78"/>
    <n v="1086408"/>
    <x v="0"/>
    <x v="0"/>
    <x v="0"/>
    <x v="0"/>
    <x v="0"/>
    <x v="0"/>
  </r>
  <r>
    <x v="3"/>
    <x v="5"/>
    <x v="6"/>
    <x v="116"/>
    <n v="227"/>
    <n v="340870.33"/>
    <n v="246504.41000000003"/>
    <n v="94365.92"/>
    <n v="9"/>
    <n v="14422.55"/>
    <n v="18120.45"/>
    <n v="4177.62"/>
    <n v="2246.12"/>
    <n v="36"/>
    <n v="28265.31"/>
    <n v="38054.589999999997"/>
    <n v="472"/>
    <n v="40657.440000000002"/>
    <n v="57153.21"/>
    <n v="264"/>
    <n v="1000"/>
    <n v="118082.6"/>
    <x v="0"/>
    <x v="0"/>
    <x v="0"/>
    <x v="0"/>
    <x v="0"/>
    <x v="0"/>
  </r>
  <r>
    <x v="3"/>
    <x v="5"/>
    <x v="6"/>
    <x v="117"/>
    <n v="231"/>
    <n v="155039.04000000001"/>
    <n v="95651.87000000001"/>
    <n v="59387.17"/>
    <n v="0"/>
    <n v="7942.1"/>
    <n v="7507.4"/>
    <n v="894.9"/>
    <n v="803.1"/>
    <n v="10"/>
    <n v="18044.830000000002"/>
    <n v="45186.76"/>
    <n v="495"/>
    <n v="29855.34"/>
    <n v="38758.61"/>
    <n v="276"/>
    <n v="0"/>
    <n v="0"/>
    <x v="0"/>
    <x v="0"/>
    <x v="0"/>
    <x v="0"/>
    <x v="0"/>
    <x v="0"/>
  </r>
  <r>
    <x v="3"/>
    <x v="5"/>
    <x v="6"/>
    <x v="146"/>
    <n v="63"/>
    <n v="49763.32"/>
    <n v="20772.97"/>
    <n v="28990.35"/>
    <n v="2"/>
    <n v="7092.5"/>
    <n v="3487.5"/>
    <n v="0"/>
    <n v="0"/>
    <n v="0"/>
    <n v="1763.35"/>
    <n v="445.05"/>
    <n v="15"/>
    <n v="20134.5"/>
    <n v="3975.38"/>
    <n v="54"/>
    <n v="0"/>
    <n v="12865.04"/>
    <x v="0"/>
    <x v="0"/>
    <x v="0"/>
    <x v="0"/>
    <x v="0"/>
    <x v="0"/>
  </r>
  <r>
    <x v="3"/>
    <x v="5"/>
    <x v="6"/>
    <x v="205"/>
    <n v="2"/>
    <n v="1671.7"/>
    <n v="0"/>
    <n v="1671.6999999999998"/>
    <n v="0"/>
    <n v="400"/>
    <n v="0"/>
    <n v="0"/>
    <n v="0"/>
    <n v="0"/>
    <n v="397.8"/>
    <n v="0"/>
    <n v="4"/>
    <n v="873.9"/>
    <n v="0"/>
    <n v="2"/>
    <n v="0"/>
    <n v="0"/>
    <x v="0"/>
    <x v="0"/>
    <x v="0"/>
    <x v="0"/>
    <x v="0"/>
    <x v="0"/>
  </r>
  <r>
    <x v="3"/>
    <x v="5"/>
    <x v="7"/>
    <x v="41"/>
    <n v="259"/>
    <n v="237330.18"/>
    <n v="74221.479999999981"/>
    <n v="163108.70000000001"/>
    <n v="0"/>
    <n v="17820.64"/>
    <n v="17129.36"/>
    <n v="4113.79"/>
    <n v="2051.65"/>
    <n v="23"/>
    <n v="22233.27"/>
    <n v="42655.64"/>
    <n v="498"/>
    <n v="0"/>
    <n v="53.95"/>
    <n v="1"/>
    <n v="0"/>
    <n v="0"/>
    <x v="0"/>
    <x v="0"/>
    <x v="0"/>
    <x v="0"/>
    <x v="0"/>
    <x v="0"/>
  </r>
  <r>
    <x v="3"/>
    <x v="5"/>
    <x v="8"/>
    <x v="42"/>
    <n v="288"/>
    <n v="805574.05"/>
    <n v="725512.24"/>
    <n v="80061.81"/>
    <n v="21"/>
    <n v="27666.63"/>
    <n v="13182.12"/>
    <n v="34957.629999999997"/>
    <n v="9211.23"/>
    <n v="179"/>
    <n v="7907.36"/>
    <n v="5543.51"/>
    <n v="84"/>
    <n v="932.64"/>
    <n v="1159.3399999999999"/>
    <n v="18"/>
    <n v="7491.55"/>
    <n v="608078.30000000005"/>
    <x v="0"/>
    <x v="0"/>
    <x v="0"/>
    <x v="0"/>
    <x v="0"/>
    <x v="0"/>
  </r>
  <r>
    <x v="3"/>
    <x v="5"/>
    <x v="8"/>
    <x v="147"/>
    <n v="385"/>
    <n v="1215124.96"/>
    <n v="1089864.28"/>
    <n v="125260.68"/>
    <n v="48"/>
    <n v="39319.53"/>
    <n v="22629.22"/>
    <n v="13602.19"/>
    <n v="11896.18"/>
    <n v="159"/>
    <n v="28829.03"/>
    <n v="26013.69"/>
    <n v="274"/>
    <n v="2281.75"/>
    <n v="676.8"/>
    <n v="58"/>
    <n v="41168.18"/>
    <n v="977651.7"/>
    <x v="0"/>
    <x v="0"/>
    <x v="0"/>
    <x v="0"/>
    <x v="0"/>
    <x v="0"/>
  </r>
  <r>
    <x v="3"/>
    <x v="5"/>
    <x v="9"/>
    <x v="43"/>
    <n v="563"/>
    <n v="364254.24"/>
    <n v="219184.99"/>
    <n v="145069.25"/>
    <n v="0"/>
    <n v="58931.78"/>
    <n v="23689.52"/>
    <n v="50804.84"/>
    <n v="29123.57"/>
    <n v="72"/>
    <n v="10641.96"/>
    <n v="2117.31"/>
    <n v="93"/>
    <n v="14445.67"/>
    <n v="4397.7700000000004"/>
    <n v="37"/>
    <n v="0"/>
    <n v="0"/>
    <x v="0"/>
    <x v="0"/>
    <x v="0"/>
    <x v="0"/>
    <x v="0"/>
    <x v="0"/>
  </r>
  <r>
    <x v="3"/>
    <x v="5"/>
    <x v="9"/>
    <x v="44"/>
    <n v="58"/>
    <n v="79141.14"/>
    <n v="50859.34"/>
    <n v="28281.8"/>
    <n v="2"/>
    <n v="11431.58"/>
    <n v="2627.82"/>
    <n v="5897.56"/>
    <n v="5023.04"/>
    <n v="6"/>
    <n v="112.64"/>
    <n v="1926.46"/>
    <n v="13"/>
    <n v="0"/>
    <n v="0"/>
    <n v="0"/>
    <n v="10840.02"/>
    <n v="19440.82"/>
    <x v="0"/>
    <x v="0"/>
    <x v="0"/>
    <x v="0"/>
    <x v="0"/>
    <x v="0"/>
  </r>
  <r>
    <x v="3"/>
    <x v="5"/>
    <x v="9"/>
    <x v="45"/>
    <n v="375"/>
    <n v="338906.18"/>
    <n v="258730.14"/>
    <n v="80176.039999999994"/>
    <n v="0"/>
    <n v="18807.28"/>
    <n v="14572.22"/>
    <n v="47086.16"/>
    <n v="43534.16"/>
    <n v="77"/>
    <n v="3612.48"/>
    <n v="9852.36"/>
    <n v="121"/>
    <n v="8623.1200000000008"/>
    <n v="9530.76"/>
    <n v="37"/>
    <n v="0"/>
    <n v="0"/>
    <x v="0"/>
    <x v="0"/>
    <x v="0"/>
    <x v="0"/>
    <x v="0"/>
    <x v="0"/>
  </r>
  <r>
    <x v="3"/>
    <x v="5"/>
    <x v="9"/>
    <x v="148"/>
    <n v="362"/>
    <n v="350179.97"/>
    <n v="230862.37999999995"/>
    <n v="119317.59000000001"/>
    <n v="8"/>
    <n v="29904"/>
    <n v="18111"/>
    <n v="54012.29"/>
    <n v="21609.85"/>
    <n v="80"/>
    <n v="6986.41"/>
    <n v="1577.37"/>
    <n v="37"/>
    <n v="6972.55"/>
    <n v="5366.06"/>
    <n v="23"/>
    <n v="21442.34"/>
    <n v="32953.82"/>
    <x v="0"/>
    <x v="0"/>
    <x v="0"/>
    <x v="0"/>
    <x v="0"/>
    <x v="0"/>
  </r>
  <r>
    <x v="3"/>
    <x v="5"/>
    <x v="9"/>
    <x v="149"/>
    <n v="103"/>
    <n v="386922.04"/>
    <n v="324272.64000000001"/>
    <n v="62649.399999999994"/>
    <n v="6"/>
    <n v="16865.2"/>
    <n v="5553.8"/>
    <n v="38176.199999999997"/>
    <n v="11249.4"/>
    <n v="28"/>
    <n v="6197.9"/>
    <n v="1543.93"/>
    <n v="58"/>
    <n v="1410.1"/>
    <n v="1234.9000000000001"/>
    <n v="4"/>
    <n v="0"/>
    <n v="205839.4"/>
    <x v="0"/>
    <x v="0"/>
    <x v="0"/>
    <x v="0"/>
    <x v="0"/>
    <x v="0"/>
  </r>
  <r>
    <x v="3"/>
    <x v="5"/>
    <x v="9"/>
    <x v="206"/>
    <n v="3"/>
    <n v="6613.1"/>
    <n v="5988.4000000000005"/>
    <n v="624.70000000000005"/>
    <n v="0"/>
    <n v="363.42"/>
    <n v="377.18"/>
    <n v="261.27999999999997"/>
    <n v="1446.47"/>
    <n v="1"/>
    <n v="0"/>
    <n v="0"/>
    <n v="0"/>
    <n v="0"/>
    <n v="749.25"/>
    <n v="1"/>
    <n v="0"/>
    <n v="0"/>
    <x v="0"/>
    <x v="0"/>
    <x v="0"/>
    <x v="0"/>
    <x v="0"/>
    <x v="0"/>
  </r>
  <r>
    <x v="3"/>
    <x v="5"/>
    <x v="10"/>
    <x v="47"/>
    <n v="54"/>
    <n v="79714.98"/>
    <n v="40810.019999999997"/>
    <n v="38904.959999999999"/>
    <n v="5"/>
    <n v="6282.25"/>
    <n v="2040.25"/>
    <n v="8218.27"/>
    <n v="1204.07"/>
    <n v="20"/>
    <n v="3704.59"/>
    <n v="4083.45"/>
    <n v="66"/>
    <n v="278.85000000000002"/>
    <n v="209.55"/>
    <n v="11"/>
    <n v="19548"/>
    <n v="14428.02"/>
    <x v="0"/>
    <x v="0"/>
    <x v="0"/>
    <x v="0"/>
    <x v="0"/>
    <x v="0"/>
  </r>
  <r>
    <x v="3"/>
    <x v="5"/>
    <x v="10"/>
    <x v="49"/>
    <n v="182"/>
    <n v="852762.41"/>
    <n v="366595.7"/>
    <n v="486166.71"/>
    <n v="43"/>
    <n v="15341.39"/>
    <n v="4744.87"/>
    <n v="16438.97"/>
    <n v="6318.57"/>
    <n v="26"/>
    <n v="15638.25"/>
    <n v="5648.33"/>
    <n v="172"/>
    <n v="5079.8999999999996"/>
    <n v="593.96"/>
    <n v="23"/>
    <n v="382454.2"/>
    <n v="303774.90000000002"/>
    <x v="0"/>
    <x v="0"/>
    <x v="0"/>
    <x v="0"/>
    <x v="0"/>
    <x v="0"/>
  </r>
  <r>
    <x v="3"/>
    <x v="5"/>
    <x v="10"/>
    <x v="52"/>
    <n v="171"/>
    <n v="51606.33"/>
    <n v="31940.74"/>
    <n v="19665.59"/>
    <n v="0"/>
    <n v="7944.5"/>
    <n v="3834.5"/>
    <n v="6086.12"/>
    <n v="4360.28"/>
    <n v="28"/>
    <n v="2488.34"/>
    <n v="1877.59"/>
    <n v="41"/>
    <n v="3146.63"/>
    <n v="975.57"/>
    <n v="33"/>
    <n v="0"/>
    <n v="0"/>
    <x v="0"/>
    <x v="0"/>
    <x v="0"/>
    <x v="0"/>
    <x v="0"/>
    <x v="0"/>
  </r>
  <r>
    <x v="3"/>
    <x v="5"/>
    <x v="10"/>
    <x v="53"/>
    <n v="138"/>
    <n v="343146.44"/>
    <n v="191308.37"/>
    <n v="151838.07"/>
    <n v="27"/>
    <n v="15263.38"/>
    <n v="4250.37"/>
    <n v="10105.02"/>
    <n v="7531.18"/>
    <n v="28"/>
    <n v="5130.51"/>
    <n v="3588.38"/>
    <n v="81"/>
    <n v="899.36"/>
    <n v="524.14"/>
    <n v="15"/>
    <n v="120439.8"/>
    <n v="140141.9"/>
    <x v="0"/>
    <x v="0"/>
    <x v="0"/>
    <x v="0"/>
    <x v="0"/>
    <x v="0"/>
  </r>
  <r>
    <x v="3"/>
    <x v="5"/>
    <x v="10"/>
    <x v="54"/>
    <n v="126"/>
    <n v="471805.08"/>
    <n v="151621.71000000002"/>
    <n v="320183.37"/>
    <n v="27"/>
    <n v="10141.129999999999"/>
    <n v="4311.37"/>
    <n v="6270.45"/>
    <n v="15431.85"/>
    <n v="27"/>
    <n v="12685.51"/>
    <n v="5952.21"/>
    <n v="165"/>
    <n v="842.58"/>
    <n v="101.52"/>
    <n v="13"/>
    <n v="289499.7"/>
    <n v="82420.160000000003"/>
    <x v="0"/>
    <x v="0"/>
    <x v="0"/>
    <x v="0"/>
    <x v="0"/>
    <x v="0"/>
  </r>
  <r>
    <x v="3"/>
    <x v="5"/>
    <x v="10"/>
    <x v="118"/>
    <n v="91"/>
    <n v="211628.28"/>
    <n v="102761.71"/>
    <n v="108866.56999999999"/>
    <n v="22"/>
    <n v="8620.1299999999992"/>
    <n v="3939.87"/>
    <n v="10165.5"/>
    <n v="2025"/>
    <n v="22"/>
    <n v="3508.67"/>
    <n v="3659.74"/>
    <n v="44"/>
    <n v="17.760000000000002"/>
    <n v="128.63999999999999"/>
    <n v="4"/>
    <n v="85974.51"/>
    <n v="68627.460000000006"/>
    <x v="0"/>
    <x v="0"/>
    <x v="0"/>
    <x v="0"/>
    <x v="0"/>
    <x v="0"/>
  </r>
  <r>
    <x v="3"/>
    <x v="5"/>
    <x v="10"/>
    <x v="131"/>
    <n v="101"/>
    <n v="138089.46"/>
    <n v="64310.53"/>
    <n v="73778.929999999993"/>
    <n v="18"/>
    <n v="7882.75"/>
    <n v="4191.25"/>
    <n v="1752.01"/>
    <n v="3040.99"/>
    <n v="10"/>
    <n v="3817.57"/>
    <n v="992.63"/>
    <n v="46"/>
    <n v="89.1"/>
    <n v="0"/>
    <n v="1"/>
    <n v="60237.5"/>
    <n v="46499.66"/>
    <x v="0"/>
    <x v="0"/>
    <x v="0"/>
    <x v="0"/>
    <x v="0"/>
    <x v="0"/>
  </r>
  <r>
    <x v="3"/>
    <x v="5"/>
    <x v="10"/>
    <x v="150"/>
    <n v="117"/>
    <n v="594075.63"/>
    <n v="356397.69"/>
    <n v="237677.94"/>
    <n v="45"/>
    <n v="10691.64"/>
    <n v="4358.3599999999997"/>
    <n v="7778.78"/>
    <n v="3568.5"/>
    <n v="20"/>
    <n v="5329.82"/>
    <n v="2990.87"/>
    <n v="79"/>
    <n v="710.2"/>
    <n v="595.36"/>
    <n v="12"/>
    <n v="210920.5"/>
    <n v="322190"/>
    <x v="0"/>
    <x v="0"/>
    <x v="0"/>
    <x v="0"/>
    <x v="0"/>
    <x v="0"/>
  </r>
  <r>
    <x v="3"/>
    <x v="5"/>
    <x v="10"/>
    <x v="151"/>
    <n v="31"/>
    <n v="43852.3"/>
    <n v="5263.3500000000058"/>
    <n v="38588.949999999997"/>
    <n v="2"/>
    <n v="3429.75"/>
    <n v="1565.25"/>
    <n v="939.4"/>
    <n v="350"/>
    <n v="3"/>
    <n v="4222.8"/>
    <n v="769.3"/>
    <n v="49"/>
    <n v="0"/>
    <n v="0"/>
    <n v="0"/>
    <n v="29997"/>
    <n v="0"/>
    <x v="0"/>
    <x v="0"/>
    <x v="0"/>
    <x v="0"/>
    <x v="0"/>
    <x v="0"/>
  </r>
  <r>
    <x v="3"/>
    <x v="5"/>
    <x v="10"/>
    <x v="152"/>
    <n v="2"/>
    <n v="150"/>
    <n v="52.8"/>
    <n v="97.2"/>
    <n v="0"/>
    <n v="97.2"/>
    <n v="52.8"/>
    <n v="0"/>
    <n v="0"/>
    <n v="0"/>
    <n v="0"/>
    <n v="0"/>
    <n v="0"/>
    <n v="0"/>
    <n v="0"/>
    <n v="0"/>
    <n v="0"/>
    <n v="0"/>
    <x v="0"/>
    <x v="0"/>
    <x v="0"/>
    <x v="0"/>
    <x v="0"/>
    <x v="0"/>
  </r>
  <r>
    <x v="3"/>
    <x v="5"/>
    <x v="27"/>
    <x v="119"/>
    <n v="68"/>
    <n v="30319.47"/>
    <n v="21823.360000000001"/>
    <n v="8496.11"/>
    <n v="1"/>
    <n v="6460.26"/>
    <n v="4337.24"/>
    <n v="148.5"/>
    <n v="234"/>
    <n v="2"/>
    <n v="1625.11"/>
    <n v="5888.15"/>
    <n v="47"/>
    <n v="262.24"/>
    <n v="163.05000000000001"/>
    <n v="7"/>
    <n v="0"/>
    <n v="10435.92"/>
    <x v="0"/>
    <x v="0"/>
    <x v="0"/>
    <x v="0"/>
    <x v="0"/>
    <x v="0"/>
  </r>
  <r>
    <x v="3"/>
    <x v="5"/>
    <x v="11"/>
    <x v="57"/>
    <n v="225"/>
    <n v="57593.4"/>
    <n v="15330.099999999999"/>
    <n v="42263.3"/>
    <n v="0"/>
    <n v="41060.9"/>
    <n v="14738.1"/>
    <n v="0"/>
    <n v="0"/>
    <n v="0"/>
    <n v="1175.4000000000001"/>
    <n v="592"/>
    <n v="8"/>
    <n v="27"/>
    <n v="0"/>
    <n v="1"/>
    <n v="0"/>
    <n v="0"/>
    <x v="0"/>
    <x v="0"/>
    <x v="0"/>
    <x v="0"/>
    <x v="0"/>
    <x v="0"/>
  </r>
  <r>
    <x v="3"/>
    <x v="5"/>
    <x v="11"/>
    <x v="120"/>
    <n v="8"/>
    <n v="2309"/>
    <n v="167.19999999999982"/>
    <n v="2141.8000000000002"/>
    <n v="0"/>
    <n v="2141.8000000000002"/>
    <n v="167.2"/>
    <n v="0"/>
    <n v="0"/>
    <n v="0"/>
    <n v="0"/>
    <n v="0"/>
    <n v="0"/>
    <n v="0"/>
    <n v="0"/>
    <n v="0"/>
    <n v="0"/>
    <n v="0"/>
    <x v="0"/>
    <x v="0"/>
    <x v="0"/>
    <x v="0"/>
    <x v="0"/>
    <x v="0"/>
  </r>
  <r>
    <x v="3"/>
    <x v="5"/>
    <x v="11"/>
    <x v="153"/>
    <n v="93"/>
    <n v="25435.4"/>
    <n v="4600.2200000000012"/>
    <n v="20835.18"/>
    <n v="0"/>
    <n v="20835.18"/>
    <n v="4600.22"/>
    <n v="0"/>
    <n v="0"/>
    <n v="0"/>
    <n v="0"/>
    <n v="0"/>
    <n v="0"/>
    <n v="0"/>
    <n v="0"/>
    <n v="0"/>
    <n v="0"/>
    <n v="0"/>
    <x v="0"/>
    <x v="0"/>
    <x v="0"/>
    <x v="0"/>
    <x v="0"/>
    <x v="0"/>
  </r>
  <r>
    <x v="3"/>
    <x v="5"/>
    <x v="12"/>
    <x v="75"/>
    <n v="0"/>
    <n v="36618.199999999997"/>
    <n v="6718.1999999999971"/>
    <n v="29900"/>
    <n v="2"/>
    <n v="0"/>
    <n v="0"/>
    <n v="0"/>
    <n v="0"/>
    <n v="0"/>
    <n v="0"/>
    <n v="0"/>
    <n v="0"/>
    <n v="0"/>
    <n v="0"/>
    <n v="0"/>
    <n v="29900"/>
    <n v="6718.2"/>
    <x v="0"/>
    <x v="0"/>
    <x v="0"/>
    <x v="0"/>
    <x v="0"/>
    <x v="0"/>
  </r>
  <r>
    <x v="3"/>
    <x v="5"/>
    <x v="12"/>
    <x v="60"/>
    <n v="73"/>
    <n v="434547.95"/>
    <n v="1927.7900000000373"/>
    <n v="432620.16"/>
    <n v="15"/>
    <n v="11579.75"/>
    <n v="1017.75"/>
    <n v="325.8"/>
    <n v="0"/>
    <n v="1"/>
    <n v="64.61"/>
    <n v="258.44"/>
    <n v="3"/>
    <n v="0"/>
    <n v="0"/>
    <n v="0"/>
    <n v="420650"/>
    <n v="0"/>
    <x v="0"/>
    <x v="0"/>
    <x v="0"/>
    <x v="0"/>
    <x v="0"/>
    <x v="0"/>
  </r>
  <r>
    <x v="3"/>
    <x v="5"/>
    <x v="12"/>
    <x v="61"/>
    <n v="155"/>
    <n v="115426.56"/>
    <n v="84979.87"/>
    <n v="30446.690000000002"/>
    <n v="4"/>
    <n v="7559.8"/>
    <n v="3008.7"/>
    <n v="5946.04"/>
    <n v="3040.92"/>
    <n v="28"/>
    <n v="401.03"/>
    <n v="685.72"/>
    <n v="7"/>
    <n v="4411.82"/>
    <n v="1384.88"/>
    <n v="30"/>
    <n v="12128"/>
    <n v="58885.73"/>
    <x v="0"/>
    <x v="0"/>
    <x v="0"/>
    <x v="0"/>
    <x v="0"/>
    <x v="0"/>
  </r>
  <r>
    <x v="3"/>
    <x v="5"/>
    <x v="12"/>
    <x v="55"/>
    <n v="175"/>
    <n v="567354.6"/>
    <n v="221212.82999999996"/>
    <n v="346141.77"/>
    <n v="34"/>
    <n v="16768.509999999998"/>
    <n v="6878.99"/>
    <n v="9418.69"/>
    <n v="2599.59"/>
    <n v="38"/>
    <n v="5159.6899999999996"/>
    <n v="2738.14"/>
    <n v="60"/>
    <n v="1283.8800000000001"/>
    <n v="3166.82"/>
    <n v="36"/>
    <n v="313511"/>
    <n v="181792.7"/>
    <x v="0"/>
    <x v="0"/>
    <x v="0"/>
    <x v="0"/>
    <x v="0"/>
    <x v="0"/>
  </r>
  <r>
    <x v="3"/>
    <x v="5"/>
    <x v="37"/>
    <x v="190"/>
    <n v="11"/>
    <n v="20072.7"/>
    <n v="12697.900000000001"/>
    <n v="7374.7999999999993"/>
    <n v="2"/>
    <n v="1531.5"/>
    <n v="175.5"/>
    <n v="1955.7"/>
    <n v="0"/>
    <n v="3"/>
    <n v="579.6"/>
    <n v="0"/>
    <n v="4"/>
    <n v="0"/>
    <n v="0"/>
    <n v="0"/>
    <n v="3308"/>
    <n v="8611"/>
    <x v="0"/>
    <x v="0"/>
    <x v="0"/>
    <x v="0"/>
    <x v="0"/>
    <x v="0"/>
  </r>
  <r>
    <x v="3"/>
    <x v="5"/>
    <x v="13"/>
    <x v="62"/>
    <n v="797"/>
    <n v="298199.34999999998"/>
    <n v="254935.69999999998"/>
    <n v="43263.65"/>
    <n v="0"/>
    <n v="10301.15"/>
    <n v="33146.35"/>
    <n v="1407.43"/>
    <n v="8795.7900000000009"/>
    <n v="33"/>
    <n v="16537.22"/>
    <n v="189402.3"/>
    <n v="1573"/>
    <n v="773.85"/>
    <n v="3184.8"/>
    <n v="87"/>
    <n v="0"/>
    <n v="0"/>
    <x v="0"/>
    <x v="0"/>
    <x v="0"/>
    <x v="0"/>
    <x v="0"/>
    <x v="0"/>
  </r>
  <r>
    <x v="3"/>
    <x v="5"/>
    <x v="14"/>
    <x v="63"/>
    <n v="31"/>
    <n v="152715.85999999999"/>
    <n v="106455.93"/>
    <n v="46259.93"/>
    <n v="0"/>
    <n v="4571.88"/>
    <n v="1235.6199999999999"/>
    <n v="37099.93"/>
    <n v="9951.82"/>
    <n v="18"/>
    <n v="4588.12"/>
    <n v="1164.99"/>
    <n v="18"/>
    <n v="0"/>
    <n v="0"/>
    <n v="0"/>
    <n v="0"/>
    <n v="0"/>
    <x v="0"/>
    <x v="0"/>
    <x v="0"/>
    <x v="0"/>
    <x v="0"/>
    <x v="0"/>
  </r>
  <r>
    <x v="3"/>
    <x v="5"/>
    <x v="15"/>
    <x v="64"/>
    <n v="37"/>
    <n v="207457.6"/>
    <n v="166978.85"/>
    <n v="40478.75"/>
    <n v="9"/>
    <n v="4761.25"/>
    <n v="1268.75"/>
    <n v="2075.4"/>
    <n v="382.5"/>
    <n v="10"/>
    <n v="1386.4"/>
    <n v="770"/>
    <n v="15"/>
    <n v="307.39999999999998"/>
    <n v="652.79999999999995"/>
    <n v="5"/>
    <n v="31948.3"/>
    <n v="158989"/>
    <x v="0"/>
    <x v="0"/>
    <x v="0"/>
    <x v="0"/>
    <x v="0"/>
    <x v="0"/>
  </r>
  <r>
    <x v="3"/>
    <x v="5"/>
    <x v="29"/>
    <x v="41"/>
    <n v="1"/>
    <n v="85"/>
    <n v="0"/>
    <n v="85"/>
    <n v="0"/>
    <n v="85"/>
    <n v="0"/>
    <n v="0"/>
    <n v="0"/>
    <n v="0"/>
    <n v="0"/>
    <n v="0"/>
    <n v="0"/>
    <n v="0"/>
    <n v="0"/>
    <n v="0"/>
    <n v="0"/>
    <n v="0"/>
    <x v="0"/>
    <x v="0"/>
    <x v="0"/>
    <x v="0"/>
    <x v="0"/>
    <x v="0"/>
  </r>
  <r>
    <x v="3"/>
    <x v="5"/>
    <x v="16"/>
    <x v="65"/>
    <n v="219"/>
    <n v="95896.5"/>
    <n v="53512.530000000006"/>
    <n v="42383.969999999994"/>
    <n v="0"/>
    <n v="19775.39"/>
    <n v="11058.36"/>
    <n v="2337.8000000000002"/>
    <n v="4471.63"/>
    <n v="19"/>
    <n v="13442.54"/>
    <n v="24211.06"/>
    <n v="309"/>
    <n v="120.24"/>
    <n v="152.62"/>
    <n v="23"/>
    <n v="0"/>
    <n v="0"/>
    <x v="0"/>
    <x v="0"/>
    <x v="0"/>
    <x v="0"/>
    <x v="0"/>
    <x v="0"/>
  </r>
  <r>
    <x v="3"/>
    <x v="5"/>
    <x v="16"/>
    <x v="121"/>
    <n v="100"/>
    <n v="79819.5"/>
    <n v="58164.79"/>
    <n v="21654.71"/>
    <n v="0"/>
    <n v="7271.76"/>
    <n v="5250.74"/>
    <n v="4261.8999999999996"/>
    <n v="7514.71"/>
    <n v="41"/>
    <n v="7619.05"/>
    <n v="21582.82"/>
    <n v="244"/>
    <n v="1010"/>
    <n v="263.3"/>
    <n v="10"/>
    <n v="0"/>
    <n v="0"/>
    <x v="0"/>
    <x v="0"/>
    <x v="0"/>
    <x v="0"/>
    <x v="0"/>
    <x v="0"/>
  </r>
  <r>
    <x v="3"/>
    <x v="5"/>
    <x v="17"/>
    <x v="68"/>
    <n v="490"/>
    <n v="259973.79"/>
    <n v="200697.67"/>
    <n v="59276.12"/>
    <n v="0"/>
    <n v="10763.6"/>
    <n v="19912.400000000001"/>
    <n v="13411.32"/>
    <n v="13671.88"/>
    <n v="76"/>
    <n v="22345.41"/>
    <n v="111372"/>
    <n v="1188"/>
    <n v="7600.79"/>
    <n v="1575.03"/>
    <n v="76"/>
    <n v="0"/>
    <n v="0"/>
    <x v="0"/>
    <x v="0"/>
    <x v="0"/>
    <x v="0"/>
    <x v="0"/>
    <x v="0"/>
  </r>
  <r>
    <x v="3"/>
    <x v="5"/>
    <x v="17"/>
    <x v="132"/>
    <n v="19"/>
    <n v="140762.6"/>
    <n v="136744.55000000002"/>
    <n v="4018.05"/>
    <n v="3"/>
    <n v="1684.13"/>
    <n v="1210.8699999999999"/>
    <n v="846.29"/>
    <n v="175.03"/>
    <n v="4"/>
    <n v="1487.63"/>
    <n v="2580"/>
    <n v="48"/>
    <n v="0"/>
    <n v="0"/>
    <n v="0"/>
    <n v="0"/>
    <n v="130736"/>
    <x v="0"/>
    <x v="0"/>
    <x v="0"/>
    <x v="0"/>
    <x v="0"/>
    <x v="0"/>
  </r>
  <r>
    <x v="3"/>
    <x v="5"/>
    <x v="18"/>
    <x v="69"/>
    <n v="101"/>
    <n v="222559.65"/>
    <n v="187530.68"/>
    <n v="35028.97"/>
    <n v="17"/>
    <n v="10623.75"/>
    <n v="4641.25"/>
    <n v="1772.47"/>
    <n v="690.01"/>
    <n v="9"/>
    <n v="10261.459999999999"/>
    <n v="3991.14"/>
    <n v="102"/>
    <n v="89.1"/>
    <n v="190.69"/>
    <n v="9"/>
    <n v="12282.19"/>
    <n v="173092.6"/>
    <x v="0"/>
    <x v="0"/>
    <x v="0"/>
    <x v="0"/>
    <x v="0"/>
    <x v="0"/>
  </r>
  <r>
    <x v="3"/>
    <x v="5"/>
    <x v="19"/>
    <x v="71"/>
    <n v="174"/>
    <n v="252634.25"/>
    <n v="122686.76"/>
    <n v="129947.49"/>
    <n v="0"/>
    <n v="18623.63"/>
    <n v="6862.62"/>
    <n v="12012.3"/>
    <n v="12788.05"/>
    <n v="41"/>
    <n v="32408.58"/>
    <n v="34387.599999999999"/>
    <n v="380"/>
    <n v="51362.98"/>
    <n v="19047.79"/>
    <n v="44"/>
    <n v="0"/>
    <n v="0"/>
    <x v="0"/>
    <x v="0"/>
    <x v="0"/>
    <x v="0"/>
    <x v="0"/>
    <x v="0"/>
  </r>
  <r>
    <x v="3"/>
    <x v="5"/>
    <x v="19"/>
    <x v="122"/>
    <n v="366"/>
    <n v="550866.72"/>
    <n v="281577.63999999996"/>
    <n v="269289.08"/>
    <n v="1"/>
    <n v="37386.51"/>
    <n v="15185.99"/>
    <n v="29557.73"/>
    <n v="28686.07"/>
    <n v="85"/>
    <n v="63083.13"/>
    <n v="61166.42"/>
    <n v="562"/>
    <n v="129222.5"/>
    <n v="60051.53"/>
    <n v="106"/>
    <n v="2050.21"/>
    <n v="0"/>
    <x v="0"/>
    <x v="0"/>
    <x v="0"/>
    <x v="0"/>
    <x v="0"/>
    <x v="0"/>
  </r>
  <r>
    <x v="3"/>
    <x v="5"/>
    <x v="20"/>
    <x v="74"/>
    <n v="352"/>
    <n v="339717.54"/>
    <n v="267618.15999999997"/>
    <n v="72099.38"/>
    <n v="2"/>
    <n v="14598.63"/>
    <n v="13266.87"/>
    <n v="29662.880000000001"/>
    <n v="43641.48"/>
    <n v="219"/>
    <n v="20856.05"/>
    <n v="45274.83"/>
    <n v="524"/>
    <n v="4232.82"/>
    <n v="5655.8"/>
    <n v="56"/>
    <n v="0"/>
    <n v="13170.46"/>
    <x v="0"/>
    <x v="0"/>
    <x v="0"/>
    <x v="0"/>
    <x v="0"/>
    <x v="0"/>
  </r>
  <r>
    <x v="3"/>
    <x v="5"/>
    <x v="20"/>
    <x v="75"/>
    <n v="178"/>
    <n v="748714.86"/>
    <n v="366442.43"/>
    <n v="382272.43"/>
    <n v="58"/>
    <n v="13166.1"/>
    <n v="6945.9"/>
    <n v="24537.24"/>
    <n v="16042.29"/>
    <n v="117"/>
    <n v="23007.360000000001"/>
    <n v="12839.95"/>
    <n v="292"/>
    <n v="3798.13"/>
    <n v="3773.22"/>
    <n v="27"/>
    <n v="312641.59999999998"/>
    <n v="245682.1"/>
    <x v="0"/>
    <x v="0"/>
    <x v="0"/>
    <x v="0"/>
    <x v="0"/>
    <x v="0"/>
  </r>
  <r>
    <x v="3"/>
    <x v="5"/>
    <x v="20"/>
    <x v="76"/>
    <n v="264"/>
    <n v="643328.30000000005"/>
    <n v="349907.74000000005"/>
    <n v="293420.56"/>
    <n v="58"/>
    <n v="19867.849999999999"/>
    <n v="11751.15"/>
    <n v="32126.14"/>
    <n v="24091.19"/>
    <n v="167"/>
    <n v="23663.01"/>
    <n v="21051.8"/>
    <n v="387"/>
    <n v="2982.86"/>
    <n v="4141.7700000000004"/>
    <n v="24"/>
    <n v="212500.7"/>
    <n v="176437.2"/>
    <x v="0"/>
    <x v="0"/>
    <x v="0"/>
    <x v="0"/>
    <x v="0"/>
    <x v="0"/>
  </r>
  <r>
    <x v="3"/>
    <x v="5"/>
    <x v="20"/>
    <x v="77"/>
    <n v="412"/>
    <n v="573471.77"/>
    <n v="358169.25"/>
    <n v="215302.52000000002"/>
    <n v="38"/>
    <n v="28195.599999999999"/>
    <n v="19928.400000000001"/>
    <n v="38422.089999999997"/>
    <n v="38234.94"/>
    <n v="229"/>
    <n v="32638.09"/>
    <n v="40806.78"/>
    <n v="574"/>
    <n v="4333.1400000000003"/>
    <n v="5784.26"/>
    <n v="51"/>
    <n v="109232.6"/>
    <n v="100100.8"/>
    <x v="0"/>
    <x v="0"/>
    <x v="0"/>
    <x v="0"/>
    <x v="0"/>
    <x v="0"/>
  </r>
  <r>
    <x v="3"/>
    <x v="5"/>
    <x v="20"/>
    <x v="78"/>
    <n v="210"/>
    <n v="263214.18"/>
    <n v="160354.75999999998"/>
    <n v="102859.42000000001"/>
    <n v="16"/>
    <n v="10155.86"/>
    <n v="8762.14"/>
    <n v="18976.13"/>
    <n v="22785.14"/>
    <n v="124"/>
    <n v="13787.66"/>
    <n v="20060.38"/>
    <n v="290"/>
    <n v="2655.9"/>
    <n v="1867.14"/>
    <n v="22"/>
    <n v="55013.87"/>
    <n v="23357.42"/>
    <x v="0"/>
    <x v="0"/>
    <x v="0"/>
    <x v="0"/>
    <x v="0"/>
    <x v="0"/>
  </r>
  <r>
    <x v="3"/>
    <x v="5"/>
    <x v="20"/>
    <x v="198"/>
    <n v="44"/>
    <n v="47527.89"/>
    <n v="32553.14"/>
    <n v="14974.75"/>
    <n v="2"/>
    <n v="3042.75"/>
    <n v="1284.75"/>
    <n v="5343.47"/>
    <n v="2599.02"/>
    <n v="23"/>
    <n v="6224.37"/>
    <n v="3808.42"/>
    <n v="72"/>
    <n v="44.16"/>
    <n v="397.44"/>
    <n v="1"/>
    <n v="0"/>
    <n v="8578.5300000000007"/>
    <x v="0"/>
    <x v="0"/>
    <x v="0"/>
    <x v="0"/>
    <x v="0"/>
    <x v="0"/>
  </r>
  <r>
    <x v="3"/>
    <x v="5"/>
    <x v="20"/>
    <x v="207"/>
    <n v="33"/>
    <n v="25773.13"/>
    <n v="19438.89"/>
    <n v="6334.24"/>
    <n v="0"/>
    <n v="2105.85"/>
    <n v="2462.15"/>
    <n v="2845.44"/>
    <n v="1908.41"/>
    <n v="13"/>
    <n v="267.27"/>
    <n v="3062.41"/>
    <n v="22"/>
    <n v="115.68"/>
    <n v="2498.2199999999998"/>
    <n v="9"/>
    <n v="0"/>
    <n v="0"/>
    <x v="0"/>
    <x v="0"/>
    <x v="0"/>
    <x v="0"/>
    <x v="0"/>
    <x v="0"/>
  </r>
  <r>
    <x v="3"/>
    <x v="5"/>
    <x v="21"/>
    <x v="79"/>
    <n v="15"/>
    <n v="12272.82"/>
    <n v="8678.33"/>
    <n v="3594.49"/>
    <n v="0"/>
    <n v="729.2"/>
    <n v="394.3"/>
    <n v="1692"/>
    <n v="252"/>
    <n v="6"/>
    <n v="744.69"/>
    <n v="485.97"/>
    <n v="9"/>
    <n v="428.6"/>
    <n v="3658.06"/>
    <n v="6"/>
    <n v="0"/>
    <n v="0"/>
    <x v="0"/>
    <x v="0"/>
    <x v="0"/>
    <x v="0"/>
    <x v="0"/>
    <x v="0"/>
  </r>
  <r>
    <x v="3"/>
    <x v="5"/>
    <x v="21"/>
    <x v="80"/>
    <n v="4"/>
    <n v="5717.91"/>
    <n v="4956.93"/>
    <n v="760.98"/>
    <n v="0"/>
    <n v="115.65"/>
    <n v="179.35"/>
    <n v="489.62"/>
    <n v="857.75"/>
    <n v="4"/>
    <n v="103.23"/>
    <n v="752.77"/>
    <n v="9"/>
    <n v="52.48"/>
    <n v="472.32"/>
    <n v="3"/>
    <n v="0"/>
    <n v="0"/>
    <x v="0"/>
    <x v="0"/>
    <x v="0"/>
    <x v="0"/>
    <x v="0"/>
    <x v="0"/>
  </r>
  <r>
    <x v="3"/>
    <x v="5"/>
    <x v="21"/>
    <x v="77"/>
    <n v="1"/>
    <n v="168"/>
    <n v="0"/>
    <n v="168"/>
    <n v="0"/>
    <n v="168"/>
    <n v="0"/>
    <n v="0"/>
    <n v="0"/>
    <n v="0"/>
    <n v="0"/>
    <n v="0"/>
    <n v="0"/>
    <n v="0"/>
    <n v="0"/>
    <n v="0"/>
    <n v="0"/>
    <n v="0"/>
    <x v="0"/>
    <x v="0"/>
    <x v="0"/>
    <x v="0"/>
    <x v="0"/>
    <x v="0"/>
  </r>
  <r>
    <x v="3"/>
    <x v="5"/>
    <x v="21"/>
    <x v="155"/>
    <n v="37"/>
    <n v="38786.230000000003"/>
    <n v="21185.960000000003"/>
    <n v="17600.27"/>
    <n v="0"/>
    <n v="1989.8"/>
    <n v="933.2"/>
    <n v="4684.6000000000004"/>
    <n v="2662.6"/>
    <n v="22"/>
    <n v="2113.9699999999998"/>
    <n v="1514.06"/>
    <n v="29"/>
    <n v="1820.9"/>
    <n v="1381.7"/>
    <n v="18"/>
    <n v="0"/>
    <n v="0"/>
    <x v="0"/>
    <x v="0"/>
    <x v="0"/>
    <x v="0"/>
    <x v="0"/>
    <x v="0"/>
  </r>
  <r>
    <x v="3"/>
    <x v="5"/>
    <x v="21"/>
    <x v="177"/>
    <n v="42"/>
    <n v="33271.42"/>
    <n v="17995.64"/>
    <n v="15275.78"/>
    <n v="0"/>
    <n v="2118.4"/>
    <n v="1077.5999999999999"/>
    <n v="3407.37"/>
    <n v="2509.81"/>
    <n v="18"/>
    <n v="1892.28"/>
    <n v="1426.04"/>
    <n v="29"/>
    <n v="1909.73"/>
    <n v="1147.83"/>
    <n v="17"/>
    <n v="0"/>
    <n v="0"/>
    <x v="0"/>
    <x v="0"/>
    <x v="0"/>
    <x v="0"/>
    <x v="0"/>
    <x v="0"/>
  </r>
  <r>
    <x v="3"/>
    <x v="5"/>
    <x v="21"/>
    <x v="198"/>
    <n v="22"/>
    <n v="23118.05"/>
    <n v="8814.9500000000007"/>
    <n v="14303.099999999999"/>
    <n v="0"/>
    <n v="1233.4000000000001"/>
    <n v="467.1"/>
    <n v="3033.92"/>
    <n v="478.92"/>
    <n v="11"/>
    <n v="2003.28"/>
    <n v="304.07"/>
    <n v="17"/>
    <n v="1292.5"/>
    <n v="539.17999999999995"/>
    <n v="9"/>
    <n v="0"/>
    <n v="0"/>
    <x v="0"/>
    <x v="0"/>
    <x v="0"/>
    <x v="0"/>
    <x v="0"/>
    <x v="0"/>
  </r>
  <r>
    <x v="3"/>
    <x v="5"/>
    <x v="30"/>
    <x v="134"/>
    <n v="0"/>
    <n v="99100.31"/>
    <n v="99100.31"/>
    <n v="0"/>
    <n v="40"/>
    <n v="0"/>
    <n v="0"/>
    <n v="0"/>
    <n v="0"/>
    <n v="0"/>
    <n v="0"/>
    <n v="0"/>
    <n v="0"/>
    <n v="0"/>
    <n v="0"/>
    <n v="0"/>
    <n v="0"/>
    <n v="99100.31"/>
    <x v="0"/>
    <x v="0"/>
    <x v="0"/>
    <x v="0"/>
    <x v="0"/>
    <x v="0"/>
  </r>
  <r>
    <x v="3"/>
    <x v="5"/>
    <x v="28"/>
    <x v="6"/>
    <n v="443"/>
    <n v="88851.44"/>
    <n v="33076.5"/>
    <n v="55774.94"/>
    <n v="0"/>
    <n v="28942.7"/>
    <n v="12482.8"/>
    <n v="872.98"/>
    <n v="285.52"/>
    <n v="7"/>
    <n v="4131.34"/>
    <n v="4041.82"/>
    <n v="65"/>
    <n v="20770.919999999998"/>
    <n v="13949.36"/>
    <n v="814"/>
    <n v="0"/>
    <n v="0"/>
    <x v="0"/>
    <x v="0"/>
    <x v="0"/>
    <x v="0"/>
    <x v="0"/>
    <x v="0"/>
  </r>
  <r>
    <x v="3"/>
    <x v="5"/>
    <x v="28"/>
    <x v="9"/>
    <n v="8"/>
    <n v="1839.45"/>
    <n v="319.04999999999995"/>
    <n v="1520.4"/>
    <n v="0"/>
    <n v="840"/>
    <n v="55"/>
    <n v="90"/>
    <n v="0"/>
    <n v="1"/>
    <n v="0"/>
    <n v="0"/>
    <n v="0"/>
    <n v="590.4"/>
    <n v="84.05"/>
    <n v="16"/>
    <n v="0"/>
    <n v="0"/>
    <x v="0"/>
    <x v="0"/>
    <x v="0"/>
    <x v="0"/>
    <x v="0"/>
    <x v="0"/>
  </r>
  <r>
    <x v="3"/>
    <x v="5"/>
    <x v="28"/>
    <x v="12"/>
    <n v="23"/>
    <n v="9537.93"/>
    <n v="6592.24"/>
    <n v="2945.69"/>
    <n v="0"/>
    <n v="1429.3"/>
    <n v="679.7"/>
    <n v="84.4"/>
    <n v="1240.4000000000001"/>
    <n v="1"/>
    <n v="431.96"/>
    <n v="219.44"/>
    <n v="4"/>
    <n v="940.03"/>
    <n v="1803.1"/>
    <n v="63"/>
    <n v="0"/>
    <n v="0"/>
    <x v="0"/>
    <x v="0"/>
    <x v="0"/>
    <x v="0"/>
    <x v="0"/>
    <x v="0"/>
  </r>
  <r>
    <x v="3"/>
    <x v="5"/>
    <x v="28"/>
    <x v="14"/>
    <n v="430"/>
    <n v="76320.850000000006"/>
    <n v="28108.78"/>
    <n v="48212.070000000007"/>
    <n v="0"/>
    <n v="27055.200000000001"/>
    <n v="12607.8"/>
    <n v="264.39999999999998"/>
    <n v="395.6"/>
    <n v="3"/>
    <n v="2595.86"/>
    <n v="1379.56"/>
    <n v="32"/>
    <n v="17436.61"/>
    <n v="12405.82"/>
    <n v="730"/>
    <n v="0"/>
    <n v="0"/>
    <x v="0"/>
    <x v="0"/>
    <x v="0"/>
    <x v="0"/>
    <x v="0"/>
    <x v="0"/>
  </r>
  <r>
    <x v="3"/>
    <x v="5"/>
    <x v="28"/>
    <x v="19"/>
    <n v="80"/>
    <n v="15777.66"/>
    <n v="4957.3999999999996"/>
    <n v="10820.26"/>
    <n v="0"/>
    <n v="5970.65"/>
    <n v="1890.85"/>
    <n v="0"/>
    <n v="0"/>
    <n v="0"/>
    <n v="654.1"/>
    <n v="744.4"/>
    <n v="9"/>
    <n v="4195.51"/>
    <n v="2322.15"/>
    <n v="166"/>
    <n v="0"/>
    <n v="0"/>
    <x v="0"/>
    <x v="0"/>
    <x v="0"/>
    <x v="0"/>
    <x v="0"/>
    <x v="0"/>
  </r>
  <r>
    <x v="3"/>
    <x v="5"/>
    <x v="28"/>
    <x v="1"/>
    <n v="2"/>
    <n v="876"/>
    <n v="360"/>
    <n v="516"/>
    <n v="0"/>
    <n v="336"/>
    <n v="0"/>
    <n v="180"/>
    <n v="0"/>
    <n v="2"/>
    <n v="0"/>
    <n v="0"/>
    <n v="0"/>
    <n v="0"/>
    <n v="0"/>
    <n v="0"/>
    <n v="0"/>
    <n v="0"/>
    <x v="0"/>
    <x v="0"/>
    <x v="0"/>
    <x v="0"/>
    <x v="0"/>
    <x v="0"/>
  </r>
  <r>
    <x v="3"/>
    <x v="5"/>
    <x v="28"/>
    <x v="178"/>
    <n v="0"/>
    <n v="8"/>
    <n v="0"/>
    <n v="8"/>
    <n v="0"/>
    <n v="0"/>
    <n v="0"/>
    <n v="0"/>
    <n v="0"/>
    <n v="0"/>
    <n v="0"/>
    <n v="0"/>
    <n v="0"/>
    <n v="0"/>
    <n v="0"/>
    <n v="0"/>
    <n v="0"/>
    <n v="0"/>
    <x v="0"/>
    <x v="0"/>
    <x v="0"/>
    <x v="0"/>
    <x v="0"/>
    <x v="0"/>
  </r>
  <r>
    <x v="3"/>
    <x v="5"/>
    <x v="28"/>
    <x v="191"/>
    <n v="191"/>
    <n v="36816.54"/>
    <n v="11727.099999999999"/>
    <n v="25089.440000000002"/>
    <n v="0"/>
    <n v="12795.8"/>
    <n v="5167.2"/>
    <n v="832.5"/>
    <n v="0"/>
    <n v="5"/>
    <n v="900.87"/>
    <n v="457.48"/>
    <n v="10"/>
    <n v="9076.27"/>
    <n v="4437.42"/>
    <n v="291"/>
    <n v="0"/>
    <n v="0"/>
    <x v="0"/>
    <x v="0"/>
    <x v="0"/>
    <x v="0"/>
    <x v="0"/>
    <x v="0"/>
  </r>
  <r>
    <x v="3"/>
    <x v="5"/>
    <x v="28"/>
    <x v="157"/>
    <n v="178"/>
    <n v="25650.639999999999"/>
    <n v="9843.2599999999984"/>
    <n v="15807.380000000001"/>
    <n v="0"/>
    <n v="8121.6"/>
    <n v="5234.8999999999996"/>
    <n v="198.9"/>
    <n v="0"/>
    <n v="2"/>
    <n v="1224.8800000000001"/>
    <n v="586.72"/>
    <n v="14"/>
    <n v="6186"/>
    <n v="3623.84"/>
    <n v="229"/>
    <n v="0"/>
    <n v="0"/>
    <x v="0"/>
    <x v="0"/>
    <x v="0"/>
    <x v="0"/>
    <x v="0"/>
    <x v="0"/>
  </r>
  <r>
    <x v="3"/>
    <x v="5"/>
    <x v="32"/>
    <x v="158"/>
    <n v="0"/>
    <n v="16000"/>
    <n v="0"/>
    <n v="16000"/>
    <n v="0"/>
    <n v="0"/>
    <n v="0"/>
    <n v="0"/>
    <n v="0"/>
    <n v="0"/>
    <n v="0"/>
    <n v="0"/>
    <n v="0"/>
    <n v="0"/>
    <n v="0"/>
    <n v="0"/>
    <n v="0"/>
    <n v="0"/>
    <x v="0"/>
    <x v="0"/>
    <x v="0"/>
    <x v="0"/>
    <x v="0"/>
    <x v="0"/>
  </r>
  <r>
    <x v="3"/>
    <x v="5"/>
    <x v="32"/>
    <x v="159"/>
    <n v="0"/>
    <n v="2700"/>
    <n v="0"/>
    <n v="2700"/>
    <n v="0"/>
    <n v="0"/>
    <n v="0"/>
    <n v="0"/>
    <n v="0"/>
    <n v="0"/>
    <n v="0"/>
    <n v="0"/>
    <n v="0"/>
    <n v="0"/>
    <n v="0"/>
    <n v="0"/>
    <n v="0"/>
    <n v="0"/>
    <x v="0"/>
    <x v="0"/>
    <x v="0"/>
    <x v="0"/>
    <x v="0"/>
    <x v="0"/>
  </r>
  <r>
    <x v="3"/>
    <x v="5"/>
    <x v="33"/>
    <x v="160"/>
    <n v="5"/>
    <n v="165"/>
    <n v="22.5"/>
    <n v="142.5"/>
    <n v="0"/>
    <n v="142.5"/>
    <n v="22.5"/>
    <n v="0"/>
    <n v="0"/>
    <n v="0"/>
    <n v="0"/>
    <n v="0"/>
    <n v="0"/>
    <n v="0"/>
    <n v="0"/>
    <n v="0"/>
    <n v="0"/>
    <n v="0"/>
    <x v="0"/>
    <x v="0"/>
    <x v="0"/>
    <x v="0"/>
    <x v="0"/>
    <x v="0"/>
  </r>
  <r>
    <x v="3"/>
    <x v="5"/>
    <x v="33"/>
    <x v="161"/>
    <n v="9"/>
    <n v="315"/>
    <n v="0"/>
    <n v="315"/>
    <n v="0"/>
    <n v="315"/>
    <n v="0"/>
    <n v="0"/>
    <n v="0"/>
    <n v="0"/>
    <n v="0"/>
    <n v="0"/>
    <n v="0"/>
    <n v="0"/>
    <n v="0"/>
    <n v="0"/>
    <n v="0"/>
    <n v="0"/>
    <x v="0"/>
    <x v="0"/>
    <x v="0"/>
    <x v="0"/>
    <x v="0"/>
    <x v="0"/>
  </r>
  <r>
    <x v="3"/>
    <x v="5"/>
    <x v="33"/>
    <x v="162"/>
    <n v="11"/>
    <n v="415"/>
    <n v="0"/>
    <n v="415"/>
    <n v="0"/>
    <n v="415"/>
    <n v="0"/>
    <n v="0"/>
    <n v="0"/>
    <n v="0"/>
    <n v="0"/>
    <n v="0"/>
    <n v="0"/>
    <n v="0"/>
    <n v="0"/>
    <n v="0"/>
    <n v="0"/>
    <n v="0"/>
    <x v="0"/>
    <x v="0"/>
    <x v="0"/>
    <x v="0"/>
    <x v="0"/>
    <x v="0"/>
  </r>
  <r>
    <x v="3"/>
    <x v="5"/>
    <x v="34"/>
    <x v="163"/>
    <n v="87"/>
    <n v="33744.46"/>
    <n v="14926.619999999999"/>
    <n v="18817.84"/>
    <n v="0"/>
    <n v="6927.13"/>
    <n v="3562.87"/>
    <n v="348.6"/>
    <n v="1301.5"/>
    <n v="4"/>
    <n v="10510.11"/>
    <n v="6762.05"/>
    <n v="58"/>
    <n v="81"/>
    <n v="0"/>
    <n v="2"/>
    <n v="0"/>
    <n v="0"/>
    <x v="0"/>
    <x v="0"/>
    <x v="0"/>
    <x v="0"/>
    <x v="0"/>
    <x v="0"/>
  </r>
  <r>
    <x v="3"/>
    <x v="5"/>
    <x v="22"/>
    <x v="83"/>
    <n v="203"/>
    <n v="412791.85"/>
    <n v="280499.68"/>
    <n v="132292.16999999998"/>
    <n v="13"/>
    <n v="24887.51"/>
    <n v="11586.24"/>
    <n v="14149.04"/>
    <n v="13229.37"/>
    <n v="122"/>
    <n v="362.2"/>
    <n v="1903.3"/>
    <n v="27"/>
    <n v="1700.02"/>
    <n v="765.48"/>
    <n v="15"/>
    <n v="90769.4"/>
    <n v="198258.5"/>
    <x v="0"/>
    <x v="0"/>
    <x v="0"/>
    <x v="0"/>
    <x v="0"/>
    <x v="0"/>
  </r>
  <r>
    <x v="3"/>
    <x v="5"/>
    <x v="22"/>
    <x v="84"/>
    <n v="216"/>
    <n v="349742.61"/>
    <n v="212036.76"/>
    <n v="137705.84999999998"/>
    <n v="16"/>
    <n v="26401.75"/>
    <n v="9225.75"/>
    <n v="19694.5"/>
    <n v="7742.96"/>
    <n v="124"/>
    <n v="3123.84"/>
    <n v="2544.3000000000002"/>
    <n v="38"/>
    <n v="1550.08"/>
    <n v="437.35"/>
    <n v="11"/>
    <n v="86389.68"/>
    <n v="137211.5"/>
    <x v="0"/>
    <x v="0"/>
    <x v="0"/>
    <x v="0"/>
    <x v="0"/>
    <x v="0"/>
  </r>
  <r>
    <x v="3"/>
    <x v="5"/>
    <x v="22"/>
    <x v="85"/>
    <n v="236"/>
    <n v="438011.82"/>
    <n v="350988.73"/>
    <n v="87023.09"/>
    <n v="8"/>
    <n v="26326.51"/>
    <n v="13394.74"/>
    <n v="16477.05"/>
    <n v="20002.46"/>
    <n v="182"/>
    <n v="3033.52"/>
    <n v="5725.76"/>
    <n v="67"/>
    <n v="774.72"/>
    <n v="587.48"/>
    <n v="7"/>
    <n v="40411.29"/>
    <n v="238319.3"/>
    <x v="0"/>
    <x v="0"/>
    <x v="0"/>
    <x v="0"/>
    <x v="0"/>
    <x v="0"/>
  </r>
  <r>
    <x v="3"/>
    <x v="5"/>
    <x v="22"/>
    <x v="86"/>
    <n v="558"/>
    <n v="379512.76"/>
    <n v="306724.29000000004"/>
    <n v="72788.47"/>
    <n v="2"/>
    <n v="19306.3"/>
    <n v="15495.2"/>
    <n v="41664.879999999997"/>
    <n v="61604.73"/>
    <n v="411"/>
    <n v="5509.21"/>
    <n v="10087.700000000001"/>
    <n v="154"/>
    <n v="6126.08"/>
    <n v="5565.71"/>
    <n v="56"/>
    <n v="0"/>
    <n v="7431.73"/>
    <x v="0"/>
    <x v="0"/>
    <x v="0"/>
    <x v="0"/>
    <x v="0"/>
    <x v="0"/>
  </r>
  <r>
    <x v="3"/>
    <x v="5"/>
    <x v="22"/>
    <x v="87"/>
    <n v="264"/>
    <n v="376311.66"/>
    <n v="233661.92999999996"/>
    <n v="142649.73000000001"/>
    <n v="1"/>
    <n v="20099.509999999998"/>
    <n v="14679.24"/>
    <n v="27654.46"/>
    <n v="47386.46"/>
    <n v="168"/>
    <n v="10781.52"/>
    <n v="17593.509999999998"/>
    <n v="281"/>
    <n v="4784.43"/>
    <n v="3920.88"/>
    <n v="47"/>
    <n v="79329.81"/>
    <n v="0"/>
    <x v="0"/>
    <x v="0"/>
    <x v="0"/>
    <x v="0"/>
    <x v="0"/>
    <x v="0"/>
  </r>
  <r>
    <x v="3"/>
    <x v="5"/>
    <x v="22"/>
    <x v="164"/>
    <n v="356"/>
    <n v="260657.08"/>
    <n v="227636.49"/>
    <n v="33020.589999999997"/>
    <n v="0"/>
    <n v="10725.45"/>
    <n v="10524.05"/>
    <n v="17573.55"/>
    <n v="55189.57"/>
    <n v="250"/>
    <n v="3319.14"/>
    <n v="13860.9"/>
    <n v="151"/>
    <n v="1402.45"/>
    <n v="2535.73"/>
    <n v="21"/>
    <n v="0"/>
    <n v="0"/>
    <x v="0"/>
    <x v="0"/>
    <x v="0"/>
    <x v="0"/>
    <x v="0"/>
    <x v="0"/>
  </r>
  <r>
    <x v="3"/>
    <x v="5"/>
    <x v="23"/>
    <x v="135"/>
    <n v="281"/>
    <n v="91869.8"/>
    <n v="73706.42"/>
    <n v="18163.38"/>
    <n v="0"/>
    <n v="2147.12"/>
    <n v="8780.2800000000007"/>
    <n v="0"/>
    <n v="0"/>
    <n v="0"/>
    <n v="0"/>
    <n v="0"/>
    <n v="0"/>
    <n v="6617.26"/>
    <n v="64926.14"/>
    <n v="211"/>
    <n v="0"/>
    <n v="0"/>
    <x v="0"/>
    <x v="0"/>
    <x v="0"/>
    <x v="0"/>
    <x v="0"/>
    <x v="0"/>
  </r>
  <r>
    <x v="3"/>
    <x v="5"/>
    <x v="23"/>
    <x v="90"/>
    <n v="279"/>
    <n v="146325.01999999999"/>
    <n v="129910.45999999999"/>
    <n v="16414.560000000001"/>
    <n v="0"/>
    <n v="2589.13"/>
    <n v="8583.57"/>
    <n v="0"/>
    <n v="0"/>
    <n v="0"/>
    <n v="0"/>
    <n v="0"/>
    <n v="0"/>
    <n v="12834.43"/>
    <n v="121326.9"/>
    <n v="503"/>
    <n v="0"/>
    <n v="0"/>
    <x v="0"/>
    <x v="0"/>
    <x v="0"/>
    <x v="0"/>
    <x v="0"/>
    <x v="0"/>
  </r>
  <r>
    <x v="3"/>
    <x v="5"/>
    <x v="23"/>
    <x v="91"/>
    <n v="128"/>
    <n v="68704.320000000007"/>
    <n v="61851.450000000004"/>
    <n v="6852.8700000000008"/>
    <n v="0"/>
    <n v="1152.77"/>
    <n v="4703.58"/>
    <n v="0"/>
    <n v="0"/>
    <n v="0"/>
    <n v="0"/>
    <n v="0"/>
    <n v="0"/>
    <n v="4764.1000000000004"/>
    <n v="57147.87"/>
    <n v="207"/>
    <n v="0"/>
    <n v="0"/>
    <x v="0"/>
    <x v="0"/>
    <x v="0"/>
    <x v="0"/>
    <x v="0"/>
    <x v="0"/>
  </r>
  <r>
    <x v="3"/>
    <x v="5"/>
    <x v="23"/>
    <x v="124"/>
    <n v="277"/>
    <n v="105149.58"/>
    <n v="77029"/>
    <n v="28120.58"/>
    <n v="0"/>
    <n v="3174.62"/>
    <n v="7875.58"/>
    <n v="0"/>
    <n v="0"/>
    <n v="0"/>
    <n v="0"/>
    <n v="0"/>
    <n v="0"/>
    <n v="5886.96"/>
    <n v="69153.42"/>
    <n v="276"/>
    <n v="0"/>
    <n v="0"/>
    <x v="0"/>
    <x v="0"/>
    <x v="0"/>
    <x v="0"/>
    <x v="0"/>
    <x v="0"/>
  </r>
  <r>
    <x v="3"/>
    <x v="5"/>
    <x v="23"/>
    <x v="125"/>
    <n v="58"/>
    <n v="99109.5"/>
    <n v="74958.05"/>
    <n v="24151.45"/>
    <n v="7"/>
    <n v="1000.4"/>
    <n v="2434.4"/>
    <n v="0"/>
    <n v="0"/>
    <n v="0"/>
    <n v="0"/>
    <n v="0"/>
    <n v="0"/>
    <n v="975.47"/>
    <n v="8560.23"/>
    <n v="26"/>
    <n v="18238.580000000002"/>
    <n v="63963.42"/>
    <x v="0"/>
    <x v="0"/>
    <x v="0"/>
    <x v="0"/>
    <x v="0"/>
    <x v="0"/>
  </r>
  <r>
    <x v="3"/>
    <x v="5"/>
    <x v="23"/>
    <x v="165"/>
    <n v="44"/>
    <n v="34989.550000000003"/>
    <n v="12900.280000000002"/>
    <n v="22089.27"/>
    <n v="0"/>
    <n v="443.76"/>
    <n v="1818.49"/>
    <n v="0"/>
    <n v="0"/>
    <n v="0"/>
    <n v="0"/>
    <n v="0"/>
    <n v="0"/>
    <n v="327.51"/>
    <n v="11081.79"/>
    <n v="20"/>
    <n v="0"/>
    <n v="0"/>
    <x v="0"/>
    <x v="0"/>
    <x v="0"/>
    <x v="0"/>
    <x v="0"/>
    <x v="0"/>
  </r>
  <r>
    <x v="3"/>
    <x v="5"/>
    <x v="23"/>
    <x v="167"/>
    <n v="36"/>
    <n v="130757.89"/>
    <n v="12345.729999999996"/>
    <n v="118412.16"/>
    <n v="6"/>
    <n v="1312.8"/>
    <n v="539.04999999999995"/>
    <n v="3384"/>
    <n v="1108.25"/>
    <n v="6"/>
    <n v="4023.28"/>
    <n v="327.66000000000003"/>
    <n v="30"/>
    <n v="214.08"/>
    <n v="1386.27"/>
    <n v="5"/>
    <n v="109478"/>
    <n v="0"/>
    <x v="0"/>
    <x v="0"/>
    <x v="0"/>
    <x v="0"/>
    <x v="0"/>
    <x v="0"/>
  </r>
  <r>
    <x v="3"/>
    <x v="5"/>
    <x v="23"/>
    <x v="168"/>
    <n v="92"/>
    <n v="28702.97"/>
    <n v="17689.91"/>
    <n v="11013.060000000001"/>
    <n v="0"/>
    <n v="1454.17"/>
    <n v="2301.6799999999998"/>
    <n v="0"/>
    <n v="0"/>
    <n v="0"/>
    <n v="0"/>
    <n v="0"/>
    <n v="0"/>
    <n v="5997.89"/>
    <n v="15388.23"/>
    <n v="66"/>
    <n v="0"/>
    <n v="0"/>
    <x v="0"/>
    <x v="0"/>
    <x v="0"/>
    <x v="0"/>
    <x v="0"/>
    <x v="0"/>
  </r>
  <r>
    <x v="3"/>
    <x v="5"/>
    <x v="23"/>
    <x v="199"/>
    <n v="102"/>
    <n v="37017.46"/>
    <n v="26021.77"/>
    <n v="10995.689999999999"/>
    <n v="0"/>
    <n v="732.55"/>
    <n v="2285.9499999999998"/>
    <n v="0"/>
    <n v="0"/>
    <n v="0"/>
    <n v="0"/>
    <n v="0"/>
    <n v="0"/>
    <n v="3788.14"/>
    <n v="23735.82"/>
    <n v="114"/>
    <n v="0"/>
    <n v="0"/>
    <x v="0"/>
    <x v="0"/>
    <x v="0"/>
    <x v="0"/>
    <x v="0"/>
    <x v="0"/>
  </r>
  <r>
    <x v="3"/>
    <x v="5"/>
    <x v="24"/>
    <x v="94"/>
    <n v="454"/>
    <n v="413455.2"/>
    <n v="167410.60999999999"/>
    <n v="246044.59000000003"/>
    <n v="49"/>
    <n v="52541.04"/>
    <n v="19133.96"/>
    <n v="15409.75"/>
    <n v="7114.73"/>
    <n v="36"/>
    <n v="4185.8999999999996"/>
    <n v="125.45"/>
    <n v="23"/>
    <n v="2625.2"/>
    <n v="2206.91"/>
    <n v="40"/>
    <n v="171282.7"/>
    <n v="93780.6"/>
    <x v="0"/>
    <x v="0"/>
    <x v="0"/>
    <x v="0"/>
    <x v="0"/>
    <x v="0"/>
  </r>
  <r>
    <x v="3"/>
    <x v="5"/>
    <x v="24"/>
    <x v="95"/>
    <n v="121"/>
    <n v="133651.91"/>
    <n v="46427.530000000013"/>
    <n v="87224.37999999999"/>
    <n v="14"/>
    <n v="14020.63"/>
    <n v="4390.62"/>
    <n v="3536.75"/>
    <n v="2190.81"/>
    <n v="9"/>
    <n v="154.80000000000001"/>
    <n v="0"/>
    <n v="1"/>
    <n v="1618.5"/>
    <n v="621.88"/>
    <n v="11"/>
    <n v="67893.7"/>
    <n v="27769.1"/>
    <x v="0"/>
    <x v="0"/>
    <x v="0"/>
    <x v="0"/>
    <x v="0"/>
    <x v="0"/>
  </r>
  <r>
    <x v="3"/>
    <x v="5"/>
    <x v="24"/>
    <x v="97"/>
    <n v="263"/>
    <n v="417063.93"/>
    <n v="281082.52"/>
    <n v="135981.41"/>
    <n v="42"/>
    <n v="25669.279999999999"/>
    <n v="13354.47"/>
    <n v="5982.84"/>
    <n v="15651.13"/>
    <n v="29"/>
    <n v="444.6"/>
    <n v="125.45"/>
    <n v="5"/>
    <n v="460.79"/>
    <n v="3709.76"/>
    <n v="35"/>
    <n v="103423.9"/>
    <n v="204973.8"/>
    <x v="0"/>
    <x v="0"/>
    <x v="0"/>
    <x v="0"/>
    <x v="0"/>
    <x v="0"/>
  </r>
  <r>
    <x v="3"/>
    <x v="5"/>
    <x v="24"/>
    <x v="98"/>
    <n v="241"/>
    <n v="372438.42"/>
    <n v="229287.5"/>
    <n v="143150.91999999998"/>
    <n v="29"/>
    <n v="26593.25"/>
    <n v="11369.25"/>
    <n v="16901.53"/>
    <n v="13015.21"/>
    <n v="54"/>
    <n v="5232.84"/>
    <n v="1386.85"/>
    <n v="41"/>
    <n v="675.9"/>
    <n v="195"/>
    <n v="8"/>
    <n v="93747.4"/>
    <n v="143487.70000000001"/>
    <x v="0"/>
    <x v="0"/>
    <x v="0"/>
    <x v="0"/>
    <x v="0"/>
    <x v="0"/>
  </r>
  <r>
    <x v="3"/>
    <x v="5"/>
    <x v="24"/>
    <x v="126"/>
    <n v="101"/>
    <n v="54595.44"/>
    <n v="43541.11"/>
    <n v="11054.33"/>
    <n v="0"/>
    <n v="8777.27"/>
    <n v="7150.23"/>
    <n v="1175.42"/>
    <n v="10683.45"/>
    <n v="15"/>
    <n v="75.64"/>
    <n v="465.69"/>
    <n v="5"/>
    <n v="1026"/>
    <n v="1524"/>
    <n v="10"/>
    <n v="0"/>
    <n v="0"/>
    <x v="0"/>
    <x v="0"/>
    <x v="0"/>
    <x v="0"/>
    <x v="0"/>
    <x v="0"/>
  </r>
  <r>
    <x v="3"/>
    <x v="5"/>
    <x v="24"/>
    <x v="136"/>
    <n v="41"/>
    <n v="9659.5499999999993"/>
    <n v="3240.4099999999989"/>
    <n v="6419.14"/>
    <n v="0"/>
    <n v="4428.13"/>
    <n v="2686.87"/>
    <n v="271.8"/>
    <n v="0"/>
    <n v="1"/>
    <n v="1718.1"/>
    <n v="0"/>
    <n v="7"/>
    <n v="1.1100000000000001"/>
    <n v="9.94"/>
    <n v="1"/>
    <n v="0"/>
    <n v="0"/>
    <x v="0"/>
    <x v="0"/>
    <x v="0"/>
    <x v="0"/>
    <x v="0"/>
    <x v="0"/>
  </r>
  <r>
    <x v="3"/>
    <x v="5"/>
    <x v="24"/>
    <x v="127"/>
    <n v="954"/>
    <n v="110200.99"/>
    <n v="65169.930000000008"/>
    <n v="45031.06"/>
    <n v="0"/>
    <n v="37569.599999999999"/>
    <n v="21098.400000000001"/>
    <n v="3327.75"/>
    <n v="10739.64"/>
    <n v="34"/>
    <n v="754.06"/>
    <n v="1145.1600000000001"/>
    <n v="15"/>
    <n v="3379.65"/>
    <n v="4051.95"/>
    <n v="94"/>
    <n v="0"/>
    <n v="0"/>
    <x v="0"/>
    <x v="0"/>
    <x v="0"/>
    <x v="0"/>
    <x v="0"/>
    <x v="0"/>
  </r>
  <r>
    <x v="3"/>
    <x v="5"/>
    <x v="25"/>
    <x v="128"/>
    <n v="354"/>
    <n v="72567.360000000001"/>
    <n v="49692.78"/>
    <n v="22874.579999999998"/>
    <n v="0"/>
    <n v="19536.099999999999"/>
    <n v="26876.9"/>
    <n v="0"/>
    <n v="0"/>
    <n v="0"/>
    <n v="0"/>
    <n v="0"/>
    <n v="0"/>
    <n v="3338.48"/>
    <n v="22815.88"/>
    <n v="182"/>
    <n v="0"/>
    <n v="0"/>
    <x v="0"/>
    <x v="0"/>
    <x v="0"/>
    <x v="0"/>
    <x v="0"/>
    <x v="0"/>
  </r>
  <r>
    <x v="3"/>
    <x v="5"/>
    <x v="25"/>
    <x v="137"/>
    <n v="98"/>
    <n v="64723.86"/>
    <n v="28194.36"/>
    <n v="36529.5"/>
    <n v="2"/>
    <n v="9938"/>
    <n v="6104.5"/>
    <n v="0"/>
    <n v="0"/>
    <n v="0"/>
    <n v="0"/>
    <n v="0"/>
    <n v="0"/>
    <n v="3726.51"/>
    <n v="22089.86"/>
    <n v="87"/>
    <n v="22864.99"/>
    <n v="0"/>
    <x v="0"/>
    <x v="0"/>
    <x v="0"/>
    <x v="0"/>
    <x v="0"/>
    <x v="0"/>
  </r>
  <r>
    <x v="3"/>
    <x v="5"/>
    <x v="25"/>
    <x v="169"/>
    <n v="182"/>
    <n v="134554.23999999999"/>
    <n v="120053.95999999999"/>
    <n v="14500.28"/>
    <n v="7"/>
    <n v="11725.25"/>
    <n v="11722.25"/>
    <n v="0"/>
    <n v="0"/>
    <n v="0"/>
    <n v="310.5"/>
    <n v="0"/>
    <n v="1"/>
    <n v="2464.5300000000002"/>
    <n v="23199.34"/>
    <n v="95"/>
    <n v="0"/>
    <n v="85132.37"/>
    <x v="0"/>
    <x v="0"/>
    <x v="0"/>
    <x v="0"/>
    <x v="0"/>
    <x v="0"/>
  </r>
  <r>
    <x v="3"/>
    <x v="5"/>
    <x v="25"/>
    <x v="192"/>
    <n v="217"/>
    <n v="39162.9"/>
    <n v="19576.219999999998"/>
    <n v="19586.680000000004"/>
    <n v="0"/>
    <n v="17104.7"/>
    <n v="14479.3"/>
    <n v="1467.9"/>
    <n v="0"/>
    <n v="2"/>
    <n v="0"/>
    <n v="0"/>
    <n v="0"/>
    <n v="1014.08"/>
    <n v="2161.12"/>
    <n v="33"/>
    <n v="0"/>
    <n v="0"/>
    <x v="0"/>
    <x v="0"/>
    <x v="0"/>
    <x v="0"/>
    <x v="0"/>
    <x v="0"/>
  </r>
  <r>
    <x v="3"/>
    <x v="5"/>
    <x v="26"/>
    <x v="104"/>
    <n v="269"/>
    <n v="95786.44"/>
    <n v="25492.790000000008"/>
    <n v="70293.649999999994"/>
    <n v="0"/>
    <n v="22828.38"/>
    <n v="15401.62"/>
    <n v="0"/>
    <n v="0"/>
    <n v="0"/>
    <n v="5926.2"/>
    <n v="5296.78"/>
    <n v="76"/>
    <n v="734.07"/>
    <n v="4794.3900000000003"/>
    <n v="10"/>
    <n v="0"/>
    <n v="0"/>
    <x v="0"/>
    <x v="0"/>
    <x v="0"/>
    <x v="0"/>
    <x v="0"/>
    <x v="0"/>
  </r>
  <r>
    <x v="3"/>
    <x v="5"/>
    <x v="26"/>
    <x v="105"/>
    <n v="342"/>
    <n v="55087.07"/>
    <n v="31530.309999999998"/>
    <n v="23556.760000000002"/>
    <n v="0"/>
    <n v="18665.66"/>
    <n v="21229.35"/>
    <n v="21.58"/>
    <n v="86.32"/>
    <n v="1"/>
    <n v="1874.12"/>
    <n v="6837.69"/>
    <n v="84"/>
    <n v="666.4"/>
    <n v="3161.15"/>
    <n v="20"/>
    <n v="0"/>
    <n v="0"/>
    <x v="0"/>
    <x v="0"/>
    <x v="0"/>
    <x v="0"/>
    <x v="0"/>
    <x v="0"/>
  </r>
  <r>
    <x v="3"/>
    <x v="5"/>
    <x v="26"/>
    <x v="106"/>
    <n v="40"/>
    <n v="19198.509999999998"/>
    <n v="5826.4799999999977"/>
    <n v="13372.03"/>
    <n v="0"/>
    <n v="2675.55"/>
    <n v="4059.75"/>
    <n v="0"/>
    <n v="0"/>
    <n v="0"/>
    <n v="1296.48"/>
    <n v="1766.73"/>
    <n v="28"/>
    <n v="0"/>
    <n v="0"/>
    <n v="0"/>
    <n v="0"/>
    <n v="0"/>
    <x v="0"/>
    <x v="0"/>
    <x v="0"/>
    <x v="0"/>
    <x v="0"/>
    <x v="0"/>
  </r>
  <r>
    <x v="0"/>
    <x v="6"/>
    <x v="0"/>
    <x v="3"/>
    <n v="402"/>
    <n v="199727.05"/>
    <n v="120682.26999999999"/>
    <n v="79044.78"/>
    <n v="0"/>
    <n v="22323.65"/>
    <n v="13643.85"/>
    <n v="15785.73"/>
    <n v="15130.07"/>
    <n v="111"/>
    <n v="13978.42"/>
    <n v="14721.28"/>
    <n v="263"/>
    <n v="15433.98"/>
    <n v="15355.47"/>
    <n v="690"/>
    <n v="0"/>
    <n v="0"/>
    <x v="0"/>
    <x v="0"/>
    <x v="0"/>
    <x v="0"/>
    <x v="0"/>
    <x v="0"/>
  </r>
  <r>
    <x v="0"/>
    <x v="6"/>
    <x v="0"/>
    <x v="4"/>
    <n v="69"/>
    <n v="35132.25"/>
    <n v="20231.2"/>
    <n v="14901.05"/>
    <n v="0"/>
    <n v="3392.75"/>
    <n v="2480.25"/>
    <n v="2712.41"/>
    <n v="2864.94"/>
    <n v="26"/>
    <n v="1731.43"/>
    <n v="1772.02"/>
    <n v="30"/>
    <n v="1701.46"/>
    <n v="1959.29"/>
    <n v="90"/>
    <n v="0"/>
    <n v="0"/>
    <x v="0"/>
    <x v="0"/>
    <x v="0"/>
    <x v="0"/>
    <x v="0"/>
    <x v="0"/>
  </r>
  <r>
    <x v="0"/>
    <x v="6"/>
    <x v="0"/>
    <x v="6"/>
    <n v="905"/>
    <n v="158673.04999999999"/>
    <n v="54207.139999999985"/>
    <n v="104465.91"/>
    <n v="0"/>
    <n v="66629.3"/>
    <n v="21018.7"/>
    <n v="4154.79"/>
    <n v="1118.81"/>
    <n v="19"/>
    <n v="4466.21"/>
    <n v="6518.44"/>
    <n v="98"/>
    <n v="26814.61"/>
    <n v="15003.99"/>
    <n v="993"/>
    <n v="0"/>
    <n v="0"/>
    <x v="0"/>
    <x v="0"/>
    <x v="0"/>
    <x v="0"/>
    <x v="0"/>
    <x v="0"/>
  </r>
  <r>
    <x v="0"/>
    <x v="6"/>
    <x v="0"/>
    <x v="8"/>
    <n v="508"/>
    <n v="163328.6"/>
    <n v="102197.71"/>
    <n v="61130.89"/>
    <n v="0"/>
    <n v="14265.73"/>
    <n v="8422.77"/>
    <n v="8654.52"/>
    <n v="17046.080000000002"/>
    <n v="101"/>
    <n v="8646.35"/>
    <n v="12244.75"/>
    <n v="188"/>
    <n v="14897.29"/>
    <n v="13082.91"/>
    <n v="680"/>
    <n v="0"/>
    <n v="0"/>
    <x v="0"/>
    <x v="0"/>
    <x v="0"/>
    <x v="0"/>
    <x v="0"/>
    <x v="0"/>
  </r>
  <r>
    <x v="0"/>
    <x v="6"/>
    <x v="0"/>
    <x v="9"/>
    <n v="1"/>
    <n v="232.4"/>
    <n v="185.92000000000002"/>
    <n v="46.48"/>
    <n v="0"/>
    <n v="15.6"/>
    <n v="62.4"/>
    <n v="0"/>
    <n v="0"/>
    <n v="0"/>
    <n v="30.88"/>
    <n v="123.52"/>
    <n v="2"/>
    <n v="0"/>
    <n v="0"/>
    <n v="0"/>
    <n v="0"/>
    <n v="0"/>
    <x v="0"/>
    <x v="0"/>
    <x v="0"/>
    <x v="0"/>
    <x v="0"/>
    <x v="0"/>
  </r>
  <r>
    <x v="0"/>
    <x v="6"/>
    <x v="0"/>
    <x v="10"/>
    <n v="26"/>
    <n v="4721.95"/>
    <n v="1906.5999999999995"/>
    <n v="2815.3500000000004"/>
    <n v="0"/>
    <n v="1811.45"/>
    <n v="674.55"/>
    <n v="0"/>
    <n v="0"/>
    <n v="0"/>
    <n v="240.91"/>
    <n v="454.84"/>
    <n v="6"/>
    <n v="560.99"/>
    <n v="777.21"/>
    <n v="39"/>
    <n v="0"/>
    <n v="0"/>
    <x v="0"/>
    <x v="0"/>
    <x v="0"/>
    <x v="0"/>
    <x v="0"/>
    <x v="0"/>
  </r>
  <r>
    <x v="0"/>
    <x v="6"/>
    <x v="0"/>
    <x v="11"/>
    <n v="446"/>
    <n v="285196.74"/>
    <n v="173582.21"/>
    <n v="111614.53"/>
    <n v="0"/>
    <n v="28305"/>
    <n v="13222.5"/>
    <n v="20094.93"/>
    <n v="27908.93"/>
    <n v="157"/>
    <n v="29450.55"/>
    <n v="20306.66"/>
    <n v="449"/>
    <n v="19145.05"/>
    <n v="16136.4"/>
    <n v="736"/>
    <n v="0"/>
    <n v="0"/>
    <x v="0"/>
    <x v="0"/>
    <x v="0"/>
    <x v="0"/>
    <x v="0"/>
    <x v="0"/>
  </r>
  <r>
    <x v="0"/>
    <x v="6"/>
    <x v="0"/>
    <x v="12"/>
    <n v="28"/>
    <n v="5876.55"/>
    <n v="1850.23"/>
    <n v="4026.32"/>
    <n v="0"/>
    <n v="2291.3000000000002"/>
    <n v="567.70000000000005"/>
    <n v="90"/>
    <n v="0"/>
    <n v="1"/>
    <n v="659.15"/>
    <n v="707.85"/>
    <n v="13"/>
    <n v="945.87"/>
    <n v="394.68"/>
    <n v="40"/>
    <n v="0"/>
    <n v="0"/>
    <x v="0"/>
    <x v="0"/>
    <x v="0"/>
    <x v="0"/>
    <x v="0"/>
    <x v="0"/>
  </r>
  <r>
    <x v="0"/>
    <x v="6"/>
    <x v="0"/>
    <x v="13"/>
    <n v="502"/>
    <n v="306724.87"/>
    <n v="216706.33"/>
    <n v="90018.540000000008"/>
    <n v="0"/>
    <n v="15903.02"/>
    <n v="7734.23"/>
    <n v="21432.37"/>
    <n v="44384.24"/>
    <n v="208"/>
    <n v="20797.47"/>
    <n v="16829.07"/>
    <n v="313"/>
    <n v="18820.68"/>
    <n v="16125.57"/>
    <n v="706"/>
    <n v="0"/>
    <n v="0"/>
    <x v="0"/>
    <x v="0"/>
    <x v="0"/>
    <x v="0"/>
    <x v="0"/>
    <x v="0"/>
  </r>
  <r>
    <x v="0"/>
    <x v="6"/>
    <x v="0"/>
    <x v="14"/>
    <n v="801"/>
    <n v="140496.95000000001"/>
    <n v="45097.279999999999"/>
    <n v="95399.670000000013"/>
    <n v="0"/>
    <n v="58820.55"/>
    <n v="18811.45"/>
    <n v="1063.26"/>
    <n v="2115.69"/>
    <n v="18"/>
    <n v="5026.59"/>
    <n v="3502.16"/>
    <n v="72"/>
    <n v="27791.27"/>
    <n v="14310.08"/>
    <n v="1154"/>
    <n v="0"/>
    <n v="0"/>
    <x v="0"/>
    <x v="0"/>
    <x v="0"/>
    <x v="0"/>
    <x v="0"/>
    <x v="0"/>
  </r>
  <r>
    <x v="0"/>
    <x v="6"/>
    <x v="0"/>
    <x v="15"/>
    <n v="530"/>
    <n v="227549.66"/>
    <n v="135130.70000000001"/>
    <n v="92418.959999999992"/>
    <n v="0"/>
    <n v="18214.73"/>
    <n v="6885.27"/>
    <n v="23737.91"/>
    <n v="18587.009999999998"/>
    <n v="109"/>
    <n v="17963.64"/>
    <n v="12796.31"/>
    <n v="259"/>
    <n v="17530.68"/>
    <n v="12212.27"/>
    <n v="748"/>
    <n v="0"/>
    <n v="0"/>
    <x v="0"/>
    <x v="0"/>
    <x v="0"/>
    <x v="0"/>
    <x v="0"/>
    <x v="0"/>
  </r>
  <r>
    <x v="0"/>
    <x v="6"/>
    <x v="0"/>
    <x v="16"/>
    <n v="518"/>
    <n v="206660.94"/>
    <n v="119895.70000000001"/>
    <n v="86765.239999999991"/>
    <n v="0"/>
    <n v="19240.560000000001"/>
    <n v="6164.19"/>
    <n v="18400.11"/>
    <n v="20368.330000000002"/>
    <n v="102"/>
    <n v="18425.349999999999"/>
    <n v="7451.52"/>
    <n v="219"/>
    <n v="18533.22"/>
    <n v="8374.7800000000007"/>
    <n v="678"/>
    <n v="0"/>
    <n v="0"/>
    <x v="0"/>
    <x v="0"/>
    <x v="0"/>
    <x v="0"/>
    <x v="0"/>
    <x v="0"/>
  </r>
  <r>
    <x v="0"/>
    <x v="6"/>
    <x v="0"/>
    <x v="18"/>
    <n v="491"/>
    <n v="155335.9"/>
    <n v="71945.13"/>
    <n v="83390.76999999999"/>
    <n v="0"/>
    <n v="17392.3"/>
    <n v="6214.45"/>
    <n v="13705.65"/>
    <n v="6760.6"/>
    <n v="65"/>
    <n v="20304.7"/>
    <n v="7861.85"/>
    <n v="251"/>
    <n v="19143.12"/>
    <n v="10175.73"/>
    <n v="741"/>
    <n v="0"/>
    <n v="0"/>
    <x v="0"/>
    <x v="0"/>
    <x v="0"/>
    <x v="0"/>
    <x v="0"/>
    <x v="0"/>
  </r>
  <r>
    <x v="0"/>
    <x v="6"/>
    <x v="0"/>
    <x v="19"/>
    <n v="21"/>
    <n v="4234.1499999999996"/>
    <n v="769.38999999999942"/>
    <n v="3464.76"/>
    <n v="0"/>
    <n v="1747.7"/>
    <n v="419.3"/>
    <n v="0"/>
    <n v="0"/>
    <n v="0"/>
    <n v="222.3"/>
    <n v="0"/>
    <n v="1"/>
    <n v="1337.76"/>
    <n v="350.09"/>
    <n v="39"/>
    <n v="0"/>
    <n v="0"/>
    <x v="0"/>
    <x v="0"/>
    <x v="0"/>
    <x v="0"/>
    <x v="0"/>
    <x v="0"/>
  </r>
  <r>
    <x v="0"/>
    <x v="6"/>
    <x v="0"/>
    <x v="20"/>
    <n v="0"/>
    <n v="483"/>
    <n v="0"/>
    <n v="483"/>
    <n v="0"/>
    <n v="0"/>
    <n v="0"/>
    <n v="0"/>
    <n v="0"/>
    <n v="0"/>
    <n v="0"/>
    <n v="0"/>
    <n v="0"/>
    <n v="0"/>
    <n v="0"/>
    <n v="0"/>
    <n v="0"/>
    <n v="0"/>
    <x v="0"/>
    <x v="0"/>
    <x v="0"/>
    <x v="0"/>
    <x v="0"/>
    <x v="0"/>
  </r>
  <r>
    <x v="0"/>
    <x v="6"/>
    <x v="0"/>
    <x v="200"/>
    <n v="91"/>
    <n v="14543.65"/>
    <n v="3534.1799999999985"/>
    <n v="11009.470000000001"/>
    <n v="0"/>
    <n v="7088.1"/>
    <n v="1896.9"/>
    <n v="0"/>
    <n v="0"/>
    <n v="0"/>
    <n v="309.60000000000002"/>
    <n v="0"/>
    <n v="2"/>
    <n v="2765.77"/>
    <n v="1637.28"/>
    <n v="71"/>
    <n v="0"/>
    <n v="0"/>
    <x v="0"/>
    <x v="0"/>
    <x v="0"/>
    <x v="0"/>
    <x v="0"/>
    <x v="0"/>
  </r>
  <r>
    <x v="0"/>
    <x v="6"/>
    <x v="0"/>
    <x v="201"/>
    <n v="0"/>
    <n v="117939.12"/>
    <n v="117939.12"/>
    <n v="0"/>
    <n v="8"/>
    <n v="0"/>
    <n v="0"/>
    <n v="0"/>
    <n v="0"/>
    <n v="0"/>
    <n v="0"/>
    <n v="0"/>
    <n v="0"/>
    <n v="0"/>
    <n v="0"/>
    <n v="0"/>
    <n v="0"/>
    <n v="117939.1"/>
    <x v="0"/>
    <x v="0"/>
    <x v="0"/>
    <x v="0"/>
    <x v="0"/>
    <x v="0"/>
  </r>
  <r>
    <x v="0"/>
    <x v="6"/>
    <x v="1"/>
    <x v="0"/>
    <n v="1630"/>
    <n v="1028214.57"/>
    <n v="673810.22"/>
    <n v="354404.35"/>
    <n v="121"/>
    <n v="162803.4"/>
    <n v="77344.08"/>
    <n v="43971.14"/>
    <n v="13440.96"/>
    <n v="281"/>
    <n v="44989.88"/>
    <n v="19567.02"/>
    <n v="504"/>
    <n v="17040.79"/>
    <n v="20055.11"/>
    <n v="518"/>
    <n v="79420.14"/>
    <n v="428578.8"/>
    <x v="0"/>
    <x v="0"/>
    <x v="0"/>
    <x v="0"/>
    <x v="0"/>
    <x v="0"/>
  </r>
  <r>
    <x v="0"/>
    <x v="6"/>
    <x v="1"/>
    <x v="1"/>
    <n v="641"/>
    <n v="883270.45"/>
    <n v="755968.64999999991"/>
    <n v="127301.8"/>
    <n v="92"/>
    <n v="43934.15"/>
    <n v="36987.85"/>
    <n v="7791.32"/>
    <n v="4891.18"/>
    <n v="38"/>
    <n v="14454.62"/>
    <n v="12042.78"/>
    <n v="222"/>
    <n v="9031.0499999999993"/>
    <n v="14417"/>
    <n v="351"/>
    <n v="46704.66"/>
    <n v="662264.80000000005"/>
    <x v="0"/>
    <x v="0"/>
    <x v="0"/>
    <x v="0"/>
    <x v="0"/>
    <x v="0"/>
  </r>
  <r>
    <x v="0"/>
    <x v="6"/>
    <x v="1"/>
    <x v="22"/>
    <n v="46"/>
    <n v="30533.7"/>
    <n v="10950.59"/>
    <n v="19583.11"/>
    <n v="0"/>
    <n v="6132.75"/>
    <n v="1977.25"/>
    <n v="1465.13"/>
    <n v="339.17"/>
    <n v="4"/>
    <n v="445.75"/>
    <n v="447.35"/>
    <n v="10"/>
    <n v="10699.48"/>
    <n v="4578.22"/>
    <n v="28"/>
    <n v="0"/>
    <n v="0"/>
    <x v="0"/>
    <x v="0"/>
    <x v="0"/>
    <x v="0"/>
    <x v="0"/>
    <x v="0"/>
  </r>
  <r>
    <x v="0"/>
    <x v="6"/>
    <x v="1"/>
    <x v="23"/>
    <n v="38"/>
    <n v="29254.55"/>
    <n v="9482.0199999999968"/>
    <n v="19772.530000000002"/>
    <n v="0"/>
    <n v="5326"/>
    <n v="1345.25"/>
    <n v="3278.11"/>
    <n v="66.040000000000006"/>
    <n v="8"/>
    <n v="10577.02"/>
    <n v="1382.43"/>
    <n v="52"/>
    <n v="149.4"/>
    <n v="0"/>
    <n v="3"/>
    <n v="0"/>
    <n v="0"/>
    <x v="0"/>
    <x v="0"/>
    <x v="0"/>
    <x v="0"/>
    <x v="0"/>
    <x v="0"/>
  </r>
  <r>
    <x v="0"/>
    <x v="6"/>
    <x v="1"/>
    <x v="24"/>
    <n v="0"/>
    <n v="2265668.09"/>
    <n v="2265569.09"/>
    <n v="99"/>
    <n v="44"/>
    <n v="0"/>
    <n v="0"/>
    <n v="0"/>
    <n v="0"/>
    <n v="0"/>
    <n v="0"/>
    <n v="0"/>
    <n v="0"/>
    <n v="0"/>
    <n v="0"/>
    <n v="0"/>
    <n v="0"/>
    <n v="2265569"/>
    <x v="0"/>
    <x v="0"/>
    <x v="0"/>
    <x v="0"/>
    <x v="0"/>
    <x v="0"/>
  </r>
  <r>
    <x v="0"/>
    <x v="6"/>
    <x v="1"/>
    <x v="9"/>
    <n v="5"/>
    <n v="557.25"/>
    <n v="173.8"/>
    <n v="383.45"/>
    <n v="0"/>
    <n v="205.6"/>
    <n v="150.4"/>
    <n v="0"/>
    <n v="0"/>
    <n v="0"/>
    <n v="0"/>
    <n v="0"/>
    <n v="0"/>
    <n v="5.85"/>
    <n v="23.4"/>
    <n v="2"/>
    <n v="0"/>
    <n v="0"/>
    <x v="0"/>
    <x v="0"/>
    <x v="0"/>
    <x v="0"/>
    <x v="0"/>
    <x v="0"/>
  </r>
  <r>
    <x v="0"/>
    <x v="6"/>
    <x v="1"/>
    <x v="10"/>
    <n v="3"/>
    <n v="910.4"/>
    <n v="248.31999999999994"/>
    <n v="662.08"/>
    <n v="0"/>
    <n v="115.2"/>
    <n v="124.8"/>
    <n v="0"/>
    <n v="0"/>
    <n v="0"/>
    <n v="30.88"/>
    <n v="123.52"/>
    <n v="2"/>
    <n v="0"/>
    <n v="0"/>
    <n v="0"/>
    <n v="0"/>
    <n v="0"/>
    <x v="0"/>
    <x v="0"/>
    <x v="0"/>
    <x v="0"/>
    <x v="0"/>
    <x v="0"/>
  </r>
  <r>
    <x v="0"/>
    <x v="6"/>
    <x v="1"/>
    <x v="19"/>
    <n v="1"/>
    <n v="55"/>
    <n v="0"/>
    <n v="55"/>
    <n v="0"/>
    <n v="55"/>
    <n v="0"/>
    <n v="0"/>
    <n v="0"/>
    <n v="0"/>
    <n v="0"/>
    <n v="0"/>
    <n v="0"/>
    <n v="0"/>
    <n v="0"/>
    <n v="0"/>
    <n v="0"/>
    <n v="0"/>
    <x v="0"/>
    <x v="0"/>
    <x v="0"/>
    <x v="0"/>
    <x v="0"/>
    <x v="0"/>
  </r>
  <r>
    <x v="0"/>
    <x v="6"/>
    <x v="1"/>
    <x v="112"/>
    <n v="9"/>
    <n v="2848.85"/>
    <n v="1709.05"/>
    <n v="1139.8"/>
    <n v="0"/>
    <n v="924"/>
    <n v="666"/>
    <n v="0"/>
    <n v="0"/>
    <n v="0"/>
    <n v="61"/>
    <n v="915"/>
    <n v="6"/>
    <n v="154.80000000000001"/>
    <n v="128.05000000000001"/>
    <n v="6"/>
    <n v="0"/>
    <n v="0"/>
    <x v="0"/>
    <x v="0"/>
    <x v="0"/>
    <x v="0"/>
    <x v="0"/>
    <x v="0"/>
  </r>
  <r>
    <x v="0"/>
    <x v="6"/>
    <x v="2"/>
    <x v="70"/>
    <n v="0"/>
    <n v="148"/>
    <n v="0"/>
    <n v="148"/>
    <n v="0"/>
    <n v="0"/>
    <n v="0"/>
    <n v="0"/>
    <n v="0"/>
    <n v="0"/>
    <n v="0"/>
    <n v="0"/>
    <n v="0"/>
    <n v="0"/>
    <n v="0"/>
    <n v="0"/>
    <n v="0"/>
    <n v="0"/>
    <x v="0"/>
    <x v="0"/>
    <x v="0"/>
    <x v="0"/>
    <x v="0"/>
    <x v="0"/>
  </r>
  <r>
    <x v="0"/>
    <x v="6"/>
    <x v="2"/>
    <x v="25"/>
    <n v="970"/>
    <n v="815313.19"/>
    <n v="508254.13999999996"/>
    <n v="307059.05"/>
    <n v="8"/>
    <n v="76572.899999999994"/>
    <n v="60209.1"/>
    <n v="61792.12"/>
    <n v="30948.93"/>
    <n v="267"/>
    <n v="148396.9"/>
    <n v="166259.6"/>
    <n v="2552"/>
    <n v="2718.17"/>
    <n v="1928.93"/>
    <n v="104"/>
    <n v="13334.96"/>
    <n v="63425.57"/>
    <x v="0"/>
    <x v="0"/>
    <x v="0"/>
    <x v="0"/>
    <x v="0"/>
    <x v="0"/>
  </r>
  <r>
    <x v="0"/>
    <x v="6"/>
    <x v="2"/>
    <x v="26"/>
    <n v="308"/>
    <n v="314798.58"/>
    <n v="185358.82"/>
    <n v="129439.76"/>
    <n v="1"/>
    <n v="26889.26"/>
    <n v="20105.740000000002"/>
    <n v="22585.78"/>
    <n v="14860.18"/>
    <n v="96"/>
    <n v="72773.72"/>
    <n v="70585.53"/>
    <n v="988"/>
    <n v="24"/>
    <n v="193.5"/>
    <n v="2"/>
    <n v="0"/>
    <n v="4721.95"/>
    <x v="0"/>
    <x v="0"/>
    <x v="0"/>
    <x v="0"/>
    <x v="0"/>
    <x v="0"/>
  </r>
  <r>
    <x v="0"/>
    <x v="6"/>
    <x v="3"/>
    <x v="27"/>
    <n v="351"/>
    <n v="282428.58"/>
    <n v="204511.47000000003"/>
    <n v="77917.11"/>
    <n v="3"/>
    <n v="15053.5"/>
    <n v="8211.5"/>
    <n v="38710.379999999997"/>
    <n v="33659.43"/>
    <n v="186"/>
    <n v="17518.900000000001"/>
    <n v="16648.7"/>
    <n v="315"/>
    <n v="3420.33"/>
    <n v="1252.22"/>
    <n v="33"/>
    <n v="2000"/>
    <n v="0"/>
    <x v="0"/>
    <x v="0"/>
    <x v="0"/>
    <x v="0"/>
    <x v="0"/>
    <x v="0"/>
  </r>
  <r>
    <x v="0"/>
    <x v="6"/>
    <x v="3"/>
    <x v="28"/>
    <n v="40"/>
    <n v="29386.400000000001"/>
    <n v="15949.730000000001"/>
    <n v="13436.67"/>
    <n v="2"/>
    <n v="4489.25"/>
    <n v="2463.25"/>
    <n v="3097.1"/>
    <n v="1986.05"/>
    <n v="13"/>
    <n v="1304.42"/>
    <n v="1334.13"/>
    <n v="28"/>
    <n v="45.9"/>
    <n v="0"/>
    <n v="2"/>
    <n v="4200"/>
    <n v="0"/>
    <x v="0"/>
    <x v="0"/>
    <x v="0"/>
    <x v="0"/>
    <x v="0"/>
    <x v="0"/>
  </r>
  <r>
    <x v="0"/>
    <x v="6"/>
    <x v="3"/>
    <x v="29"/>
    <n v="644"/>
    <n v="1154833.04"/>
    <n v="713530.75"/>
    <n v="441302.29"/>
    <n v="55"/>
    <n v="71484.14"/>
    <n v="30694.61"/>
    <n v="93342.53"/>
    <n v="70492.83"/>
    <n v="374"/>
    <n v="52429.4"/>
    <n v="35917.11"/>
    <n v="860"/>
    <n v="12143.32"/>
    <n v="1899.68"/>
    <n v="56"/>
    <n v="204003.9"/>
    <n v="246855.8"/>
    <x v="0"/>
    <x v="0"/>
    <x v="0"/>
    <x v="0"/>
    <x v="0"/>
    <x v="0"/>
  </r>
  <r>
    <x v="0"/>
    <x v="6"/>
    <x v="3"/>
    <x v="30"/>
    <n v="13"/>
    <n v="23868.31"/>
    <n v="8060.4100000000017"/>
    <n v="15807.9"/>
    <n v="2"/>
    <n v="1511"/>
    <n v="444"/>
    <n v="988.3"/>
    <n v="256"/>
    <n v="5"/>
    <n v="529"/>
    <n v="92.8"/>
    <n v="7"/>
    <n v="2279.6"/>
    <n v="1757.9"/>
    <n v="2"/>
    <n v="10500"/>
    <n v="3021.11"/>
    <x v="0"/>
    <x v="0"/>
    <x v="0"/>
    <x v="0"/>
    <x v="0"/>
    <x v="0"/>
  </r>
  <r>
    <x v="0"/>
    <x v="6"/>
    <x v="3"/>
    <x v="115"/>
    <n v="1"/>
    <n v="1649.4"/>
    <n v="543.60000000000014"/>
    <n v="1105.8"/>
    <n v="0"/>
    <n v="84"/>
    <n v="0"/>
    <n v="271.8"/>
    <n v="0"/>
    <n v="1"/>
    <n v="0"/>
    <n v="0"/>
    <n v="14"/>
    <n v="0"/>
    <n v="0"/>
    <n v="0"/>
    <n v="0"/>
    <n v="0"/>
    <x v="0"/>
    <x v="0"/>
    <x v="0"/>
    <x v="0"/>
    <x v="0"/>
    <x v="0"/>
  </r>
  <r>
    <x v="0"/>
    <x v="6"/>
    <x v="4"/>
    <x v="208"/>
    <n v="0"/>
    <n v="108.9"/>
    <n v="108.9"/>
    <n v="0"/>
    <n v="0"/>
    <n v="0"/>
    <n v="0"/>
    <n v="0"/>
    <n v="0"/>
    <n v="0"/>
    <n v="0"/>
    <n v="0"/>
    <n v="0"/>
    <n v="0"/>
    <n v="0"/>
    <n v="0"/>
    <n v="0"/>
    <n v="0"/>
    <x v="0"/>
    <x v="0"/>
    <x v="0"/>
    <x v="0"/>
    <x v="0"/>
    <x v="0"/>
  </r>
  <r>
    <x v="0"/>
    <x v="6"/>
    <x v="4"/>
    <x v="31"/>
    <n v="24"/>
    <n v="22974.400000000001"/>
    <n v="21764.400000000001"/>
    <n v="1210"/>
    <n v="0"/>
    <n v="0"/>
    <n v="0"/>
    <n v="0"/>
    <n v="0"/>
    <n v="0"/>
    <n v="0"/>
    <n v="0"/>
    <n v="0"/>
    <n v="0"/>
    <n v="0"/>
    <n v="0"/>
    <n v="0"/>
    <n v="0"/>
    <x v="0"/>
    <x v="0"/>
    <x v="0"/>
    <x v="0"/>
    <x v="0"/>
    <x v="0"/>
  </r>
  <r>
    <x v="0"/>
    <x v="6"/>
    <x v="4"/>
    <x v="32"/>
    <n v="126"/>
    <n v="112847.05"/>
    <n v="111276.05"/>
    <n v="1571"/>
    <n v="0"/>
    <n v="0"/>
    <n v="0"/>
    <n v="0"/>
    <n v="0"/>
    <n v="0"/>
    <n v="0"/>
    <n v="0"/>
    <n v="0"/>
    <n v="0"/>
    <n v="0"/>
    <n v="0"/>
    <n v="0"/>
    <n v="0"/>
    <x v="0"/>
    <x v="0"/>
    <x v="0"/>
    <x v="0"/>
    <x v="0"/>
    <x v="0"/>
  </r>
  <r>
    <x v="0"/>
    <x v="6"/>
    <x v="5"/>
    <x v="33"/>
    <n v="145"/>
    <n v="407446.21"/>
    <n v="334998.10000000003"/>
    <n v="72448.11"/>
    <n v="4"/>
    <n v="17604.509999999998"/>
    <n v="4325.49"/>
    <n v="20892.060000000001"/>
    <n v="15780.5"/>
    <n v="22"/>
    <n v="521"/>
    <n v="384.8"/>
    <n v="10"/>
    <n v="1491.54"/>
    <n v="577.11"/>
    <n v="7"/>
    <n v="12516"/>
    <n v="240585.1"/>
    <x v="0"/>
    <x v="0"/>
    <x v="0"/>
    <x v="0"/>
    <x v="0"/>
    <x v="0"/>
  </r>
  <r>
    <x v="0"/>
    <x v="6"/>
    <x v="5"/>
    <x v="34"/>
    <n v="251"/>
    <n v="294273.43"/>
    <n v="191870.5"/>
    <n v="102402.93"/>
    <n v="3"/>
    <n v="22512.01"/>
    <n v="12541.74"/>
    <n v="41398.9"/>
    <n v="31639.05"/>
    <n v="108"/>
    <n v="650.64"/>
    <n v="514.55999999999995"/>
    <n v="11"/>
    <n v="876"/>
    <n v="1099.25"/>
    <n v="11"/>
    <n v="36935.379999999997"/>
    <n v="0"/>
    <x v="0"/>
    <x v="0"/>
    <x v="0"/>
    <x v="0"/>
    <x v="0"/>
    <x v="0"/>
  </r>
  <r>
    <x v="0"/>
    <x v="6"/>
    <x v="5"/>
    <x v="35"/>
    <n v="0"/>
    <n v="1612888.06"/>
    <n v="1536226.78"/>
    <n v="76661.279999999999"/>
    <n v="31"/>
    <n v="0"/>
    <n v="0"/>
    <n v="0"/>
    <n v="0"/>
    <n v="0"/>
    <n v="0"/>
    <n v="0"/>
    <n v="0"/>
    <n v="0"/>
    <n v="0"/>
    <n v="0"/>
    <n v="76661.279999999999"/>
    <n v="1536227"/>
    <x v="0"/>
    <x v="0"/>
    <x v="0"/>
    <x v="0"/>
    <x v="0"/>
    <x v="0"/>
  </r>
  <r>
    <x v="0"/>
    <x v="6"/>
    <x v="5"/>
    <x v="36"/>
    <n v="85"/>
    <n v="77361.5"/>
    <n v="54798.259999999995"/>
    <n v="22563.24"/>
    <n v="0"/>
    <n v="3661.6"/>
    <n v="2107.9"/>
    <n v="15341.72"/>
    <n v="7326.68"/>
    <n v="28"/>
    <n v="2900.7"/>
    <n v="0"/>
    <n v="17"/>
    <n v="659.22"/>
    <n v="26.88"/>
    <n v="2"/>
    <n v="0"/>
    <n v="0"/>
    <x v="0"/>
    <x v="0"/>
    <x v="0"/>
    <x v="0"/>
    <x v="0"/>
    <x v="0"/>
  </r>
  <r>
    <x v="0"/>
    <x v="6"/>
    <x v="5"/>
    <x v="209"/>
    <n v="132"/>
    <n v="136440.15"/>
    <n v="105215.95"/>
    <n v="31224.2"/>
    <n v="0"/>
    <n v="14804"/>
    <n v="8162.25"/>
    <n v="15009.58"/>
    <n v="22130.720000000001"/>
    <n v="56"/>
    <n v="0"/>
    <n v="0"/>
    <n v="0"/>
    <n v="1410.62"/>
    <n v="642.38"/>
    <n v="11"/>
    <n v="0"/>
    <n v="0"/>
    <x v="0"/>
    <x v="0"/>
    <x v="0"/>
    <x v="0"/>
    <x v="0"/>
    <x v="0"/>
  </r>
  <r>
    <x v="0"/>
    <x v="6"/>
    <x v="6"/>
    <x v="38"/>
    <n v="155"/>
    <n v="1020927.44"/>
    <n v="979291.89999999991"/>
    <n v="41635.54"/>
    <n v="32"/>
    <n v="15479.26"/>
    <n v="10350.74"/>
    <n v="17.600000000000001"/>
    <n v="141.9"/>
    <n v="2"/>
    <n v="3050.94"/>
    <n v="11866.76"/>
    <n v="144"/>
    <n v="22894.74"/>
    <n v="29327.21"/>
    <n v="141"/>
    <n v="70"/>
    <n v="927286.3"/>
    <x v="0"/>
    <x v="0"/>
    <x v="0"/>
    <x v="0"/>
    <x v="0"/>
    <x v="0"/>
  </r>
  <r>
    <x v="0"/>
    <x v="6"/>
    <x v="6"/>
    <x v="39"/>
    <n v="262"/>
    <n v="139791.96"/>
    <n v="57003.81"/>
    <n v="82788.149999999994"/>
    <n v="0"/>
    <n v="10812.6"/>
    <n v="7575.4"/>
    <n v="753.76"/>
    <n v="185.9"/>
    <n v="11"/>
    <n v="26656.87"/>
    <n v="19136.5"/>
    <n v="330"/>
    <n v="41103.919999999998"/>
    <n v="28226.69"/>
    <n v="235"/>
    <n v="0"/>
    <n v="0"/>
    <x v="0"/>
    <x v="0"/>
    <x v="0"/>
    <x v="0"/>
    <x v="0"/>
    <x v="0"/>
  </r>
  <r>
    <x v="0"/>
    <x v="6"/>
    <x v="6"/>
    <x v="40"/>
    <n v="295"/>
    <n v="161206.10999999999"/>
    <n v="71938.01999999999"/>
    <n v="89268.09"/>
    <n v="0"/>
    <n v="12074.2"/>
    <n v="8990.7999999999993"/>
    <n v="0"/>
    <n v="0"/>
    <n v="0"/>
    <n v="16390.62"/>
    <n v="23718.09"/>
    <n v="306"/>
    <n v="58673.27"/>
    <n v="39229.129999999997"/>
    <n v="250"/>
    <n v="0"/>
    <n v="0"/>
    <x v="0"/>
    <x v="0"/>
    <x v="0"/>
    <x v="0"/>
    <x v="0"/>
    <x v="0"/>
  </r>
  <r>
    <x v="0"/>
    <x v="6"/>
    <x v="7"/>
    <x v="41"/>
    <n v="319"/>
    <n v="191509.12"/>
    <n v="83931.64"/>
    <n v="107577.48"/>
    <n v="0"/>
    <n v="27852.38"/>
    <n v="20637.62"/>
    <n v="4917.6099999999997"/>
    <n v="3327.84"/>
    <n v="25"/>
    <n v="47322.91"/>
    <n v="43300.160000000003"/>
    <n v="686"/>
    <n v="601.58000000000004"/>
    <n v="175.12"/>
    <n v="13"/>
    <n v="0"/>
    <n v="0"/>
    <x v="0"/>
    <x v="0"/>
    <x v="0"/>
    <x v="0"/>
    <x v="0"/>
    <x v="0"/>
  </r>
  <r>
    <x v="0"/>
    <x v="6"/>
    <x v="8"/>
    <x v="5"/>
    <n v="388"/>
    <n v="328006.53999999998"/>
    <n v="260897.21999999997"/>
    <n v="67109.320000000007"/>
    <n v="7"/>
    <n v="33660.65"/>
    <n v="20122.349999999999"/>
    <n v="14613.61"/>
    <n v="6439.24"/>
    <n v="173"/>
    <n v="6028.28"/>
    <n v="2745.72"/>
    <n v="57"/>
    <n v="2410.5100000000002"/>
    <n v="1446.74"/>
    <n v="67"/>
    <n v="9140.27"/>
    <n v="188037.5"/>
    <x v="0"/>
    <x v="0"/>
    <x v="0"/>
    <x v="0"/>
    <x v="0"/>
    <x v="0"/>
  </r>
  <r>
    <x v="0"/>
    <x v="6"/>
    <x v="8"/>
    <x v="42"/>
    <n v="285"/>
    <n v="825595.29"/>
    <n v="761036.18"/>
    <n v="64559.11"/>
    <n v="14"/>
    <n v="30040.25"/>
    <n v="11087.25"/>
    <n v="13184.8"/>
    <n v="8162.15"/>
    <n v="135"/>
    <n v="7758.12"/>
    <n v="3339.23"/>
    <n v="66"/>
    <n v="1697.27"/>
    <n v="2036.53"/>
    <n v="31"/>
    <n v="11878.67"/>
    <n v="693717.1"/>
    <x v="0"/>
    <x v="0"/>
    <x v="0"/>
    <x v="0"/>
    <x v="0"/>
    <x v="0"/>
  </r>
  <r>
    <x v="0"/>
    <x v="6"/>
    <x v="9"/>
    <x v="43"/>
    <n v="630"/>
    <n v="375017.38"/>
    <n v="223201.64"/>
    <n v="151815.74"/>
    <n v="0"/>
    <n v="68604.39"/>
    <n v="28005.61"/>
    <n v="47959.03"/>
    <n v="30157.32"/>
    <n v="83"/>
    <n v="9904.11"/>
    <n v="3942.12"/>
    <n v="99"/>
    <n v="21246.21"/>
    <n v="4863.8900000000003"/>
    <n v="45"/>
    <n v="0"/>
    <n v="0"/>
    <x v="0"/>
    <x v="0"/>
    <x v="0"/>
    <x v="0"/>
    <x v="0"/>
    <x v="0"/>
  </r>
  <r>
    <x v="0"/>
    <x v="6"/>
    <x v="9"/>
    <x v="44"/>
    <n v="218"/>
    <n v="264246.31"/>
    <n v="163761.27000000002"/>
    <n v="100485.04"/>
    <n v="1"/>
    <n v="49922.559999999998"/>
    <n v="9708.24"/>
    <n v="40041.199999999997"/>
    <n v="23990.799999999999"/>
    <n v="36"/>
    <n v="932.29"/>
    <n v="1979.51"/>
    <n v="18"/>
    <n v="29.08"/>
    <n v="18.72"/>
    <n v="2"/>
    <n v="1559.91"/>
    <n v="0"/>
    <x v="0"/>
    <x v="0"/>
    <x v="0"/>
    <x v="0"/>
    <x v="0"/>
    <x v="0"/>
  </r>
  <r>
    <x v="0"/>
    <x v="6"/>
    <x v="9"/>
    <x v="45"/>
    <n v="426"/>
    <n v="338737.89"/>
    <n v="233680.12000000002"/>
    <n v="105057.76999999999"/>
    <n v="0"/>
    <n v="27151.56"/>
    <n v="12358.44"/>
    <n v="44820.94"/>
    <n v="35810.32"/>
    <n v="69"/>
    <n v="14345.42"/>
    <n v="12897.39"/>
    <n v="208"/>
    <n v="17174.849999999999"/>
    <n v="11351.45"/>
    <n v="52"/>
    <n v="0"/>
    <n v="0"/>
    <x v="0"/>
    <x v="0"/>
    <x v="0"/>
    <x v="0"/>
    <x v="0"/>
    <x v="0"/>
  </r>
  <r>
    <x v="0"/>
    <x v="6"/>
    <x v="10"/>
    <x v="47"/>
    <n v="37"/>
    <n v="50000.38"/>
    <n v="42257.259999999995"/>
    <n v="7743.1200000000008"/>
    <n v="2"/>
    <n v="3161.5"/>
    <n v="1688.5"/>
    <n v="1124.0999999999999"/>
    <n v="2152.4"/>
    <n v="7"/>
    <n v="884.52"/>
    <n v="2168.73"/>
    <n v="33"/>
    <n v="0"/>
    <n v="120"/>
    <n v="1"/>
    <n v="0"/>
    <n v="29574.63"/>
    <x v="0"/>
    <x v="0"/>
    <x v="0"/>
    <x v="0"/>
    <x v="0"/>
    <x v="0"/>
  </r>
  <r>
    <x v="0"/>
    <x v="6"/>
    <x v="10"/>
    <x v="48"/>
    <n v="39"/>
    <n v="96173.34"/>
    <n v="11712.839999999997"/>
    <n v="84460.5"/>
    <n v="13"/>
    <n v="4660.5"/>
    <n v="602"/>
    <n v="0"/>
    <n v="0"/>
    <n v="0"/>
    <n v="0"/>
    <n v="0"/>
    <n v="0"/>
    <n v="0"/>
    <n v="0"/>
    <n v="0"/>
    <n v="79800"/>
    <n v="11110.84"/>
    <x v="0"/>
    <x v="0"/>
    <x v="0"/>
    <x v="0"/>
    <x v="0"/>
    <x v="0"/>
  </r>
  <r>
    <x v="0"/>
    <x v="6"/>
    <x v="10"/>
    <x v="49"/>
    <n v="247"/>
    <n v="956091.68"/>
    <n v="112754.16000000003"/>
    <n v="843337.52"/>
    <n v="47"/>
    <n v="21385.89"/>
    <n v="6540.36"/>
    <n v="9326.9500000000007"/>
    <n v="3542.6"/>
    <n v="88"/>
    <n v="17386.419999999998"/>
    <n v="2783.43"/>
    <n v="688"/>
    <n v="1690.16"/>
    <n v="1396.54"/>
    <n v="26"/>
    <n v="721049.1"/>
    <n v="72752.14"/>
    <x v="0"/>
    <x v="0"/>
    <x v="0"/>
    <x v="0"/>
    <x v="0"/>
    <x v="0"/>
  </r>
  <r>
    <x v="0"/>
    <x v="6"/>
    <x v="10"/>
    <x v="50"/>
    <n v="78"/>
    <n v="573683.15"/>
    <n v="449198.15"/>
    <n v="124485"/>
    <n v="87"/>
    <n v="9148.5"/>
    <n v="3854"/>
    <n v="17716.87"/>
    <n v="12862.48"/>
    <n v="48"/>
    <n v="5985.91"/>
    <n v="3000.34"/>
    <n v="88"/>
    <n v="85.3"/>
    <n v="426.4"/>
    <n v="4"/>
    <n v="88995.42"/>
    <n v="367896.2"/>
    <x v="0"/>
    <x v="0"/>
    <x v="0"/>
    <x v="0"/>
    <x v="0"/>
    <x v="0"/>
  </r>
  <r>
    <x v="0"/>
    <x v="6"/>
    <x v="10"/>
    <x v="64"/>
    <n v="0"/>
    <n v="2625"/>
    <n v="0"/>
    <n v="2625"/>
    <n v="1"/>
    <n v="0"/>
    <n v="0"/>
    <n v="0"/>
    <n v="0"/>
    <n v="0"/>
    <n v="0"/>
    <n v="0"/>
    <n v="0"/>
    <n v="0"/>
    <n v="0"/>
    <n v="0"/>
    <n v="2625"/>
    <n v="0"/>
    <x v="0"/>
    <x v="0"/>
    <x v="0"/>
    <x v="0"/>
    <x v="0"/>
    <x v="0"/>
  </r>
  <r>
    <x v="0"/>
    <x v="6"/>
    <x v="10"/>
    <x v="51"/>
    <n v="301"/>
    <n v="715885.13"/>
    <n v="501923.74"/>
    <n v="213961.39"/>
    <n v="42"/>
    <n v="25346.6"/>
    <n v="11605.4"/>
    <n v="18930.88"/>
    <n v="13111.27"/>
    <n v="72"/>
    <n v="8654.91"/>
    <n v="5303.32"/>
    <n v="128"/>
    <n v="1684.9"/>
    <n v="2158.35"/>
    <n v="40"/>
    <n v="159281.1"/>
    <n v="405661.1"/>
    <x v="0"/>
    <x v="0"/>
    <x v="0"/>
    <x v="0"/>
    <x v="0"/>
    <x v="0"/>
  </r>
  <r>
    <x v="0"/>
    <x v="6"/>
    <x v="10"/>
    <x v="52"/>
    <n v="113"/>
    <n v="55258.400000000001"/>
    <n v="39391.4"/>
    <n v="15867"/>
    <n v="0"/>
    <n v="5008.3500000000004"/>
    <n v="3009.65"/>
    <n v="8270.24"/>
    <n v="5028.41"/>
    <n v="23"/>
    <n v="1273.6099999999999"/>
    <n v="2252.39"/>
    <n v="40"/>
    <n v="823.8"/>
    <n v="2503.65"/>
    <n v="21"/>
    <n v="0"/>
    <n v="0"/>
    <x v="0"/>
    <x v="0"/>
    <x v="0"/>
    <x v="0"/>
    <x v="0"/>
    <x v="0"/>
  </r>
  <r>
    <x v="0"/>
    <x v="6"/>
    <x v="10"/>
    <x v="53"/>
    <n v="206"/>
    <n v="607303.31000000006"/>
    <n v="256554.44000000006"/>
    <n v="350748.87"/>
    <n v="62"/>
    <n v="24170.25"/>
    <n v="5726"/>
    <n v="12220.18"/>
    <n v="3604.12"/>
    <n v="22"/>
    <n v="7414.54"/>
    <n v="2571.0100000000002"/>
    <n v="96"/>
    <n v="380.4"/>
    <n v="96"/>
    <n v="5"/>
    <n v="306563.5"/>
    <n v="212908.7"/>
    <x v="0"/>
    <x v="0"/>
    <x v="0"/>
    <x v="0"/>
    <x v="0"/>
    <x v="0"/>
  </r>
  <r>
    <x v="0"/>
    <x v="6"/>
    <x v="10"/>
    <x v="54"/>
    <n v="182"/>
    <n v="735235.63"/>
    <n v="291325.21999999997"/>
    <n v="443910.41000000003"/>
    <n v="46"/>
    <n v="21125.38"/>
    <n v="5014.62"/>
    <n v="13078.17"/>
    <n v="6909.08"/>
    <n v="46"/>
    <n v="18432.8"/>
    <n v="4458.25"/>
    <n v="210"/>
    <n v="420.66"/>
    <n v="548.69000000000005"/>
    <n v="7"/>
    <n v="390853.4"/>
    <n v="234420.1"/>
    <x v="0"/>
    <x v="0"/>
    <x v="0"/>
    <x v="0"/>
    <x v="0"/>
    <x v="0"/>
  </r>
  <r>
    <x v="0"/>
    <x v="6"/>
    <x v="11"/>
    <x v="56"/>
    <n v="153"/>
    <n v="32183"/>
    <n v="2868.5999999999985"/>
    <n v="29314.400000000001"/>
    <n v="0"/>
    <n v="29314.400000000001"/>
    <n v="2868.6"/>
    <n v="0"/>
    <n v="0"/>
    <n v="0"/>
    <n v="0"/>
    <n v="0"/>
    <n v="0"/>
    <n v="0"/>
    <n v="0"/>
    <n v="0"/>
    <n v="0"/>
    <n v="0"/>
    <x v="0"/>
    <x v="0"/>
    <x v="0"/>
    <x v="0"/>
    <x v="0"/>
    <x v="0"/>
  </r>
  <r>
    <x v="0"/>
    <x v="6"/>
    <x v="11"/>
    <x v="57"/>
    <n v="176"/>
    <n v="48249.8"/>
    <n v="6694.4199999999983"/>
    <n v="41555.380000000005"/>
    <n v="0"/>
    <n v="38837.300000000003"/>
    <n v="6535.7"/>
    <n v="0"/>
    <n v="0"/>
    <n v="0"/>
    <n v="2718.08"/>
    <n v="158.72"/>
    <n v="19"/>
    <n v="0"/>
    <n v="0"/>
    <n v="0"/>
    <n v="0"/>
    <n v="0"/>
    <x v="0"/>
    <x v="0"/>
    <x v="0"/>
    <x v="0"/>
    <x v="0"/>
    <x v="0"/>
  </r>
  <r>
    <x v="0"/>
    <x v="6"/>
    <x v="11"/>
    <x v="58"/>
    <n v="27"/>
    <n v="6871"/>
    <n v="1740.3999999999996"/>
    <n v="5130.6000000000004"/>
    <n v="0"/>
    <n v="5130.6000000000004"/>
    <n v="1740.4"/>
    <n v="0"/>
    <n v="0"/>
    <n v="0"/>
    <n v="0"/>
    <n v="0"/>
    <n v="0"/>
    <n v="0"/>
    <n v="0"/>
    <n v="0"/>
    <n v="0"/>
    <n v="0"/>
    <x v="0"/>
    <x v="0"/>
    <x v="0"/>
    <x v="0"/>
    <x v="0"/>
    <x v="0"/>
  </r>
  <r>
    <x v="0"/>
    <x v="6"/>
    <x v="11"/>
    <x v="59"/>
    <n v="0"/>
    <n v="5700"/>
    <n v="0"/>
    <n v="5700"/>
    <n v="0"/>
    <n v="0"/>
    <n v="0"/>
    <n v="0"/>
    <n v="0"/>
    <n v="0"/>
    <n v="0"/>
    <n v="0"/>
    <n v="0"/>
    <n v="0"/>
    <n v="0"/>
    <n v="0"/>
    <n v="0"/>
    <n v="0"/>
    <x v="0"/>
    <x v="0"/>
    <x v="0"/>
    <x v="0"/>
    <x v="0"/>
    <x v="0"/>
  </r>
  <r>
    <x v="0"/>
    <x v="6"/>
    <x v="11"/>
    <x v="120"/>
    <n v="127"/>
    <n v="32528"/>
    <n v="6816.5"/>
    <n v="25711.5"/>
    <n v="0"/>
    <n v="23564.5"/>
    <n v="6816.5"/>
    <n v="0"/>
    <n v="0"/>
    <n v="0"/>
    <n v="2147"/>
    <n v="0"/>
    <n v="9"/>
    <n v="0"/>
    <n v="0"/>
    <n v="0"/>
    <n v="0"/>
    <n v="0"/>
    <x v="0"/>
    <x v="0"/>
    <x v="0"/>
    <x v="0"/>
    <x v="0"/>
    <x v="0"/>
  </r>
  <r>
    <x v="0"/>
    <x v="6"/>
    <x v="12"/>
    <x v="60"/>
    <n v="107"/>
    <n v="662454.52"/>
    <n v="7599.7700000000186"/>
    <n v="654854.75"/>
    <n v="22"/>
    <n v="14683"/>
    <n v="1627"/>
    <n v="2830.5"/>
    <n v="0"/>
    <n v="3"/>
    <n v="949.95"/>
    <n v="311.8"/>
    <n v="11"/>
    <n v="0"/>
    <n v="0"/>
    <n v="0"/>
    <n v="635557.30000000005"/>
    <n v="0"/>
    <x v="0"/>
    <x v="0"/>
    <x v="0"/>
    <x v="0"/>
    <x v="0"/>
    <x v="0"/>
  </r>
  <r>
    <x v="0"/>
    <x v="6"/>
    <x v="12"/>
    <x v="61"/>
    <n v="113"/>
    <n v="157619.38"/>
    <n v="131114.84"/>
    <n v="26504.54"/>
    <n v="7"/>
    <n v="5084.1000000000004"/>
    <n v="2264.9"/>
    <n v="6199.1"/>
    <n v="1872.9"/>
    <n v="25"/>
    <n v="3366.14"/>
    <n v="1907.21"/>
    <n v="48"/>
    <n v="1739.2"/>
    <n v="4995.8"/>
    <n v="16"/>
    <n v="10116"/>
    <n v="103930"/>
    <x v="0"/>
    <x v="0"/>
    <x v="0"/>
    <x v="0"/>
    <x v="0"/>
    <x v="0"/>
  </r>
  <r>
    <x v="0"/>
    <x v="6"/>
    <x v="12"/>
    <x v="55"/>
    <n v="148"/>
    <n v="332804.92"/>
    <n v="172042.75999999998"/>
    <n v="160762.16"/>
    <n v="25"/>
    <n v="14703.25"/>
    <n v="6604.25"/>
    <n v="4688.5600000000004"/>
    <n v="11394.44"/>
    <n v="35"/>
    <n v="6381.7"/>
    <n v="3100.65"/>
    <n v="79"/>
    <n v="893.95"/>
    <n v="1674.2"/>
    <n v="17"/>
    <n v="134094.70000000001"/>
    <n v="117103.2"/>
    <x v="0"/>
    <x v="0"/>
    <x v="0"/>
    <x v="0"/>
    <x v="0"/>
    <x v="0"/>
  </r>
  <r>
    <x v="0"/>
    <x v="6"/>
    <x v="13"/>
    <x v="62"/>
    <n v="850"/>
    <n v="338776.86"/>
    <n v="286514.76999999996"/>
    <n v="52262.090000000004"/>
    <n v="0"/>
    <n v="11930.2"/>
    <n v="37740.800000000003"/>
    <n v="6326.3"/>
    <n v="17062"/>
    <n v="72"/>
    <n v="20428.79"/>
    <n v="176107.5"/>
    <n v="1750"/>
    <n v="911.8"/>
    <n v="8827.85"/>
    <n v="100"/>
    <n v="0"/>
    <n v="0"/>
    <x v="0"/>
    <x v="0"/>
    <x v="0"/>
    <x v="0"/>
    <x v="0"/>
    <x v="0"/>
  </r>
  <r>
    <x v="0"/>
    <x v="6"/>
    <x v="14"/>
    <x v="63"/>
    <n v="24"/>
    <n v="82278.8"/>
    <n v="56861.850000000006"/>
    <n v="25416.95"/>
    <n v="0"/>
    <n v="3536.75"/>
    <n v="780.75"/>
    <n v="18777"/>
    <n v="5833"/>
    <n v="11"/>
    <n v="3103.2"/>
    <n v="1028.0999999999999"/>
    <n v="11"/>
    <n v="0"/>
    <n v="0"/>
    <n v="0"/>
    <n v="0"/>
    <n v="0"/>
    <x v="0"/>
    <x v="0"/>
    <x v="0"/>
    <x v="0"/>
    <x v="0"/>
    <x v="0"/>
  </r>
  <r>
    <x v="0"/>
    <x v="6"/>
    <x v="15"/>
    <x v="64"/>
    <n v="94"/>
    <n v="141886.39999999999"/>
    <n v="73028.429999999993"/>
    <n v="68857.97"/>
    <n v="14"/>
    <n v="10889.88"/>
    <n v="3411.37"/>
    <n v="2313.16"/>
    <n v="2324.09"/>
    <n v="18"/>
    <n v="5263.05"/>
    <n v="2482.35"/>
    <n v="56"/>
    <n v="797.88"/>
    <n v="363.22"/>
    <n v="5"/>
    <n v="49248"/>
    <n v="55172.9"/>
    <x v="0"/>
    <x v="0"/>
    <x v="0"/>
    <x v="0"/>
    <x v="0"/>
    <x v="0"/>
  </r>
  <r>
    <x v="0"/>
    <x v="6"/>
    <x v="16"/>
    <x v="65"/>
    <n v="188"/>
    <n v="110744.22"/>
    <n v="65645.55"/>
    <n v="45098.67"/>
    <n v="0"/>
    <n v="20031.5"/>
    <n v="9593.5"/>
    <n v="2775.81"/>
    <n v="9633.2000000000007"/>
    <n v="30"/>
    <n v="20237.36"/>
    <n v="21565.53"/>
    <n v="351"/>
    <n v="99"/>
    <n v="35.299999999999997"/>
    <n v="15"/>
    <n v="0"/>
    <n v="0"/>
    <x v="0"/>
    <x v="0"/>
    <x v="0"/>
    <x v="0"/>
    <x v="0"/>
    <x v="0"/>
  </r>
  <r>
    <x v="0"/>
    <x v="6"/>
    <x v="16"/>
    <x v="66"/>
    <n v="62"/>
    <n v="51135.3"/>
    <n v="24916.22"/>
    <n v="26219.08"/>
    <n v="0"/>
    <n v="7202.5"/>
    <n v="2827.5"/>
    <n v="3539.84"/>
    <n v="3569.16"/>
    <n v="42"/>
    <n v="13888.54"/>
    <n v="2784.26"/>
    <n v="139"/>
    <n v="1588.2"/>
    <n v="1517.3"/>
    <n v="14"/>
    <n v="0"/>
    <n v="0"/>
    <x v="0"/>
    <x v="0"/>
    <x v="0"/>
    <x v="0"/>
    <x v="0"/>
    <x v="0"/>
  </r>
  <r>
    <x v="0"/>
    <x v="6"/>
    <x v="17"/>
    <x v="67"/>
    <n v="609"/>
    <n v="314851.3"/>
    <n v="208241.19"/>
    <n v="106610.11"/>
    <n v="3"/>
    <n v="18787.900000000001"/>
    <n v="20753.099999999999"/>
    <n v="25052.48"/>
    <n v="12987.03"/>
    <n v="104"/>
    <n v="59428.05"/>
    <n v="70507.3"/>
    <n v="1084"/>
    <n v="2727.68"/>
    <n v="1332.67"/>
    <n v="96"/>
    <n v="0"/>
    <n v="26582.07"/>
    <x v="0"/>
    <x v="0"/>
    <x v="0"/>
    <x v="0"/>
    <x v="0"/>
    <x v="0"/>
  </r>
  <r>
    <x v="0"/>
    <x v="6"/>
    <x v="17"/>
    <x v="68"/>
    <n v="538"/>
    <n v="442888.87"/>
    <n v="330947.52"/>
    <n v="111941.34999999999"/>
    <n v="5"/>
    <n v="17107.400000000001"/>
    <n v="19006.599999999999"/>
    <n v="24459.38"/>
    <n v="21078.74"/>
    <n v="139"/>
    <n v="63661.02"/>
    <n v="80198.100000000006"/>
    <n v="1132"/>
    <n v="4889.55"/>
    <n v="3585.99"/>
    <n v="198"/>
    <n v="0"/>
    <n v="116001.9"/>
    <x v="0"/>
    <x v="0"/>
    <x v="0"/>
    <x v="0"/>
    <x v="0"/>
    <x v="0"/>
  </r>
  <r>
    <x v="0"/>
    <x v="6"/>
    <x v="18"/>
    <x v="69"/>
    <n v="119"/>
    <n v="49460.88"/>
    <n v="20390.23"/>
    <n v="29070.649999999998"/>
    <n v="1"/>
    <n v="13764.38"/>
    <n v="5210.62"/>
    <n v="2158.3000000000002"/>
    <n v="747.5"/>
    <n v="11"/>
    <n v="12928.17"/>
    <n v="7312.56"/>
    <n v="158"/>
    <n v="163.80000000000001"/>
    <n v="36.4"/>
    <n v="4"/>
    <n v="0"/>
    <n v="1271.55"/>
    <x v="0"/>
    <x v="0"/>
    <x v="0"/>
    <x v="0"/>
    <x v="0"/>
    <x v="0"/>
  </r>
  <r>
    <x v="0"/>
    <x v="6"/>
    <x v="19"/>
    <x v="70"/>
    <n v="95"/>
    <n v="117917.3"/>
    <n v="30462.410000000003"/>
    <n v="87454.89"/>
    <n v="0"/>
    <n v="13870"/>
    <n v="2830"/>
    <n v="6047.26"/>
    <n v="1073.04"/>
    <n v="22"/>
    <n v="23318.93"/>
    <n v="7896.17"/>
    <n v="193"/>
    <n v="30236.7"/>
    <n v="4422.6000000000004"/>
    <n v="27"/>
    <n v="0"/>
    <n v="0"/>
    <x v="0"/>
    <x v="0"/>
    <x v="0"/>
    <x v="0"/>
    <x v="0"/>
    <x v="0"/>
  </r>
  <r>
    <x v="0"/>
    <x v="6"/>
    <x v="19"/>
    <x v="72"/>
    <n v="127"/>
    <n v="67659.350000000006"/>
    <n v="26039.610000000008"/>
    <n v="41619.74"/>
    <n v="0"/>
    <n v="14269"/>
    <n v="2481"/>
    <n v="8384.5499999999993"/>
    <n v="970.45"/>
    <n v="25"/>
    <n v="12260.59"/>
    <n v="2084.16"/>
    <n v="112"/>
    <n v="4368.6000000000004"/>
    <n v="1794"/>
    <n v="8"/>
    <n v="0"/>
    <n v="0"/>
    <x v="0"/>
    <x v="0"/>
    <x v="0"/>
    <x v="0"/>
    <x v="0"/>
    <x v="0"/>
  </r>
  <r>
    <x v="0"/>
    <x v="6"/>
    <x v="19"/>
    <x v="122"/>
    <n v="212"/>
    <n v="450830.94"/>
    <n v="261563.83"/>
    <n v="189267.11000000002"/>
    <n v="8"/>
    <n v="30736.39"/>
    <n v="8273.61"/>
    <n v="33035.4"/>
    <n v="8076.5"/>
    <n v="72"/>
    <n v="48372.52"/>
    <n v="24814.43"/>
    <n v="459"/>
    <n v="46616.01"/>
    <n v="6734.64"/>
    <n v="40"/>
    <n v="23801.79"/>
    <n v="131440.9"/>
    <x v="0"/>
    <x v="0"/>
    <x v="0"/>
    <x v="0"/>
    <x v="0"/>
    <x v="0"/>
  </r>
  <r>
    <x v="0"/>
    <x v="6"/>
    <x v="35"/>
    <x v="187"/>
    <n v="13"/>
    <n v="9373.75"/>
    <n v="7293.36"/>
    <n v="2080.3900000000003"/>
    <n v="0"/>
    <n v="1126.1300000000001"/>
    <n v="745.12"/>
    <n v="0"/>
    <n v="1790.6"/>
    <n v="3"/>
    <n v="111"/>
    <n v="910.6"/>
    <n v="5"/>
    <n v="3.26"/>
    <n v="265.83999999999997"/>
    <n v="1"/>
    <n v="0"/>
    <n v="0"/>
    <x v="0"/>
    <x v="0"/>
    <x v="0"/>
    <x v="0"/>
    <x v="0"/>
    <x v="0"/>
  </r>
  <r>
    <x v="0"/>
    <x v="6"/>
    <x v="20"/>
    <x v="73"/>
    <n v="0"/>
    <n v="82335.740000000005"/>
    <n v="37137.400000000009"/>
    <n v="45198.34"/>
    <n v="7"/>
    <n v="0"/>
    <n v="0"/>
    <n v="0"/>
    <n v="0"/>
    <n v="0"/>
    <n v="0"/>
    <n v="0"/>
    <n v="0"/>
    <n v="0"/>
    <n v="0"/>
    <n v="0"/>
    <n v="45198.34"/>
    <n v="37137.4"/>
    <x v="0"/>
    <x v="0"/>
    <x v="0"/>
    <x v="0"/>
    <x v="0"/>
    <x v="0"/>
  </r>
  <r>
    <x v="0"/>
    <x v="6"/>
    <x v="20"/>
    <x v="74"/>
    <n v="511"/>
    <n v="446497.7"/>
    <n v="313376.11"/>
    <n v="133121.59"/>
    <n v="1"/>
    <n v="28071.19"/>
    <n v="18410.060000000001"/>
    <n v="51729.13"/>
    <n v="47954.67"/>
    <n v="293"/>
    <n v="42881.33"/>
    <n v="39397.74"/>
    <n v="674"/>
    <n v="5192.9399999999996"/>
    <n v="5996.36"/>
    <n v="58"/>
    <n v="0"/>
    <n v="2249.6799999999998"/>
    <x v="0"/>
    <x v="0"/>
    <x v="0"/>
    <x v="0"/>
    <x v="0"/>
    <x v="0"/>
  </r>
  <r>
    <x v="0"/>
    <x v="6"/>
    <x v="20"/>
    <x v="75"/>
    <n v="106"/>
    <n v="569415.31999999995"/>
    <n v="243000.55"/>
    <n v="326414.76999999996"/>
    <n v="46"/>
    <n v="10730.75"/>
    <n v="5808.25"/>
    <n v="23866.98"/>
    <n v="9048.7800000000007"/>
    <n v="83"/>
    <n v="16589.64"/>
    <n v="7368.47"/>
    <n v="202"/>
    <n v="164.8"/>
    <n v="667.45"/>
    <n v="10"/>
    <n v="272644.59999999998"/>
    <n v="154276.1"/>
    <x v="0"/>
    <x v="0"/>
    <x v="0"/>
    <x v="0"/>
    <x v="0"/>
    <x v="0"/>
  </r>
  <r>
    <x v="0"/>
    <x v="6"/>
    <x v="20"/>
    <x v="76"/>
    <n v="148"/>
    <n v="452741.13"/>
    <n v="224532.42"/>
    <n v="228208.71"/>
    <n v="38"/>
    <n v="12281.3"/>
    <n v="5316.7"/>
    <n v="17991.55"/>
    <n v="10969.17"/>
    <n v="87"/>
    <n v="18918.77"/>
    <n v="8194.7099999999991"/>
    <n v="220"/>
    <n v="892.49"/>
    <n v="305.01"/>
    <n v="7"/>
    <n v="174234.6"/>
    <n v="141825.4"/>
    <x v="0"/>
    <x v="0"/>
    <x v="0"/>
    <x v="0"/>
    <x v="0"/>
    <x v="0"/>
  </r>
  <r>
    <x v="0"/>
    <x v="6"/>
    <x v="20"/>
    <x v="77"/>
    <n v="411"/>
    <n v="623910.14"/>
    <n v="411145.21"/>
    <n v="212764.93"/>
    <n v="41"/>
    <n v="22474.53"/>
    <n v="12821.97"/>
    <n v="41245.839999999997"/>
    <n v="32566.33"/>
    <n v="215"/>
    <n v="21798.21"/>
    <n v="24101.72"/>
    <n v="402"/>
    <n v="7178.65"/>
    <n v="3267.45"/>
    <n v="57"/>
    <n v="116241.7"/>
    <n v="190763.4"/>
    <x v="0"/>
    <x v="0"/>
    <x v="0"/>
    <x v="0"/>
    <x v="0"/>
    <x v="0"/>
  </r>
  <r>
    <x v="0"/>
    <x v="6"/>
    <x v="20"/>
    <x v="78"/>
    <n v="495"/>
    <n v="722167.53"/>
    <n v="416197.24"/>
    <n v="305970.29000000004"/>
    <n v="53"/>
    <n v="29337.38"/>
    <n v="14930.62"/>
    <n v="57238.51"/>
    <n v="33521.82"/>
    <n v="267"/>
    <n v="45377.9"/>
    <n v="27824.87"/>
    <n v="586"/>
    <n v="12830.9"/>
    <n v="3732.17"/>
    <n v="59"/>
    <n v="154191.6"/>
    <n v="154667.1"/>
    <x v="0"/>
    <x v="0"/>
    <x v="0"/>
    <x v="0"/>
    <x v="0"/>
    <x v="0"/>
  </r>
  <r>
    <x v="0"/>
    <x v="6"/>
    <x v="21"/>
    <x v="79"/>
    <n v="46"/>
    <n v="38502.51"/>
    <n v="17535.79"/>
    <n v="20966.72"/>
    <n v="0"/>
    <n v="2727.6"/>
    <n v="940.4"/>
    <n v="5584.9"/>
    <n v="1392.3"/>
    <n v="21"/>
    <n v="3282.83"/>
    <n v="794.12"/>
    <n v="31"/>
    <n v="2334.39"/>
    <n v="454.57"/>
    <n v="15"/>
    <n v="0"/>
    <n v="0"/>
    <x v="0"/>
    <x v="0"/>
    <x v="0"/>
    <x v="0"/>
    <x v="0"/>
    <x v="0"/>
  </r>
  <r>
    <x v="0"/>
    <x v="6"/>
    <x v="21"/>
    <x v="80"/>
    <n v="49"/>
    <n v="47972.85"/>
    <n v="17736.199999999997"/>
    <n v="30236.65"/>
    <n v="0"/>
    <n v="2345.5"/>
    <n v="1427.5"/>
    <n v="4266.6400000000003"/>
    <n v="1669.76"/>
    <n v="18"/>
    <n v="1816.97"/>
    <n v="2197.6799999999998"/>
    <n v="44"/>
    <n v="1231.54"/>
    <n v="568.46"/>
    <n v="9"/>
    <n v="0"/>
    <n v="0"/>
    <x v="0"/>
    <x v="0"/>
    <x v="0"/>
    <x v="0"/>
    <x v="0"/>
    <x v="0"/>
  </r>
  <r>
    <x v="0"/>
    <x v="6"/>
    <x v="21"/>
    <x v="81"/>
    <n v="39"/>
    <n v="30550.85"/>
    <n v="16483.12"/>
    <n v="14067.73"/>
    <n v="0"/>
    <n v="1476.93"/>
    <n v="439.57"/>
    <n v="4058.05"/>
    <n v="1985.65"/>
    <n v="19"/>
    <n v="1140.8800000000001"/>
    <n v="1285.8699999999999"/>
    <n v="23"/>
    <n v="2320.87"/>
    <n v="684.63"/>
    <n v="13"/>
    <n v="0"/>
    <n v="0"/>
    <x v="0"/>
    <x v="0"/>
    <x v="0"/>
    <x v="0"/>
    <x v="0"/>
    <x v="0"/>
  </r>
  <r>
    <x v="0"/>
    <x v="6"/>
    <x v="21"/>
    <x v="82"/>
    <n v="66"/>
    <n v="66640.88"/>
    <n v="29117.960000000006"/>
    <n v="37522.92"/>
    <n v="0"/>
    <n v="2712.1"/>
    <n v="627.4"/>
    <n v="8512.52"/>
    <n v="2856.04"/>
    <n v="34"/>
    <n v="3063.24"/>
    <n v="2216.7600000000002"/>
    <n v="45"/>
    <n v="2346.06"/>
    <n v="680.64"/>
    <n v="16"/>
    <n v="0"/>
    <n v="0"/>
    <x v="0"/>
    <x v="0"/>
    <x v="0"/>
    <x v="0"/>
    <x v="0"/>
    <x v="0"/>
  </r>
  <r>
    <x v="0"/>
    <x v="6"/>
    <x v="30"/>
    <x v="179"/>
    <n v="1"/>
    <n v="0"/>
    <n v="0"/>
    <n v="0"/>
    <n v="0"/>
    <n v="0"/>
    <n v="0"/>
    <n v="0"/>
    <n v="0"/>
    <n v="0"/>
    <n v="0"/>
    <n v="0"/>
    <n v="0"/>
    <n v="0"/>
    <n v="0"/>
    <n v="0"/>
    <n v="0"/>
    <n v="0"/>
    <x v="0"/>
    <x v="0"/>
    <x v="0"/>
    <x v="0"/>
    <x v="0"/>
    <x v="0"/>
  </r>
  <r>
    <x v="0"/>
    <x v="6"/>
    <x v="22"/>
    <x v="83"/>
    <n v="321"/>
    <n v="972028.61"/>
    <n v="697441.09"/>
    <n v="274587.52000000002"/>
    <n v="31"/>
    <n v="44526.25"/>
    <n v="15852.5"/>
    <n v="25535.13"/>
    <n v="30900.98"/>
    <n v="203"/>
    <n v="2973.7"/>
    <n v="179"/>
    <n v="25"/>
    <n v="5269.74"/>
    <n v="2688.21"/>
    <n v="44"/>
    <n v="195616.7"/>
    <n v="534948.19999999995"/>
    <x v="0"/>
    <x v="0"/>
    <x v="0"/>
    <x v="0"/>
    <x v="0"/>
    <x v="0"/>
  </r>
  <r>
    <x v="0"/>
    <x v="6"/>
    <x v="22"/>
    <x v="84"/>
    <n v="243"/>
    <n v="300768.09999999998"/>
    <n v="180816.02999999997"/>
    <n v="119952.06999999999"/>
    <n v="14"/>
    <n v="34057.129999999997"/>
    <n v="8335.3700000000008"/>
    <n v="20158.68"/>
    <n v="6737.62"/>
    <n v="119"/>
    <n v="4138.2"/>
    <n v="1086.8"/>
    <n v="34"/>
    <n v="3490.02"/>
    <n v="822.48"/>
    <n v="15"/>
    <n v="57235.040000000001"/>
    <n v="110041.2"/>
    <x v="0"/>
    <x v="0"/>
    <x v="0"/>
    <x v="0"/>
    <x v="0"/>
    <x v="0"/>
  </r>
  <r>
    <x v="0"/>
    <x v="6"/>
    <x v="22"/>
    <x v="85"/>
    <n v="0"/>
    <n v="204150.02"/>
    <n v="139684.72999999998"/>
    <n v="64465.29"/>
    <n v="3"/>
    <n v="0"/>
    <n v="0"/>
    <n v="0"/>
    <n v="0"/>
    <n v="0"/>
    <n v="0"/>
    <n v="0"/>
    <n v="0"/>
    <n v="0"/>
    <n v="0"/>
    <n v="0"/>
    <n v="64465.29"/>
    <n v="139684.70000000001"/>
    <x v="0"/>
    <x v="0"/>
    <x v="0"/>
    <x v="0"/>
    <x v="0"/>
    <x v="0"/>
  </r>
  <r>
    <x v="0"/>
    <x v="6"/>
    <x v="22"/>
    <x v="86"/>
    <n v="769"/>
    <n v="595854.59"/>
    <n v="462426.5"/>
    <n v="133428.09"/>
    <n v="3"/>
    <n v="31280.95"/>
    <n v="20398.05"/>
    <n v="79246.990000000005"/>
    <n v="82318.86"/>
    <n v="489"/>
    <n v="15684.49"/>
    <n v="11867.97"/>
    <n v="256"/>
    <n v="6395.66"/>
    <n v="4745.59"/>
    <n v="63"/>
    <n v="0"/>
    <n v="19964.330000000002"/>
    <x v="0"/>
    <x v="0"/>
    <x v="0"/>
    <x v="0"/>
    <x v="0"/>
    <x v="0"/>
  </r>
  <r>
    <x v="0"/>
    <x v="6"/>
    <x v="22"/>
    <x v="87"/>
    <n v="404"/>
    <n v="423038.61"/>
    <n v="314573.40999999997"/>
    <n v="108465.2"/>
    <n v="3"/>
    <n v="43181.4"/>
    <n v="23353.1"/>
    <n v="46158.82"/>
    <n v="58465.23"/>
    <n v="282"/>
    <n v="3515.19"/>
    <n v="3878.41"/>
    <n v="72"/>
    <n v="5332.79"/>
    <n v="1779.96"/>
    <n v="38"/>
    <n v="7921"/>
    <n v="17848.61"/>
    <x v="0"/>
    <x v="0"/>
    <x v="0"/>
    <x v="0"/>
    <x v="0"/>
    <x v="0"/>
  </r>
  <r>
    <x v="0"/>
    <x v="6"/>
    <x v="23"/>
    <x v="89"/>
    <n v="454"/>
    <n v="173542.25"/>
    <n v="130021.93"/>
    <n v="43520.32"/>
    <n v="0"/>
    <n v="5644.38"/>
    <n v="9413.3700000000008"/>
    <n v="0"/>
    <n v="0"/>
    <n v="0"/>
    <n v="1042.2"/>
    <n v="0"/>
    <n v="3"/>
    <n v="15266.74"/>
    <n v="120608.6"/>
    <n v="376"/>
    <n v="0"/>
    <n v="0"/>
    <x v="0"/>
    <x v="0"/>
    <x v="0"/>
    <x v="0"/>
    <x v="0"/>
    <x v="0"/>
  </r>
  <r>
    <x v="0"/>
    <x v="6"/>
    <x v="23"/>
    <x v="90"/>
    <n v="260"/>
    <n v="112921.8"/>
    <n v="93925.13"/>
    <n v="18996.669999999998"/>
    <n v="0"/>
    <n v="2982.62"/>
    <n v="9390.23"/>
    <n v="0"/>
    <n v="0"/>
    <n v="0"/>
    <n v="0"/>
    <n v="0"/>
    <n v="0"/>
    <n v="12632.05"/>
    <n v="84534.9"/>
    <n v="321"/>
    <n v="0"/>
    <n v="0"/>
    <x v="0"/>
    <x v="0"/>
    <x v="0"/>
    <x v="0"/>
    <x v="0"/>
    <x v="0"/>
  </r>
  <r>
    <x v="0"/>
    <x v="6"/>
    <x v="23"/>
    <x v="91"/>
    <n v="351"/>
    <n v="145765.4"/>
    <n v="108394.13"/>
    <n v="37371.269999999997"/>
    <n v="0"/>
    <n v="4133.58"/>
    <n v="8296.92"/>
    <n v="0"/>
    <n v="0"/>
    <n v="0"/>
    <n v="0"/>
    <n v="0"/>
    <n v="0"/>
    <n v="17645.689999999999"/>
    <n v="100097.2"/>
    <n v="378"/>
    <n v="0"/>
    <n v="0"/>
    <x v="0"/>
    <x v="0"/>
    <x v="0"/>
    <x v="0"/>
    <x v="0"/>
    <x v="0"/>
  </r>
  <r>
    <x v="0"/>
    <x v="6"/>
    <x v="23"/>
    <x v="92"/>
    <n v="174"/>
    <n v="37934.15"/>
    <n v="26061.420000000002"/>
    <n v="11872.73"/>
    <n v="0"/>
    <n v="2830.52"/>
    <n v="3709.48"/>
    <n v="0"/>
    <n v="0"/>
    <n v="0"/>
    <n v="0"/>
    <n v="0"/>
    <n v="0"/>
    <n v="9042.2099999999991"/>
    <n v="22351.94"/>
    <n v="140"/>
    <n v="0"/>
    <n v="0"/>
    <x v="0"/>
    <x v="0"/>
    <x v="0"/>
    <x v="0"/>
    <x v="0"/>
    <x v="0"/>
  </r>
  <r>
    <x v="0"/>
    <x v="6"/>
    <x v="23"/>
    <x v="93"/>
    <n v="41"/>
    <n v="8845.2999999999993"/>
    <n v="6595.7799999999988"/>
    <n v="2249.52"/>
    <n v="0"/>
    <n v="861.41"/>
    <n v="1474.09"/>
    <n v="0"/>
    <n v="0"/>
    <n v="0"/>
    <n v="0"/>
    <n v="0"/>
    <n v="0"/>
    <n v="710.11"/>
    <n v="5121.6899999999996"/>
    <n v="26"/>
    <n v="0"/>
    <n v="0"/>
    <x v="0"/>
    <x v="0"/>
    <x v="0"/>
    <x v="0"/>
    <x v="0"/>
    <x v="0"/>
  </r>
  <r>
    <x v="0"/>
    <x v="6"/>
    <x v="23"/>
    <x v="124"/>
    <n v="94"/>
    <n v="31942.9"/>
    <n v="22773.090000000004"/>
    <n v="9169.81"/>
    <n v="0"/>
    <n v="1563.87"/>
    <n v="2556.98"/>
    <n v="0"/>
    <n v="0"/>
    <n v="0"/>
    <n v="0"/>
    <n v="0"/>
    <n v="0"/>
    <n v="6865.94"/>
    <n v="20216.11"/>
    <n v="112"/>
    <n v="0"/>
    <n v="0"/>
    <x v="0"/>
    <x v="0"/>
    <x v="0"/>
    <x v="0"/>
    <x v="0"/>
    <x v="0"/>
  </r>
  <r>
    <x v="0"/>
    <x v="6"/>
    <x v="23"/>
    <x v="125"/>
    <n v="9"/>
    <n v="1516.8"/>
    <n v="1130.3599999999999"/>
    <n v="386.44000000000005"/>
    <n v="0"/>
    <n v="260.60000000000002"/>
    <n v="627"/>
    <n v="0"/>
    <n v="0"/>
    <n v="0"/>
    <n v="0"/>
    <n v="0"/>
    <n v="0"/>
    <n v="125.84"/>
    <n v="503.36"/>
    <n v="4"/>
    <n v="0"/>
    <n v="0"/>
    <x v="0"/>
    <x v="0"/>
    <x v="0"/>
    <x v="0"/>
    <x v="0"/>
    <x v="0"/>
  </r>
  <r>
    <x v="0"/>
    <x v="6"/>
    <x v="24"/>
    <x v="94"/>
    <n v="570"/>
    <n v="772933.61"/>
    <n v="252471.44"/>
    <n v="520462.17"/>
    <n v="121"/>
    <n v="71701.39"/>
    <n v="18838.61"/>
    <n v="8952.7800000000007"/>
    <n v="6583.68"/>
    <n v="33"/>
    <n v="4037.34"/>
    <n v="1508.06"/>
    <n v="36"/>
    <n v="2694.56"/>
    <n v="1799.79"/>
    <n v="40"/>
    <n v="433076.1"/>
    <n v="192668.4"/>
    <x v="0"/>
    <x v="0"/>
    <x v="0"/>
    <x v="0"/>
    <x v="0"/>
    <x v="0"/>
  </r>
  <r>
    <x v="0"/>
    <x v="6"/>
    <x v="24"/>
    <x v="95"/>
    <n v="155"/>
    <n v="209612.38"/>
    <n v="67710.010000000009"/>
    <n v="141902.37"/>
    <n v="26"/>
    <n v="19997.63"/>
    <n v="4759.87"/>
    <n v="5695.64"/>
    <n v="1494.66"/>
    <n v="11"/>
    <n v="1238.4000000000001"/>
    <n v="0"/>
    <n v="6"/>
    <n v="1269"/>
    <n v="195"/>
    <n v="7"/>
    <n v="113701.7"/>
    <n v="46879.88"/>
    <x v="0"/>
    <x v="0"/>
    <x v="0"/>
    <x v="0"/>
    <x v="0"/>
    <x v="0"/>
  </r>
  <r>
    <x v="0"/>
    <x v="6"/>
    <x v="24"/>
    <x v="96"/>
    <n v="84"/>
    <n v="60249.47"/>
    <n v="25915.600000000006"/>
    <n v="34333.869999999995"/>
    <n v="7"/>
    <n v="9031"/>
    <n v="3526.5"/>
    <n v="1744.47"/>
    <n v="2053.83"/>
    <n v="9"/>
    <n v="1508.4"/>
    <n v="0"/>
    <n v="12"/>
    <n v="0"/>
    <n v="300"/>
    <n v="1"/>
    <n v="22050"/>
    <n v="12438.67"/>
    <x v="0"/>
    <x v="0"/>
    <x v="0"/>
    <x v="0"/>
    <x v="0"/>
    <x v="0"/>
  </r>
  <r>
    <x v="0"/>
    <x v="6"/>
    <x v="24"/>
    <x v="97"/>
    <n v="266"/>
    <n v="597224.5"/>
    <n v="302612.65999999997"/>
    <n v="294611.84000000003"/>
    <n v="59"/>
    <n v="27563.38"/>
    <n v="10775.37"/>
    <n v="8857.42"/>
    <n v="16539.099999999999"/>
    <n v="38"/>
    <n v="903.93"/>
    <n v="419.37"/>
    <n v="8"/>
    <n v="1631.11"/>
    <n v="2391.4"/>
    <n v="18"/>
    <n v="252926"/>
    <n v="221694.4"/>
    <x v="0"/>
    <x v="0"/>
    <x v="0"/>
    <x v="0"/>
    <x v="0"/>
    <x v="0"/>
  </r>
  <r>
    <x v="0"/>
    <x v="6"/>
    <x v="24"/>
    <x v="98"/>
    <n v="320"/>
    <n v="328067.68"/>
    <n v="131335.1"/>
    <n v="196732.58"/>
    <n v="43"/>
    <n v="42320.75"/>
    <n v="10763"/>
    <n v="16431.23"/>
    <n v="10458.27"/>
    <n v="52"/>
    <n v="980"/>
    <n v="537.54999999999995"/>
    <n v="14"/>
    <n v="1468.2"/>
    <n v="582"/>
    <n v="9"/>
    <n v="135532.4"/>
    <n v="55215.28"/>
    <x v="0"/>
    <x v="0"/>
    <x v="0"/>
    <x v="0"/>
    <x v="0"/>
    <x v="0"/>
  </r>
  <r>
    <x v="0"/>
    <x v="6"/>
    <x v="24"/>
    <x v="127"/>
    <n v="880"/>
    <n v="106971.93"/>
    <n v="57250.939999999995"/>
    <n v="49720.99"/>
    <n v="1"/>
    <n v="37363.199999999997"/>
    <n v="19342.3"/>
    <n v="7611.94"/>
    <n v="6373.41"/>
    <n v="31"/>
    <n v="3416.46"/>
    <n v="2048.06"/>
    <n v="40"/>
    <n v="1329.39"/>
    <n v="563.71"/>
    <n v="26"/>
    <n v="0"/>
    <n v="952.76"/>
    <x v="0"/>
    <x v="0"/>
    <x v="0"/>
    <x v="0"/>
    <x v="0"/>
    <x v="0"/>
  </r>
  <r>
    <x v="0"/>
    <x v="6"/>
    <x v="25"/>
    <x v="100"/>
    <n v="68"/>
    <n v="61918.57"/>
    <n v="55085.33"/>
    <n v="6833.24"/>
    <n v="3"/>
    <n v="6591.5"/>
    <n v="4981"/>
    <n v="0"/>
    <n v="0"/>
    <n v="0"/>
    <n v="0"/>
    <n v="0"/>
    <n v="0"/>
    <n v="241.74"/>
    <n v="2988.36"/>
    <n v="13"/>
    <n v="0"/>
    <n v="47115.97"/>
    <x v="0"/>
    <x v="0"/>
    <x v="0"/>
    <x v="0"/>
    <x v="0"/>
    <x v="0"/>
  </r>
  <r>
    <x v="0"/>
    <x v="6"/>
    <x v="25"/>
    <x v="101"/>
    <n v="182"/>
    <n v="128867"/>
    <n v="85868.260000000009"/>
    <n v="42998.74"/>
    <n v="9"/>
    <n v="19030.14"/>
    <n v="11434.86"/>
    <n v="0"/>
    <n v="0"/>
    <n v="0"/>
    <n v="0"/>
    <n v="0"/>
    <n v="0"/>
    <n v="421.6"/>
    <n v="7007.15"/>
    <n v="43"/>
    <n v="23547"/>
    <n v="67426.25"/>
    <x v="0"/>
    <x v="0"/>
    <x v="0"/>
    <x v="0"/>
    <x v="0"/>
    <x v="0"/>
  </r>
  <r>
    <x v="0"/>
    <x v="6"/>
    <x v="25"/>
    <x v="102"/>
    <n v="635"/>
    <n v="98364.64"/>
    <n v="43896.78"/>
    <n v="54467.86"/>
    <n v="2"/>
    <n v="26896"/>
    <n v="16830.5"/>
    <n v="3796.2"/>
    <n v="0"/>
    <n v="4"/>
    <n v="1396.86"/>
    <n v="588.24"/>
    <n v="13"/>
    <n v="14918.74"/>
    <n v="15165.46"/>
    <n v="222"/>
    <n v="7278.06"/>
    <n v="3720.18"/>
    <x v="0"/>
    <x v="0"/>
    <x v="0"/>
    <x v="0"/>
    <x v="0"/>
    <x v="0"/>
  </r>
  <r>
    <x v="0"/>
    <x v="6"/>
    <x v="26"/>
    <x v="103"/>
    <n v="1118"/>
    <n v="124505.2"/>
    <n v="63349.5"/>
    <n v="61155.7"/>
    <n v="0"/>
    <n v="39764.1"/>
    <n v="30425.9"/>
    <n v="0"/>
    <n v="0"/>
    <n v="0"/>
    <n v="10751.8"/>
    <n v="17014.25"/>
    <n v="289"/>
    <n v="3364.8"/>
    <n v="15909.35"/>
    <n v="43"/>
    <n v="0"/>
    <n v="0"/>
    <x v="0"/>
    <x v="0"/>
    <x v="0"/>
    <x v="0"/>
    <x v="0"/>
    <x v="0"/>
  </r>
  <r>
    <x v="0"/>
    <x v="6"/>
    <x v="26"/>
    <x v="104"/>
    <n v="427"/>
    <n v="122926.05"/>
    <n v="26659.949999999997"/>
    <n v="96266.1"/>
    <n v="0"/>
    <n v="39532.89"/>
    <n v="19109.61"/>
    <n v="0"/>
    <n v="0"/>
    <n v="0"/>
    <n v="10060.39"/>
    <n v="5707.06"/>
    <n v="113"/>
    <n v="2221.8200000000002"/>
    <n v="1843.28"/>
    <n v="13"/>
    <n v="0"/>
    <n v="0"/>
    <x v="0"/>
    <x v="0"/>
    <x v="0"/>
    <x v="0"/>
    <x v="0"/>
    <x v="0"/>
  </r>
  <r>
    <x v="0"/>
    <x v="6"/>
    <x v="26"/>
    <x v="105"/>
    <n v="428"/>
    <n v="80344.600000000006"/>
    <n v="27966.590000000004"/>
    <n v="52378.01"/>
    <n v="0"/>
    <n v="42280.4"/>
    <n v="17458.349999999999"/>
    <n v="0"/>
    <n v="0"/>
    <n v="0"/>
    <n v="4987.3100000000004"/>
    <n v="5918.09"/>
    <n v="113"/>
    <n v="1873.3"/>
    <n v="4590.1499999999996"/>
    <n v="27"/>
    <n v="0"/>
    <n v="0"/>
    <x v="0"/>
    <x v="0"/>
    <x v="0"/>
    <x v="0"/>
    <x v="0"/>
    <x v="0"/>
  </r>
  <r>
    <x v="0"/>
    <x v="6"/>
    <x v="26"/>
    <x v="106"/>
    <n v="38"/>
    <n v="8228.1"/>
    <n v="1065.5000000000009"/>
    <n v="7162.5999999999995"/>
    <n v="0"/>
    <n v="4422.3999999999996"/>
    <n v="1065.5"/>
    <n v="0"/>
    <n v="0"/>
    <n v="0"/>
    <n v="475.2"/>
    <n v="0"/>
    <n v="5"/>
    <n v="2160"/>
    <n v="0"/>
    <n v="1"/>
    <n v="0"/>
    <n v="0"/>
    <x v="0"/>
    <x v="0"/>
    <x v="0"/>
    <x v="0"/>
    <x v="0"/>
    <x v="0"/>
  </r>
  <r>
    <x v="1"/>
    <x v="6"/>
    <x v="0"/>
    <x v="108"/>
    <n v="0"/>
    <n v="54"/>
    <n v="0"/>
    <n v="54"/>
    <n v="0"/>
    <n v="0"/>
    <n v="0"/>
    <n v="0"/>
    <n v="0"/>
    <n v="0"/>
    <n v="0"/>
    <n v="0"/>
    <n v="0"/>
    <n v="0"/>
    <n v="0"/>
    <n v="0"/>
    <n v="0"/>
    <n v="0"/>
    <x v="0"/>
    <x v="0"/>
    <x v="0"/>
    <x v="0"/>
    <x v="0"/>
    <x v="0"/>
  </r>
  <r>
    <x v="1"/>
    <x v="6"/>
    <x v="0"/>
    <x v="3"/>
    <n v="219"/>
    <n v="220316.32"/>
    <n v="139209.39000000001"/>
    <n v="81106.929999999993"/>
    <n v="0"/>
    <n v="12965.35"/>
    <n v="7677.15"/>
    <n v="23819.54"/>
    <n v="18873.82"/>
    <n v="125"/>
    <n v="13034.61"/>
    <n v="12500.08"/>
    <n v="211"/>
    <n v="13047.43"/>
    <n v="14771.62"/>
    <n v="282"/>
    <n v="0"/>
    <n v="0"/>
    <x v="0"/>
    <x v="0"/>
    <x v="0"/>
    <x v="0"/>
    <x v="0"/>
    <x v="0"/>
  </r>
  <r>
    <x v="1"/>
    <x v="6"/>
    <x v="0"/>
    <x v="4"/>
    <n v="200"/>
    <n v="125572.18"/>
    <n v="60650.889999999992"/>
    <n v="64921.29"/>
    <n v="0"/>
    <n v="15449.3"/>
    <n v="4680.7"/>
    <n v="8672.93"/>
    <n v="8981.4599999999991"/>
    <n v="99"/>
    <n v="12265.13"/>
    <n v="4101.12"/>
    <n v="137"/>
    <n v="21251.93"/>
    <n v="7578.83"/>
    <n v="332"/>
    <n v="0"/>
    <n v="0"/>
    <x v="0"/>
    <x v="0"/>
    <x v="0"/>
    <x v="0"/>
    <x v="0"/>
    <x v="0"/>
  </r>
  <r>
    <x v="1"/>
    <x v="6"/>
    <x v="0"/>
    <x v="111"/>
    <n v="441"/>
    <n v="247227.69"/>
    <n v="137431.24"/>
    <n v="109796.45000000001"/>
    <n v="0"/>
    <n v="13426.76"/>
    <n v="6974.49"/>
    <n v="23676.2"/>
    <n v="18959.27"/>
    <n v="133"/>
    <n v="21669.200000000001"/>
    <n v="10689.89"/>
    <n v="248"/>
    <n v="20057.29"/>
    <n v="15536.65"/>
    <n v="577"/>
    <n v="0"/>
    <n v="0"/>
    <x v="0"/>
    <x v="0"/>
    <x v="0"/>
    <x v="0"/>
    <x v="0"/>
    <x v="0"/>
  </r>
  <r>
    <x v="1"/>
    <x v="6"/>
    <x v="0"/>
    <x v="11"/>
    <n v="379"/>
    <n v="359847.01"/>
    <n v="220590.06"/>
    <n v="139256.95000000001"/>
    <n v="0"/>
    <n v="27316.9"/>
    <n v="9903.1"/>
    <n v="40891.57"/>
    <n v="30663.15"/>
    <n v="228"/>
    <n v="31153.52"/>
    <n v="20687.23"/>
    <n v="448"/>
    <n v="24556.959999999999"/>
    <n v="16227.14"/>
    <n v="569"/>
    <n v="0"/>
    <n v="0"/>
    <x v="0"/>
    <x v="0"/>
    <x v="0"/>
    <x v="0"/>
    <x v="0"/>
    <x v="0"/>
  </r>
  <r>
    <x v="1"/>
    <x v="6"/>
    <x v="0"/>
    <x v="13"/>
    <n v="291"/>
    <n v="150108.85999999999"/>
    <n v="87539.459999999992"/>
    <n v="62569.4"/>
    <n v="0"/>
    <n v="9210.17"/>
    <n v="4495.83"/>
    <n v="11950.31"/>
    <n v="12846.19"/>
    <n v="111"/>
    <n v="13002.45"/>
    <n v="9491.58"/>
    <n v="184"/>
    <n v="17067.47"/>
    <n v="11112.86"/>
    <n v="367"/>
    <n v="0"/>
    <n v="0"/>
    <x v="0"/>
    <x v="0"/>
    <x v="0"/>
    <x v="0"/>
    <x v="0"/>
    <x v="0"/>
  </r>
  <r>
    <x v="1"/>
    <x v="6"/>
    <x v="0"/>
    <x v="15"/>
    <n v="332"/>
    <n v="194886.35"/>
    <n v="101542.62000000001"/>
    <n v="93343.73"/>
    <n v="0"/>
    <n v="11643.29"/>
    <n v="4502.71"/>
    <n v="12237.77"/>
    <n v="14396.02"/>
    <n v="99"/>
    <n v="17092.669999999998"/>
    <n v="14506.33"/>
    <n v="263"/>
    <n v="24678"/>
    <n v="14869.98"/>
    <n v="527"/>
    <n v="0"/>
    <n v="0"/>
    <x v="0"/>
    <x v="0"/>
    <x v="0"/>
    <x v="0"/>
    <x v="0"/>
    <x v="0"/>
  </r>
  <r>
    <x v="1"/>
    <x v="6"/>
    <x v="0"/>
    <x v="16"/>
    <n v="294"/>
    <n v="138078.63"/>
    <n v="80548.850000000006"/>
    <n v="57529.78"/>
    <n v="0"/>
    <n v="10197.64"/>
    <n v="4210.1099999999997"/>
    <n v="7303.64"/>
    <n v="10582.01"/>
    <n v="73"/>
    <n v="9322.4599999999991"/>
    <n v="14881.41"/>
    <n v="184"/>
    <n v="16679.04"/>
    <n v="15104.02"/>
    <n v="381"/>
    <n v="0"/>
    <n v="0"/>
    <x v="0"/>
    <x v="0"/>
    <x v="0"/>
    <x v="0"/>
    <x v="0"/>
    <x v="0"/>
  </r>
  <r>
    <x v="1"/>
    <x v="6"/>
    <x v="0"/>
    <x v="18"/>
    <n v="316"/>
    <n v="175867.17"/>
    <n v="91781.930000000008"/>
    <n v="84085.24"/>
    <n v="0"/>
    <n v="10989.75"/>
    <n v="4450"/>
    <n v="11396.62"/>
    <n v="13599.47"/>
    <n v="105"/>
    <n v="21499.46"/>
    <n v="13579.77"/>
    <n v="249"/>
    <n v="23622.41"/>
    <n v="10160.51"/>
    <n v="522"/>
    <n v="0"/>
    <n v="0"/>
    <x v="0"/>
    <x v="0"/>
    <x v="0"/>
    <x v="0"/>
    <x v="0"/>
    <x v="0"/>
  </r>
  <r>
    <x v="1"/>
    <x v="6"/>
    <x v="1"/>
    <x v="0"/>
    <n v="631"/>
    <n v="619999.54"/>
    <n v="436046.43000000005"/>
    <n v="183953.11"/>
    <n v="25"/>
    <n v="68907.63"/>
    <n v="24414.87"/>
    <n v="35795.839999999997"/>
    <n v="12817.52"/>
    <n v="237"/>
    <n v="34133.74"/>
    <n v="15860.42"/>
    <n v="413"/>
    <n v="9609.33"/>
    <n v="9391.08"/>
    <n v="145"/>
    <n v="29088.57"/>
    <n v="276335.8"/>
    <x v="0"/>
    <x v="0"/>
    <x v="0"/>
    <x v="0"/>
    <x v="0"/>
    <x v="0"/>
  </r>
  <r>
    <x v="1"/>
    <x v="6"/>
    <x v="1"/>
    <x v="1"/>
    <n v="310"/>
    <n v="1021666.97"/>
    <n v="967921.2"/>
    <n v="53745.77"/>
    <n v="30"/>
    <n v="22233.8"/>
    <n v="19054.2"/>
    <n v="5083.96"/>
    <n v="3388.52"/>
    <n v="20"/>
    <n v="10357.75"/>
    <n v="22727.65"/>
    <n v="172"/>
    <n v="4526.5"/>
    <n v="7355.71"/>
    <n v="113"/>
    <n v="9293.76"/>
    <n v="898450.2"/>
    <x v="0"/>
    <x v="0"/>
    <x v="0"/>
    <x v="0"/>
    <x v="0"/>
    <x v="0"/>
  </r>
  <r>
    <x v="1"/>
    <x v="6"/>
    <x v="1"/>
    <x v="22"/>
    <n v="21"/>
    <n v="15557.74"/>
    <n v="5585.24"/>
    <n v="9972.5"/>
    <n v="0"/>
    <n v="2371.5"/>
    <n v="1286"/>
    <n v="0"/>
    <n v="0"/>
    <n v="0"/>
    <n v="52.62"/>
    <n v="703.84"/>
    <n v="6"/>
    <n v="5868.38"/>
    <n v="3595.4"/>
    <n v="16"/>
    <n v="0"/>
    <n v="0"/>
    <x v="0"/>
    <x v="0"/>
    <x v="0"/>
    <x v="0"/>
    <x v="0"/>
    <x v="0"/>
  </r>
  <r>
    <x v="1"/>
    <x v="6"/>
    <x v="1"/>
    <x v="23"/>
    <n v="69"/>
    <n v="58381.55"/>
    <n v="19039.089999999997"/>
    <n v="39342.460000000006"/>
    <n v="1"/>
    <n v="9020"/>
    <n v="2745"/>
    <n v="4070.38"/>
    <n v="255.92"/>
    <n v="18"/>
    <n v="23116.080000000002"/>
    <n v="5063.62"/>
    <n v="134"/>
    <n v="36"/>
    <n v="6.5"/>
    <n v="6"/>
    <n v="0"/>
    <n v="2315.4499999999998"/>
    <x v="0"/>
    <x v="0"/>
    <x v="0"/>
    <x v="0"/>
    <x v="0"/>
    <x v="0"/>
  </r>
  <r>
    <x v="1"/>
    <x v="6"/>
    <x v="1"/>
    <x v="24"/>
    <n v="0"/>
    <n v="1889066.14"/>
    <n v="1884839.24"/>
    <n v="4226.8999999999996"/>
    <n v="67"/>
    <n v="0"/>
    <n v="0"/>
    <n v="0"/>
    <n v="0"/>
    <n v="0"/>
    <n v="0"/>
    <n v="0"/>
    <n v="0"/>
    <n v="0"/>
    <n v="0"/>
    <n v="0"/>
    <n v="2674.9"/>
    <n v="1884839"/>
    <x v="0"/>
    <x v="0"/>
    <x v="0"/>
    <x v="0"/>
    <x v="0"/>
    <x v="0"/>
  </r>
  <r>
    <x v="1"/>
    <x v="6"/>
    <x v="1"/>
    <x v="112"/>
    <n v="46"/>
    <n v="23106.6"/>
    <n v="16998.55"/>
    <n v="6108.0499999999993"/>
    <n v="1"/>
    <n v="4202.75"/>
    <n v="3168.25"/>
    <n v="335.4"/>
    <n v="676.5"/>
    <n v="4"/>
    <n v="355.9"/>
    <n v="702.05"/>
    <n v="14"/>
    <n v="358"/>
    <n v="1088.95"/>
    <n v="16"/>
    <n v="0"/>
    <n v="9339"/>
    <x v="0"/>
    <x v="0"/>
    <x v="0"/>
    <x v="0"/>
    <x v="0"/>
    <x v="0"/>
  </r>
  <r>
    <x v="1"/>
    <x v="6"/>
    <x v="2"/>
    <x v="114"/>
    <n v="551"/>
    <n v="593546.73"/>
    <n v="299558.48"/>
    <n v="293988.25"/>
    <n v="3"/>
    <n v="48712.2"/>
    <n v="23635.8"/>
    <n v="49736.93"/>
    <n v="21109.3"/>
    <n v="174"/>
    <n v="165128.1"/>
    <n v="95024.75"/>
    <n v="1757"/>
    <n v="17731.689999999999"/>
    <n v="2506.96"/>
    <n v="86"/>
    <n v="8361.33"/>
    <n v="15589.26"/>
    <x v="0"/>
    <x v="0"/>
    <x v="0"/>
    <x v="0"/>
    <x v="0"/>
    <x v="0"/>
  </r>
  <r>
    <x v="1"/>
    <x v="6"/>
    <x v="2"/>
    <x v="25"/>
    <n v="574"/>
    <n v="570901.12"/>
    <n v="334058.49"/>
    <n v="236842.62999999998"/>
    <n v="3"/>
    <n v="44915.15"/>
    <n v="31163.85"/>
    <n v="50601.35"/>
    <n v="26336.92"/>
    <n v="208"/>
    <n v="134462.29999999999"/>
    <n v="104812.3"/>
    <n v="1721"/>
    <n v="4586.83"/>
    <n v="1233.18"/>
    <n v="113"/>
    <n v="0"/>
    <n v="16635.77"/>
    <x v="0"/>
    <x v="0"/>
    <x v="0"/>
    <x v="0"/>
    <x v="0"/>
    <x v="0"/>
  </r>
  <r>
    <x v="1"/>
    <x v="6"/>
    <x v="2"/>
    <x v="26"/>
    <n v="235"/>
    <n v="329134.03999999998"/>
    <n v="183245.49999999997"/>
    <n v="145888.54"/>
    <n v="1"/>
    <n v="22406.77"/>
    <n v="13005.73"/>
    <n v="30952.49"/>
    <n v="11406.21"/>
    <n v="74"/>
    <n v="88141.78"/>
    <n v="69425.119999999995"/>
    <n v="998"/>
    <n v="652.5"/>
    <n v="97.5"/>
    <n v="2"/>
    <n v="0"/>
    <n v="4593.54"/>
    <x v="0"/>
    <x v="0"/>
    <x v="0"/>
    <x v="0"/>
    <x v="0"/>
    <x v="0"/>
  </r>
  <r>
    <x v="1"/>
    <x v="6"/>
    <x v="2"/>
    <x v="122"/>
    <n v="0"/>
    <n v="2691"/>
    <n v="0"/>
    <n v="2691"/>
    <n v="0"/>
    <n v="0"/>
    <n v="0"/>
    <n v="0"/>
    <n v="0"/>
    <n v="0"/>
    <n v="0"/>
    <n v="0"/>
    <n v="0"/>
    <n v="2691"/>
    <n v="0"/>
    <n v="1"/>
    <n v="0"/>
    <n v="0"/>
    <x v="0"/>
    <x v="0"/>
    <x v="0"/>
    <x v="0"/>
    <x v="0"/>
    <x v="0"/>
  </r>
  <r>
    <x v="1"/>
    <x v="6"/>
    <x v="3"/>
    <x v="27"/>
    <n v="215"/>
    <n v="167691.85"/>
    <n v="121690.70999999999"/>
    <n v="46001.140000000007"/>
    <n v="0"/>
    <n v="9880.4"/>
    <n v="4185.6000000000004"/>
    <n v="20921.5"/>
    <n v="22124.05"/>
    <n v="92"/>
    <n v="9350.44"/>
    <n v="9071.5499999999993"/>
    <n v="183"/>
    <n v="3776.8"/>
    <n v="218.41"/>
    <n v="25"/>
    <n v="0"/>
    <n v="0"/>
    <x v="0"/>
    <x v="0"/>
    <x v="0"/>
    <x v="0"/>
    <x v="0"/>
    <x v="0"/>
  </r>
  <r>
    <x v="1"/>
    <x v="6"/>
    <x v="3"/>
    <x v="28"/>
    <n v="75"/>
    <n v="101201.75"/>
    <n v="54659.119999999995"/>
    <n v="46542.630000000005"/>
    <n v="6"/>
    <n v="8458.5"/>
    <n v="3361.5"/>
    <n v="6102.29"/>
    <n v="1388.38"/>
    <n v="23"/>
    <n v="3990.83"/>
    <n v="944.57"/>
    <n v="53"/>
    <n v="2.21"/>
    <n v="8.84"/>
    <n v="1"/>
    <n v="27988.799999999999"/>
    <n v="33974.49"/>
    <x v="0"/>
    <x v="0"/>
    <x v="0"/>
    <x v="0"/>
    <x v="0"/>
    <x v="0"/>
  </r>
  <r>
    <x v="1"/>
    <x v="6"/>
    <x v="3"/>
    <x v="29"/>
    <n v="458"/>
    <n v="1189102.76"/>
    <n v="835849.05"/>
    <n v="353253.70999999996"/>
    <n v="59"/>
    <n v="48046.91"/>
    <n v="19838.09"/>
    <n v="65309.85"/>
    <n v="42397.15"/>
    <n v="240"/>
    <n v="50853.84"/>
    <n v="28043.57"/>
    <n v="691"/>
    <n v="3018.71"/>
    <n v="4979.45"/>
    <n v="23"/>
    <n v="178665.4"/>
    <n v="525176.80000000005"/>
    <x v="0"/>
    <x v="0"/>
    <x v="0"/>
    <x v="0"/>
    <x v="0"/>
    <x v="0"/>
  </r>
  <r>
    <x v="1"/>
    <x v="6"/>
    <x v="3"/>
    <x v="115"/>
    <n v="122"/>
    <n v="115180.93"/>
    <n v="82125.899999999994"/>
    <n v="33055.03"/>
    <n v="0"/>
    <n v="5919"/>
    <n v="2178"/>
    <n v="18624.09"/>
    <n v="13273.14"/>
    <n v="68"/>
    <n v="6748.14"/>
    <n v="2811.09"/>
    <n v="106"/>
    <n v="670.8"/>
    <n v="69.209999999999994"/>
    <n v="19"/>
    <n v="0"/>
    <n v="0"/>
    <x v="0"/>
    <x v="0"/>
    <x v="0"/>
    <x v="0"/>
    <x v="0"/>
    <x v="0"/>
  </r>
  <r>
    <x v="1"/>
    <x v="6"/>
    <x v="4"/>
    <x v="31"/>
    <n v="58"/>
    <n v="49128.75"/>
    <n v="46676.75"/>
    <n v="2452"/>
    <n v="0"/>
    <n v="0"/>
    <n v="0"/>
    <n v="0"/>
    <n v="0"/>
    <n v="0"/>
    <n v="0"/>
    <n v="0"/>
    <n v="0"/>
    <n v="0"/>
    <n v="0"/>
    <n v="0"/>
    <n v="0"/>
    <n v="0"/>
    <x v="0"/>
    <x v="0"/>
    <x v="0"/>
    <x v="0"/>
    <x v="0"/>
    <x v="0"/>
  </r>
  <r>
    <x v="1"/>
    <x v="6"/>
    <x v="4"/>
    <x v="32"/>
    <n v="57"/>
    <n v="58841.21"/>
    <n v="58841.21"/>
    <n v="0"/>
    <n v="0"/>
    <n v="0"/>
    <n v="0"/>
    <n v="0"/>
    <n v="0"/>
    <n v="0"/>
    <n v="0"/>
    <n v="0"/>
    <n v="0"/>
    <n v="0"/>
    <n v="0"/>
    <n v="0"/>
    <n v="0"/>
    <n v="0"/>
    <x v="0"/>
    <x v="0"/>
    <x v="0"/>
    <x v="0"/>
    <x v="0"/>
    <x v="0"/>
  </r>
  <r>
    <x v="1"/>
    <x v="6"/>
    <x v="5"/>
    <x v="33"/>
    <n v="98"/>
    <n v="482551.68"/>
    <n v="451888.81"/>
    <n v="30662.870000000003"/>
    <n v="7"/>
    <n v="12198.63"/>
    <n v="2446.37"/>
    <n v="10339.91"/>
    <n v="4832.84"/>
    <n v="14"/>
    <n v="0"/>
    <n v="37.18"/>
    <n v="1"/>
    <n v="1374.33"/>
    <n v="51.87"/>
    <n v="6"/>
    <n v="6750"/>
    <n v="414175.1"/>
    <x v="0"/>
    <x v="0"/>
    <x v="0"/>
    <x v="0"/>
    <x v="0"/>
    <x v="0"/>
  </r>
  <r>
    <x v="1"/>
    <x v="6"/>
    <x v="5"/>
    <x v="34"/>
    <n v="237"/>
    <n v="564172.11"/>
    <n v="465338.38"/>
    <n v="98833.73000000001"/>
    <n v="6"/>
    <n v="24987.75"/>
    <n v="10837.25"/>
    <n v="49390.75"/>
    <n v="27448.400000000001"/>
    <n v="99"/>
    <n v="548.94000000000005"/>
    <n v="1076.1099999999999"/>
    <n v="17"/>
    <n v="1157.69"/>
    <n v="1547.15"/>
    <n v="13"/>
    <n v="22740.6"/>
    <n v="270751.2"/>
    <x v="0"/>
    <x v="0"/>
    <x v="0"/>
    <x v="0"/>
    <x v="0"/>
    <x v="0"/>
  </r>
  <r>
    <x v="1"/>
    <x v="6"/>
    <x v="5"/>
    <x v="35"/>
    <n v="0"/>
    <n v="1069478.72"/>
    <n v="1047621.12"/>
    <n v="21857.599999999999"/>
    <n v="21"/>
    <n v="0"/>
    <n v="0"/>
    <n v="0"/>
    <n v="0"/>
    <n v="0"/>
    <n v="0"/>
    <n v="0"/>
    <n v="0"/>
    <n v="0"/>
    <n v="0"/>
    <n v="0"/>
    <n v="21857.599999999999"/>
    <n v="1047621"/>
    <x v="0"/>
    <x v="0"/>
    <x v="0"/>
    <x v="0"/>
    <x v="0"/>
    <x v="0"/>
  </r>
  <r>
    <x v="1"/>
    <x v="6"/>
    <x v="5"/>
    <x v="36"/>
    <n v="185"/>
    <n v="228514.09"/>
    <n v="165420.53"/>
    <n v="63093.560000000005"/>
    <n v="0"/>
    <n v="8462.2000000000007"/>
    <n v="3449.8"/>
    <n v="46447.8"/>
    <n v="22312.5"/>
    <n v="59"/>
    <n v="7260.3"/>
    <n v="2086.7600000000002"/>
    <n v="52"/>
    <n v="923.26"/>
    <n v="50.87"/>
    <n v="11"/>
    <n v="0"/>
    <n v="0"/>
    <x v="0"/>
    <x v="0"/>
    <x v="0"/>
    <x v="0"/>
    <x v="0"/>
    <x v="0"/>
  </r>
  <r>
    <x v="1"/>
    <x v="6"/>
    <x v="6"/>
    <x v="38"/>
    <n v="138"/>
    <n v="768007.12"/>
    <n v="695966.92999999993"/>
    <n v="72040.19"/>
    <n v="29"/>
    <n v="14189.38"/>
    <n v="6241.87"/>
    <n v="1086.3"/>
    <n v="292.5"/>
    <n v="3"/>
    <n v="1749.66"/>
    <n v="4675.5600000000004"/>
    <n v="64"/>
    <n v="24356.95"/>
    <n v="15827.27"/>
    <n v="98"/>
    <n v="30226.9"/>
    <n v="666172.1"/>
    <x v="0"/>
    <x v="0"/>
    <x v="0"/>
    <x v="0"/>
    <x v="0"/>
    <x v="0"/>
  </r>
  <r>
    <x v="1"/>
    <x v="6"/>
    <x v="6"/>
    <x v="116"/>
    <n v="251"/>
    <n v="172801.88"/>
    <n v="58739.19"/>
    <n v="114062.69"/>
    <n v="0"/>
    <n v="10856.75"/>
    <n v="5280.25"/>
    <n v="208.6"/>
    <n v="185.9"/>
    <n v="5"/>
    <n v="25698.94"/>
    <n v="16540.990000000002"/>
    <n v="302"/>
    <n v="76327.399999999994"/>
    <n v="35943.050000000003"/>
    <n v="279"/>
    <n v="0"/>
    <n v="0"/>
    <x v="0"/>
    <x v="0"/>
    <x v="0"/>
    <x v="0"/>
    <x v="0"/>
    <x v="0"/>
  </r>
  <r>
    <x v="1"/>
    <x v="6"/>
    <x v="6"/>
    <x v="117"/>
    <n v="237"/>
    <n v="185383.72"/>
    <n v="74226.429999999993"/>
    <n v="111157.29000000001"/>
    <n v="0"/>
    <n v="10537.15"/>
    <n v="5774.85"/>
    <n v="388.6"/>
    <n v="691.33"/>
    <n v="14"/>
    <n v="33955.82"/>
    <n v="28186.01"/>
    <n v="464"/>
    <n v="66275.72"/>
    <n v="37414.379999999997"/>
    <n v="259"/>
    <n v="0"/>
    <n v="0"/>
    <x v="0"/>
    <x v="0"/>
    <x v="0"/>
    <x v="0"/>
    <x v="0"/>
    <x v="0"/>
  </r>
  <r>
    <x v="1"/>
    <x v="6"/>
    <x v="7"/>
    <x v="41"/>
    <n v="218"/>
    <n v="150962.87"/>
    <n v="74684.820000000007"/>
    <n v="76278.049999999988"/>
    <n v="1"/>
    <n v="18530.89"/>
    <n v="11454.11"/>
    <n v="5792.35"/>
    <n v="2789.39"/>
    <n v="33"/>
    <n v="27531.21"/>
    <n v="35714.26"/>
    <n v="426"/>
    <n v="138.6"/>
    <n v="247"/>
    <n v="5"/>
    <n v="0"/>
    <n v="7316.58"/>
    <x v="0"/>
    <x v="0"/>
    <x v="0"/>
    <x v="0"/>
    <x v="0"/>
    <x v="0"/>
  </r>
  <r>
    <x v="1"/>
    <x v="6"/>
    <x v="8"/>
    <x v="5"/>
    <n v="364"/>
    <n v="135915.48000000001"/>
    <n v="84094.270000000019"/>
    <n v="51821.209999999992"/>
    <n v="0"/>
    <n v="31391"/>
    <n v="18848"/>
    <n v="12882.98"/>
    <n v="10277.120000000001"/>
    <n v="190"/>
    <n v="5455.88"/>
    <n v="8109.97"/>
    <n v="101"/>
    <n v="839.35"/>
    <n v="538.98"/>
    <n v="18"/>
    <n v="0"/>
    <n v="0"/>
    <x v="0"/>
    <x v="0"/>
    <x v="0"/>
    <x v="0"/>
    <x v="0"/>
    <x v="0"/>
  </r>
  <r>
    <x v="1"/>
    <x v="6"/>
    <x v="8"/>
    <x v="42"/>
    <n v="231"/>
    <n v="397726.61"/>
    <n v="306776.81"/>
    <n v="90949.8"/>
    <n v="7"/>
    <n v="25464.880000000001"/>
    <n v="6943.87"/>
    <n v="42417.04"/>
    <n v="7310.01"/>
    <n v="133"/>
    <n v="12520.22"/>
    <n v="5958.51"/>
    <n v="96"/>
    <n v="3571.22"/>
    <n v="935.96"/>
    <n v="22"/>
    <n v="6474.44"/>
    <n v="186174.4"/>
    <x v="0"/>
    <x v="0"/>
    <x v="0"/>
    <x v="0"/>
    <x v="0"/>
    <x v="0"/>
  </r>
  <r>
    <x v="1"/>
    <x v="6"/>
    <x v="9"/>
    <x v="43"/>
    <n v="510"/>
    <n v="335506.82"/>
    <n v="186453.14"/>
    <n v="149053.68"/>
    <n v="0"/>
    <n v="55772.51"/>
    <n v="16824.990000000002"/>
    <n v="53324.12"/>
    <n v="17135.88"/>
    <n v="63"/>
    <n v="11110.28"/>
    <n v="5537.42"/>
    <n v="121"/>
    <n v="25247.77"/>
    <n v="6034.85"/>
    <n v="48"/>
    <n v="0"/>
    <n v="0"/>
    <x v="0"/>
    <x v="0"/>
    <x v="0"/>
    <x v="0"/>
    <x v="0"/>
    <x v="0"/>
  </r>
  <r>
    <x v="1"/>
    <x v="6"/>
    <x v="9"/>
    <x v="44"/>
    <n v="114"/>
    <n v="557092.29"/>
    <n v="507105.44000000006"/>
    <n v="49986.849999999991"/>
    <n v="13"/>
    <n v="25851.8"/>
    <n v="4090.2"/>
    <n v="20069.349999999999"/>
    <n v="3160.55"/>
    <n v="12"/>
    <n v="65.7"/>
    <n v="0"/>
    <n v="1"/>
    <n v="0"/>
    <n v="0"/>
    <n v="0"/>
    <n v="0"/>
    <n v="453394.9"/>
    <x v="0"/>
    <x v="0"/>
    <x v="0"/>
    <x v="0"/>
    <x v="0"/>
    <x v="0"/>
  </r>
  <r>
    <x v="1"/>
    <x v="6"/>
    <x v="9"/>
    <x v="45"/>
    <n v="508"/>
    <n v="481290.81"/>
    <n v="329977.82999999996"/>
    <n v="151312.98000000001"/>
    <n v="0"/>
    <n v="34195.06"/>
    <n v="14389.94"/>
    <n v="85470.19"/>
    <n v="42857.26"/>
    <n v="124"/>
    <n v="6959.32"/>
    <n v="5774.77"/>
    <n v="101"/>
    <n v="24688.41"/>
    <n v="10300.959999999999"/>
    <n v="74"/>
    <n v="0"/>
    <n v="0"/>
    <x v="0"/>
    <x v="0"/>
    <x v="0"/>
    <x v="0"/>
    <x v="0"/>
    <x v="0"/>
  </r>
  <r>
    <x v="1"/>
    <x v="6"/>
    <x v="10"/>
    <x v="47"/>
    <n v="37"/>
    <n v="121271.56"/>
    <n v="59189.79"/>
    <n v="62081.77"/>
    <n v="8"/>
    <n v="4341.75"/>
    <n v="835.75"/>
    <n v="3886.51"/>
    <n v="1286.58"/>
    <n v="17"/>
    <n v="5628.82"/>
    <n v="5376.21"/>
    <n v="103"/>
    <n v="239.63"/>
    <n v="368.76"/>
    <n v="7"/>
    <n v="47985.06"/>
    <n v="40976.31"/>
    <x v="0"/>
    <x v="0"/>
    <x v="0"/>
    <x v="0"/>
    <x v="0"/>
    <x v="0"/>
  </r>
  <r>
    <x v="1"/>
    <x v="6"/>
    <x v="10"/>
    <x v="49"/>
    <n v="276"/>
    <n v="1574323.64"/>
    <n v="408631.98"/>
    <n v="1165691.6599999999"/>
    <n v="68"/>
    <n v="23524.880000000001"/>
    <n v="5895.12"/>
    <n v="14869.78"/>
    <n v="5769.42"/>
    <n v="35"/>
    <n v="20078.259999999998"/>
    <n v="6518.23"/>
    <n v="269"/>
    <n v="2771.04"/>
    <n v="4543.8599999999997"/>
    <n v="36"/>
    <n v="958538.7"/>
    <n v="344627"/>
    <x v="0"/>
    <x v="0"/>
    <x v="0"/>
    <x v="0"/>
    <x v="0"/>
    <x v="0"/>
  </r>
  <r>
    <x v="1"/>
    <x v="6"/>
    <x v="10"/>
    <x v="52"/>
    <n v="308"/>
    <n v="115517.59"/>
    <n v="62198.469999999994"/>
    <n v="53319.12"/>
    <n v="0"/>
    <n v="16129.9"/>
    <n v="4023.7"/>
    <n v="19815.2"/>
    <n v="4933.91"/>
    <n v="69"/>
    <n v="11185.47"/>
    <n v="1968.89"/>
    <n v="138"/>
    <n v="6188.55"/>
    <n v="1773.75"/>
    <n v="41"/>
    <n v="0"/>
    <n v="0"/>
    <x v="0"/>
    <x v="0"/>
    <x v="0"/>
    <x v="0"/>
    <x v="0"/>
    <x v="0"/>
  </r>
  <r>
    <x v="1"/>
    <x v="6"/>
    <x v="10"/>
    <x v="53"/>
    <n v="167"/>
    <n v="679100.3"/>
    <n v="391704.34"/>
    <n v="287395.96000000002"/>
    <n v="50"/>
    <n v="16576.759999999998"/>
    <n v="3979.49"/>
    <n v="12278.3"/>
    <n v="3033.68"/>
    <n v="19"/>
    <n v="5558.7"/>
    <n v="1350.91"/>
    <n v="63"/>
    <n v="242.1"/>
    <n v="0"/>
    <n v="4"/>
    <n v="252740.1"/>
    <n v="352716.3"/>
    <x v="0"/>
    <x v="0"/>
    <x v="0"/>
    <x v="0"/>
    <x v="0"/>
    <x v="0"/>
  </r>
  <r>
    <x v="1"/>
    <x v="6"/>
    <x v="10"/>
    <x v="54"/>
    <n v="140"/>
    <n v="952931.01"/>
    <n v="267822.79000000004"/>
    <n v="685108.22"/>
    <n v="57"/>
    <n v="13408"/>
    <n v="3624.5"/>
    <n v="8116.2"/>
    <n v="3210.68"/>
    <n v="20"/>
    <n v="14977.22"/>
    <n v="2365.23"/>
    <n v="150"/>
    <n v="791.1"/>
    <n v="0"/>
    <n v="5"/>
    <n v="647091.69999999995"/>
    <n v="235968.7"/>
    <x v="0"/>
    <x v="0"/>
    <x v="0"/>
    <x v="0"/>
    <x v="0"/>
    <x v="0"/>
  </r>
  <r>
    <x v="1"/>
    <x v="6"/>
    <x v="10"/>
    <x v="118"/>
    <n v="119"/>
    <n v="415878.3"/>
    <n v="184265.74"/>
    <n v="231612.56"/>
    <n v="29"/>
    <n v="12235.13"/>
    <n v="3489.87"/>
    <n v="16836.88"/>
    <n v="3487.46"/>
    <n v="37"/>
    <n v="18522.23"/>
    <n v="5661.85"/>
    <n v="167"/>
    <n v="31.32"/>
    <n v="379.81"/>
    <n v="1"/>
    <n v="182617"/>
    <n v="130598"/>
    <x v="0"/>
    <x v="0"/>
    <x v="0"/>
    <x v="0"/>
    <x v="0"/>
    <x v="0"/>
  </r>
  <r>
    <x v="1"/>
    <x v="6"/>
    <x v="10"/>
    <x v="131"/>
    <n v="119"/>
    <n v="261002.48"/>
    <n v="117635.02000000002"/>
    <n v="143367.46"/>
    <n v="25"/>
    <n v="9348.25"/>
    <n v="4403.75"/>
    <n v="4358.8"/>
    <n v="3570.3"/>
    <n v="13"/>
    <n v="6951.61"/>
    <n v="2969.49"/>
    <n v="98"/>
    <n v="1307.4000000000001"/>
    <n v="193.5"/>
    <n v="12"/>
    <n v="120583.4"/>
    <n v="90639.78"/>
    <x v="0"/>
    <x v="0"/>
    <x v="0"/>
    <x v="0"/>
    <x v="0"/>
    <x v="0"/>
  </r>
  <r>
    <x v="1"/>
    <x v="6"/>
    <x v="27"/>
    <x v="119"/>
    <n v="37"/>
    <n v="11672.03"/>
    <n v="4348.7900000000009"/>
    <n v="7323.24"/>
    <n v="0"/>
    <n v="4168.13"/>
    <n v="1719.37"/>
    <n v="415.8"/>
    <n v="0"/>
    <n v="2"/>
    <n v="2739.31"/>
    <n v="1797.82"/>
    <n v="33"/>
    <n v="0"/>
    <n v="0"/>
    <n v="0"/>
    <n v="0"/>
    <n v="0"/>
    <x v="0"/>
    <x v="0"/>
    <x v="0"/>
    <x v="0"/>
    <x v="0"/>
    <x v="0"/>
  </r>
  <r>
    <x v="1"/>
    <x v="6"/>
    <x v="11"/>
    <x v="56"/>
    <n v="174"/>
    <n v="54539.85"/>
    <n v="4787.5999999999985"/>
    <n v="49752.25"/>
    <n v="0"/>
    <n v="40024.15"/>
    <n v="4757.8500000000004"/>
    <n v="0"/>
    <n v="0"/>
    <n v="0"/>
    <n v="773.1"/>
    <n v="0"/>
    <n v="5"/>
    <n v="3915"/>
    <n v="29.75"/>
    <n v="8"/>
    <n v="0"/>
    <n v="0"/>
    <x v="0"/>
    <x v="0"/>
    <x v="0"/>
    <x v="0"/>
    <x v="0"/>
    <x v="0"/>
  </r>
  <r>
    <x v="1"/>
    <x v="6"/>
    <x v="11"/>
    <x v="57"/>
    <n v="140"/>
    <n v="37180.120000000003"/>
    <n v="6474.8400000000038"/>
    <n v="30705.279999999999"/>
    <n v="0"/>
    <n v="30651.279999999999"/>
    <n v="5491.12"/>
    <n v="0"/>
    <n v="0"/>
    <n v="0"/>
    <n v="0"/>
    <n v="983.72"/>
    <n v="4"/>
    <n v="54"/>
    <n v="0"/>
    <n v="2"/>
    <n v="0"/>
    <n v="0"/>
    <x v="0"/>
    <x v="0"/>
    <x v="0"/>
    <x v="0"/>
    <x v="0"/>
    <x v="0"/>
  </r>
  <r>
    <x v="1"/>
    <x v="6"/>
    <x v="11"/>
    <x v="58"/>
    <n v="75"/>
    <n v="18881"/>
    <n v="4483"/>
    <n v="14398"/>
    <n v="0"/>
    <n v="14398"/>
    <n v="3859"/>
    <n v="0"/>
    <n v="0"/>
    <n v="0"/>
    <n v="0"/>
    <n v="0"/>
    <n v="0"/>
    <n v="0"/>
    <n v="624"/>
    <n v="1"/>
    <n v="0"/>
    <n v="0"/>
    <x v="0"/>
    <x v="0"/>
    <x v="0"/>
    <x v="0"/>
    <x v="0"/>
    <x v="0"/>
  </r>
  <r>
    <x v="1"/>
    <x v="6"/>
    <x v="11"/>
    <x v="120"/>
    <n v="73"/>
    <n v="17486.900000000001"/>
    <n v="2728.0500000000011"/>
    <n v="14758.85"/>
    <n v="0"/>
    <n v="14559.95"/>
    <n v="2728.05"/>
    <n v="0"/>
    <n v="0"/>
    <n v="0"/>
    <n v="198.9"/>
    <n v="0"/>
    <n v="1"/>
    <n v="0"/>
    <n v="0"/>
    <n v="0"/>
    <n v="0"/>
    <n v="0"/>
    <x v="0"/>
    <x v="0"/>
    <x v="0"/>
    <x v="0"/>
    <x v="0"/>
    <x v="0"/>
  </r>
  <r>
    <x v="1"/>
    <x v="6"/>
    <x v="12"/>
    <x v="60"/>
    <n v="80"/>
    <n v="593152.6"/>
    <n v="5123.9199999999255"/>
    <n v="588028.68000000005"/>
    <n v="20"/>
    <n v="10891.5"/>
    <n v="613.5"/>
    <n v="2064.6"/>
    <n v="0"/>
    <n v="2"/>
    <n v="1414.58"/>
    <n v="381.22"/>
    <n v="15"/>
    <n v="0"/>
    <n v="0"/>
    <n v="0"/>
    <n v="573658"/>
    <n v="0"/>
    <x v="0"/>
    <x v="0"/>
    <x v="0"/>
    <x v="0"/>
    <x v="0"/>
    <x v="0"/>
  </r>
  <r>
    <x v="1"/>
    <x v="6"/>
    <x v="12"/>
    <x v="61"/>
    <n v="129"/>
    <n v="97501.94"/>
    <n v="29628.62000000001"/>
    <n v="67873.319999999992"/>
    <n v="7"/>
    <n v="7318.25"/>
    <n v="1278.25"/>
    <n v="9802.67"/>
    <n v="1752.91"/>
    <n v="32"/>
    <n v="6104.7"/>
    <n v="477.6"/>
    <n v="54"/>
    <n v="3254"/>
    <n v="3008.7"/>
    <n v="22"/>
    <n v="41393.699999999997"/>
    <n v="0"/>
    <x v="0"/>
    <x v="0"/>
    <x v="0"/>
    <x v="0"/>
    <x v="0"/>
    <x v="0"/>
  </r>
  <r>
    <x v="1"/>
    <x v="6"/>
    <x v="12"/>
    <x v="55"/>
    <n v="149"/>
    <n v="1150549.27"/>
    <n v="775610.51"/>
    <n v="374938.76"/>
    <n v="42"/>
    <n v="11377.51"/>
    <n v="5543.74"/>
    <n v="10369.68"/>
    <n v="6200.55"/>
    <n v="31"/>
    <n v="3918.61"/>
    <n v="4506.99"/>
    <n v="62"/>
    <n v="2432.56"/>
    <n v="3522.94"/>
    <n v="31"/>
    <n v="346840.4"/>
    <n v="722695.8"/>
    <x v="0"/>
    <x v="0"/>
    <x v="0"/>
    <x v="0"/>
    <x v="0"/>
    <x v="0"/>
  </r>
  <r>
    <x v="1"/>
    <x v="6"/>
    <x v="13"/>
    <x v="62"/>
    <n v="138"/>
    <n v="16365.1"/>
    <n v="12354.220000000001"/>
    <n v="4010.8799999999997"/>
    <n v="0"/>
    <n v="2252.6"/>
    <n v="6641.4"/>
    <n v="456.7"/>
    <n v="906.1"/>
    <n v="9"/>
    <n v="442.08"/>
    <n v="1979.12"/>
    <n v="15"/>
    <n v="25.5"/>
    <n v="102"/>
    <n v="1"/>
    <n v="0"/>
    <n v="0"/>
    <x v="0"/>
    <x v="0"/>
    <x v="0"/>
    <x v="0"/>
    <x v="0"/>
    <x v="0"/>
  </r>
  <r>
    <x v="1"/>
    <x v="6"/>
    <x v="14"/>
    <x v="63"/>
    <n v="39"/>
    <n v="130276.98"/>
    <n v="92835.48"/>
    <n v="37441.5"/>
    <n v="0"/>
    <n v="4941"/>
    <n v="1889"/>
    <n v="27900.5"/>
    <n v="11162.72"/>
    <n v="20"/>
    <n v="4387"/>
    <n v="1657.32"/>
    <n v="18"/>
    <n v="0"/>
    <n v="0"/>
    <n v="0"/>
    <n v="0"/>
    <n v="0"/>
    <x v="0"/>
    <x v="0"/>
    <x v="0"/>
    <x v="0"/>
    <x v="0"/>
    <x v="0"/>
  </r>
  <r>
    <x v="1"/>
    <x v="6"/>
    <x v="38"/>
    <x v="38"/>
    <n v="0"/>
    <n v="13132.98"/>
    <n v="13132.98"/>
    <n v="0"/>
    <n v="1"/>
    <n v="0"/>
    <n v="0"/>
    <n v="0"/>
    <n v="0"/>
    <n v="0"/>
    <n v="0"/>
    <n v="0"/>
    <n v="0"/>
    <n v="0"/>
    <n v="0"/>
    <n v="0"/>
    <n v="0"/>
    <n v="13132.98"/>
    <x v="0"/>
    <x v="0"/>
    <x v="0"/>
    <x v="0"/>
    <x v="0"/>
    <x v="0"/>
  </r>
  <r>
    <x v="1"/>
    <x v="6"/>
    <x v="15"/>
    <x v="64"/>
    <n v="60"/>
    <n v="128350.46"/>
    <n v="36894.100000000006"/>
    <n v="91456.36"/>
    <n v="14"/>
    <n v="6875.01"/>
    <n v="1443.74"/>
    <n v="1885.56"/>
    <n v="2988.46"/>
    <n v="13"/>
    <n v="4670.29"/>
    <n v="1289.1199999999999"/>
    <n v="46"/>
    <n v="463.5"/>
    <n v="156"/>
    <n v="4"/>
    <n v="77562"/>
    <n v="21268.74"/>
    <x v="0"/>
    <x v="0"/>
    <x v="0"/>
    <x v="0"/>
    <x v="0"/>
    <x v="0"/>
  </r>
  <r>
    <x v="1"/>
    <x v="6"/>
    <x v="29"/>
    <x v="41"/>
    <n v="238"/>
    <n v="15382.7"/>
    <n v="10940.61"/>
    <n v="4442.09"/>
    <n v="0"/>
    <n v="3813.89"/>
    <n v="9003.61"/>
    <n v="0"/>
    <n v="0"/>
    <n v="0"/>
    <n v="628.20000000000005"/>
    <n v="1806.35"/>
    <n v="19"/>
    <n v="0"/>
    <n v="130.65"/>
    <n v="4"/>
    <n v="0"/>
    <n v="0"/>
    <x v="0"/>
    <x v="0"/>
    <x v="0"/>
    <x v="0"/>
    <x v="0"/>
    <x v="0"/>
  </r>
  <r>
    <x v="1"/>
    <x v="6"/>
    <x v="16"/>
    <x v="65"/>
    <n v="153"/>
    <n v="71801.41"/>
    <n v="42173.58"/>
    <n v="29627.83"/>
    <n v="0"/>
    <n v="13829.38"/>
    <n v="6559.37"/>
    <n v="1640.96"/>
    <n v="6795.76"/>
    <n v="21"/>
    <n v="14134.29"/>
    <n v="11906.11"/>
    <n v="223"/>
    <n v="23.2"/>
    <n v="38.9"/>
    <n v="6"/>
    <n v="0"/>
    <n v="0"/>
    <x v="0"/>
    <x v="0"/>
    <x v="0"/>
    <x v="0"/>
    <x v="0"/>
    <x v="0"/>
  </r>
  <r>
    <x v="1"/>
    <x v="6"/>
    <x v="16"/>
    <x v="121"/>
    <n v="97"/>
    <n v="101437.01"/>
    <n v="49669.009999999995"/>
    <n v="51768"/>
    <n v="0"/>
    <n v="8454.5"/>
    <n v="3690.5"/>
    <n v="10872.91"/>
    <n v="2637.01"/>
    <n v="50"/>
    <n v="24669.39"/>
    <n v="13874.99"/>
    <n v="244"/>
    <n v="3605.2"/>
    <n v="2446.67"/>
    <n v="28"/>
    <n v="0"/>
    <n v="0"/>
    <x v="0"/>
    <x v="0"/>
    <x v="0"/>
    <x v="0"/>
    <x v="0"/>
    <x v="0"/>
  </r>
  <r>
    <x v="1"/>
    <x v="6"/>
    <x v="17"/>
    <x v="67"/>
    <n v="553"/>
    <n v="185790.2"/>
    <n v="120654.25"/>
    <n v="65135.950000000004"/>
    <n v="0"/>
    <n v="15092.85"/>
    <n v="20890.150000000001"/>
    <n v="12336.66"/>
    <n v="7226.39"/>
    <n v="55"/>
    <n v="34058.14"/>
    <n v="52916.79"/>
    <n v="767"/>
    <n v="1566.3"/>
    <n v="494.82"/>
    <n v="43"/>
    <n v="0"/>
    <n v="0"/>
    <x v="0"/>
    <x v="0"/>
    <x v="0"/>
    <x v="0"/>
    <x v="0"/>
    <x v="0"/>
  </r>
  <r>
    <x v="1"/>
    <x v="6"/>
    <x v="17"/>
    <x v="68"/>
    <n v="525"/>
    <n v="229908.02"/>
    <n v="162089.09999999998"/>
    <n v="67818.92"/>
    <n v="0"/>
    <n v="13864.5"/>
    <n v="20145"/>
    <n v="13853.79"/>
    <n v="8972.5499999999993"/>
    <n v="66"/>
    <n v="34082.639999999999"/>
    <n v="84520.59"/>
    <n v="868"/>
    <n v="5823.99"/>
    <n v="2798.28"/>
    <n v="199"/>
    <n v="0"/>
    <n v="0"/>
    <x v="0"/>
    <x v="0"/>
    <x v="0"/>
    <x v="0"/>
    <x v="0"/>
    <x v="0"/>
  </r>
  <r>
    <x v="1"/>
    <x v="6"/>
    <x v="18"/>
    <x v="69"/>
    <n v="113"/>
    <n v="4442951.2"/>
    <n v="4370748.1500000004"/>
    <n v="72203.05"/>
    <n v="88"/>
    <n v="12896.26"/>
    <n v="2702.49"/>
    <n v="4326.71"/>
    <n v="1041.75"/>
    <n v="19"/>
    <n v="10177.41"/>
    <n v="4159.51"/>
    <n v="104"/>
    <n v="413.01"/>
    <n v="173.47"/>
    <n v="7"/>
    <n v="44389.66"/>
    <n v="4351934"/>
    <x v="0"/>
    <x v="0"/>
    <x v="0"/>
    <x v="0"/>
    <x v="0"/>
    <x v="0"/>
  </r>
  <r>
    <x v="1"/>
    <x v="6"/>
    <x v="19"/>
    <x v="71"/>
    <n v="190"/>
    <n v="285776.03999999998"/>
    <n v="99857.589999999967"/>
    <n v="185918.45"/>
    <n v="1"/>
    <n v="26340.13"/>
    <n v="5154.87"/>
    <n v="23321.66"/>
    <n v="5303.3"/>
    <n v="61"/>
    <n v="57517.3"/>
    <n v="16761.900000000001"/>
    <n v="467"/>
    <n v="59329.8"/>
    <n v="15387.6"/>
    <n v="41"/>
    <n v="1211.56"/>
    <n v="0"/>
    <x v="0"/>
    <x v="0"/>
    <x v="0"/>
    <x v="0"/>
    <x v="0"/>
    <x v="0"/>
  </r>
  <r>
    <x v="1"/>
    <x v="6"/>
    <x v="19"/>
    <x v="122"/>
    <n v="248"/>
    <n v="649159.26"/>
    <n v="285638.18999999994"/>
    <n v="363521.07000000007"/>
    <n v="13"/>
    <n v="34253"/>
    <n v="7724.5"/>
    <n v="29477.58"/>
    <n v="11405.29"/>
    <n v="80"/>
    <n v="86561.27"/>
    <n v="20363.759999999998"/>
    <n v="531"/>
    <n v="139177.70000000001"/>
    <n v="17528.72"/>
    <n v="91"/>
    <n v="37499.519999999997"/>
    <n v="146850.20000000001"/>
    <x v="0"/>
    <x v="0"/>
    <x v="0"/>
    <x v="0"/>
    <x v="0"/>
    <x v="0"/>
  </r>
  <r>
    <x v="1"/>
    <x v="6"/>
    <x v="20"/>
    <x v="75"/>
    <n v="163"/>
    <n v="756392.91"/>
    <n v="392741.91000000003"/>
    <n v="363651"/>
    <n v="58"/>
    <n v="13098.5"/>
    <n v="5849.5"/>
    <n v="23299.119999999999"/>
    <n v="11621.42"/>
    <n v="102"/>
    <n v="14291.88"/>
    <n v="10680.82"/>
    <n v="231"/>
    <n v="2681.8"/>
    <n v="425.1"/>
    <n v="11"/>
    <n v="307925.7"/>
    <n v="294324"/>
    <x v="0"/>
    <x v="0"/>
    <x v="0"/>
    <x v="0"/>
    <x v="0"/>
    <x v="0"/>
  </r>
  <r>
    <x v="1"/>
    <x v="6"/>
    <x v="20"/>
    <x v="76"/>
    <n v="427"/>
    <n v="926556.9"/>
    <n v="548061.30000000005"/>
    <n v="378495.6"/>
    <n v="74"/>
    <n v="32083.15"/>
    <n v="19274.849999999999"/>
    <n v="55919.23"/>
    <n v="38911.550000000003"/>
    <n v="264"/>
    <n v="39642.61"/>
    <n v="37511.519999999997"/>
    <n v="630"/>
    <n v="15021.51"/>
    <n v="5254.13"/>
    <n v="50"/>
    <n v="226024.1"/>
    <n v="257447.7"/>
    <x v="0"/>
    <x v="0"/>
    <x v="0"/>
    <x v="0"/>
    <x v="0"/>
    <x v="0"/>
  </r>
  <r>
    <x v="1"/>
    <x v="6"/>
    <x v="20"/>
    <x v="77"/>
    <n v="523"/>
    <n v="649634.93000000005"/>
    <n v="380500.50000000006"/>
    <n v="269134.43"/>
    <n v="48"/>
    <n v="26718.7"/>
    <n v="17370.8"/>
    <n v="41424.54"/>
    <n v="36319.93"/>
    <n v="235"/>
    <n v="35011.39"/>
    <n v="37681.96"/>
    <n v="584"/>
    <n v="14880"/>
    <n v="4485.8599999999997"/>
    <n v="83"/>
    <n v="139282.79999999999"/>
    <n v="129153"/>
    <x v="0"/>
    <x v="0"/>
    <x v="0"/>
    <x v="0"/>
    <x v="0"/>
    <x v="0"/>
  </r>
  <r>
    <x v="1"/>
    <x v="6"/>
    <x v="20"/>
    <x v="78"/>
    <n v="1"/>
    <n v="2824.4"/>
    <n v="0"/>
    <n v="2824.4"/>
    <n v="0"/>
    <n v="126"/>
    <n v="0"/>
    <n v="0"/>
    <n v="0"/>
    <n v="0"/>
    <n v="698.4"/>
    <n v="0"/>
    <n v="2"/>
    <n v="0"/>
    <n v="0"/>
    <n v="0"/>
    <n v="0"/>
    <n v="0"/>
    <x v="0"/>
    <x v="0"/>
    <x v="0"/>
    <x v="0"/>
    <x v="0"/>
    <x v="0"/>
  </r>
  <r>
    <x v="1"/>
    <x v="6"/>
    <x v="21"/>
    <x v="80"/>
    <n v="45"/>
    <n v="43852.34"/>
    <n v="21530.239999999998"/>
    <n v="22322.1"/>
    <n v="0"/>
    <n v="2821"/>
    <n v="726"/>
    <n v="5326.63"/>
    <n v="2305.0500000000002"/>
    <n v="24"/>
    <n v="2793.99"/>
    <n v="2486.56"/>
    <n v="47"/>
    <n v="5318.48"/>
    <n v="749.27"/>
    <n v="20"/>
    <n v="0"/>
    <n v="0"/>
    <x v="0"/>
    <x v="0"/>
    <x v="0"/>
    <x v="0"/>
    <x v="0"/>
    <x v="0"/>
  </r>
  <r>
    <x v="1"/>
    <x v="6"/>
    <x v="21"/>
    <x v="81"/>
    <n v="78"/>
    <n v="61820.47"/>
    <n v="28415.82"/>
    <n v="33404.65"/>
    <n v="0"/>
    <n v="3324"/>
    <n v="719"/>
    <n v="9066.64"/>
    <n v="2475.04"/>
    <n v="34"/>
    <n v="1876.09"/>
    <n v="1011.59"/>
    <n v="30"/>
    <n v="7809.92"/>
    <n v="1126.83"/>
    <n v="27"/>
    <n v="0"/>
    <n v="0"/>
    <x v="0"/>
    <x v="0"/>
    <x v="0"/>
    <x v="0"/>
    <x v="0"/>
    <x v="0"/>
  </r>
  <r>
    <x v="1"/>
    <x v="6"/>
    <x v="21"/>
    <x v="74"/>
    <n v="63"/>
    <n v="69622.179999999993"/>
    <n v="37655.669999999991"/>
    <n v="31966.510000000002"/>
    <n v="0"/>
    <n v="5896.2"/>
    <n v="1569.3"/>
    <n v="8959.4500000000007"/>
    <n v="3901.85"/>
    <n v="38"/>
    <n v="4446.1400000000003"/>
    <n v="3180.44"/>
    <n v="63"/>
    <n v="6134.72"/>
    <n v="3281.48"/>
    <n v="19"/>
    <n v="0"/>
    <n v="0"/>
    <x v="0"/>
    <x v="0"/>
    <x v="0"/>
    <x v="0"/>
    <x v="0"/>
    <x v="0"/>
  </r>
  <r>
    <x v="1"/>
    <x v="6"/>
    <x v="21"/>
    <x v="76"/>
    <n v="0"/>
    <n v="4985"/>
    <n v="0"/>
    <n v="4985"/>
    <n v="1"/>
    <n v="0"/>
    <n v="0"/>
    <n v="0"/>
    <n v="0"/>
    <n v="0"/>
    <n v="0"/>
    <n v="0"/>
    <n v="0"/>
    <n v="0"/>
    <n v="0"/>
    <n v="0"/>
    <n v="4985"/>
    <n v="0"/>
    <x v="0"/>
    <x v="0"/>
    <x v="0"/>
    <x v="0"/>
    <x v="0"/>
    <x v="0"/>
  </r>
  <r>
    <x v="1"/>
    <x v="6"/>
    <x v="21"/>
    <x v="78"/>
    <n v="18"/>
    <n v="16188.2"/>
    <n v="7711.380000000001"/>
    <n v="8476.82"/>
    <n v="0"/>
    <n v="1731"/>
    <n v="403.5"/>
    <n v="2665.97"/>
    <n v="313.83"/>
    <n v="9"/>
    <n v="1937.65"/>
    <n v="521.20000000000005"/>
    <n v="18"/>
    <n v="80.2"/>
    <n v="513.25"/>
    <n v="6"/>
    <n v="0"/>
    <n v="0"/>
    <x v="0"/>
    <x v="0"/>
    <x v="0"/>
    <x v="0"/>
    <x v="0"/>
    <x v="0"/>
  </r>
  <r>
    <x v="1"/>
    <x v="6"/>
    <x v="30"/>
    <x v="134"/>
    <n v="0"/>
    <n v="202638"/>
    <n v="202638"/>
    <n v="0"/>
    <n v="90"/>
    <n v="0"/>
    <n v="0"/>
    <n v="0"/>
    <n v="0"/>
    <n v="0"/>
    <n v="0"/>
    <n v="0"/>
    <n v="0"/>
    <n v="0"/>
    <n v="0"/>
    <n v="0"/>
    <n v="0"/>
    <n v="202638"/>
    <x v="0"/>
    <x v="0"/>
    <x v="0"/>
    <x v="0"/>
    <x v="0"/>
    <x v="0"/>
  </r>
  <r>
    <x v="1"/>
    <x v="6"/>
    <x v="30"/>
    <x v="203"/>
    <n v="0"/>
    <n v="3357.67"/>
    <n v="3357.67"/>
    <n v="0"/>
    <n v="2"/>
    <n v="0"/>
    <n v="0"/>
    <n v="0"/>
    <n v="0"/>
    <n v="0"/>
    <n v="0"/>
    <n v="0"/>
    <n v="0"/>
    <n v="0"/>
    <n v="0"/>
    <n v="0"/>
    <n v="0"/>
    <n v="3357.67"/>
    <x v="0"/>
    <x v="0"/>
    <x v="0"/>
    <x v="0"/>
    <x v="0"/>
    <x v="0"/>
  </r>
  <r>
    <x v="1"/>
    <x v="6"/>
    <x v="28"/>
    <x v="6"/>
    <n v="82"/>
    <n v="21152.11"/>
    <n v="9082.09"/>
    <n v="12070.02"/>
    <n v="0"/>
    <n v="5469.9"/>
    <n v="2414.1"/>
    <n v="1049.8800000000001"/>
    <n v="286.32"/>
    <n v="7"/>
    <n v="724.64"/>
    <n v="1325.96"/>
    <n v="21"/>
    <n v="4656.6000000000004"/>
    <n v="2383.31"/>
    <n v="116"/>
    <n v="0"/>
    <n v="0"/>
    <x v="0"/>
    <x v="0"/>
    <x v="0"/>
    <x v="0"/>
    <x v="0"/>
    <x v="0"/>
  </r>
  <r>
    <x v="1"/>
    <x v="6"/>
    <x v="28"/>
    <x v="9"/>
    <n v="7"/>
    <n v="1718.6"/>
    <n v="845.5"/>
    <n v="873.09999999999991"/>
    <n v="0"/>
    <n v="491"/>
    <n v="176"/>
    <n v="0"/>
    <n v="71.5"/>
    <n v="1"/>
    <n v="154.80000000000001"/>
    <n v="0"/>
    <n v="1"/>
    <n v="227.3"/>
    <n v="455"/>
    <n v="6"/>
    <n v="0"/>
    <n v="0"/>
    <x v="0"/>
    <x v="0"/>
    <x v="0"/>
    <x v="0"/>
    <x v="0"/>
    <x v="0"/>
  </r>
  <r>
    <x v="1"/>
    <x v="6"/>
    <x v="28"/>
    <x v="10"/>
    <n v="14"/>
    <n v="1602.15"/>
    <n v="811.02"/>
    <n v="791.13000000000011"/>
    <n v="0"/>
    <n v="579.20000000000005"/>
    <n v="539.79999999999995"/>
    <n v="0"/>
    <n v="0"/>
    <n v="0"/>
    <n v="21.12"/>
    <n v="84.48"/>
    <n v="2"/>
    <n v="69.81"/>
    <n v="186.74"/>
    <n v="4"/>
    <n v="0"/>
    <n v="0"/>
    <x v="0"/>
    <x v="0"/>
    <x v="0"/>
    <x v="0"/>
    <x v="0"/>
    <x v="0"/>
  </r>
  <r>
    <x v="1"/>
    <x v="6"/>
    <x v="28"/>
    <x v="12"/>
    <n v="22"/>
    <n v="5962.24"/>
    <n v="2073.3999999999996"/>
    <n v="3888.84"/>
    <n v="0"/>
    <n v="1541.6"/>
    <n v="527.4"/>
    <n v="362.7"/>
    <n v="0"/>
    <n v="3"/>
    <n v="658.32"/>
    <n v="192.45"/>
    <n v="11"/>
    <n v="1326.22"/>
    <n v="628.15"/>
    <n v="22"/>
    <n v="0"/>
    <n v="0"/>
    <x v="0"/>
    <x v="0"/>
    <x v="0"/>
    <x v="0"/>
    <x v="0"/>
    <x v="0"/>
  </r>
  <r>
    <x v="1"/>
    <x v="6"/>
    <x v="28"/>
    <x v="14"/>
    <n v="153"/>
    <n v="32538.65"/>
    <n v="10473.450000000001"/>
    <n v="22065.200000000001"/>
    <n v="0"/>
    <n v="12536.8"/>
    <n v="2985.2"/>
    <n v="114.19"/>
    <n v="268.57"/>
    <n v="5"/>
    <n v="627.11"/>
    <n v="630.66"/>
    <n v="12"/>
    <n v="8460.1"/>
    <n v="5823.5"/>
    <n v="264"/>
    <n v="0"/>
    <n v="0"/>
    <x v="0"/>
    <x v="0"/>
    <x v="0"/>
    <x v="0"/>
    <x v="0"/>
    <x v="0"/>
  </r>
  <r>
    <x v="1"/>
    <x v="6"/>
    <x v="28"/>
    <x v="19"/>
    <n v="25"/>
    <n v="5986.6"/>
    <n v="1156.1300000000001"/>
    <n v="4830.47"/>
    <n v="0"/>
    <n v="2127.8000000000002"/>
    <n v="489.2"/>
    <n v="90"/>
    <n v="0"/>
    <n v="1"/>
    <n v="0"/>
    <n v="0"/>
    <n v="0"/>
    <n v="2331.67"/>
    <n v="486.93"/>
    <n v="44"/>
    <n v="0"/>
    <n v="0"/>
    <x v="0"/>
    <x v="0"/>
    <x v="0"/>
    <x v="0"/>
    <x v="0"/>
    <x v="0"/>
  </r>
  <r>
    <x v="1"/>
    <x v="6"/>
    <x v="28"/>
    <x v="113"/>
    <n v="31"/>
    <n v="4770.45"/>
    <n v="2205.54"/>
    <n v="2564.91"/>
    <n v="0"/>
    <n v="1815.05"/>
    <n v="997.95"/>
    <n v="0"/>
    <n v="0"/>
    <n v="0"/>
    <n v="0"/>
    <n v="329.62"/>
    <n v="3"/>
    <n v="749.86"/>
    <n v="877.97"/>
    <n v="24"/>
    <n v="0"/>
    <n v="0"/>
    <x v="0"/>
    <x v="0"/>
    <x v="0"/>
    <x v="0"/>
    <x v="0"/>
    <x v="0"/>
  </r>
  <r>
    <x v="1"/>
    <x v="6"/>
    <x v="36"/>
    <x v="68"/>
    <n v="1"/>
    <n v="66"/>
    <n v="66"/>
    <n v="0"/>
    <n v="0"/>
    <n v="0"/>
    <n v="66"/>
    <n v="0"/>
    <n v="0"/>
    <n v="0"/>
    <n v="0"/>
    <n v="0"/>
    <n v="0"/>
    <n v="0"/>
    <n v="0"/>
    <n v="0"/>
    <n v="0"/>
    <n v="0"/>
    <x v="0"/>
    <x v="0"/>
    <x v="0"/>
    <x v="0"/>
    <x v="0"/>
    <x v="0"/>
  </r>
  <r>
    <x v="1"/>
    <x v="6"/>
    <x v="36"/>
    <x v="103"/>
    <n v="1"/>
    <n v="84"/>
    <n v="0"/>
    <n v="84"/>
    <n v="0"/>
    <n v="84"/>
    <n v="0"/>
    <n v="0"/>
    <n v="0"/>
    <n v="0"/>
    <n v="0"/>
    <n v="0"/>
    <n v="0"/>
    <n v="0"/>
    <n v="0"/>
    <n v="0"/>
    <n v="0"/>
    <n v="0"/>
    <x v="0"/>
    <x v="0"/>
    <x v="0"/>
    <x v="0"/>
    <x v="0"/>
    <x v="0"/>
  </r>
  <r>
    <x v="1"/>
    <x v="6"/>
    <x v="22"/>
    <x v="83"/>
    <n v="206"/>
    <n v="834377.17"/>
    <n v="606816.78"/>
    <n v="227560.39"/>
    <n v="25"/>
    <n v="24705.63"/>
    <n v="11361.87"/>
    <n v="16996.22"/>
    <n v="25281.31"/>
    <n v="141"/>
    <n v="1017"/>
    <n v="451.05"/>
    <n v="13"/>
    <n v="2640.04"/>
    <n v="923.41"/>
    <n v="23"/>
    <n v="180809.5"/>
    <n v="484244.1"/>
    <x v="0"/>
    <x v="0"/>
    <x v="0"/>
    <x v="0"/>
    <x v="0"/>
    <x v="0"/>
  </r>
  <r>
    <x v="1"/>
    <x v="6"/>
    <x v="22"/>
    <x v="84"/>
    <n v="196"/>
    <n v="394735.03"/>
    <n v="171640.28000000003"/>
    <n v="223094.75"/>
    <n v="20"/>
    <n v="25513.5"/>
    <n v="7199"/>
    <n v="19733.23"/>
    <n v="7237.83"/>
    <n v="113"/>
    <n v="2591.88"/>
    <n v="789.55"/>
    <n v="26"/>
    <n v="5232.34"/>
    <n v="1868.96"/>
    <n v="24"/>
    <n v="170023.8"/>
    <n v="100602.8"/>
    <x v="0"/>
    <x v="0"/>
    <x v="0"/>
    <x v="0"/>
    <x v="0"/>
    <x v="0"/>
  </r>
  <r>
    <x v="1"/>
    <x v="6"/>
    <x v="22"/>
    <x v="85"/>
    <n v="165"/>
    <n v="662871.77"/>
    <n v="487202.79000000004"/>
    <n v="175668.98"/>
    <n v="11"/>
    <n v="20587.38"/>
    <n v="5697.62"/>
    <n v="18825.88"/>
    <n v="12965.31"/>
    <n v="124"/>
    <n v="3380.8"/>
    <n v="3966.69"/>
    <n v="54"/>
    <n v="822.72"/>
    <n v="450.78"/>
    <n v="8"/>
    <n v="132052.20000000001"/>
    <n v="400540"/>
    <x v="0"/>
    <x v="0"/>
    <x v="0"/>
    <x v="0"/>
    <x v="0"/>
    <x v="0"/>
  </r>
  <r>
    <x v="1"/>
    <x v="6"/>
    <x v="22"/>
    <x v="202"/>
    <n v="2"/>
    <n v="0"/>
    <n v="0"/>
    <n v="0"/>
    <n v="0"/>
    <n v="0"/>
    <n v="0"/>
    <n v="0"/>
    <n v="0"/>
    <n v="0"/>
    <n v="0"/>
    <n v="0"/>
    <n v="0"/>
    <n v="0"/>
    <n v="0"/>
    <n v="0"/>
    <n v="0"/>
    <n v="0"/>
    <x v="0"/>
    <x v="0"/>
    <x v="0"/>
    <x v="0"/>
    <x v="0"/>
    <x v="0"/>
  </r>
  <r>
    <x v="1"/>
    <x v="6"/>
    <x v="22"/>
    <x v="86"/>
    <n v="524"/>
    <n v="386356"/>
    <n v="291197.32999999996"/>
    <n v="95158.670000000013"/>
    <n v="0"/>
    <n v="21252.9"/>
    <n v="13254.6"/>
    <n v="57665.17"/>
    <n v="50230.9"/>
    <n v="340"/>
    <n v="10063.44"/>
    <n v="9029.4699999999993"/>
    <n v="186"/>
    <n v="5511.16"/>
    <n v="2890.22"/>
    <n v="33"/>
    <n v="0"/>
    <n v="0"/>
    <x v="0"/>
    <x v="0"/>
    <x v="0"/>
    <x v="0"/>
    <x v="0"/>
    <x v="0"/>
  </r>
  <r>
    <x v="1"/>
    <x v="6"/>
    <x v="22"/>
    <x v="87"/>
    <n v="176"/>
    <n v="532976.62"/>
    <n v="368982.72"/>
    <n v="163993.9"/>
    <n v="14"/>
    <n v="18624.25"/>
    <n v="5990.75"/>
    <n v="26792.959999999999"/>
    <n v="15110.84"/>
    <n v="70"/>
    <n v="3536.62"/>
    <n v="1362.66"/>
    <n v="37"/>
    <n v="1443.87"/>
    <n v="464.68"/>
    <n v="13"/>
    <n v="113269.2"/>
    <n v="262246.2"/>
    <x v="0"/>
    <x v="0"/>
    <x v="0"/>
    <x v="0"/>
    <x v="0"/>
    <x v="0"/>
  </r>
  <r>
    <x v="1"/>
    <x v="6"/>
    <x v="22"/>
    <x v="123"/>
    <n v="115"/>
    <n v="91137.99"/>
    <n v="67750.64"/>
    <n v="23387.350000000002"/>
    <n v="0"/>
    <n v="5421.75"/>
    <n v="2899.25"/>
    <n v="15270.26"/>
    <n v="9809.2999999999993"/>
    <n v="112"/>
    <n v="2347.1"/>
    <n v="4716.76"/>
    <n v="61"/>
    <n v="348.24"/>
    <n v="166.21"/>
    <n v="5"/>
    <n v="0"/>
    <n v="0"/>
    <x v="0"/>
    <x v="0"/>
    <x v="0"/>
    <x v="0"/>
    <x v="0"/>
    <x v="0"/>
  </r>
  <r>
    <x v="1"/>
    <x v="6"/>
    <x v="23"/>
    <x v="135"/>
    <n v="96"/>
    <n v="25714.63"/>
    <n v="18464.91"/>
    <n v="7249.72"/>
    <n v="0"/>
    <n v="1414.72"/>
    <n v="4205.7299999999996"/>
    <n v="0"/>
    <n v="0"/>
    <n v="0"/>
    <n v="0"/>
    <n v="0"/>
    <n v="0"/>
    <n v="3677"/>
    <n v="14259.18"/>
    <n v="78"/>
    <n v="0"/>
    <n v="0"/>
    <x v="0"/>
    <x v="0"/>
    <x v="0"/>
    <x v="0"/>
    <x v="0"/>
    <x v="0"/>
  </r>
  <r>
    <x v="1"/>
    <x v="6"/>
    <x v="23"/>
    <x v="89"/>
    <n v="174"/>
    <n v="49091.35"/>
    <n v="34685.869999999995"/>
    <n v="14405.48"/>
    <n v="0"/>
    <n v="2233.1799999999998"/>
    <n v="4374.82"/>
    <n v="0"/>
    <n v="0"/>
    <n v="0"/>
    <n v="443.7"/>
    <n v="0"/>
    <n v="1"/>
    <n v="4396.6000000000004"/>
    <n v="30311.05"/>
    <n v="97"/>
    <n v="0"/>
    <n v="0"/>
    <x v="0"/>
    <x v="0"/>
    <x v="0"/>
    <x v="0"/>
    <x v="0"/>
    <x v="0"/>
  </r>
  <r>
    <x v="1"/>
    <x v="6"/>
    <x v="23"/>
    <x v="90"/>
    <n v="132"/>
    <n v="39785.86"/>
    <n v="30543.83"/>
    <n v="9242.0299999999988"/>
    <n v="0"/>
    <n v="1562.7"/>
    <n v="3823.3"/>
    <n v="0"/>
    <n v="0"/>
    <n v="0"/>
    <n v="0"/>
    <n v="0"/>
    <n v="0"/>
    <n v="5506.33"/>
    <n v="26720.53"/>
    <n v="108"/>
    <n v="0"/>
    <n v="0"/>
    <x v="0"/>
    <x v="0"/>
    <x v="0"/>
    <x v="0"/>
    <x v="0"/>
    <x v="0"/>
  </r>
  <r>
    <x v="1"/>
    <x v="6"/>
    <x v="23"/>
    <x v="91"/>
    <n v="68"/>
    <n v="25320.2"/>
    <n v="21921.940000000002"/>
    <n v="3398.26"/>
    <n v="0"/>
    <n v="776.88"/>
    <n v="1590.12"/>
    <n v="0"/>
    <n v="0"/>
    <n v="0"/>
    <n v="0"/>
    <n v="0"/>
    <n v="0"/>
    <n v="2042.38"/>
    <n v="20331.82"/>
    <n v="78"/>
    <n v="0"/>
    <n v="0"/>
    <x v="0"/>
    <x v="0"/>
    <x v="0"/>
    <x v="0"/>
    <x v="0"/>
    <x v="0"/>
  </r>
  <r>
    <x v="1"/>
    <x v="6"/>
    <x v="23"/>
    <x v="92"/>
    <n v="115"/>
    <n v="26344.62"/>
    <n v="14354.369999999999"/>
    <n v="11990.25"/>
    <n v="0"/>
    <n v="2091.75"/>
    <n v="1341.25"/>
    <n v="0"/>
    <n v="0"/>
    <n v="0"/>
    <n v="0"/>
    <n v="0"/>
    <n v="0"/>
    <n v="1204.5"/>
    <n v="13013.12"/>
    <n v="62"/>
    <n v="0"/>
    <n v="0"/>
    <x v="0"/>
    <x v="0"/>
    <x v="0"/>
    <x v="0"/>
    <x v="0"/>
    <x v="0"/>
  </r>
  <r>
    <x v="1"/>
    <x v="6"/>
    <x v="23"/>
    <x v="124"/>
    <n v="29"/>
    <n v="10471.280000000001"/>
    <n v="8093.2200000000012"/>
    <n v="2378.06"/>
    <n v="0"/>
    <n v="428.5"/>
    <n v="883.5"/>
    <n v="0"/>
    <n v="0"/>
    <n v="0"/>
    <n v="0"/>
    <n v="0"/>
    <n v="0"/>
    <n v="1140.56"/>
    <n v="7209.72"/>
    <n v="30"/>
    <n v="0"/>
    <n v="0"/>
    <x v="0"/>
    <x v="0"/>
    <x v="0"/>
    <x v="0"/>
    <x v="0"/>
    <x v="0"/>
  </r>
  <r>
    <x v="1"/>
    <x v="6"/>
    <x v="23"/>
    <x v="125"/>
    <n v="37"/>
    <n v="208459.34"/>
    <n v="28666.589999999997"/>
    <n v="179792.75"/>
    <n v="30"/>
    <n v="1418.75"/>
    <n v="663.45"/>
    <n v="0"/>
    <n v="0"/>
    <n v="0"/>
    <n v="0"/>
    <n v="0"/>
    <n v="0"/>
    <n v="174"/>
    <n v="765.2"/>
    <n v="3"/>
    <n v="177740"/>
    <n v="27237.94"/>
    <x v="0"/>
    <x v="0"/>
    <x v="0"/>
    <x v="0"/>
    <x v="0"/>
    <x v="0"/>
  </r>
  <r>
    <x v="1"/>
    <x v="6"/>
    <x v="23"/>
    <x v="134"/>
    <n v="0"/>
    <n v="2300"/>
    <n v="2300"/>
    <n v="0"/>
    <n v="1"/>
    <n v="0"/>
    <n v="0"/>
    <n v="0"/>
    <n v="0"/>
    <n v="0"/>
    <n v="0"/>
    <n v="0"/>
    <n v="0"/>
    <n v="0"/>
    <n v="0"/>
    <n v="0"/>
    <n v="0"/>
    <n v="2300"/>
    <x v="0"/>
    <x v="0"/>
    <x v="0"/>
    <x v="0"/>
    <x v="0"/>
    <x v="0"/>
  </r>
  <r>
    <x v="1"/>
    <x v="6"/>
    <x v="23"/>
    <x v="203"/>
    <n v="0"/>
    <n v="4100"/>
    <n v="4100"/>
    <n v="0"/>
    <n v="3"/>
    <n v="0"/>
    <n v="0"/>
    <n v="0"/>
    <n v="0"/>
    <n v="0"/>
    <n v="0"/>
    <n v="0"/>
    <n v="0"/>
    <n v="0"/>
    <n v="0"/>
    <n v="0"/>
    <n v="0"/>
    <n v="4100"/>
    <x v="0"/>
    <x v="0"/>
    <x v="0"/>
    <x v="0"/>
    <x v="0"/>
    <x v="0"/>
  </r>
  <r>
    <x v="1"/>
    <x v="6"/>
    <x v="24"/>
    <x v="94"/>
    <n v="372"/>
    <n v="458766.64"/>
    <n v="120759.27000000002"/>
    <n v="338007.37"/>
    <n v="57"/>
    <n v="45754.63"/>
    <n v="8085.37"/>
    <n v="12238.89"/>
    <n v="7386.71"/>
    <n v="26"/>
    <n v="4103.1000000000004"/>
    <n v="233.35"/>
    <n v="23"/>
    <n v="1658.65"/>
    <n v="1144.5"/>
    <n v="19"/>
    <n v="274252.09999999998"/>
    <n v="64658.14"/>
    <x v="0"/>
    <x v="0"/>
    <x v="0"/>
    <x v="0"/>
    <x v="0"/>
    <x v="0"/>
  </r>
  <r>
    <x v="1"/>
    <x v="6"/>
    <x v="24"/>
    <x v="95"/>
    <n v="148"/>
    <n v="238415.07"/>
    <n v="111871.05"/>
    <n v="126544.02"/>
    <n v="27"/>
    <n v="17888.75"/>
    <n v="4158.75"/>
    <n v="8692.52"/>
    <n v="4983.12"/>
    <n v="21"/>
    <n v="1498.25"/>
    <n v="676.35"/>
    <n v="14"/>
    <n v="2101.5"/>
    <n v="117"/>
    <n v="12"/>
    <n v="96363"/>
    <n v="74584.55"/>
    <x v="0"/>
    <x v="0"/>
    <x v="0"/>
    <x v="0"/>
    <x v="0"/>
    <x v="0"/>
  </r>
  <r>
    <x v="1"/>
    <x v="6"/>
    <x v="24"/>
    <x v="97"/>
    <n v="254"/>
    <n v="511777.31"/>
    <n v="341119.13"/>
    <n v="170658.18"/>
    <n v="47"/>
    <n v="27709.5"/>
    <n v="10718"/>
    <n v="7489.42"/>
    <n v="19647.53"/>
    <n v="39"/>
    <n v="476.1"/>
    <n v="0"/>
    <n v="4"/>
    <n v="1638.76"/>
    <n v="1077.44"/>
    <n v="19"/>
    <n v="133344.4"/>
    <n v="255402.3"/>
    <x v="0"/>
    <x v="0"/>
    <x v="0"/>
    <x v="0"/>
    <x v="0"/>
    <x v="0"/>
  </r>
  <r>
    <x v="1"/>
    <x v="6"/>
    <x v="24"/>
    <x v="98"/>
    <n v="190"/>
    <n v="414707.17"/>
    <n v="120488.08000000002"/>
    <n v="294219.08999999997"/>
    <n v="34"/>
    <n v="22233.5"/>
    <n v="5271.5"/>
    <n v="18114.95"/>
    <n v="6163.3"/>
    <n v="35"/>
    <n v="1345.84"/>
    <n v="1443.07"/>
    <n v="21"/>
    <n v="33.299999999999997"/>
    <n v="0"/>
    <n v="1"/>
    <n v="252491.5"/>
    <n v="59053.69"/>
    <x v="0"/>
    <x v="0"/>
    <x v="0"/>
    <x v="0"/>
    <x v="0"/>
    <x v="0"/>
  </r>
  <r>
    <x v="1"/>
    <x v="6"/>
    <x v="24"/>
    <x v="126"/>
    <n v="76"/>
    <n v="34418.15"/>
    <n v="19760.170000000002"/>
    <n v="14657.98"/>
    <n v="0"/>
    <n v="10279.75"/>
    <n v="2700.25"/>
    <n v="3584.43"/>
    <n v="3015.57"/>
    <n v="8"/>
    <n v="793.8"/>
    <n v="844.35"/>
    <n v="13"/>
    <n v="0"/>
    <n v="0"/>
    <n v="0"/>
    <n v="0"/>
    <n v="0"/>
    <x v="0"/>
    <x v="0"/>
    <x v="0"/>
    <x v="0"/>
    <x v="0"/>
    <x v="0"/>
  </r>
  <r>
    <x v="1"/>
    <x v="6"/>
    <x v="24"/>
    <x v="127"/>
    <n v="635"/>
    <n v="63206.06"/>
    <n v="35354.239999999998"/>
    <n v="27851.82"/>
    <n v="0"/>
    <n v="25553.7"/>
    <n v="11044.3"/>
    <n v="359.87"/>
    <n v="7300.4"/>
    <n v="13"/>
    <n v="686.7"/>
    <n v="1041.95"/>
    <n v="15"/>
    <n v="941.55"/>
    <n v="647.04999999999995"/>
    <n v="18"/>
    <n v="0"/>
    <n v="0"/>
    <x v="0"/>
    <x v="0"/>
    <x v="0"/>
    <x v="0"/>
    <x v="0"/>
    <x v="0"/>
  </r>
  <r>
    <x v="1"/>
    <x v="6"/>
    <x v="25"/>
    <x v="101"/>
    <n v="74"/>
    <n v="56211.34"/>
    <n v="47636.35"/>
    <n v="8574.99"/>
    <n v="2"/>
    <n v="7321.63"/>
    <n v="4585.87"/>
    <n v="0"/>
    <n v="0"/>
    <n v="0"/>
    <n v="631.79999999999995"/>
    <n v="170.95"/>
    <n v="8"/>
    <n v="621.55999999999995"/>
    <n v="7808.93"/>
    <n v="15"/>
    <n v="0"/>
    <n v="35070.6"/>
    <x v="0"/>
    <x v="0"/>
    <x v="0"/>
    <x v="0"/>
    <x v="0"/>
    <x v="0"/>
  </r>
  <r>
    <x v="1"/>
    <x v="6"/>
    <x v="25"/>
    <x v="128"/>
    <n v="435"/>
    <n v="90679.32"/>
    <n v="48830.380000000005"/>
    <n v="41848.94"/>
    <n v="0"/>
    <n v="36705.949999999997"/>
    <n v="29872.15"/>
    <n v="163.80000000000001"/>
    <n v="0"/>
    <n v="1"/>
    <n v="66.44"/>
    <n v="789.66"/>
    <n v="4"/>
    <n v="3579.75"/>
    <n v="17840.97"/>
    <n v="111"/>
    <n v="0"/>
    <n v="0"/>
    <x v="0"/>
    <x v="0"/>
    <x v="0"/>
    <x v="0"/>
    <x v="0"/>
    <x v="0"/>
  </r>
  <r>
    <x v="1"/>
    <x v="6"/>
    <x v="26"/>
    <x v="103"/>
    <n v="725"/>
    <n v="75236.08"/>
    <n v="38704.600000000006"/>
    <n v="36531.479999999996"/>
    <n v="0"/>
    <n v="24636.1"/>
    <n v="17989"/>
    <n v="271.8"/>
    <n v="0"/>
    <n v="1"/>
    <n v="9019.7000000000007"/>
    <n v="12893.22"/>
    <n v="214"/>
    <n v="805.88"/>
    <n v="7278.78"/>
    <n v="24"/>
    <n v="0"/>
    <n v="0"/>
    <x v="0"/>
    <x v="0"/>
    <x v="0"/>
    <x v="0"/>
    <x v="0"/>
    <x v="0"/>
  </r>
  <r>
    <x v="1"/>
    <x v="6"/>
    <x v="26"/>
    <x v="104"/>
    <n v="182"/>
    <n v="69081.75"/>
    <n v="4162.9499999999971"/>
    <n v="64918.8"/>
    <n v="0"/>
    <n v="21741.5"/>
    <n v="3673.5"/>
    <n v="0"/>
    <n v="0"/>
    <n v="0"/>
    <n v="7881.3"/>
    <n v="489.45"/>
    <n v="50"/>
    <n v="180"/>
    <n v="0"/>
    <n v="1"/>
    <n v="0"/>
    <n v="0"/>
    <x v="0"/>
    <x v="0"/>
    <x v="0"/>
    <x v="0"/>
    <x v="0"/>
    <x v="0"/>
  </r>
  <r>
    <x v="1"/>
    <x v="6"/>
    <x v="26"/>
    <x v="105"/>
    <n v="306"/>
    <n v="53878.27"/>
    <n v="19587.339999999989"/>
    <n v="34290.930000000008"/>
    <n v="0"/>
    <n v="26384.79"/>
    <n v="10722.71"/>
    <n v="21.58"/>
    <n v="86.32"/>
    <n v="1"/>
    <n v="4566.09"/>
    <n v="5627.86"/>
    <n v="98"/>
    <n v="1686.47"/>
    <n v="2934.65"/>
    <n v="25"/>
    <n v="0"/>
    <n v="0"/>
    <x v="0"/>
    <x v="0"/>
    <x v="0"/>
    <x v="0"/>
    <x v="0"/>
    <x v="0"/>
  </r>
  <r>
    <x v="2"/>
    <x v="6"/>
    <x v="0"/>
    <x v="3"/>
    <n v="126"/>
    <n v="108210.21"/>
    <n v="77881.31"/>
    <n v="30328.9"/>
    <n v="0"/>
    <n v="8314.5"/>
    <n v="3604"/>
    <n v="5554.04"/>
    <n v="17633.939999999999"/>
    <n v="52"/>
    <n v="8622.9699999999993"/>
    <n v="4638.12"/>
    <n v="112"/>
    <n v="6387.39"/>
    <n v="5629.29"/>
    <n v="256"/>
    <n v="0"/>
    <n v="0"/>
    <x v="0"/>
    <x v="0"/>
    <x v="0"/>
    <x v="0"/>
    <x v="0"/>
    <x v="0"/>
  </r>
  <r>
    <x v="2"/>
    <x v="6"/>
    <x v="0"/>
    <x v="4"/>
    <n v="378"/>
    <n v="135293.39000000001"/>
    <n v="62119.220000000016"/>
    <n v="73174.17"/>
    <n v="0"/>
    <n v="21960.45"/>
    <n v="11481.55"/>
    <n v="4383.1899999999996"/>
    <n v="5701.41"/>
    <n v="85"/>
    <n v="14609.56"/>
    <n v="13608.59"/>
    <n v="263"/>
    <n v="13395.97"/>
    <n v="11158.47"/>
    <n v="568"/>
    <n v="0"/>
    <n v="0"/>
    <x v="0"/>
    <x v="0"/>
    <x v="0"/>
    <x v="0"/>
    <x v="0"/>
    <x v="0"/>
  </r>
  <r>
    <x v="2"/>
    <x v="6"/>
    <x v="0"/>
    <x v="6"/>
    <n v="0"/>
    <n v="516.36"/>
    <n v="464.73"/>
    <n v="51.629999999999995"/>
    <n v="0"/>
    <n v="0"/>
    <n v="0"/>
    <n v="0"/>
    <n v="0"/>
    <n v="0"/>
    <n v="28.81"/>
    <n v="259.33"/>
    <n v="3"/>
    <n v="22.82"/>
    <n v="205.4"/>
    <n v="4"/>
    <n v="0"/>
    <n v="0"/>
    <x v="0"/>
    <x v="0"/>
    <x v="0"/>
    <x v="0"/>
    <x v="0"/>
    <x v="0"/>
  </r>
  <r>
    <x v="2"/>
    <x v="6"/>
    <x v="0"/>
    <x v="111"/>
    <n v="474"/>
    <n v="185049.72"/>
    <n v="115687.96"/>
    <n v="69361.759999999995"/>
    <n v="0"/>
    <n v="14331.24"/>
    <n v="7156.27"/>
    <n v="14099.6"/>
    <n v="18797.04"/>
    <n v="144"/>
    <n v="16808.14"/>
    <n v="10994.53"/>
    <n v="254"/>
    <n v="19267.78"/>
    <n v="12946.84"/>
    <n v="715"/>
    <n v="0"/>
    <n v="0"/>
    <x v="0"/>
    <x v="0"/>
    <x v="0"/>
    <x v="0"/>
    <x v="0"/>
    <x v="0"/>
  </r>
  <r>
    <x v="2"/>
    <x v="6"/>
    <x v="0"/>
    <x v="13"/>
    <n v="549"/>
    <n v="246218.2"/>
    <n v="163956.76"/>
    <n v="82261.440000000002"/>
    <n v="0"/>
    <n v="18037.78"/>
    <n v="7730.51"/>
    <n v="16377.49"/>
    <n v="29586.25"/>
    <n v="157"/>
    <n v="19359.330000000002"/>
    <n v="18392.73"/>
    <n v="321"/>
    <n v="20406.84"/>
    <n v="16319.79"/>
    <n v="755"/>
    <n v="0"/>
    <n v="0"/>
    <x v="0"/>
    <x v="0"/>
    <x v="0"/>
    <x v="0"/>
    <x v="0"/>
    <x v="0"/>
  </r>
  <r>
    <x v="2"/>
    <x v="6"/>
    <x v="0"/>
    <x v="15"/>
    <n v="682"/>
    <n v="318419.84000000003"/>
    <n v="181891.83000000002"/>
    <n v="136528.01"/>
    <n v="0"/>
    <n v="23756.9"/>
    <n v="8937.6299999999992"/>
    <n v="32209.48"/>
    <n v="25483.81"/>
    <n v="171"/>
    <n v="36331.300000000003"/>
    <n v="18265.77"/>
    <n v="451"/>
    <n v="26912.33"/>
    <n v="13818.04"/>
    <n v="902"/>
    <n v="0"/>
    <n v="0"/>
    <x v="0"/>
    <x v="0"/>
    <x v="0"/>
    <x v="0"/>
    <x v="0"/>
    <x v="0"/>
  </r>
  <r>
    <x v="2"/>
    <x v="6"/>
    <x v="0"/>
    <x v="16"/>
    <n v="593"/>
    <n v="310085.84000000003"/>
    <n v="143145.67000000004"/>
    <n v="166940.16999999998"/>
    <n v="0"/>
    <n v="20116.16"/>
    <n v="7900.63"/>
    <n v="23221.62"/>
    <n v="16701.29"/>
    <n v="156"/>
    <n v="20075.18"/>
    <n v="22101.63"/>
    <n v="377"/>
    <n v="26547.21"/>
    <n v="16596.3"/>
    <n v="1016"/>
    <n v="0"/>
    <n v="0"/>
    <x v="0"/>
    <x v="0"/>
    <x v="0"/>
    <x v="0"/>
    <x v="0"/>
    <x v="0"/>
  </r>
  <r>
    <x v="2"/>
    <x v="6"/>
    <x v="0"/>
    <x v="139"/>
    <n v="586"/>
    <n v="262509.46000000002"/>
    <n v="134284.19"/>
    <n v="128225.27"/>
    <n v="0"/>
    <n v="23432.880000000001"/>
    <n v="5953.15"/>
    <n v="31011.22"/>
    <n v="12616.34"/>
    <n v="121"/>
    <n v="28107.01"/>
    <n v="11661.79"/>
    <n v="359"/>
    <n v="36723.160000000003"/>
    <n v="16797.79"/>
    <n v="1205"/>
    <n v="0"/>
    <n v="0"/>
    <x v="0"/>
    <x v="0"/>
    <x v="0"/>
    <x v="0"/>
    <x v="0"/>
    <x v="0"/>
  </r>
  <r>
    <x v="2"/>
    <x v="6"/>
    <x v="0"/>
    <x v="210"/>
    <n v="246"/>
    <n v="81244.55"/>
    <n v="38016.93"/>
    <n v="43227.62"/>
    <n v="0"/>
    <n v="8715.19"/>
    <n v="3070.33"/>
    <n v="7758.88"/>
    <n v="1885.33"/>
    <n v="36"/>
    <n v="11838.72"/>
    <n v="8269.15"/>
    <n v="176"/>
    <n v="10369.83"/>
    <n v="5503.7"/>
    <n v="375"/>
    <n v="0"/>
    <n v="0"/>
    <x v="0"/>
    <x v="0"/>
    <x v="0"/>
    <x v="0"/>
    <x v="0"/>
    <x v="0"/>
  </r>
  <r>
    <x v="2"/>
    <x v="6"/>
    <x v="0"/>
    <x v="211"/>
    <n v="17"/>
    <n v="9082.3799999999992"/>
    <n v="4835.4799999999987"/>
    <n v="4246.9000000000005"/>
    <n v="0"/>
    <n v="1495.4"/>
    <n v="276.60000000000002"/>
    <n v="1974.2"/>
    <n v="70.400000000000006"/>
    <n v="2"/>
    <n v="450"/>
    <n v="115.12"/>
    <n v="2"/>
    <n v="327.3"/>
    <n v="284.16000000000003"/>
    <n v="18"/>
    <n v="0"/>
    <n v="0"/>
    <x v="0"/>
    <x v="0"/>
    <x v="0"/>
    <x v="0"/>
    <x v="0"/>
    <x v="0"/>
  </r>
  <r>
    <x v="2"/>
    <x v="6"/>
    <x v="1"/>
    <x v="0"/>
    <n v="1050"/>
    <n v="824222.82"/>
    <n v="652115.74"/>
    <n v="172107.08"/>
    <n v="43"/>
    <n v="101824.9"/>
    <n v="48607.64"/>
    <n v="26644.7"/>
    <n v="15415.85"/>
    <n v="211"/>
    <n v="20134.27"/>
    <n v="20695.27"/>
    <n v="375"/>
    <n v="8639.09"/>
    <n v="13707.14"/>
    <n v="329"/>
    <n v="13432.12"/>
    <n v="469568.8"/>
    <x v="0"/>
    <x v="0"/>
    <x v="0"/>
    <x v="0"/>
    <x v="0"/>
    <x v="0"/>
  </r>
  <r>
    <x v="2"/>
    <x v="6"/>
    <x v="1"/>
    <x v="1"/>
    <n v="619"/>
    <n v="1258569.6299999999"/>
    <n v="1175409.3399999999"/>
    <n v="83160.290000000008"/>
    <n v="42"/>
    <n v="43469.3"/>
    <n v="40868.699999999997"/>
    <n v="4417.79"/>
    <n v="5066.51"/>
    <n v="35"/>
    <n v="12142.75"/>
    <n v="17016.89"/>
    <n v="191"/>
    <n v="8666.85"/>
    <n v="16601.79"/>
    <n v="372"/>
    <n v="10076.6"/>
    <n v="1076887"/>
    <x v="0"/>
    <x v="0"/>
    <x v="0"/>
    <x v="0"/>
    <x v="0"/>
    <x v="0"/>
  </r>
  <r>
    <x v="2"/>
    <x v="6"/>
    <x v="1"/>
    <x v="22"/>
    <n v="34"/>
    <n v="23676.26"/>
    <n v="10346.909999999998"/>
    <n v="13329.35"/>
    <n v="0"/>
    <n v="4344.13"/>
    <n v="1879.62"/>
    <n v="90"/>
    <n v="0"/>
    <n v="1"/>
    <n v="0"/>
    <n v="447.85"/>
    <n v="3"/>
    <n v="8055.22"/>
    <n v="7839.44"/>
    <n v="28"/>
    <n v="0"/>
    <n v="0"/>
    <x v="0"/>
    <x v="0"/>
    <x v="0"/>
    <x v="0"/>
    <x v="0"/>
    <x v="0"/>
  </r>
  <r>
    <x v="2"/>
    <x v="6"/>
    <x v="1"/>
    <x v="23"/>
    <n v="88"/>
    <n v="65257.54"/>
    <n v="28598.380000000005"/>
    <n v="36659.159999999996"/>
    <n v="0"/>
    <n v="11316.64"/>
    <n v="3309.61"/>
    <n v="2027.76"/>
    <n v="1964.62"/>
    <n v="22"/>
    <n v="21903.56"/>
    <n v="15331.39"/>
    <n v="180"/>
    <n v="70.2"/>
    <n v="8"/>
    <n v="5"/>
    <n v="0"/>
    <n v="0"/>
    <x v="0"/>
    <x v="0"/>
    <x v="0"/>
    <x v="0"/>
    <x v="0"/>
    <x v="0"/>
  </r>
  <r>
    <x v="2"/>
    <x v="6"/>
    <x v="1"/>
    <x v="24"/>
    <n v="0"/>
    <n v="2188662.61"/>
    <n v="2180218.94"/>
    <n v="8443.67"/>
    <n v="76"/>
    <n v="0"/>
    <n v="0"/>
    <n v="0"/>
    <n v="0"/>
    <n v="0"/>
    <n v="0"/>
    <n v="0"/>
    <n v="0"/>
    <n v="0"/>
    <n v="0"/>
    <n v="0"/>
    <n v="3593.67"/>
    <n v="2180219"/>
    <x v="0"/>
    <x v="0"/>
    <x v="0"/>
    <x v="0"/>
    <x v="0"/>
    <x v="0"/>
  </r>
  <r>
    <x v="2"/>
    <x v="6"/>
    <x v="1"/>
    <x v="112"/>
    <n v="483"/>
    <n v="143235.59"/>
    <n v="88750.049999999988"/>
    <n v="54485.54"/>
    <n v="5"/>
    <n v="36935.300000000003"/>
    <n v="31251.7"/>
    <n v="3742.77"/>
    <n v="3159.97"/>
    <n v="29"/>
    <n v="3908.09"/>
    <n v="4522.8599999999997"/>
    <n v="87"/>
    <n v="8711.3799999999992"/>
    <n v="11478.36"/>
    <n v="322"/>
    <n v="0"/>
    <n v="24531.68"/>
    <x v="0"/>
    <x v="0"/>
    <x v="0"/>
    <x v="0"/>
    <x v="0"/>
    <x v="0"/>
  </r>
  <r>
    <x v="2"/>
    <x v="6"/>
    <x v="2"/>
    <x v="114"/>
    <n v="336"/>
    <n v="448999.32"/>
    <n v="274782.57999999996"/>
    <n v="174216.74000000002"/>
    <n v="2"/>
    <n v="28262.6"/>
    <n v="16968.400000000001"/>
    <n v="32493.48"/>
    <n v="16680.419999999998"/>
    <n v="126"/>
    <n v="101181.5"/>
    <n v="69074.92"/>
    <n v="1171"/>
    <n v="1561.66"/>
    <n v="3148.35"/>
    <n v="49"/>
    <n v="5153.5"/>
    <n v="70562.67"/>
    <x v="0"/>
    <x v="0"/>
    <x v="0"/>
    <x v="0"/>
    <x v="0"/>
    <x v="0"/>
  </r>
  <r>
    <x v="2"/>
    <x v="6"/>
    <x v="2"/>
    <x v="25"/>
    <n v="560"/>
    <n v="544959.46"/>
    <n v="360281.79"/>
    <n v="184677.66999999998"/>
    <n v="9"/>
    <n v="43157"/>
    <n v="33592"/>
    <n v="39053.42"/>
    <n v="17092.32"/>
    <n v="145"/>
    <n v="98414.51"/>
    <n v="119900.9"/>
    <n v="1680"/>
    <n v="2916.74"/>
    <n v="1270.79"/>
    <n v="84"/>
    <n v="1000"/>
    <n v="76134.259999999995"/>
    <x v="0"/>
    <x v="0"/>
    <x v="0"/>
    <x v="0"/>
    <x v="0"/>
    <x v="0"/>
  </r>
  <r>
    <x v="2"/>
    <x v="6"/>
    <x v="2"/>
    <x v="26"/>
    <n v="237"/>
    <n v="244063.62"/>
    <n v="143296.50999999998"/>
    <n v="100767.11000000002"/>
    <n v="0"/>
    <n v="18084.64"/>
    <n v="15021.61"/>
    <n v="15928.3"/>
    <n v="6525.5"/>
    <n v="49"/>
    <n v="63850.1"/>
    <n v="76194.350000000006"/>
    <n v="952"/>
    <n v="271.07"/>
    <n v="647.45000000000005"/>
    <n v="6"/>
    <n v="0"/>
    <n v="0"/>
    <x v="0"/>
    <x v="0"/>
    <x v="0"/>
    <x v="0"/>
    <x v="0"/>
    <x v="0"/>
  </r>
  <r>
    <x v="2"/>
    <x v="6"/>
    <x v="3"/>
    <x v="27"/>
    <n v="211"/>
    <n v="147262.9"/>
    <n v="111358.63999999998"/>
    <n v="35904.26"/>
    <n v="0"/>
    <n v="7291.15"/>
    <n v="5186.3500000000004"/>
    <n v="15737.99"/>
    <n v="21618.97"/>
    <n v="94"/>
    <n v="6355.58"/>
    <n v="9138.86"/>
    <n v="159"/>
    <n v="2534.54"/>
    <n v="700.54"/>
    <n v="24"/>
    <n v="0"/>
    <n v="0"/>
    <x v="0"/>
    <x v="0"/>
    <x v="0"/>
    <x v="0"/>
    <x v="0"/>
    <x v="0"/>
  </r>
  <r>
    <x v="2"/>
    <x v="6"/>
    <x v="3"/>
    <x v="28"/>
    <n v="138"/>
    <n v="226142.5"/>
    <n v="134984.27000000002"/>
    <n v="91158.23"/>
    <n v="12"/>
    <n v="15213.75"/>
    <n v="5928.75"/>
    <n v="9909.23"/>
    <n v="8212.42"/>
    <n v="47"/>
    <n v="2557.0300000000002"/>
    <n v="1286.07"/>
    <n v="50"/>
    <n v="331.16"/>
    <n v="35.840000000000003"/>
    <n v="9"/>
    <n v="62976.06"/>
    <n v="83277.89"/>
    <x v="0"/>
    <x v="0"/>
    <x v="0"/>
    <x v="0"/>
    <x v="0"/>
    <x v="0"/>
  </r>
  <r>
    <x v="2"/>
    <x v="6"/>
    <x v="3"/>
    <x v="29"/>
    <n v="393"/>
    <n v="677829.72"/>
    <n v="409958.04"/>
    <n v="267871.68"/>
    <n v="32"/>
    <n v="38645.14"/>
    <n v="17471.11"/>
    <n v="49327.37"/>
    <n v="29007.61"/>
    <n v="159"/>
    <n v="37937.550000000003"/>
    <n v="30152.720000000001"/>
    <n v="606"/>
    <n v="783.82"/>
    <n v="98.1"/>
    <n v="27"/>
    <n v="136808.79999999999"/>
    <n v="176558.6"/>
    <x v="0"/>
    <x v="0"/>
    <x v="0"/>
    <x v="0"/>
    <x v="0"/>
    <x v="0"/>
  </r>
  <r>
    <x v="2"/>
    <x v="6"/>
    <x v="3"/>
    <x v="115"/>
    <n v="158"/>
    <n v="112011.89"/>
    <n v="78835.03"/>
    <n v="33176.86"/>
    <n v="0"/>
    <n v="7934.7"/>
    <n v="2968.8"/>
    <n v="15964.66"/>
    <n v="13370.42"/>
    <n v="64"/>
    <n v="6612"/>
    <n v="3188.62"/>
    <n v="96"/>
    <n v="1868.5"/>
    <n v="637.03"/>
    <n v="47"/>
    <n v="0"/>
    <n v="0"/>
    <x v="0"/>
    <x v="0"/>
    <x v="0"/>
    <x v="0"/>
    <x v="0"/>
    <x v="0"/>
  </r>
  <r>
    <x v="2"/>
    <x v="6"/>
    <x v="4"/>
    <x v="31"/>
    <n v="43"/>
    <n v="64913.51"/>
    <n v="64544.79"/>
    <n v="368.72"/>
    <n v="0"/>
    <n v="0"/>
    <n v="0"/>
    <n v="0"/>
    <n v="0"/>
    <n v="0"/>
    <n v="0"/>
    <n v="0"/>
    <n v="0"/>
    <n v="5.72"/>
    <n v="22.88"/>
    <n v="1"/>
    <n v="0"/>
    <n v="0"/>
    <x v="0"/>
    <x v="0"/>
    <x v="0"/>
    <x v="0"/>
    <x v="0"/>
    <x v="0"/>
  </r>
  <r>
    <x v="2"/>
    <x v="6"/>
    <x v="4"/>
    <x v="32"/>
    <n v="44"/>
    <n v="47256.78"/>
    <n v="47076.78"/>
    <n v="180"/>
    <n v="0"/>
    <n v="0"/>
    <n v="0"/>
    <n v="0"/>
    <n v="0"/>
    <n v="0"/>
    <n v="0"/>
    <n v="0"/>
    <n v="0"/>
    <n v="0"/>
    <n v="0"/>
    <n v="0"/>
    <n v="0"/>
    <n v="0"/>
    <x v="0"/>
    <x v="0"/>
    <x v="0"/>
    <x v="0"/>
    <x v="0"/>
    <x v="0"/>
  </r>
  <r>
    <x v="2"/>
    <x v="6"/>
    <x v="5"/>
    <x v="33"/>
    <n v="82"/>
    <n v="774485.95"/>
    <n v="745869.95"/>
    <n v="28616"/>
    <n v="9"/>
    <n v="8516"/>
    <n v="1932.75"/>
    <n v="12555.9"/>
    <n v="8398.85"/>
    <n v="19"/>
    <n v="0"/>
    <n v="323.05"/>
    <n v="3"/>
    <n v="719.1"/>
    <n v="538.20000000000005"/>
    <n v="4"/>
    <n v="6825"/>
    <n v="692767.6"/>
    <x v="0"/>
    <x v="0"/>
    <x v="0"/>
    <x v="0"/>
    <x v="0"/>
    <x v="0"/>
  </r>
  <r>
    <x v="2"/>
    <x v="6"/>
    <x v="5"/>
    <x v="34"/>
    <n v="6"/>
    <n v="516.25"/>
    <n v="291.25"/>
    <n v="225"/>
    <n v="0"/>
    <n v="225"/>
    <n v="291.25"/>
    <n v="0"/>
    <n v="0"/>
    <n v="0"/>
    <n v="0"/>
    <n v="0"/>
    <n v="0"/>
    <n v="0"/>
    <n v="0"/>
    <n v="0"/>
    <n v="0"/>
    <n v="0"/>
    <x v="0"/>
    <x v="0"/>
    <x v="0"/>
    <x v="0"/>
    <x v="0"/>
    <x v="0"/>
  </r>
  <r>
    <x v="2"/>
    <x v="6"/>
    <x v="5"/>
    <x v="35"/>
    <n v="0"/>
    <n v="306542.14"/>
    <n v="305542.14"/>
    <n v="1000"/>
    <n v="11"/>
    <n v="0"/>
    <n v="0"/>
    <n v="0"/>
    <n v="0"/>
    <n v="0"/>
    <n v="0"/>
    <n v="0"/>
    <n v="0"/>
    <n v="0"/>
    <n v="0"/>
    <n v="0"/>
    <n v="1000"/>
    <n v="305542.09999999998"/>
    <x v="0"/>
    <x v="0"/>
    <x v="0"/>
    <x v="0"/>
    <x v="0"/>
    <x v="0"/>
  </r>
  <r>
    <x v="2"/>
    <x v="6"/>
    <x v="5"/>
    <x v="36"/>
    <n v="347"/>
    <n v="519068.02"/>
    <n v="404898.68000000005"/>
    <n v="114169.34"/>
    <n v="0"/>
    <n v="15844.9"/>
    <n v="6739.6"/>
    <n v="93359.72"/>
    <n v="70034.03"/>
    <n v="145"/>
    <n v="3784.4"/>
    <n v="1059.22"/>
    <n v="32"/>
    <n v="1009.32"/>
    <n v="278.33"/>
    <n v="21"/>
    <n v="0"/>
    <n v="0"/>
    <x v="0"/>
    <x v="0"/>
    <x v="0"/>
    <x v="0"/>
    <x v="0"/>
    <x v="0"/>
  </r>
  <r>
    <x v="2"/>
    <x v="6"/>
    <x v="5"/>
    <x v="212"/>
    <n v="1"/>
    <n v="110"/>
    <n v="99"/>
    <n v="11"/>
    <n v="0"/>
    <n v="11"/>
    <n v="99"/>
    <n v="0"/>
    <n v="0"/>
    <n v="0"/>
    <n v="0"/>
    <n v="0"/>
    <n v="0"/>
    <n v="0"/>
    <n v="0"/>
    <n v="0"/>
    <n v="0"/>
    <n v="0"/>
    <x v="0"/>
    <x v="0"/>
    <x v="0"/>
    <x v="0"/>
    <x v="0"/>
    <x v="0"/>
  </r>
  <r>
    <x v="2"/>
    <x v="6"/>
    <x v="6"/>
    <x v="38"/>
    <n v="104"/>
    <n v="737422.15"/>
    <n v="701034.9"/>
    <n v="36387.25"/>
    <n v="29"/>
    <n v="10226.02"/>
    <n v="5706.49"/>
    <n v="0"/>
    <n v="65.78"/>
    <n v="1"/>
    <n v="4098.7700000000004"/>
    <n v="6789.02"/>
    <n v="88"/>
    <n v="12011.46"/>
    <n v="16839.32"/>
    <n v="82"/>
    <n v="8849"/>
    <n v="671502.7"/>
    <x v="0"/>
    <x v="0"/>
    <x v="0"/>
    <x v="0"/>
    <x v="0"/>
    <x v="0"/>
  </r>
  <r>
    <x v="2"/>
    <x v="6"/>
    <x v="6"/>
    <x v="116"/>
    <n v="214"/>
    <n v="190998.35"/>
    <n v="95642.3"/>
    <n v="95356.05"/>
    <n v="0"/>
    <n v="16269.7"/>
    <n v="13633.3"/>
    <n v="1276.27"/>
    <n v="1539.35"/>
    <n v="31"/>
    <n v="24292.86"/>
    <n v="29359.06"/>
    <n v="386"/>
    <n v="50432.22"/>
    <n v="45479.35"/>
    <n v="268"/>
    <n v="0"/>
    <n v="0"/>
    <x v="0"/>
    <x v="0"/>
    <x v="0"/>
    <x v="0"/>
    <x v="0"/>
    <x v="0"/>
  </r>
  <r>
    <x v="2"/>
    <x v="6"/>
    <x v="6"/>
    <x v="117"/>
    <n v="230"/>
    <n v="128712.86"/>
    <n v="51170.16"/>
    <n v="77542.7"/>
    <n v="0"/>
    <n v="9491.5499999999993"/>
    <n v="5963.95"/>
    <n v="287.60000000000002"/>
    <n v="141.9"/>
    <n v="5"/>
    <n v="26965.3"/>
    <n v="21975.84"/>
    <n v="365"/>
    <n v="38798.25"/>
    <n v="22229.47"/>
    <n v="241"/>
    <n v="0"/>
    <n v="0"/>
    <x v="0"/>
    <x v="0"/>
    <x v="0"/>
    <x v="0"/>
    <x v="0"/>
    <x v="0"/>
  </r>
  <r>
    <x v="2"/>
    <x v="6"/>
    <x v="7"/>
    <x v="41"/>
    <n v="222"/>
    <n v="337108.96"/>
    <n v="65687.900000000023"/>
    <n v="271421.06"/>
    <n v="0"/>
    <n v="19516.13"/>
    <n v="10850.12"/>
    <n v="4174.1899999999996"/>
    <n v="2406.91"/>
    <n v="25"/>
    <n v="27218.34"/>
    <n v="38432.47"/>
    <n v="472"/>
    <n v="104.4"/>
    <n v="836.2"/>
    <n v="6"/>
    <n v="0"/>
    <n v="0"/>
    <x v="0"/>
    <x v="0"/>
    <x v="0"/>
    <x v="0"/>
    <x v="0"/>
    <x v="0"/>
  </r>
  <r>
    <x v="2"/>
    <x v="6"/>
    <x v="8"/>
    <x v="42"/>
    <n v="156"/>
    <n v="841991.51"/>
    <n v="788327.74"/>
    <n v="53663.77"/>
    <n v="11"/>
    <n v="13116.01"/>
    <n v="4800.24"/>
    <n v="31207.34"/>
    <n v="6540.42"/>
    <n v="73"/>
    <n v="5966.22"/>
    <n v="3806.35"/>
    <n v="49"/>
    <n v="925.2"/>
    <n v="117.05"/>
    <n v="7"/>
    <n v="1000"/>
    <n v="697568.2"/>
    <x v="0"/>
    <x v="0"/>
    <x v="0"/>
    <x v="0"/>
    <x v="0"/>
    <x v="0"/>
  </r>
  <r>
    <x v="2"/>
    <x v="6"/>
    <x v="8"/>
    <x v="147"/>
    <n v="265"/>
    <n v="224552.75"/>
    <n v="148486.24"/>
    <n v="76066.509999999995"/>
    <n v="7"/>
    <n v="28465.51"/>
    <n v="9075.74"/>
    <n v="7090.64"/>
    <n v="4372.04"/>
    <n v="96"/>
    <n v="26173.74"/>
    <n v="10080.77"/>
    <n v="183"/>
    <n v="1241.68"/>
    <n v="1671.48"/>
    <n v="15"/>
    <n v="13021.94"/>
    <n v="100360.9"/>
    <x v="0"/>
    <x v="0"/>
    <x v="0"/>
    <x v="0"/>
    <x v="0"/>
    <x v="0"/>
  </r>
  <r>
    <x v="2"/>
    <x v="6"/>
    <x v="9"/>
    <x v="43"/>
    <n v="515"/>
    <n v="268117.52"/>
    <n v="146919.51"/>
    <n v="121198.01000000001"/>
    <n v="0"/>
    <n v="55524.639999999999"/>
    <n v="16795.36"/>
    <n v="39134.93"/>
    <n v="15483.28"/>
    <n v="53"/>
    <n v="7981.5"/>
    <n v="2399.04"/>
    <n v="80"/>
    <n v="12639.94"/>
    <n v="3005.41"/>
    <n v="28"/>
    <n v="0"/>
    <n v="0"/>
    <x v="0"/>
    <x v="0"/>
    <x v="0"/>
    <x v="0"/>
    <x v="0"/>
    <x v="0"/>
  </r>
  <r>
    <x v="2"/>
    <x v="6"/>
    <x v="9"/>
    <x v="44"/>
    <n v="67"/>
    <n v="508526.13"/>
    <n v="472049.96"/>
    <n v="36476.17"/>
    <n v="11"/>
    <n v="11628.72"/>
    <n v="3508.88"/>
    <n v="10612.5"/>
    <n v="10623"/>
    <n v="11"/>
    <n v="0"/>
    <n v="0"/>
    <n v="0"/>
    <n v="0"/>
    <n v="0"/>
    <n v="0"/>
    <n v="12060.95"/>
    <n v="415447.1"/>
    <x v="0"/>
    <x v="0"/>
    <x v="0"/>
    <x v="0"/>
    <x v="0"/>
    <x v="0"/>
  </r>
  <r>
    <x v="2"/>
    <x v="6"/>
    <x v="9"/>
    <x v="45"/>
    <n v="430"/>
    <n v="349937.75"/>
    <n v="229423.27"/>
    <n v="120514.48000000001"/>
    <n v="0"/>
    <n v="29432.560000000001"/>
    <n v="11467.19"/>
    <n v="62526.73"/>
    <n v="28223.89"/>
    <n v="69"/>
    <n v="6063.6"/>
    <n v="3877.24"/>
    <n v="82"/>
    <n v="20086.59"/>
    <n v="4353.71"/>
    <n v="58"/>
    <n v="0"/>
    <n v="0"/>
    <x v="0"/>
    <x v="0"/>
    <x v="0"/>
    <x v="0"/>
    <x v="0"/>
    <x v="0"/>
  </r>
  <r>
    <x v="2"/>
    <x v="6"/>
    <x v="9"/>
    <x v="130"/>
    <n v="112"/>
    <n v="464812.33"/>
    <n v="355094.63"/>
    <n v="109717.70000000001"/>
    <n v="15"/>
    <n v="16542.8"/>
    <n v="3829.2"/>
    <n v="29839.22"/>
    <n v="7161.24"/>
    <n v="21"/>
    <n v="9074.3700000000008"/>
    <n v="4168.54"/>
    <n v="71"/>
    <n v="2831.8"/>
    <n v="1095.4000000000001"/>
    <n v="6"/>
    <n v="51429.51"/>
    <n v="264839.3"/>
    <x v="0"/>
    <x v="0"/>
    <x v="0"/>
    <x v="0"/>
    <x v="0"/>
    <x v="0"/>
  </r>
  <r>
    <x v="2"/>
    <x v="6"/>
    <x v="10"/>
    <x v="47"/>
    <n v="44"/>
    <n v="62564.3"/>
    <n v="9462.7900000000009"/>
    <n v="53101.51"/>
    <n v="3"/>
    <n v="4972.13"/>
    <n v="1327.87"/>
    <n v="2577.38"/>
    <n v="899.12"/>
    <n v="12"/>
    <n v="4873.3"/>
    <n v="282.8"/>
    <n v="48"/>
    <n v="178.2"/>
    <n v="0"/>
    <n v="2"/>
    <n v="40500.5"/>
    <n v="0"/>
    <x v="0"/>
    <x v="0"/>
    <x v="0"/>
    <x v="0"/>
    <x v="0"/>
    <x v="0"/>
  </r>
  <r>
    <x v="2"/>
    <x v="6"/>
    <x v="10"/>
    <x v="49"/>
    <n v="168"/>
    <n v="890255.81"/>
    <n v="249272.01000000013"/>
    <n v="640983.79999999993"/>
    <n v="45"/>
    <n v="17620.25"/>
    <n v="3266"/>
    <n v="18854.009999999998"/>
    <n v="3029.47"/>
    <n v="29"/>
    <n v="19897.45"/>
    <n v="1428.16"/>
    <n v="161"/>
    <n v="4085.99"/>
    <n v="222.04"/>
    <n v="32"/>
    <n v="524526.1"/>
    <n v="197559.4"/>
    <x v="0"/>
    <x v="0"/>
    <x v="0"/>
    <x v="0"/>
    <x v="0"/>
    <x v="0"/>
  </r>
  <r>
    <x v="2"/>
    <x v="6"/>
    <x v="10"/>
    <x v="52"/>
    <n v="224"/>
    <n v="122649.83"/>
    <n v="84372.700000000012"/>
    <n v="38277.129999999997"/>
    <n v="0"/>
    <n v="11637.15"/>
    <n v="4029.85"/>
    <n v="18497.3"/>
    <n v="12225.3"/>
    <n v="64"/>
    <n v="4795.24"/>
    <n v="3267.66"/>
    <n v="82"/>
    <n v="3026.44"/>
    <n v="3404.69"/>
    <n v="30"/>
    <n v="0"/>
    <n v="0"/>
    <x v="0"/>
    <x v="0"/>
    <x v="0"/>
    <x v="0"/>
    <x v="0"/>
    <x v="0"/>
  </r>
  <r>
    <x v="2"/>
    <x v="6"/>
    <x v="10"/>
    <x v="53"/>
    <n v="96"/>
    <n v="280238.18"/>
    <n v="79044.889999999985"/>
    <n v="201193.29"/>
    <n v="28"/>
    <n v="8633.75"/>
    <n v="2316.25"/>
    <n v="1453.41"/>
    <n v="3878.49"/>
    <n v="7"/>
    <n v="1902.39"/>
    <n v="491.24"/>
    <n v="21"/>
    <n v="435.54"/>
    <n v="223.7"/>
    <n v="10"/>
    <n v="188270.2"/>
    <n v="61471.38"/>
    <x v="0"/>
    <x v="0"/>
    <x v="0"/>
    <x v="0"/>
    <x v="0"/>
    <x v="0"/>
  </r>
  <r>
    <x v="2"/>
    <x v="6"/>
    <x v="10"/>
    <x v="54"/>
    <n v="151"/>
    <n v="576150.14"/>
    <n v="171232.61"/>
    <n v="404917.53"/>
    <n v="43"/>
    <n v="14270.75"/>
    <n v="3284.25"/>
    <n v="7053.9"/>
    <n v="2472.86"/>
    <n v="30"/>
    <n v="11716.98"/>
    <n v="2759.16"/>
    <n v="126"/>
    <n v="93.9"/>
    <n v="41.95"/>
    <n v="3"/>
    <n v="370136"/>
    <n v="143620.9"/>
    <x v="0"/>
    <x v="0"/>
    <x v="0"/>
    <x v="0"/>
    <x v="0"/>
    <x v="0"/>
  </r>
  <r>
    <x v="2"/>
    <x v="6"/>
    <x v="10"/>
    <x v="118"/>
    <n v="125"/>
    <n v="319644.37"/>
    <n v="141960.15"/>
    <n v="177684.22"/>
    <n v="29"/>
    <n v="12636.63"/>
    <n v="4085.87"/>
    <n v="10445.35"/>
    <n v="5952.07"/>
    <n v="30"/>
    <n v="10973.7"/>
    <n v="3323.64"/>
    <n v="108"/>
    <n v="1363.54"/>
    <n v="352.96"/>
    <n v="32"/>
    <n v="142265"/>
    <n v="95450.76"/>
    <x v="0"/>
    <x v="0"/>
    <x v="0"/>
    <x v="0"/>
    <x v="0"/>
    <x v="0"/>
  </r>
  <r>
    <x v="2"/>
    <x v="6"/>
    <x v="10"/>
    <x v="131"/>
    <n v="101"/>
    <n v="216418.55"/>
    <n v="97855.93"/>
    <n v="118562.62"/>
    <n v="22"/>
    <n v="8730.25"/>
    <n v="2428.75"/>
    <n v="2053.59"/>
    <n v="4183.21"/>
    <n v="12"/>
    <n v="3413.54"/>
    <n v="1675.46"/>
    <n v="54"/>
    <n v="475.24"/>
    <n v="35.36"/>
    <n v="12"/>
    <n v="103262"/>
    <n v="77059.58"/>
    <x v="0"/>
    <x v="0"/>
    <x v="0"/>
    <x v="0"/>
    <x v="0"/>
    <x v="0"/>
  </r>
  <r>
    <x v="2"/>
    <x v="6"/>
    <x v="10"/>
    <x v="150"/>
    <n v="28"/>
    <n v="95653.63"/>
    <n v="38059.850000000006"/>
    <n v="57593.78"/>
    <n v="6"/>
    <n v="3712.88"/>
    <n v="934.62"/>
    <n v="4252.2700000000004"/>
    <n v="4219.6099999999997"/>
    <n v="7"/>
    <n v="3682.83"/>
    <n v="1066.97"/>
    <n v="49"/>
    <n v="0"/>
    <n v="0"/>
    <n v="0"/>
    <n v="45945.8"/>
    <n v="14894.89"/>
    <x v="0"/>
    <x v="0"/>
    <x v="0"/>
    <x v="0"/>
    <x v="0"/>
    <x v="0"/>
  </r>
  <r>
    <x v="2"/>
    <x v="6"/>
    <x v="27"/>
    <x v="119"/>
    <n v="45"/>
    <n v="71314.39"/>
    <n v="35478.369999999995"/>
    <n v="35836.020000000004"/>
    <n v="2"/>
    <n v="5189.63"/>
    <n v="2501.62"/>
    <n v="1674.06"/>
    <n v="663.62"/>
    <n v="4"/>
    <n v="3584.23"/>
    <n v="4325.53"/>
    <n v="53"/>
    <n v="68.83"/>
    <n v="44.41"/>
    <n v="2"/>
    <n v="25319.27"/>
    <n v="23267.83"/>
    <x v="0"/>
    <x v="0"/>
    <x v="0"/>
    <x v="0"/>
    <x v="0"/>
    <x v="0"/>
  </r>
  <r>
    <x v="2"/>
    <x v="6"/>
    <x v="11"/>
    <x v="57"/>
    <n v="153"/>
    <n v="38476.1"/>
    <n v="8266.16"/>
    <n v="30209.94"/>
    <n v="0"/>
    <n v="29856.48"/>
    <n v="7647.92"/>
    <n v="0"/>
    <n v="0"/>
    <n v="0"/>
    <n v="353.46"/>
    <n v="618.24"/>
    <n v="5"/>
    <n v="0"/>
    <n v="0"/>
    <n v="0"/>
    <n v="0"/>
    <n v="0"/>
    <x v="0"/>
    <x v="0"/>
    <x v="0"/>
    <x v="0"/>
    <x v="0"/>
    <x v="0"/>
  </r>
  <r>
    <x v="2"/>
    <x v="6"/>
    <x v="11"/>
    <x v="120"/>
    <n v="127"/>
    <n v="32084"/>
    <n v="5932.3600000000006"/>
    <n v="26151.64"/>
    <n v="0"/>
    <n v="26151.64"/>
    <n v="5932.36"/>
    <n v="0"/>
    <n v="0"/>
    <n v="0"/>
    <n v="0"/>
    <n v="0"/>
    <n v="0"/>
    <n v="0"/>
    <n v="0"/>
    <n v="0"/>
    <n v="0"/>
    <n v="0"/>
    <x v="0"/>
    <x v="0"/>
    <x v="0"/>
    <x v="0"/>
    <x v="0"/>
    <x v="0"/>
  </r>
  <r>
    <x v="2"/>
    <x v="6"/>
    <x v="12"/>
    <x v="61"/>
    <n v="216"/>
    <n v="143167.01999999999"/>
    <n v="88187.669999999984"/>
    <n v="54979.35"/>
    <n v="12"/>
    <n v="11346.45"/>
    <n v="2930.05"/>
    <n v="6487.29"/>
    <n v="3975.05"/>
    <n v="31"/>
    <n v="2303.83"/>
    <n v="2143.5700000000002"/>
    <n v="34"/>
    <n v="7015.78"/>
    <n v="3078"/>
    <n v="48"/>
    <n v="27826"/>
    <n v="55136.32"/>
    <x v="0"/>
    <x v="0"/>
    <x v="0"/>
    <x v="0"/>
    <x v="0"/>
    <x v="0"/>
  </r>
  <r>
    <x v="2"/>
    <x v="6"/>
    <x v="12"/>
    <x v="55"/>
    <n v="212"/>
    <n v="653178.37"/>
    <n v="286744.8"/>
    <n v="366433.57"/>
    <n v="38"/>
    <n v="18596.259999999998"/>
    <n v="8663.74"/>
    <n v="11402.46"/>
    <n v="9259.94"/>
    <n v="57"/>
    <n v="4348.3"/>
    <n v="5216.04"/>
    <n v="74"/>
    <n v="1528.55"/>
    <n v="6235.9"/>
    <n v="43"/>
    <n v="330558"/>
    <n v="216044.4"/>
    <x v="0"/>
    <x v="0"/>
    <x v="0"/>
    <x v="0"/>
    <x v="0"/>
    <x v="0"/>
  </r>
  <r>
    <x v="2"/>
    <x v="6"/>
    <x v="13"/>
    <x v="62"/>
    <n v="304"/>
    <n v="135702.81"/>
    <n v="119451.76999999999"/>
    <n v="16251.04"/>
    <n v="0"/>
    <n v="5554.45"/>
    <n v="11945.55"/>
    <n v="441.05"/>
    <n v="7106.01"/>
    <n v="19"/>
    <n v="7110.18"/>
    <n v="85192.42"/>
    <n v="715"/>
    <n v="9.36"/>
    <n v="113.67"/>
    <n v="4"/>
    <n v="0"/>
    <n v="0"/>
    <x v="0"/>
    <x v="0"/>
    <x v="0"/>
    <x v="0"/>
    <x v="0"/>
    <x v="0"/>
  </r>
  <r>
    <x v="2"/>
    <x v="6"/>
    <x v="14"/>
    <x v="63"/>
    <n v="16"/>
    <n v="67599.100000000006"/>
    <n v="50926.250000000007"/>
    <n v="16672.849999999999"/>
    <n v="0"/>
    <n v="1972.75"/>
    <n v="864.75"/>
    <n v="12928"/>
    <n v="7662"/>
    <n v="8"/>
    <n v="1772.1"/>
    <n v="1219.5"/>
    <n v="9"/>
    <n v="0"/>
    <n v="0"/>
    <n v="0"/>
    <n v="0"/>
    <n v="0"/>
    <x v="0"/>
    <x v="0"/>
    <x v="0"/>
    <x v="0"/>
    <x v="0"/>
    <x v="0"/>
  </r>
  <r>
    <x v="2"/>
    <x v="6"/>
    <x v="15"/>
    <x v="64"/>
    <n v="49"/>
    <n v="124110.86"/>
    <n v="56234.36"/>
    <n v="67876.5"/>
    <n v="14"/>
    <n v="5888.01"/>
    <n v="1254.49"/>
    <n v="1396.78"/>
    <n v="878.92"/>
    <n v="8"/>
    <n v="5067.3100000000004"/>
    <n v="599.80999999999995"/>
    <n v="35"/>
    <n v="167.4"/>
    <n v="0"/>
    <n v="2"/>
    <n v="55357"/>
    <n v="48949.74"/>
    <x v="0"/>
    <x v="0"/>
    <x v="0"/>
    <x v="0"/>
    <x v="0"/>
    <x v="0"/>
  </r>
  <r>
    <x v="2"/>
    <x v="6"/>
    <x v="16"/>
    <x v="65"/>
    <n v="205"/>
    <n v="77192.83"/>
    <n v="33375.26"/>
    <n v="43817.57"/>
    <n v="0"/>
    <n v="20869.009999999998"/>
    <n v="7370.99"/>
    <n v="1974.98"/>
    <n v="2569.42"/>
    <n v="18"/>
    <n v="20618.259999999998"/>
    <n v="14173.2"/>
    <n v="292"/>
    <n v="355.32"/>
    <n v="172.85"/>
    <n v="31"/>
    <n v="0"/>
    <n v="0"/>
    <x v="0"/>
    <x v="0"/>
    <x v="0"/>
    <x v="0"/>
    <x v="0"/>
    <x v="0"/>
  </r>
  <r>
    <x v="2"/>
    <x v="6"/>
    <x v="16"/>
    <x v="121"/>
    <n v="70"/>
    <n v="76120"/>
    <n v="49016.13"/>
    <n v="27103.870000000003"/>
    <n v="0"/>
    <n v="6178.25"/>
    <n v="3176.75"/>
    <n v="4655.68"/>
    <n v="7440.52"/>
    <n v="36"/>
    <n v="15505.44"/>
    <n v="14201.26"/>
    <n v="215"/>
    <n v="764.5"/>
    <n v="5.2"/>
    <n v="4"/>
    <n v="0"/>
    <n v="0"/>
    <x v="0"/>
    <x v="0"/>
    <x v="0"/>
    <x v="0"/>
    <x v="0"/>
    <x v="0"/>
  </r>
  <r>
    <x v="2"/>
    <x v="6"/>
    <x v="17"/>
    <x v="68"/>
    <n v="718"/>
    <n v="342553.32"/>
    <n v="256836.82"/>
    <n v="85716.5"/>
    <n v="0"/>
    <n v="18079.650000000001"/>
    <n v="27148.85"/>
    <n v="18085.14"/>
    <n v="15961.84"/>
    <n v="111"/>
    <n v="40454.28"/>
    <n v="143116.20000000001"/>
    <n v="1626"/>
    <n v="8704.43"/>
    <n v="2515.98"/>
    <n v="157"/>
    <n v="0"/>
    <n v="0"/>
    <x v="0"/>
    <x v="0"/>
    <x v="0"/>
    <x v="0"/>
    <x v="0"/>
    <x v="0"/>
  </r>
  <r>
    <x v="2"/>
    <x v="6"/>
    <x v="17"/>
    <x v="132"/>
    <n v="27"/>
    <n v="160011.89000000001"/>
    <n v="151979.03000000003"/>
    <n v="8032.8600000000006"/>
    <n v="8"/>
    <n v="2433"/>
    <n v="1562"/>
    <n v="919.4"/>
    <n v="416"/>
    <n v="5"/>
    <n v="3680.46"/>
    <n v="1063.26"/>
    <n v="52"/>
    <n v="0"/>
    <n v="0"/>
    <n v="0"/>
    <n v="1000"/>
    <n v="146267"/>
    <x v="0"/>
    <x v="0"/>
    <x v="0"/>
    <x v="0"/>
    <x v="0"/>
    <x v="0"/>
  </r>
  <r>
    <x v="2"/>
    <x v="6"/>
    <x v="18"/>
    <x v="69"/>
    <n v="110"/>
    <n v="3847034.51"/>
    <n v="3808137.05"/>
    <n v="38897.46"/>
    <n v="61"/>
    <n v="13465.25"/>
    <n v="2687.25"/>
    <n v="3471.9"/>
    <n v="1434.48"/>
    <n v="19"/>
    <n v="15031.81"/>
    <n v="4412.16"/>
    <n v="131"/>
    <n v="250.2"/>
    <n v="0"/>
    <n v="4"/>
    <n v="6678.3"/>
    <n v="3789790"/>
    <x v="0"/>
    <x v="0"/>
    <x v="0"/>
    <x v="0"/>
    <x v="0"/>
    <x v="0"/>
  </r>
  <r>
    <x v="2"/>
    <x v="6"/>
    <x v="19"/>
    <x v="71"/>
    <n v="210"/>
    <n v="311771.21999999997"/>
    <n v="104033.19999999995"/>
    <n v="207738.02000000002"/>
    <n v="2"/>
    <n v="27050.38"/>
    <n v="5762.12"/>
    <n v="23428.67"/>
    <n v="3511.75"/>
    <n v="63"/>
    <n v="68921.039999999994"/>
    <n v="23936.59"/>
    <n v="605"/>
    <n v="50950.36"/>
    <n v="10708.39"/>
    <n v="34"/>
    <n v="7627.57"/>
    <n v="6233.51"/>
    <x v="0"/>
    <x v="0"/>
    <x v="0"/>
    <x v="0"/>
    <x v="0"/>
    <x v="0"/>
  </r>
  <r>
    <x v="2"/>
    <x v="6"/>
    <x v="19"/>
    <x v="122"/>
    <n v="223"/>
    <n v="324738.38"/>
    <n v="139100.82999999999"/>
    <n v="185637.55000000002"/>
    <n v="6"/>
    <n v="26592.5"/>
    <n v="8193.75"/>
    <n v="15701.93"/>
    <n v="7574.11"/>
    <n v="55"/>
    <n v="49358.33"/>
    <n v="22592.97"/>
    <n v="335"/>
    <n v="56180.69"/>
    <n v="22626.37"/>
    <n v="46"/>
    <n v="10095.1"/>
    <n v="31561.55"/>
    <x v="0"/>
    <x v="0"/>
    <x v="0"/>
    <x v="0"/>
    <x v="0"/>
    <x v="0"/>
  </r>
  <r>
    <x v="2"/>
    <x v="6"/>
    <x v="20"/>
    <x v="74"/>
    <n v="408"/>
    <n v="431162.54"/>
    <n v="316412.73"/>
    <n v="114749.81"/>
    <n v="3"/>
    <n v="20178.46"/>
    <n v="14431.05"/>
    <n v="43222.03"/>
    <n v="47515.49"/>
    <n v="272"/>
    <n v="35020.17"/>
    <n v="60747.71"/>
    <n v="759"/>
    <n v="5283.36"/>
    <n v="6983.72"/>
    <n v="50"/>
    <n v="6119.79"/>
    <n v="5259.72"/>
    <x v="0"/>
    <x v="0"/>
    <x v="0"/>
    <x v="0"/>
    <x v="0"/>
    <x v="0"/>
  </r>
  <r>
    <x v="2"/>
    <x v="6"/>
    <x v="20"/>
    <x v="75"/>
    <n v="106"/>
    <n v="539388.62"/>
    <n v="187261.46999999997"/>
    <n v="352127.15"/>
    <n v="51"/>
    <n v="9474.7999999999993"/>
    <n v="2444.1999999999998"/>
    <n v="21020.21"/>
    <n v="4895.57"/>
    <n v="64"/>
    <n v="16947.71"/>
    <n v="4285.62"/>
    <n v="173"/>
    <n v="1877.53"/>
    <n v="2102.3200000000002"/>
    <n v="12"/>
    <n v="301564.90000000002"/>
    <n v="121702.2"/>
    <x v="0"/>
    <x v="0"/>
    <x v="0"/>
    <x v="0"/>
    <x v="0"/>
    <x v="0"/>
  </r>
  <r>
    <x v="2"/>
    <x v="6"/>
    <x v="20"/>
    <x v="76"/>
    <n v="255"/>
    <n v="748874.39"/>
    <n v="410844.33"/>
    <n v="338030.06"/>
    <n v="54"/>
    <n v="17588.75"/>
    <n v="11575.25"/>
    <n v="33158.019999999997"/>
    <n v="23576.080000000002"/>
    <n v="166"/>
    <n v="29438.55"/>
    <n v="20852.18"/>
    <n v="409"/>
    <n v="3307.34"/>
    <n v="2073.8200000000002"/>
    <n v="30"/>
    <n v="251582.4"/>
    <n v="239298.8"/>
    <x v="0"/>
    <x v="0"/>
    <x v="0"/>
    <x v="0"/>
    <x v="0"/>
    <x v="0"/>
  </r>
  <r>
    <x v="2"/>
    <x v="6"/>
    <x v="20"/>
    <x v="77"/>
    <n v="208"/>
    <n v="336156.74"/>
    <n v="195291.4"/>
    <n v="140865.34"/>
    <n v="29"/>
    <n v="11939.97"/>
    <n v="7371.03"/>
    <n v="25370.48"/>
    <n v="17490.13"/>
    <n v="124"/>
    <n v="12771.47"/>
    <n v="18013.330000000002"/>
    <n v="263"/>
    <n v="5557.96"/>
    <n v="1133.6199999999999"/>
    <n v="30"/>
    <n v="79965.460000000006"/>
    <n v="65562.070000000007"/>
    <x v="0"/>
    <x v="0"/>
    <x v="0"/>
    <x v="0"/>
    <x v="0"/>
    <x v="0"/>
  </r>
  <r>
    <x v="2"/>
    <x v="6"/>
    <x v="20"/>
    <x v="78"/>
    <n v="402"/>
    <n v="537936.92000000004"/>
    <n v="321899.03000000003"/>
    <n v="216037.89"/>
    <n v="38"/>
    <n v="19656.21"/>
    <n v="13136.79"/>
    <n v="39397.96"/>
    <n v="33006.35"/>
    <n v="222"/>
    <n v="29117.02"/>
    <n v="32831.49"/>
    <n v="487"/>
    <n v="9405.1"/>
    <n v="4061.36"/>
    <n v="71"/>
    <n v="115201.60000000001"/>
    <n v="94054.41"/>
    <x v="0"/>
    <x v="0"/>
    <x v="0"/>
    <x v="0"/>
    <x v="0"/>
    <x v="0"/>
  </r>
  <r>
    <x v="2"/>
    <x v="6"/>
    <x v="21"/>
    <x v="79"/>
    <n v="66"/>
    <n v="60457.33"/>
    <n v="30878.15"/>
    <n v="29579.18"/>
    <n v="0"/>
    <n v="3339.8"/>
    <n v="1668.7"/>
    <n v="5883.93"/>
    <n v="3426.12"/>
    <n v="29"/>
    <n v="2024.45"/>
    <n v="4736.13"/>
    <n v="57"/>
    <n v="6331"/>
    <n v="2427.1"/>
    <n v="21"/>
    <n v="0"/>
    <n v="0"/>
    <x v="0"/>
    <x v="0"/>
    <x v="0"/>
    <x v="0"/>
    <x v="0"/>
    <x v="0"/>
  </r>
  <r>
    <x v="2"/>
    <x v="6"/>
    <x v="21"/>
    <x v="80"/>
    <n v="77"/>
    <n v="77492.75"/>
    <n v="39596.67"/>
    <n v="37896.080000000002"/>
    <n v="0"/>
    <n v="4126.5"/>
    <n v="1848"/>
    <n v="7621"/>
    <n v="4094.37"/>
    <n v="35"/>
    <n v="3231.93"/>
    <n v="4976.6099999999997"/>
    <n v="62"/>
    <n v="8393.65"/>
    <n v="5246.95"/>
    <n v="32"/>
    <n v="0"/>
    <n v="0"/>
    <x v="0"/>
    <x v="0"/>
    <x v="0"/>
    <x v="0"/>
    <x v="0"/>
    <x v="0"/>
  </r>
  <r>
    <x v="2"/>
    <x v="6"/>
    <x v="21"/>
    <x v="74"/>
    <n v="4"/>
    <n v="3238.25"/>
    <n v="2126.3000000000002"/>
    <n v="1111.95"/>
    <n v="0"/>
    <n v="287.77999999999997"/>
    <n v="163.72"/>
    <n v="397.8"/>
    <n v="288"/>
    <n v="2"/>
    <n v="401.7"/>
    <n v="163.19999999999999"/>
    <n v="4"/>
    <n v="24.67"/>
    <n v="139.78"/>
    <n v="1"/>
    <n v="0"/>
    <n v="0"/>
    <x v="0"/>
    <x v="0"/>
    <x v="0"/>
    <x v="0"/>
    <x v="0"/>
    <x v="0"/>
  </r>
  <r>
    <x v="2"/>
    <x v="6"/>
    <x v="21"/>
    <x v="76"/>
    <n v="0"/>
    <n v="221"/>
    <n v="0"/>
    <n v="221"/>
    <n v="0"/>
    <n v="0"/>
    <n v="0"/>
    <n v="0"/>
    <n v="0"/>
    <n v="0"/>
    <n v="0"/>
    <n v="0"/>
    <n v="0"/>
    <n v="0"/>
    <n v="0"/>
    <n v="0"/>
    <n v="0"/>
    <n v="0"/>
    <x v="0"/>
    <x v="0"/>
    <x v="0"/>
    <x v="0"/>
    <x v="0"/>
    <x v="0"/>
  </r>
  <r>
    <x v="2"/>
    <x v="6"/>
    <x v="21"/>
    <x v="78"/>
    <n v="4"/>
    <n v="4549.67"/>
    <n v="2333.7200000000003"/>
    <n v="2215.9499999999998"/>
    <n v="0"/>
    <n v="394.5"/>
    <n v="66"/>
    <n v="1032.3"/>
    <n v="0"/>
    <n v="3"/>
    <n v="495.76"/>
    <n v="121.83"/>
    <n v="6"/>
    <n v="293.39"/>
    <n v="81.290000000000006"/>
    <n v="3"/>
    <n v="0"/>
    <n v="0"/>
    <x v="0"/>
    <x v="0"/>
    <x v="0"/>
    <x v="0"/>
    <x v="0"/>
    <x v="0"/>
  </r>
  <r>
    <x v="2"/>
    <x v="6"/>
    <x v="21"/>
    <x v="133"/>
    <n v="10"/>
    <n v="13645.63"/>
    <n v="9739.2899999999991"/>
    <n v="3906.34"/>
    <n v="0"/>
    <n v="545.79999999999995"/>
    <n v="200.2"/>
    <n v="1769.24"/>
    <n v="938.12"/>
    <n v="9"/>
    <n v="141"/>
    <n v="1059.04"/>
    <n v="11"/>
    <n v="1141.3"/>
    <n v="2127.21"/>
    <n v="6"/>
    <n v="0"/>
    <n v="0"/>
    <x v="0"/>
    <x v="0"/>
    <x v="0"/>
    <x v="0"/>
    <x v="0"/>
    <x v="0"/>
  </r>
  <r>
    <x v="2"/>
    <x v="6"/>
    <x v="21"/>
    <x v="155"/>
    <n v="56"/>
    <n v="59438.82"/>
    <n v="27248.18"/>
    <n v="32190.639999999999"/>
    <n v="0"/>
    <n v="3187.2"/>
    <n v="1103.8"/>
    <n v="8743.1299999999992"/>
    <n v="2240.04"/>
    <n v="35"/>
    <n v="1778.18"/>
    <n v="1382.98"/>
    <n v="32"/>
    <n v="8861.1299999999992"/>
    <n v="555.02"/>
    <n v="24"/>
    <n v="0"/>
    <n v="0"/>
    <x v="0"/>
    <x v="0"/>
    <x v="0"/>
    <x v="0"/>
    <x v="0"/>
    <x v="0"/>
  </r>
  <r>
    <x v="2"/>
    <x v="6"/>
    <x v="30"/>
    <x v="134"/>
    <n v="0"/>
    <n v="108179.61"/>
    <n v="97573.9"/>
    <n v="10605.71"/>
    <n v="44"/>
    <n v="0"/>
    <n v="0"/>
    <n v="0"/>
    <n v="0"/>
    <n v="0"/>
    <n v="0"/>
    <n v="0"/>
    <n v="0"/>
    <n v="0"/>
    <n v="0"/>
    <n v="0"/>
    <n v="10605.71"/>
    <n v="97573.9"/>
    <x v="0"/>
    <x v="0"/>
    <x v="0"/>
    <x v="0"/>
    <x v="0"/>
    <x v="0"/>
  </r>
  <r>
    <x v="2"/>
    <x v="6"/>
    <x v="28"/>
    <x v="6"/>
    <n v="456"/>
    <n v="87157.43"/>
    <n v="35669.569999999992"/>
    <n v="51487.86"/>
    <n v="0"/>
    <n v="30312.85"/>
    <n v="12564.15"/>
    <n v="533.70000000000005"/>
    <n v="783.99"/>
    <n v="15"/>
    <n v="3595.81"/>
    <n v="5766.99"/>
    <n v="95"/>
    <n v="16219.5"/>
    <n v="13919.06"/>
    <n v="646"/>
    <n v="0"/>
    <n v="0"/>
    <x v="0"/>
    <x v="0"/>
    <x v="0"/>
    <x v="0"/>
    <x v="0"/>
    <x v="0"/>
  </r>
  <r>
    <x v="2"/>
    <x v="6"/>
    <x v="28"/>
    <x v="9"/>
    <n v="2"/>
    <n v="126"/>
    <n v="114"/>
    <n v="12"/>
    <n v="0"/>
    <n v="12"/>
    <n v="114"/>
    <n v="0"/>
    <n v="0"/>
    <n v="0"/>
    <n v="0"/>
    <n v="0"/>
    <n v="0"/>
    <n v="0"/>
    <n v="0"/>
    <n v="0"/>
    <n v="0"/>
    <n v="0"/>
    <x v="0"/>
    <x v="0"/>
    <x v="0"/>
    <x v="0"/>
    <x v="0"/>
    <x v="0"/>
  </r>
  <r>
    <x v="2"/>
    <x v="6"/>
    <x v="28"/>
    <x v="10"/>
    <n v="2"/>
    <n v="573.1"/>
    <n v="458.48"/>
    <n v="114.62"/>
    <n v="0"/>
    <n v="27.6"/>
    <n v="110.4"/>
    <n v="0"/>
    <n v="0"/>
    <n v="0"/>
    <n v="87.02"/>
    <n v="348.08"/>
    <n v="4"/>
    <n v="0"/>
    <n v="0"/>
    <n v="0"/>
    <n v="0"/>
    <n v="0"/>
    <x v="0"/>
    <x v="0"/>
    <x v="0"/>
    <x v="0"/>
    <x v="0"/>
    <x v="0"/>
  </r>
  <r>
    <x v="2"/>
    <x v="6"/>
    <x v="28"/>
    <x v="12"/>
    <n v="145"/>
    <n v="25877.84"/>
    <n v="7905.3299999999981"/>
    <n v="17972.510000000002"/>
    <n v="0"/>
    <n v="11303.15"/>
    <n v="3204.35"/>
    <n v="199.94"/>
    <n v="441.26"/>
    <n v="4"/>
    <n v="2284.88"/>
    <n v="978.87"/>
    <n v="28"/>
    <n v="4184.54"/>
    <n v="1998.45"/>
    <n v="133"/>
    <n v="0"/>
    <n v="0"/>
    <x v="0"/>
    <x v="0"/>
    <x v="0"/>
    <x v="0"/>
    <x v="0"/>
    <x v="0"/>
  </r>
  <r>
    <x v="2"/>
    <x v="6"/>
    <x v="28"/>
    <x v="14"/>
    <n v="162"/>
    <n v="33244.519999999997"/>
    <n v="12312.949999999997"/>
    <n v="20931.57"/>
    <n v="0"/>
    <n v="11591.05"/>
    <n v="4026.95"/>
    <n v="743.7"/>
    <n v="557.70000000000005"/>
    <n v="7"/>
    <n v="830.81"/>
    <n v="836.45"/>
    <n v="22"/>
    <n v="7115.01"/>
    <n v="4289.05"/>
    <n v="268"/>
    <n v="0"/>
    <n v="0"/>
    <x v="0"/>
    <x v="0"/>
    <x v="0"/>
    <x v="0"/>
    <x v="0"/>
    <x v="0"/>
  </r>
  <r>
    <x v="2"/>
    <x v="6"/>
    <x v="28"/>
    <x v="19"/>
    <n v="6"/>
    <n v="1329.6"/>
    <n v="62.399999999999864"/>
    <n v="1267.2"/>
    <n v="0"/>
    <n v="615.6"/>
    <n v="62.4"/>
    <n v="0"/>
    <n v="0"/>
    <n v="0"/>
    <n v="0"/>
    <n v="0"/>
    <n v="1"/>
    <n v="651.6"/>
    <n v="0"/>
    <n v="12"/>
    <n v="0"/>
    <n v="0"/>
    <x v="0"/>
    <x v="0"/>
    <x v="0"/>
    <x v="0"/>
    <x v="0"/>
    <x v="0"/>
  </r>
  <r>
    <x v="2"/>
    <x v="6"/>
    <x v="28"/>
    <x v="20"/>
    <n v="154"/>
    <n v="20093.55"/>
    <n v="7258.59"/>
    <n v="12834.96"/>
    <n v="0"/>
    <n v="9358.9"/>
    <n v="4524.6000000000004"/>
    <n v="0"/>
    <n v="0"/>
    <n v="0"/>
    <n v="401.57"/>
    <n v="97.85"/>
    <n v="7"/>
    <n v="2901.49"/>
    <n v="2636.14"/>
    <n v="143"/>
    <n v="0"/>
    <n v="0"/>
    <x v="0"/>
    <x v="0"/>
    <x v="0"/>
    <x v="0"/>
    <x v="0"/>
    <x v="0"/>
  </r>
  <r>
    <x v="2"/>
    <x v="6"/>
    <x v="28"/>
    <x v="113"/>
    <n v="126"/>
    <n v="23074.1"/>
    <n v="8061.3600000000006"/>
    <n v="15012.739999999998"/>
    <n v="0"/>
    <n v="9416.9"/>
    <n v="2817.6"/>
    <n v="965.4"/>
    <n v="616.70000000000005"/>
    <n v="5"/>
    <n v="624.9"/>
    <n v="163.19999999999999"/>
    <n v="12"/>
    <n v="4005.54"/>
    <n v="1299.6600000000001"/>
    <n v="120"/>
    <n v="0"/>
    <n v="0"/>
    <x v="0"/>
    <x v="0"/>
    <x v="0"/>
    <x v="0"/>
    <x v="0"/>
    <x v="0"/>
  </r>
  <r>
    <x v="2"/>
    <x v="6"/>
    <x v="28"/>
    <x v="173"/>
    <n v="1"/>
    <n v="671"/>
    <n v="536.79999999999995"/>
    <n v="134.19999999999999"/>
    <n v="0"/>
    <n v="39"/>
    <n v="156"/>
    <n v="0"/>
    <n v="0"/>
    <n v="0"/>
    <n v="64.16"/>
    <n v="256.64"/>
    <n v="2"/>
    <n v="31.04"/>
    <n v="124.16"/>
    <n v="2"/>
    <n v="0"/>
    <n v="0"/>
    <x v="0"/>
    <x v="0"/>
    <x v="0"/>
    <x v="0"/>
    <x v="0"/>
    <x v="0"/>
  </r>
  <r>
    <x v="2"/>
    <x v="6"/>
    <x v="28"/>
    <x v="1"/>
    <n v="3"/>
    <n v="1106.0999999999999"/>
    <n v="359.99999999999989"/>
    <n v="746.1"/>
    <n v="0"/>
    <n v="504"/>
    <n v="0"/>
    <n v="180"/>
    <n v="0"/>
    <n v="2"/>
    <n v="0"/>
    <n v="0"/>
    <n v="2"/>
    <n v="62.1"/>
    <n v="0"/>
    <n v="2"/>
    <n v="0"/>
    <n v="0"/>
    <x v="0"/>
    <x v="0"/>
    <x v="0"/>
    <x v="0"/>
    <x v="0"/>
    <x v="0"/>
  </r>
  <r>
    <x v="2"/>
    <x v="6"/>
    <x v="36"/>
    <x v="25"/>
    <n v="0"/>
    <n v="221"/>
    <n v="0"/>
    <n v="221"/>
    <n v="0"/>
    <n v="0"/>
    <n v="0"/>
    <n v="0"/>
    <n v="0"/>
    <n v="0"/>
    <n v="0"/>
    <n v="0"/>
    <n v="0"/>
    <n v="0"/>
    <n v="0"/>
    <n v="0"/>
    <n v="0"/>
    <n v="0"/>
    <x v="0"/>
    <x v="0"/>
    <x v="0"/>
    <x v="0"/>
    <x v="0"/>
    <x v="0"/>
  </r>
  <r>
    <x v="2"/>
    <x v="6"/>
    <x v="32"/>
    <x v="158"/>
    <n v="11"/>
    <n v="3642"/>
    <n v="72"/>
    <n v="3570"/>
    <n v="0"/>
    <n v="840"/>
    <n v="72"/>
    <n v="0"/>
    <n v="0"/>
    <n v="0"/>
    <n v="0"/>
    <n v="0"/>
    <n v="0"/>
    <n v="0"/>
    <n v="0"/>
    <n v="0"/>
    <n v="0"/>
    <n v="0"/>
    <x v="0"/>
    <x v="0"/>
    <x v="0"/>
    <x v="0"/>
    <x v="0"/>
    <x v="0"/>
  </r>
  <r>
    <x v="2"/>
    <x v="6"/>
    <x v="22"/>
    <x v="83"/>
    <n v="139"/>
    <n v="287110.5"/>
    <n v="108286.69999999998"/>
    <n v="178823.80000000002"/>
    <n v="9"/>
    <n v="18081.25"/>
    <n v="6655"/>
    <n v="6494.15"/>
    <n v="6855.9"/>
    <n v="72"/>
    <n v="22.02"/>
    <n v="228.24"/>
    <n v="4"/>
    <n v="1837.68"/>
    <n v="143.52000000000001"/>
    <n v="12"/>
    <n v="152004.70000000001"/>
    <n v="67703.91"/>
    <x v="0"/>
    <x v="0"/>
    <x v="0"/>
    <x v="0"/>
    <x v="0"/>
    <x v="0"/>
  </r>
  <r>
    <x v="2"/>
    <x v="6"/>
    <x v="22"/>
    <x v="84"/>
    <n v="173"/>
    <n v="184195.97"/>
    <n v="112229.54999999999"/>
    <n v="71966.420000000013"/>
    <n v="9"/>
    <n v="19254.259999999998"/>
    <n v="7951.99"/>
    <n v="13658.74"/>
    <n v="4330.2700000000004"/>
    <n v="92"/>
    <n v="1045.93"/>
    <n v="1704.67"/>
    <n v="22"/>
    <n v="304.12"/>
    <n v="2093.9699999999998"/>
    <n v="9"/>
    <n v="37082.370000000003"/>
    <n v="60170.63"/>
    <x v="0"/>
    <x v="0"/>
    <x v="0"/>
    <x v="0"/>
    <x v="0"/>
    <x v="0"/>
  </r>
  <r>
    <x v="2"/>
    <x v="6"/>
    <x v="22"/>
    <x v="85"/>
    <n v="189"/>
    <n v="892760.86"/>
    <n v="806272.23"/>
    <n v="86488.63"/>
    <n v="14"/>
    <n v="20235.78"/>
    <n v="8744.2199999999993"/>
    <n v="6352.16"/>
    <n v="11086.27"/>
    <n v="115"/>
    <n v="1247.07"/>
    <n v="4125.4399999999996"/>
    <n v="54"/>
    <n v="163.80000000000001"/>
    <n v="510.38"/>
    <n v="4"/>
    <n v="58269.82"/>
    <n v="746929.1"/>
    <x v="0"/>
    <x v="0"/>
    <x v="0"/>
    <x v="0"/>
    <x v="0"/>
    <x v="0"/>
  </r>
  <r>
    <x v="2"/>
    <x v="6"/>
    <x v="22"/>
    <x v="87"/>
    <n v="214"/>
    <n v="688150.84"/>
    <n v="620913.19999999995"/>
    <n v="67237.64"/>
    <n v="8"/>
    <n v="17604.5"/>
    <n v="8483"/>
    <n v="34233.449999999997"/>
    <n v="41099.440000000002"/>
    <n v="133"/>
    <n v="4182.4399999999996"/>
    <n v="6313.97"/>
    <n v="125"/>
    <n v="1678.6"/>
    <n v="1604.13"/>
    <n v="24"/>
    <n v="9176.65"/>
    <n v="412746.9"/>
    <x v="0"/>
    <x v="0"/>
    <x v="0"/>
    <x v="0"/>
    <x v="0"/>
    <x v="0"/>
  </r>
  <r>
    <x v="2"/>
    <x v="6"/>
    <x v="22"/>
    <x v="123"/>
    <n v="263"/>
    <n v="208111"/>
    <n v="165355.29999999999"/>
    <n v="42755.700000000004"/>
    <n v="0"/>
    <n v="11075.25"/>
    <n v="7320.75"/>
    <n v="28258.49"/>
    <n v="31943"/>
    <n v="272"/>
    <n v="1536.44"/>
    <n v="4220.09"/>
    <n v="47"/>
    <n v="1885.52"/>
    <n v="1468.48"/>
    <n v="19"/>
    <n v="0"/>
    <n v="0"/>
    <x v="0"/>
    <x v="0"/>
    <x v="0"/>
    <x v="0"/>
    <x v="0"/>
    <x v="0"/>
  </r>
  <r>
    <x v="2"/>
    <x v="6"/>
    <x v="22"/>
    <x v="164"/>
    <n v="515"/>
    <n v="288195.84999999998"/>
    <n v="228856.55999999997"/>
    <n v="59339.29"/>
    <n v="0"/>
    <n v="20521.599999999999"/>
    <n v="13126.9"/>
    <n v="32038.59"/>
    <n v="46311.58"/>
    <n v="311"/>
    <n v="4630"/>
    <n v="10939.29"/>
    <n v="132"/>
    <n v="2149.1"/>
    <n v="1778.45"/>
    <n v="19"/>
    <n v="0"/>
    <n v="0"/>
    <x v="0"/>
    <x v="0"/>
    <x v="0"/>
    <x v="0"/>
    <x v="0"/>
    <x v="0"/>
  </r>
  <r>
    <x v="2"/>
    <x v="6"/>
    <x v="23"/>
    <x v="135"/>
    <n v="301"/>
    <n v="96821.17"/>
    <n v="66387.81"/>
    <n v="30433.360000000001"/>
    <n v="0"/>
    <n v="3554.65"/>
    <n v="8231.25"/>
    <n v="0"/>
    <n v="0"/>
    <n v="0"/>
    <n v="0"/>
    <n v="0"/>
    <n v="0"/>
    <n v="14180.71"/>
    <n v="58156.56"/>
    <n v="227"/>
    <n v="0"/>
    <n v="0"/>
    <x v="0"/>
    <x v="0"/>
    <x v="0"/>
    <x v="0"/>
    <x v="0"/>
    <x v="0"/>
  </r>
  <r>
    <x v="2"/>
    <x v="6"/>
    <x v="23"/>
    <x v="90"/>
    <n v="254"/>
    <n v="146523.72"/>
    <n v="121807.3"/>
    <n v="24716.420000000002"/>
    <n v="0"/>
    <n v="3190.81"/>
    <n v="6936.59"/>
    <n v="0"/>
    <n v="0"/>
    <n v="0"/>
    <n v="0"/>
    <n v="0"/>
    <n v="0"/>
    <n v="14932.61"/>
    <n v="114870.7"/>
    <n v="390"/>
    <n v="0"/>
    <n v="0"/>
    <x v="0"/>
    <x v="0"/>
    <x v="0"/>
    <x v="0"/>
    <x v="0"/>
    <x v="0"/>
  </r>
  <r>
    <x v="2"/>
    <x v="6"/>
    <x v="23"/>
    <x v="91"/>
    <n v="143"/>
    <n v="75247.14"/>
    <n v="62982.28"/>
    <n v="12264.86"/>
    <n v="0"/>
    <n v="2002.2"/>
    <n v="4708.3500000000004"/>
    <n v="0"/>
    <n v="0"/>
    <n v="0"/>
    <n v="0"/>
    <n v="0"/>
    <n v="0"/>
    <n v="6682.66"/>
    <n v="58273.93"/>
    <n v="214"/>
    <n v="0"/>
    <n v="0"/>
    <x v="0"/>
    <x v="0"/>
    <x v="0"/>
    <x v="0"/>
    <x v="0"/>
    <x v="0"/>
  </r>
  <r>
    <x v="2"/>
    <x v="6"/>
    <x v="23"/>
    <x v="124"/>
    <n v="218"/>
    <n v="76561.53"/>
    <n v="58197.229999999996"/>
    <n v="18364.300000000003"/>
    <n v="0"/>
    <n v="2171.7800000000002"/>
    <n v="4496.42"/>
    <n v="0"/>
    <n v="0"/>
    <n v="0"/>
    <n v="0"/>
    <n v="0"/>
    <n v="0"/>
    <n v="7577.52"/>
    <n v="53700.81"/>
    <n v="224"/>
    <n v="0"/>
    <n v="0"/>
    <x v="0"/>
    <x v="0"/>
    <x v="0"/>
    <x v="0"/>
    <x v="0"/>
    <x v="0"/>
  </r>
  <r>
    <x v="2"/>
    <x v="6"/>
    <x v="23"/>
    <x v="125"/>
    <n v="64"/>
    <n v="237453.49"/>
    <n v="152384.79999999999"/>
    <n v="85068.69"/>
    <n v="24"/>
    <n v="1448.34"/>
    <n v="2686.66"/>
    <n v="0"/>
    <n v="0"/>
    <n v="0"/>
    <n v="0"/>
    <n v="0"/>
    <n v="0"/>
    <n v="709.3"/>
    <n v="6385.74"/>
    <n v="26"/>
    <n v="81397.05"/>
    <n v="143312.4"/>
    <x v="0"/>
    <x v="0"/>
    <x v="0"/>
    <x v="0"/>
    <x v="0"/>
    <x v="0"/>
  </r>
  <r>
    <x v="2"/>
    <x v="6"/>
    <x v="24"/>
    <x v="94"/>
    <n v="225"/>
    <n v="218854.45"/>
    <n v="64768.340000000026"/>
    <n v="154086.10999999999"/>
    <n v="28"/>
    <n v="28172.76"/>
    <n v="7662.24"/>
    <n v="4430.53"/>
    <n v="2589.5"/>
    <n v="10"/>
    <n v="256.38"/>
    <n v="985.92"/>
    <n v="7"/>
    <n v="1611.74"/>
    <n v="452.26"/>
    <n v="11"/>
    <n v="119606.7"/>
    <n v="39038.36"/>
    <x v="0"/>
    <x v="0"/>
    <x v="0"/>
    <x v="0"/>
    <x v="0"/>
    <x v="0"/>
  </r>
  <r>
    <x v="2"/>
    <x v="6"/>
    <x v="24"/>
    <x v="95"/>
    <n v="128"/>
    <n v="202751.42"/>
    <n v="93822.090000000026"/>
    <n v="108929.32999999999"/>
    <n v="24"/>
    <n v="13401.64"/>
    <n v="4852.1099999999997"/>
    <n v="5577.93"/>
    <n v="3371.12"/>
    <n v="17"/>
    <n v="1122.69"/>
    <n v="651.92999999999995"/>
    <n v="11"/>
    <n v="2612.37"/>
    <n v="900.33"/>
    <n v="17"/>
    <n v="86214.7"/>
    <n v="66148.5"/>
    <x v="0"/>
    <x v="0"/>
    <x v="0"/>
    <x v="0"/>
    <x v="0"/>
    <x v="0"/>
  </r>
  <r>
    <x v="2"/>
    <x v="6"/>
    <x v="24"/>
    <x v="97"/>
    <n v="210"/>
    <n v="324383.34999999998"/>
    <n v="234260.64999999997"/>
    <n v="90122.7"/>
    <n v="27"/>
    <n v="21819.16"/>
    <n v="8855.84"/>
    <n v="8213.83"/>
    <n v="13228.7"/>
    <n v="36"/>
    <n v="1536.58"/>
    <n v="428.38"/>
    <n v="13"/>
    <n v="1305.8800000000001"/>
    <n v="1533.42"/>
    <n v="19"/>
    <n v="57247.25"/>
    <n v="167329.29999999999"/>
    <x v="0"/>
    <x v="0"/>
    <x v="0"/>
    <x v="0"/>
    <x v="0"/>
    <x v="0"/>
  </r>
  <r>
    <x v="2"/>
    <x v="6"/>
    <x v="24"/>
    <x v="98"/>
    <n v="155"/>
    <n v="163041.12"/>
    <n v="73317"/>
    <n v="89724.12"/>
    <n v="12"/>
    <n v="19916.63"/>
    <n v="5529.62"/>
    <n v="8153.44"/>
    <n v="7521.72"/>
    <n v="26"/>
    <n v="1566.43"/>
    <n v="225.93"/>
    <n v="13"/>
    <n v="1333.5"/>
    <n v="579"/>
    <n v="8"/>
    <n v="58754.12"/>
    <n v="28110.41"/>
    <x v="0"/>
    <x v="0"/>
    <x v="0"/>
    <x v="0"/>
    <x v="0"/>
    <x v="0"/>
  </r>
  <r>
    <x v="2"/>
    <x v="6"/>
    <x v="24"/>
    <x v="126"/>
    <n v="118"/>
    <n v="75221.759999999995"/>
    <n v="56034.099999999991"/>
    <n v="19187.66"/>
    <n v="0"/>
    <n v="13447.88"/>
    <n v="4977.12"/>
    <n v="4716.66"/>
    <n v="13448.29"/>
    <n v="18"/>
    <n v="377.62"/>
    <n v="823.79"/>
    <n v="9"/>
    <n v="645.5"/>
    <n v="455"/>
    <n v="7"/>
    <n v="0"/>
    <n v="0"/>
    <x v="0"/>
    <x v="0"/>
    <x v="0"/>
    <x v="0"/>
    <x v="0"/>
    <x v="0"/>
  </r>
  <r>
    <x v="2"/>
    <x v="6"/>
    <x v="24"/>
    <x v="136"/>
    <n v="14"/>
    <n v="7063.2"/>
    <n v="3455.5499999999997"/>
    <n v="3607.65"/>
    <n v="0"/>
    <n v="2085.75"/>
    <n v="411.75"/>
    <n v="1521.9"/>
    <n v="0"/>
    <n v="1"/>
    <n v="0"/>
    <n v="0"/>
    <n v="0"/>
    <n v="0"/>
    <n v="0"/>
    <n v="0"/>
    <n v="0"/>
    <n v="0"/>
    <x v="0"/>
    <x v="0"/>
    <x v="0"/>
    <x v="0"/>
    <x v="0"/>
    <x v="0"/>
  </r>
  <r>
    <x v="2"/>
    <x v="6"/>
    <x v="24"/>
    <x v="127"/>
    <n v="672"/>
    <n v="83148.399999999994"/>
    <n v="45814.989999999991"/>
    <n v="37333.410000000003"/>
    <n v="0"/>
    <n v="31987.1"/>
    <n v="10884.9"/>
    <n v="2222.4699999999998"/>
    <n v="9362.06"/>
    <n v="24"/>
    <n v="397.8"/>
    <n v="669.13"/>
    <n v="9"/>
    <n v="1937.04"/>
    <n v="1729.84"/>
    <n v="35"/>
    <n v="0"/>
    <n v="0"/>
    <x v="0"/>
    <x v="0"/>
    <x v="0"/>
    <x v="0"/>
    <x v="0"/>
    <x v="0"/>
  </r>
  <r>
    <x v="2"/>
    <x v="6"/>
    <x v="25"/>
    <x v="101"/>
    <n v="47"/>
    <n v="18419.150000000001"/>
    <n v="13841.490000000002"/>
    <n v="4577.66"/>
    <n v="0"/>
    <n v="4026.64"/>
    <n v="3970.86"/>
    <n v="0"/>
    <n v="0"/>
    <n v="0"/>
    <n v="241.91"/>
    <n v="125.27"/>
    <n v="4"/>
    <n v="309.11"/>
    <n v="9745.36"/>
    <n v="45"/>
    <n v="0"/>
    <n v="0"/>
    <x v="0"/>
    <x v="0"/>
    <x v="0"/>
    <x v="0"/>
    <x v="0"/>
    <x v="0"/>
  </r>
  <r>
    <x v="2"/>
    <x v="6"/>
    <x v="25"/>
    <x v="128"/>
    <n v="334"/>
    <n v="71543.070000000007"/>
    <n v="39085.33"/>
    <n v="32457.74"/>
    <n v="1"/>
    <n v="26651.200000000001"/>
    <n v="22347.8"/>
    <n v="83.5"/>
    <n v="992.9"/>
    <n v="1"/>
    <n v="65.7"/>
    <n v="0"/>
    <n v="1"/>
    <n v="3242.34"/>
    <n v="13591.83"/>
    <n v="87"/>
    <n v="2415"/>
    <n v="0"/>
    <x v="0"/>
    <x v="0"/>
    <x v="0"/>
    <x v="0"/>
    <x v="0"/>
    <x v="0"/>
  </r>
  <r>
    <x v="2"/>
    <x v="6"/>
    <x v="25"/>
    <x v="137"/>
    <n v="187"/>
    <n v="228920.76"/>
    <n v="192534.72000000003"/>
    <n v="36386.039999999994"/>
    <n v="13"/>
    <n v="17261.509999999998"/>
    <n v="12938.49"/>
    <n v="0"/>
    <n v="0"/>
    <n v="0"/>
    <n v="127.42"/>
    <n v="1051.98"/>
    <n v="9"/>
    <n v="16310.11"/>
    <n v="39356.339999999997"/>
    <n v="188"/>
    <n v="0"/>
    <n v="139187.9"/>
    <x v="0"/>
    <x v="0"/>
    <x v="0"/>
    <x v="0"/>
    <x v="0"/>
    <x v="0"/>
  </r>
  <r>
    <x v="2"/>
    <x v="6"/>
    <x v="25"/>
    <x v="169"/>
    <n v="31"/>
    <n v="13450.93"/>
    <n v="10565.94"/>
    <n v="2884.9900000000002"/>
    <n v="0"/>
    <n v="2158.63"/>
    <n v="2691.37"/>
    <n v="0"/>
    <n v="0"/>
    <n v="0"/>
    <n v="131.4"/>
    <n v="250.9"/>
    <n v="3"/>
    <n v="594.96"/>
    <n v="7623.67"/>
    <n v="38"/>
    <n v="0"/>
    <n v="0"/>
    <x v="0"/>
    <x v="0"/>
    <x v="0"/>
    <x v="0"/>
    <x v="0"/>
    <x v="0"/>
  </r>
  <r>
    <x v="2"/>
    <x v="6"/>
    <x v="26"/>
    <x v="104"/>
    <n v="207"/>
    <n v="58771.77"/>
    <n v="16276.579999999994"/>
    <n v="42495.19"/>
    <n v="0"/>
    <n v="16491.150000000001"/>
    <n v="9763.85"/>
    <n v="0"/>
    <n v="0"/>
    <n v="0"/>
    <n v="4960"/>
    <n v="3412.15"/>
    <n v="60"/>
    <n v="259.04000000000002"/>
    <n v="3100.58"/>
    <n v="10"/>
    <n v="0"/>
    <n v="0"/>
    <x v="0"/>
    <x v="0"/>
    <x v="0"/>
    <x v="0"/>
    <x v="0"/>
    <x v="0"/>
  </r>
  <r>
    <x v="2"/>
    <x v="6"/>
    <x v="26"/>
    <x v="105"/>
    <n v="178"/>
    <n v="29717.59"/>
    <n v="8975.61"/>
    <n v="20741.98"/>
    <n v="0"/>
    <n v="16254.76"/>
    <n v="6043.99"/>
    <n v="0"/>
    <n v="0"/>
    <n v="0"/>
    <n v="1885.1"/>
    <n v="1794.5"/>
    <n v="39"/>
    <n v="1000.12"/>
    <n v="1137.1199999999999"/>
    <n v="13"/>
    <n v="0"/>
    <n v="0"/>
    <x v="0"/>
    <x v="0"/>
    <x v="0"/>
    <x v="0"/>
    <x v="0"/>
    <x v="0"/>
  </r>
  <r>
    <x v="2"/>
    <x v="6"/>
    <x v="26"/>
    <x v="106"/>
    <n v="31"/>
    <n v="11287.1"/>
    <n v="2298.6200000000008"/>
    <n v="8988.48"/>
    <n v="0"/>
    <n v="2171"/>
    <n v="1509.5"/>
    <n v="0"/>
    <n v="0"/>
    <n v="0"/>
    <n v="1309.3599999999999"/>
    <n v="672.64"/>
    <n v="16"/>
    <n v="29.12"/>
    <n v="116.48"/>
    <n v="1"/>
    <n v="0"/>
    <n v="0"/>
    <x v="0"/>
    <x v="0"/>
    <x v="0"/>
    <x v="0"/>
    <x v="0"/>
    <x v="0"/>
  </r>
  <r>
    <x v="3"/>
    <x v="6"/>
    <x v="0"/>
    <x v="3"/>
    <n v="222"/>
    <n v="143463.69"/>
    <n v="86612.53"/>
    <n v="56851.16"/>
    <n v="0"/>
    <n v="12654.95"/>
    <n v="7198.05"/>
    <n v="13812"/>
    <n v="11491.17"/>
    <n v="85"/>
    <n v="12140.45"/>
    <n v="8341.36"/>
    <n v="189"/>
    <n v="11963.76"/>
    <n v="8975.61"/>
    <n v="479"/>
    <n v="0"/>
    <n v="0"/>
    <x v="0"/>
    <x v="0"/>
    <x v="0"/>
    <x v="0"/>
    <x v="0"/>
    <x v="0"/>
  </r>
  <r>
    <x v="3"/>
    <x v="6"/>
    <x v="0"/>
    <x v="4"/>
    <n v="263"/>
    <n v="146116.19"/>
    <n v="98252.31"/>
    <n v="47863.88"/>
    <n v="0"/>
    <n v="15146.25"/>
    <n v="8648.75"/>
    <n v="9745.2000000000007"/>
    <n v="15974.43"/>
    <n v="100"/>
    <n v="8199.4699999999993"/>
    <n v="11762.75"/>
    <n v="181"/>
    <n v="10359.959999999999"/>
    <n v="10427.120000000001"/>
    <n v="448"/>
    <n v="0"/>
    <n v="0"/>
    <x v="0"/>
    <x v="0"/>
    <x v="0"/>
    <x v="0"/>
    <x v="0"/>
    <x v="0"/>
  </r>
  <r>
    <x v="3"/>
    <x v="6"/>
    <x v="0"/>
    <x v="111"/>
    <n v="689"/>
    <n v="515159.83"/>
    <n v="388778.86"/>
    <n v="126380.97"/>
    <n v="0"/>
    <n v="21684.7"/>
    <n v="9931.5499999999993"/>
    <n v="38190.769999999997"/>
    <n v="84644.44"/>
    <n v="325"/>
    <n v="31998.53"/>
    <n v="26239.26"/>
    <n v="455"/>
    <n v="29376.97"/>
    <n v="22293.19"/>
    <n v="1261"/>
    <n v="0"/>
    <n v="0"/>
    <x v="0"/>
    <x v="0"/>
    <x v="0"/>
    <x v="0"/>
    <x v="0"/>
    <x v="0"/>
  </r>
  <r>
    <x v="3"/>
    <x v="6"/>
    <x v="0"/>
    <x v="13"/>
    <n v="625"/>
    <n v="327423.84999999998"/>
    <n v="204995.14999999997"/>
    <n v="122428.70000000001"/>
    <n v="0"/>
    <n v="20131.939999999999"/>
    <n v="8954.06"/>
    <n v="31981.16"/>
    <n v="31475.360000000001"/>
    <n v="186"/>
    <n v="35787.75"/>
    <n v="19204.259999999998"/>
    <n v="433"/>
    <n v="24587.85"/>
    <n v="18448.43"/>
    <n v="911"/>
    <n v="0"/>
    <n v="0"/>
    <x v="0"/>
    <x v="0"/>
    <x v="0"/>
    <x v="0"/>
    <x v="0"/>
    <x v="0"/>
  </r>
  <r>
    <x v="3"/>
    <x v="6"/>
    <x v="0"/>
    <x v="14"/>
    <n v="0"/>
    <n v="1138.5"/>
    <n v="1078.8399999999999"/>
    <n v="59.66"/>
    <n v="0"/>
    <n v="0"/>
    <n v="0"/>
    <n v="59.66"/>
    <n v="319.83999999999997"/>
    <n v="1"/>
    <n v="0"/>
    <n v="0"/>
    <n v="0"/>
    <n v="0"/>
    <n v="0"/>
    <n v="0"/>
    <n v="0"/>
    <n v="0"/>
    <x v="0"/>
    <x v="0"/>
    <x v="0"/>
    <x v="0"/>
    <x v="0"/>
    <x v="0"/>
  </r>
  <r>
    <x v="3"/>
    <x v="6"/>
    <x v="0"/>
    <x v="141"/>
    <n v="438"/>
    <n v="221464.15"/>
    <n v="132033.37"/>
    <n v="89430.78"/>
    <n v="0"/>
    <n v="15457.31"/>
    <n v="5591.94"/>
    <n v="17038.57"/>
    <n v="20724.78"/>
    <n v="125"/>
    <n v="25276.9"/>
    <n v="16742.02"/>
    <n v="307"/>
    <n v="28334"/>
    <n v="13447.93"/>
    <n v="977"/>
    <n v="0"/>
    <n v="0"/>
    <x v="0"/>
    <x v="0"/>
    <x v="0"/>
    <x v="0"/>
    <x v="0"/>
    <x v="0"/>
  </r>
  <r>
    <x v="3"/>
    <x v="6"/>
    <x v="0"/>
    <x v="142"/>
    <n v="685"/>
    <n v="292977.64"/>
    <n v="171986.45"/>
    <n v="120991.19"/>
    <n v="0"/>
    <n v="22719.62"/>
    <n v="9593.6299999999992"/>
    <n v="27065.47"/>
    <n v="26214.73"/>
    <n v="165"/>
    <n v="33656.04"/>
    <n v="12265.26"/>
    <n v="341"/>
    <n v="31695.06"/>
    <n v="17352.43"/>
    <n v="1122"/>
    <n v="0"/>
    <n v="0"/>
    <x v="0"/>
    <x v="0"/>
    <x v="0"/>
    <x v="0"/>
    <x v="0"/>
    <x v="0"/>
  </r>
  <r>
    <x v="3"/>
    <x v="6"/>
    <x v="0"/>
    <x v="175"/>
    <n v="118"/>
    <n v="61646.91"/>
    <n v="53425.770000000004"/>
    <n v="8221.14"/>
    <n v="0"/>
    <n v="3451.6"/>
    <n v="13262.4"/>
    <n v="659.45"/>
    <n v="6728.39"/>
    <n v="39"/>
    <n v="2039.27"/>
    <n v="11412.62"/>
    <n v="127"/>
    <n v="1615.82"/>
    <n v="7246.68"/>
    <n v="208"/>
    <n v="0"/>
    <n v="0"/>
    <x v="0"/>
    <x v="0"/>
    <x v="0"/>
    <x v="0"/>
    <x v="0"/>
    <x v="0"/>
  </r>
  <r>
    <x v="3"/>
    <x v="6"/>
    <x v="0"/>
    <x v="195"/>
    <n v="681"/>
    <n v="302428.13"/>
    <n v="189938.24"/>
    <n v="112489.89"/>
    <n v="0"/>
    <n v="21167.4"/>
    <n v="10183.1"/>
    <n v="22826.91"/>
    <n v="27931.46"/>
    <n v="181"/>
    <n v="32282.74"/>
    <n v="26272.78"/>
    <n v="465"/>
    <n v="30209.84"/>
    <n v="24034.16"/>
    <n v="1263"/>
    <n v="0"/>
    <n v="0"/>
    <x v="0"/>
    <x v="0"/>
    <x v="0"/>
    <x v="0"/>
    <x v="0"/>
    <x v="0"/>
  </r>
  <r>
    <x v="3"/>
    <x v="6"/>
    <x v="0"/>
    <x v="196"/>
    <n v="564"/>
    <n v="221494.86"/>
    <n v="119950.37"/>
    <n v="101544.48999999999"/>
    <n v="0"/>
    <n v="19472.73"/>
    <n v="7293.52"/>
    <n v="15366.37"/>
    <n v="16552.669999999998"/>
    <n v="86"/>
    <n v="30041.599999999999"/>
    <n v="14837.13"/>
    <n v="377"/>
    <n v="29508.79"/>
    <n v="17428.97"/>
    <n v="1117"/>
    <n v="0"/>
    <n v="0"/>
    <x v="0"/>
    <x v="0"/>
    <x v="0"/>
    <x v="0"/>
    <x v="0"/>
    <x v="0"/>
  </r>
  <r>
    <x v="3"/>
    <x v="6"/>
    <x v="0"/>
    <x v="213"/>
    <n v="40"/>
    <n v="12566.97"/>
    <n v="7228.3199999999988"/>
    <n v="5338.6500000000005"/>
    <n v="0"/>
    <n v="1135.1500000000001"/>
    <n v="644.85"/>
    <n v="1019.87"/>
    <n v="1141.54"/>
    <n v="8"/>
    <n v="1817.24"/>
    <n v="535.91"/>
    <n v="20"/>
    <n v="1123.3900000000001"/>
    <n v="583.20000000000005"/>
    <n v="39"/>
    <n v="0"/>
    <n v="0"/>
    <x v="0"/>
    <x v="0"/>
    <x v="0"/>
    <x v="0"/>
    <x v="0"/>
    <x v="0"/>
  </r>
  <r>
    <x v="3"/>
    <x v="6"/>
    <x v="1"/>
    <x v="0"/>
    <n v="1050"/>
    <n v="1181272.04"/>
    <n v="991231.32000000007"/>
    <n v="190040.72"/>
    <n v="59"/>
    <n v="101062"/>
    <n v="53390.53"/>
    <n v="26122.83"/>
    <n v="15138.81"/>
    <n v="242"/>
    <n v="21661.33"/>
    <n v="16702.29"/>
    <n v="311"/>
    <n v="14145.4"/>
    <n v="18775.25"/>
    <n v="493"/>
    <n v="26502.16"/>
    <n v="804701.2"/>
    <x v="0"/>
    <x v="0"/>
    <x v="0"/>
    <x v="0"/>
    <x v="0"/>
    <x v="0"/>
  </r>
  <r>
    <x v="3"/>
    <x v="6"/>
    <x v="1"/>
    <x v="21"/>
    <n v="0"/>
    <n v="442"/>
    <n v="0"/>
    <n v="442"/>
    <n v="0"/>
    <n v="0"/>
    <n v="0"/>
    <n v="0"/>
    <n v="0"/>
    <n v="0"/>
    <n v="0"/>
    <n v="0"/>
    <n v="0"/>
    <n v="0"/>
    <n v="0"/>
    <n v="0"/>
    <n v="0"/>
    <n v="0"/>
    <x v="0"/>
    <x v="0"/>
    <x v="0"/>
    <x v="0"/>
    <x v="0"/>
    <x v="0"/>
  </r>
  <r>
    <x v="3"/>
    <x v="6"/>
    <x v="1"/>
    <x v="1"/>
    <n v="507"/>
    <n v="682972.28"/>
    <n v="622949.12"/>
    <n v="60023.16"/>
    <n v="51"/>
    <n v="28538.6"/>
    <n v="37246.400000000001"/>
    <n v="3671.09"/>
    <n v="4606.6899999999996"/>
    <n v="27"/>
    <n v="7641.21"/>
    <n v="15982.39"/>
    <n v="172"/>
    <n v="5957.74"/>
    <n v="10844.25"/>
    <n v="276"/>
    <n v="11510.52"/>
    <n v="537713.80000000005"/>
    <x v="0"/>
    <x v="0"/>
    <x v="0"/>
    <x v="0"/>
    <x v="0"/>
    <x v="0"/>
  </r>
  <r>
    <x v="3"/>
    <x v="6"/>
    <x v="1"/>
    <x v="6"/>
    <n v="53"/>
    <n v="7961.56"/>
    <n v="3316.67"/>
    <n v="4644.8900000000003"/>
    <n v="0"/>
    <n v="2700.95"/>
    <n v="1074.05"/>
    <n v="78"/>
    <n v="312"/>
    <n v="1"/>
    <n v="391.76"/>
    <n v="785.84"/>
    <n v="8"/>
    <n v="1352.18"/>
    <n v="364.78"/>
    <n v="36"/>
    <n v="0"/>
    <n v="0"/>
    <x v="0"/>
    <x v="0"/>
    <x v="0"/>
    <x v="0"/>
    <x v="0"/>
    <x v="0"/>
  </r>
  <r>
    <x v="3"/>
    <x v="6"/>
    <x v="1"/>
    <x v="22"/>
    <n v="36"/>
    <n v="29284.2"/>
    <n v="12844.210000000003"/>
    <n v="16439.989999999998"/>
    <n v="0"/>
    <n v="4000.13"/>
    <n v="2557.37"/>
    <n v="0"/>
    <n v="0"/>
    <n v="0"/>
    <n v="240.3"/>
    <n v="761.22"/>
    <n v="9"/>
    <n v="11359.56"/>
    <n v="9525.6200000000008"/>
    <n v="37"/>
    <n v="0"/>
    <n v="0"/>
    <x v="0"/>
    <x v="0"/>
    <x v="0"/>
    <x v="0"/>
    <x v="0"/>
    <x v="0"/>
  </r>
  <r>
    <x v="3"/>
    <x v="6"/>
    <x v="1"/>
    <x v="23"/>
    <n v="26"/>
    <n v="16812.98"/>
    <n v="7905.9"/>
    <n v="8907.08"/>
    <n v="1"/>
    <n v="2509.38"/>
    <n v="1148.1199999999999"/>
    <n v="217.8"/>
    <n v="164.46"/>
    <n v="4"/>
    <n v="3637.9"/>
    <n v="3576.8"/>
    <n v="33"/>
    <n v="0"/>
    <n v="0"/>
    <n v="0"/>
    <n v="0"/>
    <n v="2252"/>
    <x v="0"/>
    <x v="0"/>
    <x v="0"/>
    <x v="0"/>
    <x v="0"/>
    <x v="0"/>
  </r>
  <r>
    <x v="3"/>
    <x v="6"/>
    <x v="1"/>
    <x v="24"/>
    <n v="0"/>
    <n v="923073.32"/>
    <n v="923073.32"/>
    <n v="0"/>
    <n v="27"/>
    <n v="0"/>
    <n v="0"/>
    <n v="0"/>
    <n v="0"/>
    <n v="0"/>
    <n v="0"/>
    <n v="0"/>
    <n v="0"/>
    <n v="0"/>
    <n v="0"/>
    <n v="0"/>
    <n v="0"/>
    <n v="923073.3"/>
    <x v="0"/>
    <x v="0"/>
    <x v="0"/>
    <x v="0"/>
    <x v="0"/>
    <x v="0"/>
  </r>
  <r>
    <x v="3"/>
    <x v="6"/>
    <x v="1"/>
    <x v="112"/>
    <n v="492"/>
    <n v="134180.18"/>
    <n v="83902.51"/>
    <n v="50277.67"/>
    <n v="12"/>
    <n v="32523.9"/>
    <n v="32120.1"/>
    <n v="1537.31"/>
    <n v="2063.6799999999998"/>
    <n v="20"/>
    <n v="5594.03"/>
    <n v="8434.4"/>
    <n v="98"/>
    <n v="5541.23"/>
    <n v="8224.8799999999992"/>
    <n v="229"/>
    <n v="3360.2"/>
    <n v="25857.47"/>
    <x v="0"/>
    <x v="0"/>
    <x v="0"/>
    <x v="0"/>
    <x v="0"/>
    <x v="0"/>
  </r>
  <r>
    <x v="3"/>
    <x v="6"/>
    <x v="1"/>
    <x v="143"/>
    <n v="25"/>
    <n v="15178.26"/>
    <n v="10114.85"/>
    <n v="5063.41"/>
    <n v="0"/>
    <n v="2352.25"/>
    <n v="1367.75"/>
    <n v="1703.4"/>
    <n v="1258.2"/>
    <n v="9"/>
    <n v="1007.76"/>
    <n v="1565.7"/>
    <n v="25"/>
    <n v="0"/>
    <n v="0"/>
    <n v="0"/>
    <n v="0"/>
    <n v="0"/>
    <x v="0"/>
    <x v="0"/>
    <x v="0"/>
    <x v="0"/>
    <x v="0"/>
    <x v="0"/>
  </r>
  <r>
    <x v="3"/>
    <x v="6"/>
    <x v="1"/>
    <x v="214"/>
    <n v="27"/>
    <n v="22521.55"/>
    <n v="10949.75"/>
    <n v="11571.8"/>
    <n v="0"/>
    <n v="3466"/>
    <n v="566.5"/>
    <n v="2023.6"/>
    <n v="1794.6"/>
    <n v="3"/>
    <n v="577.79999999999995"/>
    <n v="380.25"/>
    <n v="8"/>
    <n v="5504.4"/>
    <n v="572"/>
    <n v="8"/>
    <n v="0"/>
    <n v="0"/>
    <x v="0"/>
    <x v="0"/>
    <x v="0"/>
    <x v="0"/>
    <x v="0"/>
    <x v="0"/>
  </r>
  <r>
    <x v="3"/>
    <x v="6"/>
    <x v="2"/>
    <x v="114"/>
    <n v="644"/>
    <n v="876762.88"/>
    <n v="564701.76"/>
    <n v="312061.12"/>
    <n v="11"/>
    <n v="49166.75"/>
    <n v="35115.25"/>
    <n v="63015.519999999997"/>
    <n v="59029.71"/>
    <n v="266"/>
    <n v="149585.4"/>
    <n v="155232.20000000001"/>
    <n v="2138"/>
    <n v="9893.75"/>
    <n v="7217.87"/>
    <n v="81"/>
    <n v="31542.7"/>
    <n v="64016.28"/>
    <x v="0"/>
    <x v="0"/>
    <x v="0"/>
    <x v="0"/>
    <x v="0"/>
    <x v="0"/>
  </r>
  <r>
    <x v="3"/>
    <x v="6"/>
    <x v="2"/>
    <x v="25"/>
    <n v="590"/>
    <n v="554192.56999999995"/>
    <n v="366873.18999999994"/>
    <n v="187319.38"/>
    <n v="15"/>
    <n v="38690.550000000003"/>
    <n v="38445.449999999997"/>
    <n v="34534.36"/>
    <n v="17232.13"/>
    <n v="145"/>
    <n v="89953.38"/>
    <n v="125268.2"/>
    <n v="1692"/>
    <n v="2487.52"/>
    <n v="1537.57"/>
    <n v="83"/>
    <n v="17843.57"/>
    <n v="80856.86"/>
    <x v="0"/>
    <x v="0"/>
    <x v="0"/>
    <x v="0"/>
    <x v="0"/>
    <x v="0"/>
  </r>
  <r>
    <x v="3"/>
    <x v="6"/>
    <x v="2"/>
    <x v="26"/>
    <n v="299"/>
    <n v="338382.48"/>
    <n v="220540.24"/>
    <n v="117842.23999999999"/>
    <n v="1"/>
    <n v="21788.39"/>
    <n v="23341.61"/>
    <n v="18906.68"/>
    <n v="10529.22"/>
    <n v="60"/>
    <n v="71156.67"/>
    <n v="115917.8"/>
    <n v="1305"/>
    <n v="193.5"/>
    <n v="157.5"/>
    <n v="6"/>
    <n v="0"/>
    <n v="11722.3"/>
    <x v="0"/>
    <x v="0"/>
    <x v="0"/>
    <x v="0"/>
    <x v="0"/>
    <x v="0"/>
  </r>
  <r>
    <x v="3"/>
    <x v="6"/>
    <x v="3"/>
    <x v="27"/>
    <n v="326"/>
    <n v="237853.86"/>
    <n v="178038.41999999998"/>
    <n v="59815.44"/>
    <n v="0"/>
    <n v="12676.85"/>
    <n v="8535.65"/>
    <n v="28944.44"/>
    <n v="31127.51"/>
    <n v="163"/>
    <n v="16682.740000000002"/>
    <n v="16372.57"/>
    <n v="299"/>
    <n v="470.41"/>
    <n v="1858.79"/>
    <n v="18"/>
    <n v="0"/>
    <n v="0"/>
    <x v="0"/>
    <x v="0"/>
    <x v="0"/>
    <x v="0"/>
    <x v="0"/>
    <x v="0"/>
  </r>
  <r>
    <x v="3"/>
    <x v="6"/>
    <x v="3"/>
    <x v="28"/>
    <n v="167"/>
    <n v="258694.45"/>
    <n v="133774.48000000001"/>
    <n v="124919.97"/>
    <n v="21"/>
    <n v="18329.759999999998"/>
    <n v="7955.24"/>
    <n v="10890.6"/>
    <n v="8225.26"/>
    <n v="54"/>
    <n v="2294.5100000000002"/>
    <n v="1855.62"/>
    <n v="54"/>
    <n v="1209.5999999999999"/>
    <n v="644.15"/>
    <n v="11"/>
    <n v="90851.5"/>
    <n v="76862.490000000005"/>
    <x v="0"/>
    <x v="0"/>
    <x v="0"/>
    <x v="0"/>
    <x v="0"/>
    <x v="0"/>
  </r>
  <r>
    <x v="3"/>
    <x v="6"/>
    <x v="3"/>
    <x v="29"/>
    <n v="340"/>
    <n v="786478.13"/>
    <n v="502919.71"/>
    <n v="283558.42"/>
    <n v="37"/>
    <n v="29846.76"/>
    <n v="21363.24"/>
    <n v="33793.85"/>
    <n v="44355.65"/>
    <n v="144"/>
    <n v="23999.79"/>
    <n v="36166.239999999998"/>
    <n v="497"/>
    <n v="440.12"/>
    <n v="257.14"/>
    <n v="26"/>
    <n v="192083.9"/>
    <n v="244478.4"/>
    <x v="0"/>
    <x v="0"/>
    <x v="0"/>
    <x v="0"/>
    <x v="0"/>
    <x v="0"/>
  </r>
  <r>
    <x v="3"/>
    <x v="6"/>
    <x v="3"/>
    <x v="215"/>
    <n v="8"/>
    <n v="9014.2800000000007"/>
    <n v="5185.34"/>
    <n v="3828.94"/>
    <n v="0"/>
    <n v="1225"/>
    <n v="265"/>
    <n v="2445.3000000000002"/>
    <n v="0"/>
    <n v="4"/>
    <n v="108.24"/>
    <n v="29.74"/>
    <n v="3"/>
    <n v="50.4"/>
    <n v="0"/>
    <n v="1"/>
    <n v="0"/>
    <n v="0"/>
    <x v="0"/>
    <x v="0"/>
    <x v="0"/>
    <x v="0"/>
    <x v="0"/>
    <x v="0"/>
  </r>
  <r>
    <x v="3"/>
    <x v="6"/>
    <x v="4"/>
    <x v="31"/>
    <n v="52"/>
    <n v="71447.34"/>
    <n v="71135.34"/>
    <n v="312"/>
    <n v="0"/>
    <n v="70"/>
    <n v="0"/>
    <n v="0"/>
    <n v="0"/>
    <n v="0"/>
    <n v="0"/>
    <n v="0"/>
    <n v="0"/>
    <n v="0"/>
    <n v="0"/>
    <n v="0"/>
    <n v="0"/>
    <n v="0"/>
    <x v="0"/>
    <x v="0"/>
    <x v="0"/>
    <x v="0"/>
    <x v="0"/>
    <x v="0"/>
  </r>
  <r>
    <x v="3"/>
    <x v="6"/>
    <x v="4"/>
    <x v="32"/>
    <n v="59"/>
    <n v="50649.599999999999"/>
    <n v="49885.599999999999"/>
    <n v="764"/>
    <n v="0"/>
    <n v="70"/>
    <n v="0"/>
    <n v="0"/>
    <n v="0"/>
    <n v="0"/>
    <n v="0"/>
    <n v="0"/>
    <n v="0"/>
    <n v="0"/>
    <n v="0"/>
    <n v="0"/>
    <n v="0"/>
    <n v="0"/>
    <x v="0"/>
    <x v="0"/>
    <x v="0"/>
    <x v="0"/>
    <x v="0"/>
    <x v="0"/>
  </r>
  <r>
    <x v="3"/>
    <x v="6"/>
    <x v="4"/>
    <x v="176"/>
    <n v="5"/>
    <n v="1651.3"/>
    <n v="951.3"/>
    <n v="700"/>
    <n v="0"/>
    <n v="700"/>
    <n v="0"/>
    <n v="0"/>
    <n v="0"/>
    <n v="0"/>
    <n v="0"/>
    <n v="0"/>
    <n v="0"/>
    <n v="0"/>
    <n v="0"/>
    <n v="0"/>
    <n v="0"/>
    <n v="0"/>
    <x v="0"/>
    <x v="0"/>
    <x v="0"/>
    <x v="0"/>
    <x v="0"/>
    <x v="0"/>
  </r>
  <r>
    <x v="3"/>
    <x v="6"/>
    <x v="4"/>
    <x v="186"/>
    <n v="3"/>
    <n v="135.9"/>
    <n v="135.9"/>
    <n v="0"/>
    <n v="0"/>
    <n v="0"/>
    <n v="0"/>
    <n v="0"/>
    <n v="0"/>
    <n v="0"/>
    <n v="0"/>
    <n v="0"/>
    <n v="0"/>
    <n v="0"/>
    <n v="0"/>
    <n v="0"/>
    <n v="0"/>
    <n v="0"/>
    <x v="0"/>
    <x v="0"/>
    <x v="0"/>
    <x v="0"/>
    <x v="0"/>
    <x v="0"/>
  </r>
  <r>
    <x v="3"/>
    <x v="6"/>
    <x v="4"/>
    <x v="216"/>
    <n v="0"/>
    <n v="135.9"/>
    <n v="135.9"/>
    <n v="0"/>
    <n v="0"/>
    <n v="0"/>
    <n v="0"/>
    <n v="0"/>
    <n v="0"/>
    <n v="0"/>
    <n v="0"/>
    <n v="0"/>
    <n v="0"/>
    <n v="0"/>
    <n v="0"/>
    <n v="0"/>
    <n v="0"/>
    <n v="0"/>
    <x v="0"/>
    <x v="0"/>
    <x v="0"/>
    <x v="0"/>
    <x v="0"/>
    <x v="0"/>
  </r>
  <r>
    <x v="3"/>
    <x v="6"/>
    <x v="5"/>
    <x v="33"/>
    <n v="0"/>
    <n v="24"/>
    <n v="21.6"/>
    <n v="2.4"/>
    <n v="0"/>
    <n v="0"/>
    <n v="0"/>
    <n v="0"/>
    <n v="0"/>
    <n v="0"/>
    <n v="0"/>
    <n v="0"/>
    <n v="0"/>
    <n v="2.4"/>
    <n v="21.6"/>
    <n v="1"/>
    <n v="0"/>
    <n v="0"/>
    <x v="0"/>
    <x v="0"/>
    <x v="0"/>
    <x v="0"/>
    <x v="0"/>
    <x v="0"/>
  </r>
  <r>
    <x v="3"/>
    <x v="6"/>
    <x v="5"/>
    <x v="35"/>
    <n v="0"/>
    <n v="693534.6"/>
    <n v="637948.75"/>
    <n v="55585.85"/>
    <n v="15"/>
    <n v="0"/>
    <n v="0"/>
    <n v="0"/>
    <n v="0"/>
    <n v="0"/>
    <n v="0"/>
    <n v="0"/>
    <n v="0"/>
    <n v="0"/>
    <n v="0"/>
    <n v="0"/>
    <n v="55585.85"/>
    <n v="637948.80000000005"/>
    <x v="0"/>
    <x v="0"/>
    <x v="0"/>
    <x v="0"/>
    <x v="0"/>
    <x v="0"/>
  </r>
  <r>
    <x v="3"/>
    <x v="6"/>
    <x v="5"/>
    <x v="36"/>
    <n v="156"/>
    <n v="187914.81"/>
    <n v="157703.20000000001"/>
    <n v="30211.61"/>
    <n v="0"/>
    <n v="5539.8"/>
    <n v="4610.2"/>
    <n v="22376.52"/>
    <n v="36084.230000000003"/>
    <n v="52"/>
    <n v="0"/>
    <n v="0"/>
    <n v="0"/>
    <n v="121.29"/>
    <n v="87.27"/>
    <n v="11"/>
    <n v="0"/>
    <n v="0"/>
    <x v="0"/>
    <x v="0"/>
    <x v="0"/>
    <x v="0"/>
    <x v="0"/>
    <x v="0"/>
  </r>
  <r>
    <x v="3"/>
    <x v="6"/>
    <x v="5"/>
    <x v="145"/>
    <n v="136"/>
    <n v="883334.55"/>
    <n v="527665.25"/>
    <n v="355669.30000000005"/>
    <n v="21"/>
    <n v="16421.63"/>
    <n v="6575.87"/>
    <n v="24467.07"/>
    <n v="19947.439999999999"/>
    <n v="27"/>
    <n v="1699.2"/>
    <n v="0"/>
    <n v="8"/>
    <n v="0"/>
    <n v="0"/>
    <n v="0"/>
    <n v="311632.40000000002"/>
    <n v="412312.9"/>
    <x v="0"/>
    <x v="0"/>
    <x v="0"/>
    <x v="0"/>
    <x v="0"/>
    <x v="0"/>
  </r>
  <r>
    <x v="3"/>
    <x v="6"/>
    <x v="6"/>
    <x v="38"/>
    <n v="83"/>
    <n v="981913.16"/>
    <n v="897477.10000000009"/>
    <n v="84436.06"/>
    <n v="42"/>
    <n v="7387.88"/>
    <n v="5473.37"/>
    <n v="97.15"/>
    <n v="64.349999999999994"/>
    <n v="2"/>
    <n v="2382.34"/>
    <n v="4780.13"/>
    <n v="55"/>
    <n v="10785.05"/>
    <n v="15296.71"/>
    <n v="72"/>
    <n v="61349.64"/>
    <n v="871539.5"/>
    <x v="0"/>
    <x v="0"/>
    <x v="0"/>
    <x v="0"/>
    <x v="0"/>
    <x v="0"/>
  </r>
  <r>
    <x v="3"/>
    <x v="6"/>
    <x v="6"/>
    <x v="116"/>
    <n v="184"/>
    <n v="252549.39"/>
    <n v="177220.64"/>
    <n v="75328.75"/>
    <n v="5"/>
    <n v="11974.3"/>
    <n v="13525.7"/>
    <n v="1727.83"/>
    <n v="4212.07"/>
    <n v="37"/>
    <n v="21247.23"/>
    <n v="39593.99"/>
    <n v="433"/>
    <n v="36781.39"/>
    <n v="44380.55"/>
    <n v="218"/>
    <n v="0"/>
    <n v="63628.53"/>
    <x v="0"/>
    <x v="0"/>
    <x v="0"/>
    <x v="0"/>
    <x v="0"/>
    <x v="0"/>
  </r>
  <r>
    <x v="3"/>
    <x v="6"/>
    <x v="6"/>
    <x v="117"/>
    <n v="215"/>
    <n v="157599.57999999999"/>
    <n v="86835.439999999988"/>
    <n v="70764.14"/>
    <n v="0"/>
    <n v="7649.2"/>
    <n v="6417.3"/>
    <n v="517.71"/>
    <n v="1017.6"/>
    <n v="11"/>
    <n v="25146.93"/>
    <n v="38443.11"/>
    <n v="478"/>
    <n v="34649.300000000003"/>
    <n v="37886.81"/>
    <n v="263"/>
    <n v="0"/>
    <n v="0"/>
    <x v="0"/>
    <x v="0"/>
    <x v="0"/>
    <x v="0"/>
    <x v="0"/>
    <x v="0"/>
  </r>
  <r>
    <x v="3"/>
    <x v="6"/>
    <x v="6"/>
    <x v="146"/>
    <n v="56"/>
    <n v="99437.82"/>
    <n v="71512.160000000003"/>
    <n v="27925.66"/>
    <n v="1"/>
    <n v="5916.38"/>
    <n v="3766.12"/>
    <n v="797.4"/>
    <n v="0"/>
    <n v="3"/>
    <n v="3023.36"/>
    <n v="3213.82"/>
    <n v="53"/>
    <n v="17348.52"/>
    <n v="13320.4"/>
    <n v="67"/>
    <n v="0"/>
    <n v="49617.02"/>
    <x v="0"/>
    <x v="0"/>
    <x v="0"/>
    <x v="0"/>
    <x v="0"/>
    <x v="0"/>
  </r>
  <r>
    <x v="3"/>
    <x v="6"/>
    <x v="6"/>
    <x v="205"/>
    <n v="6"/>
    <n v="36269.129999999997"/>
    <n v="32392.129999999997"/>
    <n v="3877"/>
    <n v="2"/>
    <n v="1033"/>
    <n v="132"/>
    <n v="0"/>
    <n v="0"/>
    <n v="0"/>
    <n v="222.3"/>
    <n v="0"/>
    <n v="1"/>
    <n v="2621.7"/>
    <n v="0"/>
    <n v="6"/>
    <n v="0"/>
    <n v="32260.13"/>
    <x v="0"/>
    <x v="0"/>
    <x v="0"/>
    <x v="0"/>
    <x v="0"/>
    <x v="0"/>
  </r>
  <r>
    <x v="3"/>
    <x v="6"/>
    <x v="7"/>
    <x v="41"/>
    <n v="227"/>
    <n v="213394.79"/>
    <n v="71294.59"/>
    <n v="142100.20000000001"/>
    <n v="0"/>
    <n v="16654.009999999998"/>
    <n v="14972.24"/>
    <n v="5166.6899999999996"/>
    <n v="2829.32"/>
    <n v="21"/>
    <n v="23618.5"/>
    <n v="37501.01"/>
    <n v="497"/>
    <n v="0"/>
    <n v="0"/>
    <n v="0"/>
    <n v="0"/>
    <n v="0"/>
    <x v="0"/>
    <x v="0"/>
    <x v="0"/>
    <x v="0"/>
    <x v="0"/>
    <x v="0"/>
  </r>
  <r>
    <x v="3"/>
    <x v="6"/>
    <x v="8"/>
    <x v="42"/>
    <n v="277"/>
    <n v="615006.03"/>
    <n v="528992.03"/>
    <n v="86014"/>
    <n v="18"/>
    <n v="27395.27"/>
    <n v="12077.23"/>
    <n v="38550.480000000003"/>
    <n v="13053.16"/>
    <n v="160"/>
    <n v="8159.75"/>
    <n v="4699.5"/>
    <n v="77"/>
    <n v="1224.3900000000001"/>
    <n v="335.56"/>
    <n v="18"/>
    <n v="9063.11"/>
    <n v="395619.3"/>
    <x v="0"/>
    <x v="0"/>
    <x v="0"/>
    <x v="0"/>
    <x v="0"/>
    <x v="0"/>
  </r>
  <r>
    <x v="3"/>
    <x v="6"/>
    <x v="8"/>
    <x v="147"/>
    <n v="340"/>
    <n v="763835.02"/>
    <n v="597004.23"/>
    <n v="166830.79"/>
    <n v="26"/>
    <n v="40589.51"/>
    <n v="16761.740000000002"/>
    <n v="26574.84"/>
    <n v="15610.75"/>
    <n v="183"/>
    <n v="42912.35"/>
    <n v="21606.29"/>
    <n v="330"/>
    <n v="2787.3"/>
    <n v="686.79"/>
    <n v="40"/>
    <n v="53026.79"/>
    <n v="457967.5"/>
    <x v="0"/>
    <x v="0"/>
    <x v="0"/>
    <x v="0"/>
    <x v="0"/>
    <x v="0"/>
  </r>
  <r>
    <x v="3"/>
    <x v="6"/>
    <x v="9"/>
    <x v="43"/>
    <n v="501"/>
    <n v="284747.2"/>
    <n v="153633.51"/>
    <n v="131113.69"/>
    <n v="0"/>
    <n v="56254.03"/>
    <n v="19133.47"/>
    <n v="38257.089999999997"/>
    <n v="16929.52"/>
    <n v="57"/>
    <n v="10370.02"/>
    <n v="3486.21"/>
    <n v="86"/>
    <n v="23792.55"/>
    <n v="3711.09"/>
    <n v="50"/>
    <n v="0"/>
    <n v="0"/>
    <x v="0"/>
    <x v="0"/>
    <x v="0"/>
    <x v="0"/>
    <x v="0"/>
    <x v="0"/>
  </r>
  <r>
    <x v="3"/>
    <x v="6"/>
    <x v="9"/>
    <x v="44"/>
    <n v="18"/>
    <n v="240207.77"/>
    <n v="226497.71"/>
    <n v="13710.06"/>
    <n v="6"/>
    <n v="3649.4"/>
    <n v="582.6"/>
    <n v="75.3"/>
    <n v="1911.9"/>
    <n v="1"/>
    <n v="243.9"/>
    <n v="0"/>
    <n v="2"/>
    <n v="0"/>
    <n v="0"/>
    <n v="0"/>
    <n v="9741.4599999999991"/>
    <n v="220028.79999999999"/>
    <x v="0"/>
    <x v="0"/>
    <x v="0"/>
    <x v="0"/>
    <x v="0"/>
    <x v="0"/>
  </r>
  <r>
    <x v="3"/>
    <x v="6"/>
    <x v="9"/>
    <x v="45"/>
    <n v="355"/>
    <n v="366781.14"/>
    <n v="254484.53"/>
    <n v="112296.61000000002"/>
    <n v="0"/>
    <n v="23002.560000000001"/>
    <n v="11111.19"/>
    <n v="63453.62"/>
    <n v="35239"/>
    <n v="73"/>
    <n v="7745.63"/>
    <n v="5964.2"/>
    <n v="109"/>
    <n v="17369.8"/>
    <n v="4784.8999999999996"/>
    <n v="53"/>
    <n v="0"/>
    <n v="0"/>
    <x v="0"/>
    <x v="0"/>
    <x v="0"/>
    <x v="0"/>
    <x v="0"/>
    <x v="0"/>
  </r>
  <r>
    <x v="3"/>
    <x v="6"/>
    <x v="9"/>
    <x v="148"/>
    <n v="362"/>
    <n v="584648.57999999996"/>
    <n v="449490.41"/>
    <n v="135158.16999999998"/>
    <n v="6"/>
    <n v="31878.5"/>
    <n v="15550.5"/>
    <n v="69016.649999999994"/>
    <n v="24951.09"/>
    <n v="94"/>
    <n v="13536.62"/>
    <n v="5523.78"/>
    <n v="103"/>
    <n v="6508.14"/>
    <n v="4387.32"/>
    <n v="20"/>
    <n v="14218.26"/>
    <n v="211142.2"/>
    <x v="0"/>
    <x v="0"/>
    <x v="0"/>
    <x v="0"/>
    <x v="0"/>
    <x v="0"/>
  </r>
  <r>
    <x v="3"/>
    <x v="6"/>
    <x v="9"/>
    <x v="149"/>
    <n v="51"/>
    <n v="236176.91"/>
    <n v="217208.89"/>
    <n v="18968.02"/>
    <n v="3"/>
    <n v="9585.1"/>
    <n v="2389.9"/>
    <n v="4059.28"/>
    <n v="5442.92"/>
    <n v="5"/>
    <n v="2403.14"/>
    <n v="398.16"/>
    <n v="26"/>
    <n v="2920.5"/>
    <n v="0"/>
    <n v="4"/>
    <n v="0"/>
    <n v="189973.5"/>
    <x v="0"/>
    <x v="0"/>
    <x v="0"/>
    <x v="0"/>
    <x v="0"/>
    <x v="0"/>
  </r>
  <r>
    <x v="3"/>
    <x v="6"/>
    <x v="10"/>
    <x v="47"/>
    <n v="69"/>
    <n v="85496.33"/>
    <n v="43340.770000000004"/>
    <n v="42155.56"/>
    <n v="5"/>
    <n v="7516.01"/>
    <n v="2751.49"/>
    <n v="3305.69"/>
    <n v="3027.33"/>
    <n v="18"/>
    <n v="1738.8"/>
    <n v="1869.81"/>
    <n v="34"/>
    <n v="104.46"/>
    <n v="61.44"/>
    <n v="3"/>
    <n v="28280.6"/>
    <n v="22964.66"/>
    <x v="0"/>
    <x v="0"/>
    <x v="0"/>
    <x v="0"/>
    <x v="0"/>
    <x v="0"/>
  </r>
  <r>
    <x v="3"/>
    <x v="6"/>
    <x v="10"/>
    <x v="49"/>
    <n v="64"/>
    <n v="407510.55"/>
    <n v="132852.63"/>
    <n v="274657.91999999998"/>
    <n v="23"/>
    <n v="5195.76"/>
    <n v="2009.24"/>
    <n v="2540.0100000000002"/>
    <n v="1839.57"/>
    <n v="10"/>
    <n v="2970.55"/>
    <n v="2872.7"/>
    <n v="40"/>
    <n v="472.2"/>
    <n v="1371.5"/>
    <n v="10"/>
    <n v="250136.4"/>
    <n v="116000.5"/>
    <x v="0"/>
    <x v="0"/>
    <x v="0"/>
    <x v="0"/>
    <x v="0"/>
    <x v="0"/>
  </r>
  <r>
    <x v="3"/>
    <x v="6"/>
    <x v="10"/>
    <x v="52"/>
    <n v="70"/>
    <n v="24446.05"/>
    <n v="16412.439999999999"/>
    <n v="8033.61"/>
    <n v="0"/>
    <n v="2840.4"/>
    <n v="1594.6"/>
    <n v="2000.26"/>
    <n v="3091.34"/>
    <n v="10"/>
    <n v="1457.09"/>
    <n v="695.36"/>
    <n v="20"/>
    <n v="1735.86"/>
    <n v="847.94"/>
    <n v="31"/>
    <n v="0"/>
    <n v="0"/>
    <x v="0"/>
    <x v="0"/>
    <x v="0"/>
    <x v="0"/>
    <x v="0"/>
    <x v="0"/>
  </r>
  <r>
    <x v="3"/>
    <x v="6"/>
    <x v="10"/>
    <x v="53"/>
    <n v="141"/>
    <n v="285367.46000000002"/>
    <n v="86222.48000000004"/>
    <n v="199144.97999999998"/>
    <n v="29"/>
    <n v="15266.39"/>
    <n v="4939.8599999999997"/>
    <n v="8690.08"/>
    <n v="1302.1600000000001"/>
    <n v="30"/>
    <n v="8039.92"/>
    <n v="2045.89"/>
    <n v="91"/>
    <n v="1469.79"/>
    <n v="350.11"/>
    <n v="22"/>
    <n v="165678.79999999999"/>
    <n v="57600"/>
    <x v="0"/>
    <x v="0"/>
    <x v="0"/>
    <x v="0"/>
    <x v="0"/>
    <x v="0"/>
  </r>
  <r>
    <x v="3"/>
    <x v="6"/>
    <x v="10"/>
    <x v="54"/>
    <n v="147"/>
    <n v="491954.17"/>
    <n v="231842.03999999998"/>
    <n v="260112.13"/>
    <n v="35"/>
    <n v="13220.27"/>
    <n v="6468.48"/>
    <n v="5134.6099999999997"/>
    <n v="4886.6499999999996"/>
    <n v="28"/>
    <n v="11710.22"/>
    <n v="5649.56"/>
    <n v="164"/>
    <n v="829.63"/>
    <n v="922.62"/>
    <n v="26"/>
    <n v="228612.4"/>
    <n v="193872.2"/>
    <x v="0"/>
    <x v="0"/>
    <x v="0"/>
    <x v="0"/>
    <x v="0"/>
    <x v="0"/>
  </r>
  <r>
    <x v="3"/>
    <x v="6"/>
    <x v="10"/>
    <x v="118"/>
    <n v="72"/>
    <n v="172783.75"/>
    <n v="105863.28"/>
    <n v="66920.47"/>
    <n v="15"/>
    <n v="8546.5"/>
    <n v="2421"/>
    <n v="7949.77"/>
    <n v="3016.49"/>
    <n v="20"/>
    <n v="4590.03"/>
    <n v="3300.88"/>
    <n v="54"/>
    <n v="175.5"/>
    <n v="0"/>
    <n v="5"/>
    <n v="45658.67"/>
    <n v="75192.39"/>
    <x v="0"/>
    <x v="0"/>
    <x v="0"/>
    <x v="0"/>
    <x v="0"/>
    <x v="0"/>
  </r>
  <r>
    <x v="3"/>
    <x v="6"/>
    <x v="10"/>
    <x v="131"/>
    <n v="219"/>
    <n v="370222.83"/>
    <n v="204855.43000000002"/>
    <n v="165367.4"/>
    <n v="39"/>
    <n v="16335.25"/>
    <n v="8487.75"/>
    <n v="9317.84"/>
    <n v="10459.66"/>
    <n v="34"/>
    <n v="7438.25"/>
    <n v="1803.59"/>
    <n v="80"/>
    <n v="576.05999999999995"/>
    <n v="21.84"/>
    <n v="3"/>
    <n v="131700"/>
    <n v="144527.6"/>
    <x v="0"/>
    <x v="0"/>
    <x v="0"/>
    <x v="0"/>
    <x v="0"/>
    <x v="0"/>
  </r>
  <r>
    <x v="3"/>
    <x v="6"/>
    <x v="10"/>
    <x v="150"/>
    <n v="140"/>
    <n v="536864.15"/>
    <n v="243229.28000000003"/>
    <n v="293634.87"/>
    <n v="45"/>
    <n v="14721.26"/>
    <n v="5591.24"/>
    <n v="8777.9599999999991"/>
    <n v="2890.82"/>
    <n v="30"/>
    <n v="9757.26"/>
    <n v="3811.07"/>
    <n v="113"/>
    <n v="571.79"/>
    <n v="1496.89"/>
    <n v="13"/>
    <n v="256966.6"/>
    <n v="206101.7"/>
    <x v="0"/>
    <x v="0"/>
    <x v="0"/>
    <x v="0"/>
    <x v="0"/>
    <x v="0"/>
  </r>
  <r>
    <x v="3"/>
    <x v="6"/>
    <x v="10"/>
    <x v="151"/>
    <n v="29"/>
    <n v="85277.77"/>
    <n v="3165.1500000000087"/>
    <n v="82112.62"/>
    <n v="6"/>
    <n v="2932.76"/>
    <n v="999.74"/>
    <n v="325.8"/>
    <n v="0"/>
    <n v="1"/>
    <n v="2099.02"/>
    <n v="1108.25"/>
    <n v="28"/>
    <n v="285.04000000000002"/>
    <n v="405.56"/>
    <n v="3"/>
    <n v="75445"/>
    <n v="0"/>
    <x v="0"/>
    <x v="0"/>
    <x v="0"/>
    <x v="0"/>
    <x v="0"/>
    <x v="0"/>
  </r>
  <r>
    <x v="3"/>
    <x v="6"/>
    <x v="10"/>
    <x v="152"/>
    <n v="13"/>
    <n v="814.5"/>
    <n v="527.70000000000005"/>
    <n v="286.8"/>
    <n v="0"/>
    <n v="286.8"/>
    <n v="527.70000000000005"/>
    <n v="0"/>
    <n v="0"/>
    <n v="0"/>
    <n v="0"/>
    <n v="0"/>
    <n v="0"/>
    <n v="0"/>
    <n v="0"/>
    <n v="0"/>
    <n v="0"/>
    <n v="0"/>
    <x v="0"/>
    <x v="0"/>
    <x v="0"/>
    <x v="0"/>
    <x v="0"/>
    <x v="0"/>
  </r>
  <r>
    <x v="3"/>
    <x v="6"/>
    <x v="27"/>
    <x v="119"/>
    <n v="42"/>
    <n v="108300.55"/>
    <n v="101030.36"/>
    <n v="7270.1900000000005"/>
    <n v="7"/>
    <n v="3831.38"/>
    <n v="2653.62"/>
    <n v="0"/>
    <n v="0"/>
    <n v="0"/>
    <n v="401.21"/>
    <n v="2483.16"/>
    <n v="18"/>
    <n v="165.6"/>
    <n v="57.6"/>
    <n v="4"/>
    <n v="2700"/>
    <n v="95835.98"/>
    <x v="0"/>
    <x v="0"/>
    <x v="0"/>
    <x v="0"/>
    <x v="0"/>
    <x v="0"/>
  </r>
  <r>
    <x v="3"/>
    <x v="6"/>
    <x v="11"/>
    <x v="57"/>
    <n v="286"/>
    <n v="89114.25"/>
    <n v="24173.160000000003"/>
    <n v="64941.09"/>
    <n v="0"/>
    <n v="58717.59"/>
    <n v="15819.81"/>
    <n v="1956.6"/>
    <n v="1480.05"/>
    <n v="2"/>
    <n v="4185.8999999999996"/>
    <n v="0"/>
    <n v="19"/>
    <n v="81"/>
    <n v="0"/>
    <n v="3"/>
    <n v="0"/>
    <n v="0"/>
    <x v="0"/>
    <x v="0"/>
    <x v="0"/>
    <x v="0"/>
    <x v="0"/>
    <x v="0"/>
  </r>
  <r>
    <x v="3"/>
    <x v="6"/>
    <x v="11"/>
    <x v="153"/>
    <n v="122"/>
    <n v="31598.6"/>
    <n v="8550.34"/>
    <n v="23048.26"/>
    <n v="0"/>
    <n v="23048.26"/>
    <n v="8550.34"/>
    <n v="0"/>
    <n v="0"/>
    <n v="0"/>
    <n v="0"/>
    <n v="0"/>
    <n v="0"/>
    <n v="0"/>
    <n v="0"/>
    <n v="0"/>
    <n v="0"/>
    <n v="0"/>
    <x v="0"/>
    <x v="0"/>
    <x v="0"/>
    <x v="0"/>
    <x v="0"/>
    <x v="0"/>
  </r>
  <r>
    <x v="3"/>
    <x v="6"/>
    <x v="12"/>
    <x v="60"/>
    <n v="75"/>
    <n v="380941"/>
    <n v="2807.2999999999884"/>
    <n v="378133.7"/>
    <n v="11"/>
    <n v="12055"/>
    <n v="852.5"/>
    <n v="977.4"/>
    <n v="0"/>
    <n v="3"/>
    <n v="915.3"/>
    <n v="0"/>
    <n v="7"/>
    <n v="0"/>
    <n v="0"/>
    <n v="0"/>
    <n v="364186"/>
    <n v="0"/>
    <x v="0"/>
    <x v="0"/>
    <x v="0"/>
    <x v="0"/>
    <x v="0"/>
    <x v="0"/>
  </r>
  <r>
    <x v="3"/>
    <x v="6"/>
    <x v="12"/>
    <x v="61"/>
    <n v="51"/>
    <n v="27544.95"/>
    <n v="20149.43"/>
    <n v="7395.52"/>
    <n v="1"/>
    <n v="2270.15"/>
    <n v="1240.3499999999999"/>
    <n v="4323.47"/>
    <n v="1060.81"/>
    <n v="10"/>
    <n v="745.2"/>
    <n v="0"/>
    <n v="6"/>
    <n v="56.7"/>
    <n v="0"/>
    <n v="1"/>
    <n v="0"/>
    <n v="7079.71"/>
    <x v="0"/>
    <x v="0"/>
    <x v="0"/>
    <x v="0"/>
    <x v="0"/>
    <x v="0"/>
  </r>
  <r>
    <x v="3"/>
    <x v="6"/>
    <x v="12"/>
    <x v="55"/>
    <n v="178"/>
    <n v="539384.47"/>
    <n v="330773.89"/>
    <n v="208610.58"/>
    <n v="46"/>
    <n v="16530.5"/>
    <n v="5183.25"/>
    <n v="10708.38"/>
    <n v="3342.91"/>
    <n v="38"/>
    <n v="7837.5"/>
    <n v="2578.69"/>
    <n v="74"/>
    <n v="1220.2"/>
    <n v="2567.1"/>
    <n v="29"/>
    <n v="172314"/>
    <n v="288999.40000000002"/>
    <x v="0"/>
    <x v="0"/>
    <x v="0"/>
    <x v="0"/>
    <x v="0"/>
    <x v="0"/>
  </r>
  <r>
    <x v="3"/>
    <x v="6"/>
    <x v="37"/>
    <x v="190"/>
    <n v="6"/>
    <n v="22660.2"/>
    <n v="17316.050000000003"/>
    <n v="5344.15"/>
    <n v="1"/>
    <n v="414.9"/>
    <n v="578.1"/>
    <n v="189.96"/>
    <n v="5320.64"/>
    <n v="4"/>
    <n v="25.09"/>
    <n v="225.81"/>
    <n v="1"/>
    <n v="31.2"/>
    <n v="170.3"/>
    <n v="2"/>
    <n v="4200"/>
    <n v="0"/>
    <x v="0"/>
    <x v="0"/>
    <x v="0"/>
    <x v="0"/>
    <x v="0"/>
    <x v="0"/>
  </r>
  <r>
    <x v="3"/>
    <x v="6"/>
    <x v="13"/>
    <x v="62"/>
    <n v="593"/>
    <n v="233391"/>
    <n v="202500.16"/>
    <n v="30890.84"/>
    <n v="0"/>
    <n v="9026.7000000000007"/>
    <n v="25983.3"/>
    <n v="982.36"/>
    <n v="9921.41"/>
    <n v="28"/>
    <n v="10668.66"/>
    <n v="143383.70000000001"/>
    <n v="1250"/>
    <n v="320.12"/>
    <n v="1404.23"/>
    <n v="46"/>
    <n v="0"/>
    <n v="0"/>
    <x v="0"/>
    <x v="0"/>
    <x v="0"/>
    <x v="0"/>
    <x v="0"/>
    <x v="0"/>
  </r>
  <r>
    <x v="3"/>
    <x v="6"/>
    <x v="14"/>
    <x v="63"/>
    <n v="32"/>
    <n v="109130.75"/>
    <n v="72401.42"/>
    <n v="36729.33"/>
    <n v="0"/>
    <n v="4604.13"/>
    <n v="1417.12"/>
    <n v="23172.62"/>
    <n v="7829.38"/>
    <n v="14"/>
    <n v="3614.58"/>
    <n v="1150.92"/>
    <n v="14"/>
    <n v="0"/>
    <n v="0"/>
    <n v="0"/>
    <n v="0"/>
    <n v="0"/>
    <x v="0"/>
    <x v="0"/>
    <x v="0"/>
    <x v="0"/>
    <x v="0"/>
    <x v="0"/>
  </r>
  <r>
    <x v="3"/>
    <x v="6"/>
    <x v="15"/>
    <x v="64"/>
    <n v="22"/>
    <n v="99133.13"/>
    <n v="84459.12000000001"/>
    <n v="14674.01"/>
    <n v="5"/>
    <n v="2999"/>
    <n v="961"/>
    <n v="579.04"/>
    <n v="3256.86"/>
    <n v="8"/>
    <n v="437.07"/>
    <n v="884.03"/>
    <n v="38"/>
    <n v="3354.9"/>
    <n v="124.8"/>
    <n v="5"/>
    <n v="7304"/>
    <n v="71560.63"/>
    <x v="0"/>
    <x v="0"/>
    <x v="0"/>
    <x v="0"/>
    <x v="0"/>
    <x v="0"/>
  </r>
  <r>
    <x v="3"/>
    <x v="6"/>
    <x v="16"/>
    <x v="65"/>
    <n v="202"/>
    <n v="100850.31"/>
    <n v="46108.819999999992"/>
    <n v="54741.490000000005"/>
    <n v="0"/>
    <n v="20260.02"/>
    <n v="10924.98"/>
    <n v="1628.67"/>
    <n v="3506.63"/>
    <n v="26"/>
    <n v="22240.65"/>
    <n v="21330.14"/>
    <n v="374"/>
    <n v="131.15"/>
    <n v="76.47"/>
    <n v="26"/>
    <n v="0"/>
    <n v="0"/>
    <x v="0"/>
    <x v="0"/>
    <x v="0"/>
    <x v="0"/>
    <x v="0"/>
    <x v="0"/>
  </r>
  <r>
    <x v="3"/>
    <x v="6"/>
    <x v="16"/>
    <x v="121"/>
    <n v="61"/>
    <n v="68753.100000000006"/>
    <n v="47029.900000000009"/>
    <n v="21723.200000000001"/>
    <n v="0"/>
    <n v="5663.75"/>
    <n v="1996.25"/>
    <n v="4737.4799999999996"/>
    <n v="7395.82"/>
    <n v="31"/>
    <n v="10915.17"/>
    <n v="12740.73"/>
    <n v="184"/>
    <n v="406.8"/>
    <n v="630.5"/>
    <n v="7"/>
    <n v="0"/>
    <n v="0"/>
    <x v="0"/>
    <x v="0"/>
    <x v="0"/>
    <x v="0"/>
    <x v="0"/>
    <x v="0"/>
  </r>
  <r>
    <x v="3"/>
    <x v="6"/>
    <x v="17"/>
    <x v="68"/>
    <n v="470"/>
    <n v="267572.33"/>
    <n v="193375.63"/>
    <n v="74196.7"/>
    <n v="0"/>
    <n v="12220.3"/>
    <n v="18566.2"/>
    <n v="16900.669999999998"/>
    <n v="18098.71"/>
    <n v="92"/>
    <n v="33166.82"/>
    <n v="85247.12"/>
    <n v="1048"/>
    <n v="6782.91"/>
    <n v="1464.84"/>
    <n v="81"/>
    <n v="0"/>
    <n v="0"/>
    <x v="0"/>
    <x v="0"/>
    <x v="0"/>
    <x v="0"/>
    <x v="0"/>
    <x v="0"/>
  </r>
  <r>
    <x v="3"/>
    <x v="6"/>
    <x v="18"/>
    <x v="69"/>
    <n v="52"/>
    <n v="420342.28"/>
    <n v="387819.75"/>
    <n v="32522.53"/>
    <n v="18"/>
    <n v="5613.75"/>
    <n v="2421.25"/>
    <n v="2935.8"/>
    <n v="525.20000000000005"/>
    <n v="7"/>
    <n v="6068.96"/>
    <n v="2528.25"/>
    <n v="59"/>
    <n v="50.4"/>
    <n v="0"/>
    <n v="4"/>
    <n v="17853.62"/>
    <n v="375423.1"/>
    <x v="0"/>
    <x v="0"/>
    <x v="0"/>
    <x v="0"/>
    <x v="0"/>
    <x v="0"/>
  </r>
  <r>
    <x v="3"/>
    <x v="6"/>
    <x v="19"/>
    <x v="71"/>
    <n v="26"/>
    <n v="47529.63"/>
    <n v="27784.929999999997"/>
    <n v="19744.7"/>
    <n v="0"/>
    <n v="2680.25"/>
    <n v="1244.75"/>
    <n v="3911.4"/>
    <n v="2895"/>
    <n v="11"/>
    <n v="7080.55"/>
    <n v="10032.379999999999"/>
    <n v="136"/>
    <n v="3082.5"/>
    <n v="0"/>
    <n v="3"/>
    <n v="0"/>
    <n v="0"/>
    <x v="0"/>
    <x v="0"/>
    <x v="0"/>
    <x v="0"/>
    <x v="0"/>
    <x v="0"/>
  </r>
  <r>
    <x v="3"/>
    <x v="6"/>
    <x v="19"/>
    <x v="122"/>
    <n v="300"/>
    <n v="429801.02"/>
    <n v="226848.04000000004"/>
    <n v="202952.97999999998"/>
    <n v="4"/>
    <n v="31529.9"/>
    <n v="12986.35"/>
    <n v="12649.75"/>
    <n v="27496.16"/>
    <n v="67"/>
    <n v="48486.22"/>
    <n v="43934.51"/>
    <n v="439"/>
    <n v="85886.79"/>
    <n v="31038.79"/>
    <n v="68"/>
    <n v="7217.32"/>
    <n v="31100.41"/>
    <x v="0"/>
    <x v="0"/>
    <x v="0"/>
    <x v="0"/>
    <x v="0"/>
    <x v="0"/>
  </r>
  <r>
    <x v="3"/>
    <x v="6"/>
    <x v="20"/>
    <x v="74"/>
    <n v="292"/>
    <n v="295434.65000000002"/>
    <n v="227840.60000000003"/>
    <n v="67594.049999999988"/>
    <n v="2"/>
    <n v="11884.83"/>
    <n v="11391.42"/>
    <n v="24558.44"/>
    <n v="37631.160000000003"/>
    <n v="189"/>
    <n v="22705.78"/>
    <n v="41647.629999999997"/>
    <n v="482"/>
    <n v="3877"/>
    <n v="5667.04"/>
    <n v="51"/>
    <n v="0"/>
    <n v="7124.15"/>
    <x v="0"/>
    <x v="0"/>
    <x v="0"/>
    <x v="0"/>
    <x v="0"/>
    <x v="0"/>
  </r>
  <r>
    <x v="3"/>
    <x v="6"/>
    <x v="20"/>
    <x v="75"/>
    <n v="45"/>
    <n v="212258"/>
    <n v="161784.47"/>
    <n v="50473.53"/>
    <n v="13"/>
    <n v="3733.9"/>
    <n v="1611.1"/>
    <n v="7996.21"/>
    <n v="3068.05"/>
    <n v="33"/>
    <n v="6691.84"/>
    <n v="4574.5200000000004"/>
    <n v="95"/>
    <n v="1119.1400000000001"/>
    <n v="434.93"/>
    <n v="10"/>
    <n v="30018.44"/>
    <n v="129967.4"/>
    <x v="0"/>
    <x v="0"/>
    <x v="0"/>
    <x v="0"/>
    <x v="0"/>
    <x v="0"/>
  </r>
  <r>
    <x v="3"/>
    <x v="6"/>
    <x v="20"/>
    <x v="76"/>
    <n v="234"/>
    <n v="551055.37"/>
    <n v="317481.83"/>
    <n v="233573.53999999998"/>
    <n v="37"/>
    <n v="18579.55"/>
    <n v="9939.4500000000007"/>
    <n v="34446.31"/>
    <n v="21625.919999999998"/>
    <n v="167"/>
    <n v="28115.64"/>
    <n v="25616.54"/>
    <n v="453"/>
    <n v="2707.54"/>
    <n v="1143.1600000000001"/>
    <n v="22"/>
    <n v="143797.5"/>
    <n v="147012.29999999999"/>
    <x v="0"/>
    <x v="0"/>
    <x v="0"/>
    <x v="0"/>
    <x v="0"/>
    <x v="0"/>
  </r>
  <r>
    <x v="3"/>
    <x v="6"/>
    <x v="20"/>
    <x v="77"/>
    <n v="346"/>
    <n v="496200.27"/>
    <n v="305754.05000000005"/>
    <n v="190446.21999999997"/>
    <n v="31"/>
    <n v="23989.8"/>
    <n v="18859.2"/>
    <n v="34255.24"/>
    <n v="35384.28"/>
    <n v="204"/>
    <n v="22742.37"/>
    <n v="28197.96"/>
    <n v="429"/>
    <n v="4176.51"/>
    <n v="3391.15"/>
    <n v="45"/>
    <n v="99516.3"/>
    <n v="80642.42"/>
    <x v="0"/>
    <x v="0"/>
    <x v="0"/>
    <x v="0"/>
    <x v="0"/>
    <x v="0"/>
  </r>
  <r>
    <x v="3"/>
    <x v="6"/>
    <x v="20"/>
    <x v="78"/>
    <n v="184"/>
    <n v="284888.53000000003"/>
    <n v="161179.10000000003"/>
    <n v="123709.43000000001"/>
    <n v="20"/>
    <n v="9727.07"/>
    <n v="6438.43"/>
    <n v="20204.689999999999"/>
    <n v="17462.830000000002"/>
    <n v="119"/>
    <n v="10536.96"/>
    <n v="16084.74"/>
    <n v="242"/>
    <n v="4328.0200000000004"/>
    <n v="2021.17"/>
    <n v="33"/>
    <n v="76127.69"/>
    <n v="43836.89"/>
    <x v="0"/>
    <x v="0"/>
    <x v="0"/>
    <x v="0"/>
    <x v="0"/>
    <x v="0"/>
  </r>
  <r>
    <x v="3"/>
    <x v="6"/>
    <x v="20"/>
    <x v="198"/>
    <n v="152"/>
    <n v="311703.82"/>
    <n v="174224.44"/>
    <n v="137479.38"/>
    <n v="33"/>
    <n v="7746.75"/>
    <n v="4551"/>
    <n v="15049.41"/>
    <n v="11083.22"/>
    <n v="80"/>
    <n v="17449.759999999998"/>
    <n v="12293.8"/>
    <n v="225"/>
    <n v="4394.62"/>
    <n v="1553.78"/>
    <n v="22"/>
    <n v="90589.84"/>
    <n v="92477.38"/>
    <x v="0"/>
    <x v="0"/>
    <x v="0"/>
    <x v="0"/>
    <x v="0"/>
    <x v="0"/>
  </r>
  <r>
    <x v="3"/>
    <x v="6"/>
    <x v="20"/>
    <x v="207"/>
    <n v="75"/>
    <n v="78047.179999999993"/>
    <n v="42991.689999999988"/>
    <n v="35055.490000000005"/>
    <n v="3"/>
    <n v="5715.6"/>
    <n v="3164.4"/>
    <n v="5406.06"/>
    <n v="2509.34"/>
    <n v="23"/>
    <n v="6304.2"/>
    <n v="7799.35"/>
    <n v="94"/>
    <n v="1554.04"/>
    <n v="2665.51"/>
    <n v="13"/>
    <n v="8189.59"/>
    <n v="11022.29"/>
    <x v="0"/>
    <x v="0"/>
    <x v="0"/>
    <x v="0"/>
    <x v="0"/>
    <x v="0"/>
  </r>
  <r>
    <x v="3"/>
    <x v="6"/>
    <x v="21"/>
    <x v="79"/>
    <n v="36"/>
    <n v="24866.85"/>
    <n v="13727.239999999998"/>
    <n v="11139.61"/>
    <n v="0"/>
    <n v="2335.85"/>
    <n v="506.15"/>
    <n v="4365.8999999999996"/>
    <n v="882"/>
    <n v="16"/>
    <n v="1549.6"/>
    <n v="1092.81"/>
    <n v="21"/>
    <n v="2481.2600000000002"/>
    <n v="750.48"/>
    <n v="18"/>
    <n v="0"/>
    <n v="0"/>
    <x v="0"/>
    <x v="0"/>
    <x v="0"/>
    <x v="0"/>
    <x v="0"/>
    <x v="0"/>
  </r>
  <r>
    <x v="3"/>
    <x v="6"/>
    <x v="21"/>
    <x v="80"/>
    <n v="43"/>
    <n v="26087.56"/>
    <n v="15174.070000000002"/>
    <n v="10913.49"/>
    <n v="0"/>
    <n v="2511.3000000000002"/>
    <n v="789.7"/>
    <n v="4268.47"/>
    <n v="1198.3699999999999"/>
    <n v="17"/>
    <n v="2230.56"/>
    <n v="1513.03"/>
    <n v="23"/>
    <n v="1804.16"/>
    <n v="739.29"/>
    <n v="13"/>
    <n v="0"/>
    <n v="0"/>
    <x v="0"/>
    <x v="0"/>
    <x v="0"/>
    <x v="0"/>
    <x v="0"/>
    <x v="0"/>
  </r>
  <r>
    <x v="3"/>
    <x v="6"/>
    <x v="21"/>
    <x v="77"/>
    <n v="2"/>
    <n v="220"/>
    <n v="181.5"/>
    <n v="38.5"/>
    <n v="0"/>
    <n v="38.5"/>
    <n v="181.5"/>
    <n v="0"/>
    <n v="0"/>
    <n v="0"/>
    <n v="0"/>
    <n v="0"/>
    <n v="0"/>
    <n v="0"/>
    <n v="0"/>
    <n v="0"/>
    <n v="0"/>
    <n v="0"/>
    <x v="0"/>
    <x v="0"/>
    <x v="0"/>
    <x v="0"/>
    <x v="0"/>
    <x v="0"/>
  </r>
  <r>
    <x v="3"/>
    <x v="6"/>
    <x v="21"/>
    <x v="155"/>
    <n v="43"/>
    <n v="34290.31"/>
    <n v="26718.51"/>
    <n v="7571.7999999999993"/>
    <n v="0"/>
    <n v="1734"/>
    <n v="1413"/>
    <n v="2891.4"/>
    <n v="3578"/>
    <n v="20"/>
    <n v="1264.8699999999999"/>
    <n v="5500.76"/>
    <n v="63"/>
    <n v="1250.53"/>
    <n v="3287.95"/>
    <n v="21"/>
    <n v="0"/>
    <n v="0"/>
    <x v="0"/>
    <x v="0"/>
    <x v="0"/>
    <x v="0"/>
    <x v="0"/>
    <x v="0"/>
  </r>
  <r>
    <x v="3"/>
    <x v="6"/>
    <x v="21"/>
    <x v="177"/>
    <n v="41"/>
    <n v="37080.49"/>
    <n v="25940.019999999997"/>
    <n v="11140.47"/>
    <n v="0"/>
    <n v="1606.7"/>
    <n v="1511.3"/>
    <n v="3581.68"/>
    <n v="3954.55"/>
    <n v="23"/>
    <n v="2943.33"/>
    <n v="3437.89"/>
    <n v="57"/>
    <n v="1579.76"/>
    <n v="1963.82"/>
    <n v="15"/>
    <n v="0"/>
    <n v="0"/>
    <x v="0"/>
    <x v="0"/>
    <x v="0"/>
    <x v="0"/>
    <x v="0"/>
    <x v="0"/>
  </r>
  <r>
    <x v="3"/>
    <x v="6"/>
    <x v="21"/>
    <x v="198"/>
    <n v="0"/>
    <n v="794"/>
    <n v="0"/>
    <n v="794"/>
    <n v="0"/>
    <n v="0"/>
    <n v="0"/>
    <n v="0"/>
    <n v="0"/>
    <n v="0"/>
    <n v="0"/>
    <n v="0"/>
    <n v="0"/>
    <n v="0"/>
    <n v="0"/>
    <n v="0"/>
    <n v="0"/>
    <n v="0"/>
    <x v="0"/>
    <x v="0"/>
    <x v="0"/>
    <x v="0"/>
    <x v="0"/>
    <x v="0"/>
  </r>
  <r>
    <x v="3"/>
    <x v="6"/>
    <x v="30"/>
    <x v="134"/>
    <n v="0"/>
    <n v="148413.53"/>
    <n v="148413.53"/>
    <n v="0"/>
    <n v="37"/>
    <n v="0"/>
    <n v="0"/>
    <n v="0"/>
    <n v="0"/>
    <n v="0"/>
    <n v="0"/>
    <n v="0"/>
    <n v="0"/>
    <n v="0"/>
    <n v="0"/>
    <n v="0"/>
    <n v="0"/>
    <n v="148413.5"/>
    <x v="0"/>
    <x v="0"/>
    <x v="0"/>
    <x v="0"/>
    <x v="0"/>
    <x v="0"/>
  </r>
  <r>
    <x v="3"/>
    <x v="6"/>
    <x v="28"/>
    <x v="6"/>
    <n v="527"/>
    <n v="90138.05"/>
    <n v="30311.229999999996"/>
    <n v="59826.820000000007"/>
    <n v="0"/>
    <n v="36732.550000000003"/>
    <n v="13413.95"/>
    <n v="499.18"/>
    <n v="586.82000000000005"/>
    <n v="6"/>
    <n v="3785.78"/>
    <n v="1916.36"/>
    <n v="45"/>
    <n v="18435.310000000001"/>
    <n v="12222.1"/>
    <n v="716"/>
    <n v="0"/>
    <n v="0"/>
    <x v="0"/>
    <x v="0"/>
    <x v="0"/>
    <x v="0"/>
    <x v="0"/>
    <x v="0"/>
  </r>
  <r>
    <x v="3"/>
    <x v="6"/>
    <x v="28"/>
    <x v="9"/>
    <n v="5"/>
    <n v="1144.6500000000001"/>
    <n v="196.99"/>
    <n v="947.66000000000008"/>
    <n v="0"/>
    <n v="378.7"/>
    <n v="102.3"/>
    <n v="0"/>
    <n v="0"/>
    <n v="0"/>
    <n v="225"/>
    <n v="0"/>
    <n v="1"/>
    <n v="343.96"/>
    <n v="94.69"/>
    <n v="13"/>
    <n v="0"/>
    <n v="0"/>
    <x v="0"/>
    <x v="0"/>
    <x v="0"/>
    <x v="0"/>
    <x v="0"/>
    <x v="0"/>
  </r>
  <r>
    <x v="3"/>
    <x v="6"/>
    <x v="28"/>
    <x v="12"/>
    <n v="4"/>
    <n v="997.73"/>
    <n v="578.16000000000008"/>
    <n v="419.57"/>
    <n v="0"/>
    <n v="258.7"/>
    <n v="102.3"/>
    <n v="0"/>
    <n v="0"/>
    <n v="0"/>
    <n v="45.33"/>
    <n v="408"/>
    <n v="5"/>
    <n v="115.54"/>
    <n v="67.86"/>
    <n v="4"/>
    <n v="0"/>
    <n v="0"/>
    <x v="0"/>
    <x v="0"/>
    <x v="0"/>
    <x v="0"/>
    <x v="0"/>
    <x v="0"/>
  </r>
  <r>
    <x v="3"/>
    <x v="6"/>
    <x v="28"/>
    <x v="14"/>
    <n v="642"/>
    <n v="107377.57"/>
    <n v="31084.770000000004"/>
    <n v="76292.800000000003"/>
    <n v="0"/>
    <n v="46042.7"/>
    <n v="15835.3"/>
    <n v="869.4"/>
    <n v="0"/>
    <n v="2"/>
    <n v="3436.69"/>
    <n v="1600.11"/>
    <n v="35"/>
    <n v="25709.01"/>
    <n v="11910.56"/>
    <n v="967"/>
    <n v="0"/>
    <n v="0"/>
    <x v="0"/>
    <x v="0"/>
    <x v="0"/>
    <x v="0"/>
    <x v="0"/>
    <x v="0"/>
  </r>
  <r>
    <x v="3"/>
    <x v="6"/>
    <x v="28"/>
    <x v="19"/>
    <n v="21"/>
    <n v="3949.91"/>
    <n v="1157.1300000000001"/>
    <n v="2792.7799999999997"/>
    <n v="0"/>
    <n v="1283.5999999999999"/>
    <n v="587.4"/>
    <n v="0"/>
    <n v="0"/>
    <n v="0"/>
    <n v="499.5"/>
    <n v="0"/>
    <n v="5"/>
    <n v="948.68"/>
    <n v="569.73"/>
    <n v="39"/>
    <n v="0"/>
    <n v="0"/>
    <x v="0"/>
    <x v="0"/>
    <x v="0"/>
    <x v="0"/>
    <x v="0"/>
    <x v="0"/>
  </r>
  <r>
    <x v="3"/>
    <x v="6"/>
    <x v="28"/>
    <x v="173"/>
    <n v="2"/>
    <n v="660"/>
    <n v="180"/>
    <n v="480"/>
    <n v="0"/>
    <n v="336"/>
    <n v="0"/>
    <n v="90"/>
    <n v="0"/>
    <n v="1"/>
    <n v="0"/>
    <n v="0"/>
    <n v="0"/>
    <n v="54"/>
    <n v="0"/>
    <n v="1"/>
    <n v="0"/>
    <n v="0"/>
    <x v="0"/>
    <x v="0"/>
    <x v="0"/>
    <x v="0"/>
    <x v="0"/>
    <x v="0"/>
  </r>
  <r>
    <x v="3"/>
    <x v="6"/>
    <x v="28"/>
    <x v="156"/>
    <n v="5"/>
    <n v="2922.6"/>
    <n v="900"/>
    <n v="2022.6"/>
    <n v="0"/>
    <n v="1000"/>
    <n v="0"/>
    <n v="450"/>
    <n v="0"/>
    <n v="5"/>
    <n v="0"/>
    <n v="0"/>
    <n v="0"/>
    <n v="354.6"/>
    <n v="0"/>
    <n v="7"/>
    <n v="0"/>
    <n v="0"/>
    <x v="0"/>
    <x v="0"/>
    <x v="0"/>
    <x v="0"/>
    <x v="0"/>
    <x v="0"/>
  </r>
  <r>
    <x v="3"/>
    <x v="6"/>
    <x v="28"/>
    <x v="191"/>
    <n v="173"/>
    <n v="29891.64"/>
    <n v="10262.169999999998"/>
    <n v="19629.47"/>
    <n v="0"/>
    <n v="11364.55"/>
    <n v="4852.45"/>
    <n v="361.8"/>
    <n v="400.4"/>
    <n v="4"/>
    <n v="547.20000000000005"/>
    <n v="173.04"/>
    <n v="5"/>
    <n v="7047.92"/>
    <n v="3311.88"/>
    <n v="230"/>
    <n v="0"/>
    <n v="0"/>
    <x v="0"/>
    <x v="0"/>
    <x v="0"/>
    <x v="0"/>
    <x v="0"/>
    <x v="0"/>
  </r>
  <r>
    <x v="3"/>
    <x v="6"/>
    <x v="28"/>
    <x v="157"/>
    <n v="275"/>
    <n v="40727.54"/>
    <n v="11854.129999999997"/>
    <n v="28873.410000000003"/>
    <n v="0"/>
    <n v="14199.7"/>
    <n v="6524.8"/>
    <n v="0"/>
    <n v="0"/>
    <n v="0"/>
    <n v="2716.24"/>
    <n v="965.92"/>
    <n v="28"/>
    <n v="11585.47"/>
    <n v="4363.41"/>
    <n v="364"/>
    <n v="0"/>
    <n v="0"/>
    <x v="0"/>
    <x v="0"/>
    <x v="0"/>
    <x v="0"/>
    <x v="0"/>
    <x v="0"/>
  </r>
  <r>
    <x v="3"/>
    <x v="6"/>
    <x v="32"/>
    <x v="158"/>
    <n v="1"/>
    <n v="17655"/>
    <n v="46.75"/>
    <n v="17608.25"/>
    <n v="0"/>
    <n v="8.25"/>
    <n v="46.75"/>
    <n v="0"/>
    <n v="0"/>
    <n v="0"/>
    <n v="0"/>
    <n v="0"/>
    <n v="0"/>
    <n v="0"/>
    <n v="0"/>
    <n v="0"/>
    <n v="0"/>
    <n v="0"/>
    <x v="0"/>
    <x v="0"/>
    <x v="0"/>
    <x v="0"/>
    <x v="0"/>
    <x v="0"/>
  </r>
  <r>
    <x v="3"/>
    <x v="6"/>
    <x v="32"/>
    <x v="159"/>
    <n v="1"/>
    <n v="4584"/>
    <n v="0"/>
    <n v="4584"/>
    <n v="0"/>
    <n v="84"/>
    <n v="0"/>
    <n v="0"/>
    <n v="0"/>
    <n v="0"/>
    <n v="0"/>
    <n v="0"/>
    <n v="0"/>
    <n v="0"/>
    <n v="0"/>
    <n v="0"/>
    <n v="0"/>
    <n v="0"/>
    <x v="0"/>
    <x v="0"/>
    <x v="0"/>
    <x v="0"/>
    <x v="0"/>
    <x v="0"/>
  </r>
  <r>
    <x v="3"/>
    <x v="6"/>
    <x v="33"/>
    <x v="160"/>
    <n v="10"/>
    <n v="350"/>
    <n v="0"/>
    <n v="350"/>
    <n v="0"/>
    <n v="350"/>
    <n v="0"/>
    <n v="0"/>
    <n v="0"/>
    <n v="0"/>
    <n v="0"/>
    <n v="0"/>
    <n v="0"/>
    <n v="0"/>
    <n v="0"/>
    <n v="0"/>
    <n v="0"/>
    <n v="0"/>
    <x v="0"/>
    <x v="0"/>
    <x v="0"/>
    <x v="0"/>
    <x v="0"/>
    <x v="0"/>
  </r>
  <r>
    <x v="3"/>
    <x v="6"/>
    <x v="33"/>
    <x v="161"/>
    <n v="6"/>
    <n v="210"/>
    <n v="0"/>
    <n v="210"/>
    <n v="0"/>
    <n v="210"/>
    <n v="0"/>
    <n v="0"/>
    <n v="0"/>
    <n v="0"/>
    <n v="0"/>
    <n v="0"/>
    <n v="0"/>
    <n v="0"/>
    <n v="0"/>
    <n v="0"/>
    <n v="0"/>
    <n v="0"/>
    <x v="0"/>
    <x v="0"/>
    <x v="0"/>
    <x v="0"/>
    <x v="0"/>
    <x v="0"/>
  </r>
  <r>
    <x v="3"/>
    <x v="6"/>
    <x v="33"/>
    <x v="162"/>
    <n v="13"/>
    <n v="462.5"/>
    <n v="26.120000000000005"/>
    <n v="436.38"/>
    <n v="0"/>
    <n v="436.38"/>
    <n v="26.12"/>
    <n v="0"/>
    <n v="0"/>
    <n v="0"/>
    <n v="0"/>
    <n v="0"/>
    <n v="0"/>
    <n v="0"/>
    <n v="0"/>
    <n v="0"/>
    <n v="0"/>
    <n v="0"/>
    <x v="0"/>
    <x v="0"/>
    <x v="0"/>
    <x v="0"/>
    <x v="0"/>
    <x v="0"/>
  </r>
  <r>
    <x v="3"/>
    <x v="6"/>
    <x v="34"/>
    <x v="163"/>
    <n v="63"/>
    <n v="33117.949999999997"/>
    <n v="7838.679999999993"/>
    <n v="25279.270000000004"/>
    <n v="0"/>
    <n v="6226.13"/>
    <n v="2323.87"/>
    <n v="27.04"/>
    <n v="108.16"/>
    <n v="1"/>
    <n v="18971.2"/>
    <n v="5130.6499999999996"/>
    <n v="73"/>
    <n v="54.9"/>
    <n v="5.6"/>
    <n v="2"/>
    <n v="0"/>
    <n v="0"/>
    <x v="0"/>
    <x v="0"/>
    <x v="0"/>
    <x v="0"/>
    <x v="0"/>
    <x v="0"/>
  </r>
  <r>
    <x v="3"/>
    <x v="6"/>
    <x v="22"/>
    <x v="83"/>
    <n v="159"/>
    <n v="283789.64"/>
    <n v="228266.08000000002"/>
    <n v="55523.56"/>
    <n v="6"/>
    <n v="19967.259999999998"/>
    <n v="7532.74"/>
    <n v="11595.16"/>
    <n v="11729.85"/>
    <n v="100"/>
    <n v="23.76"/>
    <n v="213.84"/>
    <n v="3"/>
    <n v="1407.38"/>
    <n v="702.07"/>
    <n v="10"/>
    <n v="21825"/>
    <n v="161437.6"/>
    <x v="0"/>
    <x v="0"/>
    <x v="0"/>
    <x v="0"/>
    <x v="0"/>
    <x v="0"/>
  </r>
  <r>
    <x v="3"/>
    <x v="6"/>
    <x v="22"/>
    <x v="84"/>
    <n v="190"/>
    <n v="461634.94"/>
    <n v="338760.9"/>
    <n v="122874.04000000001"/>
    <n v="21"/>
    <n v="21390.5"/>
    <n v="9218.25"/>
    <n v="17688.11"/>
    <n v="13093.39"/>
    <n v="109"/>
    <n v="1491.04"/>
    <n v="1465.27"/>
    <n v="26"/>
    <n v="2241.08"/>
    <n v="1833.99"/>
    <n v="13"/>
    <n v="80063.31"/>
    <n v="251587"/>
    <x v="0"/>
    <x v="0"/>
    <x v="0"/>
    <x v="0"/>
    <x v="0"/>
    <x v="0"/>
  </r>
  <r>
    <x v="3"/>
    <x v="6"/>
    <x v="22"/>
    <x v="85"/>
    <n v="62"/>
    <n v="351900.65"/>
    <n v="128585.27000000002"/>
    <n v="223315.38"/>
    <n v="5"/>
    <n v="5630"/>
    <n v="3397.5"/>
    <n v="1103.28"/>
    <n v="6550"/>
    <n v="35"/>
    <n v="0"/>
    <n v="1629.72"/>
    <n v="14"/>
    <n v="66.599999999999994"/>
    <n v="0"/>
    <n v="2"/>
    <n v="216515.5"/>
    <n v="101701.5"/>
    <x v="0"/>
    <x v="0"/>
    <x v="0"/>
    <x v="0"/>
    <x v="0"/>
    <x v="0"/>
  </r>
  <r>
    <x v="3"/>
    <x v="6"/>
    <x v="22"/>
    <x v="86"/>
    <n v="609"/>
    <n v="445013.39"/>
    <n v="363193.23"/>
    <n v="81820.160000000003"/>
    <n v="3"/>
    <n v="20496.2"/>
    <n v="19914.3"/>
    <n v="46976.959999999999"/>
    <n v="72925.89"/>
    <n v="437"/>
    <n v="8132.59"/>
    <n v="11739.19"/>
    <n v="192"/>
    <n v="5452.41"/>
    <n v="4999.59"/>
    <n v="52"/>
    <n v="0"/>
    <n v="13808.56"/>
    <x v="0"/>
    <x v="0"/>
    <x v="0"/>
    <x v="0"/>
    <x v="0"/>
    <x v="0"/>
  </r>
  <r>
    <x v="3"/>
    <x v="6"/>
    <x v="22"/>
    <x v="87"/>
    <n v="286"/>
    <n v="496538.72"/>
    <n v="419656.88999999996"/>
    <n v="76881.83"/>
    <n v="4"/>
    <n v="22067.77"/>
    <n v="14894.73"/>
    <n v="36004.04"/>
    <n v="48923.74"/>
    <n v="185"/>
    <n v="11474.6"/>
    <n v="11459.07"/>
    <n v="237"/>
    <n v="4789.42"/>
    <n v="2880.53"/>
    <n v="46"/>
    <n v="0"/>
    <n v="171643.3"/>
    <x v="0"/>
    <x v="0"/>
    <x v="0"/>
    <x v="0"/>
    <x v="0"/>
    <x v="0"/>
  </r>
  <r>
    <x v="3"/>
    <x v="6"/>
    <x v="22"/>
    <x v="164"/>
    <n v="294"/>
    <n v="175521.66"/>
    <n v="149572.70000000001"/>
    <n v="25948.959999999995"/>
    <n v="0"/>
    <n v="11078.25"/>
    <n v="8734.75"/>
    <n v="11222.1"/>
    <n v="35440.839999999997"/>
    <n v="189"/>
    <n v="1921.1"/>
    <n v="10293.540000000001"/>
    <n v="111"/>
    <n v="1727.51"/>
    <n v="1777.69"/>
    <n v="14"/>
    <n v="0"/>
    <n v="0"/>
    <x v="0"/>
    <x v="0"/>
    <x v="0"/>
    <x v="0"/>
    <x v="0"/>
    <x v="0"/>
  </r>
  <r>
    <x v="3"/>
    <x v="6"/>
    <x v="23"/>
    <x v="135"/>
    <n v="204"/>
    <n v="85557.13"/>
    <n v="74441.12000000001"/>
    <n v="11116.01"/>
    <n v="0"/>
    <n v="2165.9699999999998"/>
    <n v="7646.33"/>
    <n v="0"/>
    <n v="0"/>
    <n v="0"/>
    <n v="0"/>
    <n v="0"/>
    <n v="0"/>
    <n v="6890.04"/>
    <n v="66794.789999999994"/>
    <n v="210"/>
    <n v="0"/>
    <n v="0"/>
    <x v="0"/>
    <x v="0"/>
    <x v="0"/>
    <x v="0"/>
    <x v="0"/>
    <x v="0"/>
  </r>
  <r>
    <x v="3"/>
    <x v="6"/>
    <x v="23"/>
    <x v="90"/>
    <n v="276"/>
    <n v="118035.9"/>
    <n v="98186.81"/>
    <n v="19849.09"/>
    <n v="0"/>
    <n v="3407.09"/>
    <n v="9298.86"/>
    <n v="0"/>
    <n v="0"/>
    <n v="0"/>
    <n v="0"/>
    <n v="0"/>
    <n v="0"/>
    <n v="15866"/>
    <n v="88887.95"/>
    <n v="417"/>
    <n v="0"/>
    <n v="0"/>
    <x v="0"/>
    <x v="0"/>
    <x v="0"/>
    <x v="0"/>
    <x v="0"/>
    <x v="0"/>
  </r>
  <r>
    <x v="3"/>
    <x v="6"/>
    <x v="23"/>
    <x v="91"/>
    <n v="169"/>
    <n v="78944.95"/>
    <n v="63784.049999999996"/>
    <n v="15160.9"/>
    <n v="0"/>
    <n v="1991.16"/>
    <n v="4625.24"/>
    <n v="0"/>
    <n v="0"/>
    <n v="0"/>
    <n v="0"/>
    <n v="0"/>
    <n v="0"/>
    <n v="9309.74"/>
    <n v="59158.81"/>
    <n v="242"/>
    <n v="0"/>
    <n v="0"/>
    <x v="0"/>
    <x v="0"/>
    <x v="0"/>
    <x v="0"/>
    <x v="0"/>
    <x v="0"/>
  </r>
  <r>
    <x v="3"/>
    <x v="6"/>
    <x v="23"/>
    <x v="124"/>
    <n v="192"/>
    <n v="74723.64"/>
    <n v="61865.54"/>
    <n v="12858.1"/>
    <n v="0"/>
    <n v="2112.44"/>
    <n v="6756.41"/>
    <n v="0"/>
    <n v="0"/>
    <n v="0"/>
    <n v="0"/>
    <n v="0"/>
    <n v="0"/>
    <n v="4157.66"/>
    <n v="55109.13"/>
    <n v="206"/>
    <n v="0"/>
    <n v="0"/>
    <x v="0"/>
    <x v="0"/>
    <x v="0"/>
    <x v="0"/>
    <x v="0"/>
    <x v="0"/>
  </r>
  <r>
    <x v="3"/>
    <x v="6"/>
    <x v="23"/>
    <x v="125"/>
    <n v="68"/>
    <n v="136388.04999999999"/>
    <n v="87762.689999999988"/>
    <n v="48625.36"/>
    <n v="12"/>
    <n v="849.62"/>
    <n v="3652.13"/>
    <n v="0"/>
    <n v="0"/>
    <n v="0"/>
    <n v="0"/>
    <n v="0"/>
    <n v="0"/>
    <n v="4821.74"/>
    <n v="11546.01"/>
    <n v="50"/>
    <n v="42454"/>
    <n v="72564.55"/>
    <x v="0"/>
    <x v="0"/>
    <x v="0"/>
    <x v="0"/>
    <x v="0"/>
    <x v="0"/>
  </r>
  <r>
    <x v="3"/>
    <x v="6"/>
    <x v="23"/>
    <x v="165"/>
    <n v="46"/>
    <n v="16709.900000000001"/>
    <n v="1969.2400000000016"/>
    <n v="14740.66"/>
    <n v="0"/>
    <n v="957.68"/>
    <n v="1156.42"/>
    <n v="0"/>
    <n v="0"/>
    <n v="0"/>
    <n v="0"/>
    <n v="0"/>
    <n v="0"/>
    <n v="295.98"/>
    <n v="812.82"/>
    <n v="5"/>
    <n v="0"/>
    <n v="0"/>
    <x v="0"/>
    <x v="0"/>
    <x v="0"/>
    <x v="0"/>
    <x v="0"/>
    <x v="0"/>
  </r>
  <r>
    <x v="3"/>
    <x v="6"/>
    <x v="23"/>
    <x v="167"/>
    <n v="31"/>
    <n v="116482.18"/>
    <n v="4214.4599999999919"/>
    <n v="112267.72"/>
    <n v="7"/>
    <n v="1024.1400000000001"/>
    <n v="699.56"/>
    <n v="172.71"/>
    <n v="805.32"/>
    <n v="3"/>
    <n v="1592.79"/>
    <n v="604"/>
    <n v="17"/>
    <n v="215.58"/>
    <n v="149.5"/>
    <n v="4"/>
    <n v="108800.5"/>
    <n v="0"/>
    <x v="0"/>
    <x v="0"/>
    <x v="0"/>
    <x v="0"/>
    <x v="0"/>
    <x v="0"/>
  </r>
  <r>
    <x v="3"/>
    <x v="6"/>
    <x v="23"/>
    <x v="168"/>
    <n v="72"/>
    <n v="24774.55"/>
    <n v="15181.96"/>
    <n v="9592.59"/>
    <n v="0"/>
    <n v="1303.8499999999999"/>
    <n v="1449.15"/>
    <n v="82.23"/>
    <n v="740.03"/>
    <n v="1"/>
    <n v="0"/>
    <n v="0"/>
    <n v="0"/>
    <n v="1426.51"/>
    <n v="11348.26"/>
    <n v="31"/>
    <n v="0"/>
    <n v="0"/>
    <x v="0"/>
    <x v="0"/>
    <x v="0"/>
    <x v="0"/>
    <x v="0"/>
    <x v="0"/>
  </r>
  <r>
    <x v="3"/>
    <x v="6"/>
    <x v="23"/>
    <x v="199"/>
    <n v="75"/>
    <n v="29890.43"/>
    <n v="26568.83"/>
    <n v="3321.6"/>
    <n v="0"/>
    <n v="691.55"/>
    <n v="1629.95"/>
    <n v="0"/>
    <n v="0"/>
    <n v="0"/>
    <n v="0"/>
    <n v="0"/>
    <n v="0"/>
    <n v="2009.05"/>
    <n v="24938.880000000001"/>
    <n v="111"/>
    <n v="0"/>
    <n v="0"/>
    <x v="0"/>
    <x v="0"/>
    <x v="0"/>
    <x v="0"/>
    <x v="0"/>
    <x v="0"/>
  </r>
  <r>
    <x v="3"/>
    <x v="6"/>
    <x v="24"/>
    <x v="94"/>
    <n v="33"/>
    <n v="20263.46"/>
    <n v="8785.7599999999984"/>
    <n v="11477.7"/>
    <n v="3"/>
    <n v="3891"/>
    <n v="1411.5"/>
    <n v="0"/>
    <n v="0"/>
    <n v="0"/>
    <n v="0"/>
    <n v="0"/>
    <n v="0"/>
    <n v="236.7"/>
    <n v="0"/>
    <n v="1"/>
    <n v="7350"/>
    <n v="7374.26"/>
    <x v="0"/>
    <x v="0"/>
    <x v="0"/>
    <x v="0"/>
    <x v="0"/>
    <x v="0"/>
  </r>
  <r>
    <x v="3"/>
    <x v="6"/>
    <x v="24"/>
    <x v="95"/>
    <n v="126"/>
    <n v="265546.09999999998"/>
    <n v="131378.69999999998"/>
    <n v="134167.4"/>
    <n v="35"/>
    <n v="12390.39"/>
    <n v="5500.86"/>
    <n v="7893.77"/>
    <n v="2921.05"/>
    <n v="17"/>
    <n v="640.38"/>
    <n v="674.06"/>
    <n v="9"/>
    <n v="1020.06"/>
    <n v="1271.54"/>
    <n v="15"/>
    <n v="112222.8"/>
    <n v="99381.58"/>
    <x v="0"/>
    <x v="0"/>
    <x v="0"/>
    <x v="0"/>
    <x v="0"/>
    <x v="0"/>
  </r>
  <r>
    <x v="3"/>
    <x v="6"/>
    <x v="24"/>
    <x v="97"/>
    <n v="241"/>
    <n v="442319.14"/>
    <n v="310358.40000000002"/>
    <n v="131960.74"/>
    <n v="40"/>
    <n v="24648.03"/>
    <n v="10304.469999999999"/>
    <n v="7235.95"/>
    <n v="13564.84"/>
    <n v="34"/>
    <n v="457.32"/>
    <n v="1451.63"/>
    <n v="18"/>
    <n v="636.04"/>
    <n v="2381.41"/>
    <n v="29"/>
    <n v="98983.4"/>
    <n v="241054.5"/>
    <x v="0"/>
    <x v="0"/>
    <x v="0"/>
    <x v="0"/>
    <x v="0"/>
    <x v="0"/>
  </r>
  <r>
    <x v="3"/>
    <x v="6"/>
    <x v="24"/>
    <x v="98"/>
    <n v="250"/>
    <n v="391013.99"/>
    <n v="243515.00999999998"/>
    <n v="147498.98000000001"/>
    <n v="36"/>
    <n v="27155.15"/>
    <n v="13339.85"/>
    <n v="14473.52"/>
    <n v="12793.58"/>
    <n v="51"/>
    <n v="2059.3000000000002"/>
    <n v="2954.98"/>
    <n v="40"/>
    <n v="1445.01"/>
    <n v="1337.09"/>
    <n v="16"/>
    <n v="102366"/>
    <n v="158555.29999999999"/>
    <x v="0"/>
    <x v="0"/>
    <x v="0"/>
    <x v="0"/>
    <x v="0"/>
    <x v="0"/>
  </r>
  <r>
    <x v="3"/>
    <x v="6"/>
    <x v="24"/>
    <x v="126"/>
    <n v="171"/>
    <n v="99393.9"/>
    <n v="69012.34"/>
    <n v="30381.559999999998"/>
    <n v="0"/>
    <n v="22310.26"/>
    <n v="7252.24"/>
    <n v="7395.96"/>
    <n v="13589.39"/>
    <n v="23"/>
    <n v="310.52"/>
    <n v="1861.33"/>
    <n v="15"/>
    <n v="364.82"/>
    <n v="4338.68"/>
    <n v="20"/>
    <n v="0"/>
    <n v="0"/>
    <x v="0"/>
    <x v="0"/>
    <x v="0"/>
    <x v="0"/>
    <x v="0"/>
    <x v="0"/>
  </r>
  <r>
    <x v="3"/>
    <x v="6"/>
    <x v="24"/>
    <x v="136"/>
    <n v="36"/>
    <n v="28683.22"/>
    <n v="19331.79"/>
    <n v="9351.43"/>
    <n v="2"/>
    <n v="3835"/>
    <n v="1932.5"/>
    <n v="86.07"/>
    <n v="2052.21"/>
    <n v="4"/>
    <n v="0"/>
    <n v="125.45"/>
    <n v="1"/>
    <n v="3.36"/>
    <n v="127.74"/>
    <n v="2"/>
    <n v="4541"/>
    <n v="10817.33"/>
    <x v="0"/>
    <x v="0"/>
    <x v="0"/>
    <x v="0"/>
    <x v="0"/>
    <x v="0"/>
  </r>
  <r>
    <x v="3"/>
    <x v="6"/>
    <x v="24"/>
    <x v="127"/>
    <n v="761"/>
    <n v="90987.97"/>
    <n v="51065.73"/>
    <n v="39922.239999999998"/>
    <n v="0"/>
    <n v="32872.949999999997"/>
    <n v="17498.55"/>
    <n v="2957.75"/>
    <n v="8169.35"/>
    <n v="22"/>
    <n v="1659.6"/>
    <n v="292.77"/>
    <n v="13"/>
    <n v="2241.94"/>
    <n v="2850.86"/>
    <n v="78"/>
    <n v="0"/>
    <n v="0"/>
    <x v="0"/>
    <x v="0"/>
    <x v="0"/>
    <x v="0"/>
    <x v="0"/>
    <x v="0"/>
  </r>
  <r>
    <x v="3"/>
    <x v="6"/>
    <x v="25"/>
    <x v="101"/>
    <n v="31"/>
    <n v="5953.1"/>
    <n v="2730.5300000000007"/>
    <n v="3222.5699999999997"/>
    <n v="0"/>
    <n v="3180.25"/>
    <n v="2417.25"/>
    <n v="0"/>
    <n v="0"/>
    <n v="0"/>
    <n v="5.6"/>
    <n v="50.4"/>
    <n v="1"/>
    <n v="36.72"/>
    <n v="262.88"/>
    <n v="3"/>
    <n v="0"/>
    <n v="0"/>
    <x v="0"/>
    <x v="0"/>
    <x v="0"/>
    <x v="0"/>
    <x v="0"/>
    <x v="0"/>
  </r>
  <r>
    <x v="3"/>
    <x v="6"/>
    <x v="25"/>
    <x v="128"/>
    <n v="383"/>
    <n v="75160.73"/>
    <n v="47063.69"/>
    <n v="28097.039999999997"/>
    <n v="0"/>
    <n v="23644.55"/>
    <n v="24800.45"/>
    <n v="0"/>
    <n v="0"/>
    <n v="0"/>
    <n v="154.80000000000001"/>
    <n v="0"/>
    <n v="1"/>
    <n v="4297.6899999999996"/>
    <n v="22263.24"/>
    <n v="177"/>
    <n v="0"/>
    <n v="0"/>
    <x v="0"/>
    <x v="0"/>
    <x v="0"/>
    <x v="0"/>
    <x v="0"/>
    <x v="0"/>
  </r>
  <r>
    <x v="3"/>
    <x v="6"/>
    <x v="25"/>
    <x v="137"/>
    <n v="52"/>
    <n v="23198.720000000001"/>
    <n v="13515.800000000001"/>
    <n v="9682.92"/>
    <n v="0"/>
    <n v="6764.63"/>
    <n v="2885.37"/>
    <n v="0"/>
    <n v="0"/>
    <n v="0"/>
    <n v="0"/>
    <n v="0"/>
    <n v="0"/>
    <n v="2556.29"/>
    <n v="10630.43"/>
    <n v="49"/>
    <n v="0"/>
    <n v="0"/>
    <x v="0"/>
    <x v="0"/>
    <x v="0"/>
    <x v="0"/>
    <x v="0"/>
    <x v="0"/>
  </r>
  <r>
    <x v="3"/>
    <x v="6"/>
    <x v="25"/>
    <x v="192"/>
    <n v="302"/>
    <n v="46156.26"/>
    <n v="18565.000000000004"/>
    <n v="27591.26"/>
    <n v="0"/>
    <n v="27299.25"/>
    <n v="15547.75"/>
    <n v="0"/>
    <n v="0"/>
    <n v="0"/>
    <n v="0"/>
    <n v="0"/>
    <n v="0"/>
    <n v="292.01"/>
    <n v="3017.25"/>
    <n v="29"/>
    <n v="0"/>
    <n v="0"/>
    <x v="0"/>
    <x v="0"/>
    <x v="0"/>
    <x v="0"/>
    <x v="0"/>
    <x v="0"/>
  </r>
  <r>
    <x v="3"/>
    <x v="6"/>
    <x v="26"/>
    <x v="104"/>
    <n v="174"/>
    <n v="67733.740000000005"/>
    <n v="22526.060000000005"/>
    <n v="45207.68"/>
    <n v="0"/>
    <n v="14770.52"/>
    <n v="10493.23"/>
    <n v="352.3"/>
    <n v="1906.7"/>
    <n v="2"/>
    <n v="3983.14"/>
    <n v="3925.37"/>
    <n v="44"/>
    <n v="206.72"/>
    <n v="1682.76"/>
    <n v="7"/>
    <n v="0"/>
    <n v="0"/>
    <x v="0"/>
    <x v="0"/>
    <x v="0"/>
    <x v="0"/>
    <x v="0"/>
    <x v="0"/>
  </r>
  <r>
    <x v="3"/>
    <x v="6"/>
    <x v="26"/>
    <x v="105"/>
    <n v="194"/>
    <n v="32871.230000000003"/>
    <n v="16476.800000000003"/>
    <n v="16394.43"/>
    <n v="0"/>
    <n v="15071.64"/>
    <n v="11910.86"/>
    <n v="0"/>
    <n v="0"/>
    <n v="0"/>
    <n v="369.69"/>
    <n v="2420.6799999999998"/>
    <n v="21"/>
    <n v="853.1"/>
    <n v="2145.2600000000002"/>
    <n v="14"/>
    <n v="0"/>
    <n v="0"/>
    <x v="0"/>
    <x v="0"/>
    <x v="0"/>
    <x v="0"/>
    <x v="0"/>
    <x v="0"/>
  </r>
  <r>
    <x v="3"/>
    <x v="6"/>
    <x v="26"/>
    <x v="106"/>
    <n v="40"/>
    <n v="16812.77"/>
    <n v="3002.76"/>
    <n v="13810.01"/>
    <n v="0"/>
    <n v="3386.23"/>
    <n v="2075.37"/>
    <n v="0"/>
    <n v="0"/>
    <n v="0"/>
    <n v="1223.78"/>
    <n v="721.47"/>
    <n v="20"/>
    <n v="0"/>
    <n v="205.92"/>
    <n v="1"/>
    <n v="0"/>
    <n v="0"/>
    <x v="0"/>
    <x v="0"/>
    <x v="0"/>
    <x v="0"/>
    <x v="0"/>
    <x v="0"/>
  </r>
  <r>
    <x v="3"/>
    <x v="6"/>
    <x v="26"/>
    <x v="217"/>
    <n v="130"/>
    <n v="31534.3"/>
    <n v="14222.84"/>
    <n v="17311.46"/>
    <n v="0"/>
    <n v="12350.89"/>
    <n v="10081.61"/>
    <n v="0"/>
    <n v="0"/>
    <n v="0"/>
    <n v="2713.6"/>
    <n v="3017.17"/>
    <n v="41"/>
    <n v="1246.97"/>
    <n v="1124.06"/>
    <n v="10"/>
    <n v="0"/>
    <n v="0"/>
    <x v="0"/>
    <x v="0"/>
    <x v="0"/>
    <x v="0"/>
    <x v="0"/>
    <x v="0"/>
  </r>
  <r>
    <x v="0"/>
    <x v="7"/>
    <x v="0"/>
    <x v="2"/>
    <n v="2"/>
    <n v="454.4"/>
    <n v="401.80999999999995"/>
    <n v="52.59"/>
    <n v="0"/>
    <n v="13.2"/>
    <n v="118.8"/>
    <n v="0"/>
    <n v="0"/>
    <n v="0"/>
    <n v="39.39"/>
    <n v="283.01"/>
    <n v="4"/>
    <n v="0"/>
    <n v="0"/>
    <n v="0"/>
    <n v="0"/>
    <n v="0"/>
    <x v="0"/>
    <x v="0"/>
    <x v="0"/>
    <x v="0"/>
    <x v="0"/>
    <x v="0"/>
  </r>
  <r>
    <x v="0"/>
    <x v="7"/>
    <x v="0"/>
    <x v="3"/>
    <n v="55"/>
    <n v="17602.400000000001"/>
    <n v="13028.750000000002"/>
    <n v="4573.6499999999996"/>
    <n v="0"/>
    <n v="1746.8"/>
    <n v="2583.6999999999998"/>
    <n v="710.18"/>
    <n v="2153.67"/>
    <n v="14"/>
    <n v="763.93"/>
    <n v="3760.72"/>
    <n v="45"/>
    <n v="903.74"/>
    <n v="4530.66"/>
    <n v="118"/>
    <n v="0"/>
    <n v="0"/>
    <x v="0"/>
    <x v="0"/>
    <x v="0"/>
    <x v="0"/>
    <x v="0"/>
    <x v="0"/>
  </r>
  <r>
    <x v="0"/>
    <x v="7"/>
    <x v="0"/>
    <x v="4"/>
    <n v="353"/>
    <n v="102902.55"/>
    <n v="30934.86"/>
    <n v="71967.69"/>
    <n v="0"/>
    <n v="22216.85"/>
    <n v="10328.65"/>
    <n v="8816.7999999999993"/>
    <n v="4586.6499999999996"/>
    <n v="83"/>
    <n v="8899.1"/>
    <n v="6006.4"/>
    <n v="124"/>
    <n v="15199.94"/>
    <n v="10013.16"/>
    <n v="562"/>
    <n v="0"/>
    <n v="0"/>
    <x v="0"/>
    <x v="0"/>
    <x v="0"/>
    <x v="0"/>
    <x v="0"/>
    <x v="0"/>
  </r>
  <r>
    <x v="0"/>
    <x v="7"/>
    <x v="0"/>
    <x v="6"/>
    <n v="749"/>
    <n v="119240.2"/>
    <n v="40720.87000000001"/>
    <n v="78519.329999999987"/>
    <n v="0"/>
    <n v="50143.85"/>
    <n v="20299.650000000001"/>
    <n v="521.71"/>
    <n v="773.04"/>
    <n v="10"/>
    <n v="2538.34"/>
    <n v="4726.3100000000004"/>
    <n v="69"/>
    <n v="23238.43"/>
    <n v="14921.87"/>
    <n v="952"/>
    <n v="0"/>
    <n v="0"/>
    <x v="0"/>
    <x v="0"/>
    <x v="0"/>
    <x v="0"/>
    <x v="0"/>
    <x v="0"/>
  </r>
  <r>
    <x v="0"/>
    <x v="7"/>
    <x v="0"/>
    <x v="8"/>
    <n v="421"/>
    <n v="93889.85"/>
    <n v="37692.62000000001"/>
    <n v="56197.229999999996"/>
    <n v="0"/>
    <n v="11260.27"/>
    <n v="7291.23"/>
    <n v="9887.58"/>
    <n v="11343.92"/>
    <n v="84"/>
    <n v="10785.45"/>
    <n v="7668.3"/>
    <n v="151"/>
    <n v="13260.93"/>
    <n v="11389.17"/>
    <n v="594"/>
    <n v="0"/>
    <n v="0"/>
    <x v="0"/>
    <x v="0"/>
    <x v="0"/>
    <x v="0"/>
    <x v="0"/>
    <x v="0"/>
  </r>
  <r>
    <x v="0"/>
    <x v="7"/>
    <x v="0"/>
    <x v="9"/>
    <n v="4"/>
    <n v="1088.4000000000001"/>
    <n v="415.50000000000011"/>
    <n v="672.9"/>
    <n v="0"/>
    <n v="251"/>
    <n v="110"/>
    <n v="0"/>
    <n v="0"/>
    <n v="0"/>
    <n v="0"/>
    <n v="219.7"/>
    <n v="2"/>
    <n v="249.9"/>
    <n v="85.8"/>
    <n v="7"/>
    <n v="0"/>
    <n v="0"/>
    <x v="0"/>
    <x v="0"/>
    <x v="0"/>
    <x v="0"/>
    <x v="0"/>
    <x v="0"/>
  </r>
  <r>
    <x v="0"/>
    <x v="7"/>
    <x v="0"/>
    <x v="10"/>
    <n v="72"/>
    <n v="12051.05"/>
    <n v="3028.0199999999986"/>
    <n v="9023.0300000000007"/>
    <n v="0"/>
    <n v="5487.25"/>
    <n v="1668.25"/>
    <n v="0"/>
    <n v="0"/>
    <n v="0"/>
    <n v="869.69"/>
    <n v="523.16"/>
    <n v="15"/>
    <n v="2322.09"/>
    <n v="836.61"/>
    <n v="77"/>
    <n v="0"/>
    <n v="0"/>
    <x v="0"/>
    <x v="0"/>
    <x v="0"/>
    <x v="0"/>
    <x v="0"/>
    <x v="0"/>
  </r>
  <r>
    <x v="0"/>
    <x v="7"/>
    <x v="0"/>
    <x v="11"/>
    <n v="457"/>
    <n v="183570.3"/>
    <n v="83777.31"/>
    <n v="99792.989999999991"/>
    <n v="0"/>
    <n v="24922.35"/>
    <n v="15334.15"/>
    <n v="15460.04"/>
    <n v="29149.360000000001"/>
    <n v="134"/>
    <n v="22760.85"/>
    <n v="22298.05"/>
    <n v="418"/>
    <n v="19584.75"/>
    <n v="16995.75"/>
    <n v="771"/>
    <n v="0"/>
    <n v="0"/>
    <x v="0"/>
    <x v="0"/>
    <x v="0"/>
    <x v="0"/>
    <x v="0"/>
    <x v="0"/>
  </r>
  <r>
    <x v="0"/>
    <x v="7"/>
    <x v="0"/>
    <x v="12"/>
    <n v="2"/>
    <n v="361.5"/>
    <n v="289.2"/>
    <n v="72.3"/>
    <n v="0"/>
    <n v="24.2"/>
    <n v="96.8"/>
    <n v="0"/>
    <n v="0"/>
    <n v="0"/>
    <n v="48.1"/>
    <n v="192.4"/>
    <n v="4"/>
    <n v="0"/>
    <n v="0"/>
    <n v="0"/>
    <n v="0"/>
    <n v="0"/>
    <x v="0"/>
    <x v="0"/>
    <x v="0"/>
    <x v="0"/>
    <x v="0"/>
    <x v="0"/>
  </r>
  <r>
    <x v="0"/>
    <x v="7"/>
    <x v="0"/>
    <x v="13"/>
    <n v="573"/>
    <n v="149739.42000000001"/>
    <n v="67128.840000000026"/>
    <n v="82610.579999999987"/>
    <n v="0"/>
    <n v="15770.96"/>
    <n v="9816.2900000000009"/>
    <n v="14972.92"/>
    <n v="19626.48"/>
    <n v="160"/>
    <n v="20133.05"/>
    <n v="12734.55"/>
    <n v="282"/>
    <n v="19126.650000000001"/>
    <n v="24951.52"/>
    <n v="773"/>
    <n v="0"/>
    <n v="0"/>
    <x v="0"/>
    <x v="0"/>
    <x v="0"/>
    <x v="0"/>
    <x v="0"/>
    <x v="0"/>
  </r>
  <r>
    <x v="0"/>
    <x v="7"/>
    <x v="0"/>
    <x v="14"/>
    <n v="852"/>
    <n v="129108.05"/>
    <n v="47259.350000000006"/>
    <n v="81848.7"/>
    <n v="0"/>
    <n v="55245.599999999999"/>
    <n v="24615.4"/>
    <n v="295.29000000000002"/>
    <n v="635.66"/>
    <n v="7"/>
    <n v="3031.68"/>
    <n v="3648.32"/>
    <n v="53"/>
    <n v="22103.13"/>
    <n v="18359.97"/>
    <n v="1174"/>
    <n v="0"/>
    <n v="0"/>
    <x v="0"/>
    <x v="0"/>
    <x v="0"/>
    <x v="0"/>
    <x v="0"/>
    <x v="0"/>
  </r>
  <r>
    <x v="0"/>
    <x v="7"/>
    <x v="0"/>
    <x v="15"/>
    <n v="533"/>
    <n v="115275.7"/>
    <n v="41156.25"/>
    <n v="74119.45"/>
    <n v="0"/>
    <n v="17566.349999999999"/>
    <n v="7458.9"/>
    <n v="12087.31"/>
    <n v="11129.54"/>
    <n v="82"/>
    <n v="14329.28"/>
    <n v="11317.92"/>
    <n v="220"/>
    <n v="19315.509999999998"/>
    <n v="11249.89"/>
    <n v="770"/>
    <n v="0"/>
    <n v="0"/>
    <x v="0"/>
    <x v="0"/>
    <x v="0"/>
    <x v="0"/>
    <x v="0"/>
    <x v="0"/>
  </r>
  <r>
    <x v="0"/>
    <x v="7"/>
    <x v="0"/>
    <x v="16"/>
    <n v="575"/>
    <n v="106470.65"/>
    <n v="32620.22"/>
    <n v="73850.429999999993"/>
    <n v="0"/>
    <n v="19718.509999999998"/>
    <n v="7589.74"/>
    <n v="12735.39"/>
    <n v="8368.9599999999991"/>
    <n v="82"/>
    <n v="10861"/>
    <n v="6849.8"/>
    <n v="153"/>
    <n v="19647.53"/>
    <n v="9811.7199999999993"/>
    <n v="756"/>
    <n v="0"/>
    <n v="0"/>
    <x v="0"/>
    <x v="0"/>
    <x v="0"/>
    <x v="0"/>
    <x v="0"/>
    <x v="0"/>
  </r>
  <r>
    <x v="0"/>
    <x v="7"/>
    <x v="0"/>
    <x v="18"/>
    <n v="469"/>
    <n v="109766.7"/>
    <n v="31824.14"/>
    <n v="77942.559999999998"/>
    <n v="0"/>
    <n v="15326.23"/>
    <n v="6460.77"/>
    <n v="6423.98"/>
    <n v="4193.72"/>
    <n v="56"/>
    <n v="19328.07"/>
    <n v="10068.629999999999"/>
    <n v="249"/>
    <n v="18786.28"/>
    <n v="11101.02"/>
    <n v="762"/>
    <n v="0"/>
    <n v="0"/>
    <x v="0"/>
    <x v="0"/>
    <x v="0"/>
    <x v="0"/>
    <x v="0"/>
    <x v="0"/>
  </r>
  <r>
    <x v="0"/>
    <x v="7"/>
    <x v="0"/>
    <x v="19"/>
    <n v="59"/>
    <n v="9053.65"/>
    <n v="3089.7199999999993"/>
    <n v="5963.93"/>
    <n v="0"/>
    <n v="3714"/>
    <n v="1758.5"/>
    <n v="90"/>
    <n v="0"/>
    <n v="1"/>
    <n v="303.58"/>
    <n v="123.52"/>
    <n v="3"/>
    <n v="1712.35"/>
    <n v="1207.7"/>
    <n v="77"/>
    <n v="0"/>
    <n v="0"/>
    <x v="0"/>
    <x v="0"/>
    <x v="0"/>
    <x v="0"/>
    <x v="0"/>
    <x v="0"/>
  </r>
  <r>
    <x v="0"/>
    <x v="7"/>
    <x v="0"/>
    <x v="20"/>
    <n v="1"/>
    <n v="191.45"/>
    <n v="153.16"/>
    <n v="38.29"/>
    <n v="0"/>
    <n v="13.2"/>
    <n v="52.8"/>
    <n v="0"/>
    <n v="0"/>
    <n v="0"/>
    <n v="25.09"/>
    <n v="100.36"/>
    <n v="2"/>
    <n v="0"/>
    <n v="0"/>
    <n v="0"/>
    <n v="0"/>
    <n v="0"/>
    <x v="0"/>
    <x v="0"/>
    <x v="0"/>
    <x v="0"/>
    <x v="0"/>
    <x v="0"/>
  </r>
  <r>
    <x v="0"/>
    <x v="7"/>
    <x v="1"/>
    <x v="0"/>
    <n v="1375"/>
    <n v="1034087.02"/>
    <n v="749279.22"/>
    <n v="284807.80000000005"/>
    <n v="109"/>
    <n v="129156.1"/>
    <n v="72028.89"/>
    <n v="32319.26"/>
    <n v="19789.39"/>
    <n v="246"/>
    <n v="30060.36"/>
    <n v="14926.59"/>
    <n v="377"/>
    <n v="16030.81"/>
    <n v="22118.19"/>
    <n v="386"/>
    <n v="74152.27"/>
    <n v="620416.19999999995"/>
    <x v="0"/>
    <x v="0"/>
    <x v="0"/>
    <x v="0"/>
    <x v="0"/>
    <x v="0"/>
  </r>
  <r>
    <x v="0"/>
    <x v="7"/>
    <x v="1"/>
    <x v="1"/>
    <n v="125"/>
    <n v="688500.39"/>
    <n v="669388.93000000005"/>
    <n v="19111.46"/>
    <n v="16"/>
    <n v="6423"/>
    <n v="8174"/>
    <n v="993.31"/>
    <n v="2134.09"/>
    <n v="10"/>
    <n v="3169.25"/>
    <n v="5864.9"/>
    <n v="69"/>
    <n v="718.64"/>
    <n v="2545.31"/>
    <n v="52"/>
    <n v="7089.26"/>
    <n v="650670.6"/>
    <x v="0"/>
    <x v="0"/>
    <x v="0"/>
    <x v="0"/>
    <x v="0"/>
    <x v="0"/>
  </r>
  <r>
    <x v="0"/>
    <x v="7"/>
    <x v="1"/>
    <x v="218"/>
    <n v="1"/>
    <n v="262.95"/>
    <n v="210.35999999999999"/>
    <n v="52.59"/>
    <n v="0"/>
    <n v="13.2"/>
    <n v="52.8"/>
    <n v="0"/>
    <n v="0"/>
    <n v="0"/>
    <n v="39.39"/>
    <n v="157.56"/>
    <n v="2"/>
    <n v="0"/>
    <n v="0"/>
    <n v="0"/>
    <n v="0"/>
    <n v="0"/>
    <x v="0"/>
    <x v="0"/>
    <x v="0"/>
    <x v="0"/>
    <x v="0"/>
    <x v="0"/>
  </r>
  <r>
    <x v="0"/>
    <x v="7"/>
    <x v="1"/>
    <x v="22"/>
    <n v="28"/>
    <n v="13116.9"/>
    <n v="6396.7199999999993"/>
    <n v="6720.18"/>
    <n v="0"/>
    <n v="3179"/>
    <n v="1998.5"/>
    <n v="325.8"/>
    <n v="0"/>
    <n v="1"/>
    <n v="0"/>
    <n v="0"/>
    <n v="0"/>
    <n v="3126.38"/>
    <n v="4398.22"/>
    <n v="15"/>
    <n v="0"/>
    <n v="0"/>
    <x v="0"/>
    <x v="0"/>
    <x v="0"/>
    <x v="0"/>
    <x v="0"/>
    <x v="0"/>
  </r>
  <r>
    <x v="0"/>
    <x v="7"/>
    <x v="1"/>
    <x v="23"/>
    <n v="59"/>
    <n v="27445.26"/>
    <n v="5170.9399999999987"/>
    <n v="22274.32"/>
    <n v="0"/>
    <n v="8528.75"/>
    <n v="2156.25"/>
    <n v="1350.96"/>
    <n v="176.64"/>
    <n v="12"/>
    <n v="11097.23"/>
    <n v="2557.73"/>
    <n v="56"/>
    <n v="170.38"/>
    <n v="280.32"/>
    <n v="5"/>
    <n v="0"/>
    <n v="0"/>
    <x v="0"/>
    <x v="0"/>
    <x v="0"/>
    <x v="0"/>
    <x v="0"/>
    <x v="0"/>
  </r>
  <r>
    <x v="0"/>
    <x v="7"/>
    <x v="1"/>
    <x v="24"/>
    <n v="0"/>
    <n v="1563186.16"/>
    <n v="1546272.8399999999"/>
    <n v="16913.32"/>
    <n v="43"/>
    <n v="0"/>
    <n v="0"/>
    <n v="0"/>
    <n v="0"/>
    <n v="0"/>
    <n v="0"/>
    <n v="0"/>
    <n v="0"/>
    <n v="0"/>
    <n v="0"/>
    <n v="0"/>
    <n v="16913.32"/>
    <n v="1546273"/>
    <x v="0"/>
    <x v="0"/>
    <x v="0"/>
    <x v="0"/>
    <x v="0"/>
    <x v="0"/>
  </r>
  <r>
    <x v="0"/>
    <x v="7"/>
    <x v="1"/>
    <x v="9"/>
    <n v="5"/>
    <n v="624.6"/>
    <n v="294.88"/>
    <n v="329.72"/>
    <n v="0"/>
    <n v="130.80000000000001"/>
    <n v="187.2"/>
    <n v="0"/>
    <n v="0"/>
    <n v="0"/>
    <n v="15.4"/>
    <n v="61.6"/>
    <n v="1"/>
    <n v="11.52"/>
    <n v="46.08"/>
    <n v="1"/>
    <n v="0"/>
    <n v="0"/>
    <x v="0"/>
    <x v="0"/>
    <x v="0"/>
    <x v="0"/>
    <x v="0"/>
    <x v="0"/>
  </r>
  <r>
    <x v="0"/>
    <x v="7"/>
    <x v="1"/>
    <x v="10"/>
    <n v="4"/>
    <n v="1224.1500000000001"/>
    <n v="1112.5500000000002"/>
    <n v="111.6"/>
    <n v="0"/>
    <n v="15.6"/>
    <n v="285.39999999999998"/>
    <n v="96"/>
    <n v="384"/>
    <n v="1"/>
    <n v="0"/>
    <n v="443.15"/>
    <n v="6"/>
    <n v="0"/>
    <n v="0"/>
    <n v="0"/>
    <n v="0"/>
    <n v="0"/>
    <x v="0"/>
    <x v="0"/>
    <x v="0"/>
    <x v="0"/>
    <x v="0"/>
    <x v="0"/>
  </r>
  <r>
    <x v="0"/>
    <x v="7"/>
    <x v="1"/>
    <x v="19"/>
    <n v="1"/>
    <n v="84"/>
    <n v="0"/>
    <n v="84"/>
    <n v="0"/>
    <n v="84"/>
    <n v="0"/>
    <n v="0"/>
    <n v="0"/>
    <n v="0"/>
    <n v="0"/>
    <n v="0"/>
    <n v="0"/>
    <n v="0"/>
    <n v="0"/>
    <n v="0"/>
    <n v="0"/>
    <n v="0"/>
    <x v="0"/>
    <x v="0"/>
    <x v="0"/>
    <x v="0"/>
    <x v="0"/>
    <x v="0"/>
  </r>
  <r>
    <x v="0"/>
    <x v="7"/>
    <x v="1"/>
    <x v="112"/>
    <n v="322"/>
    <n v="73409.66"/>
    <n v="32899.11"/>
    <n v="40510.550000000003"/>
    <n v="0"/>
    <n v="27083.45"/>
    <n v="21073.55"/>
    <n v="2783.84"/>
    <n v="1101.6099999999999"/>
    <n v="18"/>
    <n v="6154.32"/>
    <n v="4927.09"/>
    <n v="101"/>
    <n v="4367.9399999999996"/>
    <n v="5796.86"/>
    <n v="118"/>
    <n v="0"/>
    <n v="0"/>
    <x v="0"/>
    <x v="0"/>
    <x v="0"/>
    <x v="0"/>
    <x v="0"/>
    <x v="0"/>
  </r>
  <r>
    <x v="0"/>
    <x v="7"/>
    <x v="2"/>
    <x v="70"/>
    <n v="0"/>
    <n v="148"/>
    <n v="0"/>
    <n v="148"/>
    <n v="0"/>
    <n v="0"/>
    <n v="0"/>
    <n v="0"/>
    <n v="0"/>
    <n v="0"/>
    <n v="0"/>
    <n v="0"/>
    <n v="0"/>
    <n v="0"/>
    <n v="0"/>
    <n v="0"/>
    <n v="0"/>
    <n v="0"/>
    <x v="0"/>
    <x v="0"/>
    <x v="0"/>
    <x v="0"/>
    <x v="0"/>
    <x v="0"/>
  </r>
  <r>
    <x v="0"/>
    <x v="7"/>
    <x v="2"/>
    <x v="114"/>
    <n v="362"/>
    <n v="365049.38"/>
    <n v="166489.26"/>
    <n v="198560.12"/>
    <n v="7"/>
    <n v="31469.95"/>
    <n v="25710.05"/>
    <n v="38137.839999999997"/>
    <n v="15103.56"/>
    <n v="118"/>
    <n v="104733.9"/>
    <n v="80570.2"/>
    <n v="1344"/>
    <n v="20972.43"/>
    <n v="7105.32"/>
    <n v="103"/>
    <n v="1400"/>
    <n v="38000.15"/>
    <x v="0"/>
    <x v="0"/>
    <x v="0"/>
    <x v="0"/>
    <x v="0"/>
    <x v="0"/>
  </r>
  <r>
    <x v="0"/>
    <x v="7"/>
    <x v="2"/>
    <x v="25"/>
    <n v="611"/>
    <n v="395529.23"/>
    <n v="231635.63999999996"/>
    <n v="163893.59000000003"/>
    <n v="5"/>
    <n v="42704.1"/>
    <n v="41327.9"/>
    <n v="33364.9"/>
    <n v="19582.72"/>
    <n v="143"/>
    <n v="84722.27"/>
    <n v="114834"/>
    <n v="1608"/>
    <n v="2057.3200000000002"/>
    <n v="1158.23"/>
    <n v="81"/>
    <n v="0"/>
    <n v="54732.800000000003"/>
    <x v="0"/>
    <x v="0"/>
    <x v="0"/>
    <x v="0"/>
    <x v="0"/>
    <x v="0"/>
  </r>
  <r>
    <x v="0"/>
    <x v="7"/>
    <x v="2"/>
    <x v="26"/>
    <n v="186"/>
    <n v="158658.01999999999"/>
    <n v="84620.499999999985"/>
    <n v="74037.52"/>
    <n v="0"/>
    <n v="14552.26"/>
    <n v="13465.24"/>
    <n v="10025.69"/>
    <n v="9659.86"/>
    <n v="52"/>
    <n v="44468.47"/>
    <n v="61495.4"/>
    <n v="731"/>
    <n v="89.1"/>
    <n v="0"/>
    <n v="1"/>
    <n v="0"/>
    <n v="0"/>
    <x v="0"/>
    <x v="0"/>
    <x v="0"/>
    <x v="0"/>
    <x v="0"/>
    <x v="0"/>
  </r>
  <r>
    <x v="0"/>
    <x v="7"/>
    <x v="3"/>
    <x v="27"/>
    <n v="286"/>
    <n v="115784.45"/>
    <n v="56645.159999999996"/>
    <n v="59139.29"/>
    <n v="5"/>
    <n v="10209.049999999999"/>
    <n v="7809.45"/>
    <n v="28412.86"/>
    <n v="26667.64"/>
    <n v="132"/>
    <n v="10271.950000000001"/>
    <n v="13892.4"/>
    <n v="240"/>
    <n v="1216.43"/>
    <n v="7175.67"/>
    <n v="24"/>
    <n v="4000"/>
    <n v="1100"/>
    <x v="0"/>
    <x v="0"/>
    <x v="0"/>
    <x v="0"/>
    <x v="0"/>
    <x v="0"/>
  </r>
  <r>
    <x v="0"/>
    <x v="7"/>
    <x v="3"/>
    <x v="28"/>
    <n v="120"/>
    <n v="151735.9"/>
    <n v="20708.080000000002"/>
    <n v="131027.81999999999"/>
    <n v="11"/>
    <n v="15693.5"/>
    <n v="5249"/>
    <n v="8492.9500000000007"/>
    <n v="7139.2"/>
    <n v="49"/>
    <n v="4382.57"/>
    <n v="2653.23"/>
    <n v="81"/>
    <n v="71.099999999999994"/>
    <n v="82.55"/>
    <n v="5"/>
    <n v="101638.7"/>
    <n v="5584.08"/>
    <x v="0"/>
    <x v="0"/>
    <x v="0"/>
    <x v="0"/>
    <x v="0"/>
    <x v="0"/>
  </r>
  <r>
    <x v="0"/>
    <x v="7"/>
    <x v="3"/>
    <x v="29"/>
    <n v="457"/>
    <n v="554002.59"/>
    <n v="252833.24999999994"/>
    <n v="301169.34000000003"/>
    <n v="41"/>
    <n v="41680.15"/>
    <n v="24784.85"/>
    <n v="51196.57"/>
    <n v="39938.74"/>
    <n v="210"/>
    <n v="31834.85"/>
    <n v="26731.48"/>
    <n v="564"/>
    <n v="7210.67"/>
    <n v="1547.63"/>
    <n v="21"/>
    <n v="163257.1"/>
    <n v="159830.5"/>
    <x v="0"/>
    <x v="0"/>
    <x v="0"/>
    <x v="0"/>
    <x v="0"/>
    <x v="0"/>
  </r>
  <r>
    <x v="0"/>
    <x v="7"/>
    <x v="3"/>
    <x v="115"/>
    <n v="0"/>
    <n v="698"/>
    <n v="0"/>
    <n v="698"/>
    <n v="0"/>
    <n v="0"/>
    <n v="0"/>
    <n v="0"/>
    <n v="0"/>
    <n v="0"/>
    <n v="0"/>
    <n v="0"/>
    <n v="0"/>
    <n v="0"/>
    <n v="0"/>
    <n v="0"/>
    <n v="0"/>
    <n v="0"/>
    <x v="0"/>
    <x v="0"/>
    <x v="0"/>
    <x v="0"/>
    <x v="0"/>
    <x v="0"/>
  </r>
  <r>
    <x v="0"/>
    <x v="7"/>
    <x v="4"/>
    <x v="31"/>
    <n v="71"/>
    <n v="69618.850000000006"/>
    <n v="68247.850000000006"/>
    <n v="1371"/>
    <n v="0"/>
    <n v="0"/>
    <n v="0"/>
    <n v="0"/>
    <n v="0"/>
    <n v="0"/>
    <n v="0"/>
    <n v="0"/>
    <n v="0"/>
    <n v="0"/>
    <n v="0"/>
    <n v="0"/>
    <n v="0"/>
    <n v="0"/>
    <x v="0"/>
    <x v="0"/>
    <x v="0"/>
    <x v="0"/>
    <x v="0"/>
    <x v="0"/>
  </r>
  <r>
    <x v="0"/>
    <x v="7"/>
    <x v="4"/>
    <x v="32"/>
    <n v="43"/>
    <n v="42271.199999999997"/>
    <n v="41400.199999999997"/>
    <n v="871"/>
    <n v="0"/>
    <n v="0"/>
    <n v="0"/>
    <n v="0"/>
    <n v="0"/>
    <n v="0"/>
    <n v="0"/>
    <n v="0"/>
    <n v="0"/>
    <n v="0"/>
    <n v="0"/>
    <n v="0"/>
    <n v="0"/>
    <n v="0"/>
    <x v="0"/>
    <x v="0"/>
    <x v="0"/>
    <x v="0"/>
    <x v="0"/>
    <x v="0"/>
  </r>
  <r>
    <x v="0"/>
    <x v="7"/>
    <x v="5"/>
    <x v="33"/>
    <n v="26"/>
    <n v="91401.2"/>
    <n v="78026.7"/>
    <n v="13374.5"/>
    <n v="1"/>
    <n v="2493.5"/>
    <n v="1489"/>
    <n v="10881"/>
    <n v="3229.85"/>
    <n v="9"/>
    <n v="0"/>
    <n v="0"/>
    <n v="0"/>
    <n v="0"/>
    <n v="0"/>
    <n v="0"/>
    <n v="0"/>
    <n v="73307.850000000006"/>
    <x v="0"/>
    <x v="0"/>
    <x v="0"/>
    <x v="0"/>
    <x v="0"/>
    <x v="0"/>
  </r>
  <r>
    <x v="0"/>
    <x v="7"/>
    <x v="5"/>
    <x v="34"/>
    <n v="65"/>
    <n v="41675.050000000003"/>
    <n v="16062.270000000004"/>
    <n v="25612.78"/>
    <n v="0"/>
    <n v="7431"/>
    <n v="3414"/>
    <n v="18110.48"/>
    <n v="12559.47"/>
    <n v="41"/>
    <n v="65.7"/>
    <n v="66.400000000000006"/>
    <n v="2"/>
    <n v="5.6"/>
    <n v="22.4"/>
    <n v="1"/>
    <n v="0"/>
    <n v="0"/>
    <x v="0"/>
    <x v="0"/>
    <x v="0"/>
    <x v="0"/>
    <x v="0"/>
    <x v="0"/>
  </r>
  <r>
    <x v="0"/>
    <x v="7"/>
    <x v="5"/>
    <x v="35"/>
    <n v="0"/>
    <n v="1955607.46"/>
    <n v="1855257.76"/>
    <n v="100349.7"/>
    <n v="47"/>
    <n v="0"/>
    <n v="0"/>
    <n v="0"/>
    <n v="0"/>
    <n v="0"/>
    <n v="0"/>
    <n v="0"/>
    <n v="0"/>
    <n v="0"/>
    <n v="0"/>
    <n v="0"/>
    <n v="100349.7"/>
    <n v="1855258"/>
    <x v="0"/>
    <x v="0"/>
    <x v="0"/>
    <x v="0"/>
    <x v="0"/>
    <x v="0"/>
  </r>
  <r>
    <x v="0"/>
    <x v="7"/>
    <x v="5"/>
    <x v="36"/>
    <n v="71"/>
    <n v="18042.900000000001"/>
    <n v="7507.5700000000015"/>
    <n v="10535.33"/>
    <n v="0"/>
    <n v="3593.8"/>
    <n v="1424.7"/>
    <n v="5461.93"/>
    <n v="5950.27"/>
    <n v="15"/>
    <n v="827.1"/>
    <n v="0"/>
    <n v="3"/>
    <n v="652.5"/>
    <n v="132.6"/>
    <n v="4"/>
    <n v="0"/>
    <n v="0"/>
    <x v="0"/>
    <x v="0"/>
    <x v="0"/>
    <x v="0"/>
    <x v="0"/>
    <x v="0"/>
  </r>
  <r>
    <x v="0"/>
    <x v="7"/>
    <x v="5"/>
    <x v="209"/>
    <n v="290"/>
    <n v="172679.94"/>
    <n v="96990.31"/>
    <n v="75689.63"/>
    <n v="0"/>
    <n v="25717.52"/>
    <n v="19497.48"/>
    <n v="49385.53"/>
    <n v="74122.66"/>
    <n v="120"/>
    <n v="230.5"/>
    <n v="1593.65"/>
    <n v="15"/>
    <n v="356.08"/>
    <n v="1776.52"/>
    <n v="17"/>
    <n v="0"/>
    <n v="0"/>
    <x v="0"/>
    <x v="0"/>
    <x v="0"/>
    <x v="0"/>
    <x v="0"/>
    <x v="0"/>
  </r>
  <r>
    <x v="0"/>
    <x v="7"/>
    <x v="6"/>
    <x v="38"/>
    <n v="145"/>
    <n v="875033.18"/>
    <n v="814615.43"/>
    <n v="60417.75"/>
    <n v="27"/>
    <n v="16297.5"/>
    <n v="8930"/>
    <n v="0"/>
    <n v="65.650000000000006"/>
    <n v="1"/>
    <n v="3705.54"/>
    <n v="9411.01"/>
    <n v="119"/>
    <n v="29787.040000000001"/>
    <n v="20345.37"/>
    <n v="137"/>
    <n v="8226.67"/>
    <n v="775863.4"/>
    <x v="0"/>
    <x v="0"/>
    <x v="0"/>
    <x v="0"/>
    <x v="0"/>
    <x v="0"/>
  </r>
  <r>
    <x v="0"/>
    <x v="7"/>
    <x v="6"/>
    <x v="39"/>
    <n v="173"/>
    <n v="91843.53"/>
    <n v="42538.880000000005"/>
    <n v="49304.649999999994"/>
    <n v="0"/>
    <n v="6921.65"/>
    <n v="5494.95"/>
    <n v="121.9"/>
    <n v="127.6"/>
    <n v="3"/>
    <n v="14909.15"/>
    <n v="14919.36"/>
    <n v="224"/>
    <n v="25996.95"/>
    <n v="21996.97"/>
    <n v="146"/>
    <n v="0"/>
    <n v="0"/>
    <x v="0"/>
    <x v="0"/>
    <x v="0"/>
    <x v="0"/>
    <x v="0"/>
    <x v="0"/>
  </r>
  <r>
    <x v="0"/>
    <x v="7"/>
    <x v="6"/>
    <x v="40"/>
    <n v="201"/>
    <n v="105760.23"/>
    <n v="50186.31"/>
    <n v="55573.919999999998"/>
    <n v="0"/>
    <n v="7122.65"/>
    <n v="6538.85"/>
    <n v="90"/>
    <n v="0"/>
    <n v="1"/>
    <n v="9699.4500000000007"/>
    <n v="14970.11"/>
    <n v="193"/>
    <n v="35170.82"/>
    <n v="28677.35"/>
    <n v="176"/>
    <n v="0"/>
    <n v="0"/>
    <x v="0"/>
    <x v="0"/>
    <x v="0"/>
    <x v="0"/>
    <x v="0"/>
    <x v="0"/>
  </r>
  <r>
    <x v="0"/>
    <x v="7"/>
    <x v="7"/>
    <x v="41"/>
    <n v="175"/>
    <n v="108549.59"/>
    <n v="33112.820000000007"/>
    <n v="75436.76999999999"/>
    <n v="0"/>
    <n v="11855.63"/>
    <n v="8344.3700000000008"/>
    <n v="2776.6"/>
    <n v="4067.71"/>
    <n v="20"/>
    <n v="14248.44"/>
    <n v="20580.740000000002"/>
    <n v="331"/>
    <n v="89.1"/>
    <n v="120"/>
    <n v="2"/>
    <n v="0"/>
    <n v="0"/>
    <x v="0"/>
    <x v="0"/>
    <x v="0"/>
    <x v="0"/>
    <x v="0"/>
    <x v="0"/>
  </r>
  <r>
    <x v="0"/>
    <x v="7"/>
    <x v="8"/>
    <x v="5"/>
    <n v="305"/>
    <n v="230121"/>
    <n v="182443.87"/>
    <n v="47677.130000000005"/>
    <n v="8"/>
    <n v="23855.599999999999"/>
    <n v="20931.400000000001"/>
    <n v="6611.33"/>
    <n v="8275.7199999999993"/>
    <n v="143"/>
    <n v="3207.1"/>
    <n v="4939.25"/>
    <n v="82"/>
    <n v="971.23"/>
    <n v="2783.82"/>
    <n v="61"/>
    <n v="11381.87"/>
    <n v="145513.70000000001"/>
    <x v="0"/>
    <x v="0"/>
    <x v="0"/>
    <x v="0"/>
    <x v="0"/>
    <x v="0"/>
  </r>
  <r>
    <x v="0"/>
    <x v="7"/>
    <x v="8"/>
    <x v="42"/>
    <n v="109"/>
    <n v="393757.36"/>
    <n v="363645"/>
    <n v="30112.36"/>
    <n v="8"/>
    <n v="10759.5"/>
    <n v="3683"/>
    <n v="7751.09"/>
    <n v="2367.31"/>
    <n v="54"/>
    <n v="809.31"/>
    <n v="1465.44"/>
    <n v="19"/>
    <n v="601.26"/>
    <n v="324.54000000000002"/>
    <n v="9"/>
    <n v="10191.200000000001"/>
    <n v="355804.7"/>
    <x v="0"/>
    <x v="0"/>
    <x v="0"/>
    <x v="0"/>
    <x v="0"/>
    <x v="0"/>
  </r>
  <r>
    <x v="0"/>
    <x v="7"/>
    <x v="9"/>
    <x v="43"/>
    <n v="527"/>
    <n v="184791.32"/>
    <n v="54615.550000000017"/>
    <n v="130175.76999999999"/>
    <n v="1"/>
    <n v="55049.88"/>
    <n v="23200.12"/>
    <n v="37474.71"/>
    <n v="24816.59"/>
    <n v="64"/>
    <n v="9820.9599999999991"/>
    <n v="2996.39"/>
    <n v="101"/>
    <n v="19487.099999999999"/>
    <n v="3602.45"/>
    <n v="32"/>
    <n v="4307.12"/>
    <n v="0"/>
    <x v="0"/>
    <x v="0"/>
    <x v="0"/>
    <x v="0"/>
    <x v="0"/>
    <x v="0"/>
  </r>
  <r>
    <x v="0"/>
    <x v="7"/>
    <x v="9"/>
    <x v="44"/>
    <n v="169"/>
    <n v="186213.14"/>
    <n v="99714.290000000008"/>
    <n v="86498.85"/>
    <n v="2"/>
    <n v="38347.15"/>
    <n v="6811.85"/>
    <n v="47410.2"/>
    <n v="22442.86"/>
    <n v="38"/>
    <n v="662.4"/>
    <n v="0"/>
    <n v="4"/>
    <n v="79.099999999999994"/>
    <n v="3920.9"/>
    <n v="1"/>
    <n v="0"/>
    <n v="66538.679999999993"/>
    <x v="0"/>
    <x v="0"/>
    <x v="0"/>
    <x v="0"/>
    <x v="0"/>
    <x v="0"/>
  </r>
  <r>
    <x v="0"/>
    <x v="7"/>
    <x v="9"/>
    <x v="45"/>
    <n v="345"/>
    <n v="157529.56"/>
    <n v="71200.869999999981"/>
    <n v="86328.690000000017"/>
    <n v="0"/>
    <n v="21143.64"/>
    <n v="11171.61"/>
    <n v="46437.37"/>
    <n v="36223.589999999997"/>
    <n v="71"/>
    <n v="8566.24"/>
    <n v="11240.06"/>
    <n v="165"/>
    <n v="10181.44"/>
    <n v="12565.61"/>
    <n v="40"/>
    <n v="0"/>
    <n v="0"/>
    <x v="0"/>
    <x v="0"/>
    <x v="0"/>
    <x v="0"/>
    <x v="0"/>
    <x v="0"/>
  </r>
  <r>
    <x v="0"/>
    <x v="7"/>
    <x v="10"/>
    <x v="47"/>
    <n v="27"/>
    <n v="46380.639999999999"/>
    <n v="11213.159999999996"/>
    <n v="35167.480000000003"/>
    <n v="4"/>
    <n v="2086"/>
    <n v="1119"/>
    <n v="613.78"/>
    <n v="647.91999999999996"/>
    <n v="6"/>
    <n v="2449.8000000000002"/>
    <n v="0"/>
    <n v="21"/>
    <n v="178.2"/>
    <n v="0"/>
    <n v="2"/>
    <n v="29839.7"/>
    <n v="9446.24"/>
    <x v="0"/>
    <x v="0"/>
    <x v="0"/>
    <x v="0"/>
    <x v="0"/>
    <x v="0"/>
  </r>
  <r>
    <x v="0"/>
    <x v="7"/>
    <x v="10"/>
    <x v="48"/>
    <n v="50"/>
    <n v="80684.320000000007"/>
    <n v="11970.62000000001"/>
    <n v="68713.7"/>
    <n v="10"/>
    <n v="7074.5"/>
    <n v="700.5"/>
    <n v="2173.5"/>
    <n v="0"/>
    <n v="1"/>
    <n v="65.7"/>
    <n v="0"/>
    <n v="1"/>
    <n v="0"/>
    <n v="0"/>
    <n v="0"/>
    <n v="59400"/>
    <n v="11270.12"/>
    <x v="0"/>
    <x v="0"/>
    <x v="0"/>
    <x v="0"/>
    <x v="0"/>
    <x v="0"/>
  </r>
  <r>
    <x v="0"/>
    <x v="7"/>
    <x v="10"/>
    <x v="49"/>
    <n v="117"/>
    <n v="668921.85"/>
    <n v="172221.44999999995"/>
    <n v="496700.4"/>
    <n v="37"/>
    <n v="10899.88"/>
    <n v="2622.62"/>
    <n v="3611.7"/>
    <n v="526.5"/>
    <n v="22"/>
    <n v="6253.52"/>
    <n v="3802.03"/>
    <n v="229"/>
    <n v="945"/>
    <n v="373.5"/>
    <n v="14"/>
    <n v="416990.3"/>
    <n v="164896.79999999999"/>
    <x v="0"/>
    <x v="0"/>
    <x v="0"/>
    <x v="0"/>
    <x v="0"/>
    <x v="0"/>
  </r>
  <r>
    <x v="0"/>
    <x v="7"/>
    <x v="10"/>
    <x v="50"/>
    <n v="39"/>
    <n v="275199.09999999998"/>
    <n v="205757.28999999998"/>
    <n v="69441.81"/>
    <n v="80"/>
    <n v="4077.75"/>
    <n v="1777.25"/>
    <n v="1950.57"/>
    <n v="3657.78"/>
    <n v="13"/>
    <n v="2240.52"/>
    <n v="1200.33"/>
    <n v="33"/>
    <n v="221.89"/>
    <n v="296.01"/>
    <n v="2"/>
    <n v="58899.08"/>
    <n v="198825.9"/>
    <x v="0"/>
    <x v="0"/>
    <x v="0"/>
    <x v="0"/>
    <x v="0"/>
    <x v="0"/>
  </r>
  <r>
    <x v="0"/>
    <x v="7"/>
    <x v="10"/>
    <x v="64"/>
    <n v="0"/>
    <n v="17445.41"/>
    <n v="17445.41"/>
    <n v="0"/>
    <n v="3"/>
    <n v="0"/>
    <n v="0"/>
    <n v="0"/>
    <n v="0"/>
    <n v="0"/>
    <n v="0"/>
    <n v="0"/>
    <n v="0"/>
    <n v="0"/>
    <n v="0"/>
    <n v="0"/>
    <n v="0"/>
    <n v="17445.41"/>
    <x v="0"/>
    <x v="0"/>
    <x v="0"/>
    <x v="0"/>
    <x v="0"/>
    <x v="0"/>
  </r>
  <r>
    <x v="0"/>
    <x v="7"/>
    <x v="10"/>
    <x v="51"/>
    <n v="189"/>
    <n v="714242.08"/>
    <n v="523348.17999999993"/>
    <n v="190893.9"/>
    <n v="41"/>
    <n v="15367"/>
    <n v="5047"/>
    <n v="7630"/>
    <n v="3045.85"/>
    <n v="27"/>
    <n v="4988.25"/>
    <n v="3024.1"/>
    <n v="67"/>
    <n v="2106.15"/>
    <n v="566.85"/>
    <n v="21"/>
    <n v="160231.5"/>
    <n v="511664.3"/>
    <x v="0"/>
    <x v="0"/>
    <x v="0"/>
    <x v="0"/>
    <x v="0"/>
    <x v="0"/>
  </r>
  <r>
    <x v="0"/>
    <x v="7"/>
    <x v="10"/>
    <x v="52"/>
    <n v="216"/>
    <n v="51131.1"/>
    <n v="22794.27"/>
    <n v="28336.829999999998"/>
    <n v="0"/>
    <n v="10079.4"/>
    <n v="5262.1"/>
    <n v="9411.41"/>
    <n v="10656.89"/>
    <n v="43"/>
    <n v="6857.57"/>
    <n v="3126.28"/>
    <n v="103"/>
    <n v="1988.45"/>
    <n v="3749"/>
    <n v="31"/>
    <n v="0"/>
    <n v="0"/>
    <x v="0"/>
    <x v="0"/>
    <x v="0"/>
    <x v="0"/>
    <x v="0"/>
    <x v="0"/>
  </r>
  <r>
    <x v="0"/>
    <x v="7"/>
    <x v="10"/>
    <x v="53"/>
    <n v="116"/>
    <n v="414233.2"/>
    <n v="257771.47"/>
    <n v="156461.73000000001"/>
    <n v="26"/>
    <n v="11371.25"/>
    <n v="2923.75"/>
    <n v="6731.25"/>
    <n v="2772.45"/>
    <n v="11"/>
    <n v="6061.03"/>
    <n v="451.72"/>
    <n v="64"/>
    <n v="89.1"/>
    <n v="0"/>
    <n v="1"/>
    <n v="132209.1"/>
    <n v="251623.6"/>
    <x v="0"/>
    <x v="0"/>
    <x v="0"/>
    <x v="0"/>
    <x v="0"/>
    <x v="0"/>
  </r>
  <r>
    <x v="0"/>
    <x v="7"/>
    <x v="10"/>
    <x v="54"/>
    <n v="135"/>
    <n v="445803.84"/>
    <n v="176956.06"/>
    <n v="268847.78000000003"/>
    <n v="27"/>
    <n v="13333.63"/>
    <n v="4181.37"/>
    <n v="5344.77"/>
    <n v="11839.83"/>
    <n v="25"/>
    <n v="12040.88"/>
    <n v="5171.0200000000004"/>
    <n v="171"/>
    <n v="144"/>
    <n v="0"/>
    <n v="2"/>
    <n v="235016.5"/>
    <n v="155763.79999999999"/>
    <x v="0"/>
    <x v="0"/>
    <x v="0"/>
    <x v="0"/>
    <x v="0"/>
    <x v="0"/>
  </r>
  <r>
    <x v="0"/>
    <x v="7"/>
    <x v="11"/>
    <x v="56"/>
    <n v="42"/>
    <n v="11762"/>
    <n v="1594.1000000000004"/>
    <n v="10167.9"/>
    <n v="0"/>
    <n v="10167.9"/>
    <n v="1594.1"/>
    <n v="0"/>
    <n v="0"/>
    <n v="0"/>
    <n v="0"/>
    <n v="0"/>
    <n v="0"/>
    <n v="0"/>
    <n v="0"/>
    <n v="0"/>
    <n v="0"/>
    <n v="0"/>
    <x v="0"/>
    <x v="0"/>
    <x v="0"/>
    <x v="0"/>
    <x v="0"/>
    <x v="0"/>
  </r>
  <r>
    <x v="0"/>
    <x v="7"/>
    <x v="11"/>
    <x v="57"/>
    <n v="130"/>
    <n v="32662"/>
    <n v="5610.2999999999993"/>
    <n v="27051.7"/>
    <n v="0"/>
    <n v="27051.7"/>
    <n v="5610.3"/>
    <n v="0"/>
    <n v="0"/>
    <n v="0"/>
    <n v="0"/>
    <n v="0"/>
    <n v="0"/>
    <n v="0"/>
    <n v="0"/>
    <n v="0"/>
    <n v="0"/>
    <n v="0"/>
    <x v="0"/>
    <x v="0"/>
    <x v="0"/>
    <x v="0"/>
    <x v="0"/>
    <x v="0"/>
  </r>
  <r>
    <x v="0"/>
    <x v="7"/>
    <x v="11"/>
    <x v="58"/>
    <n v="123"/>
    <n v="33493.4"/>
    <n v="5545.9200000000019"/>
    <n v="27947.48"/>
    <n v="0"/>
    <n v="27618.68"/>
    <n v="5384.72"/>
    <n v="0"/>
    <n v="0"/>
    <n v="0"/>
    <n v="298.8"/>
    <n v="161.19999999999999"/>
    <n v="4"/>
    <n v="0"/>
    <n v="0"/>
    <n v="0"/>
    <n v="0"/>
    <n v="0"/>
    <x v="0"/>
    <x v="0"/>
    <x v="0"/>
    <x v="0"/>
    <x v="0"/>
    <x v="0"/>
  </r>
  <r>
    <x v="0"/>
    <x v="7"/>
    <x v="11"/>
    <x v="59"/>
    <n v="0"/>
    <n v="5400"/>
    <n v="0"/>
    <n v="5400"/>
    <n v="0"/>
    <n v="0"/>
    <n v="0"/>
    <n v="0"/>
    <n v="0"/>
    <n v="0"/>
    <n v="0"/>
    <n v="0"/>
    <n v="0"/>
    <n v="0"/>
    <n v="0"/>
    <n v="0"/>
    <n v="0"/>
    <n v="0"/>
    <x v="0"/>
    <x v="0"/>
    <x v="0"/>
    <x v="0"/>
    <x v="0"/>
    <x v="0"/>
  </r>
  <r>
    <x v="0"/>
    <x v="7"/>
    <x v="11"/>
    <x v="120"/>
    <n v="64"/>
    <n v="13294"/>
    <n v="3021.5599999999995"/>
    <n v="10272.44"/>
    <n v="0"/>
    <n v="10272.44"/>
    <n v="3021.56"/>
    <n v="0"/>
    <n v="0"/>
    <n v="0"/>
    <n v="0"/>
    <n v="0"/>
    <n v="0"/>
    <n v="0"/>
    <n v="0"/>
    <n v="0"/>
    <n v="0"/>
    <n v="0"/>
    <x v="0"/>
    <x v="0"/>
    <x v="0"/>
    <x v="0"/>
    <x v="0"/>
    <x v="0"/>
  </r>
  <r>
    <x v="0"/>
    <x v="7"/>
    <x v="12"/>
    <x v="60"/>
    <n v="36"/>
    <n v="345393.35"/>
    <n v="821.71999999997206"/>
    <n v="344571.63"/>
    <n v="14"/>
    <n v="5266.5"/>
    <n v="266"/>
    <n v="434.7"/>
    <n v="0"/>
    <n v="1"/>
    <n v="1295.43"/>
    <n v="555.72"/>
    <n v="14"/>
    <n v="0"/>
    <n v="0"/>
    <n v="0"/>
    <n v="337575"/>
    <n v="0"/>
    <x v="0"/>
    <x v="0"/>
    <x v="0"/>
    <x v="0"/>
    <x v="0"/>
    <x v="0"/>
  </r>
  <r>
    <x v="0"/>
    <x v="7"/>
    <x v="12"/>
    <x v="61"/>
    <n v="212"/>
    <n v="125557.99"/>
    <n v="51540.400000000009"/>
    <n v="74017.59"/>
    <n v="11"/>
    <n v="10397.799999999999"/>
    <n v="4116.7"/>
    <n v="11034.3"/>
    <n v="6481.3"/>
    <n v="52"/>
    <n v="3685.4"/>
    <n v="2646.8"/>
    <n v="65"/>
    <n v="5272.09"/>
    <n v="4034.31"/>
    <n v="28"/>
    <n v="43628"/>
    <n v="34261.29"/>
    <x v="0"/>
    <x v="0"/>
    <x v="0"/>
    <x v="0"/>
    <x v="0"/>
    <x v="0"/>
  </r>
  <r>
    <x v="0"/>
    <x v="7"/>
    <x v="12"/>
    <x v="55"/>
    <n v="112"/>
    <n v="298847.07"/>
    <n v="149244.18000000002"/>
    <n v="149602.88999999998"/>
    <n v="19"/>
    <n v="9697"/>
    <n v="5478"/>
    <n v="4974.78"/>
    <n v="10471.68"/>
    <n v="39"/>
    <n v="3310.17"/>
    <n v="2438.58"/>
    <n v="49"/>
    <n v="2636.24"/>
    <n v="5279.06"/>
    <n v="37"/>
    <n v="128984.7"/>
    <n v="125576.8"/>
    <x v="0"/>
    <x v="0"/>
    <x v="0"/>
    <x v="0"/>
    <x v="0"/>
    <x v="0"/>
  </r>
  <r>
    <x v="0"/>
    <x v="7"/>
    <x v="13"/>
    <x v="62"/>
    <n v="580"/>
    <n v="187242.46"/>
    <n v="148124.68"/>
    <n v="39117.78"/>
    <n v="0"/>
    <n v="8856.0499999999993"/>
    <n v="25290.45"/>
    <n v="3430.76"/>
    <n v="10067.25"/>
    <n v="45"/>
    <n v="18363.28"/>
    <n v="109905.4"/>
    <n v="1053"/>
    <n v="450.69"/>
    <n v="2861.63"/>
    <n v="52"/>
    <n v="0"/>
    <n v="0"/>
    <x v="0"/>
    <x v="0"/>
    <x v="0"/>
    <x v="0"/>
    <x v="0"/>
    <x v="0"/>
  </r>
  <r>
    <x v="0"/>
    <x v="7"/>
    <x v="14"/>
    <x v="63"/>
    <n v="21"/>
    <n v="41755"/>
    <n v="3503"/>
    <n v="38252"/>
    <n v="0"/>
    <n v="3466.5"/>
    <n v="568.5"/>
    <n v="27623.1"/>
    <n v="2736.9"/>
    <n v="13"/>
    <n v="4369.3999999999996"/>
    <n v="197.6"/>
    <n v="13"/>
    <n v="0"/>
    <n v="0"/>
    <n v="0"/>
    <n v="0"/>
    <n v="0"/>
    <x v="0"/>
    <x v="0"/>
    <x v="0"/>
    <x v="0"/>
    <x v="0"/>
    <x v="0"/>
  </r>
  <r>
    <x v="0"/>
    <x v="7"/>
    <x v="15"/>
    <x v="64"/>
    <n v="0"/>
    <n v="63917.81"/>
    <n v="57617.81"/>
    <n v="6300"/>
    <n v="4"/>
    <n v="0"/>
    <n v="0"/>
    <n v="0"/>
    <n v="0"/>
    <n v="0"/>
    <n v="0"/>
    <n v="0"/>
    <n v="0"/>
    <n v="0"/>
    <n v="0"/>
    <n v="0"/>
    <n v="6300"/>
    <n v="57617.81"/>
    <x v="0"/>
    <x v="0"/>
    <x v="0"/>
    <x v="0"/>
    <x v="0"/>
    <x v="0"/>
  </r>
  <r>
    <x v="0"/>
    <x v="7"/>
    <x v="16"/>
    <x v="65"/>
    <n v="141"/>
    <n v="54189.72"/>
    <n v="23697"/>
    <n v="30492.720000000001"/>
    <n v="0"/>
    <n v="12983"/>
    <n v="6329.5"/>
    <n v="2455.52"/>
    <n v="2422.48"/>
    <n v="31"/>
    <n v="14565.5"/>
    <n v="14927.02"/>
    <n v="252"/>
    <n v="83.7"/>
    <n v="18"/>
    <n v="14"/>
    <n v="0"/>
    <n v="0"/>
    <x v="0"/>
    <x v="0"/>
    <x v="0"/>
    <x v="0"/>
    <x v="0"/>
    <x v="0"/>
  </r>
  <r>
    <x v="0"/>
    <x v="7"/>
    <x v="16"/>
    <x v="66"/>
    <n v="17"/>
    <n v="8904.89"/>
    <n v="4469.0399999999991"/>
    <n v="4435.8500000000004"/>
    <n v="0"/>
    <n v="1288.5"/>
    <n v="1154"/>
    <n v="1018.97"/>
    <n v="1087.8499999999999"/>
    <n v="13"/>
    <n v="1750.38"/>
    <n v="2227.19"/>
    <n v="32"/>
    <n v="378"/>
    <n v="0"/>
    <n v="1"/>
    <n v="0"/>
    <n v="0"/>
    <x v="0"/>
    <x v="0"/>
    <x v="0"/>
    <x v="0"/>
    <x v="0"/>
    <x v="0"/>
  </r>
  <r>
    <x v="0"/>
    <x v="7"/>
    <x v="17"/>
    <x v="67"/>
    <n v="437"/>
    <n v="244083.33"/>
    <n v="185250.61"/>
    <n v="58832.72"/>
    <n v="2"/>
    <n v="11624.85"/>
    <n v="17050.150000000001"/>
    <n v="10133.06"/>
    <n v="9077.74"/>
    <n v="55"/>
    <n v="33277.760000000002"/>
    <n v="44601.49"/>
    <n v="673"/>
    <n v="1333.05"/>
    <n v="970.26"/>
    <n v="61"/>
    <n v="0"/>
    <n v="113551"/>
    <x v="0"/>
    <x v="0"/>
    <x v="0"/>
    <x v="0"/>
    <x v="0"/>
    <x v="0"/>
  </r>
  <r>
    <x v="0"/>
    <x v="7"/>
    <x v="17"/>
    <x v="68"/>
    <n v="444"/>
    <n v="476881.66"/>
    <n v="403582.58999999997"/>
    <n v="73299.070000000007"/>
    <n v="4"/>
    <n v="10867"/>
    <n v="18423.5"/>
    <n v="14361.18"/>
    <n v="10951.47"/>
    <n v="67"/>
    <n v="39252.44"/>
    <n v="61358.879999999997"/>
    <n v="836"/>
    <n v="3166.17"/>
    <n v="98473.8"/>
    <n v="151"/>
    <n v="4026.28"/>
    <n v="214374.9"/>
    <x v="0"/>
    <x v="0"/>
    <x v="0"/>
    <x v="0"/>
    <x v="0"/>
    <x v="0"/>
  </r>
  <r>
    <x v="0"/>
    <x v="7"/>
    <x v="18"/>
    <x v="69"/>
    <n v="72"/>
    <n v="30318.92"/>
    <n v="17131.099999999999"/>
    <n v="13187.82"/>
    <n v="1"/>
    <n v="6887.75"/>
    <n v="2694.75"/>
    <n v="1426.48"/>
    <n v="425.62"/>
    <n v="7"/>
    <n v="4626.59"/>
    <n v="6457.28"/>
    <n v="91"/>
    <n v="0"/>
    <n v="0"/>
    <n v="0"/>
    <n v="0"/>
    <n v="7553.45"/>
    <x v="0"/>
    <x v="0"/>
    <x v="0"/>
    <x v="0"/>
    <x v="0"/>
    <x v="0"/>
  </r>
  <r>
    <x v="0"/>
    <x v="7"/>
    <x v="19"/>
    <x v="70"/>
    <n v="58"/>
    <n v="52131.75"/>
    <n v="2846.3999999999942"/>
    <n v="49285.350000000006"/>
    <n v="0"/>
    <n v="9221.75"/>
    <n v="968.25"/>
    <n v="2932.2"/>
    <n v="0"/>
    <n v="9"/>
    <n v="7392.2"/>
    <n v="1878.15"/>
    <n v="48"/>
    <n v="21139.200000000001"/>
    <n v="0"/>
    <n v="14"/>
    <n v="0"/>
    <n v="0"/>
    <x v="0"/>
    <x v="0"/>
    <x v="0"/>
    <x v="0"/>
    <x v="0"/>
    <x v="0"/>
  </r>
  <r>
    <x v="0"/>
    <x v="7"/>
    <x v="19"/>
    <x v="71"/>
    <n v="53"/>
    <n v="52629.91"/>
    <n v="7848.6200000000099"/>
    <n v="44781.289999999994"/>
    <n v="1"/>
    <n v="8334.25"/>
    <n v="1905.75"/>
    <n v="5059.6000000000004"/>
    <n v="546"/>
    <n v="10"/>
    <n v="9733.43"/>
    <n v="3602.87"/>
    <n v="85"/>
    <n v="13071.6"/>
    <n v="1794"/>
    <n v="8"/>
    <n v="5412.41"/>
    <n v="0"/>
    <x v="0"/>
    <x v="0"/>
    <x v="0"/>
    <x v="0"/>
    <x v="0"/>
    <x v="0"/>
  </r>
  <r>
    <x v="0"/>
    <x v="7"/>
    <x v="19"/>
    <x v="72"/>
    <n v="23"/>
    <n v="15968.4"/>
    <n v="2995.8000000000011"/>
    <n v="12972.599999999999"/>
    <n v="0"/>
    <n v="3303"/>
    <n v="967"/>
    <n v="3258.9"/>
    <n v="800"/>
    <n v="8"/>
    <n v="5063.3999999999996"/>
    <n v="1228.8"/>
    <n v="48"/>
    <n v="978.3"/>
    <n v="0"/>
    <n v="1"/>
    <n v="0"/>
    <n v="0"/>
    <x v="0"/>
    <x v="0"/>
    <x v="0"/>
    <x v="0"/>
    <x v="0"/>
    <x v="0"/>
  </r>
  <r>
    <x v="0"/>
    <x v="7"/>
    <x v="19"/>
    <x v="122"/>
    <n v="170"/>
    <n v="272550.43"/>
    <n v="117390.70999999999"/>
    <n v="155159.72"/>
    <n v="4"/>
    <n v="22567.63"/>
    <n v="7099.87"/>
    <n v="25179.52"/>
    <n v="7280.48"/>
    <n v="63"/>
    <n v="44501.22"/>
    <n v="21647.08"/>
    <n v="430"/>
    <n v="47153.85"/>
    <n v="5627.7"/>
    <n v="42"/>
    <n v="1660.5"/>
    <n v="75735.58"/>
    <x v="0"/>
    <x v="0"/>
    <x v="0"/>
    <x v="0"/>
    <x v="0"/>
    <x v="0"/>
  </r>
  <r>
    <x v="0"/>
    <x v="7"/>
    <x v="20"/>
    <x v="73"/>
    <n v="0"/>
    <n v="49198.58"/>
    <n v="9866.5800000000017"/>
    <n v="39332"/>
    <n v="4"/>
    <n v="0"/>
    <n v="0"/>
    <n v="0"/>
    <n v="0"/>
    <n v="0"/>
    <n v="0"/>
    <n v="0"/>
    <n v="0"/>
    <n v="0"/>
    <n v="0"/>
    <n v="0"/>
    <n v="39332"/>
    <n v="9866.58"/>
    <x v="0"/>
    <x v="0"/>
    <x v="0"/>
    <x v="0"/>
    <x v="0"/>
    <x v="0"/>
  </r>
  <r>
    <x v="0"/>
    <x v="7"/>
    <x v="20"/>
    <x v="74"/>
    <n v="405"/>
    <n v="200396.97"/>
    <n v="95703.01999999999"/>
    <n v="104693.95000000001"/>
    <n v="1"/>
    <n v="19114.43"/>
    <n v="14661.07"/>
    <n v="40822.5"/>
    <n v="41208.800000000003"/>
    <n v="243"/>
    <n v="37481.08"/>
    <n v="32189.29"/>
    <n v="570"/>
    <n v="4978.9399999999996"/>
    <n v="4279.0600000000004"/>
    <n v="44"/>
    <n v="0"/>
    <n v="3364.8"/>
    <x v="0"/>
    <x v="0"/>
    <x v="0"/>
    <x v="0"/>
    <x v="0"/>
    <x v="0"/>
  </r>
  <r>
    <x v="0"/>
    <x v="7"/>
    <x v="20"/>
    <x v="75"/>
    <n v="138"/>
    <n v="1034390.17"/>
    <n v="583861.88000000012"/>
    <n v="450528.29"/>
    <n v="89"/>
    <n v="13912.6"/>
    <n v="4632.3999999999996"/>
    <n v="20721.23"/>
    <n v="9585.07"/>
    <n v="83"/>
    <n v="17622.86"/>
    <n v="6701.86"/>
    <n v="209"/>
    <n v="3741.3"/>
    <n v="319.60000000000002"/>
    <n v="12"/>
    <n v="389288.3"/>
    <n v="562622.9"/>
    <x v="0"/>
    <x v="0"/>
    <x v="0"/>
    <x v="0"/>
    <x v="0"/>
    <x v="0"/>
  </r>
  <r>
    <x v="0"/>
    <x v="7"/>
    <x v="20"/>
    <x v="76"/>
    <n v="263"/>
    <n v="458666.19"/>
    <n v="206158.94"/>
    <n v="252507.25"/>
    <n v="44"/>
    <n v="21155.4"/>
    <n v="16251.6"/>
    <n v="30295.99"/>
    <n v="21353.74"/>
    <n v="155"/>
    <n v="23165.78"/>
    <n v="21974.54"/>
    <n v="401"/>
    <n v="3610.88"/>
    <n v="3334.72"/>
    <n v="28"/>
    <n v="164948.20000000001"/>
    <n v="143244.29999999999"/>
    <x v="0"/>
    <x v="0"/>
    <x v="0"/>
    <x v="0"/>
    <x v="0"/>
    <x v="0"/>
  </r>
  <r>
    <x v="0"/>
    <x v="7"/>
    <x v="20"/>
    <x v="77"/>
    <n v="328"/>
    <n v="304214.68"/>
    <n v="122821.76000000001"/>
    <n v="181392.91999999998"/>
    <n v="29"/>
    <n v="16753.86"/>
    <n v="10944.39"/>
    <n v="30695.32"/>
    <n v="26616.52"/>
    <n v="174"/>
    <n v="20081.77"/>
    <n v="20523.060000000001"/>
    <n v="360"/>
    <n v="10778.71"/>
    <n v="3032.34"/>
    <n v="69"/>
    <n v="98212.26"/>
    <n v="61705.45"/>
    <x v="0"/>
    <x v="0"/>
    <x v="0"/>
    <x v="0"/>
    <x v="0"/>
    <x v="0"/>
  </r>
  <r>
    <x v="0"/>
    <x v="7"/>
    <x v="20"/>
    <x v="78"/>
    <n v="267"/>
    <n v="276956.21000000002"/>
    <n v="86626.920000000042"/>
    <n v="190329.28999999998"/>
    <n v="28"/>
    <n v="12423.47"/>
    <n v="7997.53"/>
    <n v="29473.68"/>
    <n v="19227.23"/>
    <n v="146"/>
    <n v="25478.03"/>
    <n v="16749.96"/>
    <n v="315"/>
    <n v="6447.31"/>
    <n v="2414.0500000000002"/>
    <n v="34"/>
    <n v="113132.8"/>
    <n v="40238.120000000003"/>
    <x v="0"/>
    <x v="0"/>
    <x v="0"/>
    <x v="0"/>
    <x v="0"/>
    <x v="0"/>
  </r>
  <r>
    <x v="0"/>
    <x v="7"/>
    <x v="21"/>
    <x v="79"/>
    <n v="63"/>
    <n v="46073.05"/>
    <n v="9904.0299999999988"/>
    <n v="36169.020000000004"/>
    <n v="0"/>
    <n v="3153"/>
    <n v="1776"/>
    <n v="7222.98"/>
    <n v="2897.42"/>
    <n v="30"/>
    <n v="6282.04"/>
    <n v="3347.9"/>
    <n v="80"/>
    <n v="3483"/>
    <n v="1882.71"/>
    <n v="25"/>
    <n v="0"/>
    <n v="0"/>
    <x v="0"/>
    <x v="0"/>
    <x v="0"/>
    <x v="0"/>
    <x v="0"/>
    <x v="0"/>
  </r>
  <r>
    <x v="0"/>
    <x v="7"/>
    <x v="21"/>
    <x v="80"/>
    <n v="47"/>
    <n v="24368.86"/>
    <n v="7145.2400000000016"/>
    <n v="17223.62"/>
    <n v="0"/>
    <n v="2144.85"/>
    <n v="1350.15"/>
    <n v="3992.45"/>
    <n v="3280.81"/>
    <n v="22"/>
    <n v="1345.7"/>
    <n v="1958.15"/>
    <n v="31"/>
    <n v="978.62"/>
    <n v="556.13"/>
    <n v="9"/>
    <n v="0"/>
    <n v="0"/>
    <x v="0"/>
    <x v="0"/>
    <x v="0"/>
    <x v="0"/>
    <x v="0"/>
    <x v="0"/>
  </r>
  <r>
    <x v="0"/>
    <x v="7"/>
    <x v="21"/>
    <x v="81"/>
    <n v="56"/>
    <n v="31368"/>
    <n v="5591.6900000000023"/>
    <n v="25776.309999999998"/>
    <n v="0"/>
    <n v="2217.4499999999998"/>
    <n v="596.54999999999995"/>
    <n v="6229.81"/>
    <n v="2689.49"/>
    <n v="27"/>
    <n v="3716.45"/>
    <n v="1338.25"/>
    <n v="45"/>
    <n v="7266.6"/>
    <n v="967.4"/>
    <n v="13"/>
    <n v="0"/>
    <n v="0"/>
    <x v="0"/>
    <x v="0"/>
    <x v="0"/>
    <x v="0"/>
    <x v="0"/>
    <x v="0"/>
  </r>
  <r>
    <x v="0"/>
    <x v="7"/>
    <x v="21"/>
    <x v="82"/>
    <n v="66"/>
    <n v="36771.449999999997"/>
    <n v="9310.5699999999961"/>
    <n v="27460.880000000001"/>
    <n v="0"/>
    <n v="2263.75"/>
    <n v="908.25"/>
    <n v="5802.76"/>
    <n v="4229.46"/>
    <n v="31"/>
    <n v="2545.4299999999998"/>
    <n v="992.99"/>
    <n v="33"/>
    <n v="4588.9399999999996"/>
    <n v="3179.87"/>
    <n v="19"/>
    <n v="0"/>
    <n v="0"/>
    <x v="0"/>
    <x v="0"/>
    <x v="0"/>
    <x v="0"/>
    <x v="0"/>
    <x v="0"/>
  </r>
  <r>
    <x v="0"/>
    <x v="7"/>
    <x v="30"/>
    <x v="179"/>
    <n v="3"/>
    <n v="0"/>
    <n v="0"/>
    <n v="0"/>
    <n v="0"/>
    <n v="0"/>
    <n v="0"/>
    <n v="0"/>
    <n v="0"/>
    <n v="0"/>
    <n v="0"/>
    <n v="0"/>
    <n v="0"/>
    <n v="0"/>
    <n v="0"/>
    <n v="0"/>
    <n v="0"/>
    <n v="0"/>
    <x v="0"/>
    <x v="0"/>
    <x v="0"/>
    <x v="0"/>
    <x v="0"/>
    <x v="0"/>
  </r>
  <r>
    <x v="0"/>
    <x v="7"/>
    <x v="22"/>
    <x v="83"/>
    <n v="228"/>
    <n v="436804.64"/>
    <n v="276679.67000000004"/>
    <n v="160124.97"/>
    <n v="18"/>
    <n v="28617.75"/>
    <n v="10856"/>
    <n v="11242.52"/>
    <n v="24275.18"/>
    <n v="136"/>
    <n v="11.78"/>
    <n v="202.72"/>
    <n v="1"/>
    <n v="1981.52"/>
    <n v="937.58"/>
    <n v="17"/>
    <n v="117665.4"/>
    <n v="240408.2"/>
    <x v="0"/>
    <x v="0"/>
    <x v="0"/>
    <x v="0"/>
    <x v="0"/>
    <x v="0"/>
  </r>
  <r>
    <x v="0"/>
    <x v="7"/>
    <x v="22"/>
    <x v="84"/>
    <n v="157"/>
    <n v="307704.78999999998"/>
    <n v="219958.36"/>
    <n v="87746.43"/>
    <n v="15"/>
    <n v="19882.88"/>
    <n v="6467.12"/>
    <n v="14648.66"/>
    <n v="8879.14"/>
    <n v="105"/>
    <n v="1848.68"/>
    <n v="1298.22"/>
    <n v="28"/>
    <n v="1326.97"/>
    <n v="564.73"/>
    <n v="10"/>
    <n v="49857.24"/>
    <n v="202749.2"/>
    <x v="0"/>
    <x v="0"/>
    <x v="0"/>
    <x v="0"/>
    <x v="0"/>
    <x v="0"/>
  </r>
  <r>
    <x v="0"/>
    <x v="7"/>
    <x v="22"/>
    <x v="85"/>
    <n v="247"/>
    <n v="419067.85"/>
    <n v="238166.79999999996"/>
    <n v="180901.05000000002"/>
    <n v="11"/>
    <n v="29047.13"/>
    <n v="14369.12"/>
    <n v="17363.07"/>
    <n v="15710.43"/>
    <n v="171"/>
    <n v="923.25"/>
    <n v="4473.3999999999996"/>
    <n v="53"/>
    <n v="689.4"/>
    <n v="0"/>
    <n v="6"/>
    <n v="132668.20000000001"/>
    <n v="203613.9"/>
    <x v="0"/>
    <x v="0"/>
    <x v="0"/>
    <x v="0"/>
    <x v="0"/>
    <x v="0"/>
  </r>
  <r>
    <x v="0"/>
    <x v="7"/>
    <x v="22"/>
    <x v="86"/>
    <n v="611"/>
    <n v="194988.85"/>
    <n v="88466.55"/>
    <n v="106522.3"/>
    <n v="1"/>
    <n v="23579.7"/>
    <n v="17245.3"/>
    <n v="62235.12"/>
    <n v="49573.53"/>
    <n v="422"/>
    <n v="14528.68"/>
    <n v="10964.18"/>
    <n v="225"/>
    <n v="5996.8"/>
    <n v="5835"/>
    <n v="63"/>
    <n v="0"/>
    <n v="4848.54"/>
    <x v="0"/>
    <x v="0"/>
    <x v="0"/>
    <x v="0"/>
    <x v="0"/>
    <x v="0"/>
  </r>
  <r>
    <x v="0"/>
    <x v="7"/>
    <x v="22"/>
    <x v="87"/>
    <n v="153"/>
    <n v="141332.04"/>
    <n v="111516.34000000001"/>
    <n v="29815.699999999997"/>
    <n v="1"/>
    <n v="12084.75"/>
    <n v="7942.75"/>
    <n v="14660.63"/>
    <n v="18564.169999999998"/>
    <n v="82"/>
    <n v="726.3"/>
    <n v="177.45"/>
    <n v="9"/>
    <n v="2162.02"/>
    <n v="488.88"/>
    <n v="8"/>
    <n v="0"/>
    <n v="84343.09"/>
    <x v="0"/>
    <x v="0"/>
    <x v="0"/>
    <x v="0"/>
    <x v="0"/>
    <x v="0"/>
  </r>
  <r>
    <x v="0"/>
    <x v="7"/>
    <x v="22"/>
    <x v="123"/>
    <n v="32"/>
    <n v="7747.55"/>
    <n v="3828.11"/>
    <n v="3919.44"/>
    <n v="0"/>
    <n v="1488.4"/>
    <n v="830.6"/>
    <n v="1350.32"/>
    <n v="2250.7800000000002"/>
    <n v="14"/>
    <n v="395.1"/>
    <n v="614.25"/>
    <n v="7"/>
    <n v="685.62"/>
    <n v="132.47999999999999"/>
    <n v="2"/>
    <n v="0"/>
    <n v="0"/>
    <x v="0"/>
    <x v="0"/>
    <x v="0"/>
    <x v="0"/>
    <x v="0"/>
    <x v="0"/>
  </r>
  <r>
    <x v="0"/>
    <x v="7"/>
    <x v="23"/>
    <x v="89"/>
    <n v="334"/>
    <n v="122440.6"/>
    <n v="88952.71"/>
    <n v="33487.89"/>
    <n v="0"/>
    <n v="4056.87"/>
    <n v="6633.13"/>
    <n v="0"/>
    <n v="0"/>
    <n v="0"/>
    <n v="443.7"/>
    <n v="0"/>
    <n v="1"/>
    <n v="11033.32"/>
    <n v="82319.58"/>
    <n v="276"/>
    <n v="0"/>
    <n v="0"/>
    <x v="0"/>
    <x v="0"/>
    <x v="0"/>
    <x v="0"/>
    <x v="0"/>
    <x v="0"/>
  </r>
  <r>
    <x v="0"/>
    <x v="7"/>
    <x v="23"/>
    <x v="90"/>
    <n v="265"/>
    <n v="114544.15"/>
    <n v="93439.39"/>
    <n v="21104.76"/>
    <n v="0"/>
    <n v="3644.11"/>
    <n v="8062.69"/>
    <n v="0"/>
    <n v="0"/>
    <n v="0"/>
    <n v="0"/>
    <n v="0"/>
    <n v="0"/>
    <n v="13591.65"/>
    <n v="85376.7"/>
    <n v="355"/>
    <n v="0"/>
    <n v="0"/>
    <x v="0"/>
    <x v="0"/>
    <x v="0"/>
    <x v="0"/>
    <x v="0"/>
    <x v="0"/>
  </r>
  <r>
    <x v="0"/>
    <x v="7"/>
    <x v="23"/>
    <x v="91"/>
    <n v="179"/>
    <n v="74928.800000000003"/>
    <n v="56535.11"/>
    <n v="18393.690000000002"/>
    <n v="0"/>
    <n v="2616.0100000000002"/>
    <n v="4507.99"/>
    <n v="0"/>
    <n v="0"/>
    <n v="0"/>
    <n v="0"/>
    <n v="0"/>
    <n v="0"/>
    <n v="7822.68"/>
    <n v="52027.12"/>
    <n v="193"/>
    <n v="0"/>
    <n v="0"/>
    <x v="0"/>
    <x v="0"/>
    <x v="0"/>
    <x v="0"/>
    <x v="0"/>
    <x v="0"/>
  </r>
  <r>
    <x v="0"/>
    <x v="7"/>
    <x v="23"/>
    <x v="92"/>
    <n v="132"/>
    <n v="38081.300000000003"/>
    <n v="26958.510000000002"/>
    <n v="11122.79"/>
    <n v="0"/>
    <n v="2416.1799999999998"/>
    <n v="3048.72"/>
    <n v="0"/>
    <n v="0"/>
    <n v="0"/>
    <n v="0"/>
    <n v="0"/>
    <n v="0"/>
    <n v="8648.61"/>
    <n v="23909.79"/>
    <n v="140"/>
    <n v="0"/>
    <n v="0"/>
    <x v="0"/>
    <x v="0"/>
    <x v="0"/>
    <x v="0"/>
    <x v="0"/>
    <x v="0"/>
  </r>
  <r>
    <x v="0"/>
    <x v="7"/>
    <x v="23"/>
    <x v="93"/>
    <n v="24"/>
    <n v="8023.65"/>
    <n v="6695.7199999999993"/>
    <n v="1327.93"/>
    <n v="0"/>
    <n v="295.10000000000002"/>
    <n v="1192.9000000000001"/>
    <n v="0"/>
    <n v="0"/>
    <n v="0"/>
    <n v="0"/>
    <n v="0"/>
    <n v="0"/>
    <n v="801.83"/>
    <n v="5502.82"/>
    <n v="25"/>
    <n v="0"/>
    <n v="0"/>
    <x v="0"/>
    <x v="0"/>
    <x v="0"/>
    <x v="0"/>
    <x v="0"/>
    <x v="0"/>
  </r>
  <r>
    <x v="0"/>
    <x v="7"/>
    <x v="23"/>
    <x v="124"/>
    <n v="149"/>
    <n v="44960.6"/>
    <n v="34417.539999999994"/>
    <n v="10543.060000000001"/>
    <n v="0"/>
    <n v="1785.8"/>
    <n v="2622.2"/>
    <n v="0"/>
    <n v="0"/>
    <n v="0"/>
    <n v="0"/>
    <n v="0"/>
    <n v="0"/>
    <n v="4492.26"/>
    <n v="31795.34"/>
    <n v="136"/>
    <n v="0"/>
    <n v="0"/>
    <x v="0"/>
    <x v="0"/>
    <x v="0"/>
    <x v="0"/>
    <x v="0"/>
    <x v="0"/>
  </r>
  <r>
    <x v="0"/>
    <x v="7"/>
    <x v="24"/>
    <x v="94"/>
    <n v="160"/>
    <n v="166198.32999999999"/>
    <n v="46294.129999999976"/>
    <n v="119904.20000000001"/>
    <n v="25"/>
    <n v="20497.5"/>
    <n v="5982.5"/>
    <n v="7990.51"/>
    <n v="4732.49"/>
    <n v="17"/>
    <n v="1419.23"/>
    <n v="1251.6199999999999"/>
    <n v="16"/>
    <n v="616.66"/>
    <n v="338.44"/>
    <n v="9"/>
    <n v="89380.3"/>
    <n v="33989.08"/>
    <x v="0"/>
    <x v="0"/>
    <x v="0"/>
    <x v="0"/>
    <x v="0"/>
    <x v="0"/>
  </r>
  <r>
    <x v="0"/>
    <x v="7"/>
    <x v="24"/>
    <x v="95"/>
    <n v="30"/>
    <n v="54360.06"/>
    <n v="18677.909999999996"/>
    <n v="35682.15"/>
    <n v="7"/>
    <n v="3752.25"/>
    <n v="1200.25"/>
    <n v="1442.3"/>
    <n v="1646.75"/>
    <n v="4"/>
    <n v="0"/>
    <n v="0"/>
    <n v="0"/>
    <n v="615.6"/>
    <n v="0"/>
    <n v="3"/>
    <n v="29872"/>
    <n v="15830.91"/>
    <x v="0"/>
    <x v="0"/>
    <x v="0"/>
    <x v="0"/>
    <x v="0"/>
    <x v="0"/>
  </r>
  <r>
    <x v="0"/>
    <x v="7"/>
    <x v="24"/>
    <x v="96"/>
    <n v="48"/>
    <n v="42283"/>
    <n v="1275"/>
    <n v="41008"/>
    <n v="6"/>
    <n v="6595"/>
    <n v="1275"/>
    <n v="0"/>
    <n v="0"/>
    <n v="0"/>
    <n v="0"/>
    <n v="0"/>
    <n v="0"/>
    <n v="0"/>
    <n v="0"/>
    <n v="0"/>
    <n v="34413"/>
    <n v="0"/>
    <x v="0"/>
    <x v="0"/>
    <x v="0"/>
    <x v="0"/>
    <x v="0"/>
    <x v="0"/>
  </r>
  <r>
    <x v="0"/>
    <x v="7"/>
    <x v="24"/>
    <x v="97"/>
    <n v="158"/>
    <n v="273780.09999999998"/>
    <n v="138254.07999999999"/>
    <n v="135526.01999999999"/>
    <n v="34"/>
    <n v="19062.25"/>
    <n v="6567.75"/>
    <n v="5601.67"/>
    <n v="6626.98"/>
    <n v="20"/>
    <n v="491.3"/>
    <n v="0"/>
    <n v="3"/>
    <n v="289.60000000000002"/>
    <n v="748.5"/>
    <n v="5"/>
    <n v="110081.2"/>
    <n v="124310.9"/>
    <x v="0"/>
    <x v="0"/>
    <x v="0"/>
    <x v="0"/>
    <x v="0"/>
    <x v="0"/>
  </r>
  <r>
    <x v="0"/>
    <x v="7"/>
    <x v="24"/>
    <x v="98"/>
    <n v="218"/>
    <n v="239241.51"/>
    <n v="103906.22"/>
    <n v="135335.29"/>
    <n v="31"/>
    <n v="25745.38"/>
    <n v="6799.62"/>
    <n v="10166.219999999999"/>
    <n v="5089.7299999999996"/>
    <n v="31"/>
    <n v="711.14"/>
    <n v="356.96"/>
    <n v="9"/>
    <n v="28.8"/>
    <n v="115.2"/>
    <n v="1"/>
    <n v="98683.75"/>
    <n v="91544.71"/>
    <x v="0"/>
    <x v="0"/>
    <x v="0"/>
    <x v="0"/>
    <x v="0"/>
    <x v="0"/>
  </r>
  <r>
    <x v="0"/>
    <x v="7"/>
    <x v="24"/>
    <x v="126"/>
    <n v="65"/>
    <n v="24185.75"/>
    <n v="8996.6"/>
    <n v="15189.15"/>
    <n v="0"/>
    <n v="9161.25"/>
    <n v="2610"/>
    <n v="5255.46"/>
    <n v="5924.84"/>
    <n v="12"/>
    <n v="535.74"/>
    <n v="461.76"/>
    <n v="8"/>
    <n v="236.7"/>
    <n v="0"/>
    <n v="1"/>
    <n v="0"/>
    <n v="0"/>
    <x v="0"/>
    <x v="0"/>
    <x v="0"/>
    <x v="0"/>
    <x v="0"/>
    <x v="0"/>
  </r>
  <r>
    <x v="0"/>
    <x v="7"/>
    <x v="24"/>
    <x v="127"/>
    <n v="812"/>
    <n v="57927.1"/>
    <n v="18563.840000000004"/>
    <n v="39363.259999999995"/>
    <n v="0"/>
    <n v="36490.6"/>
    <n v="15998.9"/>
    <n v="985.31"/>
    <n v="1602.59"/>
    <n v="15"/>
    <n v="675.96"/>
    <n v="291.83999999999997"/>
    <n v="8"/>
    <n v="852.39"/>
    <n v="670.51"/>
    <n v="45"/>
    <n v="0"/>
    <n v="0"/>
    <x v="0"/>
    <x v="0"/>
    <x v="0"/>
    <x v="0"/>
    <x v="0"/>
    <x v="0"/>
  </r>
  <r>
    <x v="0"/>
    <x v="7"/>
    <x v="25"/>
    <x v="100"/>
    <n v="26"/>
    <n v="42470.85"/>
    <n v="39283.21"/>
    <n v="3187.64"/>
    <n v="2"/>
    <n v="2926.5"/>
    <n v="1796"/>
    <n v="0"/>
    <n v="0"/>
    <n v="0"/>
    <n v="0"/>
    <n v="0"/>
    <n v="0"/>
    <n v="261.14"/>
    <n v="2402.16"/>
    <n v="6"/>
    <n v="0"/>
    <n v="35085.050000000003"/>
    <x v="0"/>
    <x v="0"/>
    <x v="0"/>
    <x v="0"/>
    <x v="0"/>
    <x v="0"/>
  </r>
  <r>
    <x v="0"/>
    <x v="7"/>
    <x v="25"/>
    <x v="101"/>
    <n v="151"/>
    <n v="87773.759999999995"/>
    <n v="48716.009999999995"/>
    <n v="39057.75"/>
    <n v="6"/>
    <n v="12082.75"/>
    <n v="13219.75"/>
    <n v="0"/>
    <n v="0"/>
    <n v="0"/>
    <n v="0"/>
    <n v="243.1"/>
    <n v="3"/>
    <n v="3428"/>
    <n v="9608.7000000000007"/>
    <n v="66"/>
    <n v="23547"/>
    <n v="25644.46"/>
    <x v="0"/>
    <x v="0"/>
    <x v="0"/>
    <x v="0"/>
    <x v="0"/>
    <x v="0"/>
  </r>
  <r>
    <x v="0"/>
    <x v="7"/>
    <x v="25"/>
    <x v="102"/>
    <n v="427"/>
    <n v="62588.05"/>
    <n v="28742.740000000005"/>
    <n v="33845.31"/>
    <n v="2"/>
    <n v="17217.55"/>
    <n v="12283.45"/>
    <n v="0"/>
    <n v="0"/>
    <n v="0"/>
    <n v="676.8"/>
    <n v="0"/>
    <n v="3"/>
    <n v="9287.26"/>
    <n v="16459.29"/>
    <n v="164"/>
    <n v="6481.7"/>
    <n v="0"/>
    <x v="0"/>
    <x v="0"/>
    <x v="0"/>
    <x v="0"/>
    <x v="0"/>
    <x v="0"/>
  </r>
  <r>
    <x v="0"/>
    <x v="7"/>
    <x v="25"/>
    <x v="128"/>
    <n v="38"/>
    <n v="7380.8"/>
    <n v="4207.5"/>
    <n v="3173.3"/>
    <n v="0"/>
    <n v="2956"/>
    <n v="3366"/>
    <n v="0"/>
    <n v="0"/>
    <n v="0"/>
    <n v="0"/>
    <n v="0"/>
    <n v="0"/>
    <n v="217.3"/>
    <n v="841.5"/>
    <n v="11"/>
    <n v="0"/>
    <n v="0"/>
    <x v="0"/>
    <x v="0"/>
    <x v="0"/>
    <x v="0"/>
    <x v="0"/>
    <x v="0"/>
  </r>
  <r>
    <x v="0"/>
    <x v="7"/>
    <x v="26"/>
    <x v="103"/>
    <n v="512"/>
    <n v="54282.1"/>
    <n v="25497.42"/>
    <n v="28784.68"/>
    <n v="0"/>
    <n v="15902.65"/>
    <n v="14722.35"/>
    <n v="0"/>
    <n v="0"/>
    <n v="0"/>
    <n v="5356.6"/>
    <n v="7817.15"/>
    <n v="140"/>
    <n v="3535.43"/>
    <n v="2957.92"/>
    <n v="14"/>
    <n v="0"/>
    <n v="0"/>
    <x v="0"/>
    <x v="0"/>
    <x v="0"/>
    <x v="0"/>
    <x v="0"/>
    <x v="0"/>
  </r>
  <r>
    <x v="0"/>
    <x v="7"/>
    <x v="26"/>
    <x v="104"/>
    <n v="174"/>
    <n v="52499.9"/>
    <n v="4032.4000000000015"/>
    <n v="48467.5"/>
    <n v="0"/>
    <n v="20552"/>
    <n v="2950.5"/>
    <n v="0"/>
    <n v="0"/>
    <n v="0"/>
    <n v="6553.4"/>
    <n v="1081.9000000000001"/>
    <n v="54"/>
    <n v="827.1"/>
    <n v="0"/>
    <n v="2"/>
    <n v="0"/>
    <n v="0"/>
    <x v="0"/>
    <x v="0"/>
    <x v="0"/>
    <x v="0"/>
    <x v="0"/>
    <x v="0"/>
  </r>
  <r>
    <x v="0"/>
    <x v="7"/>
    <x v="26"/>
    <x v="105"/>
    <n v="408"/>
    <n v="65712.31"/>
    <n v="28153.86"/>
    <n v="37558.449999999997"/>
    <n v="0"/>
    <n v="33653.5"/>
    <n v="16879"/>
    <n v="14.81"/>
    <n v="83.99"/>
    <n v="1"/>
    <n v="1660.5"/>
    <n v="5877.3"/>
    <n v="80"/>
    <n v="706.64"/>
    <n v="5313.57"/>
    <n v="26"/>
    <n v="0"/>
    <n v="0"/>
    <x v="0"/>
    <x v="0"/>
    <x v="0"/>
    <x v="0"/>
    <x v="0"/>
    <x v="0"/>
  </r>
  <r>
    <x v="0"/>
    <x v="7"/>
    <x v="26"/>
    <x v="106"/>
    <n v="44"/>
    <n v="17064.400000000001"/>
    <n v="2235.0000000000018"/>
    <n v="14829.4"/>
    <n v="0"/>
    <n v="3718.9"/>
    <n v="2235"/>
    <n v="0"/>
    <n v="0"/>
    <n v="0"/>
    <n v="5413.5"/>
    <n v="0"/>
    <n v="31"/>
    <n v="0"/>
    <n v="0"/>
    <n v="0"/>
    <n v="0"/>
    <n v="0"/>
    <x v="0"/>
    <x v="0"/>
    <x v="0"/>
    <x v="0"/>
    <x v="0"/>
    <x v="0"/>
  </r>
  <r>
    <x v="1"/>
    <x v="7"/>
    <x v="0"/>
    <x v="3"/>
    <n v="281"/>
    <n v="139862.71"/>
    <n v="59452.829999999987"/>
    <n v="80409.88"/>
    <n v="0"/>
    <n v="17721.75"/>
    <n v="8908.25"/>
    <n v="17268.47"/>
    <n v="20099.27"/>
    <n v="127"/>
    <n v="15434.1"/>
    <n v="11415.43"/>
    <n v="236"/>
    <n v="17122.560000000001"/>
    <n v="19029.88"/>
    <n v="439"/>
    <n v="0"/>
    <n v="0"/>
    <x v="0"/>
    <x v="0"/>
    <x v="0"/>
    <x v="0"/>
    <x v="0"/>
    <x v="0"/>
  </r>
  <r>
    <x v="1"/>
    <x v="7"/>
    <x v="0"/>
    <x v="4"/>
    <n v="210"/>
    <n v="109537.39"/>
    <n v="32954.949999999997"/>
    <n v="76582.44"/>
    <n v="0"/>
    <n v="14427.6"/>
    <n v="5650.9"/>
    <n v="9864.7800000000007"/>
    <n v="7114.27"/>
    <n v="87"/>
    <n v="21447.25"/>
    <n v="9158.66"/>
    <n v="257"/>
    <n v="18086.810000000001"/>
    <n v="11031.12"/>
    <n v="486"/>
    <n v="0"/>
    <n v="0"/>
    <x v="0"/>
    <x v="0"/>
    <x v="0"/>
    <x v="0"/>
    <x v="0"/>
    <x v="0"/>
  </r>
  <r>
    <x v="1"/>
    <x v="7"/>
    <x v="0"/>
    <x v="111"/>
    <n v="346"/>
    <n v="137399"/>
    <n v="54386.58"/>
    <n v="83012.42"/>
    <n v="0"/>
    <n v="9950.77"/>
    <n v="5857.23"/>
    <n v="17439.86"/>
    <n v="10087.35"/>
    <n v="93"/>
    <n v="18744.189999999999"/>
    <n v="11610.29"/>
    <n v="230"/>
    <n v="19663.599999999999"/>
    <n v="26831.71"/>
    <n v="665"/>
    <n v="0"/>
    <n v="0"/>
    <x v="0"/>
    <x v="0"/>
    <x v="0"/>
    <x v="0"/>
    <x v="0"/>
    <x v="0"/>
  </r>
  <r>
    <x v="1"/>
    <x v="7"/>
    <x v="0"/>
    <x v="11"/>
    <n v="302"/>
    <n v="181486.2"/>
    <n v="79183.020000000019"/>
    <n v="102303.18"/>
    <n v="0"/>
    <n v="17962.400000000001"/>
    <n v="9425.6"/>
    <n v="20231.47"/>
    <n v="30532.21"/>
    <n v="135"/>
    <n v="27289.8"/>
    <n v="22109.96"/>
    <n v="419"/>
    <n v="16461.509999999998"/>
    <n v="17115.25"/>
    <n v="520"/>
    <n v="0"/>
    <n v="0"/>
    <x v="0"/>
    <x v="0"/>
    <x v="0"/>
    <x v="0"/>
    <x v="0"/>
    <x v="0"/>
  </r>
  <r>
    <x v="1"/>
    <x v="7"/>
    <x v="0"/>
    <x v="13"/>
    <n v="376"/>
    <n v="142341.76000000001"/>
    <n v="58404.450000000012"/>
    <n v="83937.31"/>
    <n v="0"/>
    <n v="11913.4"/>
    <n v="5641.85"/>
    <n v="17029.849999999999"/>
    <n v="21264.11"/>
    <n v="167"/>
    <n v="21298.63"/>
    <n v="18166.189999999999"/>
    <n v="309"/>
    <n v="17495.43"/>
    <n v="13332.3"/>
    <n v="506"/>
    <n v="0"/>
    <n v="0"/>
    <x v="0"/>
    <x v="0"/>
    <x v="0"/>
    <x v="0"/>
    <x v="0"/>
    <x v="0"/>
  </r>
  <r>
    <x v="1"/>
    <x v="7"/>
    <x v="0"/>
    <x v="15"/>
    <n v="213"/>
    <n v="88574.93"/>
    <n v="29925.969999999987"/>
    <n v="58648.960000000006"/>
    <n v="0"/>
    <n v="7494.98"/>
    <n v="2864.52"/>
    <n v="11228.51"/>
    <n v="7309.17"/>
    <n v="72"/>
    <n v="15270.95"/>
    <n v="10867.61"/>
    <n v="210"/>
    <n v="15883.52"/>
    <n v="8884.67"/>
    <n v="434"/>
    <n v="0"/>
    <n v="0"/>
    <x v="0"/>
    <x v="0"/>
    <x v="0"/>
    <x v="0"/>
    <x v="0"/>
    <x v="0"/>
  </r>
  <r>
    <x v="1"/>
    <x v="7"/>
    <x v="0"/>
    <x v="16"/>
    <n v="344"/>
    <n v="119162.23"/>
    <n v="39642.869999999995"/>
    <n v="79519.360000000001"/>
    <n v="0"/>
    <n v="11777.19"/>
    <n v="4775.8100000000004"/>
    <n v="16439.73"/>
    <n v="9671.2000000000007"/>
    <n v="79"/>
    <n v="19229.080000000002"/>
    <n v="8887.23"/>
    <n v="223"/>
    <n v="15625.36"/>
    <n v="16308.63"/>
    <n v="488"/>
    <n v="0"/>
    <n v="0"/>
    <x v="0"/>
    <x v="0"/>
    <x v="0"/>
    <x v="0"/>
    <x v="0"/>
    <x v="0"/>
  </r>
  <r>
    <x v="1"/>
    <x v="7"/>
    <x v="0"/>
    <x v="18"/>
    <n v="317"/>
    <n v="135310.57"/>
    <n v="39774.300000000017"/>
    <n v="95536.26999999999"/>
    <n v="0"/>
    <n v="10574.28"/>
    <n v="4442.72"/>
    <n v="16482.93"/>
    <n v="11288.31"/>
    <n v="96"/>
    <n v="21324.35"/>
    <n v="14317.41"/>
    <n v="284"/>
    <n v="15198.71"/>
    <n v="9725.86"/>
    <n v="478"/>
    <n v="0"/>
    <n v="0"/>
    <x v="0"/>
    <x v="0"/>
    <x v="0"/>
    <x v="0"/>
    <x v="0"/>
    <x v="0"/>
  </r>
  <r>
    <x v="1"/>
    <x v="7"/>
    <x v="1"/>
    <x v="0"/>
    <n v="713"/>
    <n v="618100.43000000005"/>
    <n v="430724.14000000007"/>
    <n v="187376.28999999998"/>
    <n v="17"/>
    <n v="78913.17"/>
    <n v="30096.83"/>
    <n v="40568.449999999997"/>
    <n v="9523.51"/>
    <n v="201"/>
    <n v="39109.550000000003"/>
    <n v="7081.04"/>
    <n v="339"/>
    <n v="9156.36"/>
    <n v="10715.82"/>
    <n v="139"/>
    <n v="16375.76"/>
    <n v="373306.9"/>
    <x v="0"/>
    <x v="0"/>
    <x v="0"/>
    <x v="0"/>
    <x v="0"/>
    <x v="0"/>
  </r>
  <r>
    <x v="1"/>
    <x v="7"/>
    <x v="1"/>
    <x v="1"/>
    <n v="374"/>
    <n v="845669.7"/>
    <n v="784378.04999999993"/>
    <n v="61291.65"/>
    <n v="25"/>
    <n v="28113.7"/>
    <n v="24178.3"/>
    <n v="5145.87"/>
    <n v="5426.59"/>
    <n v="34"/>
    <n v="12849.97"/>
    <n v="15545.6"/>
    <n v="191"/>
    <n v="5315.06"/>
    <n v="12507.6"/>
    <n v="196"/>
    <n v="6299.05"/>
    <n v="726720"/>
    <x v="0"/>
    <x v="0"/>
    <x v="0"/>
    <x v="0"/>
    <x v="0"/>
    <x v="0"/>
  </r>
  <r>
    <x v="1"/>
    <x v="7"/>
    <x v="1"/>
    <x v="22"/>
    <n v="42"/>
    <n v="31535.759999999998"/>
    <n v="7704.1299999999974"/>
    <n v="23831.63"/>
    <n v="0"/>
    <n v="5706.63"/>
    <n v="1830.87"/>
    <n v="6.57"/>
    <n v="59.09"/>
    <n v="1"/>
    <n v="552.6"/>
    <n v="0"/>
    <n v="3"/>
    <n v="16725.830000000002"/>
    <n v="5814.17"/>
    <n v="35"/>
    <n v="0"/>
    <n v="0"/>
    <x v="0"/>
    <x v="0"/>
    <x v="0"/>
    <x v="0"/>
    <x v="0"/>
    <x v="0"/>
  </r>
  <r>
    <x v="1"/>
    <x v="7"/>
    <x v="1"/>
    <x v="23"/>
    <n v="36"/>
    <n v="18735.400000000001"/>
    <n v="2690.0200000000023"/>
    <n v="16045.38"/>
    <n v="0"/>
    <n v="5965"/>
    <n v="660"/>
    <n v="798.18"/>
    <n v="143.52000000000001"/>
    <n v="9"/>
    <n v="9280.9"/>
    <n v="1881.3"/>
    <n v="66"/>
    <n v="1.3"/>
    <n v="5.2"/>
    <n v="1"/>
    <n v="0"/>
    <n v="0"/>
    <x v="0"/>
    <x v="0"/>
    <x v="0"/>
    <x v="0"/>
    <x v="0"/>
    <x v="0"/>
  </r>
  <r>
    <x v="1"/>
    <x v="7"/>
    <x v="1"/>
    <x v="24"/>
    <n v="0"/>
    <n v="2310809.9"/>
    <n v="2294496.98"/>
    <n v="16312.92"/>
    <n v="69"/>
    <n v="0"/>
    <n v="0"/>
    <n v="0"/>
    <n v="0"/>
    <n v="0"/>
    <n v="0"/>
    <n v="0"/>
    <n v="0"/>
    <n v="0"/>
    <n v="0"/>
    <n v="0"/>
    <n v="11964.92"/>
    <n v="2294497"/>
    <x v="0"/>
    <x v="0"/>
    <x v="0"/>
    <x v="0"/>
    <x v="0"/>
    <x v="0"/>
  </r>
  <r>
    <x v="1"/>
    <x v="7"/>
    <x v="1"/>
    <x v="112"/>
    <n v="227"/>
    <n v="77374.710000000006"/>
    <n v="42208.600000000006"/>
    <n v="35166.11"/>
    <n v="1"/>
    <n v="20555.150000000001"/>
    <n v="14042.85"/>
    <n v="3017.32"/>
    <n v="1255.46"/>
    <n v="18"/>
    <n v="6097.94"/>
    <n v="7597.21"/>
    <n v="105"/>
    <n v="4051.7"/>
    <n v="4073.56"/>
    <n v="106"/>
    <n v="0"/>
    <n v="15239.52"/>
    <x v="0"/>
    <x v="0"/>
    <x v="0"/>
    <x v="0"/>
    <x v="0"/>
    <x v="0"/>
  </r>
  <r>
    <x v="1"/>
    <x v="7"/>
    <x v="2"/>
    <x v="114"/>
    <n v="558"/>
    <n v="640752.81000000006"/>
    <n v="344075.45"/>
    <n v="296677.36000000004"/>
    <n v="10"/>
    <n v="49695.4"/>
    <n v="29584.6"/>
    <n v="65890.52"/>
    <n v="25435.58"/>
    <n v="220"/>
    <n v="162757.6"/>
    <n v="113818.5"/>
    <n v="1803"/>
    <n v="10105.76"/>
    <n v="8763.6"/>
    <n v="92"/>
    <n v="7372.08"/>
    <n v="166473.20000000001"/>
    <x v="0"/>
    <x v="0"/>
    <x v="0"/>
    <x v="0"/>
    <x v="0"/>
    <x v="0"/>
  </r>
  <r>
    <x v="1"/>
    <x v="7"/>
    <x v="2"/>
    <x v="25"/>
    <n v="620"/>
    <n v="542006.63"/>
    <n v="271002.92000000004"/>
    <n v="271003.70999999996"/>
    <n v="5"/>
    <n v="53906.7"/>
    <n v="35421.300000000003"/>
    <n v="57817.7"/>
    <n v="26975.71"/>
    <n v="241"/>
    <n v="140724.9"/>
    <n v="125702.6"/>
    <n v="1887"/>
    <n v="3464.37"/>
    <n v="1447.77"/>
    <n v="107"/>
    <n v="15029.04"/>
    <n v="81455.47"/>
    <x v="0"/>
    <x v="0"/>
    <x v="0"/>
    <x v="0"/>
    <x v="0"/>
    <x v="0"/>
  </r>
  <r>
    <x v="1"/>
    <x v="7"/>
    <x v="2"/>
    <x v="26"/>
    <n v="233"/>
    <n v="207441.81"/>
    <n v="84190.65"/>
    <n v="123251.16"/>
    <n v="0"/>
    <n v="21861.14"/>
    <n v="12886.36"/>
    <n v="23911.05"/>
    <n v="6448.87"/>
    <n v="70"/>
    <n v="74602.570000000007"/>
    <n v="64855.42"/>
    <n v="946"/>
    <n v="356.4"/>
    <n v="0"/>
    <n v="4"/>
    <n v="0"/>
    <n v="0"/>
    <x v="0"/>
    <x v="0"/>
    <x v="0"/>
    <x v="0"/>
    <x v="0"/>
    <x v="0"/>
  </r>
  <r>
    <x v="1"/>
    <x v="7"/>
    <x v="3"/>
    <x v="27"/>
    <n v="192"/>
    <n v="72108.22"/>
    <n v="27658.980000000003"/>
    <n v="44449.24"/>
    <n v="0"/>
    <n v="9088"/>
    <n v="3862"/>
    <n v="20593.55"/>
    <n v="14498.66"/>
    <n v="82"/>
    <n v="12257.71"/>
    <n v="7540.98"/>
    <n v="185"/>
    <n v="363.98"/>
    <n v="1757.34"/>
    <n v="15"/>
    <n v="0"/>
    <n v="0"/>
    <x v="0"/>
    <x v="0"/>
    <x v="0"/>
    <x v="0"/>
    <x v="0"/>
    <x v="0"/>
  </r>
  <r>
    <x v="1"/>
    <x v="7"/>
    <x v="3"/>
    <x v="28"/>
    <n v="105"/>
    <n v="70512.639999999999"/>
    <n v="30156.68"/>
    <n v="40355.96"/>
    <n v="5"/>
    <n v="14454.5"/>
    <n v="3458"/>
    <n v="10523.79"/>
    <n v="4220.43"/>
    <n v="41"/>
    <n v="4657.0200000000004"/>
    <n v="284.54000000000002"/>
    <n v="52"/>
    <n v="0"/>
    <n v="0"/>
    <n v="0"/>
    <n v="10720.65"/>
    <n v="22193.71"/>
    <x v="0"/>
    <x v="0"/>
    <x v="0"/>
    <x v="0"/>
    <x v="0"/>
    <x v="0"/>
  </r>
  <r>
    <x v="1"/>
    <x v="7"/>
    <x v="3"/>
    <x v="29"/>
    <n v="453"/>
    <n v="1069886.6000000001"/>
    <n v="696099.97000000009"/>
    <n v="373786.63"/>
    <n v="61"/>
    <n v="48141.39"/>
    <n v="20529.86"/>
    <n v="87929.31"/>
    <n v="55716.13"/>
    <n v="283"/>
    <n v="52538.84"/>
    <n v="42705.09"/>
    <n v="886"/>
    <n v="4103.29"/>
    <n v="296.94"/>
    <n v="17"/>
    <n v="174753.8"/>
    <n v="576852"/>
    <x v="0"/>
    <x v="0"/>
    <x v="0"/>
    <x v="0"/>
    <x v="0"/>
    <x v="0"/>
  </r>
  <r>
    <x v="1"/>
    <x v="7"/>
    <x v="3"/>
    <x v="115"/>
    <n v="124"/>
    <n v="50081.94"/>
    <n v="18753.13"/>
    <n v="31328.81"/>
    <n v="0"/>
    <n v="5296.8"/>
    <n v="2846.2"/>
    <n v="12311.99"/>
    <n v="8661.01"/>
    <n v="62"/>
    <n v="5571.96"/>
    <n v="7038.88"/>
    <n v="129"/>
    <n v="6520.06"/>
    <n v="207.04"/>
    <n v="21"/>
    <n v="0"/>
    <n v="0"/>
    <x v="0"/>
    <x v="0"/>
    <x v="0"/>
    <x v="0"/>
    <x v="0"/>
    <x v="0"/>
  </r>
  <r>
    <x v="1"/>
    <x v="7"/>
    <x v="4"/>
    <x v="31"/>
    <n v="66"/>
    <n v="73592.399999999994"/>
    <n v="73592.399999999994"/>
    <n v="0"/>
    <n v="0"/>
    <n v="0"/>
    <n v="0"/>
    <n v="0"/>
    <n v="0"/>
    <n v="0"/>
    <n v="0"/>
    <n v="0"/>
    <n v="0"/>
    <n v="0"/>
    <n v="0"/>
    <n v="0"/>
    <n v="0"/>
    <n v="0"/>
    <x v="0"/>
    <x v="0"/>
    <x v="0"/>
    <x v="0"/>
    <x v="0"/>
    <x v="0"/>
  </r>
  <r>
    <x v="1"/>
    <x v="7"/>
    <x v="4"/>
    <x v="32"/>
    <n v="59"/>
    <n v="41580.400000000001"/>
    <n v="41580.400000000001"/>
    <n v="0"/>
    <n v="0"/>
    <n v="0"/>
    <n v="0"/>
    <n v="0"/>
    <n v="0"/>
    <n v="0"/>
    <n v="0"/>
    <n v="0"/>
    <n v="0"/>
    <n v="0"/>
    <n v="0"/>
    <n v="0"/>
    <n v="0"/>
    <n v="0"/>
    <x v="0"/>
    <x v="0"/>
    <x v="0"/>
    <x v="0"/>
    <x v="0"/>
    <x v="0"/>
  </r>
  <r>
    <x v="1"/>
    <x v="7"/>
    <x v="5"/>
    <x v="33"/>
    <n v="65"/>
    <n v="180825.19"/>
    <n v="80116.509999999995"/>
    <n v="100708.68000000001"/>
    <n v="7"/>
    <n v="7608.88"/>
    <n v="1736.12"/>
    <n v="13912.56"/>
    <n v="11753.14"/>
    <n v="22"/>
    <n v="0"/>
    <n v="0"/>
    <n v="0"/>
    <n v="652.5"/>
    <n v="1076.4000000000001"/>
    <n v="2"/>
    <n v="74186.740000000005"/>
    <n v="65550.850000000006"/>
    <x v="0"/>
    <x v="0"/>
    <x v="0"/>
    <x v="0"/>
    <x v="0"/>
    <x v="0"/>
  </r>
  <r>
    <x v="1"/>
    <x v="7"/>
    <x v="5"/>
    <x v="34"/>
    <n v="408"/>
    <n v="698306.81"/>
    <n v="549763.74"/>
    <n v="148543.07"/>
    <n v="8"/>
    <n v="42097.89"/>
    <n v="23772.11"/>
    <n v="85448.47"/>
    <n v="57335.87"/>
    <n v="191"/>
    <n v="83.44"/>
    <n v="980.11"/>
    <n v="11"/>
    <n v="1129.05"/>
    <n v="1156.95"/>
    <n v="23"/>
    <n v="19784.22"/>
    <n v="466518.7"/>
    <x v="0"/>
    <x v="0"/>
    <x v="0"/>
    <x v="0"/>
    <x v="0"/>
    <x v="0"/>
  </r>
  <r>
    <x v="1"/>
    <x v="7"/>
    <x v="5"/>
    <x v="35"/>
    <n v="0"/>
    <n v="901299.17"/>
    <n v="845784.07000000007"/>
    <n v="55515.1"/>
    <n v="22"/>
    <n v="0"/>
    <n v="0"/>
    <n v="0"/>
    <n v="0"/>
    <n v="0"/>
    <n v="0"/>
    <n v="0"/>
    <n v="0"/>
    <n v="0"/>
    <n v="0"/>
    <n v="0"/>
    <n v="55515.1"/>
    <n v="845784.1"/>
    <x v="0"/>
    <x v="0"/>
    <x v="0"/>
    <x v="0"/>
    <x v="0"/>
    <x v="0"/>
  </r>
  <r>
    <x v="1"/>
    <x v="7"/>
    <x v="5"/>
    <x v="36"/>
    <n v="74"/>
    <n v="34983.800000000003"/>
    <n v="19864.840000000004"/>
    <n v="15118.96"/>
    <n v="0"/>
    <n v="2897.7"/>
    <n v="1541.3"/>
    <n v="12108.76"/>
    <n v="16905.240000000002"/>
    <n v="29"/>
    <n v="0"/>
    <n v="880.1"/>
    <n v="8"/>
    <n v="112.5"/>
    <n v="538.20000000000005"/>
    <n v="5"/>
    <n v="0"/>
    <n v="0"/>
    <x v="0"/>
    <x v="0"/>
    <x v="0"/>
    <x v="0"/>
    <x v="0"/>
    <x v="0"/>
  </r>
  <r>
    <x v="1"/>
    <x v="7"/>
    <x v="6"/>
    <x v="38"/>
    <n v="169"/>
    <n v="1084626.6000000001"/>
    <n v="1020240.7500000001"/>
    <n v="64385.850000000006"/>
    <n v="41"/>
    <n v="17760.13"/>
    <n v="9027.3700000000008"/>
    <n v="831.6"/>
    <n v="2852.2"/>
    <n v="8"/>
    <n v="2928.18"/>
    <n v="8385.73"/>
    <n v="103"/>
    <n v="41289.94"/>
    <n v="23965.68"/>
    <n v="156"/>
    <n v="0"/>
    <n v="976009.8"/>
    <x v="0"/>
    <x v="0"/>
    <x v="0"/>
    <x v="0"/>
    <x v="0"/>
    <x v="0"/>
  </r>
  <r>
    <x v="1"/>
    <x v="7"/>
    <x v="6"/>
    <x v="116"/>
    <n v="244"/>
    <n v="184298.11"/>
    <n v="73841.939999999988"/>
    <n v="110456.17"/>
    <n v="0"/>
    <n v="9819.5"/>
    <n v="6935"/>
    <n v="2708.55"/>
    <n v="570.13"/>
    <n v="10"/>
    <n v="27595.9"/>
    <n v="17124.16"/>
    <n v="287"/>
    <n v="65503.22"/>
    <n v="49212.65"/>
    <n v="296"/>
    <n v="0"/>
    <n v="0"/>
    <x v="0"/>
    <x v="0"/>
    <x v="0"/>
    <x v="0"/>
    <x v="0"/>
    <x v="0"/>
  </r>
  <r>
    <x v="1"/>
    <x v="7"/>
    <x v="6"/>
    <x v="117"/>
    <n v="245"/>
    <n v="207283.03"/>
    <n v="95804.6"/>
    <n v="111478.43"/>
    <n v="0"/>
    <n v="10653.1"/>
    <n v="6413.9"/>
    <n v="498.34"/>
    <n v="489.98"/>
    <n v="12"/>
    <n v="37595.39"/>
    <n v="41556.17"/>
    <n v="558"/>
    <n v="61891.6"/>
    <n v="47344.55"/>
    <n v="278"/>
    <n v="0"/>
    <n v="0"/>
    <x v="0"/>
    <x v="0"/>
    <x v="0"/>
    <x v="0"/>
    <x v="0"/>
    <x v="0"/>
  </r>
  <r>
    <x v="1"/>
    <x v="7"/>
    <x v="7"/>
    <x v="41"/>
    <n v="221"/>
    <n v="157792.26999999999"/>
    <n v="45698.179999999993"/>
    <n v="112094.09"/>
    <n v="0"/>
    <n v="22242.13"/>
    <n v="12482.87"/>
    <n v="6395.05"/>
    <n v="2672.5"/>
    <n v="36"/>
    <n v="33466.910000000003"/>
    <n v="30446.81"/>
    <n v="450"/>
    <n v="231"/>
    <n v="96"/>
    <n v="8"/>
    <n v="0"/>
    <n v="0"/>
    <x v="0"/>
    <x v="0"/>
    <x v="0"/>
    <x v="0"/>
    <x v="0"/>
    <x v="0"/>
  </r>
  <r>
    <x v="1"/>
    <x v="7"/>
    <x v="8"/>
    <x v="5"/>
    <n v="464"/>
    <n v="163313.35"/>
    <n v="69476.470000000016"/>
    <n v="93836.87999999999"/>
    <n v="0"/>
    <n v="41176.449999999997"/>
    <n v="26245.55"/>
    <n v="31249.119999999999"/>
    <n v="26195.19"/>
    <n v="265"/>
    <n v="17522.009999999998"/>
    <n v="15980.78"/>
    <n v="231"/>
    <n v="1425.3"/>
    <n v="1054.95"/>
    <n v="34"/>
    <n v="0"/>
    <n v="0"/>
    <x v="0"/>
    <x v="0"/>
    <x v="0"/>
    <x v="0"/>
    <x v="0"/>
    <x v="0"/>
  </r>
  <r>
    <x v="1"/>
    <x v="7"/>
    <x v="8"/>
    <x v="42"/>
    <n v="227"/>
    <n v="4208697.3099999996"/>
    <n v="4113188.8499999996"/>
    <n v="95508.46"/>
    <n v="63"/>
    <n v="25831.88"/>
    <n v="9115.6200000000008"/>
    <n v="42784.95"/>
    <n v="11960.39"/>
    <n v="144"/>
    <n v="6318.16"/>
    <n v="5266.47"/>
    <n v="66"/>
    <n v="4425.42"/>
    <n v="857.27"/>
    <n v="34"/>
    <n v="13990.05"/>
    <n v="4085989"/>
    <x v="0"/>
    <x v="0"/>
    <x v="0"/>
    <x v="0"/>
    <x v="0"/>
    <x v="0"/>
  </r>
  <r>
    <x v="1"/>
    <x v="7"/>
    <x v="9"/>
    <x v="43"/>
    <n v="625"/>
    <n v="252438.87"/>
    <n v="66403.91"/>
    <n v="186034.96"/>
    <n v="0"/>
    <n v="80302.899999999994"/>
    <n v="23732.1"/>
    <n v="64659.73"/>
    <n v="34975.9"/>
    <n v="78"/>
    <n v="11667.93"/>
    <n v="2033.96"/>
    <n v="96"/>
    <n v="24707.4"/>
    <n v="5661.95"/>
    <n v="54"/>
    <n v="0"/>
    <n v="0"/>
    <x v="0"/>
    <x v="0"/>
    <x v="0"/>
    <x v="0"/>
    <x v="0"/>
    <x v="0"/>
  </r>
  <r>
    <x v="1"/>
    <x v="7"/>
    <x v="9"/>
    <x v="44"/>
    <n v="131"/>
    <n v="305109.15000000002"/>
    <n v="248098.57"/>
    <n v="57010.58"/>
    <n v="12"/>
    <n v="28649.55"/>
    <n v="5925.45"/>
    <n v="17160.7"/>
    <n v="8512.41"/>
    <n v="14"/>
    <n v="929"/>
    <n v="583.20000000000005"/>
    <n v="14"/>
    <n v="131.30000000000001"/>
    <n v="5697.55"/>
    <n v="5"/>
    <n v="5792.03"/>
    <n v="227380"/>
    <x v="0"/>
    <x v="0"/>
    <x v="0"/>
    <x v="0"/>
    <x v="0"/>
    <x v="0"/>
  </r>
  <r>
    <x v="1"/>
    <x v="7"/>
    <x v="9"/>
    <x v="45"/>
    <n v="414"/>
    <n v="190347.59"/>
    <n v="56940.799999999988"/>
    <n v="133406.79"/>
    <n v="0"/>
    <n v="29378.2"/>
    <n v="12030.05"/>
    <n v="80149.070000000007"/>
    <n v="37099.89"/>
    <n v="89"/>
    <n v="5572.07"/>
    <n v="2262.46"/>
    <n v="60"/>
    <n v="16133.45"/>
    <n v="5548.4"/>
    <n v="39"/>
    <n v="0"/>
    <n v="0"/>
    <x v="0"/>
    <x v="0"/>
    <x v="0"/>
    <x v="0"/>
    <x v="0"/>
    <x v="0"/>
  </r>
  <r>
    <x v="1"/>
    <x v="7"/>
    <x v="10"/>
    <x v="47"/>
    <n v="35"/>
    <n v="43307.08"/>
    <n v="27768.380000000005"/>
    <n v="15538.699999999999"/>
    <n v="3"/>
    <n v="5115.25"/>
    <n v="654.75"/>
    <n v="2518.1999999999998"/>
    <n v="318.19"/>
    <n v="6"/>
    <n v="1482.85"/>
    <n v="741.15"/>
    <n v="21"/>
    <n v="122.4"/>
    <n v="97.51"/>
    <n v="3"/>
    <n v="6300"/>
    <n v="25956.78"/>
    <x v="0"/>
    <x v="0"/>
    <x v="0"/>
    <x v="0"/>
    <x v="0"/>
    <x v="0"/>
  </r>
  <r>
    <x v="1"/>
    <x v="7"/>
    <x v="10"/>
    <x v="49"/>
    <n v="265"/>
    <n v="1342726.27"/>
    <n v="374480.54000000004"/>
    <n v="968245.73"/>
    <n v="69"/>
    <n v="29086.77"/>
    <n v="5975.73"/>
    <n v="13383.24"/>
    <n v="4543.2"/>
    <n v="43"/>
    <n v="34169.33"/>
    <n v="7354.81"/>
    <n v="399"/>
    <n v="3345.69"/>
    <n v="4897.8900000000003"/>
    <n v="55"/>
    <n v="777357.7"/>
    <n v="351708.9"/>
    <x v="0"/>
    <x v="0"/>
    <x v="0"/>
    <x v="0"/>
    <x v="0"/>
    <x v="0"/>
  </r>
  <r>
    <x v="1"/>
    <x v="7"/>
    <x v="10"/>
    <x v="52"/>
    <n v="300"/>
    <n v="77919.740000000005"/>
    <n v="22356.040000000008"/>
    <n v="55563.7"/>
    <n v="0"/>
    <n v="16323"/>
    <n v="4950"/>
    <n v="19055.28"/>
    <n v="12458.15"/>
    <n v="64"/>
    <n v="14263.15"/>
    <n v="1443.1"/>
    <n v="146"/>
    <n v="5922.27"/>
    <n v="3504.79"/>
    <n v="37"/>
    <n v="0"/>
    <n v="0"/>
    <x v="0"/>
    <x v="0"/>
    <x v="0"/>
    <x v="0"/>
    <x v="0"/>
    <x v="0"/>
  </r>
  <r>
    <x v="1"/>
    <x v="7"/>
    <x v="10"/>
    <x v="53"/>
    <n v="171"/>
    <n v="777495.12"/>
    <n v="327824.34000000003"/>
    <n v="449670.77999999997"/>
    <n v="61"/>
    <n v="18053.02"/>
    <n v="5379.48"/>
    <n v="4922.74"/>
    <n v="7018.14"/>
    <n v="22"/>
    <n v="9532.52"/>
    <n v="2063.9499999999998"/>
    <n v="115"/>
    <n v="202.2"/>
    <n v="282.88"/>
    <n v="5"/>
    <n v="416960.3"/>
    <n v="313079.90000000002"/>
    <x v="0"/>
    <x v="0"/>
    <x v="0"/>
    <x v="0"/>
    <x v="0"/>
    <x v="0"/>
  </r>
  <r>
    <x v="1"/>
    <x v="7"/>
    <x v="10"/>
    <x v="54"/>
    <n v="155"/>
    <n v="539999.52"/>
    <n v="185000.15999999997"/>
    <n v="354999.36000000004"/>
    <n v="41"/>
    <n v="16301.5"/>
    <n v="4748.5"/>
    <n v="5783.77"/>
    <n v="8020.69"/>
    <n v="30"/>
    <n v="16918.13"/>
    <n v="4745.57"/>
    <n v="215"/>
    <n v="187.56"/>
    <n v="110.24"/>
    <n v="6"/>
    <n v="314890.40000000002"/>
    <n v="167375.20000000001"/>
    <x v="0"/>
    <x v="0"/>
    <x v="0"/>
    <x v="0"/>
    <x v="0"/>
    <x v="0"/>
  </r>
  <r>
    <x v="1"/>
    <x v="7"/>
    <x v="10"/>
    <x v="118"/>
    <n v="95"/>
    <n v="263524.46999999997"/>
    <n v="81113.409999999974"/>
    <n v="182411.06"/>
    <n v="21"/>
    <n v="9660.1299999999992"/>
    <n v="2302.37"/>
    <n v="12673.03"/>
    <n v="5863.64"/>
    <n v="28"/>
    <n v="9542.2999999999993"/>
    <n v="2762.28"/>
    <n v="89"/>
    <n v="0"/>
    <n v="0"/>
    <n v="0"/>
    <n v="150535.6"/>
    <n v="70185.16"/>
    <x v="0"/>
    <x v="0"/>
    <x v="0"/>
    <x v="0"/>
    <x v="0"/>
    <x v="0"/>
  </r>
  <r>
    <x v="1"/>
    <x v="7"/>
    <x v="10"/>
    <x v="131"/>
    <n v="152"/>
    <n v="263809.42"/>
    <n v="92609.419999999984"/>
    <n v="171200"/>
    <n v="23"/>
    <n v="13749"/>
    <n v="5042"/>
    <n v="15380.9"/>
    <n v="6811.7"/>
    <n v="25"/>
    <n v="11541.2"/>
    <n v="1264.1500000000001"/>
    <n v="118"/>
    <n v="806.8"/>
    <n v="291.8"/>
    <n v="10"/>
    <n v="127180.1"/>
    <n v="79199.75"/>
    <x v="0"/>
    <x v="0"/>
    <x v="0"/>
    <x v="0"/>
    <x v="0"/>
    <x v="0"/>
  </r>
  <r>
    <x v="1"/>
    <x v="7"/>
    <x v="27"/>
    <x v="119"/>
    <n v="29"/>
    <n v="14067.69"/>
    <n v="6208.39"/>
    <n v="7859.3"/>
    <n v="1"/>
    <n v="3649"/>
    <n v="1161"/>
    <n v="710.1"/>
    <n v="234"/>
    <n v="3"/>
    <n v="3500.2"/>
    <n v="1229.1500000000001"/>
    <n v="32"/>
    <n v="0"/>
    <n v="0"/>
    <n v="0"/>
    <n v="0"/>
    <n v="3584.24"/>
    <x v="0"/>
    <x v="0"/>
    <x v="0"/>
    <x v="0"/>
    <x v="0"/>
    <x v="0"/>
  </r>
  <r>
    <x v="1"/>
    <x v="7"/>
    <x v="11"/>
    <x v="56"/>
    <n v="183"/>
    <n v="56197.599999999999"/>
    <n v="5630.0999999999985"/>
    <n v="50567.5"/>
    <n v="0"/>
    <n v="38863.9"/>
    <n v="4886.1000000000004"/>
    <n v="0"/>
    <n v="0"/>
    <n v="0"/>
    <n v="309.60000000000002"/>
    <n v="0"/>
    <n v="2"/>
    <n v="2724"/>
    <n v="744"/>
    <n v="5"/>
    <n v="0"/>
    <n v="0"/>
    <x v="0"/>
    <x v="0"/>
    <x v="0"/>
    <x v="0"/>
    <x v="0"/>
    <x v="0"/>
  </r>
  <r>
    <x v="1"/>
    <x v="7"/>
    <x v="11"/>
    <x v="57"/>
    <n v="151"/>
    <n v="39125.599999999999"/>
    <n v="7365.2199999999975"/>
    <n v="31760.38"/>
    <n v="0"/>
    <n v="30286.18"/>
    <n v="7365.22"/>
    <n v="0"/>
    <n v="0"/>
    <n v="0"/>
    <n v="1474.2"/>
    <n v="0"/>
    <n v="8"/>
    <n v="0"/>
    <n v="0"/>
    <n v="0"/>
    <n v="0"/>
    <n v="0"/>
    <x v="0"/>
    <x v="0"/>
    <x v="0"/>
    <x v="0"/>
    <x v="0"/>
    <x v="0"/>
  </r>
  <r>
    <x v="1"/>
    <x v="7"/>
    <x v="11"/>
    <x v="58"/>
    <n v="69"/>
    <n v="20076.3"/>
    <n v="3984.24"/>
    <n v="16092.06"/>
    <n v="0"/>
    <n v="13995.96"/>
    <n v="3984.24"/>
    <n v="1098"/>
    <n v="0"/>
    <n v="1"/>
    <n v="998.1"/>
    <n v="0"/>
    <n v="5"/>
    <n v="0"/>
    <n v="0"/>
    <n v="0"/>
    <n v="0"/>
    <n v="0"/>
    <x v="0"/>
    <x v="0"/>
    <x v="0"/>
    <x v="0"/>
    <x v="0"/>
    <x v="0"/>
  </r>
  <r>
    <x v="1"/>
    <x v="7"/>
    <x v="11"/>
    <x v="120"/>
    <n v="78"/>
    <n v="20918.599999999999"/>
    <n v="5100.2899999999991"/>
    <n v="15818.31"/>
    <n v="0"/>
    <n v="15818.31"/>
    <n v="5100.29"/>
    <n v="0"/>
    <n v="0"/>
    <n v="0"/>
    <n v="0"/>
    <n v="0"/>
    <n v="0"/>
    <n v="0"/>
    <n v="0"/>
    <n v="0"/>
    <n v="0"/>
    <n v="0"/>
    <x v="0"/>
    <x v="0"/>
    <x v="0"/>
    <x v="0"/>
    <x v="0"/>
    <x v="0"/>
  </r>
  <r>
    <x v="1"/>
    <x v="7"/>
    <x v="12"/>
    <x v="60"/>
    <n v="121"/>
    <n v="413396.21"/>
    <n v="1859.2300000000396"/>
    <n v="411536.98"/>
    <n v="16"/>
    <n v="19643"/>
    <n v="1082"/>
    <n v="4306.43"/>
    <n v="294.77"/>
    <n v="10"/>
    <n v="1925.55"/>
    <n v="482.46"/>
    <n v="19"/>
    <n v="0"/>
    <n v="0"/>
    <n v="0"/>
    <n v="385190"/>
    <n v="0"/>
    <x v="0"/>
    <x v="0"/>
    <x v="0"/>
    <x v="0"/>
    <x v="0"/>
    <x v="0"/>
  </r>
  <r>
    <x v="1"/>
    <x v="7"/>
    <x v="12"/>
    <x v="61"/>
    <n v="200"/>
    <n v="264800.65999999997"/>
    <n v="138796.35999999999"/>
    <n v="126004.29999999999"/>
    <n v="19"/>
    <n v="10726.4"/>
    <n v="2399.6"/>
    <n v="17400.240000000002"/>
    <n v="3273.7"/>
    <n v="45"/>
    <n v="6599.9"/>
    <n v="944.83"/>
    <n v="66"/>
    <n v="3041.03"/>
    <n v="1765.75"/>
    <n v="25"/>
    <n v="88236.73"/>
    <n v="130412.5"/>
    <x v="0"/>
    <x v="0"/>
    <x v="0"/>
    <x v="0"/>
    <x v="0"/>
    <x v="0"/>
  </r>
  <r>
    <x v="1"/>
    <x v="7"/>
    <x v="12"/>
    <x v="55"/>
    <n v="182"/>
    <n v="563893.12"/>
    <n v="329145.36"/>
    <n v="234747.76"/>
    <n v="34"/>
    <n v="18047.5"/>
    <n v="7352.5"/>
    <n v="8876.91"/>
    <n v="12580.27"/>
    <n v="46"/>
    <n v="6010.97"/>
    <n v="4519.3599999999997"/>
    <n v="80"/>
    <n v="2865.68"/>
    <n v="5226.67"/>
    <n v="49"/>
    <n v="198946.7"/>
    <n v="299466.5"/>
    <x v="0"/>
    <x v="0"/>
    <x v="0"/>
    <x v="0"/>
    <x v="0"/>
    <x v="0"/>
  </r>
  <r>
    <x v="1"/>
    <x v="7"/>
    <x v="13"/>
    <x v="62"/>
    <n v="68"/>
    <n v="8056.75"/>
    <n v="6528.96"/>
    <n v="1527.79"/>
    <n v="0"/>
    <n v="1206.0999999999999"/>
    <n v="3324.4"/>
    <n v="95.2"/>
    <n v="380.8"/>
    <n v="2"/>
    <n v="61.03"/>
    <n v="2525.92"/>
    <n v="20"/>
    <n v="74.459999999999994"/>
    <n v="297.83999999999997"/>
    <n v="5"/>
    <n v="0"/>
    <n v="0"/>
    <x v="0"/>
    <x v="0"/>
    <x v="0"/>
    <x v="0"/>
    <x v="0"/>
    <x v="0"/>
  </r>
  <r>
    <x v="1"/>
    <x v="7"/>
    <x v="14"/>
    <x v="63"/>
    <n v="39"/>
    <n v="71066.080000000002"/>
    <n v="2703.7800000000134"/>
    <n v="68362.299999999988"/>
    <n v="0"/>
    <n v="6530.63"/>
    <n v="694.37"/>
    <n v="53251.17"/>
    <n v="1565.14"/>
    <n v="25"/>
    <n v="8580.5"/>
    <n v="444.27"/>
    <n v="25"/>
    <n v="0"/>
    <n v="0"/>
    <n v="0"/>
    <n v="0"/>
    <n v="0"/>
    <x v="0"/>
    <x v="0"/>
    <x v="0"/>
    <x v="0"/>
    <x v="0"/>
    <x v="0"/>
  </r>
  <r>
    <x v="1"/>
    <x v="7"/>
    <x v="15"/>
    <x v="64"/>
    <n v="40"/>
    <n v="131566.85"/>
    <n v="94605.72"/>
    <n v="36961.129999999997"/>
    <n v="11"/>
    <n v="5196.75"/>
    <n v="1155.75"/>
    <n v="3184.2"/>
    <n v="0"/>
    <n v="5"/>
    <n v="1393.22"/>
    <n v="1488.88"/>
    <n v="20"/>
    <n v="189"/>
    <n v="0"/>
    <n v="1"/>
    <n v="26997.96"/>
    <n v="91961.09"/>
    <x v="0"/>
    <x v="0"/>
    <x v="0"/>
    <x v="0"/>
    <x v="0"/>
    <x v="0"/>
  </r>
  <r>
    <x v="1"/>
    <x v="7"/>
    <x v="29"/>
    <x v="41"/>
    <n v="100"/>
    <n v="5219"/>
    <n v="3824.99"/>
    <n v="1394.01"/>
    <n v="0"/>
    <n v="1394.01"/>
    <n v="3824.99"/>
    <n v="0"/>
    <n v="0"/>
    <n v="0"/>
    <n v="0"/>
    <n v="0"/>
    <n v="0"/>
    <n v="0"/>
    <n v="0"/>
    <n v="0"/>
    <n v="0"/>
    <n v="0"/>
    <x v="0"/>
    <x v="0"/>
    <x v="0"/>
    <x v="0"/>
    <x v="0"/>
    <x v="0"/>
  </r>
  <r>
    <x v="1"/>
    <x v="7"/>
    <x v="16"/>
    <x v="65"/>
    <n v="184"/>
    <n v="70895.86"/>
    <n v="20746.340000000004"/>
    <n v="50149.52"/>
    <n v="0"/>
    <n v="21374.38"/>
    <n v="7108.12"/>
    <n v="6161.44"/>
    <n v="1722.76"/>
    <n v="13"/>
    <n v="22444.5"/>
    <n v="11915.46"/>
    <n v="261"/>
    <n v="169.2"/>
    <n v="0"/>
    <n v="12"/>
    <n v="0"/>
    <n v="0"/>
    <x v="0"/>
    <x v="0"/>
    <x v="0"/>
    <x v="0"/>
    <x v="0"/>
    <x v="0"/>
  </r>
  <r>
    <x v="1"/>
    <x v="7"/>
    <x v="16"/>
    <x v="121"/>
    <n v="109"/>
    <n v="76483.11"/>
    <n v="17924.550000000003"/>
    <n v="58558.559999999998"/>
    <n v="0"/>
    <n v="11928.38"/>
    <n v="3109.12"/>
    <n v="21178.39"/>
    <n v="5187.8900000000003"/>
    <n v="42"/>
    <n v="23513.14"/>
    <n v="9099.69"/>
    <n v="205"/>
    <n v="1938.65"/>
    <n v="527.85"/>
    <n v="14"/>
    <n v="0"/>
    <n v="0"/>
    <x v="0"/>
    <x v="0"/>
    <x v="0"/>
    <x v="0"/>
    <x v="0"/>
    <x v="0"/>
  </r>
  <r>
    <x v="1"/>
    <x v="7"/>
    <x v="17"/>
    <x v="67"/>
    <n v="528"/>
    <n v="194947.97"/>
    <n v="134862.35999999999"/>
    <n v="60085.61"/>
    <n v="3"/>
    <n v="13659.85"/>
    <n v="20720.650000000001"/>
    <n v="12226.88"/>
    <n v="5580.89"/>
    <n v="58"/>
    <n v="33214.74"/>
    <n v="51521.86"/>
    <n v="742"/>
    <n v="922.14"/>
    <n v="365.31"/>
    <n v="29"/>
    <n v="0"/>
    <n v="56673.65"/>
    <x v="0"/>
    <x v="0"/>
    <x v="0"/>
    <x v="0"/>
    <x v="0"/>
    <x v="0"/>
  </r>
  <r>
    <x v="1"/>
    <x v="7"/>
    <x v="17"/>
    <x v="68"/>
    <n v="588"/>
    <n v="198124.37"/>
    <n v="122917.08"/>
    <n v="75207.289999999994"/>
    <n v="1"/>
    <n v="14271.5"/>
    <n v="22721.5"/>
    <n v="13435.63"/>
    <n v="9680.2800000000007"/>
    <n v="75"/>
    <n v="45323.92"/>
    <n v="80483.61"/>
    <n v="997"/>
    <n v="2176.2399999999998"/>
    <n v="1719.43"/>
    <n v="88"/>
    <n v="0"/>
    <n v="8312.26"/>
    <x v="0"/>
    <x v="0"/>
    <x v="0"/>
    <x v="0"/>
    <x v="0"/>
    <x v="0"/>
  </r>
  <r>
    <x v="1"/>
    <x v="7"/>
    <x v="18"/>
    <x v="69"/>
    <n v="0"/>
    <n v="374608.81"/>
    <n v="358152.54"/>
    <n v="16456.27"/>
    <n v="23"/>
    <n v="0"/>
    <n v="0"/>
    <n v="0"/>
    <n v="0"/>
    <n v="0"/>
    <n v="288.89999999999998"/>
    <n v="0"/>
    <n v="1"/>
    <n v="0"/>
    <n v="0"/>
    <n v="0"/>
    <n v="16167.37"/>
    <n v="358152.5"/>
    <x v="0"/>
    <x v="0"/>
    <x v="0"/>
    <x v="0"/>
    <x v="0"/>
    <x v="0"/>
  </r>
  <r>
    <x v="1"/>
    <x v="7"/>
    <x v="19"/>
    <x v="71"/>
    <n v="124"/>
    <n v="128350.44"/>
    <n v="29839.97"/>
    <n v="98510.47"/>
    <n v="0"/>
    <n v="16911"/>
    <n v="3289"/>
    <n v="11468.65"/>
    <n v="2236.0500000000002"/>
    <n v="33"/>
    <n v="24026.57"/>
    <n v="16070.04"/>
    <n v="294"/>
    <n v="27310.25"/>
    <n v="8244.8799999999992"/>
    <n v="20"/>
    <n v="0"/>
    <n v="0"/>
    <x v="0"/>
    <x v="0"/>
    <x v="0"/>
    <x v="0"/>
    <x v="0"/>
    <x v="0"/>
  </r>
  <r>
    <x v="1"/>
    <x v="7"/>
    <x v="19"/>
    <x v="122"/>
    <n v="284"/>
    <n v="563171.77"/>
    <n v="158825.28999999998"/>
    <n v="404346.48000000004"/>
    <n v="16"/>
    <n v="40116.639999999999"/>
    <n v="8460.86"/>
    <n v="25450.63"/>
    <n v="10741.21"/>
    <n v="82"/>
    <n v="70201.240000000005"/>
    <n v="32509.31"/>
    <n v="520"/>
    <n v="110461.4"/>
    <n v="25096.27"/>
    <n v="82"/>
    <n v="86239.57"/>
    <n v="82017.679999999993"/>
    <x v="0"/>
    <x v="0"/>
    <x v="0"/>
    <x v="0"/>
    <x v="0"/>
    <x v="0"/>
  </r>
  <r>
    <x v="1"/>
    <x v="7"/>
    <x v="20"/>
    <x v="75"/>
    <n v="149"/>
    <n v="709600.66"/>
    <n v="219709.03000000003"/>
    <n v="489891.63"/>
    <n v="62"/>
    <n v="13810"/>
    <n v="5513"/>
    <n v="27087.040000000001"/>
    <n v="7258.34"/>
    <n v="94"/>
    <n v="21071.42"/>
    <n v="4549.71"/>
    <n v="215"/>
    <n v="1627.67"/>
    <n v="339.98"/>
    <n v="10"/>
    <n v="425933.5"/>
    <n v="202048"/>
    <x v="0"/>
    <x v="0"/>
    <x v="0"/>
    <x v="0"/>
    <x v="0"/>
    <x v="0"/>
  </r>
  <r>
    <x v="1"/>
    <x v="7"/>
    <x v="20"/>
    <x v="76"/>
    <n v="285"/>
    <n v="515430.47"/>
    <n v="238836.84999999998"/>
    <n v="276593.62"/>
    <n v="47"/>
    <n v="21154.799999999999"/>
    <n v="15773.2"/>
    <n v="34482.910000000003"/>
    <n v="30559.69"/>
    <n v="185"/>
    <n v="18863.47"/>
    <n v="29681.11"/>
    <n v="441"/>
    <n v="7151.14"/>
    <n v="4704.08"/>
    <n v="37"/>
    <n v="190843.3"/>
    <n v="158118.70000000001"/>
    <x v="0"/>
    <x v="0"/>
    <x v="0"/>
    <x v="0"/>
    <x v="0"/>
    <x v="0"/>
  </r>
  <r>
    <x v="1"/>
    <x v="7"/>
    <x v="20"/>
    <x v="77"/>
    <n v="392"/>
    <n v="399764.41"/>
    <n v="192528.66999999998"/>
    <n v="207235.74"/>
    <n v="40"/>
    <n v="21548.68"/>
    <n v="12782.57"/>
    <n v="32623.3"/>
    <n v="27246.42"/>
    <n v="177"/>
    <n v="28395.84"/>
    <n v="26288.32"/>
    <n v="417"/>
    <n v="8687.2199999999993"/>
    <n v="2387.66"/>
    <n v="58"/>
    <n v="112782.7"/>
    <n v="123823.7"/>
    <x v="0"/>
    <x v="0"/>
    <x v="0"/>
    <x v="0"/>
    <x v="0"/>
    <x v="0"/>
  </r>
  <r>
    <x v="1"/>
    <x v="7"/>
    <x v="20"/>
    <x v="78"/>
    <n v="364"/>
    <n v="274892.34000000003"/>
    <n v="113934.26000000004"/>
    <n v="160958.07999999999"/>
    <n v="19"/>
    <n v="22817.13"/>
    <n v="11984.37"/>
    <n v="39107.07"/>
    <n v="28244.32"/>
    <n v="198"/>
    <n v="29785.14"/>
    <n v="31837.71"/>
    <n v="438"/>
    <n v="8393.7099999999991"/>
    <n v="3248.87"/>
    <n v="48"/>
    <n v="57462.03"/>
    <n v="38618.99"/>
    <x v="0"/>
    <x v="0"/>
    <x v="0"/>
    <x v="0"/>
    <x v="0"/>
    <x v="0"/>
  </r>
  <r>
    <x v="1"/>
    <x v="7"/>
    <x v="21"/>
    <x v="79"/>
    <n v="52"/>
    <n v="33119.360000000001"/>
    <n v="5616.4599999999991"/>
    <n v="27502.9"/>
    <n v="0"/>
    <n v="3058.15"/>
    <n v="981.85"/>
    <n v="6450.86"/>
    <n v="2349.37"/>
    <n v="27"/>
    <n v="2473.77"/>
    <n v="1377.81"/>
    <n v="28"/>
    <n v="13207.12"/>
    <n v="907.43"/>
    <n v="23"/>
    <n v="0"/>
    <n v="0"/>
    <x v="0"/>
    <x v="0"/>
    <x v="0"/>
    <x v="0"/>
    <x v="0"/>
    <x v="0"/>
  </r>
  <r>
    <x v="1"/>
    <x v="7"/>
    <x v="21"/>
    <x v="80"/>
    <n v="44"/>
    <n v="17668.47"/>
    <n v="3361.2800000000007"/>
    <n v="14307.19"/>
    <n v="0"/>
    <n v="2752.7"/>
    <n v="766.3"/>
    <n v="3714.3"/>
    <n v="522"/>
    <n v="13"/>
    <n v="1862.35"/>
    <n v="1327.62"/>
    <n v="29"/>
    <n v="3480.84"/>
    <n v="745.36"/>
    <n v="18"/>
    <n v="0"/>
    <n v="0"/>
    <x v="0"/>
    <x v="0"/>
    <x v="0"/>
    <x v="0"/>
    <x v="0"/>
    <x v="0"/>
  </r>
  <r>
    <x v="1"/>
    <x v="7"/>
    <x v="21"/>
    <x v="81"/>
    <n v="50"/>
    <n v="36965.43"/>
    <n v="3865.2900000000009"/>
    <n v="33100.14"/>
    <n v="0"/>
    <n v="2362.44"/>
    <n v="311.56"/>
    <n v="6299.47"/>
    <n v="2176.48"/>
    <n v="26"/>
    <n v="2669"/>
    <n v="979.82"/>
    <n v="34"/>
    <n v="9018.23"/>
    <n v="397.43"/>
    <n v="22"/>
    <n v="0"/>
    <n v="0"/>
    <x v="0"/>
    <x v="0"/>
    <x v="0"/>
    <x v="0"/>
    <x v="0"/>
    <x v="0"/>
  </r>
  <r>
    <x v="1"/>
    <x v="7"/>
    <x v="21"/>
    <x v="74"/>
    <n v="39"/>
    <n v="34962.81"/>
    <n v="4381.3999999999978"/>
    <n v="30581.41"/>
    <n v="0"/>
    <n v="3817.43"/>
    <n v="829.57"/>
    <n v="6360.98"/>
    <n v="1409.78"/>
    <n v="24"/>
    <n v="6585.13"/>
    <n v="2002.27"/>
    <n v="58"/>
    <n v="7120.87"/>
    <n v="139.78"/>
    <n v="11"/>
    <n v="0"/>
    <n v="0"/>
    <x v="0"/>
    <x v="0"/>
    <x v="0"/>
    <x v="0"/>
    <x v="0"/>
    <x v="0"/>
  </r>
  <r>
    <x v="1"/>
    <x v="7"/>
    <x v="21"/>
    <x v="77"/>
    <n v="4"/>
    <n v="3208.8"/>
    <n v="231.70000000000027"/>
    <n v="2977.1"/>
    <n v="0"/>
    <n v="275.10000000000002"/>
    <n v="191.4"/>
    <n v="651.6"/>
    <n v="0"/>
    <n v="2"/>
    <n v="50.4"/>
    <n v="40.299999999999997"/>
    <n v="2"/>
    <n v="2000"/>
    <n v="0"/>
    <n v="1"/>
    <n v="0"/>
    <n v="0"/>
    <x v="0"/>
    <x v="0"/>
    <x v="0"/>
    <x v="0"/>
    <x v="0"/>
    <x v="0"/>
  </r>
  <r>
    <x v="1"/>
    <x v="7"/>
    <x v="21"/>
    <x v="78"/>
    <n v="3"/>
    <n v="8145.52"/>
    <n v="3397.42"/>
    <n v="4748.1000000000004"/>
    <n v="0"/>
    <n v="165.9"/>
    <n v="159.6"/>
    <n v="404.7"/>
    <n v="527.78"/>
    <n v="3"/>
    <n v="177.5"/>
    <n v="709.99"/>
    <n v="8"/>
    <n v="0"/>
    <n v="2000.05"/>
    <n v="1"/>
    <n v="0"/>
    <n v="0"/>
    <x v="0"/>
    <x v="0"/>
    <x v="0"/>
    <x v="0"/>
    <x v="0"/>
    <x v="0"/>
  </r>
  <r>
    <x v="1"/>
    <x v="7"/>
    <x v="30"/>
    <x v="134"/>
    <n v="0"/>
    <n v="164681.71"/>
    <n v="164681.71"/>
    <n v="0"/>
    <n v="71"/>
    <n v="0"/>
    <n v="0"/>
    <n v="0"/>
    <n v="0"/>
    <n v="0"/>
    <n v="0"/>
    <n v="0"/>
    <n v="0"/>
    <n v="0"/>
    <n v="0"/>
    <n v="0"/>
    <n v="0"/>
    <n v="164681.70000000001"/>
    <x v="0"/>
    <x v="0"/>
    <x v="0"/>
    <x v="0"/>
    <x v="0"/>
    <x v="0"/>
  </r>
  <r>
    <x v="1"/>
    <x v="7"/>
    <x v="30"/>
    <x v="203"/>
    <n v="0"/>
    <n v="4792.09"/>
    <n v="4792.09"/>
    <n v="0"/>
    <n v="3"/>
    <n v="0"/>
    <n v="0"/>
    <n v="0"/>
    <n v="0"/>
    <n v="0"/>
    <n v="0"/>
    <n v="0"/>
    <n v="0"/>
    <n v="0"/>
    <n v="0"/>
    <n v="0"/>
    <n v="0"/>
    <n v="4792.09"/>
    <x v="0"/>
    <x v="0"/>
    <x v="0"/>
    <x v="0"/>
    <x v="0"/>
    <x v="0"/>
  </r>
  <r>
    <x v="1"/>
    <x v="7"/>
    <x v="28"/>
    <x v="6"/>
    <n v="116"/>
    <n v="22796.29"/>
    <n v="7795.1900000000005"/>
    <n v="15001.1"/>
    <n v="0"/>
    <n v="8080.4"/>
    <n v="3027.6"/>
    <n v="162.4"/>
    <n v="127.6"/>
    <n v="3"/>
    <n v="830.7"/>
    <n v="1307.8399999999999"/>
    <n v="17"/>
    <n v="5588.6"/>
    <n v="3332.15"/>
    <n v="159"/>
    <n v="0"/>
    <n v="0"/>
    <x v="0"/>
    <x v="0"/>
    <x v="0"/>
    <x v="0"/>
    <x v="0"/>
    <x v="0"/>
  </r>
  <r>
    <x v="1"/>
    <x v="7"/>
    <x v="28"/>
    <x v="10"/>
    <n v="3"/>
    <n v="541.12"/>
    <n v="432.9"/>
    <n v="108.22"/>
    <n v="0"/>
    <n v="44.6"/>
    <n v="178.4"/>
    <n v="41.18"/>
    <n v="164.74"/>
    <n v="1"/>
    <n v="0"/>
    <n v="0"/>
    <n v="0"/>
    <n v="22.44"/>
    <n v="89.76"/>
    <n v="3"/>
    <n v="0"/>
    <n v="0"/>
    <x v="0"/>
    <x v="0"/>
    <x v="0"/>
    <x v="0"/>
    <x v="0"/>
    <x v="0"/>
  </r>
  <r>
    <x v="1"/>
    <x v="7"/>
    <x v="28"/>
    <x v="11"/>
    <n v="0"/>
    <n v="31"/>
    <n v="0"/>
    <n v="31"/>
    <n v="0"/>
    <n v="0"/>
    <n v="0"/>
    <n v="0"/>
    <n v="0"/>
    <n v="0"/>
    <n v="0"/>
    <n v="0"/>
    <n v="0"/>
    <n v="0"/>
    <n v="0"/>
    <n v="0"/>
    <n v="0"/>
    <n v="0"/>
    <x v="0"/>
    <x v="0"/>
    <x v="0"/>
    <x v="0"/>
    <x v="0"/>
    <x v="0"/>
  </r>
  <r>
    <x v="1"/>
    <x v="7"/>
    <x v="28"/>
    <x v="12"/>
    <n v="3"/>
    <n v="612.29999999999995"/>
    <n v="200"/>
    <n v="412.29999999999995"/>
    <n v="0"/>
    <n v="255.6"/>
    <n v="62.4"/>
    <n v="0"/>
    <n v="0"/>
    <n v="0"/>
    <n v="0"/>
    <n v="0"/>
    <n v="0"/>
    <n v="156.69999999999999"/>
    <n v="137.6"/>
    <n v="6"/>
    <n v="0"/>
    <n v="0"/>
    <x v="0"/>
    <x v="0"/>
    <x v="0"/>
    <x v="0"/>
    <x v="0"/>
    <x v="0"/>
  </r>
  <r>
    <x v="1"/>
    <x v="7"/>
    <x v="28"/>
    <x v="14"/>
    <n v="149"/>
    <n v="27758.46"/>
    <n v="9667.0499999999993"/>
    <n v="18091.41"/>
    <n v="0"/>
    <n v="10983.6"/>
    <n v="3553.4"/>
    <n v="25.49"/>
    <n v="134.01"/>
    <n v="2"/>
    <n v="506.29"/>
    <n v="1751.69"/>
    <n v="25"/>
    <n v="6247.03"/>
    <n v="4227.95"/>
    <n v="228"/>
    <n v="0"/>
    <n v="0"/>
    <x v="0"/>
    <x v="0"/>
    <x v="0"/>
    <x v="0"/>
    <x v="0"/>
    <x v="0"/>
  </r>
  <r>
    <x v="1"/>
    <x v="7"/>
    <x v="28"/>
    <x v="19"/>
    <n v="32"/>
    <n v="6288.3"/>
    <n v="2333.2500000000005"/>
    <n v="3955.0499999999997"/>
    <n v="0"/>
    <n v="2423.6999999999998"/>
    <n v="701.3"/>
    <n v="96"/>
    <n v="384"/>
    <n v="1"/>
    <n v="138.5"/>
    <n v="620.66999999999996"/>
    <n v="7"/>
    <n v="1288.8499999999999"/>
    <n v="627.28"/>
    <n v="38"/>
    <n v="0"/>
    <n v="0"/>
    <x v="0"/>
    <x v="0"/>
    <x v="0"/>
    <x v="0"/>
    <x v="0"/>
    <x v="0"/>
  </r>
  <r>
    <x v="1"/>
    <x v="7"/>
    <x v="28"/>
    <x v="20"/>
    <n v="3"/>
    <n v="658.6"/>
    <n v="107.60000000000002"/>
    <n v="551"/>
    <n v="0"/>
    <n v="240"/>
    <n v="66"/>
    <n v="0"/>
    <n v="0"/>
    <n v="0"/>
    <n v="0"/>
    <n v="0"/>
    <n v="0"/>
    <n v="250"/>
    <n v="41.6"/>
    <n v="3"/>
    <n v="0"/>
    <n v="0"/>
    <x v="0"/>
    <x v="0"/>
    <x v="0"/>
    <x v="0"/>
    <x v="0"/>
    <x v="0"/>
  </r>
  <r>
    <x v="1"/>
    <x v="7"/>
    <x v="28"/>
    <x v="113"/>
    <n v="120"/>
    <n v="23554.93"/>
    <n v="8850.7900000000009"/>
    <n v="14704.14"/>
    <n v="0"/>
    <n v="7929.5"/>
    <n v="3343.5"/>
    <n v="771.04"/>
    <n v="732.56"/>
    <n v="5"/>
    <n v="1133.8699999999999"/>
    <n v="2398.9299999999998"/>
    <n v="30"/>
    <n v="4508.7299999999996"/>
    <n v="2375.8000000000002"/>
    <n v="121"/>
    <n v="0"/>
    <n v="0"/>
    <x v="0"/>
    <x v="0"/>
    <x v="0"/>
    <x v="0"/>
    <x v="0"/>
    <x v="0"/>
  </r>
  <r>
    <x v="1"/>
    <x v="7"/>
    <x v="36"/>
    <x v="68"/>
    <n v="1"/>
    <n v="1686"/>
    <n v="0"/>
    <n v="1686"/>
    <n v="0"/>
    <n v="84"/>
    <n v="0"/>
    <n v="0"/>
    <n v="0"/>
    <n v="0"/>
    <n v="167.4"/>
    <n v="0"/>
    <n v="2"/>
    <n v="1434.6"/>
    <n v="0"/>
    <n v="3"/>
    <n v="0"/>
    <n v="0"/>
    <x v="0"/>
    <x v="0"/>
    <x v="0"/>
    <x v="0"/>
    <x v="0"/>
    <x v="0"/>
  </r>
  <r>
    <x v="1"/>
    <x v="7"/>
    <x v="22"/>
    <x v="83"/>
    <n v="180"/>
    <n v="370887.61"/>
    <n v="297179.5"/>
    <n v="73708.11"/>
    <n v="12"/>
    <n v="24534.26"/>
    <n v="7198.24"/>
    <n v="18335"/>
    <n v="25973.08"/>
    <n v="141"/>
    <n v="577.16"/>
    <n v="1788.04"/>
    <n v="20"/>
    <n v="1544.41"/>
    <n v="609.14"/>
    <n v="14"/>
    <n v="28073.279999999999"/>
    <n v="261611"/>
    <x v="0"/>
    <x v="0"/>
    <x v="0"/>
    <x v="0"/>
    <x v="0"/>
    <x v="0"/>
  </r>
  <r>
    <x v="1"/>
    <x v="7"/>
    <x v="22"/>
    <x v="84"/>
    <n v="216"/>
    <n v="356038.45"/>
    <n v="219964.37"/>
    <n v="136074.08000000002"/>
    <n v="18"/>
    <n v="27014.76"/>
    <n v="8110.24"/>
    <n v="21676.86"/>
    <n v="12924.54"/>
    <n v="112"/>
    <n v="2394.16"/>
    <n v="807.85"/>
    <n v="29"/>
    <n v="2014.98"/>
    <n v="4415.8500000000004"/>
    <n v="16"/>
    <n v="82369.320000000007"/>
    <n v="193705.9"/>
    <x v="0"/>
    <x v="0"/>
    <x v="0"/>
    <x v="0"/>
    <x v="0"/>
    <x v="0"/>
  </r>
  <r>
    <x v="1"/>
    <x v="7"/>
    <x v="22"/>
    <x v="85"/>
    <n v="143"/>
    <n v="428111.31"/>
    <n v="371235.27"/>
    <n v="56876.04"/>
    <n v="11"/>
    <n v="17871.38"/>
    <n v="6592.37"/>
    <n v="15175.8"/>
    <n v="10871.95"/>
    <n v="136"/>
    <n v="2459.86"/>
    <n v="4921.16"/>
    <n v="66"/>
    <n v="342"/>
    <n v="0"/>
    <n v="3"/>
    <n v="21027"/>
    <n v="348849.8"/>
    <x v="0"/>
    <x v="0"/>
    <x v="0"/>
    <x v="0"/>
    <x v="0"/>
    <x v="0"/>
  </r>
  <r>
    <x v="1"/>
    <x v="7"/>
    <x v="22"/>
    <x v="86"/>
    <n v="493"/>
    <n v="215321.76"/>
    <n v="100307.09000000001"/>
    <n v="115014.67"/>
    <n v="7"/>
    <n v="19234.400000000001"/>
    <n v="13368.1"/>
    <n v="61441.29"/>
    <n v="56042.91"/>
    <n v="385"/>
    <n v="10317.09"/>
    <n v="9846.83"/>
    <n v="207"/>
    <n v="4090.89"/>
    <n v="1718.05"/>
    <n v="37"/>
    <n v="18900"/>
    <n v="19331.2"/>
    <x v="0"/>
    <x v="0"/>
    <x v="0"/>
    <x v="0"/>
    <x v="0"/>
    <x v="0"/>
  </r>
  <r>
    <x v="1"/>
    <x v="7"/>
    <x v="22"/>
    <x v="87"/>
    <n v="178"/>
    <n v="426216.05"/>
    <n v="336891.06"/>
    <n v="89324.99"/>
    <n v="10"/>
    <n v="18760.39"/>
    <n v="6693.36"/>
    <n v="35783.46"/>
    <n v="14033.04"/>
    <n v="80"/>
    <n v="5168.12"/>
    <n v="752.42"/>
    <n v="39"/>
    <n v="1441.62"/>
    <n v="1143.9100000000001"/>
    <n v="14"/>
    <n v="25997.4"/>
    <n v="314268.3"/>
    <x v="0"/>
    <x v="0"/>
    <x v="0"/>
    <x v="0"/>
    <x v="0"/>
    <x v="0"/>
  </r>
  <r>
    <x v="1"/>
    <x v="7"/>
    <x v="22"/>
    <x v="123"/>
    <n v="290"/>
    <n v="105813.17"/>
    <n v="43589.479999999996"/>
    <n v="62223.69"/>
    <n v="0"/>
    <n v="14356.65"/>
    <n v="6860.35"/>
    <n v="38319.629999999997"/>
    <n v="31471.040000000001"/>
    <n v="242"/>
    <n v="4959.47"/>
    <n v="3655.53"/>
    <n v="66"/>
    <n v="4587.9399999999996"/>
    <n v="1602.56"/>
    <n v="16"/>
    <n v="0"/>
    <n v="0"/>
    <x v="0"/>
    <x v="0"/>
    <x v="0"/>
    <x v="0"/>
    <x v="0"/>
    <x v="0"/>
  </r>
  <r>
    <x v="1"/>
    <x v="7"/>
    <x v="23"/>
    <x v="135"/>
    <n v="243"/>
    <n v="60454.13"/>
    <n v="42700.94"/>
    <n v="17753.189999999999"/>
    <n v="0"/>
    <n v="3504.14"/>
    <n v="7352.26"/>
    <n v="0"/>
    <n v="0"/>
    <n v="0"/>
    <n v="0"/>
    <n v="0"/>
    <n v="0"/>
    <n v="9609.0499999999993"/>
    <n v="35348.68"/>
    <n v="181"/>
    <n v="0"/>
    <n v="0"/>
    <x v="0"/>
    <x v="0"/>
    <x v="0"/>
    <x v="0"/>
    <x v="0"/>
    <x v="0"/>
  </r>
  <r>
    <x v="1"/>
    <x v="7"/>
    <x v="23"/>
    <x v="89"/>
    <n v="108"/>
    <n v="31316.47"/>
    <n v="22872.620000000003"/>
    <n v="8443.85"/>
    <n v="0"/>
    <n v="866.35"/>
    <n v="2406.15"/>
    <n v="0"/>
    <n v="0"/>
    <n v="0"/>
    <n v="0"/>
    <n v="0"/>
    <n v="0"/>
    <n v="2237.5"/>
    <n v="20466.47"/>
    <n v="63"/>
    <n v="0"/>
    <n v="0"/>
    <x v="0"/>
    <x v="0"/>
    <x v="0"/>
    <x v="0"/>
    <x v="0"/>
    <x v="0"/>
  </r>
  <r>
    <x v="1"/>
    <x v="7"/>
    <x v="23"/>
    <x v="202"/>
    <n v="2"/>
    <n v="165"/>
    <n v="132"/>
    <n v="33"/>
    <n v="0"/>
    <n v="33"/>
    <n v="132"/>
    <n v="0"/>
    <n v="0"/>
    <n v="0"/>
    <n v="0"/>
    <n v="0"/>
    <n v="0"/>
    <n v="0"/>
    <n v="0"/>
    <n v="0"/>
    <n v="0"/>
    <n v="0"/>
    <x v="0"/>
    <x v="0"/>
    <x v="0"/>
    <x v="0"/>
    <x v="0"/>
    <x v="0"/>
  </r>
  <r>
    <x v="1"/>
    <x v="7"/>
    <x v="23"/>
    <x v="90"/>
    <n v="223"/>
    <n v="108837.82"/>
    <n v="91218.260000000009"/>
    <n v="17619.559999999998"/>
    <n v="0"/>
    <n v="2198"/>
    <n v="5505.15"/>
    <n v="0"/>
    <n v="0"/>
    <n v="0"/>
    <n v="0"/>
    <n v="0"/>
    <n v="0"/>
    <n v="9596.56"/>
    <n v="85713.11"/>
    <n v="301"/>
    <n v="0"/>
    <n v="0"/>
    <x v="0"/>
    <x v="0"/>
    <x v="0"/>
    <x v="0"/>
    <x v="0"/>
    <x v="0"/>
  </r>
  <r>
    <x v="1"/>
    <x v="7"/>
    <x v="23"/>
    <x v="91"/>
    <n v="139"/>
    <n v="60219.11"/>
    <n v="50054.25"/>
    <n v="10164.86"/>
    <n v="0"/>
    <n v="1369.8"/>
    <n v="3288.2"/>
    <n v="0"/>
    <n v="0"/>
    <n v="0"/>
    <n v="0"/>
    <n v="0"/>
    <n v="0"/>
    <n v="6148.06"/>
    <n v="46766.05"/>
    <n v="172"/>
    <n v="0"/>
    <n v="0"/>
    <x v="0"/>
    <x v="0"/>
    <x v="0"/>
    <x v="0"/>
    <x v="0"/>
    <x v="0"/>
  </r>
  <r>
    <x v="1"/>
    <x v="7"/>
    <x v="23"/>
    <x v="92"/>
    <n v="30"/>
    <n v="7319.6"/>
    <n v="4803.9000000000005"/>
    <n v="2515.6999999999998"/>
    <n v="0"/>
    <n v="444.48"/>
    <n v="674.52"/>
    <n v="0"/>
    <n v="0"/>
    <n v="0"/>
    <n v="0"/>
    <n v="0"/>
    <n v="0"/>
    <n v="494.22"/>
    <n v="4129.38"/>
    <n v="20"/>
    <n v="0"/>
    <n v="0"/>
    <x v="0"/>
    <x v="0"/>
    <x v="0"/>
    <x v="0"/>
    <x v="0"/>
    <x v="0"/>
  </r>
  <r>
    <x v="1"/>
    <x v="7"/>
    <x v="23"/>
    <x v="124"/>
    <n v="138"/>
    <n v="57443.91"/>
    <n v="46040.200000000004"/>
    <n v="11403.710000000001"/>
    <n v="0"/>
    <n v="1838.86"/>
    <n v="3731.34"/>
    <n v="0"/>
    <n v="0"/>
    <n v="0"/>
    <n v="0"/>
    <n v="0"/>
    <n v="0"/>
    <n v="7196.85"/>
    <n v="42308.86"/>
    <n v="173"/>
    <n v="0"/>
    <n v="0"/>
    <x v="0"/>
    <x v="0"/>
    <x v="0"/>
    <x v="0"/>
    <x v="0"/>
    <x v="0"/>
  </r>
  <r>
    <x v="1"/>
    <x v="7"/>
    <x v="23"/>
    <x v="125"/>
    <n v="21"/>
    <n v="99300.82"/>
    <n v="31939.020000000004"/>
    <n v="67361.8"/>
    <n v="13"/>
    <n v="836.8"/>
    <n v="198"/>
    <n v="0"/>
    <n v="0"/>
    <n v="0"/>
    <n v="0"/>
    <n v="0"/>
    <n v="0"/>
    <n v="0"/>
    <n v="0"/>
    <n v="0"/>
    <n v="66525"/>
    <n v="31741.02"/>
    <x v="0"/>
    <x v="0"/>
    <x v="0"/>
    <x v="0"/>
    <x v="0"/>
    <x v="0"/>
  </r>
  <r>
    <x v="1"/>
    <x v="7"/>
    <x v="24"/>
    <x v="94"/>
    <n v="451"/>
    <n v="522570.49"/>
    <n v="185976.46999999997"/>
    <n v="336594.02"/>
    <n v="64"/>
    <n v="53989.02"/>
    <n v="16073.48"/>
    <n v="18068.84"/>
    <n v="12310.94"/>
    <n v="39"/>
    <n v="5349.05"/>
    <n v="1023.9"/>
    <n v="37"/>
    <n v="4011.21"/>
    <n v="1488.93"/>
    <n v="44"/>
    <n v="254512.9"/>
    <n v="155079.20000000001"/>
    <x v="0"/>
    <x v="0"/>
    <x v="0"/>
    <x v="0"/>
    <x v="0"/>
    <x v="0"/>
  </r>
  <r>
    <x v="1"/>
    <x v="7"/>
    <x v="24"/>
    <x v="95"/>
    <n v="119"/>
    <n v="182153.85"/>
    <n v="42879.360000000015"/>
    <n v="139274.49"/>
    <n v="22"/>
    <n v="15962.76"/>
    <n v="2382.2399999999998"/>
    <n v="9717.48"/>
    <n v="2528.67"/>
    <n v="15"/>
    <n v="1849.45"/>
    <n v="166.85"/>
    <n v="11"/>
    <n v="500.4"/>
    <n v="0"/>
    <n v="4"/>
    <n v="111244.4"/>
    <n v="37801.620000000003"/>
    <x v="0"/>
    <x v="0"/>
    <x v="0"/>
    <x v="0"/>
    <x v="0"/>
    <x v="0"/>
  </r>
  <r>
    <x v="1"/>
    <x v="7"/>
    <x v="24"/>
    <x v="96"/>
    <n v="59"/>
    <n v="30465.7"/>
    <n v="2496.6700000000019"/>
    <n v="27969.03"/>
    <n v="2"/>
    <n v="8836.25"/>
    <n v="2238.75"/>
    <n v="3761.1"/>
    <n v="0"/>
    <n v="3"/>
    <n v="881.68"/>
    <n v="257.92"/>
    <n v="7"/>
    <n v="0"/>
    <n v="0"/>
    <n v="0"/>
    <n v="14490"/>
    <n v="0"/>
    <x v="0"/>
    <x v="0"/>
    <x v="0"/>
    <x v="0"/>
    <x v="0"/>
    <x v="0"/>
  </r>
  <r>
    <x v="1"/>
    <x v="7"/>
    <x v="24"/>
    <x v="97"/>
    <n v="265"/>
    <n v="376410.45"/>
    <n v="144712.79"/>
    <n v="231697.66"/>
    <n v="41"/>
    <n v="30139.91"/>
    <n v="9745.09"/>
    <n v="10685.35"/>
    <n v="11638.86"/>
    <n v="34"/>
    <n v="366.8"/>
    <n v="399.71"/>
    <n v="7"/>
    <n v="486.6"/>
    <n v="2535.21"/>
    <n v="17"/>
    <n v="190019"/>
    <n v="120393.9"/>
    <x v="0"/>
    <x v="0"/>
    <x v="0"/>
    <x v="0"/>
    <x v="0"/>
    <x v="0"/>
  </r>
  <r>
    <x v="1"/>
    <x v="7"/>
    <x v="24"/>
    <x v="98"/>
    <n v="160"/>
    <n v="196703.02"/>
    <n v="78399.11"/>
    <n v="118303.90999999999"/>
    <n v="15"/>
    <n v="19389.39"/>
    <n v="4424.3599999999997"/>
    <n v="9657.48"/>
    <n v="4308.0600000000004"/>
    <n v="22"/>
    <n v="2476.14"/>
    <n v="357.38"/>
    <n v="17"/>
    <n v="85.5"/>
    <n v="0"/>
    <n v="2"/>
    <n v="86695.4"/>
    <n v="69309.31"/>
    <x v="0"/>
    <x v="0"/>
    <x v="0"/>
    <x v="0"/>
    <x v="0"/>
    <x v="0"/>
  </r>
  <r>
    <x v="1"/>
    <x v="7"/>
    <x v="24"/>
    <x v="126"/>
    <n v="80"/>
    <n v="33258.910000000003"/>
    <n v="13377.010000000002"/>
    <n v="19881.900000000001"/>
    <n v="0"/>
    <n v="10799.63"/>
    <n v="3175.37"/>
    <n v="7772.87"/>
    <n v="8995.69"/>
    <n v="13"/>
    <n v="800.25"/>
    <n v="1062.95"/>
    <n v="14"/>
    <n v="509.15"/>
    <n v="143"/>
    <n v="3"/>
    <n v="0"/>
    <n v="0"/>
    <x v="0"/>
    <x v="0"/>
    <x v="0"/>
    <x v="0"/>
    <x v="0"/>
    <x v="0"/>
  </r>
  <r>
    <x v="1"/>
    <x v="7"/>
    <x v="24"/>
    <x v="127"/>
    <n v="615"/>
    <n v="57842.47"/>
    <n v="22289.75"/>
    <n v="35552.720000000001"/>
    <n v="0"/>
    <n v="30447.05"/>
    <n v="10958.05"/>
    <n v="2486.84"/>
    <n v="8985.5300000000007"/>
    <n v="20"/>
    <n v="673"/>
    <n v="503.1"/>
    <n v="15"/>
    <n v="1945.83"/>
    <n v="1843.07"/>
    <n v="51"/>
    <n v="0"/>
    <n v="0"/>
    <x v="0"/>
    <x v="0"/>
    <x v="0"/>
    <x v="0"/>
    <x v="0"/>
    <x v="0"/>
  </r>
  <r>
    <x v="1"/>
    <x v="7"/>
    <x v="25"/>
    <x v="99"/>
    <n v="0"/>
    <n v="1691"/>
    <n v="0"/>
    <n v="1691"/>
    <n v="0"/>
    <n v="0"/>
    <n v="0"/>
    <n v="0"/>
    <n v="0"/>
    <n v="0"/>
    <n v="0"/>
    <n v="0"/>
    <n v="0"/>
    <n v="0"/>
    <n v="0"/>
    <n v="0"/>
    <n v="0"/>
    <n v="0"/>
    <x v="0"/>
    <x v="0"/>
    <x v="0"/>
    <x v="0"/>
    <x v="0"/>
    <x v="0"/>
  </r>
  <r>
    <x v="1"/>
    <x v="7"/>
    <x v="25"/>
    <x v="101"/>
    <n v="49"/>
    <n v="102915.05"/>
    <n v="40114.14"/>
    <n v="62800.91"/>
    <n v="11"/>
    <n v="4465.38"/>
    <n v="4049.62"/>
    <n v="0"/>
    <n v="0"/>
    <n v="0"/>
    <n v="470.52"/>
    <n v="147.93"/>
    <n v="6"/>
    <n v="276.01"/>
    <n v="2705.69"/>
    <n v="12"/>
    <n v="57355"/>
    <n v="33210.9"/>
    <x v="0"/>
    <x v="0"/>
    <x v="0"/>
    <x v="0"/>
    <x v="0"/>
    <x v="0"/>
  </r>
  <r>
    <x v="1"/>
    <x v="7"/>
    <x v="25"/>
    <x v="128"/>
    <n v="528"/>
    <n v="112105.67"/>
    <n v="56754.76"/>
    <n v="55350.909999999996"/>
    <n v="0"/>
    <n v="43592.85"/>
    <n v="35728.449999999997"/>
    <n v="1413"/>
    <n v="0"/>
    <n v="1"/>
    <n v="376.2"/>
    <n v="230.23"/>
    <n v="3"/>
    <n v="8534.86"/>
    <n v="20796.080000000002"/>
    <n v="152"/>
    <n v="0"/>
    <n v="0"/>
    <x v="0"/>
    <x v="0"/>
    <x v="0"/>
    <x v="0"/>
    <x v="0"/>
    <x v="0"/>
  </r>
  <r>
    <x v="1"/>
    <x v="7"/>
    <x v="26"/>
    <x v="103"/>
    <n v="752"/>
    <n v="76482.179999999993"/>
    <n v="40937.209999999992"/>
    <n v="35544.97"/>
    <n v="0"/>
    <n v="24475.15"/>
    <n v="23457.85"/>
    <n v="0"/>
    <n v="0"/>
    <n v="0"/>
    <n v="7567.19"/>
    <n v="12459.67"/>
    <n v="199"/>
    <n v="216.63"/>
    <n v="5019.6899999999996"/>
    <n v="14"/>
    <n v="0"/>
    <n v="0"/>
    <x v="0"/>
    <x v="0"/>
    <x v="0"/>
    <x v="0"/>
    <x v="0"/>
    <x v="0"/>
  </r>
  <r>
    <x v="1"/>
    <x v="7"/>
    <x v="26"/>
    <x v="104"/>
    <n v="186"/>
    <n v="73641.399999999994"/>
    <n v="8059.3999999999942"/>
    <n v="65582"/>
    <n v="0"/>
    <n v="22201.13"/>
    <n v="6823.87"/>
    <n v="0"/>
    <n v="0"/>
    <n v="0"/>
    <n v="4155.78"/>
    <n v="318.72000000000003"/>
    <n v="20"/>
    <n v="201.09"/>
    <n v="916.81"/>
    <n v="4"/>
    <n v="0"/>
    <n v="0"/>
    <x v="0"/>
    <x v="0"/>
    <x v="0"/>
    <x v="0"/>
    <x v="0"/>
    <x v="0"/>
  </r>
  <r>
    <x v="1"/>
    <x v="7"/>
    <x v="26"/>
    <x v="105"/>
    <n v="265"/>
    <n v="47649.66"/>
    <n v="17097.680000000004"/>
    <n v="30551.98"/>
    <n v="0"/>
    <n v="25167.52"/>
    <n v="10532.48"/>
    <n v="0"/>
    <n v="0"/>
    <n v="0"/>
    <n v="3062.41"/>
    <n v="4710.8"/>
    <n v="75"/>
    <n v="1330.05"/>
    <n v="1854.4"/>
    <n v="15"/>
    <n v="0"/>
    <n v="0"/>
    <x v="0"/>
    <x v="0"/>
    <x v="0"/>
    <x v="0"/>
    <x v="0"/>
    <x v="0"/>
  </r>
  <r>
    <x v="1"/>
    <x v="7"/>
    <x v="26"/>
    <x v="106"/>
    <n v="52"/>
    <n v="23497.13"/>
    <n v="2637.0400000000009"/>
    <n v="20860.09"/>
    <n v="0"/>
    <n v="6231.73"/>
    <n v="1761.87"/>
    <n v="0"/>
    <n v="0"/>
    <n v="0"/>
    <n v="6458.36"/>
    <n v="875.17"/>
    <n v="41"/>
    <n v="2970"/>
    <n v="0"/>
    <n v="1"/>
    <n v="0"/>
    <n v="0"/>
    <x v="0"/>
    <x v="0"/>
    <x v="0"/>
    <x v="0"/>
    <x v="0"/>
    <x v="0"/>
  </r>
  <r>
    <x v="2"/>
    <x v="7"/>
    <x v="0"/>
    <x v="3"/>
    <n v="260"/>
    <n v="111106.23"/>
    <n v="51826.95"/>
    <n v="59279.28"/>
    <n v="0"/>
    <n v="13205.65"/>
    <n v="9118.35"/>
    <n v="9291.18"/>
    <n v="17629.12"/>
    <n v="83"/>
    <n v="9043.7900000000009"/>
    <n v="13817.56"/>
    <n v="196"/>
    <n v="10549.66"/>
    <n v="11261.92"/>
    <n v="435"/>
    <n v="0"/>
    <n v="0"/>
    <x v="0"/>
    <x v="0"/>
    <x v="0"/>
    <x v="0"/>
    <x v="0"/>
    <x v="0"/>
  </r>
  <r>
    <x v="2"/>
    <x v="7"/>
    <x v="0"/>
    <x v="4"/>
    <n v="252"/>
    <n v="79014.17"/>
    <n v="25817.5"/>
    <n v="53196.67"/>
    <n v="0"/>
    <n v="14956.45"/>
    <n v="7860.55"/>
    <n v="6431.94"/>
    <n v="3760.82"/>
    <n v="66"/>
    <n v="8889.7099999999991"/>
    <n v="6678.19"/>
    <n v="144"/>
    <n v="11252.57"/>
    <n v="7517.94"/>
    <n v="430"/>
    <n v="0"/>
    <n v="0"/>
    <x v="0"/>
    <x v="0"/>
    <x v="0"/>
    <x v="0"/>
    <x v="0"/>
    <x v="0"/>
  </r>
  <r>
    <x v="2"/>
    <x v="7"/>
    <x v="0"/>
    <x v="6"/>
    <n v="0"/>
    <n v="98.67"/>
    <n v="98.67"/>
    <n v="0"/>
    <n v="0"/>
    <n v="0"/>
    <n v="0"/>
    <n v="0"/>
    <n v="0"/>
    <n v="0"/>
    <n v="0"/>
    <n v="98.67"/>
    <n v="1"/>
    <n v="0"/>
    <n v="0"/>
    <n v="0"/>
    <n v="0"/>
    <n v="0"/>
    <x v="0"/>
    <x v="0"/>
    <x v="0"/>
    <x v="0"/>
    <x v="0"/>
    <x v="0"/>
  </r>
  <r>
    <x v="2"/>
    <x v="7"/>
    <x v="0"/>
    <x v="111"/>
    <n v="427"/>
    <n v="134013.82999999999"/>
    <n v="60920.369999999981"/>
    <n v="73093.460000000006"/>
    <n v="0"/>
    <n v="14829.66"/>
    <n v="5548.11"/>
    <n v="13121.03"/>
    <n v="22256.38"/>
    <n v="131"/>
    <n v="18860.02"/>
    <n v="15098.18"/>
    <n v="297"/>
    <n v="19304.75"/>
    <n v="18017.7"/>
    <n v="770"/>
    <n v="0"/>
    <n v="0"/>
    <x v="0"/>
    <x v="0"/>
    <x v="0"/>
    <x v="0"/>
    <x v="0"/>
    <x v="0"/>
  </r>
  <r>
    <x v="2"/>
    <x v="7"/>
    <x v="0"/>
    <x v="13"/>
    <n v="479"/>
    <n v="155849.06"/>
    <n v="74052.67"/>
    <n v="81796.39"/>
    <n v="0"/>
    <n v="15595.01"/>
    <n v="6714.26"/>
    <n v="21636.65"/>
    <n v="34724.21"/>
    <n v="149"/>
    <n v="17429.07"/>
    <n v="16255.3"/>
    <n v="318"/>
    <n v="19675.66"/>
    <n v="16358.9"/>
    <n v="704"/>
    <n v="0"/>
    <n v="0"/>
    <x v="0"/>
    <x v="0"/>
    <x v="0"/>
    <x v="0"/>
    <x v="0"/>
    <x v="0"/>
  </r>
  <r>
    <x v="2"/>
    <x v="7"/>
    <x v="0"/>
    <x v="15"/>
    <n v="416"/>
    <n v="150811.99"/>
    <n v="57651.00999999998"/>
    <n v="93160.98000000001"/>
    <n v="0"/>
    <n v="14589.31"/>
    <n v="5271.23"/>
    <n v="23897.49"/>
    <n v="21941.4"/>
    <n v="118"/>
    <n v="25504.91"/>
    <n v="18661.060000000001"/>
    <n v="362"/>
    <n v="21409.27"/>
    <n v="11777.32"/>
    <n v="732"/>
    <n v="0"/>
    <n v="0"/>
    <x v="0"/>
    <x v="0"/>
    <x v="0"/>
    <x v="0"/>
    <x v="0"/>
    <x v="0"/>
  </r>
  <r>
    <x v="2"/>
    <x v="7"/>
    <x v="0"/>
    <x v="16"/>
    <n v="0"/>
    <n v="85.5"/>
    <n v="0"/>
    <n v="85.5"/>
    <n v="0"/>
    <n v="0"/>
    <n v="0"/>
    <n v="0"/>
    <n v="0"/>
    <n v="0"/>
    <n v="0"/>
    <n v="0"/>
    <n v="0"/>
    <n v="85.5"/>
    <n v="0"/>
    <n v="2"/>
    <n v="0"/>
    <n v="0"/>
    <x v="0"/>
    <x v="0"/>
    <x v="0"/>
    <x v="0"/>
    <x v="0"/>
    <x v="0"/>
  </r>
  <r>
    <x v="2"/>
    <x v="7"/>
    <x v="0"/>
    <x v="139"/>
    <n v="445"/>
    <n v="147888.76"/>
    <n v="57177.860000000015"/>
    <n v="90710.9"/>
    <n v="0"/>
    <n v="15217.5"/>
    <n v="5910.51"/>
    <n v="14180.54"/>
    <n v="13749.6"/>
    <n v="96"/>
    <n v="26059.53"/>
    <n v="17486.27"/>
    <n v="360"/>
    <n v="29685.33"/>
    <n v="20031.48"/>
    <n v="1130"/>
    <n v="0"/>
    <n v="0"/>
    <x v="0"/>
    <x v="0"/>
    <x v="0"/>
    <x v="0"/>
    <x v="0"/>
    <x v="0"/>
  </r>
  <r>
    <x v="2"/>
    <x v="7"/>
    <x v="0"/>
    <x v="210"/>
    <n v="354"/>
    <n v="101503.59"/>
    <n v="37174.759999999995"/>
    <n v="64328.83"/>
    <n v="0"/>
    <n v="12812.81"/>
    <n v="4252.96"/>
    <n v="13506.95"/>
    <n v="9280.81"/>
    <n v="58"/>
    <n v="17104.28"/>
    <n v="14778.04"/>
    <n v="269"/>
    <n v="17913.79"/>
    <n v="8862.9500000000007"/>
    <n v="648"/>
    <n v="0"/>
    <n v="0"/>
    <x v="0"/>
    <x v="0"/>
    <x v="0"/>
    <x v="0"/>
    <x v="0"/>
    <x v="0"/>
  </r>
  <r>
    <x v="2"/>
    <x v="7"/>
    <x v="0"/>
    <x v="211"/>
    <n v="345"/>
    <n v="81904.47"/>
    <n v="31025.530000000006"/>
    <n v="50878.939999999995"/>
    <n v="0"/>
    <n v="21122.3"/>
    <n v="10317.700000000001"/>
    <n v="5722.73"/>
    <n v="4860.21"/>
    <n v="50"/>
    <n v="6256.48"/>
    <n v="6817.82"/>
    <n v="124"/>
    <n v="14695.43"/>
    <n v="9029.7999999999993"/>
    <n v="694"/>
    <n v="0"/>
    <n v="0"/>
    <x v="0"/>
    <x v="0"/>
    <x v="0"/>
    <x v="0"/>
    <x v="0"/>
    <x v="0"/>
  </r>
  <r>
    <x v="2"/>
    <x v="7"/>
    <x v="1"/>
    <x v="0"/>
    <n v="1262"/>
    <n v="713367.62"/>
    <n v="498834.4"/>
    <n v="214533.22"/>
    <n v="44"/>
    <n v="123242.3"/>
    <n v="54095.25"/>
    <n v="24371.91"/>
    <n v="15978.48"/>
    <n v="229"/>
    <n v="30892.45"/>
    <n v="13186.74"/>
    <n v="389"/>
    <n v="12470.96"/>
    <n v="19783.98"/>
    <n v="443"/>
    <n v="22478.6"/>
    <n v="395790"/>
    <x v="0"/>
    <x v="0"/>
    <x v="0"/>
    <x v="0"/>
    <x v="0"/>
    <x v="0"/>
  </r>
  <r>
    <x v="2"/>
    <x v="7"/>
    <x v="1"/>
    <x v="1"/>
    <n v="730"/>
    <n v="1106714.25"/>
    <n v="1016117.59"/>
    <n v="90596.66"/>
    <n v="44"/>
    <n v="52374.5"/>
    <n v="45075.5"/>
    <n v="3542.32"/>
    <n v="4642.99"/>
    <n v="34"/>
    <n v="17092.599999999999"/>
    <n v="23857.69"/>
    <n v="286"/>
    <n v="8014.24"/>
    <n v="18903.310000000001"/>
    <n v="371"/>
    <n v="6200"/>
    <n v="923638.1"/>
    <x v="0"/>
    <x v="0"/>
    <x v="0"/>
    <x v="0"/>
    <x v="0"/>
    <x v="0"/>
  </r>
  <r>
    <x v="2"/>
    <x v="7"/>
    <x v="1"/>
    <x v="22"/>
    <n v="49"/>
    <n v="44446.28"/>
    <n v="27738.66"/>
    <n v="16707.62"/>
    <n v="1"/>
    <n v="5477.13"/>
    <n v="2575.37"/>
    <n v="152.66999999999999"/>
    <n v="267.11"/>
    <n v="5"/>
    <n v="64"/>
    <n v="389.6"/>
    <n v="4"/>
    <n v="9151.82"/>
    <n v="5044.46"/>
    <n v="30"/>
    <n v="0"/>
    <n v="19462.12"/>
    <x v="0"/>
    <x v="0"/>
    <x v="0"/>
    <x v="0"/>
    <x v="0"/>
    <x v="0"/>
  </r>
  <r>
    <x v="2"/>
    <x v="7"/>
    <x v="1"/>
    <x v="23"/>
    <n v="111"/>
    <n v="56387.519999999997"/>
    <n v="19963.899999999987"/>
    <n v="36423.62000000001"/>
    <n v="2"/>
    <n v="10491.02"/>
    <n v="6083.98"/>
    <n v="4641.54"/>
    <n v="2740.81"/>
    <n v="30"/>
    <n v="18133.650000000001"/>
    <n v="8860.7999999999993"/>
    <n v="114"/>
    <n v="113.51"/>
    <n v="184.76"/>
    <n v="18"/>
    <n v="2601.9"/>
    <n v="2093.5500000000002"/>
    <x v="0"/>
    <x v="0"/>
    <x v="0"/>
    <x v="0"/>
    <x v="0"/>
    <x v="0"/>
  </r>
  <r>
    <x v="2"/>
    <x v="7"/>
    <x v="1"/>
    <x v="24"/>
    <n v="0"/>
    <n v="1929958.27"/>
    <n v="1913707.01"/>
    <n v="16251.26"/>
    <n v="64"/>
    <n v="0"/>
    <n v="0"/>
    <n v="0"/>
    <n v="0"/>
    <n v="0"/>
    <n v="0"/>
    <n v="0"/>
    <n v="0"/>
    <n v="0"/>
    <n v="0"/>
    <n v="0"/>
    <n v="13826.26"/>
    <n v="1913707"/>
    <x v="0"/>
    <x v="0"/>
    <x v="0"/>
    <x v="0"/>
    <x v="0"/>
    <x v="0"/>
  </r>
  <r>
    <x v="2"/>
    <x v="7"/>
    <x v="1"/>
    <x v="112"/>
    <n v="569"/>
    <n v="258731.2"/>
    <n v="178504.89"/>
    <n v="80226.31"/>
    <n v="9"/>
    <n v="40696.85"/>
    <n v="39915.15"/>
    <n v="2696.74"/>
    <n v="1816.4"/>
    <n v="18"/>
    <n v="4884.46"/>
    <n v="7578.86"/>
    <n v="115"/>
    <n v="11586.83"/>
    <n v="14982.2"/>
    <n v="309"/>
    <n v="18300.43"/>
    <n v="114212.3"/>
    <x v="0"/>
    <x v="0"/>
    <x v="0"/>
    <x v="0"/>
    <x v="0"/>
    <x v="0"/>
  </r>
  <r>
    <x v="2"/>
    <x v="7"/>
    <x v="2"/>
    <x v="114"/>
    <n v="250"/>
    <n v="224179.93"/>
    <n v="119556.22"/>
    <n v="104623.70999999999"/>
    <n v="3"/>
    <n v="20837.75"/>
    <n v="18052.25"/>
    <n v="24678.51"/>
    <n v="14984.36"/>
    <n v="101"/>
    <n v="55349.61"/>
    <n v="65991.77"/>
    <n v="872"/>
    <n v="864.84"/>
    <n v="2232.59"/>
    <n v="37"/>
    <n v="0"/>
    <n v="18295.25"/>
    <x v="0"/>
    <x v="0"/>
    <x v="0"/>
    <x v="0"/>
    <x v="0"/>
    <x v="0"/>
  </r>
  <r>
    <x v="2"/>
    <x v="7"/>
    <x v="2"/>
    <x v="25"/>
    <n v="776"/>
    <n v="525436.9"/>
    <n v="299723.48"/>
    <n v="225713.42"/>
    <n v="3"/>
    <n v="52572.05"/>
    <n v="53907.95"/>
    <n v="43059.74"/>
    <n v="30045.96"/>
    <n v="212"/>
    <n v="126125.3"/>
    <n v="195976.7"/>
    <n v="2467"/>
    <n v="3463.33"/>
    <n v="1666.63"/>
    <n v="110"/>
    <n v="0"/>
    <n v="18126.2"/>
    <x v="0"/>
    <x v="0"/>
    <x v="0"/>
    <x v="0"/>
    <x v="0"/>
    <x v="0"/>
  </r>
  <r>
    <x v="2"/>
    <x v="7"/>
    <x v="2"/>
    <x v="26"/>
    <n v="355"/>
    <n v="330320.13"/>
    <n v="207032.61000000002"/>
    <n v="123287.51999999999"/>
    <n v="0"/>
    <n v="26892.9"/>
    <n v="25395.85"/>
    <n v="14707.5"/>
    <n v="18820.25"/>
    <n v="72"/>
    <n v="76292.44"/>
    <n v="161562.5"/>
    <n v="1625"/>
    <n v="1323.68"/>
    <n v="1254.01"/>
    <n v="8"/>
    <n v="0"/>
    <n v="0"/>
    <x v="0"/>
    <x v="0"/>
    <x v="0"/>
    <x v="0"/>
    <x v="0"/>
    <x v="0"/>
  </r>
  <r>
    <x v="2"/>
    <x v="7"/>
    <x v="3"/>
    <x v="27"/>
    <n v="263"/>
    <n v="91489.42"/>
    <n v="41302.93"/>
    <n v="50186.49"/>
    <n v="0"/>
    <n v="10496.7"/>
    <n v="6456.8"/>
    <n v="21257.63"/>
    <n v="19639.43"/>
    <n v="104"/>
    <n v="10298.200000000001"/>
    <n v="9514.4599999999991"/>
    <n v="177"/>
    <n v="7551.96"/>
    <n v="5692.24"/>
    <n v="39"/>
    <n v="0"/>
    <n v="0"/>
    <x v="0"/>
    <x v="0"/>
    <x v="0"/>
    <x v="0"/>
    <x v="0"/>
    <x v="0"/>
  </r>
  <r>
    <x v="2"/>
    <x v="7"/>
    <x v="3"/>
    <x v="28"/>
    <n v="194"/>
    <n v="187501.97"/>
    <n v="71142.11"/>
    <n v="116359.86"/>
    <n v="18"/>
    <n v="22967.02"/>
    <n v="8705.48"/>
    <n v="12895.69"/>
    <n v="7988.53"/>
    <n v="55"/>
    <n v="4761.1499999999996"/>
    <n v="5502.46"/>
    <n v="120"/>
    <n v="432.5"/>
    <n v="450.2"/>
    <n v="23"/>
    <n v="74818.5"/>
    <n v="48495.44"/>
    <x v="0"/>
    <x v="0"/>
    <x v="0"/>
    <x v="0"/>
    <x v="0"/>
    <x v="0"/>
  </r>
  <r>
    <x v="2"/>
    <x v="7"/>
    <x v="3"/>
    <x v="29"/>
    <n v="436"/>
    <n v="633290.03"/>
    <n v="340028.23"/>
    <n v="293261.80000000005"/>
    <n v="42"/>
    <n v="42035.4"/>
    <n v="22652.1"/>
    <n v="53337.37"/>
    <n v="35674.28"/>
    <n v="203"/>
    <n v="35469.65"/>
    <n v="45357.65"/>
    <n v="733"/>
    <n v="937.28"/>
    <n v="2107.5300000000002"/>
    <n v="30"/>
    <n v="158146.1"/>
    <n v="234236.7"/>
    <x v="0"/>
    <x v="0"/>
    <x v="0"/>
    <x v="0"/>
    <x v="0"/>
    <x v="0"/>
  </r>
  <r>
    <x v="2"/>
    <x v="7"/>
    <x v="3"/>
    <x v="115"/>
    <n v="141"/>
    <n v="50446.7"/>
    <n v="20543.239999999998"/>
    <n v="29903.46"/>
    <n v="0"/>
    <n v="6343.5"/>
    <n v="3118.6"/>
    <n v="16042.4"/>
    <n v="11708.03"/>
    <n v="71"/>
    <n v="6223.14"/>
    <n v="5483.52"/>
    <n v="119"/>
    <n v="979.42"/>
    <n v="233.09"/>
    <n v="31"/>
    <n v="0"/>
    <n v="0"/>
    <x v="0"/>
    <x v="0"/>
    <x v="0"/>
    <x v="0"/>
    <x v="0"/>
    <x v="0"/>
  </r>
  <r>
    <x v="2"/>
    <x v="7"/>
    <x v="4"/>
    <x v="31"/>
    <n v="111"/>
    <n v="116428.6"/>
    <n v="115778.8"/>
    <n v="649.79999999999995"/>
    <n v="0"/>
    <n v="0"/>
    <n v="0"/>
    <n v="0"/>
    <n v="0"/>
    <n v="0"/>
    <n v="44.8"/>
    <n v="0"/>
    <n v="1"/>
    <n v="0"/>
    <n v="31.2"/>
    <n v="1"/>
    <n v="0"/>
    <n v="0"/>
    <x v="0"/>
    <x v="0"/>
    <x v="0"/>
    <x v="0"/>
    <x v="0"/>
    <x v="0"/>
  </r>
  <r>
    <x v="2"/>
    <x v="7"/>
    <x v="4"/>
    <x v="32"/>
    <n v="50"/>
    <n v="38509.160000000003"/>
    <n v="38087.160000000003"/>
    <n v="422"/>
    <n v="0"/>
    <n v="0"/>
    <n v="0"/>
    <n v="0"/>
    <n v="0"/>
    <n v="0"/>
    <n v="0"/>
    <n v="0"/>
    <n v="0"/>
    <n v="0"/>
    <n v="0"/>
    <n v="0"/>
    <n v="0"/>
    <n v="0"/>
    <x v="0"/>
    <x v="0"/>
    <x v="0"/>
    <x v="0"/>
    <x v="0"/>
    <x v="0"/>
  </r>
  <r>
    <x v="2"/>
    <x v="7"/>
    <x v="5"/>
    <x v="33"/>
    <n v="0"/>
    <n v="1987.2"/>
    <n v="1876.95"/>
    <n v="110.25"/>
    <n v="0"/>
    <n v="0"/>
    <n v="0"/>
    <n v="110.25"/>
    <n v="1876.95"/>
    <n v="1"/>
    <n v="0"/>
    <n v="0"/>
    <n v="0"/>
    <n v="0"/>
    <n v="0"/>
    <n v="0"/>
    <n v="0"/>
    <n v="0"/>
    <x v="0"/>
    <x v="0"/>
    <x v="0"/>
    <x v="0"/>
    <x v="0"/>
    <x v="0"/>
  </r>
  <r>
    <x v="2"/>
    <x v="7"/>
    <x v="5"/>
    <x v="35"/>
    <n v="0"/>
    <n v="724434.99"/>
    <n v="723517.54"/>
    <n v="917.45"/>
    <n v="14"/>
    <n v="0"/>
    <n v="0"/>
    <n v="0"/>
    <n v="0"/>
    <n v="0"/>
    <n v="0"/>
    <n v="0"/>
    <n v="0"/>
    <n v="0"/>
    <n v="0"/>
    <n v="0"/>
    <n v="917.45"/>
    <n v="723517.5"/>
    <x v="0"/>
    <x v="0"/>
    <x v="0"/>
    <x v="0"/>
    <x v="0"/>
    <x v="0"/>
  </r>
  <r>
    <x v="2"/>
    <x v="7"/>
    <x v="5"/>
    <x v="36"/>
    <n v="72"/>
    <n v="26399.93"/>
    <n v="13364.38"/>
    <n v="13035.550000000001"/>
    <n v="0"/>
    <n v="3023.15"/>
    <n v="1224.3499999999999"/>
    <n v="9934.1"/>
    <n v="12140.03"/>
    <n v="23"/>
    <n v="65.7"/>
    <n v="0"/>
    <n v="1"/>
    <n v="12.6"/>
    <n v="0"/>
    <n v="1"/>
    <n v="0"/>
    <n v="0"/>
    <x v="0"/>
    <x v="0"/>
    <x v="0"/>
    <x v="0"/>
    <x v="0"/>
    <x v="0"/>
  </r>
  <r>
    <x v="2"/>
    <x v="7"/>
    <x v="5"/>
    <x v="212"/>
    <n v="448"/>
    <n v="457319.81"/>
    <n v="295303.99"/>
    <n v="162015.82"/>
    <n v="8"/>
    <n v="40536.199999999997"/>
    <n v="23578.799999999999"/>
    <n v="72015.73"/>
    <n v="93845.440000000002"/>
    <n v="130"/>
    <n v="2498.06"/>
    <n v="935.74"/>
    <n v="22"/>
    <n v="2095.83"/>
    <n v="99.31"/>
    <n v="12"/>
    <n v="40425"/>
    <n v="176844.7"/>
    <x v="0"/>
    <x v="0"/>
    <x v="0"/>
    <x v="0"/>
    <x v="0"/>
    <x v="0"/>
  </r>
  <r>
    <x v="2"/>
    <x v="7"/>
    <x v="6"/>
    <x v="38"/>
    <n v="168"/>
    <n v="1000975.85"/>
    <n v="944713.34"/>
    <n v="56262.509999999995"/>
    <n v="29"/>
    <n v="15222.88"/>
    <n v="8974.6200000000008"/>
    <n v="107.6"/>
    <n v="698.3"/>
    <n v="3"/>
    <n v="3450.25"/>
    <n v="7779.66"/>
    <n v="97"/>
    <n v="28332.28"/>
    <n v="27129.15"/>
    <n v="147"/>
    <n v="9149.5"/>
    <n v="900131.6"/>
    <x v="0"/>
    <x v="0"/>
    <x v="0"/>
    <x v="0"/>
    <x v="0"/>
    <x v="0"/>
  </r>
  <r>
    <x v="2"/>
    <x v="7"/>
    <x v="6"/>
    <x v="116"/>
    <n v="239"/>
    <n v="212648.82"/>
    <n v="96605.81"/>
    <n v="116043.01000000001"/>
    <n v="0"/>
    <n v="18147.7"/>
    <n v="15195.3"/>
    <n v="1927.11"/>
    <n v="1554.39"/>
    <n v="39"/>
    <n v="30397.84"/>
    <n v="32640.29"/>
    <n v="435"/>
    <n v="64182.36"/>
    <n v="47215.83"/>
    <n v="301"/>
    <n v="0"/>
    <n v="0"/>
    <x v="0"/>
    <x v="0"/>
    <x v="0"/>
    <x v="0"/>
    <x v="0"/>
    <x v="0"/>
  </r>
  <r>
    <x v="2"/>
    <x v="7"/>
    <x v="6"/>
    <x v="117"/>
    <n v="257"/>
    <n v="173775.71"/>
    <n v="87292.919999999984"/>
    <n v="86482.790000000008"/>
    <n v="0"/>
    <n v="10150"/>
    <n v="7550.5"/>
    <n v="132"/>
    <n v="1741.43"/>
    <n v="10"/>
    <n v="25124.720000000001"/>
    <n v="36296.239999999998"/>
    <n v="469"/>
    <n v="49018.07"/>
    <n v="41704.75"/>
    <n v="306"/>
    <n v="0"/>
    <n v="0"/>
    <x v="0"/>
    <x v="0"/>
    <x v="0"/>
    <x v="0"/>
    <x v="0"/>
    <x v="0"/>
  </r>
  <r>
    <x v="2"/>
    <x v="7"/>
    <x v="6"/>
    <x v="146"/>
    <n v="77"/>
    <n v="63988.24"/>
    <n v="26256.47"/>
    <n v="37731.769999999997"/>
    <n v="0"/>
    <n v="8696.8799999999992"/>
    <n v="4164.37"/>
    <n v="870.3"/>
    <n v="0"/>
    <n v="2"/>
    <n v="4352.41"/>
    <n v="7770.54"/>
    <n v="103"/>
    <n v="23812.18"/>
    <n v="14321.56"/>
    <n v="85"/>
    <n v="0"/>
    <n v="0"/>
    <x v="0"/>
    <x v="0"/>
    <x v="0"/>
    <x v="0"/>
    <x v="0"/>
    <x v="0"/>
  </r>
  <r>
    <x v="2"/>
    <x v="7"/>
    <x v="7"/>
    <x v="41"/>
    <n v="269"/>
    <n v="364827.97"/>
    <n v="73212.549999999988"/>
    <n v="291615.42"/>
    <n v="0"/>
    <n v="21474.38"/>
    <n v="17330.62"/>
    <n v="5329.14"/>
    <n v="3507.32"/>
    <n v="35"/>
    <n v="26861.1"/>
    <n v="51800.81"/>
    <n v="603"/>
    <n v="163.80000000000001"/>
    <n v="573.79999999999995"/>
    <n v="13"/>
    <n v="0"/>
    <n v="0"/>
    <x v="0"/>
    <x v="0"/>
    <x v="0"/>
    <x v="0"/>
    <x v="0"/>
    <x v="0"/>
  </r>
  <r>
    <x v="2"/>
    <x v="7"/>
    <x v="8"/>
    <x v="42"/>
    <n v="285"/>
    <n v="935115.33"/>
    <n v="803041.6399999999"/>
    <n v="132073.69"/>
    <n v="22"/>
    <n v="32586"/>
    <n v="12380.25"/>
    <n v="65196.84"/>
    <n v="11166.94"/>
    <n v="200"/>
    <n v="15124.34"/>
    <n v="9131.8799999999992"/>
    <n v="126"/>
    <n v="918.2"/>
    <n v="1352.38"/>
    <n v="12"/>
    <n v="15074.31"/>
    <n v="769010.2"/>
    <x v="0"/>
    <x v="0"/>
    <x v="0"/>
    <x v="0"/>
    <x v="0"/>
    <x v="0"/>
  </r>
  <r>
    <x v="2"/>
    <x v="7"/>
    <x v="8"/>
    <x v="147"/>
    <n v="329"/>
    <n v="550112.37"/>
    <n v="472358.98"/>
    <n v="77753.39"/>
    <n v="18"/>
    <n v="30868.03"/>
    <n v="17499.47"/>
    <n v="8029.37"/>
    <n v="13648.36"/>
    <n v="139"/>
    <n v="28684.59"/>
    <n v="20636.650000000001"/>
    <n v="253"/>
    <n v="1271.28"/>
    <n v="247.39"/>
    <n v="15"/>
    <n v="8580.1200000000008"/>
    <n v="420327.1"/>
    <x v="0"/>
    <x v="0"/>
    <x v="0"/>
    <x v="0"/>
    <x v="0"/>
    <x v="0"/>
  </r>
  <r>
    <x v="2"/>
    <x v="7"/>
    <x v="9"/>
    <x v="43"/>
    <n v="578"/>
    <n v="226362.97"/>
    <n v="61540.830000000016"/>
    <n v="164822.13999999998"/>
    <n v="0"/>
    <n v="68649.14"/>
    <n v="22582.11"/>
    <n v="57888.06"/>
    <n v="30235.89"/>
    <n v="76"/>
    <n v="14910.48"/>
    <n v="3592.09"/>
    <n v="127"/>
    <n v="19864.46"/>
    <n v="5130.74"/>
    <n v="43"/>
    <n v="0"/>
    <n v="0"/>
    <x v="0"/>
    <x v="0"/>
    <x v="0"/>
    <x v="0"/>
    <x v="0"/>
    <x v="0"/>
  </r>
  <r>
    <x v="2"/>
    <x v="7"/>
    <x v="9"/>
    <x v="44"/>
    <n v="153"/>
    <n v="518909.21"/>
    <n v="433140.88"/>
    <n v="85768.329999999987"/>
    <n v="17"/>
    <n v="30303.8"/>
    <n v="7667.2"/>
    <n v="14192.8"/>
    <n v="15752.9"/>
    <n v="17"/>
    <n v="584.02"/>
    <n v="739.83"/>
    <n v="9"/>
    <n v="0"/>
    <n v="721.5"/>
    <n v="2"/>
    <n v="40687.71"/>
    <n v="408259.5"/>
    <x v="0"/>
    <x v="0"/>
    <x v="0"/>
    <x v="0"/>
    <x v="0"/>
    <x v="0"/>
  </r>
  <r>
    <x v="2"/>
    <x v="7"/>
    <x v="9"/>
    <x v="45"/>
    <n v="504"/>
    <n v="227039.04"/>
    <n v="71617.48000000001"/>
    <n v="155421.56"/>
    <n v="0"/>
    <n v="36360.81"/>
    <n v="12583.44"/>
    <n v="80815.649999999994"/>
    <n v="43684.36"/>
    <n v="95"/>
    <n v="12444.25"/>
    <n v="6299.56"/>
    <n v="130"/>
    <n v="24830.85"/>
    <n v="9050.1200000000008"/>
    <n v="62"/>
    <n v="0"/>
    <n v="0"/>
    <x v="0"/>
    <x v="0"/>
    <x v="0"/>
    <x v="0"/>
    <x v="0"/>
    <x v="0"/>
  </r>
  <r>
    <x v="2"/>
    <x v="7"/>
    <x v="9"/>
    <x v="130"/>
    <n v="135"/>
    <n v="330932.33"/>
    <n v="195533.07"/>
    <n v="135399.26"/>
    <n v="11"/>
    <n v="19782.400000000001"/>
    <n v="4416.6000000000004"/>
    <n v="34995.9"/>
    <n v="12450.15"/>
    <n v="26"/>
    <n v="15989.8"/>
    <n v="6194.67"/>
    <n v="121"/>
    <n v="4583.1000000000004"/>
    <n v="3393.45"/>
    <n v="11"/>
    <n v="60048.06"/>
    <n v="169078.2"/>
    <x v="0"/>
    <x v="0"/>
    <x v="0"/>
    <x v="0"/>
    <x v="0"/>
    <x v="0"/>
  </r>
  <r>
    <x v="2"/>
    <x v="7"/>
    <x v="10"/>
    <x v="47"/>
    <n v="86"/>
    <n v="70775.38"/>
    <n v="24372.130000000005"/>
    <n v="46403.25"/>
    <n v="6"/>
    <n v="10242"/>
    <n v="3193"/>
    <n v="3304.98"/>
    <n v="1531.6"/>
    <n v="16"/>
    <n v="3985.33"/>
    <n v="2303.91"/>
    <n v="64"/>
    <n v="8.94"/>
    <n v="80.44"/>
    <n v="1"/>
    <n v="28420"/>
    <n v="17263.18"/>
    <x v="0"/>
    <x v="0"/>
    <x v="0"/>
    <x v="0"/>
    <x v="0"/>
    <x v="0"/>
  </r>
  <r>
    <x v="2"/>
    <x v="7"/>
    <x v="10"/>
    <x v="49"/>
    <n v="241"/>
    <n v="880794.98"/>
    <n v="191852.74"/>
    <n v="688942.24"/>
    <n v="45"/>
    <n v="22138.5"/>
    <n v="5705.25"/>
    <n v="13634.6"/>
    <n v="8088.9"/>
    <n v="44"/>
    <n v="10524.36"/>
    <n v="15441.62"/>
    <n v="235"/>
    <n v="4327.68"/>
    <n v="911.8"/>
    <n v="26"/>
    <n v="584989.1"/>
    <n v="161705.20000000001"/>
    <x v="0"/>
    <x v="0"/>
    <x v="0"/>
    <x v="0"/>
    <x v="0"/>
    <x v="0"/>
  </r>
  <r>
    <x v="2"/>
    <x v="7"/>
    <x v="10"/>
    <x v="52"/>
    <n v="230"/>
    <n v="48120.01"/>
    <n v="16402.080000000002"/>
    <n v="31717.93"/>
    <n v="0"/>
    <n v="10860.45"/>
    <n v="4486.55"/>
    <n v="11994.8"/>
    <n v="7874.48"/>
    <n v="45"/>
    <n v="4745.04"/>
    <n v="2453.29"/>
    <n v="67"/>
    <n v="4117.6400000000003"/>
    <n v="1587.76"/>
    <n v="34"/>
    <n v="0"/>
    <n v="0"/>
    <x v="0"/>
    <x v="0"/>
    <x v="0"/>
    <x v="0"/>
    <x v="0"/>
    <x v="0"/>
  </r>
  <r>
    <x v="2"/>
    <x v="7"/>
    <x v="10"/>
    <x v="53"/>
    <n v="161"/>
    <n v="254272.08"/>
    <n v="97600.18"/>
    <n v="156671.9"/>
    <n v="25"/>
    <n v="19155.63"/>
    <n v="4486.87"/>
    <n v="4669.3599999999997"/>
    <n v="7198.07"/>
    <n v="17"/>
    <n v="5285.73"/>
    <n v="3628.49"/>
    <n v="76"/>
    <n v="966.78"/>
    <n v="343"/>
    <n v="31"/>
    <n v="126594.4"/>
    <n v="81943.75"/>
    <x v="0"/>
    <x v="0"/>
    <x v="0"/>
    <x v="0"/>
    <x v="0"/>
    <x v="0"/>
  </r>
  <r>
    <x v="2"/>
    <x v="7"/>
    <x v="10"/>
    <x v="54"/>
    <n v="204"/>
    <n v="643709.32999999996"/>
    <n v="212438.52999999997"/>
    <n v="431270.8"/>
    <n v="52"/>
    <n v="22591"/>
    <n v="6426.5"/>
    <n v="14906.5"/>
    <n v="7793.45"/>
    <n v="36"/>
    <n v="11025.94"/>
    <n v="4226.21"/>
    <n v="143"/>
    <n v="339.06"/>
    <n v="315.04000000000002"/>
    <n v="5"/>
    <n v="378776.3"/>
    <n v="193677.3"/>
    <x v="0"/>
    <x v="0"/>
    <x v="0"/>
    <x v="0"/>
    <x v="0"/>
    <x v="0"/>
  </r>
  <r>
    <x v="2"/>
    <x v="7"/>
    <x v="10"/>
    <x v="118"/>
    <n v="65"/>
    <n v="154560.9"/>
    <n v="102906.07999999999"/>
    <n v="51654.82"/>
    <n v="15"/>
    <n v="6350.52"/>
    <n v="3688.23"/>
    <n v="3171.7"/>
    <n v="3211.48"/>
    <n v="17"/>
    <n v="3740.64"/>
    <n v="1865.74"/>
    <n v="41"/>
    <n v="0"/>
    <n v="28"/>
    <n v="1"/>
    <n v="37868.959999999999"/>
    <n v="94112.63"/>
    <x v="0"/>
    <x v="0"/>
    <x v="0"/>
    <x v="0"/>
    <x v="0"/>
    <x v="0"/>
  </r>
  <r>
    <x v="2"/>
    <x v="7"/>
    <x v="10"/>
    <x v="131"/>
    <n v="95"/>
    <n v="179523.9"/>
    <n v="101527.29999999999"/>
    <n v="77996.600000000006"/>
    <n v="15"/>
    <n v="8447.5"/>
    <n v="2166.5"/>
    <n v="5770.72"/>
    <n v="5726.86"/>
    <n v="17"/>
    <n v="4441.0600000000004"/>
    <n v="2772.12"/>
    <n v="74"/>
    <n v="243.9"/>
    <n v="53.95"/>
    <n v="5"/>
    <n v="59093.42"/>
    <n v="90807.87"/>
    <x v="0"/>
    <x v="0"/>
    <x v="0"/>
    <x v="0"/>
    <x v="0"/>
    <x v="0"/>
  </r>
  <r>
    <x v="2"/>
    <x v="7"/>
    <x v="10"/>
    <x v="150"/>
    <n v="67"/>
    <n v="190598.7"/>
    <n v="86357.73000000001"/>
    <n v="104240.97"/>
    <n v="21"/>
    <n v="7597"/>
    <n v="1665.5"/>
    <n v="2731.05"/>
    <n v="4350.03"/>
    <n v="16"/>
    <n v="7096.98"/>
    <n v="1743.47"/>
    <n v="79"/>
    <n v="15"/>
    <n v="0"/>
    <n v="1"/>
    <n v="86800.94"/>
    <n v="78598.73"/>
    <x v="0"/>
    <x v="0"/>
    <x v="0"/>
    <x v="0"/>
    <x v="0"/>
    <x v="0"/>
  </r>
  <r>
    <x v="2"/>
    <x v="7"/>
    <x v="27"/>
    <x v="119"/>
    <n v="56"/>
    <n v="26872.01"/>
    <n v="20135.129999999997"/>
    <n v="6736.8799999999992"/>
    <n v="1"/>
    <n v="4534"/>
    <n v="3171"/>
    <n v="0"/>
    <n v="390"/>
    <n v="1"/>
    <n v="2067.98"/>
    <n v="10154.98"/>
    <n v="55"/>
    <n v="63.9"/>
    <n v="53.95"/>
    <n v="2"/>
    <n v="0"/>
    <n v="6365.2"/>
    <x v="0"/>
    <x v="0"/>
    <x v="0"/>
    <x v="0"/>
    <x v="0"/>
    <x v="0"/>
  </r>
  <r>
    <x v="2"/>
    <x v="7"/>
    <x v="11"/>
    <x v="57"/>
    <n v="286"/>
    <n v="79580.25"/>
    <n v="22869.829999999994"/>
    <n v="56710.420000000006"/>
    <n v="1"/>
    <n v="56670.8"/>
    <n v="14956"/>
    <n v="0"/>
    <n v="0"/>
    <n v="0"/>
    <n v="12.62"/>
    <n v="113.48"/>
    <n v="2"/>
    <n v="27"/>
    <n v="0"/>
    <n v="1"/>
    <n v="0"/>
    <n v="7800.35"/>
    <x v="0"/>
    <x v="0"/>
    <x v="0"/>
    <x v="0"/>
    <x v="0"/>
    <x v="0"/>
  </r>
  <r>
    <x v="2"/>
    <x v="7"/>
    <x v="11"/>
    <x v="120"/>
    <n v="231"/>
    <n v="57366.8"/>
    <n v="12588.940000000002"/>
    <n v="44777.86"/>
    <n v="0"/>
    <n v="44777.86"/>
    <n v="12588.94"/>
    <n v="0"/>
    <n v="0"/>
    <n v="0"/>
    <n v="0"/>
    <n v="0"/>
    <n v="0"/>
    <n v="0"/>
    <n v="0"/>
    <n v="0"/>
    <n v="0"/>
    <n v="0"/>
    <x v="0"/>
    <x v="0"/>
    <x v="0"/>
    <x v="0"/>
    <x v="0"/>
    <x v="0"/>
  </r>
  <r>
    <x v="2"/>
    <x v="7"/>
    <x v="12"/>
    <x v="60"/>
    <n v="17"/>
    <n v="125200.3"/>
    <n v="431"/>
    <n v="124769.3"/>
    <n v="5"/>
    <n v="2866.5"/>
    <n v="431"/>
    <n v="325.8"/>
    <n v="0"/>
    <n v="1"/>
    <n v="0"/>
    <n v="0"/>
    <n v="0"/>
    <n v="0"/>
    <n v="0"/>
    <n v="0"/>
    <n v="121577"/>
    <n v="0"/>
    <x v="0"/>
    <x v="0"/>
    <x v="0"/>
    <x v="0"/>
    <x v="0"/>
    <x v="0"/>
  </r>
  <r>
    <x v="2"/>
    <x v="7"/>
    <x v="12"/>
    <x v="61"/>
    <n v="200"/>
    <n v="106926.45"/>
    <n v="52412.09"/>
    <n v="54514.36"/>
    <n v="11"/>
    <n v="9675.0499999999993"/>
    <n v="3334.95"/>
    <n v="8833.24"/>
    <n v="4663.1499999999996"/>
    <n v="42"/>
    <n v="2705.55"/>
    <n v="912.4"/>
    <n v="30"/>
    <n v="2839.09"/>
    <n v="1682.16"/>
    <n v="21"/>
    <n v="30461.43"/>
    <n v="41819.43"/>
    <x v="0"/>
    <x v="0"/>
    <x v="0"/>
    <x v="0"/>
    <x v="0"/>
    <x v="0"/>
  </r>
  <r>
    <x v="2"/>
    <x v="7"/>
    <x v="12"/>
    <x v="55"/>
    <n v="171"/>
    <n v="486112.29"/>
    <n v="232161.94"/>
    <n v="253950.34999999998"/>
    <n v="29"/>
    <n v="17316.75"/>
    <n v="6295.75"/>
    <n v="9881.92"/>
    <n v="3570.14"/>
    <n v="46"/>
    <n v="7038.34"/>
    <n v="2176.9"/>
    <n v="70"/>
    <n v="1539.34"/>
    <n v="2926.46"/>
    <n v="34"/>
    <n v="218174"/>
    <n v="217192.7"/>
    <x v="0"/>
    <x v="0"/>
    <x v="0"/>
    <x v="0"/>
    <x v="0"/>
    <x v="0"/>
  </r>
  <r>
    <x v="2"/>
    <x v="7"/>
    <x v="13"/>
    <x v="62"/>
    <n v="429"/>
    <n v="187401.76"/>
    <n v="164293.5"/>
    <n v="23108.26"/>
    <n v="0"/>
    <n v="5851.95"/>
    <n v="18765.55"/>
    <n v="1562.01"/>
    <n v="9898.31"/>
    <n v="36"/>
    <n v="9226.0499999999993"/>
    <n v="134983.29999999999"/>
    <n v="1149"/>
    <n v="141.25"/>
    <n v="646.30999999999995"/>
    <n v="18"/>
    <n v="0"/>
    <n v="0"/>
    <x v="0"/>
    <x v="0"/>
    <x v="0"/>
    <x v="0"/>
    <x v="0"/>
    <x v="0"/>
  </r>
  <r>
    <x v="2"/>
    <x v="7"/>
    <x v="14"/>
    <x v="63"/>
    <n v="46"/>
    <n v="73236.55"/>
    <n v="21694.75"/>
    <n v="51541.8"/>
    <n v="0"/>
    <n v="6033.14"/>
    <n v="2280.61"/>
    <n v="39914.480000000003"/>
    <n v="17015.32"/>
    <n v="24"/>
    <n v="5593.32"/>
    <n v="2393.96"/>
    <n v="23"/>
    <n v="0.86"/>
    <n v="4.8600000000000003"/>
    <n v="1"/>
    <n v="0"/>
    <n v="0"/>
    <x v="0"/>
    <x v="0"/>
    <x v="0"/>
    <x v="0"/>
    <x v="0"/>
    <x v="0"/>
  </r>
  <r>
    <x v="2"/>
    <x v="7"/>
    <x v="15"/>
    <x v="64"/>
    <n v="51"/>
    <n v="98731.95"/>
    <n v="50946.28"/>
    <n v="47785.67"/>
    <n v="12"/>
    <n v="5655.5"/>
    <n v="1492"/>
    <n v="2517.87"/>
    <n v="7533.08"/>
    <n v="15"/>
    <n v="2186.4"/>
    <n v="385.81"/>
    <n v="19"/>
    <n v="387.9"/>
    <n v="0"/>
    <n v="4"/>
    <n v="36718"/>
    <n v="41535.39"/>
    <x v="0"/>
    <x v="0"/>
    <x v="0"/>
    <x v="0"/>
    <x v="0"/>
    <x v="0"/>
  </r>
  <r>
    <x v="2"/>
    <x v="7"/>
    <x v="16"/>
    <x v="65"/>
    <n v="267"/>
    <n v="105087.46"/>
    <n v="48286.950000000004"/>
    <n v="56800.51"/>
    <n v="0"/>
    <n v="26485.51"/>
    <n v="13191.99"/>
    <n v="2172.56"/>
    <n v="5951.81"/>
    <n v="30"/>
    <n v="26494.400000000001"/>
    <n v="28969.96"/>
    <n v="458"/>
    <n v="152.04"/>
    <n v="173.19"/>
    <n v="21"/>
    <n v="0"/>
    <n v="0"/>
    <x v="0"/>
    <x v="0"/>
    <x v="0"/>
    <x v="0"/>
    <x v="0"/>
    <x v="0"/>
  </r>
  <r>
    <x v="2"/>
    <x v="7"/>
    <x v="16"/>
    <x v="121"/>
    <n v="100"/>
    <n v="47591.19"/>
    <n v="25177.100000000002"/>
    <n v="22414.09"/>
    <n v="0"/>
    <n v="6178.5"/>
    <n v="5064"/>
    <n v="3189.76"/>
    <n v="5608.5"/>
    <n v="32"/>
    <n v="13005.39"/>
    <n v="14390.43"/>
    <n v="223"/>
    <n v="40.44"/>
    <n v="114.17"/>
    <n v="5"/>
    <n v="0"/>
    <n v="0"/>
    <x v="0"/>
    <x v="0"/>
    <x v="0"/>
    <x v="0"/>
    <x v="0"/>
    <x v="0"/>
  </r>
  <r>
    <x v="2"/>
    <x v="7"/>
    <x v="17"/>
    <x v="68"/>
    <n v="845"/>
    <n v="328288.8"/>
    <n v="209386.91999999998"/>
    <n v="118901.88"/>
    <n v="0"/>
    <n v="22915.3"/>
    <n v="31278.7"/>
    <n v="26428.28"/>
    <n v="21111.7"/>
    <n v="133"/>
    <n v="59422.75"/>
    <n v="155107.6"/>
    <n v="1807"/>
    <n v="9428.5499999999993"/>
    <n v="1888.9"/>
    <n v="130"/>
    <n v="0"/>
    <n v="0"/>
    <x v="0"/>
    <x v="0"/>
    <x v="0"/>
    <x v="0"/>
    <x v="0"/>
    <x v="0"/>
  </r>
  <r>
    <x v="2"/>
    <x v="7"/>
    <x v="17"/>
    <x v="132"/>
    <n v="70"/>
    <n v="214164.61"/>
    <n v="195265.18"/>
    <n v="18899.43"/>
    <n v="2"/>
    <n v="7224.5"/>
    <n v="4318"/>
    <n v="3637.68"/>
    <n v="1276.6600000000001"/>
    <n v="16"/>
    <n v="7962.56"/>
    <n v="2980.54"/>
    <n v="103"/>
    <n v="74.69"/>
    <n v="43.16"/>
    <n v="2"/>
    <n v="0"/>
    <n v="186646.8"/>
    <x v="0"/>
    <x v="0"/>
    <x v="0"/>
    <x v="0"/>
    <x v="0"/>
    <x v="0"/>
  </r>
  <r>
    <x v="2"/>
    <x v="7"/>
    <x v="18"/>
    <x v="69"/>
    <n v="160"/>
    <n v="2848347.11"/>
    <n v="2794961.4899999998"/>
    <n v="53385.62"/>
    <n v="47"/>
    <n v="17583.25"/>
    <n v="5336.75"/>
    <n v="12776.52"/>
    <n v="3413.93"/>
    <n v="23"/>
    <n v="13080.7"/>
    <n v="4605.3"/>
    <n v="123"/>
    <n v="306"/>
    <n v="0"/>
    <n v="3"/>
    <n v="9418.15"/>
    <n v="2781606"/>
    <x v="0"/>
    <x v="0"/>
    <x v="0"/>
    <x v="0"/>
    <x v="0"/>
    <x v="0"/>
  </r>
  <r>
    <x v="2"/>
    <x v="7"/>
    <x v="19"/>
    <x v="71"/>
    <n v="263"/>
    <n v="291177.82"/>
    <n v="113749.38"/>
    <n v="177428.44"/>
    <n v="1"/>
    <n v="30004.76"/>
    <n v="10893.99"/>
    <n v="21116.41"/>
    <n v="18440.93"/>
    <n v="73"/>
    <n v="68431.94"/>
    <n v="50631.72"/>
    <n v="804"/>
    <n v="48078.33"/>
    <n v="32843.980000000003"/>
    <n v="51"/>
    <n v="0"/>
    <n v="938.76"/>
    <x v="0"/>
    <x v="0"/>
    <x v="0"/>
    <x v="0"/>
    <x v="0"/>
    <x v="0"/>
  </r>
  <r>
    <x v="2"/>
    <x v="7"/>
    <x v="19"/>
    <x v="122"/>
    <n v="286"/>
    <n v="380865.8"/>
    <n v="96665.299999999988"/>
    <n v="284200.5"/>
    <n v="2"/>
    <n v="39077.629999999997"/>
    <n v="9444.8700000000008"/>
    <n v="26170.44"/>
    <n v="13563.08"/>
    <n v="85"/>
    <n v="74132.14"/>
    <n v="34654.800000000003"/>
    <n v="443"/>
    <n v="112315.1"/>
    <n v="30529.54"/>
    <n v="91"/>
    <n v="4580.1899999999996"/>
    <n v="8473.0499999999993"/>
    <x v="0"/>
    <x v="0"/>
    <x v="0"/>
    <x v="0"/>
    <x v="0"/>
    <x v="0"/>
  </r>
  <r>
    <x v="2"/>
    <x v="7"/>
    <x v="20"/>
    <x v="74"/>
    <n v="402"/>
    <n v="221225.93"/>
    <n v="121504.73"/>
    <n v="99721.2"/>
    <n v="1"/>
    <n v="21153.7"/>
    <n v="13901.3"/>
    <n v="42799.41"/>
    <n v="44671.23"/>
    <n v="264"/>
    <n v="26572.59"/>
    <n v="52074.55"/>
    <n v="610"/>
    <n v="7037.5"/>
    <n v="6668.16"/>
    <n v="63"/>
    <n v="25"/>
    <n v="4189.49"/>
    <x v="0"/>
    <x v="0"/>
    <x v="0"/>
    <x v="0"/>
    <x v="0"/>
    <x v="0"/>
  </r>
  <r>
    <x v="2"/>
    <x v="7"/>
    <x v="20"/>
    <x v="75"/>
    <n v="113"/>
    <n v="450422.79"/>
    <n v="160545.15999999997"/>
    <n v="289877.63"/>
    <n v="38"/>
    <n v="10025"/>
    <n v="5070"/>
    <n v="15560.67"/>
    <n v="7477.96"/>
    <n v="69"/>
    <n v="11947.17"/>
    <n v="8172.65"/>
    <n v="185"/>
    <n v="4914.3900000000003"/>
    <n v="131.56"/>
    <n v="14"/>
    <n v="245997.4"/>
    <n v="139693"/>
    <x v="0"/>
    <x v="0"/>
    <x v="0"/>
    <x v="0"/>
    <x v="0"/>
    <x v="0"/>
  </r>
  <r>
    <x v="2"/>
    <x v="7"/>
    <x v="20"/>
    <x v="76"/>
    <n v="287"/>
    <n v="632525.61"/>
    <n v="297199.57"/>
    <n v="335326.03999999998"/>
    <n v="59"/>
    <n v="21592.6"/>
    <n v="13493.4"/>
    <n v="35325.339999999997"/>
    <n v="29357.759999999998"/>
    <n v="186"/>
    <n v="31651.32"/>
    <n v="21324.65"/>
    <n v="422"/>
    <n v="5819.28"/>
    <n v="1654.94"/>
    <n v="37"/>
    <n v="238886.5"/>
    <n v="231368.8"/>
    <x v="0"/>
    <x v="0"/>
    <x v="0"/>
    <x v="0"/>
    <x v="0"/>
    <x v="0"/>
  </r>
  <r>
    <x v="2"/>
    <x v="7"/>
    <x v="20"/>
    <x v="77"/>
    <n v="411"/>
    <n v="359988.44"/>
    <n v="146085.04000000004"/>
    <n v="213903.39999999997"/>
    <n v="30"/>
    <n v="23973.22"/>
    <n v="13148.03"/>
    <n v="41896.769999999997"/>
    <n v="36925.019999999997"/>
    <n v="236"/>
    <n v="37028.18"/>
    <n v="34872.980000000003"/>
    <n v="573"/>
    <n v="9914.9699999999993"/>
    <n v="4842.05"/>
    <n v="67"/>
    <n v="95123.26"/>
    <n v="56296.959999999999"/>
    <x v="0"/>
    <x v="0"/>
    <x v="0"/>
    <x v="0"/>
    <x v="0"/>
    <x v="0"/>
  </r>
  <r>
    <x v="2"/>
    <x v="7"/>
    <x v="20"/>
    <x v="78"/>
    <n v="401"/>
    <n v="427821.9"/>
    <n v="203904.46000000002"/>
    <n v="223917.44"/>
    <n v="36"/>
    <n v="22102.639999999999"/>
    <n v="12511.37"/>
    <n v="43505.39"/>
    <n v="35125.26"/>
    <n v="235"/>
    <n v="33444.89"/>
    <n v="30906.959999999999"/>
    <n v="532"/>
    <n v="6410.52"/>
    <n v="6967.55"/>
    <n v="59"/>
    <n v="106569"/>
    <n v="118393.3"/>
    <x v="0"/>
    <x v="0"/>
    <x v="0"/>
    <x v="0"/>
    <x v="0"/>
    <x v="0"/>
  </r>
  <r>
    <x v="2"/>
    <x v="7"/>
    <x v="21"/>
    <x v="79"/>
    <n v="47"/>
    <n v="31768.26"/>
    <n v="5904.1399999999994"/>
    <n v="25864.12"/>
    <n v="0"/>
    <n v="2875.3"/>
    <n v="831.7"/>
    <n v="4624.92"/>
    <n v="1527.71"/>
    <n v="19"/>
    <n v="3039.67"/>
    <n v="671.84"/>
    <n v="39"/>
    <n v="5103.2299999999996"/>
    <n v="2872.89"/>
    <n v="25"/>
    <n v="0"/>
    <n v="0"/>
    <x v="0"/>
    <x v="0"/>
    <x v="0"/>
    <x v="0"/>
    <x v="0"/>
    <x v="0"/>
  </r>
  <r>
    <x v="2"/>
    <x v="7"/>
    <x v="21"/>
    <x v="80"/>
    <n v="46"/>
    <n v="36924.71"/>
    <n v="8765.4599999999991"/>
    <n v="28159.25"/>
    <n v="0"/>
    <n v="2702.15"/>
    <n v="890.85"/>
    <n v="5845.11"/>
    <n v="2929.85"/>
    <n v="27"/>
    <n v="725.18"/>
    <n v="2742.06"/>
    <n v="38"/>
    <n v="8117.81"/>
    <n v="2202.6999999999998"/>
    <n v="19"/>
    <n v="0"/>
    <n v="0"/>
    <x v="0"/>
    <x v="0"/>
    <x v="0"/>
    <x v="0"/>
    <x v="0"/>
    <x v="0"/>
  </r>
  <r>
    <x v="2"/>
    <x v="7"/>
    <x v="21"/>
    <x v="78"/>
    <n v="1"/>
    <n v="126"/>
    <n v="0"/>
    <n v="126"/>
    <n v="0"/>
    <n v="126"/>
    <n v="0"/>
    <n v="0"/>
    <n v="0"/>
    <n v="0"/>
    <n v="0"/>
    <n v="0"/>
    <n v="0"/>
    <n v="0"/>
    <n v="0"/>
    <n v="0"/>
    <n v="0"/>
    <n v="0"/>
    <x v="0"/>
    <x v="0"/>
    <x v="0"/>
    <x v="0"/>
    <x v="0"/>
    <x v="0"/>
  </r>
  <r>
    <x v="2"/>
    <x v="7"/>
    <x v="21"/>
    <x v="155"/>
    <n v="52"/>
    <n v="44232.36"/>
    <n v="5519.6999999999971"/>
    <n v="38712.660000000003"/>
    <n v="0"/>
    <n v="3294.25"/>
    <n v="813.75"/>
    <n v="7747.09"/>
    <n v="2236.3000000000002"/>
    <n v="30"/>
    <n v="3560.81"/>
    <n v="1937.8"/>
    <n v="38"/>
    <n v="9516.51"/>
    <n v="531.85"/>
    <n v="29"/>
    <n v="0"/>
    <n v="0"/>
    <x v="0"/>
    <x v="0"/>
    <x v="0"/>
    <x v="0"/>
    <x v="0"/>
    <x v="0"/>
  </r>
  <r>
    <x v="2"/>
    <x v="7"/>
    <x v="30"/>
    <x v="134"/>
    <n v="0"/>
    <n v="159504.89000000001"/>
    <n v="152553.39000000001"/>
    <n v="6951.5"/>
    <n v="53"/>
    <n v="0"/>
    <n v="0"/>
    <n v="0"/>
    <n v="0"/>
    <n v="0"/>
    <n v="0"/>
    <n v="0"/>
    <n v="0"/>
    <n v="0"/>
    <n v="0"/>
    <n v="0"/>
    <n v="6951.5"/>
    <n v="152553.4"/>
    <x v="0"/>
    <x v="0"/>
    <x v="0"/>
    <x v="0"/>
    <x v="0"/>
    <x v="0"/>
  </r>
  <r>
    <x v="2"/>
    <x v="7"/>
    <x v="28"/>
    <x v="6"/>
    <n v="269"/>
    <n v="53650.98"/>
    <n v="18028.600000000006"/>
    <n v="35622.379999999997"/>
    <n v="0"/>
    <n v="18559.349999999999"/>
    <n v="7097.15"/>
    <n v="1750.84"/>
    <n v="558.26"/>
    <n v="7"/>
    <n v="2540.66"/>
    <n v="4142.74"/>
    <n v="63"/>
    <n v="11697.53"/>
    <n v="6230.45"/>
    <n v="430"/>
    <n v="0"/>
    <n v="0"/>
    <x v="0"/>
    <x v="0"/>
    <x v="0"/>
    <x v="0"/>
    <x v="0"/>
    <x v="0"/>
  </r>
  <r>
    <x v="2"/>
    <x v="7"/>
    <x v="28"/>
    <x v="9"/>
    <n v="3"/>
    <n v="316.45"/>
    <n v="170.81"/>
    <n v="145.63999999999999"/>
    <n v="0"/>
    <n v="137.5"/>
    <n v="97.5"/>
    <n v="0"/>
    <n v="0"/>
    <n v="0"/>
    <n v="0"/>
    <n v="0"/>
    <n v="0"/>
    <n v="8.14"/>
    <n v="73.31"/>
    <n v="3"/>
    <n v="0"/>
    <n v="0"/>
    <x v="0"/>
    <x v="0"/>
    <x v="0"/>
    <x v="0"/>
    <x v="0"/>
    <x v="0"/>
  </r>
  <r>
    <x v="2"/>
    <x v="7"/>
    <x v="28"/>
    <x v="10"/>
    <n v="4"/>
    <n v="667.5"/>
    <n v="48"/>
    <n v="619.5"/>
    <n v="0"/>
    <n v="372"/>
    <n v="48"/>
    <n v="0"/>
    <n v="0"/>
    <n v="0"/>
    <n v="0"/>
    <n v="0"/>
    <n v="0"/>
    <n v="247.5"/>
    <n v="0"/>
    <n v="4"/>
    <n v="0"/>
    <n v="0"/>
    <x v="0"/>
    <x v="0"/>
    <x v="0"/>
    <x v="0"/>
    <x v="0"/>
    <x v="0"/>
  </r>
  <r>
    <x v="2"/>
    <x v="7"/>
    <x v="28"/>
    <x v="12"/>
    <n v="6"/>
    <n v="844.45"/>
    <n v="372.39000000000004"/>
    <n v="472.06"/>
    <n v="0"/>
    <n v="387.6"/>
    <n v="176.4"/>
    <n v="0"/>
    <n v="0"/>
    <n v="0"/>
    <n v="35.700000000000003"/>
    <n v="142.80000000000001"/>
    <n v="2"/>
    <n v="48.76"/>
    <n v="53.19"/>
    <n v="4"/>
    <n v="0"/>
    <n v="0"/>
    <x v="0"/>
    <x v="0"/>
    <x v="0"/>
    <x v="0"/>
    <x v="0"/>
    <x v="0"/>
  </r>
  <r>
    <x v="2"/>
    <x v="7"/>
    <x v="28"/>
    <x v="14"/>
    <n v="361"/>
    <n v="67354.820000000007"/>
    <n v="20776.890000000007"/>
    <n v="46577.93"/>
    <n v="0"/>
    <n v="25989.4"/>
    <n v="8752.1"/>
    <n v="385.48"/>
    <n v="369.25"/>
    <n v="8"/>
    <n v="2145.25"/>
    <n v="1913.04"/>
    <n v="42"/>
    <n v="17298.8"/>
    <n v="9742.5"/>
    <n v="640"/>
    <n v="0"/>
    <n v="0"/>
    <x v="0"/>
    <x v="0"/>
    <x v="0"/>
    <x v="0"/>
    <x v="0"/>
    <x v="0"/>
  </r>
  <r>
    <x v="2"/>
    <x v="7"/>
    <x v="28"/>
    <x v="19"/>
    <n v="40"/>
    <n v="7435.84"/>
    <n v="1760.5500000000002"/>
    <n v="5675.29"/>
    <n v="0"/>
    <n v="3283.4"/>
    <n v="708.6"/>
    <n v="0"/>
    <n v="0"/>
    <n v="0"/>
    <n v="384.11"/>
    <n v="103.61"/>
    <n v="6"/>
    <n v="1976.78"/>
    <n v="948.34"/>
    <n v="66"/>
    <n v="0"/>
    <n v="0"/>
    <x v="0"/>
    <x v="0"/>
    <x v="0"/>
    <x v="0"/>
    <x v="0"/>
    <x v="0"/>
  </r>
  <r>
    <x v="2"/>
    <x v="7"/>
    <x v="28"/>
    <x v="113"/>
    <n v="58"/>
    <n v="11105.77"/>
    <n v="4439.9799999999996"/>
    <n v="6665.7900000000009"/>
    <n v="0"/>
    <n v="3646.9"/>
    <n v="1522.1"/>
    <n v="32.799999999999997"/>
    <n v="357.2"/>
    <n v="1"/>
    <n v="769.48"/>
    <n v="1119.9100000000001"/>
    <n v="18"/>
    <n v="2185.61"/>
    <n v="1440.77"/>
    <n v="74"/>
    <n v="0"/>
    <n v="0"/>
    <x v="0"/>
    <x v="0"/>
    <x v="0"/>
    <x v="0"/>
    <x v="0"/>
    <x v="0"/>
  </r>
  <r>
    <x v="2"/>
    <x v="7"/>
    <x v="28"/>
    <x v="173"/>
    <n v="1"/>
    <n v="390.3"/>
    <n v="0"/>
    <n v="390.3"/>
    <n v="0"/>
    <n v="168"/>
    <n v="0"/>
    <n v="0"/>
    <n v="0"/>
    <n v="0"/>
    <n v="222.3"/>
    <n v="0"/>
    <n v="2"/>
    <n v="0"/>
    <n v="0"/>
    <n v="0"/>
    <n v="0"/>
    <n v="0"/>
    <x v="0"/>
    <x v="0"/>
    <x v="0"/>
    <x v="0"/>
    <x v="0"/>
    <x v="0"/>
  </r>
  <r>
    <x v="2"/>
    <x v="7"/>
    <x v="28"/>
    <x v="1"/>
    <n v="8"/>
    <n v="3676.9"/>
    <n v="0"/>
    <n v="3676.9"/>
    <n v="0"/>
    <n v="1320"/>
    <n v="0"/>
    <n v="620"/>
    <n v="0"/>
    <n v="7"/>
    <n v="1027.8"/>
    <n v="0"/>
    <n v="12"/>
    <n v="355.1"/>
    <n v="0"/>
    <n v="8"/>
    <n v="0"/>
    <n v="0"/>
    <x v="0"/>
    <x v="0"/>
    <x v="0"/>
    <x v="0"/>
    <x v="0"/>
    <x v="0"/>
  </r>
  <r>
    <x v="2"/>
    <x v="7"/>
    <x v="32"/>
    <x v="158"/>
    <n v="8"/>
    <n v="11118"/>
    <n v="0"/>
    <n v="11118"/>
    <n v="0"/>
    <n v="660"/>
    <n v="0"/>
    <n v="0"/>
    <n v="0"/>
    <n v="0"/>
    <n v="0"/>
    <n v="0"/>
    <n v="0"/>
    <n v="0"/>
    <n v="0"/>
    <n v="0"/>
    <n v="0"/>
    <n v="0"/>
    <x v="0"/>
    <x v="0"/>
    <x v="0"/>
    <x v="0"/>
    <x v="0"/>
    <x v="0"/>
  </r>
  <r>
    <x v="2"/>
    <x v="7"/>
    <x v="22"/>
    <x v="83"/>
    <n v="264"/>
    <n v="420059.22"/>
    <n v="219452.15999999995"/>
    <n v="200607.06000000003"/>
    <n v="15"/>
    <n v="31616.38"/>
    <n v="14038.62"/>
    <n v="12900.78"/>
    <n v="19189.099999999999"/>
    <n v="151"/>
    <n v="421.98"/>
    <n v="1668.4"/>
    <n v="25"/>
    <n v="1439.22"/>
    <n v="1182.4100000000001"/>
    <n v="20"/>
    <n v="153765.70000000001"/>
    <n v="183373.6"/>
    <x v="0"/>
    <x v="0"/>
    <x v="0"/>
    <x v="0"/>
    <x v="0"/>
    <x v="0"/>
  </r>
  <r>
    <x v="2"/>
    <x v="7"/>
    <x v="22"/>
    <x v="84"/>
    <n v="230"/>
    <n v="316597.5"/>
    <n v="152155.85999999999"/>
    <n v="164441.64000000001"/>
    <n v="18"/>
    <n v="26857.26"/>
    <n v="10201.49"/>
    <n v="23354.01"/>
    <n v="13433.17"/>
    <n v="152"/>
    <n v="548.73"/>
    <n v="2063.33"/>
    <n v="24"/>
    <n v="2925.94"/>
    <n v="846.26"/>
    <n v="14"/>
    <n v="110573.7"/>
    <n v="125611.6"/>
    <x v="0"/>
    <x v="0"/>
    <x v="0"/>
    <x v="0"/>
    <x v="0"/>
    <x v="0"/>
  </r>
  <r>
    <x v="2"/>
    <x v="7"/>
    <x v="22"/>
    <x v="85"/>
    <n v="272"/>
    <n v="596315.31999999995"/>
    <n v="270321.91999999993"/>
    <n v="325993.40000000002"/>
    <n v="12"/>
    <n v="31381.77"/>
    <n v="13659.48"/>
    <n v="16406.28"/>
    <n v="26748.34"/>
    <n v="209"/>
    <n v="5168.1499999999996"/>
    <n v="6255.01"/>
    <n v="94"/>
    <n v="0"/>
    <n v="0"/>
    <n v="0"/>
    <n v="273037.2"/>
    <n v="223659.1"/>
    <x v="0"/>
    <x v="0"/>
    <x v="0"/>
    <x v="0"/>
    <x v="0"/>
    <x v="0"/>
  </r>
  <r>
    <x v="2"/>
    <x v="7"/>
    <x v="22"/>
    <x v="87"/>
    <n v="227"/>
    <n v="138279.44"/>
    <n v="55919.720000000016"/>
    <n v="82359.719999999987"/>
    <n v="2"/>
    <n v="19084.63"/>
    <n v="9965.3700000000008"/>
    <n v="42769.49"/>
    <n v="31660.84"/>
    <n v="164"/>
    <n v="9934.36"/>
    <n v="11005.64"/>
    <n v="216"/>
    <n v="1143.54"/>
    <n v="914.43"/>
    <n v="18"/>
    <n v="8843.7000000000007"/>
    <n v="2373.44"/>
    <x v="0"/>
    <x v="0"/>
    <x v="0"/>
    <x v="0"/>
    <x v="0"/>
    <x v="0"/>
  </r>
  <r>
    <x v="2"/>
    <x v="7"/>
    <x v="22"/>
    <x v="123"/>
    <n v="437"/>
    <n v="163128.26999999999"/>
    <n v="63307.859999999986"/>
    <n v="99820.41"/>
    <n v="0"/>
    <n v="19547.650000000001"/>
    <n v="10812.85"/>
    <n v="71336.88"/>
    <n v="43484.65"/>
    <n v="437"/>
    <n v="6391.8"/>
    <n v="7320.26"/>
    <n v="104"/>
    <n v="2544.08"/>
    <n v="1690.1"/>
    <n v="19"/>
    <n v="0"/>
    <n v="0"/>
    <x v="0"/>
    <x v="0"/>
    <x v="0"/>
    <x v="0"/>
    <x v="0"/>
    <x v="0"/>
  </r>
  <r>
    <x v="2"/>
    <x v="7"/>
    <x v="22"/>
    <x v="164"/>
    <n v="531"/>
    <n v="211955.66"/>
    <n v="137003.03999999998"/>
    <n v="74952.62000000001"/>
    <n v="0"/>
    <n v="19815.400000000001"/>
    <n v="14274.1"/>
    <n v="43751.89"/>
    <n v="96978.51"/>
    <n v="405"/>
    <n v="8560.76"/>
    <n v="20189.509999999998"/>
    <n v="250"/>
    <n v="2824.57"/>
    <n v="5560.92"/>
    <n v="32"/>
    <n v="0"/>
    <n v="0"/>
    <x v="0"/>
    <x v="0"/>
    <x v="0"/>
    <x v="0"/>
    <x v="0"/>
    <x v="0"/>
  </r>
  <r>
    <x v="2"/>
    <x v="7"/>
    <x v="23"/>
    <x v="135"/>
    <n v="413"/>
    <n v="145290.57999999999"/>
    <n v="101312.32999999999"/>
    <n v="43978.25"/>
    <n v="0"/>
    <n v="4062.9"/>
    <n v="11441.76"/>
    <n v="0"/>
    <n v="0"/>
    <n v="0"/>
    <n v="0"/>
    <n v="0"/>
    <n v="0"/>
    <n v="23018.35"/>
    <n v="89870.57"/>
    <n v="355"/>
    <n v="0"/>
    <n v="0"/>
    <x v="0"/>
    <x v="0"/>
    <x v="0"/>
    <x v="0"/>
    <x v="0"/>
    <x v="0"/>
  </r>
  <r>
    <x v="2"/>
    <x v="7"/>
    <x v="23"/>
    <x v="90"/>
    <n v="312"/>
    <n v="162738.97"/>
    <n v="140752.66"/>
    <n v="21986.309999999998"/>
    <n v="0"/>
    <n v="3310.76"/>
    <n v="8711.39"/>
    <n v="0"/>
    <n v="0"/>
    <n v="0"/>
    <n v="0"/>
    <n v="0"/>
    <n v="0"/>
    <n v="14155.55"/>
    <n v="132041.29999999999"/>
    <n v="493"/>
    <n v="0"/>
    <n v="0"/>
    <x v="0"/>
    <x v="0"/>
    <x v="0"/>
    <x v="0"/>
    <x v="0"/>
    <x v="0"/>
  </r>
  <r>
    <x v="2"/>
    <x v="7"/>
    <x v="23"/>
    <x v="91"/>
    <n v="282"/>
    <n v="130876"/>
    <n v="106681.31"/>
    <n v="24194.69"/>
    <n v="0"/>
    <n v="3245.1"/>
    <n v="7895.75"/>
    <n v="0"/>
    <n v="0"/>
    <n v="0"/>
    <n v="0"/>
    <n v="0"/>
    <n v="0"/>
    <n v="14181.59"/>
    <n v="98785.56"/>
    <n v="385"/>
    <n v="0"/>
    <n v="0"/>
    <x v="0"/>
    <x v="0"/>
    <x v="0"/>
    <x v="0"/>
    <x v="0"/>
    <x v="0"/>
  </r>
  <r>
    <x v="2"/>
    <x v="7"/>
    <x v="23"/>
    <x v="124"/>
    <n v="212"/>
    <n v="91798.46"/>
    <n v="65876.91"/>
    <n v="25921.55"/>
    <n v="0"/>
    <n v="2756.24"/>
    <n v="4181.96"/>
    <n v="0"/>
    <n v="0"/>
    <n v="0"/>
    <n v="0"/>
    <n v="0"/>
    <n v="0"/>
    <n v="7594.31"/>
    <n v="61694.95"/>
    <n v="241"/>
    <n v="0"/>
    <n v="0"/>
    <x v="0"/>
    <x v="0"/>
    <x v="0"/>
    <x v="0"/>
    <x v="0"/>
    <x v="0"/>
  </r>
  <r>
    <x v="2"/>
    <x v="7"/>
    <x v="23"/>
    <x v="125"/>
    <n v="51"/>
    <n v="211486.14"/>
    <n v="68853.280000000028"/>
    <n v="142632.85999999999"/>
    <n v="28"/>
    <n v="1282.78"/>
    <n v="1194.32"/>
    <n v="0"/>
    <n v="0"/>
    <n v="0"/>
    <n v="0"/>
    <n v="0"/>
    <n v="0"/>
    <n v="513.28"/>
    <n v="5723.53"/>
    <n v="23"/>
    <n v="139431.79999999999"/>
    <n v="61935.48"/>
    <x v="0"/>
    <x v="0"/>
    <x v="0"/>
    <x v="0"/>
    <x v="0"/>
    <x v="0"/>
  </r>
  <r>
    <x v="2"/>
    <x v="7"/>
    <x v="24"/>
    <x v="94"/>
    <n v="470"/>
    <n v="509228.35"/>
    <n v="158722.27000000002"/>
    <n v="350506.07999999996"/>
    <n v="68"/>
    <n v="56581.79"/>
    <n v="18270.71"/>
    <n v="18043.669999999998"/>
    <n v="6076.07"/>
    <n v="36"/>
    <n v="3833.94"/>
    <n v="1239.3800000000001"/>
    <n v="31"/>
    <n v="4492.58"/>
    <n v="1107.3"/>
    <n v="42"/>
    <n v="267554.09999999998"/>
    <n v="132028.9"/>
    <x v="0"/>
    <x v="0"/>
    <x v="0"/>
    <x v="0"/>
    <x v="0"/>
    <x v="0"/>
  </r>
  <r>
    <x v="2"/>
    <x v="7"/>
    <x v="24"/>
    <x v="95"/>
    <n v="133"/>
    <n v="247964.27"/>
    <n v="101698.62"/>
    <n v="146265.65"/>
    <n v="26"/>
    <n v="15085.13"/>
    <n v="5172.37"/>
    <n v="13699.14"/>
    <n v="6891.14"/>
    <n v="30"/>
    <n v="978.98"/>
    <n v="902.15"/>
    <n v="15"/>
    <n v="2944.8"/>
    <n v="861.26"/>
    <n v="22"/>
    <n v="113557.6"/>
    <n v="87871.7"/>
    <x v="0"/>
    <x v="0"/>
    <x v="0"/>
    <x v="0"/>
    <x v="0"/>
    <x v="0"/>
  </r>
  <r>
    <x v="2"/>
    <x v="7"/>
    <x v="24"/>
    <x v="97"/>
    <n v="325"/>
    <n v="447324.1"/>
    <n v="245607.96999999997"/>
    <n v="201716.13"/>
    <n v="44"/>
    <n v="36456.910000000003"/>
    <n v="12144.34"/>
    <n v="13013.04"/>
    <n v="21350.2"/>
    <n v="45"/>
    <n v="945.28"/>
    <n v="256.32"/>
    <n v="11"/>
    <n v="1590.2"/>
    <n v="3071.05"/>
    <n v="31"/>
    <n v="147946.70000000001"/>
    <n v="208786.1"/>
    <x v="0"/>
    <x v="0"/>
    <x v="0"/>
    <x v="0"/>
    <x v="0"/>
    <x v="0"/>
  </r>
  <r>
    <x v="2"/>
    <x v="7"/>
    <x v="24"/>
    <x v="98"/>
    <n v="310"/>
    <n v="274058.56"/>
    <n v="69083.81"/>
    <n v="204974.75"/>
    <n v="32"/>
    <n v="39525.9"/>
    <n v="10729.1"/>
    <n v="21271.5"/>
    <n v="10978.99"/>
    <n v="57"/>
    <n v="4798.8500000000004"/>
    <n v="1025.3699999999999"/>
    <n v="35"/>
    <n v="2343.4"/>
    <n v="546.25"/>
    <n v="18"/>
    <n v="137035.1"/>
    <n v="45804.1"/>
    <x v="0"/>
    <x v="0"/>
    <x v="0"/>
    <x v="0"/>
    <x v="0"/>
    <x v="0"/>
  </r>
  <r>
    <x v="2"/>
    <x v="7"/>
    <x v="24"/>
    <x v="126"/>
    <n v="106"/>
    <n v="37483.980000000003"/>
    <n v="19913.820000000003"/>
    <n v="17570.16"/>
    <n v="0"/>
    <n v="11210.39"/>
    <n v="5124.6099999999997"/>
    <n v="3667.69"/>
    <n v="12614.24"/>
    <n v="21"/>
    <n v="686.27"/>
    <n v="358.28"/>
    <n v="6"/>
    <n v="2005.81"/>
    <n v="1816.69"/>
    <n v="10"/>
    <n v="0"/>
    <n v="0"/>
    <x v="0"/>
    <x v="0"/>
    <x v="0"/>
    <x v="0"/>
    <x v="0"/>
    <x v="0"/>
  </r>
  <r>
    <x v="2"/>
    <x v="7"/>
    <x v="24"/>
    <x v="127"/>
    <n v="839"/>
    <n v="83869.460000000006"/>
    <n v="35941.780000000006"/>
    <n v="47927.68"/>
    <n v="0"/>
    <n v="36282.050000000003"/>
    <n v="16086.95"/>
    <n v="4228.26"/>
    <n v="15225.2"/>
    <n v="34"/>
    <n v="309.33999999999997"/>
    <n v="1312.87"/>
    <n v="14"/>
    <n v="4270.03"/>
    <n v="3316.76"/>
    <n v="89"/>
    <n v="0"/>
    <n v="0"/>
    <x v="0"/>
    <x v="0"/>
    <x v="0"/>
    <x v="0"/>
    <x v="0"/>
    <x v="0"/>
  </r>
  <r>
    <x v="2"/>
    <x v="7"/>
    <x v="25"/>
    <x v="101"/>
    <n v="113"/>
    <n v="156263.26"/>
    <n v="99071.44"/>
    <n v="57191.82"/>
    <n v="14"/>
    <n v="8678.5"/>
    <n v="9346.5"/>
    <n v="0"/>
    <n v="0"/>
    <n v="0"/>
    <n v="973.58"/>
    <n v="495.86"/>
    <n v="15"/>
    <n v="1330.74"/>
    <n v="12461.33"/>
    <n v="79"/>
    <n v="46154"/>
    <n v="76767.75"/>
    <x v="0"/>
    <x v="0"/>
    <x v="0"/>
    <x v="0"/>
    <x v="0"/>
    <x v="0"/>
  </r>
  <r>
    <x v="2"/>
    <x v="7"/>
    <x v="25"/>
    <x v="128"/>
    <n v="418"/>
    <n v="83947.02"/>
    <n v="48427.200000000004"/>
    <n v="35519.82"/>
    <n v="0"/>
    <n v="30560.5"/>
    <n v="30435.5"/>
    <n v="0"/>
    <n v="0"/>
    <n v="0"/>
    <n v="430.11"/>
    <n v="901.07"/>
    <n v="7"/>
    <n v="4529.21"/>
    <n v="17090.63"/>
    <n v="119"/>
    <n v="0"/>
    <n v="0"/>
    <x v="0"/>
    <x v="0"/>
    <x v="0"/>
    <x v="0"/>
    <x v="0"/>
    <x v="0"/>
  </r>
  <r>
    <x v="2"/>
    <x v="7"/>
    <x v="25"/>
    <x v="137"/>
    <n v="159"/>
    <n v="222875.03"/>
    <n v="180897.39"/>
    <n v="41977.64"/>
    <n v="14"/>
    <n v="15436.63"/>
    <n v="8893.3700000000008"/>
    <n v="0"/>
    <n v="0"/>
    <n v="0"/>
    <n v="666.71"/>
    <n v="506.63"/>
    <n v="11"/>
    <n v="21648.3"/>
    <n v="28414.5"/>
    <n v="108"/>
    <n v="4226"/>
    <n v="143082.9"/>
    <x v="0"/>
    <x v="0"/>
    <x v="0"/>
    <x v="0"/>
    <x v="0"/>
    <x v="0"/>
  </r>
  <r>
    <x v="2"/>
    <x v="7"/>
    <x v="25"/>
    <x v="169"/>
    <n v="127"/>
    <n v="56535.53"/>
    <n v="44693.99"/>
    <n v="11841.539999999999"/>
    <n v="1"/>
    <n v="10727.64"/>
    <n v="10069.86"/>
    <n v="0"/>
    <n v="0"/>
    <n v="0"/>
    <n v="31.31"/>
    <n v="179.23"/>
    <n v="3"/>
    <n v="749.59"/>
    <n v="23431.58"/>
    <n v="82"/>
    <n v="0"/>
    <n v="11013.32"/>
    <x v="0"/>
    <x v="0"/>
    <x v="0"/>
    <x v="0"/>
    <x v="0"/>
    <x v="0"/>
  </r>
  <r>
    <x v="2"/>
    <x v="7"/>
    <x v="26"/>
    <x v="104"/>
    <n v="316"/>
    <n v="94719.78"/>
    <n v="23544.800000000003"/>
    <n v="71174.98"/>
    <n v="1"/>
    <n v="29199.65"/>
    <n v="14896.6"/>
    <n v="0"/>
    <n v="0"/>
    <n v="0"/>
    <n v="7561.28"/>
    <n v="6598.37"/>
    <n v="98"/>
    <n v="827.91"/>
    <n v="2049.83"/>
    <n v="13"/>
    <n v="1841.14"/>
    <n v="0"/>
    <x v="0"/>
    <x v="0"/>
    <x v="0"/>
    <x v="0"/>
    <x v="0"/>
    <x v="0"/>
  </r>
  <r>
    <x v="2"/>
    <x v="7"/>
    <x v="26"/>
    <x v="105"/>
    <n v="388"/>
    <n v="71680.19"/>
    <n v="28234.560000000005"/>
    <n v="43445.63"/>
    <n v="0"/>
    <n v="31843.41"/>
    <n v="17920.36"/>
    <n v="0"/>
    <n v="0"/>
    <n v="0"/>
    <n v="7644.11"/>
    <n v="6528.83"/>
    <n v="122"/>
    <n v="2346.11"/>
    <n v="3785.37"/>
    <n v="28"/>
    <n v="0"/>
    <n v="0"/>
    <x v="0"/>
    <x v="0"/>
    <x v="0"/>
    <x v="0"/>
    <x v="0"/>
    <x v="0"/>
  </r>
  <r>
    <x v="2"/>
    <x v="7"/>
    <x v="26"/>
    <x v="106"/>
    <n v="82"/>
    <n v="21495.03"/>
    <n v="7817.3599999999988"/>
    <n v="13677.67"/>
    <n v="0"/>
    <n v="5633.55"/>
    <n v="5078.75"/>
    <n v="0"/>
    <n v="0"/>
    <n v="0"/>
    <n v="2438.7600000000002"/>
    <n v="1959.47"/>
    <n v="44"/>
    <n v="55.36"/>
    <n v="779.14"/>
    <n v="3"/>
    <n v="0"/>
    <n v="0"/>
    <x v="0"/>
    <x v="0"/>
    <x v="0"/>
    <x v="0"/>
    <x v="0"/>
    <x v="0"/>
  </r>
  <r>
    <x v="3"/>
    <x v="7"/>
    <x v="0"/>
    <x v="3"/>
    <n v="45"/>
    <n v="24498.69"/>
    <n v="17179.059999999998"/>
    <n v="7319.6299999999992"/>
    <n v="0"/>
    <n v="1496.5"/>
    <n v="1917"/>
    <n v="2168.66"/>
    <n v="9598.4699999999993"/>
    <n v="26"/>
    <n v="1657.41"/>
    <n v="3044.19"/>
    <n v="39"/>
    <n v="1781.06"/>
    <n v="2619.4"/>
    <n v="91"/>
    <n v="0"/>
    <n v="0"/>
    <x v="0"/>
    <x v="0"/>
    <x v="0"/>
    <x v="0"/>
    <x v="0"/>
    <x v="0"/>
  </r>
  <r>
    <x v="3"/>
    <x v="7"/>
    <x v="0"/>
    <x v="4"/>
    <n v="237"/>
    <n v="89305.34"/>
    <n v="45310.49"/>
    <n v="43994.85"/>
    <n v="0"/>
    <n v="12480.5"/>
    <n v="8268"/>
    <n v="5532.93"/>
    <n v="19008.849999999999"/>
    <n v="103"/>
    <n v="10275.040000000001"/>
    <n v="7548.35"/>
    <n v="153"/>
    <n v="9942.3799999999992"/>
    <n v="10485.290000000001"/>
    <n v="406"/>
    <n v="0"/>
    <n v="0"/>
    <x v="0"/>
    <x v="0"/>
    <x v="0"/>
    <x v="0"/>
    <x v="0"/>
    <x v="0"/>
  </r>
  <r>
    <x v="3"/>
    <x v="7"/>
    <x v="0"/>
    <x v="219"/>
    <n v="0"/>
    <n v="122"/>
    <n v="0"/>
    <n v="122"/>
    <n v="0"/>
    <n v="0"/>
    <n v="0"/>
    <n v="0"/>
    <n v="0"/>
    <n v="0"/>
    <n v="0"/>
    <n v="0"/>
    <n v="0"/>
    <n v="0"/>
    <n v="0"/>
    <n v="0"/>
    <n v="0"/>
    <n v="0"/>
    <x v="0"/>
    <x v="0"/>
    <x v="0"/>
    <x v="0"/>
    <x v="0"/>
    <x v="0"/>
  </r>
  <r>
    <x v="3"/>
    <x v="7"/>
    <x v="0"/>
    <x v="111"/>
    <n v="512"/>
    <n v="186698.41"/>
    <n v="90250.510000000009"/>
    <n v="96447.9"/>
    <n v="0"/>
    <n v="15620.59"/>
    <n v="7708.16"/>
    <n v="31598.62"/>
    <n v="36120.86"/>
    <n v="147"/>
    <n v="25888.49"/>
    <n v="23933.11"/>
    <n v="378"/>
    <n v="21122.2"/>
    <n v="22488.38"/>
    <n v="1019"/>
    <n v="0"/>
    <n v="0"/>
    <x v="0"/>
    <x v="0"/>
    <x v="0"/>
    <x v="0"/>
    <x v="0"/>
    <x v="0"/>
  </r>
  <r>
    <x v="3"/>
    <x v="7"/>
    <x v="0"/>
    <x v="13"/>
    <n v="436"/>
    <n v="184314.39"/>
    <n v="97692.790000000008"/>
    <n v="86621.6"/>
    <n v="0"/>
    <n v="13826.78"/>
    <n v="6364.47"/>
    <n v="23533.439999999999"/>
    <n v="62403.26"/>
    <n v="226"/>
    <n v="22937.05"/>
    <n v="15481.42"/>
    <n v="321"/>
    <n v="19043.330000000002"/>
    <n v="13443.64"/>
    <n v="647"/>
    <n v="0"/>
    <n v="0"/>
    <x v="0"/>
    <x v="0"/>
    <x v="0"/>
    <x v="0"/>
    <x v="0"/>
    <x v="0"/>
  </r>
  <r>
    <x v="3"/>
    <x v="7"/>
    <x v="0"/>
    <x v="141"/>
    <n v="299"/>
    <n v="107204.14"/>
    <n v="32370.479999999996"/>
    <n v="74833.66"/>
    <n v="0"/>
    <n v="9700.59"/>
    <n v="4099.66"/>
    <n v="20239.849999999999"/>
    <n v="9910.9500000000007"/>
    <n v="85"/>
    <n v="21682.9"/>
    <n v="8486.14"/>
    <n v="216"/>
    <n v="18035.32"/>
    <n v="9873.73"/>
    <n v="633"/>
    <n v="0"/>
    <n v="0"/>
    <x v="0"/>
    <x v="0"/>
    <x v="0"/>
    <x v="0"/>
    <x v="0"/>
    <x v="0"/>
  </r>
  <r>
    <x v="3"/>
    <x v="7"/>
    <x v="0"/>
    <x v="142"/>
    <n v="465"/>
    <n v="183080.44"/>
    <n v="82594.41"/>
    <n v="100486.03"/>
    <n v="0"/>
    <n v="15450.23"/>
    <n v="6325.02"/>
    <n v="22034.25"/>
    <n v="35120.160000000003"/>
    <n v="170"/>
    <n v="30643.22"/>
    <n v="24807.040000000001"/>
    <n v="426"/>
    <n v="25408.33"/>
    <n v="16342.19"/>
    <n v="931"/>
    <n v="0"/>
    <n v="0"/>
    <x v="0"/>
    <x v="0"/>
    <x v="0"/>
    <x v="0"/>
    <x v="0"/>
    <x v="0"/>
  </r>
  <r>
    <x v="3"/>
    <x v="7"/>
    <x v="0"/>
    <x v="175"/>
    <n v="112"/>
    <n v="44603.78"/>
    <n v="39785.129999999997"/>
    <n v="4818.6499999999996"/>
    <n v="0"/>
    <n v="2149.4"/>
    <n v="12488.6"/>
    <n v="323.75"/>
    <n v="8637.89"/>
    <n v="32"/>
    <n v="820.33"/>
    <n v="11250.2"/>
    <n v="120"/>
    <n v="919.17"/>
    <n v="7408.44"/>
    <n v="210"/>
    <n v="0"/>
    <n v="0"/>
    <x v="0"/>
    <x v="0"/>
    <x v="0"/>
    <x v="0"/>
    <x v="0"/>
    <x v="0"/>
  </r>
  <r>
    <x v="3"/>
    <x v="7"/>
    <x v="0"/>
    <x v="195"/>
    <n v="498"/>
    <n v="186107.75"/>
    <n v="99494.430000000008"/>
    <n v="86613.319999999992"/>
    <n v="0"/>
    <n v="15821.42"/>
    <n v="7216.83"/>
    <n v="23852.71"/>
    <n v="60036.79"/>
    <n v="163"/>
    <n v="23998.78"/>
    <n v="18071.37"/>
    <n v="335"/>
    <n v="19220.41"/>
    <n v="14169.44"/>
    <n v="812"/>
    <n v="0"/>
    <n v="0"/>
    <x v="0"/>
    <x v="0"/>
    <x v="0"/>
    <x v="0"/>
    <x v="0"/>
    <x v="0"/>
  </r>
  <r>
    <x v="3"/>
    <x v="7"/>
    <x v="0"/>
    <x v="196"/>
    <n v="430"/>
    <n v="160607.81"/>
    <n v="62713.100000000006"/>
    <n v="97894.709999999992"/>
    <n v="0"/>
    <n v="13493.05"/>
    <n v="6198.45"/>
    <n v="16356.84"/>
    <n v="23036.799999999999"/>
    <n v="101"/>
    <n v="32922.43"/>
    <n v="18813.810000000001"/>
    <n v="403"/>
    <n v="23205.39"/>
    <n v="14664.04"/>
    <n v="864"/>
    <n v="0"/>
    <n v="0"/>
    <x v="0"/>
    <x v="0"/>
    <x v="0"/>
    <x v="0"/>
    <x v="0"/>
    <x v="0"/>
  </r>
  <r>
    <x v="3"/>
    <x v="7"/>
    <x v="0"/>
    <x v="213"/>
    <n v="408"/>
    <n v="107907.52"/>
    <n v="42326.680000000008"/>
    <n v="65580.84"/>
    <n v="0"/>
    <n v="14467.16"/>
    <n v="5129.34"/>
    <n v="14052.31"/>
    <n v="16194.47"/>
    <n v="88"/>
    <n v="18312.349999999999"/>
    <n v="12463.51"/>
    <n v="294"/>
    <n v="16091.02"/>
    <n v="8539.36"/>
    <n v="612"/>
    <n v="0"/>
    <n v="0"/>
    <x v="0"/>
    <x v="0"/>
    <x v="0"/>
    <x v="0"/>
    <x v="0"/>
    <x v="0"/>
  </r>
  <r>
    <x v="3"/>
    <x v="7"/>
    <x v="0"/>
    <x v="220"/>
    <n v="0"/>
    <n v="30"/>
    <n v="0"/>
    <n v="30"/>
    <n v="0"/>
    <n v="0"/>
    <n v="0"/>
    <n v="0"/>
    <n v="0"/>
    <n v="0"/>
    <n v="0"/>
    <n v="0"/>
    <n v="0"/>
    <n v="0"/>
    <n v="0"/>
    <n v="0"/>
    <n v="0"/>
    <n v="0"/>
    <x v="0"/>
    <x v="0"/>
    <x v="0"/>
    <x v="0"/>
    <x v="0"/>
    <x v="0"/>
  </r>
  <r>
    <x v="3"/>
    <x v="7"/>
    <x v="1"/>
    <x v="0"/>
    <n v="1549"/>
    <n v="779173.91"/>
    <n v="531472.26"/>
    <n v="247701.65000000002"/>
    <n v="55"/>
    <n v="144837.9"/>
    <n v="78430.87"/>
    <n v="27857.439999999999"/>
    <n v="14427.74"/>
    <n v="289"/>
    <n v="24093.79"/>
    <n v="25213.32"/>
    <n v="435"/>
    <n v="15895.38"/>
    <n v="24404.65"/>
    <n v="488"/>
    <n v="27332.14"/>
    <n v="388995.7"/>
    <x v="0"/>
    <x v="0"/>
    <x v="0"/>
    <x v="0"/>
    <x v="0"/>
    <x v="0"/>
  </r>
  <r>
    <x v="3"/>
    <x v="7"/>
    <x v="1"/>
    <x v="1"/>
    <n v="88"/>
    <n v="409959.43"/>
    <n v="402676.5"/>
    <n v="7282.93"/>
    <n v="5"/>
    <n v="5953"/>
    <n v="6311"/>
    <n v="110.89"/>
    <n v="608.01"/>
    <n v="2"/>
    <n v="661.64"/>
    <n v="1490.57"/>
    <n v="23"/>
    <n v="271.39999999999998"/>
    <n v="1604.23"/>
    <n v="39"/>
    <n v="0"/>
    <n v="392662.7"/>
    <x v="0"/>
    <x v="0"/>
    <x v="0"/>
    <x v="0"/>
    <x v="0"/>
    <x v="0"/>
  </r>
  <r>
    <x v="3"/>
    <x v="7"/>
    <x v="1"/>
    <x v="6"/>
    <n v="166"/>
    <n v="26831.279999999999"/>
    <n v="11269.289999999999"/>
    <n v="15561.99"/>
    <n v="0"/>
    <n v="6501.85"/>
    <n v="4465.1499999999996"/>
    <n v="537.9"/>
    <n v="52.8"/>
    <n v="3"/>
    <n v="4081.82"/>
    <n v="2583.6799999999998"/>
    <n v="29"/>
    <n v="4187.42"/>
    <n v="4167.66"/>
    <n v="161"/>
    <n v="0"/>
    <n v="0"/>
    <x v="0"/>
    <x v="0"/>
    <x v="0"/>
    <x v="0"/>
    <x v="0"/>
    <x v="0"/>
  </r>
  <r>
    <x v="3"/>
    <x v="7"/>
    <x v="1"/>
    <x v="22"/>
    <n v="27"/>
    <n v="18739.8"/>
    <n v="6488.7999999999993"/>
    <n v="12251"/>
    <n v="0"/>
    <n v="3414.5"/>
    <n v="1353"/>
    <n v="0"/>
    <n v="0"/>
    <n v="0"/>
    <n v="0"/>
    <n v="0"/>
    <n v="0"/>
    <n v="8836.5"/>
    <n v="5135.8"/>
    <n v="22"/>
    <n v="0"/>
    <n v="0"/>
    <x v="0"/>
    <x v="0"/>
    <x v="0"/>
    <x v="0"/>
    <x v="0"/>
    <x v="0"/>
  </r>
  <r>
    <x v="3"/>
    <x v="7"/>
    <x v="1"/>
    <x v="23"/>
    <n v="47"/>
    <n v="27548.58"/>
    <n v="1721.6600000000035"/>
    <n v="25826.92"/>
    <n v="2"/>
    <n v="7127"/>
    <n v="1005.5"/>
    <n v="1115.1600000000001"/>
    <n v="145.77000000000001"/>
    <n v="12"/>
    <n v="11032.66"/>
    <n v="570.39"/>
    <n v="47"/>
    <n v="7.2"/>
    <n v="0"/>
    <n v="1"/>
    <n v="6102.9"/>
    <n v="0"/>
    <x v="0"/>
    <x v="0"/>
    <x v="0"/>
    <x v="0"/>
    <x v="0"/>
    <x v="0"/>
  </r>
  <r>
    <x v="3"/>
    <x v="7"/>
    <x v="1"/>
    <x v="24"/>
    <n v="1"/>
    <n v="1937168.01"/>
    <n v="1928261.75"/>
    <n v="8906.26"/>
    <n v="66"/>
    <n v="200"/>
    <n v="0"/>
    <n v="0"/>
    <n v="0"/>
    <n v="0"/>
    <n v="0"/>
    <n v="0"/>
    <n v="0"/>
    <n v="0"/>
    <n v="0"/>
    <n v="0"/>
    <n v="4069.26"/>
    <n v="1928262"/>
    <x v="0"/>
    <x v="0"/>
    <x v="0"/>
    <x v="0"/>
    <x v="0"/>
    <x v="0"/>
  </r>
  <r>
    <x v="3"/>
    <x v="7"/>
    <x v="1"/>
    <x v="112"/>
    <n v="726"/>
    <n v="222078.2"/>
    <n v="156748.96000000002"/>
    <n v="65329.240000000005"/>
    <n v="15"/>
    <n v="42510"/>
    <n v="47698"/>
    <n v="2615.4699999999998"/>
    <n v="4560.75"/>
    <n v="40"/>
    <n v="5922.01"/>
    <n v="12628.23"/>
    <n v="157"/>
    <n v="7506.94"/>
    <n v="16448.54"/>
    <n v="326"/>
    <n v="4516.82"/>
    <n v="75413.440000000002"/>
    <x v="0"/>
    <x v="0"/>
    <x v="0"/>
    <x v="0"/>
    <x v="0"/>
    <x v="0"/>
  </r>
  <r>
    <x v="3"/>
    <x v="7"/>
    <x v="1"/>
    <x v="157"/>
    <n v="292"/>
    <n v="46116.91"/>
    <n v="22942.720000000001"/>
    <n v="23174.190000000002"/>
    <n v="0"/>
    <n v="11486.45"/>
    <n v="8954.0499999999993"/>
    <n v="47.19"/>
    <n v="1072.1099999999999"/>
    <n v="4"/>
    <n v="4080.87"/>
    <n v="6224.55"/>
    <n v="60"/>
    <n v="5371.68"/>
    <n v="6692.01"/>
    <n v="230"/>
    <n v="0"/>
    <n v="0"/>
    <x v="0"/>
    <x v="0"/>
    <x v="0"/>
    <x v="0"/>
    <x v="0"/>
    <x v="0"/>
  </r>
  <r>
    <x v="3"/>
    <x v="7"/>
    <x v="1"/>
    <x v="143"/>
    <n v="25"/>
    <n v="13394.54"/>
    <n v="5906.7000000000007"/>
    <n v="7487.84"/>
    <n v="0"/>
    <n v="3200.13"/>
    <n v="1138.6199999999999"/>
    <n v="1985.73"/>
    <n v="2002.47"/>
    <n v="15"/>
    <n v="2301.98"/>
    <n v="2765.61"/>
    <n v="35"/>
    <n v="0"/>
    <n v="0"/>
    <n v="0"/>
    <n v="0"/>
    <n v="0"/>
    <x v="0"/>
    <x v="0"/>
    <x v="0"/>
    <x v="0"/>
    <x v="0"/>
    <x v="0"/>
  </r>
  <r>
    <x v="3"/>
    <x v="7"/>
    <x v="1"/>
    <x v="214"/>
    <n v="24"/>
    <n v="15591.15"/>
    <n v="1669.3500000000004"/>
    <n v="13921.8"/>
    <n v="0"/>
    <n v="2892.63"/>
    <n v="542.37"/>
    <n v="3913.2"/>
    <n v="0"/>
    <n v="2"/>
    <n v="709.2"/>
    <n v="0"/>
    <n v="5"/>
    <n v="6406.77"/>
    <n v="1126.98"/>
    <n v="10"/>
    <n v="0"/>
    <n v="0"/>
    <x v="0"/>
    <x v="0"/>
    <x v="0"/>
    <x v="0"/>
    <x v="0"/>
    <x v="0"/>
  </r>
  <r>
    <x v="3"/>
    <x v="7"/>
    <x v="2"/>
    <x v="114"/>
    <n v="638"/>
    <n v="642491.72"/>
    <n v="322895.89999999997"/>
    <n v="319595.82"/>
    <n v="12"/>
    <n v="46803.1"/>
    <n v="32819.9"/>
    <n v="54755.81"/>
    <n v="39236.06"/>
    <n v="229"/>
    <n v="137782.29999999999"/>
    <n v="153580.4"/>
    <n v="1976"/>
    <n v="10522.92"/>
    <n v="2844.6"/>
    <n v="69"/>
    <n v="62711.69"/>
    <n v="94414.9"/>
    <x v="0"/>
    <x v="0"/>
    <x v="0"/>
    <x v="0"/>
    <x v="0"/>
    <x v="0"/>
  </r>
  <r>
    <x v="3"/>
    <x v="7"/>
    <x v="2"/>
    <x v="25"/>
    <n v="694"/>
    <n v="475131.43"/>
    <n v="259326.21999999997"/>
    <n v="215805.21000000002"/>
    <n v="7"/>
    <n v="44165.2"/>
    <n v="41994.8"/>
    <n v="40372.15"/>
    <n v="28952.11"/>
    <n v="197"/>
    <n v="105019.8"/>
    <n v="161016.70000000001"/>
    <n v="2030"/>
    <n v="2863.79"/>
    <n v="2106.46"/>
    <n v="110"/>
    <n v="19261.27"/>
    <n v="25256.17"/>
    <x v="0"/>
    <x v="0"/>
    <x v="0"/>
    <x v="0"/>
    <x v="0"/>
    <x v="0"/>
  </r>
  <r>
    <x v="3"/>
    <x v="7"/>
    <x v="2"/>
    <x v="26"/>
    <n v="438"/>
    <n v="394914.41"/>
    <n v="240021.92999999996"/>
    <n v="154892.48000000001"/>
    <n v="0"/>
    <n v="31457.27"/>
    <n v="34140.230000000003"/>
    <n v="28915.35"/>
    <n v="12524.45"/>
    <n v="95"/>
    <n v="85716.91"/>
    <n v="192471.2"/>
    <n v="1976"/>
    <n v="271.95"/>
    <n v="886.05"/>
    <n v="13"/>
    <n v="0"/>
    <n v="0"/>
    <x v="0"/>
    <x v="0"/>
    <x v="0"/>
    <x v="0"/>
    <x v="0"/>
    <x v="0"/>
  </r>
  <r>
    <x v="3"/>
    <x v="7"/>
    <x v="3"/>
    <x v="27"/>
    <n v="336"/>
    <n v="132378.46"/>
    <n v="57822.369999999981"/>
    <n v="74556.090000000011"/>
    <n v="0"/>
    <n v="12718.85"/>
    <n v="7959.15"/>
    <n v="41739.160000000003"/>
    <n v="30798.13"/>
    <n v="156"/>
    <n v="18621.25"/>
    <n v="18950.990000000002"/>
    <n v="302"/>
    <n v="975.83"/>
    <n v="114.1"/>
    <n v="27"/>
    <n v="0"/>
    <n v="0"/>
    <x v="0"/>
    <x v="0"/>
    <x v="0"/>
    <x v="0"/>
    <x v="0"/>
    <x v="0"/>
  </r>
  <r>
    <x v="3"/>
    <x v="7"/>
    <x v="3"/>
    <x v="28"/>
    <n v="187"/>
    <n v="169247.07"/>
    <n v="56992.84"/>
    <n v="112254.23000000001"/>
    <n v="12"/>
    <n v="19708.39"/>
    <n v="9426.61"/>
    <n v="13069.78"/>
    <n v="9443.92"/>
    <n v="64"/>
    <n v="3414.8"/>
    <n v="2427.84"/>
    <n v="72"/>
    <n v="236.26"/>
    <n v="12.24"/>
    <n v="12"/>
    <n v="75225"/>
    <n v="35682.230000000003"/>
    <x v="0"/>
    <x v="0"/>
    <x v="0"/>
    <x v="0"/>
    <x v="0"/>
    <x v="0"/>
  </r>
  <r>
    <x v="3"/>
    <x v="7"/>
    <x v="3"/>
    <x v="29"/>
    <n v="481"/>
    <n v="836067.13"/>
    <n v="483756.68"/>
    <n v="352310.45"/>
    <n v="55"/>
    <n v="41780.65"/>
    <n v="27254.35"/>
    <n v="41279.339999999997"/>
    <n v="48297.120000000003"/>
    <n v="222"/>
    <n v="43446.82"/>
    <n v="67836.02"/>
    <n v="899"/>
    <n v="546.94000000000005"/>
    <n v="291.42"/>
    <n v="34"/>
    <n v="218386.7"/>
    <n v="340077.8"/>
    <x v="0"/>
    <x v="0"/>
    <x v="0"/>
    <x v="0"/>
    <x v="0"/>
    <x v="0"/>
  </r>
  <r>
    <x v="3"/>
    <x v="7"/>
    <x v="3"/>
    <x v="215"/>
    <n v="57"/>
    <n v="53148.03"/>
    <n v="15932.819999999992"/>
    <n v="37215.210000000006"/>
    <n v="2"/>
    <n v="5276.75"/>
    <n v="3668.25"/>
    <n v="7168.06"/>
    <n v="1859.26"/>
    <n v="22"/>
    <n v="3328.6"/>
    <n v="1281.42"/>
    <n v="35"/>
    <n v="1808.1"/>
    <n v="0"/>
    <n v="12"/>
    <n v="19493.7"/>
    <n v="9123.89"/>
    <x v="0"/>
    <x v="0"/>
    <x v="0"/>
    <x v="0"/>
    <x v="0"/>
    <x v="0"/>
  </r>
  <r>
    <x v="3"/>
    <x v="7"/>
    <x v="4"/>
    <x v="208"/>
    <n v="0"/>
    <n v="271.8"/>
    <n v="271.8"/>
    <n v="0"/>
    <n v="0"/>
    <n v="0"/>
    <n v="0"/>
    <n v="0"/>
    <n v="0"/>
    <n v="0"/>
    <n v="0"/>
    <n v="0"/>
    <n v="0"/>
    <n v="0"/>
    <n v="0"/>
    <n v="0"/>
    <n v="0"/>
    <n v="0"/>
    <x v="0"/>
    <x v="0"/>
    <x v="0"/>
    <x v="0"/>
    <x v="0"/>
    <x v="0"/>
  </r>
  <r>
    <x v="3"/>
    <x v="7"/>
    <x v="4"/>
    <x v="31"/>
    <n v="29"/>
    <n v="47466.92"/>
    <n v="47116.92"/>
    <n v="350"/>
    <n v="0"/>
    <n v="350"/>
    <n v="0"/>
    <n v="0"/>
    <n v="0"/>
    <n v="0"/>
    <n v="0"/>
    <n v="0"/>
    <n v="0"/>
    <n v="0"/>
    <n v="0"/>
    <n v="0"/>
    <n v="0"/>
    <n v="0"/>
    <x v="0"/>
    <x v="0"/>
    <x v="0"/>
    <x v="0"/>
    <x v="0"/>
    <x v="0"/>
  </r>
  <r>
    <x v="3"/>
    <x v="7"/>
    <x v="4"/>
    <x v="32"/>
    <n v="34"/>
    <n v="52864.74"/>
    <n v="52654.74"/>
    <n v="210"/>
    <n v="0"/>
    <n v="210"/>
    <n v="0"/>
    <n v="0"/>
    <n v="0"/>
    <n v="0"/>
    <n v="0"/>
    <n v="0"/>
    <n v="0"/>
    <n v="0"/>
    <n v="0"/>
    <n v="0"/>
    <n v="0"/>
    <n v="0"/>
    <x v="0"/>
    <x v="0"/>
    <x v="0"/>
    <x v="0"/>
    <x v="0"/>
    <x v="0"/>
  </r>
  <r>
    <x v="3"/>
    <x v="7"/>
    <x v="4"/>
    <x v="92"/>
    <n v="0"/>
    <n v="1231.26"/>
    <n v="1231.26"/>
    <n v="0"/>
    <n v="0"/>
    <n v="0"/>
    <n v="0"/>
    <n v="0"/>
    <n v="0"/>
    <n v="0"/>
    <n v="0"/>
    <n v="0"/>
    <n v="0"/>
    <n v="0"/>
    <n v="0"/>
    <n v="0"/>
    <n v="0"/>
    <n v="0"/>
    <x v="0"/>
    <x v="0"/>
    <x v="0"/>
    <x v="0"/>
    <x v="0"/>
    <x v="0"/>
  </r>
  <r>
    <x v="3"/>
    <x v="7"/>
    <x v="4"/>
    <x v="221"/>
    <n v="17"/>
    <n v="23579.38"/>
    <n v="23008.38"/>
    <n v="571"/>
    <n v="0"/>
    <n v="420"/>
    <n v="0"/>
    <n v="0"/>
    <n v="0"/>
    <n v="0"/>
    <n v="0"/>
    <n v="0"/>
    <n v="0"/>
    <n v="0"/>
    <n v="0"/>
    <n v="0"/>
    <n v="0"/>
    <n v="0"/>
    <x v="0"/>
    <x v="0"/>
    <x v="0"/>
    <x v="0"/>
    <x v="0"/>
    <x v="0"/>
  </r>
  <r>
    <x v="3"/>
    <x v="7"/>
    <x v="4"/>
    <x v="222"/>
    <n v="5"/>
    <n v="2074"/>
    <n v="1934"/>
    <n v="140"/>
    <n v="0"/>
    <n v="140"/>
    <n v="0"/>
    <n v="0"/>
    <n v="0"/>
    <n v="0"/>
    <n v="0"/>
    <n v="0"/>
    <n v="0"/>
    <n v="0"/>
    <n v="0"/>
    <n v="0"/>
    <n v="0"/>
    <n v="0"/>
    <x v="0"/>
    <x v="0"/>
    <x v="0"/>
    <x v="0"/>
    <x v="0"/>
    <x v="0"/>
  </r>
  <r>
    <x v="3"/>
    <x v="7"/>
    <x v="4"/>
    <x v="176"/>
    <n v="14"/>
    <n v="2317.6999999999998"/>
    <n v="1006.6999999999998"/>
    <n v="1311"/>
    <n v="0"/>
    <n v="1311"/>
    <n v="599"/>
    <n v="0"/>
    <n v="0"/>
    <n v="0"/>
    <n v="0"/>
    <n v="0"/>
    <n v="0"/>
    <n v="0"/>
    <n v="0"/>
    <n v="0"/>
    <n v="0"/>
    <n v="0"/>
    <x v="0"/>
    <x v="0"/>
    <x v="0"/>
    <x v="0"/>
    <x v="0"/>
    <x v="0"/>
  </r>
  <r>
    <x v="3"/>
    <x v="7"/>
    <x v="4"/>
    <x v="186"/>
    <n v="2"/>
    <n v="3609.9"/>
    <n v="3399.9"/>
    <n v="210"/>
    <n v="0"/>
    <n v="210"/>
    <n v="0"/>
    <n v="0"/>
    <n v="0"/>
    <n v="0"/>
    <n v="0"/>
    <n v="0"/>
    <n v="0"/>
    <n v="0"/>
    <n v="0"/>
    <n v="0"/>
    <n v="0"/>
    <n v="0"/>
    <x v="0"/>
    <x v="0"/>
    <x v="0"/>
    <x v="0"/>
    <x v="0"/>
    <x v="0"/>
  </r>
  <r>
    <x v="3"/>
    <x v="7"/>
    <x v="4"/>
    <x v="216"/>
    <n v="8"/>
    <n v="1067.2"/>
    <n v="997.2"/>
    <n v="70"/>
    <n v="0"/>
    <n v="70"/>
    <n v="0"/>
    <n v="0"/>
    <n v="0"/>
    <n v="0"/>
    <n v="0"/>
    <n v="0"/>
    <n v="0"/>
    <n v="0"/>
    <n v="0"/>
    <n v="0"/>
    <n v="0"/>
    <n v="0"/>
    <x v="0"/>
    <x v="0"/>
    <x v="0"/>
    <x v="0"/>
    <x v="0"/>
    <x v="0"/>
  </r>
  <r>
    <x v="3"/>
    <x v="7"/>
    <x v="4"/>
    <x v="197"/>
    <n v="10"/>
    <n v="8811.4"/>
    <n v="8741.4"/>
    <n v="70"/>
    <n v="0"/>
    <n v="70"/>
    <n v="0"/>
    <n v="0"/>
    <n v="0"/>
    <n v="0"/>
    <n v="0"/>
    <n v="0"/>
    <n v="0"/>
    <n v="0"/>
    <n v="0"/>
    <n v="0"/>
    <n v="0"/>
    <n v="0"/>
    <x v="0"/>
    <x v="0"/>
    <x v="0"/>
    <x v="0"/>
    <x v="0"/>
    <x v="0"/>
  </r>
  <r>
    <x v="3"/>
    <x v="7"/>
    <x v="4"/>
    <x v="223"/>
    <n v="18"/>
    <n v="18325.62"/>
    <n v="18064.62"/>
    <n v="261"/>
    <n v="0"/>
    <n v="140"/>
    <n v="0"/>
    <n v="0"/>
    <n v="0"/>
    <n v="0"/>
    <n v="0"/>
    <n v="0"/>
    <n v="0"/>
    <n v="0"/>
    <n v="0"/>
    <n v="0"/>
    <n v="0"/>
    <n v="0"/>
    <x v="0"/>
    <x v="0"/>
    <x v="0"/>
    <x v="0"/>
    <x v="0"/>
    <x v="0"/>
  </r>
  <r>
    <x v="3"/>
    <x v="7"/>
    <x v="4"/>
    <x v="224"/>
    <n v="3"/>
    <n v="4940.8"/>
    <n v="4870.8"/>
    <n v="70"/>
    <n v="0"/>
    <n v="70"/>
    <n v="0"/>
    <n v="0"/>
    <n v="0"/>
    <n v="0"/>
    <n v="0"/>
    <n v="0"/>
    <n v="0"/>
    <n v="0"/>
    <n v="0"/>
    <n v="0"/>
    <n v="0"/>
    <n v="0"/>
    <x v="0"/>
    <x v="0"/>
    <x v="0"/>
    <x v="0"/>
    <x v="0"/>
    <x v="0"/>
  </r>
  <r>
    <x v="3"/>
    <x v="7"/>
    <x v="4"/>
    <x v="225"/>
    <n v="10"/>
    <n v="10162.219999999999"/>
    <n v="9941.2199999999993"/>
    <n v="221"/>
    <n v="0"/>
    <n v="70"/>
    <n v="0"/>
    <n v="0"/>
    <n v="0"/>
    <n v="0"/>
    <n v="0"/>
    <n v="0"/>
    <n v="0"/>
    <n v="0"/>
    <n v="0"/>
    <n v="0"/>
    <n v="0"/>
    <n v="0"/>
    <x v="0"/>
    <x v="0"/>
    <x v="0"/>
    <x v="0"/>
    <x v="0"/>
    <x v="0"/>
  </r>
  <r>
    <x v="3"/>
    <x v="7"/>
    <x v="4"/>
    <x v="226"/>
    <n v="13"/>
    <n v="8608.2199999999993"/>
    <n v="8538.2199999999993"/>
    <n v="70"/>
    <n v="0"/>
    <n v="70"/>
    <n v="0"/>
    <n v="0"/>
    <n v="0"/>
    <n v="0"/>
    <n v="0"/>
    <n v="0"/>
    <n v="0"/>
    <n v="0"/>
    <n v="0"/>
    <n v="0"/>
    <n v="0"/>
    <n v="0"/>
    <x v="0"/>
    <x v="0"/>
    <x v="0"/>
    <x v="0"/>
    <x v="0"/>
    <x v="0"/>
  </r>
  <r>
    <x v="3"/>
    <x v="7"/>
    <x v="4"/>
    <x v="227"/>
    <n v="4"/>
    <n v="5545.3"/>
    <n v="5475.3"/>
    <n v="70"/>
    <n v="0"/>
    <n v="70"/>
    <n v="0"/>
    <n v="0"/>
    <n v="0"/>
    <n v="0"/>
    <n v="0"/>
    <n v="0"/>
    <n v="0"/>
    <n v="0"/>
    <n v="0"/>
    <n v="0"/>
    <n v="0"/>
    <n v="0"/>
    <x v="0"/>
    <x v="0"/>
    <x v="0"/>
    <x v="0"/>
    <x v="0"/>
    <x v="0"/>
  </r>
  <r>
    <x v="3"/>
    <x v="7"/>
    <x v="5"/>
    <x v="33"/>
    <n v="29"/>
    <n v="11657.6"/>
    <n v="1681.5700000000015"/>
    <n v="9976.0299999999988"/>
    <n v="0"/>
    <n v="3793.25"/>
    <n v="1299.25"/>
    <n v="3998.9"/>
    <n v="342.8"/>
    <n v="4"/>
    <n v="9.8800000000000008"/>
    <n v="39.520000000000003"/>
    <n v="1"/>
    <n v="0"/>
    <n v="0"/>
    <n v="0"/>
    <n v="0"/>
    <n v="0"/>
    <x v="0"/>
    <x v="0"/>
    <x v="0"/>
    <x v="0"/>
    <x v="0"/>
    <x v="0"/>
  </r>
  <r>
    <x v="3"/>
    <x v="7"/>
    <x v="5"/>
    <x v="35"/>
    <n v="3"/>
    <n v="1402644.83"/>
    <n v="980716.08000000007"/>
    <n v="421928.75"/>
    <n v="30"/>
    <n v="41.25"/>
    <n v="233.75"/>
    <n v="0"/>
    <n v="0"/>
    <n v="0"/>
    <n v="0"/>
    <n v="0"/>
    <n v="0"/>
    <n v="0"/>
    <n v="0"/>
    <n v="0"/>
    <n v="421566.5"/>
    <n v="980482.4"/>
    <x v="0"/>
    <x v="0"/>
    <x v="0"/>
    <x v="0"/>
    <x v="0"/>
    <x v="0"/>
  </r>
  <r>
    <x v="3"/>
    <x v="7"/>
    <x v="5"/>
    <x v="36"/>
    <n v="183"/>
    <n v="79315.37"/>
    <n v="45747.179999999993"/>
    <n v="33568.19"/>
    <n v="0"/>
    <n v="6158.15"/>
    <n v="5338.35"/>
    <n v="25846.240000000002"/>
    <n v="39349.78"/>
    <n v="63"/>
    <n v="310.5"/>
    <n v="1014"/>
    <n v="8"/>
    <n v="33.299999999999997"/>
    <n v="45.05"/>
    <n v="3"/>
    <n v="0"/>
    <n v="0"/>
    <x v="0"/>
    <x v="0"/>
    <x v="0"/>
    <x v="0"/>
    <x v="0"/>
    <x v="0"/>
  </r>
  <r>
    <x v="3"/>
    <x v="7"/>
    <x v="5"/>
    <x v="145"/>
    <n v="189"/>
    <n v="797898.64"/>
    <n v="673150.23"/>
    <n v="124748.41"/>
    <n v="13"/>
    <n v="19004.759999999998"/>
    <n v="8591.49"/>
    <n v="16530.88"/>
    <n v="26742.080000000002"/>
    <n v="31"/>
    <n v="65.7"/>
    <n v="0"/>
    <n v="1"/>
    <n v="0"/>
    <n v="165"/>
    <n v="1"/>
    <n v="87927.07"/>
    <n v="637651.69999999995"/>
    <x v="0"/>
    <x v="0"/>
    <x v="0"/>
    <x v="0"/>
    <x v="0"/>
    <x v="0"/>
  </r>
  <r>
    <x v="3"/>
    <x v="7"/>
    <x v="6"/>
    <x v="38"/>
    <n v="128"/>
    <n v="1202913.27"/>
    <n v="1141540.06"/>
    <n v="61373.210000000006"/>
    <n v="46"/>
    <n v="12195.75"/>
    <n v="7916.75"/>
    <n v="523.02"/>
    <n v="353.28"/>
    <n v="2"/>
    <n v="3927.84"/>
    <n v="7995.92"/>
    <n v="105"/>
    <n v="21536.47"/>
    <n v="19097.810000000001"/>
    <n v="101"/>
    <n v="21380.13"/>
    <n v="1106176"/>
    <x v="0"/>
    <x v="0"/>
    <x v="0"/>
    <x v="0"/>
    <x v="0"/>
    <x v="0"/>
  </r>
  <r>
    <x v="3"/>
    <x v="7"/>
    <x v="6"/>
    <x v="116"/>
    <n v="194"/>
    <n v="237264.43"/>
    <n v="156268.53999999998"/>
    <n v="80995.89"/>
    <n v="6"/>
    <n v="13223.8"/>
    <n v="12892.2"/>
    <n v="2175.62"/>
    <n v="3992.37"/>
    <n v="50"/>
    <n v="28312.04"/>
    <n v="39390.83"/>
    <n v="474"/>
    <n v="35478.43"/>
    <n v="42615.69"/>
    <n v="220"/>
    <n v="0"/>
    <n v="57377.45"/>
    <x v="0"/>
    <x v="0"/>
    <x v="0"/>
    <x v="0"/>
    <x v="0"/>
    <x v="0"/>
  </r>
  <r>
    <x v="3"/>
    <x v="7"/>
    <x v="6"/>
    <x v="117"/>
    <n v="262"/>
    <n v="171684.36"/>
    <n v="96662.039999999979"/>
    <n v="75022.320000000007"/>
    <n v="0"/>
    <n v="8610.15"/>
    <n v="8799.85"/>
    <n v="1000.95"/>
    <n v="378.56"/>
    <n v="11"/>
    <n v="22618.03"/>
    <n v="38592.36"/>
    <n v="457"/>
    <n v="41113.19"/>
    <n v="48891.27"/>
    <n v="338"/>
    <n v="0"/>
    <n v="0"/>
    <x v="0"/>
    <x v="0"/>
    <x v="0"/>
    <x v="0"/>
    <x v="0"/>
    <x v="0"/>
  </r>
  <r>
    <x v="3"/>
    <x v="7"/>
    <x v="6"/>
    <x v="146"/>
    <n v="83"/>
    <n v="390310.75"/>
    <n v="353315.15"/>
    <n v="36995.599999999999"/>
    <n v="7"/>
    <n v="8033"/>
    <n v="5504.5"/>
    <n v="7.15"/>
    <n v="947.55"/>
    <n v="3"/>
    <n v="5831.15"/>
    <n v="6462.55"/>
    <n v="99"/>
    <n v="22779.3"/>
    <n v="17677.740000000002"/>
    <n v="91"/>
    <n v="0"/>
    <n v="322722.8"/>
    <x v="0"/>
    <x v="0"/>
    <x v="0"/>
    <x v="0"/>
    <x v="0"/>
    <x v="0"/>
  </r>
  <r>
    <x v="3"/>
    <x v="7"/>
    <x v="6"/>
    <x v="205"/>
    <n v="6"/>
    <n v="133247.76999999999"/>
    <n v="130650.76999999999"/>
    <n v="2597"/>
    <n v="2"/>
    <n v="657.5"/>
    <n v="382.5"/>
    <n v="0"/>
    <n v="0"/>
    <n v="0"/>
    <n v="1065.5999999999999"/>
    <n v="164.45"/>
    <n v="10"/>
    <n v="873.9"/>
    <n v="721.5"/>
    <n v="4"/>
    <n v="0"/>
    <n v="129382.3"/>
    <x v="0"/>
    <x v="0"/>
    <x v="0"/>
    <x v="0"/>
    <x v="0"/>
    <x v="0"/>
  </r>
  <r>
    <x v="3"/>
    <x v="7"/>
    <x v="7"/>
    <x v="41"/>
    <n v="273"/>
    <n v="229037.73"/>
    <n v="55163.97"/>
    <n v="173873.76"/>
    <n v="0"/>
    <n v="25691.89"/>
    <n v="16310.61"/>
    <n v="6695.99"/>
    <n v="1643.78"/>
    <n v="30"/>
    <n v="32487.88"/>
    <n v="37209.58"/>
    <n v="501"/>
    <n v="0"/>
    <n v="0"/>
    <n v="0"/>
    <n v="0"/>
    <n v="0"/>
    <x v="0"/>
    <x v="0"/>
    <x v="0"/>
    <x v="0"/>
    <x v="0"/>
    <x v="0"/>
  </r>
  <r>
    <x v="3"/>
    <x v="7"/>
    <x v="8"/>
    <x v="42"/>
    <n v="357"/>
    <n v="690873.1"/>
    <n v="555350.52"/>
    <n v="135522.57999999999"/>
    <n v="19"/>
    <n v="36557.629999999997"/>
    <n v="16994.87"/>
    <n v="61324.13"/>
    <n v="30616.67"/>
    <n v="289"/>
    <n v="9658.23"/>
    <n v="5031.71"/>
    <n v="67"/>
    <n v="1959.96"/>
    <n v="1454.72"/>
    <n v="32"/>
    <n v="25898.63"/>
    <n v="501252.6"/>
    <x v="0"/>
    <x v="0"/>
    <x v="0"/>
    <x v="0"/>
    <x v="0"/>
    <x v="0"/>
  </r>
  <r>
    <x v="3"/>
    <x v="7"/>
    <x v="8"/>
    <x v="147"/>
    <n v="393"/>
    <n v="1268429.81"/>
    <n v="1041380.4800000001"/>
    <n v="227049.33"/>
    <n v="57"/>
    <n v="36205.78"/>
    <n v="25321.72"/>
    <n v="22986.99"/>
    <n v="22067.72"/>
    <n v="191"/>
    <n v="34157.26"/>
    <n v="27203.52"/>
    <n v="331"/>
    <n v="694.4"/>
    <n v="1921.05"/>
    <n v="36"/>
    <n v="132514.9"/>
    <n v="964866.5"/>
    <x v="0"/>
    <x v="0"/>
    <x v="0"/>
    <x v="0"/>
    <x v="0"/>
    <x v="0"/>
  </r>
  <r>
    <x v="3"/>
    <x v="7"/>
    <x v="8"/>
    <x v="228"/>
    <n v="79"/>
    <n v="53341.15"/>
    <n v="40054.93"/>
    <n v="13286.22"/>
    <n v="2"/>
    <n v="4371.3999999999996"/>
    <n v="5342.6"/>
    <n v="3498.64"/>
    <n v="11847.97"/>
    <n v="65"/>
    <n v="4655.3100000000004"/>
    <n v="10895.31"/>
    <n v="92"/>
    <n v="510.87"/>
    <n v="1003.5"/>
    <n v="23"/>
    <n v="0"/>
    <n v="10965.55"/>
    <x v="0"/>
    <x v="0"/>
    <x v="0"/>
    <x v="0"/>
    <x v="0"/>
    <x v="0"/>
  </r>
  <r>
    <x v="3"/>
    <x v="7"/>
    <x v="9"/>
    <x v="43"/>
    <n v="745"/>
    <n v="269983.25"/>
    <n v="88960.329999999987"/>
    <n v="181022.92"/>
    <n v="0"/>
    <n v="79283.899999999994"/>
    <n v="33113.599999999999"/>
    <n v="60658.61"/>
    <n v="44706.51"/>
    <n v="93"/>
    <n v="13113.17"/>
    <n v="3971.71"/>
    <n v="127"/>
    <n v="22949.24"/>
    <n v="7168.51"/>
    <n v="55"/>
    <n v="0"/>
    <n v="0"/>
    <x v="0"/>
    <x v="0"/>
    <x v="0"/>
    <x v="0"/>
    <x v="0"/>
    <x v="0"/>
  </r>
  <r>
    <x v="3"/>
    <x v="7"/>
    <x v="9"/>
    <x v="44"/>
    <n v="0"/>
    <n v="204771.81"/>
    <n v="195406.63"/>
    <n v="9365.18"/>
    <n v="13"/>
    <n v="0"/>
    <n v="0"/>
    <n v="0"/>
    <n v="0"/>
    <n v="0"/>
    <n v="0"/>
    <n v="0"/>
    <n v="0"/>
    <n v="0"/>
    <n v="0"/>
    <n v="0"/>
    <n v="9365.18"/>
    <n v="195406.6"/>
    <x v="0"/>
    <x v="0"/>
    <x v="0"/>
    <x v="0"/>
    <x v="0"/>
    <x v="0"/>
  </r>
  <r>
    <x v="3"/>
    <x v="7"/>
    <x v="9"/>
    <x v="45"/>
    <n v="565"/>
    <n v="248264.3"/>
    <n v="100575.60999999999"/>
    <n v="147688.69"/>
    <n v="0"/>
    <n v="33108.449999999997"/>
    <n v="19451.55"/>
    <n v="75710.240000000005"/>
    <n v="58123.49"/>
    <n v="101"/>
    <n v="12606.48"/>
    <n v="13629.55"/>
    <n v="190"/>
    <n v="18710.52"/>
    <n v="9371.02"/>
    <n v="70"/>
    <n v="0"/>
    <n v="0"/>
    <x v="0"/>
    <x v="0"/>
    <x v="0"/>
    <x v="0"/>
    <x v="0"/>
    <x v="0"/>
  </r>
  <r>
    <x v="3"/>
    <x v="7"/>
    <x v="9"/>
    <x v="148"/>
    <n v="86"/>
    <n v="39820.51"/>
    <n v="9471.8700000000026"/>
    <n v="30348.639999999999"/>
    <n v="0"/>
    <n v="7513.1"/>
    <n v="3806.9"/>
    <n v="13468.68"/>
    <n v="4589.43"/>
    <n v="17"/>
    <n v="4259.76"/>
    <n v="1075.54"/>
    <n v="30"/>
    <n v="4382.1000000000004"/>
    <n v="0"/>
    <n v="6"/>
    <n v="0"/>
    <n v="0"/>
    <x v="0"/>
    <x v="0"/>
    <x v="0"/>
    <x v="0"/>
    <x v="0"/>
    <x v="0"/>
  </r>
  <r>
    <x v="3"/>
    <x v="7"/>
    <x v="9"/>
    <x v="149"/>
    <n v="76"/>
    <n v="210573.2"/>
    <n v="175802.06"/>
    <n v="34771.14"/>
    <n v="9"/>
    <n v="13945.1"/>
    <n v="4056.9"/>
    <n v="12497.3"/>
    <n v="5943"/>
    <n v="11"/>
    <n v="1764.9"/>
    <n v="566.66999999999996"/>
    <n v="21"/>
    <n v="2789.84"/>
    <n v="444.02"/>
    <n v="6"/>
    <n v="1600"/>
    <n v="164791.5"/>
    <x v="0"/>
    <x v="0"/>
    <x v="0"/>
    <x v="0"/>
    <x v="0"/>
    <x v="0"/>
  </r>
  <r>
    <x v="3"/>
    <x v="7"/>
    <x v="10"/>
    <x v="47"/>
    <n v="40"/>
    <n v="31612.44"/>
    <n v="24823.149999999998"/>
    <n v="6789.29"/>
    <n v="2"/>
    <n v="3785.51"/>
    <n v="2884.49"/>
    <n v="1195"/>
    <n v="4045.98"/>
    <n v="9"/>
    <n v="1777.82"/>
    <n v="1126.51"/>
    <n v="26"/>
    <n v="30.96"/>
    <n v="123.84"/>
    <n v="2"/>
    <n v="0"/>
    <n v="16642.330000000002"/>
    <x v="0"/>
    <x v="0"/>
    <x v="0"/>
    <x v="0"/>
    <x v="0"/>
    <x v="0"/>
  </r>
  <r>
    <x v="3"/>
    <x v="7"/>
    <x v="10"/>
    <x v="49"/>
    <n v="116"/>
    <n v="455287.4"/>
    <n v="123809.70000000001"/>
    <n v="331477.7"/>
    <n v="28"/>
    <n v="10508.76"/>
    <n v="4026.24"/>
    <n v="3114.97"/>
    <n v="4181.42"/>
    <n v="17"/>
    <n v="10858.87"/>
    <n v="2407.4899999999998"/>
    <n v="131"/>
    <n v="6315.6"/>
    <n v="245.38"/>
    <n v="13"/>
    <n v="257433.5"/>
    <n v="112949.2"/>
    <x v="0"/>
    <x v="0"/>
    <x v="0"/>
    <x v="0"/>
    <x v="0"/>
    <x v="0"/>
  </r>
  <r>
    <x v="3"/>
    <x v="7"/>
    <x v="10"/>
    <x v="52"/>
    <n v="190"/>
    <n v="47008.03"/>
    <n v="19529.84"/>
    <n v="27478.19"/>
    <n v="0"/>
    <n v="9078.75"/>
    <n v="4295.75"/>
    <n v="11045.27"/>
    <n v="8265.2099999999991"/>
    <n v="36"/>
    <n v="2227.98"/>
    <n v="3231.86"/>
    <n v="47"/>
    <n v="4764.1899999999996"/>
    <n v="3737.02"/>
    <n v="29"/>
    <n v="0"/>
    <n v="0"/>
    <x v="0"/>
    <x v="0"/>
    <x v="0"/>
    <x v="0"/>
    <x v="0"/>
    <x v="0"/>
  </r>
  <r>
    <x v="3"/>
    <x v="7"/>
    <x v="10"/>
    <x v="53"/>
    <n v="158"/>
    <n v="371450.14"/>
    <n v="109188.38"/>
    <n v="262261.76000000001"/>
    <n v="39"/>
    <n v="15301.39"/>
    <n v="5938.61"/>
    <n v="6609.09"/>
    <n v="9419.57"/>
    <n v="40"/>
    <n v="8980.3700000000008"/>
    <n v="3488.76"/>
    <n v="104"/>
    <n v="2105.5100000000002"/>
    <n v="655.93"/>
    <n v="33"/>
    <n v="228671.4"/>
    <n v="89685.51"/>
    <x v="0"/>
    <x v="0"/>
    <x v="0"/>
    <x v="0"/>
    <x v="0"/>
    <x v="0"/>
  </r>
  <r>
    <x v="3"/>
    <x v="7"/>
    <x v="10"/>
    <x v="54"/>
    <n v="160"/>
    <n v="737686.66"/>
    <n v="338072.36000000004"/>
    <n v="399614.3"/>
    <n v="49"/>
    <n v="15034.26"/>
    <n v="5586.99"/>
    <n v="8196.92"/>
    <n v="3226.15"/>
    <n v="33"/>
    <n v="14518.25"/>
    <n v="5165.33"/>
    <n v="174"/>
    <n v="725.17"/>
    <n v="403.78"/>
    <n v="33"/>
    <n v="360431.7"/>
    <n v="323690.09999999998"/>
    <x v="0"/>
    <x v="0"/>
    <x v="0"/>
    <x v="0"/>
    <x v="0"/>
    <x v="0"/>
  </r>
  <r>
    <x v="3"/>
    <x v="7"/>
    <x v="10"/>
    <x v="118"/>
    <n v="132"/>
    <n v="233629.44"/>
    <n v="65658.960000000021"/>
    <n v="167970.47999999998"/>
    <n v="30"/>
    <n v="14336.76"/>
    <n v="5331.99"/>
    <n v="7040.77"/>
    <n v="4308.1099999999997"/>
    <n v="32"/>
    <n v="8841.5300000000007"/>
    <n v="5005.5"/>
    <n v="91"/>
    <n v="426.92"/>
    <n v="22.88"/>
    <n v="13"/>
    <n v="136892.5"/>
    <n v="50990.48"/>
    <x v="0"/>
    <x v="0"/>
    <x v="0"/>
    <x v="0"/>
    <x v="0"/>
    <x v="0"/>
  </r>
  <r>
    <x v="3"/>
    <x v="7"/>
    <x v="10"/>
    <x v="131"/>
    <n v="137"/>
    <n v="242709.84"/>
    <n v="98561.489999999991"/>
    <n v="144148.35"/>
    <n v="32"/>
    <n v="9562.7999999999993"/>
    <n v="3597.2"/>
    <n v="10386.36"/>
    <n v="927.94"/>
    <n v="16"/>
    <n v="4000.88"/>
    <n v="1132.54"/>
    <n v="48"/>
    <n v="69.510000000000005"/>
    <n v="163.94"/>
    <n v="5"/>
    <n v="120128.8"/>
    <n v="92739.86"/>
    <x v="0"/>
    <x v="0"/>
    <x v="0"/>
    <x v="0"/>
    <x v="0"/>
    <x v="0"/>
  </r>
  <r>
    <x v="3"/>
    <x v="7"/>
    <x v="10"/>
    <x v="150"/>
    <n v="171"/>
    <n v="909323.01"/>
    <n v="551080.80000000005"/>
    <n v="358242.21"/>
    <n v="56"/>
    <n v="13358.4"/>
    <n v="7791.6"/>
    <n v="8203.43"/>
    <n v="10847.6"/>
    <n v="44"/>
    <n v="5881.12"/>
    <n v="5118.17"/>
    <n v="102"/>
    <n v="227.36"/>
    <n v="1289.0999999999999"/>
    <n v="13"/>
    <n v="330417.90000000002"/>
    <n v="526034.30000000005"/>
    <x v="0"/>
    <x v="0"/>
    <x v="0"/>
    <x v="0"/>
    <x v="0"/>
    <x v="0"/>
  </r>
  <r>
    <x v="3"/>
    <x v="7"/>
    <x v="10"/>
    <x v="151"/>
    <n v="24"/>
    <n v="35618.5"/>
    <n v="771"/>
    <n v="34847.5"/>
    <n v="2"/>
    <n v="3269"/>
    <n v="771"/>
    <n v="597.6"/>
    <n v="0"/>
    <n v="2"/>
    <n v="1124.0999999999999"/>
    <n v="0"/>
    <n v="12"/>
    <n v="109.8"/>
    <n v="0"/>
    <n v="3"/>
    <n v="29747"/>
    <n v="0"/>
    <x v="0"/>
    <x v="0"/>
    <x v="0"/>
    <x v="0"/>
    <x v="0"/>
    <x v="0"/>
  </r>
  <r>
    <x v="3"/>
    <x v="7"/>
    <x v="10"/>
    <x v="152"/>
    <n v="18"/>
    <n v="1212.5"/>
    <n v="991.4"/>
    <n v="221.1"/>
    <n v="0"/>
    <n v="221.1"/>
    <n v="991.4"/>
    <n v="0"/>
    <n v="0"/>
    <n v="0"/>
    <n v="0"/>
    <n v="0"/>
    <n v="0"/>
    <n v="0"/>
    <n v="0"/>
    <n v="0"/>
    <n v="0"/>
    <n v="0"/>
    <x v="0"/>
    <x v="0"/>
    <x v="0"/>
    <x v="0"/>
    <x v="0"/>
    <x v="0"/>
  </r>
  <r>
    <x v="3"/>
    <x v="7"/>
    <x v="27"/>
    <x v="119"/>
    <n v="28"/>
    <n v="16022.6"/>
    <n v="3916.7700000000004"/>
    <n v="12105.83"/>
    <n v="1"/>
    <n v="2977.5"/>
    <n v="1565"/>
    <n v="13.06"/>
    <n v="466.94"/>
    <n v="1"/>
    <n v="642.37"/>
    <n v="1776.93"/>
    <n v="19"/>
    <n v="135"/>
    <n v="107.9"/>
    <n v="5"/>
    <n v="8337.9"/>
    <n v="0"/>
    <x v="0"/>
    <x v="0"/>
    <x v="0"/>
    <x v="0"/>
    <x v="0"/>
    <x v="0"/>
  </r>
  <r>
    <x v="3"/>
    <x v="7"/>
    <x v="11"/>
    <x v="57"/>
    <n v="95"/>
    <n v="25183"/>
    <n v="6134.6500000000015"/>
    <n v="19048.349999999999"/>
    <n v="0"/>
    <n v="19021.349999999999"/>
    <n v="6134.65"/>
    <n v="0"/>
    <n v="0"/>
    <n v="0"/>
    <n v="0"/>
    <n v="0"/>
    <n v="0"/>
    <n v="27"/>
    <n v="0"/>
    <n v="1"/>
    <n v="0"/>
    <n v="0"/>
    <x v="0"/>
    <x v="0"/>
    <x v="0"/>
    <x v="0"/>
    <x v="0"/>
    <x v="0"/>
  </r>
  <r>
    <x v="3"/>
    <x v="7"/>
    <x v="11"/>
    <x v="153"/>
    <n v="263"/>
    <n v="69972.600000000006"/>
    <n v="15638.750000000007"/>
    <n v="54333.85"/>
    <n v="0"/>
    <n v="54333.85"/>
    <n v="15638.75"/>
    <n v="0"/>
    <n v="0"/>
    <n v="0"/>
    <n v="0"/>
    <n v="0"/>
    <n v="0"/>
    <n v="0"/>
    <n v="0"/>
    <n v="0"/>
    <n v="0"/>
    <n v="0"/>
    <x v="0"/>
    <x v="0"/>
    <x v="0"/>
    <x v="0"/>
    <x v="0"/>
    <x v="0"/>
  </r>
  <r>
    <x v="3"/>
    <x v="7"/>
    <x v="12"/>
    <x v="60"/>
    <n v="55"/>
    <n v="387061"/>
    <n v="1089.1199999999953"/>
    <n v="385971.88"/>
    <n v="11"/>
    <n v="8180.88"/>
    <n v="1089.1199999999999"/>
    <n v="0"/>
    <n v="0"/>
    <n v="0"/>
    <n v="0"/>
    <n v="0"/>
    <n v="0"/>
    <n v="0"/>
    <n v="0"/>
    <n v="0"/>
    <n v="377791"/>
    <n v="0"/>
    <x v="0"/>
    <x v="0"/>
    <x v="0"/>
    <x v="0"/>
    <x v="0"/>
    <x v="0"/>
  </r>
  <r>
    <x v="3"/>
    <x v="7"/>
    <x v="12"/>
    <x v="61"/>
    <n v="180"/>
    <n v="52506.28"/>
    <n v="23481.5"/>
    <n v="29024.78"/>
    <n v="5"/>
    <n v="9485.7999999999993"/>
    <n v="3190.7"/>
    <n v="8626.61"/>
    <n v="2212.19"/>
    <n v="37"/>
    <n v="1879.12"/>
    <n v="581.23"/>
    <n v="19"/>
    <n v="580.25"/>
    <n v="1726.3"/>
    <n v="11"/>
    <n v="8453"/>
    <n v="15771.08"/>
    <x v="0"/>
    <x v="0"/>
    <x v="0"/>
    <x v="0"/>
    <x v="0"/>
    <x v="0"/>
  </r>
  <r>
    <x v="3"/>
    <x v="7"/>
    <x v="12"/>
    <x v="55"/>
    <n v="161"/>
    <n v="373273.48"/>
    <n v="169647.24"/>
    <n v="203626.23999999999"/>
    <n v="28"/>
    <n v="14921.13"/>
    <n v="6781.37"/>
    <n v="8620.92"/>
    <n v="7046.78"/>
    <n v="36"/>
    <n v="7400.63"/>
    <n v="2323.6999999999998"/>
    <n v="66"/>
    <n v="1141.56"/>
    <n v="3395.2"/>
    <n v="31"/>
    <n v="171542"/>
    <n v="150100.20000000001"/>
    <x v="0"/>
    <x v="0"/>
    <x v="0"/>
    <x v="0"/>
    <x v="0"/>
    <x v="0"/>
  </r>
  <r>
    <x v="3"/>
    <x v="7"/>
    <x v="12"/>
    <x v="229"/>
    <n v="47"/>
    <n v="103926.39999999999"/>
    <n v="1086.6100000000006"/>
    <n v="102839.79"/>
    <n v="9"/>
    <n v="7129"/>
    <n v="1028.5"/>
    <n v="2174.4"/>
    <n v="0"/>
    <n v="3"/>
    <n v="938.7"/>
    <n v="0"/>
    <n v="7"/>
    <n v="283.99"/>
    <n v="58.11"/>
    <n v="4"/>
    <n v="92313.7"/>
    <n v="0"/>
    <x v="0"/>
    <x v="0"/>
    <x v="0"/>
    <x v="0"/>
    <x v="0"/>
    <x v="0"/>
  </r>
  <r>
    <x v="3"/>
    <x v="7"/>
    <x v="37"/>
    <x v="190"/>
    <n v="20"/>
    <n v="11690.48"/>
    <n v="9057.2999999999993"/>
    <n v="2633.18"/>
    <n v="1"/>
    <n v="1912.8"/>
    <n v="799.2"/>
    <n v="531.38"/>
    <n v="870.12"/>
    <n v="4"/>
    <n v="0"/>
    <n v="0"/>
    <n v="0"/>
    <n v="189"/>
    <n v="0"/>
    <n v="1"/>
    <n v="0"/>
    <n v="7387.98"/>
    <x v="0"/>
    <x v="0"/>
    <x v="0"/>
    <x v="0"/>
    <x v="0"/>
    <x v="0"/>
  </r>
  <r>
    <x v="3"/>
    <x v="7"/>
    <x v="13"/>
    <x v="62"/>
    <n v="693"/>
    <n v="268859.45"/>
    <n v="222157.28000000003"/>
    <n v="46702.17"/>
    <n v="0"/>
    <n v="9949.5499999999993"/>
    <n v="29815.95"/>
    <n v="2951.93"/>
    <n v="13344.4"/>
    <n v="56"/>
    <n v="19250.11"/>
    <n v="177022.9"/>
    <n v="1540"/>
    <n v="1730.58"/>
    <n v="1974.01"/>
    <n v="72"/>
    <n v="0"/>
    <n v="0"/>
    <x v="0"/>
    <x v="0"/>
    <x v="0"/>
    <x v="0"/>
    <x v="0"/>
    <x v="0"/>
  </r>
  <r>
    <x v="3"/>
    <x v="7"/>
    <x v="14"/>
    <x v="230"/>
    <n v="27"/>
    <n v="31824.6"/>
    <n v="18011.129999999997"/>
    <n v="13813.47"/>
    <n v="0"/>
    <n v="3160.5"/>
    <n v="1879.5"/>
    <n v="9545.07"/>
    <n v="14434.23"/>
    <n v="15"/>
    <n v="1107.9000000000001"/>
    <n v="1697.4"/>
    <n v="8"/>
    <n v="0"/>
    <n v="0"/>
    <n v="0"/>
    <n v="0"/>
    <n v="0"/>
    <x v="0"/>
    <x v="0"/>
    <x v="0"/>
    <x v="0"/>
    <x v="0"/>
    <x v="0"/>
  </r>
  <r>
    <x v="3"/>
    <x v="7"/>
    <x v="15"/>
    <x v="64"/>
    <n v="60"/>
    <n v="290818.34000000003"/>
    <n v="231513.60000000003"/>
    <n v="59304.740000000005"/>
    <n v="11"/>
    <n v="6944.13"/>
    <n v="2200.87"/>
    <n v="1140.47"/>
    <n v="4001.05"/>
    <n v="10"/>
    <n v="2429.89"/>
    <n v="455.73"/>
    <n v="20"/>
    <n v="628.46"/>
    <n v="422.34"/>
    <n v="5"/>
    <n v="48015.79"/>
    <n v="224433.6"/>
    <x v="0"/>
    <x v="0"/>
    <x v="0"/>
    <x v="0"/>
    <x v="0"/>
    <x v="0"/>
  </r>
  <r>
    <x v="3"/>
    <x v="7"/>
    <x v="16"/>
    <x v="65"/>
    <n v="255"/>
    <n v="96264.01"/>
    <n v="44152.439999999988"/>
    <n v="52111.570000000007"/>
    <n v="0"/>
    <n v="24306.639999999999"/>
    <n v="12390.86"/>
    <n v="2159.4699999999998"/>
    <n v="5086.99"/>
    <n v="27"/>
    <n v="25132.240000000002"/>
    <n v="26624.34"/>
    <n v="439"/>
    <n v="171.22"/>
    <n v="50.25"/>
    <n v="28"/>
    <n v="0"/>
    <n v="0"/>
    <x v="0"/>
    <x v="0"/>
    <x v="0"/>
    <x v="0"/>
    <x v="0"/>
    <x v="0"/>
  </r>
  <r>
    <x v="3"/>
    <x v="7"/>
    <x v="16"/>
    <x v="121"/>
    <n v="90"/>
    <n v="36631.85"/>
    <n v="19327.89"/>
    <n v="17303.96"/>
    <n v="0"/>
    <n v="6692.75"/>
    <n v="4039.75"/>
    <n v="1523.28"/>
    <n v="6244.34"/>
    <n v="21"/>
    <n v="8751.83"/>
    <n v="8720.1"/>
    <n v="142"/>
    <n v="336.1"/>
    <n v="323.7"/>
    <n v="5"/>
    <n v="0"/>
    <n v="0"/>
    <x v="0"/>
    <x v="0"/>
    <x v="0"/>
    <x v="0"/>
    <x v="0"/>
    <x v="0"/>
  </r>
  <r>
    <x v="3"/>
    <x v="7"/>
    <x v="17"/>
    <x v="68"/>
    <n v="486"/>
    <n v="194457.7"/>
    <n v="133091.31"/>
    <n v="61366.39"/>
    <n v="0"/>
    <n v="11455.9"/>
    <n v="19562.099999999999"/>
    <n v="15724.29"/>
    <n v="12017.72"/>
    <n v="82"/>
    <n v="28529.31"/>
    <n v="100050.1"/>
    <n v="1133"/>
    <n v="2304.89"/>
    <n v="1461.43"/>
    <n v="77"/>
    <n v="0"/>
    <n v="0"/>
    <x v="0"/>
    <x v="0"/>
    <x v="0"/>
    <x v="0"/>
    <x v="0"/>
    <x v="0"/>
  </r>
  <r>
    <x v="3"/>
    <x v="7"/>
    <x v="17"/>
    <x v="132"/>
    <n v="19"/>
    <n v="10177.969999999999"/>
    <n v="5427.0599999999995"/>
    <n v="4750.91"/>
    <n v="0"/>
    <n v="1874.5"/>
    <n v="1578"/>
    <n v="1521.9"/>
    <n v="340"/>
    <n v="6"/>
    <n v="1354.51"/>
    <n v="3509.06"/>
    <n v="40"/>
    <n v="0"/>
    <n v="0"/>
    <n v="0"/>
    <n v="0"/>
    <n v="0"/>
    <x v="0"/>
    <x v="0"/>
    <x v="0"/>
    <x v="0"/>
    <x v="0"/>
    <x v="0"/>
  </r>
  <r>
    <x v="3"/>
    <x v="7"/>
    <x v="17"/>
    <x v="231"/>
    <n v="167"/>
    <n v="344261.07"/>
    <n v="286380.17000000004"/>
    <n v="57880.899999999994"/>
    <n v="6"/>
    <n v="8911.83"/>
    <n v="13348.67"/>
    <n v="13888.83"/>
    <n v="17229.21"/>
    <n v="36"/>
    <n v="18965.34"/>
    <n v="50479.02"/>
    <n v="600"/>
    <n v="372.31"/>
    <n v="59.57"/>
    <n v="13"/>
    <n v="9931.59"/>
    <n v="205263.7"/>
    <x v="0"/>
    <x v="0"/>
    <x v="0"/>
    <x v="0"/>
    <x v="0"/>
    <x v="0"/>
  </r>
  <r>
    <x v="3"/>
    <x v="7"/>
    <x v="18"/>
    <x v="69"/>
    <n v="150"/>
    <n v="421119.8"/>
    <n v="378712.98"/>
    <n v="42406.82"/>
    <n v="14"/>
    <n v="14103.75"/>
    <n v="5408.75"/>
    <n v="4490.12"/>
    <n v="1558.58"/>
    <n v="17"/>
    <n v="17050.150000000001"/>
    <n v="9411.5300000000007"/>
    <n v="191"/>
    <n v="254.1"/>
    <n v="108"/>
    <n v="4"/>
    <n v="6187.7"/>
    <n v="362226.1"/>
    <x v="0"/>
    <x v="0"/>
    <x v="0"/>
    <x v="0"/>
    <x v="0"/>
    <x v="0"/>
  </r>
  <r>
    <x v="3"/>
    <x v="7"/>
    <x v="19"/>
    <x v="71"/>
    <n v="331"/>
    <n v="401374.76"/>
    <n v="159166.75"/>
    <n v="242208.01"/>
    <n v="4"/>
    <n v="35406.379999999997"/>
    <n v="12603.62"/>
    <n v="36501.57"/>
    <n v="19501.13"/>
    <n v="113"/>
    <n v="71641.06"/>
    <n v="59761.37"/>
    <n v="929"/>
    <n v="66807"/>
    <n v="35099.56"/>
    <n v="60"/>
    <n v="3150"/>
    <n v="32201.07"/>
    <x v="0"/>
    <x v="0"/>
    <x v="0"/>
    <x v="0"/>
    <x v="0"/>
    <x v="0"/>
  </r>
  <r>
    <x v="3"/>
    <x v="7"/>
    <x v="19"/>
    <x v="122"/>
    <n v="351"/>
    <n v="422825.12"/>
    <n v="140249.47999999998"/>
    <n v="282575.64"/>
    <n v="1"/>
    <n v="35423.379999999997"/>
    <n v="14779.12"/>
    <n v="19655.47"/>
    <n v="21859.78"/>
    <n v="82"/>
    <n v="61766.81"/>
    <n v="53262.7"/>
    <n v="526"/>
    <n v="104059"/>
    <n v="50347.92"/>
    <n v="90"/>
    <n v="12994.98"/>
    <n v="0"/>
    <x v="0"/>
    <x v="0"/>
    <x v="0"/>
    <x v="0"/>
    <x v="0"/>
    <x v="0"/>
  </r>
  <r>
    <x v="3"/>
    <x v="7"/>
    <x v="20"/>
    <x v="74"/>
    <n v="358"/>
    <n v="189705.39"/>
    <n v="99819.33"/>
    <n v="89886.060000000012"/>
    <n v="3"/>
    <n v="17130.650000000001"/>
    <n v="11282.35"/>
    <n v="34920.050000000003"/>
    <n v="36683.35"/>
    <n v="221"/>
    <n v="29841.06"/>
    <n v="39519.99"/>
    <n v="521"/>
    <n v="6034.3"/>
    <n v="4111.8100000000004"/>
    <n v="50"/>
    <n v="0"/>
    <n v="8221.83"/>
    <x v="0"/>
    <x v="0"/>
    <x v="0"/>
    <x v="0"/>
    <x v="0"/>
    <x v="0"/>
  </r>
  <r>
    <x v="3"/>
    <x v="7"/>
    <x v="20"/>
    <x v="75"/>
    <n v="183"/>
    <n v="950322.85"/>
    <n v="385308.78999999992"/>
    <n v="565014.06000000006"/>
    <n v="77"/>
    <n v="17108.5"/>
    <n v="7138.5"/>
    <n v="24903.31"/>
    <n v="14382.93"/>
    <n v="111"/>
    <n v="27398.69"/>
    <n v="17149.669999999998"/>
    <n v="361"/>
    <n v="2022.56"/>
    <n v="1651.69"/>
    <n v="18"/>
    <n v="491546"/>
    <n v="344986"/>
    <x v="0"/>
    <x v="0"/>
    <x v="0"/>
    <x v="0"/>
    <x v="0"/>
    <x v="0"/>
  </r>
  <r>
    <x v="3"/>
    <x v="7"/>
    <x v="20"/>
    <x v="76"/>
    <n v="11"/>
    <n v="13861.03"/>
    <n v="6926.76"/>
    <n v="6934.27"/>
    <n v="2"/>
    <n v="630.4"/>
    <n v="871.6"/>
    <n v="1519.4"/>
    <n v="785.6"/>
    <n v="7"/>
    <n v="1406.16"/>
    <n v="1346.44"/>
    <n v="22"/>
    <n v="34.61"/>
    <n v="141.28"/>
    <n v="2"/>
    <n v="3243.7"/>
    <n v="3781.84"/>
    <x v="0"/>
    <x v="0"/>
    <x v="0"/>
    <x v="0"/>
    <x v="0"/>
    <x v="0"/>
  </r>
  <r>
    <x v="3"/>
    <x v="7"/>
    <x v="20"/>
    <x v="77"/>
    <n v="495"/>
    <n v="551384.34"/>
    <n v="286614.41999999993"/>
    <n v="264769.92000000004"/>
    <n v="46"/>
    <n v="36474.1"/>
    <n v="21811.9"/>
    <n v="52343.76"/>
    <n v="43786.18"/>
    <n v="291"/>
    <n v="38243.96"/>
    <n v="33705.31"/>
    <n v="620"/>
    <n v="6257.2"/>
    <n v="4997.1899999999996"/>
    <n v="67"/>
    <n v="123906.9"/>
    <n v="182313.8"/>
    <x v="0"/>
    <x v="0"/>
    <x v="0"/>
    <x v="0"/>
    <x v="0"/>
    <x v="0"/>
  </r>
  <r>
    <x v="3"/>
    <x v="7"/>
    <x v="20"/>
    <x v="78"/>
    <n v="321"/>
    <n v="407162.62"/>
    <n v="194584.88999999998"/>
    <n v="212577.73"/>
    <n v="36"/>
    <n v="16348.95"/>
    <n v="10963.8"/>
    <n v="32819.230000000003"/>
    <n v="26868.32"/>
    <n v="182"/>
    <n v="27230.16"/>
    <n v="26964"/>
    <n v="440"/>
    <n v="6811.29"/>
    <n v="2360.46"/>
    <n v="52"/>
    <n v="125180.1"/>
    <n v="127428.3"/>
    <x v="0"/>
    <x v="0"/>
    <x v="0"/>
    <x v="0"/>
    <x v="0"/>
    <x v="0"/>
  </r>
  <r>
    <x v="3"/>
    <x v="7"/>
    <x v="20"/>
    <x v="198"/>
    <n v="214"/>
    <n v="338779.23"/>
    <n v="120048.84999999998"/>
    <n v="218730.38"/>
    <n v="34"/>
    <n v="11155.66"/>
    <n v="7453.34"/>
    <n v="22634.240000000002"/>
    <n v="19152.07"/>
    <n v="128"/>
    <n v="20854.95"/>
    <n v="23775.72"/>
    <n v="372"/>
    <n v="4968.63"/>
    <n v="3454.4"/>
    <n v="35"/>
    <n v="156036.9"/>
    <n v="66213.36"/>
    <x v="0"/>
    <x v="0"/>
    <x v="0"/>
    <x v="0"/>
    <x v="0"/>
    <x v="0"/>
  </r>
  <r>
    <x v="3"/>
    <x v="7"/>
    <x v="20"/>
    <x v="207"/>
    <n v="117"/>
    <n v="111820.67"/>
    <n v="65784.28"/>
    <n v="46036.39"/>
    <n v="5"/>
    <n v="6540.5"/>
    <n v="5040.5"/>
    <n v="8444.1"/>
    <n v="8066.26"/>
    <n v="49"/>
    <n v="8314"/>
    <n v="6918.21"/>
    <n v="115"/>
    <n v="3367.67"/>
    <n v="1855.58"/>
    <n v="17"/>
    <n v="16973.12"/>
    <n v="43903.73"/>
    <x v="0"/>
    <x v="0"/>
    <x v="0"/>
    <x v="0"/>
    <x v="0"/>
    <x v="0"/>
  </r>
  <r>
    <x v="3"/>
    <x v="7"/>
    <x v="21"/>
    <x v="79"/>
    <n v="50"/>
    <n v="23050.46"/>
    <n v="5903.41"/>
    <n v="17147.05"/>
    <n v="0"/>
    <n v="2885.1"/>
    <n v="996.4"/>
    <n v="6717.37"/>
    <n v="1944.01"/>
    <n v="26"/>
    <n v="4245.7700000000004"/>
    <n v="2448.75"/>
    <n v="55"/>
    <n v="1564.81"/>
    <n v="514.25"/>
    <n v="10"/>
    <n v="0"/>
    <n v="0"/>
    <x v="0"/>
    <x v="0"/>
    <x v="0"/>
    <x v="0"/>
    <x v="0"/>
    <x v="0"/>
  </r>
  <r>
    <x v="3"/>
    <x v="7"/>
    <x v="21"/>
    <x v="80"/>
    <n v="44"/>
    <n v="14969.96"/>
    <n v="6199.4699999999975"/>
    <n v="8770.4900000000016"/>
    <n v="0"/>
    <n v="2336.9"/>
    <n v="1135.0999999999999"/>
    <n v="3172.2"/>
    <n v="2470.13"/>
    <n v="16"/>
    <n v="1215.76"/>
    <n v="1789.04"/>
    <n v="22"/>
    <n v="1407.63"/>
    <n v="805.2"/>
    <n v="18"/>
    <n v="0"/>
    <n v="0"/>
    <x v="0"/>
    <x v="0"/>
    <x v="0"/>
    <x v="0"/>
    <x v="0"/>
    <x v="0"/>
  </r>
  <r>
    <x v="3"/>
    <x v="7"/>
    <x v="21"/>
    <x v="155"/>
    <n v="10"/>
    <n v="3493.54"/>
    <n v="1005.8299999999999"/>
    <n v="2487.71"/>
    <n v="0"/>
    <n v="622.5"/>
    <n v="165.5"/>
    <n v="1123.3"/>
    <n v="515.67999999999995"/>
    <n v="5"/>
    <n v="399.6"/>
    <n v="0"/>
    <n v="2"/>
    <n v="342.31"/>
    <n v="324.64999999999998"/>
    <n v="4"/>
    <n v="0"/>
    <n v="0"/>
    <x v="0"/>
    <x v="0"/>
    <x v="0"/>
    <x v="0"/>
    <x v="0"/>
    <x v="0"/>
  </r>
  <r>
    <x v="3"/>
    <x v="7"/>
    <x v="21"/>
    <x v="177"/>
    <n v="40"/>
    <n v="16707.150000000001"/>
    <n v="2829.3500000000022"/>
    <n v="13877.8"/>
    <n v="0"/>
    <n v="2770.9"/>
    <n v="453.1"/>
    <n v="6245.57"/>
    <n v="769.61"/>
    <n v="21"/>
    <n v="3164.83"/>
    <n v="1606.64"/>
    <n v="41"/>
    <n v="1696.5"/>
    <n v="0"/>
    <n v="10"/>
    <n v="0"/>
    <n v="0"/>
    <x v="0"/>
    <x v="0"/>
    <x v="0"/>
    <x v="0"/>
    <x v="0"/>
    <x v="0"/>
  </r>
  <r>
    <x v="3"/>
    <x v="7"/>
    <x v="30"/>
    <x v="134"/>
    <n v="0"/>
    <n v="90699"/>
    <n v="90699"/>
    <n v="0"/>
    <n v="39"/>
    <n v="0"/>
    <n v="0"/>
    <n v="0"/>
    <n v="0"/>
    <n v="0"/>
    <n v="0"/>
    <n v="0"/>
    <n v="0"/>
    <n v="0"/>
    <n v="0"/>
    <n v="0"/>
    <n v="0"/>
    <n v="90699"/>
    <x v="0"/>
    <x v="0"/>
    <x v="0"/>
    <x v="0"/>
    <x v="0"/>
    <x v="0"/>
  </r>
  <r>
    <x v="3"/>
    <x v="7"/>
    <x v="28"/>
    <x v="6"/>
    <n v="370"/>
    <n v="61393.47"/>
    <n v="19976.560000000005"/>
    <n v="41416.909999999996"/>
    <n v="0"/>
    <n v="25534.35"/>
    <n v="9831.15"/>
    <n v="156.09"/>
    <n v="335.57"/>
    <n v="6"/>
    <n v="1548.21"/>
    <n v="1634.84"/>
    <n v="26"/>
    <n v="13356.26"/>
    <n v="8175"/>
    <n v="498"/>
    <n v="0"/>
    <n v="0"/>
    <x v="0"/>
    <x v="0"/>
    <x v="0"/>
    <x v="0"/>
    <x v="0"/>
    <x v="0"/>
  </r>
  <r>
    <x v="3"/>
    <x v="7"/>
    <x v="28"/>
    <x v="9"/>
    <n v="1"/>
    <n v="155.1"/>
    <n v="0"/>
    <n v="155.1"/>
    <n v="0"/>
    <n v="120"/>
    <n v="0"/>
    <n v="0"/>
    <n v="0"/>
    <n v="0"/>
    <n v="0"/>
    <n v="0"/>
    <n v="0"/>
    <n v="35.1"/>
    <n v="0"/>
    <n v="2"/>
    <n v="0"/>
    <n v="0"/>
    <x v="0"/>
    <x v="0"/>
    <x v="0"/>
    <x v="0"/>
    <x v="0"/>
    <x v="0"/>
  </r>
  <r>
    <x v="3"/>
    <x v="7"/>
    <x v="28"/>
    <x v="12"/>
    <n v="6"/>
    <n v="868.93"/>
    <n v="378.28999999999996"/>
    <n v="490.64"/>
    <n v="0"/>
    <n v="283.2"/>
    <n v="244.8"/>
    <n v="0"/>
    <n v="0"/>
    <n v="0"/>
    <n v="0"/>
    <n v="0"/>
    <n v="0"/>
    <n v="207.44"/>
    <n v="133.49"/>
    <n v="8"/>
    <n v="0"/>
    <n v="0"/>
    <x v="0"/>
    <x v="0"/>
    <x v="0"/>
    <x v="0"/>
    <x v="0"/>
    <x v="0"/>
  </r>
  <r>
    <x v="3"/>
    <x v="7"/>
    <x v="28"/>
    <x v="14"/>
    <n v="427"/>
    <n v="66682.55"/>
    <n v="21720.75"/>
    <n v="44961.8"/>
    <n v="0"/>
    <n v="28837.15"/>
    <n v="11474.35"/>
    <n v="532.54"/>
    <n v="880.56"/>
    <n v="5"/>
    <n v="601.20000000000005"/>
    <n v="1001.7"/>
    <n v="14"/>
    <n v="14771.91"/>
    <n v="8364.14"/>
    <n v="651"/>
    <n v="0"/>
    <n v="0"/>
    <x v="0"/>
    <x v="0"/>
    <x v="0"/>
    <x v="0"/>
    <x v="0"/>
    <x v="0"/>
  </r>
  <r>
    <x v="3"/>
    <x v="7"/>
    <x v="28"/>
    <x v="19"/>
    <n v="11"/>
    <n v="2495.25"/>
    <n v="868.8"/>
    <n v="1626.45"/>
    <n v="0"/>
    <n v="766.2"/>
    <n v="283.8"/>
    <n v="0"/>
    <n v="0"/>
    <n v="0"/>
    <n v="210.6"/>
    <n v="282.75"/>
    <n v="6"/>
    <n v="649.65"/>
    <n v="302.25"/>
    <n v="22"/>
    <n v="0"/>
    <n v="0"/>
    <x v="0"/>
    <x v="0"/>
    <x v="0"/>
    <x v="0"/>
    <x v="0"/>
    <x v="0"/>
  </r>
  <r>
    <x v="3"/>
    <x v="7"/>
    <x v="28"/>
    <x v="173"/>
    <n v="0"/>
    <n v="33"/>
    <n v="0"/>
    <n v="33"/>
    <n v="0"/>
    <n v="0"/>
    <n v="0"/>
    <n v="0"/>
    <n v="0"/>
    <n v="0"/>
    <n v="0"/>
    <n v="0"/>
    <n v="0"/>
    <n v="0"/>
    <n v="0"/>
    <n v="0"/>
    <n v="0"/>
    <n v="0"/>
    <x v="0"/>
    <x v="0"/>
    <x v="0"/>
    <x v="0"/>
    <x v="0"/>
    <x v="0"/>
  </r>
  <r>
    <x v="3"/>
    <x v="7"/>
    <x v="28"/>
    <x v="156"/>
    <n v="8"/>
    <n v="5244.22"/>
    <n v="4003.1200000000003"/>
    <n v="1241.0999999999999"/>
    <n v="1"/>
    <n v="819.5"/>
    <n v="865.5"/>
    <n v="278.8"/>
    <n v="538.79"/>
    <n v="8"/>
    <n v="0"/>
    <n v="0"/>
    <n v="0"/>
    <n v="109.8"/>
    <n v="491.48"/>
    <n v="8"/>
    <n v="0"/>
    <n v="2107.35"/>
    <x v="0"/>
    <x v="0"/>
    <x v="0"/>
    <x v="0"/>
    <x v="0"/>
    <x v="0"/>
  </r>
  <r>
    <x v="3"/>
    <x v="7"/>
    <x v="28"/>
    <x v="191"/>
    <n v="74"/>
    <n v="10760.53"/>
    <n v="3382.2600000000011"/>
    <n v="7378.2699999999995"/>
    <n v="0"/>
    <n v="4809.8999999999996"/>
    <n v="2079.1"/>
    <n v="0"/>
    <n v="0"/>
    <n v="0"/>
    <n v="0"/>
    <n v="0"/>
    <n v="0"/>
    <n v="2568.37"/>
    <n v="1303.1600000000001"/>
    <n v="88"/>
    <n v="0"/>
    <n v="0"/>
    <x v="0"/>
    <x v="0"/>
    <x v="0"/>
    <x v="0"/>
    <x v="0"/>
    <x v="0"/>
  </r>
  <r>
    <x v="3"/>
    <x v="7"/>
    <x v="28"/>
    <x v="157"/>
    <n v="297"/>
    <n v="42054.47"/>
    <n v="15238.46"/>
    <n v="26816.010000000002"/>
    <n v="0"/>
    <n v="14703.95"/>
    <n v="8247.0499999999993"/>
    <n v="263.88"/>
    <n v="300.72000000000003"/>
    <n v="5"/>
    <n v="2123.48"/>
    <n v="609.9"/>
    <n v="18"/>
    <n v="9724.7000000000007"/>
    <n v="6080.79"/>
    <n v="368"/>
    <n v="0"/>
    <n v="0"/>
    <x v="0"/>
    <x v="0"/>
    <x v="0"/>
    <x v="0"/>
    <x v="0"/>
    <x v="0"/>
  </r>
  <r>
    <x v="3"/>
    <x v="7"/>
    <x v="28"/>
    <x v="232"/>
    <n v="1"/>
    <n v="55"/>
    <n v="44"/>
    <n v="11"/>
    <n v="0"/>
    <n v="11"/>
    <n v="44"/>
    <n v="0"/>
    <n v="0"/>
    <n v="0"/>
    <n v="0"/>
    <n v="0"/>
    <n v="0"/>
    <n v="0"/>
    <n v="0"/>
    <n v="0"/>
    <n v="0"/>
    <n v="0"/>
    <x v="0"/>
    <x v="0"/>
    <x v="0"/>
    <x v="0"/>
    <x v="0"/>
    <x v="0"/>
  </r>
  <r>
    <x v="3"/>
    <x v="7"/>
    <x v="32"/>
    <x v="158"/>
    <n v="1"/>
    <n v="16584"/>
    <n v="0"/>
    <n v="16584"/>
    <n v="0"/>
    <n v="84"/>
    <n v="0"/>
    <n v="0"/>
    <n v="0"/>
    <n v="0"/>
    <n v="0"/>
    <n v="0"/>
    <n v="0"/>
    <n v="0"/>
    <n v="0"/>
    <n v="0"/>
    <n v="0"/>
    <n v="0"/>
    <x v="0"/>
    <x v="0"/>
    <x v="0"/>
    <x v="0"/>
    <x v="0"/>
    <x v="0"/>
  </r>
  <r>
    <x v="3"/>
    <x v="7"/>
    <x v="32"/>
    <x v="159"/>
    <n v="0"/>
    <n v="3600"/>
    <n v="0"/>
    <n v="3600"/>
    <n v="0"/>
    <n v="0"/>
    <n v="0"/>
    <n v="0"/>
    <n v="0"/>
    <n v="0"/>
    <n v="0"/>
    <n v="0"/>
    <n v="0"/>
    <n v="0"/>
    <n v="0"/>
    <n v="0"/>
    <n v="0"/>
    <n v="0"/>
    <x v="0"/>
    <x v="0"/>
    <x v="0"/>
    <x v="0"/>
    <x v="0"/>
    <x v="0"/>
  </r>
  <r>
    <x v="3"/>
    <x v="7"/>
    <x v="33"/>
    <x v="160"/>
    <n v="7"/>
    <n v="245"/>
    <n v="0"/>
    <n v="245"/>
    <n v="0"/>
    <n v="245"/>
    <n v="0"/>
    <n v="0"/>
    <n v="0"/>
    <n v="0"/>
    <n v="0"/>
    <n v="0"/>
    <n v="0"/>
    <n v="0"/>
    <n v="0"/>
    <n v="0"/>
    <n v="0"/>
    <n v="0"/>
    <x v="0"/>
    <x v="0"/>
    <x v="0"/>
    <x v="0"/>
    <x v="0"/>
    <x v="0"/>
  </r>
  <r>
    <x v="3"/>
    <x v="7"/>
    <x v="33"/>
    <x v="161"/>
    <n v="17"/>
    <n v="585"/>
    <n v="20"/>
    <n v="565"/>
    <n v="0"/>
    <n v="565"/>
    <n v="20"/>
    <n v="0"/>
    <n v="0"/>
    <n v="0"/>
    <n v="0"/>
    <n v="0"/>
    <n v="0"/>
    <n v="0"/>
    <n v="0"/>
    <n v="0"/>
    <n v="0"/>
    <n v="0"/>
    <x v="0"/>
    <x v="0"/>
    <x v="0"/>
    <x v="0"/>
    <x v="0"/>
    <x v="0"/>
  </r>
  <r>
    <x v="3"/>
    <x v="7"/>
    <x v="33"/>
    <x v="162"/>
    <n v="19"/>
    <n v="665"/>
    <n v="0"/>
    <n v="665"/>
    <n v="0"/>
    <n v="665"/>
    <n v="0"/>
    <n v="0"/>
    <n v="0"/>
    <n v="0"/>
    <n v="0"/>
    <n v="0"/>
    <n v="0"/>
    <n v="0"/>
    <n v="0"/>
    <n v="0"/>
    <n v="0"/>
    <n v="0"/>
    <x v="0"/>
    <x v="0"/>
    <x v="0"/>
    <x v="0"/>
    <x v="0"/>
    <x v="0"/>
  </r>
  <r>
    <x v="3"/>
    <x v="7"/>
    <x v="34"/>
    <x v="163"/>
    <n v="84"/>
    <n v="62685.43"/>
    <n v="30394.129999999997"/>
    <n v="32291.300000000003"/>
    <n v="3"/>
    <n v="8186.25"/>
    <n v="3016.25"/>
    <n v="90"/>
    <n v="0"/>
    <n v="1"/>
    <n v="20883.7"/>
    <n v="6203.34"/>
    <n v="86"/>
    <n v="14.97"/>
    <n v="5.15"/>
    <n v="3"/>
    <n v="2771.38"/>
    <n v="21169.39"/>
    <x v="0"/>
    <x v="0"/>
    <x v="0"/>
    <x v="0"/>
    <x v="0"/>
    <x v="0"/>
  </r>
  <r>
    <x v="3"/>
    <x v="7"/>
    <x v="39"/>
    <x v="233"/>
    <n v="25"/>
    <n v="2252.1999999999998"/>
    <n v="648.28"/>
    <n v="1603.9199999999998"/>
    <n v="0"/>
    <n v="1570.8"/>
    <n v="350.2"/>
    <n v="33.119999999999997"/>
    <n v="298.08"/>
    <n v="1"/>
    <n v="0"/>
    <n v="0"/>
    <n v="0"/>
    <n v="0"/>
    <n v="0"/>
    <n v="0"/>
    <n v="0"/>
    <n v="0"/>
    <x v="0"/>
    <x v="0"/>
    <x v="0"/>
    <x v="0"/>
    <x v="0"/>
    <x v="0"/>
  </r>
  <r>
    <x v="3"/>
    <x v="7"/>
    <x v="22"/>
    <x v="83"/>
    <n v="217"/>
    <n v="564907.03"/>
    <n v="452385.29000000004"/>
    <n v="112521.73999999999"/>
    <n v="20"/>
    <n v="24507.75"/>
    <n v="12942.25"/>
    <n v="14712.38"/>
    <n v="20470.14"/>
    <n v="136"/>
    <n v="414.1"/>
    <n v="955.34"/>
    <n v="15"/>
    <n v="3443.86"/>
    <n v="1152.54"/>
    <n v="23"/>
    <n v="69141.649999999994"/>
    <n v="416865"/>
    <x v="0"/>
    <x v="0"/>
    <x v="0"/>
    <x v="0"/>
    <x v="0"/>
    <x v="0"/>
  </r>
  <r>
    <x v="3"/>
    <x v="7"/>
    <x v="22"/>
    <x v="84"/>
    <n v="297"/>
    <n v="424183.87"/>
    <n v="168486.77999999997"/>
    <n v="255697.09000000003"/>
    <n v="24"/>
    <n v="31723.439999999999"/>
    <n v="13605.31"/>
    <n v="22153.58"/>
    <n v="13694.01"/>
    <n v="161"/>
    <n v="2598.84"/>
    <n v="2680.85"/>
    <n v="51"/>
    <n v="2099.0300000000002"/>
    <n v="1898.48"/>
    <n v="16"/>
    <n v="197122.2"/>
    <n v="136608.20000000001"/>
    <x v="0"/>
    <x v="0"/>
    <x v="0"/>
    <x v="0"/>
    <x v="0"/>
    <x v="0"/>
  </r>
  <r>
    <x v="3"/>
    <x v="7"/>
    <x v="22"/>
    <x v="85"/>
    <n v="122"/>
    <n v="310528.34000000003"/>
    <n v="146982.80000000002"/>
    <n v="163545.54"/>
    <n v="9"/>
    <n v="13161.63"/>
    <n v="8103.37"/>
    <n v="6440.72"/>
    <n v="12204.4"/>
    <n v="91"/>
    <n v="88.99"/>
    <n v="6125.98"/>
    <n v="59"/>
    <n v="34.200000000000003"/>
    <n v="538.20000000000005"/>
    <n v="3"/>
    <n v="143820"/>
    <n v="120010.9"/>
    <x v="0"/>
    <x v="0"/>
    <x v="0"/>
    <x v="0"/>
    <x v="0"/>
    <x v="0"/>
  </r>
  <r>
    <x v="3"/>
    <x v="7"/>
    <x v="22"/>
    <x v="86"/>
    <n v="677"/>
    <n v="277529.02"/>
    <n v="154368.87"/>
    <n v="123160.15000000001"/>
    <n v="3"/>
    <n v="24574.400000000001"/>
    <n v="19735.099999999999"/>
    <n v="74421.86"/>
    <n v="91900.95"/>
    <n v="483"/>
    <n v="13385.27"/>
    <n v="12107.93"/>
    <n v="231"/>
    <n v="5707.62"/>
    <n v="7149.18"/>
    <n v="59"/>
    <n v="1000"/>
    <n v="23475.71"/>
    <x v="0"/>
    <x v="0"/>
    <x v="0"/>
    <x v="0"/>
    <x v="0"/>
    <x v="0"/>
  </r>
  <r>
    <x v="3"/>
    <x v="7"/>
    <x v="22"/>
    <x v="87"/>
    <n v="294"/>
    <n v="533190.27"/>
    <n v="387522.91000000003"/>
    <n v="145667.35999999999"/>
    <n v="15"/>
    <n v="24223.13"/>
    <n v="13829.37"/>
    <n v="43942.63"/>
    <n v="53815.12"/>
    <n v="174"/>
    <n v="16171.57"/>
    <n v="13233.62"/>
    <n v="268"/>
    <n v="6268.72"/>
    <n v="3641.33"/>
    <n v="69"/>
    <n v="53844.31"/>
    <n v="303003.5"/>
    <x v="0"/>
    <x v="0"/>
    <x v="0"/>
    <x v="0"/>
    <x v="0"/>
    <x v="0"/>
  </r>
  <r>
    <x v="3"/>
    <x v="7"/>
    <x v="22"/>
    <x v="164"/>
    <n v="670"/>
    <n v="270447.34999999998"/>
    <n v="186426.65999999997"/>
    <n v="84020.689999999988"/>
    <n v="0"/>
    <n v="23058.1"/>
    <n v="16917.400000000001"/>
    <n v="50524.14"/>
    <n v="138241"/>
    <n v="488"/>
    <n v="4195.12"/>
    <n v="25104.68"/>
    <n v="270"/>
    <n v="4346.33"/>
    <n v="6163.61"/>
    <n v="47"/>
    <n v="0"/>
    <n v="0"/>
    <x v="0"/>
    <x v="0"/>
    <x v="0"/>
    <x v="0"/>
    <x v="0"/>
    <x v="0"/>
  </r>
  <r>
    <x v="3"/>
    <x v="7"/>
    <x v="23"/>
    <x v="135"/>
    <n v="342"/>
    <n v="118432.86"/>
    <n v="91750.13"/>
    <n v="26682.73"/>
    <n v="0"/>
    <n v="3376.46"/>
    <n v="10492.44"/>
    <n v="0"/>
    <n v="0"/>
    <n v="0"/>
    <n v="0"/>
    <n v="0"/>
    <n v="0"/>
    <n v="15101.27"/>
    <n v="81257.69"/>
    <n v="292"/>
    <n v="0"/>
    <n v="0"/>
    <x v="0"/>
    <x v="0"/>
    <x v="0"/>
    <x v="0"/>
    <x v="0"/>
    <x v="0"/>
  </r>
  <r>
    <x v="3"/>
    <x v="7"/>
    <x v="23"/>
    <x v="90"/>
    <n v="282"/>
    <n v="135605.9"/>
    <n v="117018.43"/>
    <n v="18587.47"/>
    <n v="0"/>
    <n v="2605.5300000000002"/>
    <n v="8541.42"/>
    <n v="0"/>
    <n v="0"/>
    <n v="0"/>
    <n v="0"/>
    <n v="0"/>
    <n v="0"/>
    <n v="14421.94"/>
    <n v="108477"/>
    <n v="463"/>
    <n v="0"/>
    <n v="0"/>
    <x v="0"/>
    <x v="0"/>
    <x v="0"/>
    <x v="0"/>
    <x v="0"/>
    <x v="0"/>
  </r>
  <r>
    <x v="3"/>
    <x v="7"/>
    <x v="23"/>
    <x v="91"/>
    <n v="272"/>
    <n v="127607.35"/>
    <n v="106573.27"/>
    <n v="21034.080000000002"/>
    <n v="0"/>
    <n v="2749.79"/>
    <n v="8451.91"/>
    <n v="0"/>
    <n v="0"/>
    <n v="0"/>
    <n v="0"/>
    <n v="0"/>
    <n v="0"/>
    <n v="15525.29"/>
    <n v="98121.36"/>
    <n v="406"/>
    <n v="0"/>
    <n v="0"/>
    <x v="0"/>
    <x v="0"/>
    <x v="0"/>
    <x v="0"/>
    <x v="0"/>
    <x v="0"/>
  </r>
  <r>
    <x v="3"/>
    <x v="7"/>
    <x v="23"/>
    <x v="124"/>
    <n v="222"/>
    <n v="76586.289999999994"/>
    <n v="58349.159999999989"/>
    <n v="18237.13"/>
    <n v="0"/>
    <n v="2341.7399999999998"/>
    <n v="5994.61"/>
    <n v="0"/>
    <n v="0"/>
    <n v="0"/>
    <n v="0"/>
    <n v="0"/>
    <n v="0"/>
    <n v="7830.39"/>
    <n v="52354.55"/>
    <n v="237"/>
    <n v="0"/>
    <n v="0"/>
    <x v="0"/>
    <x v="0"/>
    <x v="0"/>
    <x v="0"/>
    <x v="0"/>
    <x v="0"/>
  </r>
  <r>
    <x v="3"/>
    <x v="7"/>
    <x v="23"/>
    <x v="125"/>
    <n v="83"/>
    <n v="88916.01"/>
    <n v="75112.759999999995"/>
    <n v="13803.25"/>
    <n v="9"/>
    <n v="1011.96"/>
    <n v="4710.3900000000003"/>
    <n v="0"/>
    <n v="0"/>
    <n v="0"/>
    <n v="0"/>
    <n v="0"/>
    <n v="0"/>
    <n v="2001.49"/>
    <n v="30776.81"/>
    <n v="82"/>
    <n v="10789.8"/>
    <n v="39625.56"/>
    <x v="0"/>
    <x v="0"/>
    <x v="0"/>
    <x v="0"/>
    <x v="0"/>
    <x v="0"/>
  </r>
  <r>
    <x v="3"/>
    <x v="7"/>
    <x v="23"/>
    <x v="165"/>
    <n v="54"/>
    <n v="71577.8"/>
    <n v="4554.4199999999983"/>
    <n v="67023.38"/>
    <n v="0"/>
    <n v="792.84"/>
    <n v="2011.66"/>
    <n v="0"/>
    <n v="0"/>
    <n v="0"/>
    <n v="0"/>
    <n v="0"/>
    <n v="0"/>
    <n v="29919.54"/>
    <n v="2542.7600000000002"/>
    <n v="14"/>
    <n v="0"/>
    <n v="0"/>
    <x v="0"/>
    <x v="0"/>
    <x v="0"/>
    <x v="0"/>
    <x v="0"/>
    <x v="0"/>
  </r>
  <r>
    <x v="3"/>
    <x v="7"/>
    <x v="23"/>
    <x v="167"/>
    <n v="90"/>
    <n v="194914.2"/>
    <n v="6367.1600000000035"/>
    <n v="188547.04"/>
    <n v="8"/>
    <n v="2232.08"/>
    <n v="2305.62"/>
    <n v="5175.8999999999996"/>
    <n v="0"/>
    <n v="8"/>
    <n v="4712.26"/>
    <n v="1912.94"/>
    <n v="34"/>
    <n v="533.1"/>
    <n v="2148.6"/>
    <n v="8"/>
    <n v="171251.7"/>
    <n v="0"/>
    <x v="0"/>
    <x v="0"/>
    <x v="0"/>
    <x v="0"/>
    <x v="0"/>
    <x v="0"/>
  </r>
  <r>
    <x v="3"/>
    <x v="7"/>
    <x v="23"/>
    <x v="168"/>
    <n v="114"/>
    <n v="35799.379999999997"/>
    <n v="21219.869999999995"/>
    <n v="14579.51"/>
    <n v="0"/>
    <n v="1605.84"/>
    <n v="2524.36"/>
    <n v="0"/>
    <n v="135.19999999999999"/>
    <n v="1"/>
    <n v="0"/>
    <n v="323.05"/>
    <n v="3"/>
    <n v="3327.67"/>
    <n v="18237.259999999998"/>
    <n v="64"/>
    <n v="0"/>
    <n v="0"/>
    <x v="0"/>
    <x v="0"/>
    <x v="0"/>
    <x v="0"/>
    <x v="0"/>
    <x v="0"/>
  </r>
  <r>
    <x v="3"/>
    <x v="7"/>
    <x v="23"/>
    <x v="199"/>
    <n v="124"/>
    <n v="42912.49"/>
    <n v="32498.37"/>
    <n v="10414.119999999999"/>
    <n v="0"/>
    <n v="1463.42"/>
    <n v="2780.13"/>
    <n v="0"/>
    <n v="0"/>
    <n v="0"/>
    <n v="0"/>
    <n v="0"/>
    <n v="0"/>
    <n v="2647.7"/>
    <n v="29718.240000000002"/>
    <n v="134"/>
    <n v="0"/>
    <n v="0"/>
    <x v="0"/>
    <x v="0"/>
    <x v="0"/>
    <x v="0"/>
    <x v="0"/>
    <x v="0"/>
  </r>
  <r>
    <x v="3"/>
    <x v="7"/>
    <x v="24"/>
    <x v="94"/>
    <n v="489"/>
    <n v="445620.15"/>
    <n v="137359.10999999999"/>
    <n v="308261.04000000004"/>
    <n v="73"/>
    <n v="58938.78"/>
    <n v="20933.72"/>
    <n v="4598.42"/>
    <n v="10496.76"/>
    <n v="31"/>
    <n v="3391.19"/>
    <n v="1165.54"/>
    <n v="24"/>
    <n v="3422.95"/>
    <n v="1571.83"/>
    <n v="42"/>
    <n v="237909.7"/>
    <n v="103191.3"/>
    <x v="0"/>
    <x v="0"/>
    <x v="0"/>
    <x v="0"/>
    <x v="0"/>
    <x v="0"/>
  </r>
  <r>
    <x v="3"/>
    <x v="7"/>
    <x v="24"/>
    <x v="95"/>
    <n v="128"/>
    <n v="238837.29"/>
    <n v="42983.140000000014"/>
    <n v="195854.15"/>
    <n v="28"/>
    <n v="16949"/>
    <n v="3074.75"/>
    <n v="5040.55"/>
    <n v="1447"/>
    <n v="11"/>
    <n v="375.3"/>
    <n v="0"/>
    <n v="3"/>
    <n v="1509.3"/>
    <n v="0"/>
    <n v="7"/>
    <n v="171980"/>
    <n v="38461.39"/>
    <x v="0"/>
    <x v="0"/>
    <x v="0"/>
    <x v="0"/>
    <x v="0"/>
    <x v="0"/>
  </r>
  <r>
    <x v="3"/>
    <x v="7"/>
    <x v="24"/>
    <x v="97"/>
    <n v="329"/>
    <n v="465606.48"/>
    <n v="229470.95999999996"/>
    <n v="236135.52000000002"/>
    <n v="64"/>
    <n v="32039.64"/>
    <n v="14724.11"/>
    <n v="8785.51"/>
    <n v="17520.87"/>
    <n v="41"/>
    <n v="1086.19"/>
    <n v="149.69999999999999"/>
    <n v="8"/>
    <n v="263.08"/>
    <n v="1314.37"/>
    <n v="13"/>
    <n v="193961.1"/>
    <n v="195761.9"/>
    <x v="0"/>
    <x v="0"/>
    <x v="0"/>
    <x v="0"/>
    <x v="0"/>
    <x v="0"/>
  </r>
  <r>
    <x v="3"/>
    <x v="7"/>
    <x v="24"/>
    <x v="98"/>
    <n v="288"/>
    <n v="372398.14"/>
    <n v="117453.12"/>
    <n v="254945.02000000002"/>
    <n v="44"/>
    <n v="30734.639999999999"/>
    <n v="13057.86"/>
    <n v="10958.63"/>
    <n v="7949.14"/>
    <n v="38"/>
    <n v="1935.09"/>
    <n v="1094.49"/>
    <n v="19"/>
    <n v="3285.46"/>
    <n v="350.67"/>
    <n v="16"/>
    <n v="207859.20000000001"/>
    <n v="95000.94"/>
    <x v="0"/>
    <x v="0"/>
    <x v="0"/>
    <x v="0"/>
    <x v="0"/>
    <x v="0"/>
  </r>
  <r>
    <x v="3"/>
    <x v="7"/>
    <x v="24"/>
    <x v="126"/>
    <n v="190"/>
    <n v="66196.2"/>
    <n v="39838.069999999992"/>
    <n v="26358.13"/>
    <n v="0"/>
    <n v="18055.150000000001"/>
    <n v="12024.85"/>
    <n v="5350.98"/>
    <n v="26346.37"/>
    <n v="41"/>
    <n v="845.1"/>
    <n v="186.75"/>
    <n v="9"/>
    <n v="1463.9"/>
    <n v="1280.0999999999999"/>
    <n v="11"/>
    <n v="0"/>
    <n v="0"/>
    <x v="0"/>
    <x v="0"/>
    <x v="0"/>
    <x v="0"/>
    <x v="0"/>
    <x v="0"/>
  </r>
  <r>
    <x v="3"/>
    <x v="7"/>
    <x v="24"/>
    <x v="136"/>
    <n v="107"/>
    <n v="37707.9"/>
    <n v="13818.669999999998"/>
    <n v="23889.230000000003"/>
    <n v="2"/>
    <n v="12488.13"/>
    <n v="5196.87"/>
    <n v="3649.3"/>
    <n v="2069.3000000000002"/>
    <n v="6"/>
    <n v="1202.4000000000001"/>
    <n v="906.1"/>
    <n v="8"/>
    <n v="459.4"/>
    <n v="174.8"/>
    <n v="6"/>
    <n v="6090"/>
    <n v="5471.6"/>
    <x v="0"/>
    <x v="0"/>
    <x v="0"/>
    <x v="0"/>
    <x v="0"/>
    <x v="0"/>
  </r>
  <r>
    <x v="3"/>
    <x v="7"/>
    <x v="24"/>
    <x v="127"/>
    <n v="962"/>
    <n v="83066.009999999995"/>
    <n v="35055.87999999999"/>
    <n v="48010.130000000005"/>
    <n v="0"/>
    <n v="39637.050000000003"/>
    <n v="21217.55"/>
    <n v="2763.16"/>
    <n v="8362.7199999999993"/>
    <n v="30"/>
    <n v="2539.2600000000002"/>
    <n v="2801.79"/>
    <n v="31"/>
    <n v="2434.66"/>
    <n v="2673.82"/>
    <n v="69"/>
    <n v="0"/>
    <n v="0"/>
    <x v="0"/>
    <x v="0"/>
    <x v="0"/>
    <x v="0"/>
    <x v="0"/>
    <x v="0"/>
  </r>
  <r>
    <x v="3"/>
    <x v="7"/>
    <x v="25"/>
    <x v="101"/>
    <n v="143"/>
    <n v="55312.78"/>
    <n v="41880.81"/>
    <n v="13431.970000000001"/>
    <n v="2"/>
    <n v="12408.75"/>
    <n v="11758.75"/>
    <n v="0"/>
    <n v="0"/>
    <n v="0"/>
    <n v="249.86"/>
    <n v="1439.33"/>
    <n v="18"/>
    <n v="601.36"/>
    <n v="6513.43"/>
    <n v="46"/>
    <n v="0"/>
    <n v="22169.3"/>
    <x v="0"/>
    <x v="0"/>
    <x v="0"/>
    <x v="0"/>
    <x v="0"/>
    <x v="0"/>
  </r>
  <r>
    <x v="3"/>
    <x v="7"/>
    <x v="25"/>
    <x v="128"/>
    <n v="46"/>
    <n v="9030.7999999999993"/>
    <n v="4835.7099999999991"/>
    <n v="4195.09"/>
    <n v="0"/>
    <n v="3576.1"/>
    <n v="2607.9"/>
    <n v="0"/>
    <n v="0"/>
    <n v="0"/>
    <n v="0"/>
    <n v="0"/>
    <n v="0"/>
    <n v="618.99"/>
    <n v="2227.81"/>
    <n v="21"/>
    <n v="0"/>
    <n v="0"/>
    <x v="0"/>
    <x v="0"/>
    <x v="0"/>
    <x v="0"/>
    <x v="0"/>
    <x v="0"/>
  </r>
  <r>
    <x v="3"/>
    <x v="7"/>
    <x v="25"/>
    <x v="137"/>
    <n v="65"/>
    <n v="24259.21"/>
    <n v="14688.71"/>
    <n v="9570.5"/>
    <n v="0"/>
    <n v="7416.25"/>
    <n v="3868.75"/>
    <n v="0"/>
    <n v="0"/>
    <n v="0"/>
    <n v="0"/>
    <n v="0"/>
    <n v="0"/>
    <n v="2154.25"/>
    <n v="10819.96"/>
    <n v="49"/>
    <n v="0"/>
    <n v="0"/>
    <x v="0"/>
    <x v="0"/>
    <x v="0"/>
    <x v="0"/>
    <x v="0"/>
    <x v="0"/>
  </r>
  <r>
    <x v="3"/>
    <x v="7"/>
    <x v="25"/>
    <x v="169"/>
    <n v="109"/>
    <n v="45057.33"/>
    <n v="36629.040000000001"/>
    <n v="8428.2899999999991"/>
    <n v="4"/>
    <n v="6788.25"/>
    <n v="10539.25"/>
    <n v="0"/>
    <n v="0"/>
    <n v="0"/>
    <n v="88.11"/>
    <n v="306.39"/>
    <n v="4"/>
    <n v="368.61"/>
    <n v="13459.37"/>
    <n v="57"/>
    <n v="850.32"/>
    <n v="12324.03"/>
    <x v="0"/>
    <x v="0"/>
    <x v="0"/>
    <x v="0"/>
    <x v="0"/>
    <x v="0"/>
  </r>
  <r>
    <x v="3"/>
    <x v="7"/>
    <x v="25"/>
    <x v="192"/>
    <n v="644"/>
    <n v="94801.37"/>
    <n v="49492.27"/>
    <n v="45309.1"/>
    <n v="0"/>
    <n v="43071.4"/>
    <n v="39557.599999999999"/>
    <n v="0"/>
    <n v="0"/>
    <n v="0"/>
    <n v="0"/>
    <n v="0"/>
    <n v="0"/>
    <n v="2152.6999999999998"/>
    <n v="9934.67"/>
    <n v="102"/>
    <n v="0"/>
    <n v="0"/>
    <x v="0"/>
    <x v="0"/>
    <x v="0"/>
    <x v="0"/>
    <x v="0"/>
    <x v="0"/>
  </r>
  <r>
    <x v="3"/>
    <x v="7"/>
    <x v="26"/>
    <x v="104"/>
    <n v="287"/>
    <n v="95761.61"/>
    <n v="19708.160000000003"/>
    <n v="76053.45"/>
    <n v="0"/>
    <n v="27193.759999999998"/>
    <n v="12662.49"/>
    <n v="0"/>
    <n v="0"/>
    <n v="0"/>
    <n v="9832.19"/>
    <n v="5050.3100000000004"/>
    <n v="103"/>
    <n v="698.5"/>
    <n v="1995.36"/>
    <n v="10"/>
    <n v="0"/>
    <n v="0"/>
    <x v="0"/>
    <x v="0"/>
    <x v="0"/>
    <x v="0"/>
    <x v="0"/>
    <x v="0"/>
  </r>
  <r>
    <x v="3"/>
    <x v="7"/>
    <x v="26"/>
    <x v="105"/>
    <n v="505"/>
    <n v="89730.46"/>
    <n v="46326.07"/>
    <n v="43404.390000000007"/>
    <n v="0"/>
    <n v="36708.300000000003"/>
    <n v="26546.7"/>
    <n v="0"/>
    <n v="0"/>
    <n v="0"/>
    <n v="4079.86"/>
    <n v="13795.59"/>
    <n v="149"/>
    <n v="2123.23"/>
    <n v="5983.78"/>
    <n v="43"/>
    <n v="0"/>
    <n v="0"/>
    <x v="0"/>
    <x v="0"/>
    <x v="0"/>
    <x v="0"/>
    <x v="0"/>
    <x v="0"/>
  </r>
  <r>
    <x v="3"/>
    <x v="7"/>
    <x v="26"/>
    <x v="106"/>
    <n v="97"/>
    <n v="30142.07"/>
    <n v="11738.470000000001"/>
    <n v="18403.599999999999"/>
    <n v="0"/>
    <n v="7683.01"/>
    <n v="7327.49"/>
    <n v="0"/>
    <n v="0"/>
    <n v="0"/>
    <n v="3108.41"/>
    <n v="4231.0600000000004"/>
    <n v="52"/>
    <n v="1312.18"/>
    <n v="179.92"/>
    <n v="4"/>
    <n v="0"/>
    <n v="0"/>
    <x v="0"/>
    <x v="0"/>
    <x v="0"/>
    <x v="0"/>
    <x v="0"/>
    <x v="0"/>
  </r>
  <r>
    <x v="3"/>
    <x v="7"/>
    <x v="26"/>
    <x v="217"/>
    <n v="57"/>
    <n v="15791.08"/>
    <n v="5928.6"/>
    <n v="9862.48"/>
    <n v="0"/>
    <n v="5743.25"/>
    <n v="3911.75"/>
    <n v="0"/>
    <n v="0"/>
    <n v="0"/>
    <n v="576.71"/>
    <n v="1609.17"/>
    <n v="26"/>
    <n v="238.52"/>
    <n v="407.68"/>
    <n v="6"/>
    <n v="0"/>
    <n v="0"/>
    <x v="0"/>
    <x v="0"/>
    <x v="0"/>
    <x v="0"/>
    <x v="0"/>
    <x v="0"/>
  </r>
  <r>
    <x v="0"/>
    <x v="8"/>
    <x v="0"/>
    <x v="46"/>
    <n v="1"/>
    <n v="0"/>
    <n v="0"/>
    <n v="0"/>
    <n v="0"/>
    <n v="0"/>
    <n v="0"/>
    <n v="0"/>
    <n v="0"/>
    <n v="0"/>
    <n v="0"/>
    <n v="0"/>
    <n v="0"/>
    <n v="0"/>
    <n v="0"/>
    <n v="0"/>
    <n v="0"/>
    <n v="0"/>
    <x v="0"/>
    <x v="0"/>
    <x v="0"/>
    <x v="0"/>
    <x v="0"/>
    <x v="0"/>
  </r>
  <r>
    <x v="0"/>
    <x v="8"/>
    <x v="0"/>
    <x v="63"/>
    <n v="0"/>
    <n v="65.650000000000006"/>
    <n v="65.650000000000006"/>
    <n v="0"/>
    <n v="0"/>
    <n v="0"/>
    <n v="0"/>
    <n v="0"/>
    <n v="65.650000000000006"/>
    <n v="1"/>
    <n v="0"/>
    <n v="0"/>
    <n v="0"/>
    <n v="0"/>
    <n v="0"/>
    <n v="0"/>
    <n v="0"/>
    <n v="0"/>
    <x v="0"/>
    <x v="0"/>
    <x v="0"/>
    <x v="0"/>
    <x v="0"/>
    <x v="0"/>
  </r>
  <r>
    <x v="0"/>
    <x v="8"/>
    <x v="0"/>
    <x v="3"/>
    <n v="213"/>
    <n v="77522.84"/>
    <n v="42869.09"/>
    <n v="34653.75"/>
    <n v="0"/>
    <n v="9346.5499999999993"/>
    <n v="8422.9500000000007"/>
    <n v="5474.38"/>
    <n v="18270.27"/>
    <n v="63"/>
    <n v="5678.58"/>
    <n v="8665.32"/>
    <n v="129"/>
    <n v="7350.24"/>
    <n v="7510.55"/>
    <n v="328"/>
    <n v="0"/>
    <n v="0"/>
    <x v="0"/>
    <x v="0"/>
    <x v="0"/>
    <x v="0"/>
    <x v="0"/>
    <x v="0"/>
  </r>
  <r>
    <x v="0"/>
    <x v="8"/>
    <x v="0"/>
    <x v="4"/>
    <n v="201"/>
    <n v="68295.149999999994"/>
    <n v="19997.75"/>
    <n v="48297.399999999994"/>
    <n v="0"/>
    <n v="10109.299999999999"/>
    <n v="7387.7"/>
    <n v="4915.97"/>
    <n v="4512.03"/>
    <n v="49"/>
    <n v="6057.83"/>
    <n v="2481.52"/>
    <n v="71"/>
    <n v="7366.3"/>
    <n v="5616.5"/>
    <n v="297"/>
    <n v="0"/>
    <n v="0"/>
    <x v="0"/>
    <x v="0"/>
    <x v="0"/>
    <x v="0"/>
    <x v="0"/>
    <x v="0"/>
  </r>
  <r>
    <x v="0"/>
    <x v="8"/>
    <x v="0"/>
    <x v="6"/>
    <n v="385"/>
    <n v="60197.25"/>
    <n v="23030.160000000003"/>
    <n v="37167.089999999997"/>
    <n v="0"/>
    <n v="23740.9"/>
    <n v="11573.1"/>
    <n v="716.75"/>
    <n v="906.6"/>
    <n v="12"/>
    <n v="1259.55"/>
    <n v="2405.8000000000002"/>
    <n v="37"/>
    <n v="10562.89"/>
    <n v="8144.66"/>
    <n v="450"/>
    <n v="0"/>
    <n v="0"/>
    <x v="0"/>
    <x v="0"/>
    <x v="0"/>
    <x v="0"/>
    <x v="0"/>
    <x v="0"/>
  </r>
  <r>
    <x v="0"/>
    <x v="8"/>
    <x v="0"/>
    <x v="8"/>
    <n v="368"/>
    <n v="80809.350000000006"/>
    <n v="37272.33"/>
    <n v="43537.020000000004"/>
    <n v="0"/>
    <n v="9544.67"/>
    <n v="6766.33"/>
    <n v="4958.75"/>
    <n v="11776.4"/>
    <n v="60"/>
    <n v="6458.9"/>
    <n v="8280"/>
    <n v="135"/>
    <n v="12071.7"/>
    <n v="10449.6"/>
    <n v="514"/>
    <n v="0"/>
    <n v="0"/>
    <x v="0"/>
    <x v="0"/>
    <x v="0"/>
    <x v="0"/>
    <x v="0"/>
    <x v="0"/>
  </r>
  <r>
    <x v="0"/>
    <x v="8"/>
    <x v="0"/>
    <x v="9"/>
    <n v="1"/>
    <n v="232.4"/>
    <n v="185.92000000000002"/>
    <n v="46.48"/>
    <n v="0"/>
    <n v="15.6"/>
    <n v="62.4"/>
    <n v="0"/>
    <n v="0"/>
    <n v="0"/>
    <n v="30.88"/>
    <n v="123.52"/>
    <n v="2"/>
    <n v="0"/>
    <n v="0"/>
    <n v="0"/>
    <n v="0"/>
    <n v="0"/>
    <x v="0"/>
    <x v="0"/>
    <x v="0"/>
    <x v="0"/>
    <x v="0"/>
    <x v="0"/>
  </r>
  <r>
    <x v="0"/>
    <x v="8"/>
    <x v="0"/>
    <x v="10"/>
    <n v="19"/>
    <n v="3744.3"/>
    <n v="1717.4200000000003"/>
    <n v="2026.8799999999999"/>
    <n v="0"/>
    <n v="1205.3"/>
    <n v="583.70000000000005"/>
    <n v="0"/>
    <n v="0"/>
    <n v="0"/>
    <n v="62.57"/>
    <n v="505.73"/>
    <n v="5"/>
    <n v="759.01"/>
    <n v="627.99"/>
    <n v="30"/>
    <n v="0"/>
    <n v="0"/>
    <x v="0"/>
    <x v="0"/>
    <x v="0"/>
    <x v="0"/>
    <x v="0"/>
    <x v="0"/>
  </r>
  <r>
    <x v="0"/>
    <x v="8"/>
    <x v="0"/>
    <x v="11"/>
    <n v="293"/>
    <n v="116783.55"/>
    <n v="54617.150000000009"/>
    <n v="62166.399999999994"/>
    <n v="0"/>
    <n v="14157.05"/>
    <n v="10707.95"/>
    <n v="10542.55"/>
    <n v="19165.5"/>
    <n v="108"/>
    <n v="15138.24"/>
    <n v="12390.41"/>
    <n v="261"/>
    <n v="13400.56"/>
    <n v="12353.29"/>
    <n v="547"/>
    <n v="0"/>
    <n v="0"/>
    <x v="0"/>
    <x v="0"/>
    <x v="0"/>
    <x v="0"/>
    <x v="0"/>
    <x v="0"/>
  </r>
  <r>
    <x v="0"/>
    <x v="8"/>
    <x v="0"/>
    <x v="12"/>
    <n v="1"/>
    <n v="78"/>
    <n v="62.4"/>
    <n v="15.6"/>
    <n v="0"/>
    <n v="15.6"/>
    <n v="62.4"/>
    <n v="0"/>
    <n v="0"/>
    <n v="0"/>
    <n v="0"/>
    <n v="0"/>
    <n v="0"/>
    <n v="0"/>
    <n v="0"/>
    <n v="0"/>
    <n v="0"/>
    <n v="0"/>
    <x v="0"/>
    <x v="0"/>
    <x v="0"/>
    <x v="0"/>
    <x v="0"/>
    <x v="0"/>
  </r>
  <r>
    <x v="0"/>
    <x v="8"/>
    <x v="0"/>
    <x v="13"/>
    <n v="312"/>
    <n v="86692.62"/>
    <n v="41990.400000000001"/>
    <n v="44702.219999999994"/>
    <n v="0"/>
    <n v="8307.4699999999993"/>
    <n v="5359.78"/>
    <n v="11148.02"/>
    <n v="16430.599999999999"/>
    <n v="102"/>
    <n v="6716.67"/>
    <n v="11110.88"/>
    <n v="168"/>
    <n v="10193.06"/>
    <n v="9089.14"/>
    <n v="429"/>
    <n v="0"/>
    <n v="0"/>
    <x v="0"/>
    <x v="0"/>
    <x v="0"/>
    <x v="0"/>
    <x v="0"/>
    <x v="0"/>
  </r>
  <r>
    <x v="0"/>
    <x v="8"/>
    <x v="0"/>
    <x v="14"/>
    <n v="483"/>
    <n v="84998.45"/>
    <n v="32343.479999999996"/>
    <n v="52654.97"/>
    <n v="0"/>
    <n v="30880.35"/>
    <n v="13868.65"/>
    <n v="927.47"/>
    <n v="499.98"/>
    <n v="9"/>
    <n v="4207.53"/>
    <n v="5219.97"/>
    <n v="83"/>
    <n v="16155.62"/>
    <n v="12754.88"/>
    <n v="786"/>
    <n v="0"/>
    <n v="0"/>
    <x v="0"/>
    <x v="0"/>
    <x v="0"/>
    <x v="0"/>
    <x v="0"/>
    <x v="0"/>
  </r>
  <r>
    <x v="0"/>
    <x v="8"/>
    <x v="0"/>
    <x v="15"/>
    <n v="316"/>
    <n v="96662.1"/>
    <n v="27494.180000000008"/>
    <n v="69167.92"/>
    <n v="0"/>
    <n v="10635.01"/>
    <n v="4249.99"/>
    <n v="14353.16"/>
    <n v="7596.24"/>
    <n v="66"/>
    <n v="18622.52"/>
    <n v="8595.58"/>
    <n v="225"/>
    <n v="13945.23"/>
    <n v="7052.37"/>
    <n v="486"/>
    <n v="0"/>
    <n v="0"/>
    <x v="0"/>
    <x v="0"/>
    <x v="0"/>
    <x v="0"/>
    <x v="0"/>
    <x v="0"/>
  </r>
  <r>
    <x v="0"/>
    <x v="8"/>
    <x v="0"/>
    <x v="16"/>
    <n v="286"/>
    <n v="54510.61"/>
    <n v="16871.150000000001"/>
    <n v="37639.46"/>
    <n v="0"/>
    <n v="9449.4"/>
    <n v="3997.1"/>
    <n v="6614.24"/>
    <n v="2309.06"/>
    <n v="38"/>
    <n v="5495.51"/>
    <n v="3573.6"/>
    <n v="82"/>
    <n v="9495.31"/>
    <n v="6991.39"/>
    <n v="396"/>
    <n v="0"/>
    <n v="0"/>
    <x v="0"/>
    <x v="0"/>
    <x v="0"/>
    <x v="0"/>
    <x v="0"/>
    <x v="0"/>
  </r>
  <r>
    <x v="0"/>
    <x v="8"/>
    <x v="0"/>
    <x v="18"/>
    <n v="289"/>
    <n v="78617.75"/>
    <n v="26874.33"/>
    <n v="51743.42"/>
    <n v="0"/>
    <n v="9105.68"/>
    <n v="4166.82"/>
    <n v="7470.83"/>
    <n v="9707.4699999999993"/>
    <n v="52"/>
    <n v="10269.34"/>
    <n v="6255.26"/>
    <n v="145"/>
    <n v="12422.57"/>
    <n v="6744.78"/>
    <n v="459"/>
    <n v="0"/>
    <n v="0"/>
    <x v="0"/>
    <x v="0"/>
    <x v="0"/>
    <x v="0"/>
    <x v="0"/>
    <x v="0"/>
  </r>
  <r>
    <x v="0"/>
    <x v="8"/>
    <x v="0"/>
    <x v="19"/>
    <n v="53"/>
    <n v="9201.9500000000007"/>
    <n v="2698.0800000000017"/>
    <n v="6503.869999999999"/>
    <n v="0"/>
    <n v="3549"/>
    <n v="1405"/>
    <n v="0"/>
    <n v="0"/>
    <n v="0"/>
    <n v="1669.81"/>
    <n v="541.24"/>
    <n v="19"/>
    <n v="1224.06"/>
    <n v="751.84"/>
    <n v="55"/>
    <n v="0"/>
    <n v="0"/>
    <x v="0"/>
    <x v="0"/>
    <x v="0"/>
    <x v="0"/>
    <x v="0"/>
    <x v="0"/>
  </r>
  <r>
    <x v="0"/>
    <x v="8"/>
    <x v="1"/>
    <x v="0"/>
    <n v="1277"/>
    <n v="1107246.29"/>
    <n v="849655.8600000001"/>
    <n v="257590.43"/>
    <n v="99"/>
    <n v="113519.8"/>
    <n v="65046.47"/>
    <n v="36067.69"/>
    <n v="15200.21"/>
    <n v="248"/>
    <n v="28550.32"/>
    <n v="26397.94"/>
    <n v="414"/>
    <n v="13686.54"/>
    <n v="18952.759999999998"/>
    <n v="311"/>
    <n v="62295.08"/>
    <n v="724058.5"/>
    <x v="0"/>
    <x v="0"/>
    <x v="0"/>
    <x v="0"/>
    <x v="0"/>
    <x v="0"/>
  </r>
  <r>
    <x v="0"/>
    <x v="8"/>
    <x v="1"/>
    <x v="21"/>
    <n v="0"/>
    <n v="453"/>
    <n v="0"/>
    <n v="453"/>
    <n v="0"/>
    <n v="0"/>
    <n v="0"/>
    <n v="0"/>
    <n v="0"/>
    <n v="0"/>
    <n v="0"/>
    <n v="0"/>
    <n v="0"/>
    <n v="0"/>
    <n v="0"/>
    <n v="0"/>
    <n v="0"/>
    <n v="0"/>
    <x v="0"/>
    <x v="0"/>
    <x v="0"/>
    <x v="0"/>
    <x v="0"/>
    <x v="0"/>
  </r>
  <r>
    <x v="0"/>
    <x v="8"/>
    <x v="1"/>
    <x v="1"/>
    <n v="377"/>
    <n v="1199650.23"/>
    <n v="1146287.2"/>
    <n v="53363.03"/>
    <n v="28"/>
    <n v="23108.9"/>
    <n v="26703.1"/>
    <n v="3612.18"/>
    <n v="2222.7800000000002"/>
    <n v="20"/>
    <n v="6952.35"/>
    <n v="9107.2999999999993"/>
    <n v="146"/>
    <n v="3134.65"/>
    <n v="8803.25"/>
    <n v="138"/>
    <n v="15012.95"/>
    <n v="1099451"/>
    <x v="0"/>
    <x v="0"/>
    <x v="0"/>
    <x v="0"/>
    <x v="0"/>
    <x v="0"/>
  </r>
  <r>
    <x v="0"/>
    <x v="8"/>
    <x v="1"/>
    <x v="22"/>
    <n v="37"/>
    <n v="19046"/>
    <n v="5881.619999999999"/>
    <n v="13164.380000000001"/>
    <n v="0"/>
    <n v="4710"/>
    <n v="1735"/>
    <n v="270"/>
    <n v="0"/>
    <n v="3"/>
    <n v="384.3"/>
    <n v="0"/>
    <n v="4"/>
    <n v="6952.08"/>
    <n v="4146.62"/>
    <n v="19"/>
    <n v="0"/>
    <n v="0"/>
    <x v="0"/>
    <x v="0"/>
    <x v="0"/>
    <x v="0"/>
    <x v="0"/>
    <x v="0"/>
  </r>
  <r>
    <x v="0"/>
    <x v="8"/>
    <x v="1"/>
    <x v="23"/>
    <n v="50"/>
    <n v="23184.9"/>
    <n v="12528.52"/>
    <n v="10656.380000000001"/>
    <n v="0"/>
    <n v="4462.25"/>
    <n v="4207.75"/>
    <n v="351.84"/>
    <n v="2218.86"/>
    <n v="7"/>
    <n v="3400.75"/>
    <n v="5705.25"/>
    <n v="43"/>
    <n v="135.54"/>
    <n v="396.66"/>
    <n v="5"/>
    <n v="0"/>
    <n v="0"/>
    <x v="0"/>
    <x v="0"/>
    <x v="0"/>
    <x v="0"/>
    <x v="0"/>
    <x v="0"/>
  </r>
  <r>
    <x v="0"/>
    <x v="8"/>
    <x v="1"/>
    <x v="24"/>
    <n v="0"/>
    <n v="1440172.98"/>
    <n v="1436425.58"/>
    <n v="3747.4"/>
    <n v="38"/>
    <n v="0"/>
    <n v="0"/>
    <n v="0"/>
    <n v="0"/>
    <n v="0"/>
    <n v="0"/>
    <n v="0"/>
    <n v="0"/>
    <n v="0"/>
    <n v="0"/>
    <n v="0"/>
    <n v="3221.4"/>
    <n v="1436426"/>
    <x v="0"/>
    <x v="0"/>
    <x v="0"/>
    <x v="0"/>
    <x v="0"/>
    <x v="0"/>
  </r>
  <r>
    <x v="0"/>
    <x v="8"/>
    <x v="1"/>
    <x v="10"/>
    <n v="6"/>
    <n v="2058.6"/>
    <n v="884.06999999999994"/>
    <n v="1174.53"/>
    <n v="0"/>
    <n v="118.3"/>
    <n v="296.7"/>
    <n v="12.35"/>
    <n v="111.15"/>
    <n v="1"/>
    <n v="0"/>
    <n v="0"/>
    <n v="0"/>
    <n v="34.880000000000003"/>
    <n v="476.22"/>
    <n v="5"/>
    <n v="0"/>
    <n v="0"/>
    <x v="0"/>
    <x v="0"/>
    <x v="0"/>
    <x v="0"/>
    <x v="0"/>
    <x v="0"/>
  </r>
  <r>
    <x v="0"/>
    <x v="8"/>
    <x v="1"/>
    <x v="185"/>
    <n v="0"/>
    <n v="172"/>
    <n v="0"/>
    <n v="172"/>
    <n v="0"/>
    <n v="0"/>
    <n v="0"/>
    <n v="0"/>
    <n v="0"/>
    <n v="0"/>
    <n v="0"/>
    <n v="0"/>
    <n v="0"/>
    <n v="0"/>
    <n v="0"/>
    <n v="0"/>
    <n v="0"/>
    <n v="0"/>
    <x v="0"/>
    <x v="0"/>
    <x v="0"/>
    <x v="0"/>
    <x v="0"/>
    <x v="0"/>
  </r>
  <r>
    <x v="0"/>
    <x v="8"/>
    <x v="1"/>
    <x v="112"/>
    <n v="366"/>
    <n v="87430.8"/>
    <n v="45016.380000000005"/>
    <n v="42414.42"/>
    <n v="0"/>
    <n v="25460.65"/>
    <n v="27329.35"/>
    <n v="2145.42"/>
    <n v="2852.33"/>
    <n v="23"/>
    <n v="7424"/>
    <n v="8961.85"/>
    <n v="158"/>
    <n v="4400.3500000000004"/>
    <n v="5872.85"/>
    <n v="124"/>
    <n v="0"/>
    <n v="0"/>
    <x v="0"/>
    <x v="0"/>
    <x v="0"/>
    <x v="0"/>
    <x v="0"/>
    <x v="0"/>
  </r>
  <r>
    <x v="0"/>
    <x v="8"/>
    <x v="2"/>
    <x v="114"/>
    <n v="530"/>
    <n v="641577.57999999996"/>
    <n v="354261.30999999994"/>
    <n v="287316.27"/>
    <n v="9"/>
    <n v="39839.550000000003"/>
    <n v="33495.449999999997"/>
    <n v="43849.4"/>
    <n v="29622.95"/>
    <n v="162"/>
    <n v="139117.79999999999"/>
    <n v="123713"/>
    <n v="1899"/>
    <n v="16532.47"/>
    <n v="9297.48"/>
    <n v="67"/>
    <n v="44784.05"/>
    <n v="158132.4"/>
    <x v="0"/>
    <x v="0"/>
    <x v="0"/>
    <x v="0"/>
    <x v="0"/>
    <x v="0"/>
  </r>
  <r>
    <x v="0"/>
    <x v="8"/>
    <x v="2"/>
    <x v="25"/>
    <n v="456"/>
    <n v="516667.96"/>
    <n v="377051.26"/>
    <n v="139616.70000000001"/>
    <n v="4"/>
    <n v="35572.85"/>
    <n v="30274.15"/>
    <n v="28131.18"/>
    <n v="17588.87"/>
    <n v="134"/>
    <n v="72441.490000000005"/>
    <n v="91846.81"/>
    <n v="1359"/>
    <n v="1640.18"/>
    <n v="1193.97"/>
    <n v="59"/>
    <n v="0"/>
    <n v="236147.5"/>
    <x v="0"/>
    <x v="0"/>
    <x v="0"/>
    <x v="0"/>
    <x v="0"/>
    <x v="0"/>
  </r>
  <r>
    <x v="0"/>
    <x v="8"/>
    <x v="2"/>
    <x v="26"/>
    <n v="231"/>
    <n v="184385.68"/>
    <n v="85341.639999999985"/>
    <n v="99044.040000000008"/>
    <n v="0"/>
    <n v="19754.27"/>
    <n v="15745.73"/>
    <n v="15654.3"/>
    <n v="4848.25"/>
    <n v="55"/>
    <n v="57161.87"/>
    <n v="64629.46"/>
    <n v="838"/>
    <n v="183.6"/>
    <n v="118.2"/>
    <n v="5"/>
    <n v="0"/>
    <n v="0"/>
    <x v="0"/>
    <x v="0"/>
    <x v="0"/>
    <x v="0"/>
    <x v="0"/>
    <x v="0"/>
  </r>
  <r>
    <x v="0"/>
    <x v="8"/>
    <x v="3"/>
    <x v="27"/>
    <n v="312"/>
    <n v="126784.15"/>
    <n v="58880.899999999994"/>
    <n v="67903.25"/>
    <n v="3"/>
    <n v="12453.2"/>
    <n v="8154.8"/>
    <n v="27189.89"/>
    <n v="32172.81"/>
    <n v="126"/>
    <n v="15046.01"/>
    <n v="18076.59"/>
    <n v="310"/>
    <n v="6967.15"/>
    <n v="476.7"/>
    <n v="24"/>
    <n v="3000"/>
    <n v="0"/>
    <x v="0"/>
    <x v="0"/>
    <x v="0"/>
    <x v="0"/>
    <x v="0"/>
    <x v="0"/>
  </r>
  <r>
    <x v="0"/>
    <x v="8"/>
    <x v="3"/>
    <x v="28"/>
    <n v="167"/>
    <n v="100562.46"/>
    <n v="42503.600000000006"/>
    <n v="58058.86"/>
    <n v="7"/>
    <n v="18974"/>
    <n v="7901"/>
    <n v="16060.13"/>
    <n v="7643.62"/>
    <n v="61"/>
    <n v="4458.2299999999996"/>
    <n v="3790.63"/>
    <n v="101"/>
    <n v="184.5"/>
    <n v="0"/>
    <n v="7"/>
    <n v="16625"/>
    <n v="23168.35"/>
    <x v="0"/>
    <x v="0"/>
    <x v="0"/>
    <x v="0"/>
    <x v="0"/>
    <x v="0"/>
  </r>
  <r>
    <x v="0"/>
    <x v="8"/>
    <x v="3"/>
    <x v="29"/>
    <n v="300"/>
    <n v="575750.54"/>
    <n v="372832.30000000005"/>
    <n v="202918.24"/>
    <n v="26"/>
    <n v="28527"/>
    <n v="14826.75"/>
    <n v="33608.589999999997"/>
    <n v="37789.31"/>
    <n v="152"/>
    <n v="17792.62"/>
    <n v="17727.43"/>
    <n v="352"/>
    <n v="2830.23"/>
    <n v="98.67"/>
    <n v="20"/>
    <n v="116024.8"/>
    <n v="302390.2"/>
    <x v="0"/>
    <x v="0"/>
    <x v="0"/>
    <x v="0"/>
    <x v="0"/>
    <x v="0"/>
  </r>
  <r>
    <x v="0"/>
    <x v="8"/>
    <x v="3"/>
    <x v="115"/>
    <n v="1"/>
    <n v="101"/>
    <n v="0"/>
    <n v="101"/>
    <n v="0"/>
    <n v="84"/>
    <n v="0"/>
    <n v="0"/>
    <n v="0"/>
    <n v="0"/>
    <n v="0"/>
    <n v="0"/>
    <n v="0"/>
    <n v="0"/>
    <n v="0"/>
    <n v="0"/>
    <n v="0"/>
    <n v="0"/>
    <x v="0"/>
    <x v="0"/>
    <x v="0"/>
    <x v="0"/>
    <x v="0"/>
    <x v="0"/>
  </r>
  <r>
    <x v="0"/>
    <x v="8"/>
    <x v="4"/>
    <x v="31"/>
    <n v="96"/>
    <n v="96490.45"/>
    <n v="94040.45"/>
    <n v="2450"/>
    <n v="0"/>
    <n v="0"/>
    <n v="0"/>
    <n v="0"/>
    <n v="0"/>
    <n v="0"/>
    <n v="0"/>
    <n v="0"/>
    <n v="0"/>
    <n v="0"/>
    <n v="0"/>
    <n v="0"/>
    <n v="0"/>
    <n v="0"/>
    <x v="0"/>
    <x v="0"/>
    <x v="0"/>
    <x v="0"/>
    <x v="0"/>
    <x v="0"/>
  </r>
  <r>
    <x v="0"/>
    <x v="8"/>
    <x v="4"/>
    <x v="32"/>
    <n v="56"/>
    <n v="74032.3"/>
    <n v="71132.3"/>
    <n v="2900"/>
    <n v="0"/>
    <n v="0"/>
    <n v="0"/>
    <n v="0"/>
    <n v="0"/>
    <n v="0"/>
    <n v="0"/>
    <n v="0"/>
    <n v="0"/>
    <n v="0"/>
    <n v="0"/>
    <n v="0"/>
    <n v="0"/>
    <n v="0"/>
    <x v="0"/>
    <x v="0"/>
    <x v="0"/>
    <x v="0"/>
    <x v="0"/>
    <x v="0"/>
  </r>
  <r>
    <x v="0"/>
    <x v="8"/>
    <x v="5"/>
    <x v="33"/>
    <n v="92"/>
    <n v="271107.86"/>
    <n v="202924.87"/>
    <n v="68182.989999999991"/>
    <n v="5"/>
    <n v="10380"/>
    <n v="2845"/>
    <n v="8312.49"/>
    <n v="13076.76"/>
    <n v="15"/>
    <n v="0"/>
    <n v="66.400000000000006"/>
    <n v="1"/>
    <n v="652.5"/>
    <n v="0"/>
    <n v="1"/>
    <n v="44813"/>
    <n v="186936.7"/>
    <x v="0"/>
    <x v="0"/>
    <x v="0"/>
    <x v="0"/>
    <x v="0"/>
    <x v="0"/>
  </r>
  <r>
    <x v="0"/>
    <x v="8"/>
    <x v="5"/>
    <x v="34"/>
    <n v="385"/>
    <n v="735345.91"/>
    <n v="615886.06000000006"/>
    <n v="119459.84999999999"/>
    <n v="7"/>
    <n v="34689.39"/>
    <n v="23803.11"/>
    <n v="77948.31"/>
    <n v="43294.34"/>
    <n v="184"/>
    <n v="1286.55"/>
    <n v="2865.5"/>
    <n v="40"/>
    <n v="1699.9"/>
    <n v="1172.3499999999999"/>
    <n v="19"/>
    <n v="3593.7"/>
    <n v="544750.80000000005"/>
    <x v="0"/>
    <x v="0"/>
    <x v="0"/>
    <x v="0"/>
    <x v="0"/>
    <x v="0"/>
  </r>
  <r>
    <x v="0"/>
    <x v="8"/>
    <x v="5"/>
    <x v="35"/>
    <n v="0"/>
    <n v="1025886.78"/>
    <n v="957299.42"/>
    <n v="68587.360000000001"/>
    <n v="28"/>
    <n v="0"/>
    <n v="0"/>
    <n v="0"/>
    <n v="0"/>
    <n v="0"/>
    <n v="0"/>
    <n v="0"/>
    <n v="0"/>
    <n v="0"/>
    <n v="0"/>
    <n v="0"/>
    <n v="68587.360000000001"/>
    <n v="957299.4"/>
    <x v="0"/>
    <x v="0"/>
    <x v="0"/>
    <x v="0"/>
    <x v="0"/>
    <x v="0"/>
  </r>
  <r>
    <x v="0"/>
    <x v="8"/>
    <x v="5"/>
    <x v="36"/>
    <n v="55"/>
    <n v="31759.22"/>
    <n v="20213.420000000002"/>
    <n v="11545.8"/>
    <n v="1"/>
    <n v="2151.4"/>
    <n v="1460.6"/>
    <n v="5416.28"/>
    <n v="14429.67"/>
    <n v="24"/>
    <n v="0"/>
    <n v="3784.95"/>
    <n v="23"/>
    <n v="92.7"/>
    <n v="538.20000000000005"/>
    <n v="4"/>
    <n v="3885.42"/>
    <n v="0"/>
    <x v="0"/>
    <x v="0"/>
    <x v="0"/>
    <x v="0"/>
    <x v="0"/>
    <x v="0"/>
  </r>
  <r>
    <x v="0"/>
    <x v="8"/>
    <x v="5"/>
    <x v="209"/>
    <n v="0"/>
    <n v="1480.05"/>
    <n v="1480.05"/>
    <n v="0"/>
    <n v="0"/>
    <n v="0"/>
    <n v="0"/>
    <n v="0"/>
    <n v="1480.05"/>
    <n v="1"/>
    <n v="0"/>
    <n v="0"/>
    <n v="0"/>
    <n v="0"/>
    <n v="0"/>
    <n v="0"/>
    <n v="0"/>
    <n v="0"/>
    <x v="0"/>
    <x v="0"/>
    <x v="0"/>
    <x v="0"/>
    <x v="0"/>
    <x v="0"/>
  </r>
  <r>
    <x v="0"/>
    <x v="8"/>
    <x v="6"/>
    <x v="38"/>
    <n v="223"/>
    <n v="1141968.94"/>
    <n v="1057155.52"/>
    <n v="84813.419999999984"/>
    <n v="32"/>
    <n v="21827.38"/>
    <n v="12687.62"/>
    <n v="90"/>
    <n v="539.5"/>
    <n v="3"/>
    <n v="4546.05"/>
    <n v="11121.75"/>
    <n v="150"/>
    <n v="41657.78"/>
    <n v="33792.82"/>
    <n v="191"/>
    <n v="14548.21"/>
    <n v="999013.8"/>
    <x v="0"/>
    <x v="0"/>
    <x v="0"/>
    <x v="0"/>
    <x v="0"/>
    <x v="0"/>
  </r>
  <r>
    <x v="0"/>
    <x v="8"/>
    <x v="6"/>
    <x v="39"/>
    <n v="208"/>
    <n v="106654.62"/>
    <n v="54702.61"/>
    <n v="51952.009999999995"/>
    <n v="0"/>
    <n v="6926.15"/>
    <n v="6993.35"/>
    <n v="382.98"/>
    <n v="196.32"/>
    <n v="7"/>
    <n v="15749.19"/>
    <n v="18267.96"/>
    <n v="240"/>
    <n v="28893.69"/>
    <n v="29244.98"/>
    <n v="179"/>
    <n v="0"/>
    <n v="0"/>
    <x v="0"/>
    <x v="0"/>
    <x v="0"/>
    <x v="0"/>
    <x v="0"/>
    <x v="0"/>
  </r>
  <r>
    <x v="0"/>
    <x v="8"/>
    <x v="6"/>
    <x v="40"/>
    <n v="236"/>
    <n v="138533.23000000001"/>
    <n v="70524.300000000017"/>
    <n v="68008.929999999993"/>
    <n v="0"/>
    <n v="8858.75"/>
    <n v="7731.75"/>
    <n v="13.13"/>
    <n v="212.02"/>
    <n v="3"/>
    <n v="20009.03"/>
    <n v="27281.919999999998"/>
    <n v="381"/>
    <n v="38271.019999999997"/>
    <n v="35298.61"/>
    <n v="203"/>
    <n v="0"/>
    <n v="0"/>
    <x v="0"/>
    <x v="0"/>
    <x v="0"/>
    <x v="0"/>
    <x v="0"/>
    <x v="0"/>
  </r>
  <r>
    <x v="0"/>
    <x v="8"/>
    <x v="7"/>
    <x v="41"/>
    <n v="233"/>
    <n v="148628.22"/>
    <n v="58912.290000000008"/>
    <n v="89715.93"/>
    <n v="0"/>
    <n v="20824.88"/>
    <n v="15988.87"/>
    <n v="3167.89"/>
    <n v="2092.21"/>
    <n v="21"/>
    <n v="23316.66"/>
    <n v="40546.86"/>
    <n v="492"/>
    <n v="193.5"/>
    <n v="284.35000000000002"/>
    <n v="6"/>
    <n v="0"/>
    <n v="0"/>
    <x v="0"/>
    <x v="0"/>
    <x v="0"/>
    <x v="0"/>
    <x v="0"/>
    <x v="0"/>
  </r>
  <r>
    <x v="0"/>
    <x v="8"/>
    <x v="8"/>
    <x v="5"/>
    <n v="351"/>
    <n v="243606.75"/>
    <n v="176916.9"/>
    <n v="66689.850000000006"/>
    <n v="10"/>
    <n v="25351.95"/>
    <n v="22342.05"/>
    <n v="9989.0300000000007"/>
    <n v="10878.62"/>
    <n v="165"/>
    <n v="7942.78"/>
    <n v="7952.12"/>
    <n v="138"/>
    <n v="2849.76"/>
    <n v="3387.89"/>
    <n v="89"/>
    <n v="19709.330000000002"/>
    <n v="132356.20000000001"/>
    <x v="0"/>
    <x v="0"/>
    <x v="0"/>
    <x v="0"/>
    <x v="0"/>
    <x v="0"/>
  </r>
  <r>
    <x v="0"/>
    <x v="8"/>
    <x v="8"/>
    <x v="42"/>
    <n v="192"/>
    <n v="493449.95"/>
    <n v="428276.58"/>
    <n v="65173.37"/>
    <n v="20"/>
    <n v="18240.38"/>
    <n v="9074.6200000000008"/>
    <n v="14272.33"/>
    <n v="7902.02"/>
    <n v="105"/>
    <n v="4095.37"/>
    <n v="4219.53"/>
    <n v="61"/>
    <n v="2088.71"/>
    <n v="2345.19"/>
    <n v="22"/>
    <n v="26376.58"/>
    <n v="404735.2"/>
    <x v="0"/>
    <x v="0"/>
    <x v="0"/>
    <x v="0"/>
    <x v="0"/>
    <x v="0"/>
  </r>
  <r>
    <x v="0"/>
    <x v="8"/>
    <x v="9"/>
    <x v="43"/>
    <n v="502"/>
    <n v="214357.37"/>
    <n v="67233.260000000009"/>
    <n v="147124.10999999999"/>
    <n v="1"/>
    <n v="52308.63"/>
    <n v="23523.87"/>
    <n v="54247.82"/>
    <n v="27223.64"/>
    <n v="72"/>
    <n v="12377.26"/>
    <n v="1838.89"/>
    <n v="95"/>
    <n v="26145.4"/>
    <n v="8263.75"/>
    <n v="56"/>
    <n v="0"/>
    <n v="6383.11"/>
    <x v="0"/>
    <x v="0"/>
    <x v="0"/>
    <x v="0"/>
    <x v="0"/>
    <x v="0"/>
  </r>
  <r>
    <x v="0"/>
    <x v="8"/>
    <x v="9"/>
    <x v="44"/>
    <n v="200"/>
    <n v="461736.69"/>
    <n v="379763.7"/>
    <n v="81972.990000000005"/>
    <n v="4"/>
    <n v="39048.980000000003"/>
    <n v="11840.42"/>
    <n v="28684.44"/>
    <n v="47883.46"/>
    <n v="43"/>
    <n v="0"/>
    <n v="852.8"/>
    <n v="10"/>
    <n v="65.569999999999993"/>
    <n v="3253.88"/>
    <n v="5"/>
    <n v="0"/>
    <n v="315933.09999999998"/>
    <x v="0"/>
    <x v="0"/>
    <x v="0"/>
    <x v="0"/>
    <x v="0"/>
    <x v="0"/>
  </r>
  <r>
    <x v="0"/>
    <x v="8"/>
    <x v="9"/>
    <x v="45"/>
    <n v="352"/>
    <n v="158423.54999999999"/>
    <n v="47824.7"/>
    <n v="110598.84999999999"/>
    <n v="0"/>
    <n v="23618.3"/>
    <n v="9386.9500000000007"/>
    <n v="62760.29"/>
    <n v="26848.41"/>
    <n v="70"/>
    <n v="8660.98"/>
    <n v="5453.62"/>
    <n v="120"/>
    <n v="15559.28"/>
    <n v="6135.72"/>
    <n v="44"/>
    <n v="0"/>
    <n v="0"/>
    <x v="0"/>
    <x v="0"/>
    <x v="0"/>
    <x v="0"/>
    <x v="0"/>
    <x v="0"/>
  </r>
  <r>
    <x v="0"/>
    <x v="8"/>
    <x v="10"/>
    <x v="47"/>
    <n v="30"/>
    <n v="69394.39"/>
    <n v="22158.740000000005"/>
    <n v="47235.649999999994"/>
    <n v="4"/>
    <n v="3044.5"/>
    <n v="1598"/>
    <n v="925.94"/>
    <n v="2261.81"/>
    <n v="9"/>
    <n v="2813.31"/>
    <n v="3611.39"/>
    <n v="63"/>
    <n v="178.2"/>
    <n v="284.7"/>
    <n v="5"/>
    <n v="40273.699999999997"/>
    <n v="14402.84"/>
    <x v="0"/>
    <x v="0"/>
    <x v="0"/>
    <x v="0"/>
    <x v="0"/>
    <x v="0"/>
  </r>
  <r>
    <x v="0"/>
    <x v="8"/>
    <x v="10"/>
    <x v="48"/>
    <n v="60"/>
    <n v="137754.95000000001"/>
    <n v="36159.700000000012"/>
    <n v="101595.25"/>
    <n v="18"/>
    <n v="8895.25"/>
    <n v="1352.25"/>
    <n v="0"/>
    <n v="0"/>
    <n v="0"/>
    <n v="0"/>
    <n v="0"/>
    <n v="0"/>
    <n v="0"/>
    <n v="0"/>
    <n v="0"/>
    <n v="92700"/>
    <n v="34807.449999999997"/>
    <x v="0"/>
    <x v="0"/>
    <x v="0"/>
    <x v="0"/>
    <x v="0"/>
    <x v="0"/>
  </r>
  <r>
    <x v="0"/>
    <x v="8"/>
    <x v="10"/>
    <x v="49"/>
    <n v="145"/>
    <n v="576053.99"/>
    <n v="167456.03999999998"/>
    <n v="408597.95"/>
    <n v="32"/>
    <n v="12989.5"/>
    <n v="4026.75"/>
    <n v="2164.6999999999998"/>
    <n v="2690.5"/>
    <n v="15"/>
    <n v="7708.21"/>
    <n v="4796.8900000000003"/>
    <n v="113"/>
    <n v="1126.1400000000001"/>
    <n v="737.46"/>
    <n v="20"/>
    <n v="341349.4"/>
    <n v="155204.4"/>
    <x v="0"/>
    <x v="0"/>
    <x v="0"/>
    <x v="0"/>
    <x v="0"/>
    <x v="0"/>
  </r>
  <r>
    <x v="0"/>
    <x v="8"/>
    <x v="10"/>
    <x v="50"/>
    <n v="69"/>
    <n v="697858.56000000006"/>
    <n v="424402.55000000005"/>
    <n v="273456.01"/>
    <n v="92"/>
    <n v="8062.63"/>
    <n v="2924.87"/>
    <n v="14983.23"/>
    <n v="8109.88"/>
    <n v="33"/>
    <n v="4703.55"/>
    <n v="975.75"/>
    <n v="53"/>
    <n v="456.6"/>
    <n v="284"/>
    <n v="10"/>
    <n v="245250"/>
    <n v="412108.1"/>
    <x v="0"/>
    <x v="0"/>
    <x v="0"/>
    <x v="0"/>
    <x v="0"/>
    <x v="0"/>
  </r>
  <r>
    <x v="0"/>
    <x v="8"/>
    <x v="10"/>
    <x v="51"/>
    <n v="4"/>
    <n v="11193.39"/>
    <n v="3342.99"/>
    <n v="7850.4"/>
    <n v="2"/>
    <n v="672"/>
    <n v="0"/>
    <n v="815.4"/>
    <n v="0"/>
    <n v="3"/>
    <n v="0"/>
    <n v="0"/>
    <n v="0"/>
    <n v="0"/>
    <n v="0"/>
    <n v="0"/>
    <n v="6300"/>
    <n v="3342.99"/>
    <x v="0"/>
    <x v="0"/>
    <x v="0"/>
    <x v="0"/>
    <x v="0"/>
    <x v="0"/>
  </r>
  <r>
    <x v="0"/>
    <x v="8"/>
    <x v="10"/>
    <x v="52"/>
    <n v="274"/>
    <n v="52374.879999999997"/>
    <n v="19924.929999999993"/>
    <n v="32449.950000000004"/>
    <n v="0"/>
    <n v="11619.4"/>
    <n v="5805.6"/>
    <n v="9242.82"/>
    <n v="5057.63"/>
    <n v="40"/>
    <n v="7293.63"/>
    <n v="5637.45"/>
    <n v="130"/>
    <n v="4266.1000000000004"/>
    <n v="3424.25"/>
    <n v="49"/>
    <n v="0"/>
    <n v="0"/>
    <x v="0"/>
    <x v="0"/>
    <x v="0"/>
    <x v="0"/>
    <x v="0"/>
    <x v="0"/>
  </r>
  <r>
    <x v="0"/>
    <x v="8"/>
    <x v="10"/>
    <x v="53"/>
    <n v="108"/>
    <n v="330810.21999999997"/>
    <n v="151094.89999999997"/>
    <n v="179715.32"/>
    <n v="27"/>
    <n v="12279.25"/>
    <n v="3350.75"/>
    <n v="11739.55"/>
    <n v="7283.06"/>
    <n v="26"/>
    <n v="4480.92"/>
    <n v="1375.73"/>
    <n v="58"/>
    <n v="178.2"/>
    <n v="0"/>
    <n v="2"/>
    <n v="151037.4"/>
    <n v="139085.29999999999"/>
    <x v="0"/>
    <x v="0"/>
    <x v="0"/>
    <x v="0"/>
    <x v="0"/>
    <x v="0"/>
  </r>
  <r>
    <x v="0"/>
    <x v="8"/>
    <x v="10"/>
    <x v="54"/>
    <n v="142"/>
    <n v="421892.98"/>
    <n v="208797.12999999998"/>
    <n v="213095.85"/>
    <n v="31"/>
    <n v="13139.51"/>
    <n v="6680.49"/>
    <n v="8390.4599999999991"/>
    <n v="1898.94"/>
    <n v="25"/>
    <n v="15306.38"/>
    <n v="9581.77"/>
    <n v="246"/>
    <n v="738"/>
    <n v="236.7"/>
    <n v="13"/>
    <n v="174513.5"/>
    <n v="190399.3"/>
    <x v="0"/>
    <x v="0"/>
    <x v="0"/>
    <x v="0"/>
    <x v="0"/>
    <x v="0"/>
  </r>
  <r>
    <x v="0"/>
    <x v="8"/>
    <x v="11"/>
    <x v="56"/>
    <n v="104"/>
    <n v="27131"/>
    <n v="2640.9000000000015"/>
    <n v="24490.1"/>
    <n v="0"/>
    <n v="24490.1"/>
    <n v="2640.9"/>
    <n v="0"/>
    <n v="0"/>
    <n v="0"/>
    <n v="0"/>
    <n v="0"/>
    <n v="0"/>
    <n v="0"/>
    <n v="0"/>
    <n v="0"/>
    <n v="0"/>
    <n v="0"/>
    <x v="0"/>
    <x v="0"/>
    <x v="0"/>
    <x v="0"/>
    <x v="0"/>
    <x v="0"/>
  </r>
  <r>
    <x v="0"/>
    <x v="8"/>
    <x v="11"/>
    <x v="57"/>
    <n v="179"/>
    <n v="46158.6"/>
    <n v="8113.9799999999959"/>
    <n v="38044.620000000003"/>
    <n v="0"/>
    <n v="37765.620000000003"/>
    <n v="8113.98"/>
    <n v="0"/>
    <n v="0"/>
    <n v="0"/>
    <n v="279"/>
    <n v="0"/>
    <n v="3"/>
    <n v="0"/>
    <n v="0"/>
    <n v="0"/>
    <n v="0"/>
    <n v="0"/>
    <x v="0"/>
    <x v="0"/>
    <x v="0"/>
    <x v="0"/>
    <x v="0"/>
    <x v="0"/>
  </r>
  <r>
    <x v="0"/>
    <x v="8"/>
    <x v="11"/>
    <x v="58"/>
    <n v="127"/>
    <n v="33485"/>
    <n v="5523.0999999999985"/>
    <n v="27961.9"/>
    <n v="0"/>
    <n v="27961.9"/>
    <n v="5523.1"/>
    <n v="0"/>
    <n v="0"/>
    <n v="0"/>
    <n v="0"/>
    <n v="0"/>
    <n v="0"/>
    <n v="0"/>
    <n v="0"/>
    <n v="0"/>
    <n v="0"/>
    <n v="0"/>
    <x v="0"/>
    <x v="0"/>
    <x v="0"/>
    <x v="0"/>
    <x v="0"/>
    <x v="0"/>
  </r>
  <r>
    <x v="0"/>
    <x v="8"/>
    <x v="11"/>
    <x v="59"/>
    <n v="1"/>
    <n v="4200"/>
    <n v="0"/>
    <n v="4200"/>
    <n v="0"/>
    <n v="0"/>
    <n v="0"/>
    <n v="0"/>
    <n v="0"/>
    <n v="0"/>
    <n v="0"/>
    <n v="0"/>
    <n v="0"/>
    <n v="0"/>
    <n v="0"/>
    <n v="0"/>
    <n v="0"/>
    <n v="0"/>
    <x v="0"/>
    <x v="0"/>
    <x v="0"/>
    <x v="0"/>
    <x v="0"/>
    <x v="0"/>
  </r>
  <r>
    <x v="0"/>
    <x v="8"/>
    <x v="11"/>
    <x v="120"/>
    <n v="34"/>
    <n v="8309.2000000000007"/>
    <n v="2129.1600000000008"/>
    <n v="6180.04"/>
    <n v="0"/>
    <n v="6150.4"/>
    <n v="2010.6"/>
    <n v="0"/>
    <n v="0"/>
    <n v="0"/>
    <n v="29.64"/>
    <n v="118.56"/>
    <n v="1"/>
    <n v="0"/>
    <n v="0"/>
    <n v="0"/>
    <n v="0"/>
    <n v="0"/>
    <x v="0"/>
    <x v="0"/>
    <x v="0"/>
    <x v="0"/>
    <x v="0"/>
    <x v="0"/>
  </r>
  <r>
    <x v="0"/>
    <x v="8"/>
    <x v="12"/>
    <x v="60"/>
    <n v="61"/>
    <n v="314297.65000000002"/>
    <n v="1109.0800000000163"/>
    <n v="313188.57"/>
    <n v="15"/>
    <n v="8960.51"/>
    <n v="834.49"/>
    <n v="325.8"/>
    <n v="0"/>
    <n v="1"/>
    <n v="473.26"/>
    <n v="274.58999999999997"/>
    <n v="6"/>
    <n v="0"/>
    <n v="0"/>
    <n v="0"/>
    <n v="303429"/>
    <n v="0"/>
    <x v="0"/>
    <x v="0"/>
    <x v="0"/>
    <x v="0"/>
    <x v="0"/>
    <x v="0"/>
  </r>
  <r>
    <x v="0"/>
    <x v="8"/>
    <x v="12"/>
    <x v="61"/>
    <n v="195"/>
    <n v="78096.639999999999"/>
    <n v="41288.620000000003"/>
    <n v="36808.019999999997"/>
    <n v="6"/>
    <n v="8773.5499999999993"/>
    <n v="3379.95"/>
    <n v="11207.3"/>
    <n v="4371.8"/>
    <n v="48"/>
    <n v="2868.17"/>
    <n v="4845.2299999999996"/>
    <n v="94"/>
    <n v="4697.3999999999996"/>
    <n v="4560.3999999999996"/>
    <n v="24"/>
    <n v="9014.6"/>
    <n v="24131.24"/>
    <x v="0"/>
    <x v="0"/>
    <x v="0"/>
    <x v="0"/>
    <x v="0"/>
    <x v="0"/>
  </r>
  <r>
    <x v="0"/>
    <x v="8"/>
    <x v="12"/>
    <x v="55"/>
    <n v="145"/>
    <n v="175998.31"/>
    <n v="76432.39"/>
    <n v="99565.92"/>
    <n v="16"/>
    <n v="12664.25"/>
    <n v="6290.75"/>
    <n v="5418.97"/>
    <n v="7813.43"/>
    <n v="40"/>
    <n v="6615.11"/>
    <n v="2277.84"/>
    <n v="65"/>
    <n v="2750.19"/>
    <n v="5341.86"/>
    <n v="45"/>
    <n v="72117.399999999994"/>
    <n v="54708.51"/>
    <x v="0"/>
    <x v="0"/>
    <x v="0"/>
    <x v="0"/>
    <x v="0"/>
    <x v="0"/>
  </r>
  <r>
    <x v="0"/>
    <x v="8"/>
    <x v="13"/>
    <x v="62"/>
    <n v="714"/>
    <n v="204790.46"/>
    <n v="172117.62"/>
    <n v="32672.84"/>
    <n v="0"/>
    <n v="8677.0499999999993"/>
    <n v="33157.949999999997"/>
    <n v="2303.46"/>
    <n v="10917.89"/>
    <n v="48"/>
    <n v="14695.25"/>
    <n v="125881.7"/>
    <n v="1095"/>
    <n v="140.08000000000001"/>
    <n v="2160.0700000000002"/>
    <n v="38"/>
    <n v="0"/>
    <n v="0"/>
    <x v="0"/>
    <x v="0"/>
    <x v="0"/>
    <x v="0"/>
    <x v="0"/>
    <x v="0"/>
  </r>
  <r>
    <x v="0"/>
    <x v="8"/>
    <x v="14"/>
    <x v="63"/>
    <n v="31"/>
    <n v="50652.9"/>
    <n v="14121.700000000004"/>
    <n v="36531.199999999997"/>
    <n v="0"/>
    <n v="3721"/>
    <n v="1474"/>
    <n v="28216.1"/>
    <n v="10956"/>
    <n v="20"/>
    <n v="4594.1000000000004"/>
    <n v="1691.7"/>
    <n v="19"/>
    <n v="0"/>
    <n v="0"/>
    <n v="0"/>
    <n v="0"/>
    <n v="0"/>
    <x v="0"/>
    <x v="0"/>
    <x v="0"/>
    <x v="0"/>
    <x v="0"/>
    <x v="0"/>
  </r>
  <r>
    <x v="0"/>
    <x v="8"/>
    <x v="15"/>
    <x v="64"/>
    <n v="41"/>
    <n v="120015.16"/>
    <n v="82295.91"/>
    <n v="37719.25"/>
    <n v="5"/>
    <n v="4937.13"/>
    <n v="1561.62"/>
    <n v="1675"/>
    <n v="1298.8"/>
    <n v="10"/>
    <n v="885.6"/>
    <n v="375.2"/>
    <n v="8"/>
    <n v="616.75"/>
    <n v="148"/>
    <n v="3"/>
    <n v="29604.77"/>
    <n v="78912.289999999994"/>
    <x v="0"/>
    <x v="0"/>
    <x v="0"/>
    <x v="0"/>
    <x v="0"/>
    <x v="0"/>
  </r>
  <r>
    <x v="0"/>
    <x v="8"/>
    <x v="16"/>
    <x v="65"/>
    <n v="140"/>
    <n v="70218.81"/>
    <n v="39406.14"/>
    <n v="30812.67"/>
    <n v="1"/>
    <n v="12388.88"/>
    <n v="7866.12"/>
    <n v="1344.6"/>
    <n v="5518.3"/>
    <n v="17"/>
    <n v="16536.59"/>
    <n v="16136.85"/>
    <n v="266"/>
    <n v="85.6"/>
    <n v="4.55"/>
    <n v="13"/>
    <n v="0"/>
    <n v="9880.32"/>
    <x v="0"/>
    <x v="0"/>
    <x v="0"/>
    <x v="0"/>
    <x v="0"/>
    <x v="0"/>
  </r>
  <r>
    <x v="0"/>
    <x v="8"/>
    <x v="16"/>
    <x v="66"/>
    <n v="56"/>
    <n v="37375.85"/>
    <n v="11734.889999999996"/>
    <n v="25640.960000000003"/>
    <n v="0"/>
    <n v="5662.75"/>
    <n v="3017.25"/>
    <n v="2923.51"/>
    <n v="3246.44"/>
    <n v="34"/>
    <n v="15353.5"/>
    <n v="4847.2"/>
    <n v="142"/>
    <n v="1519.2"/>
    <n v="624"/>
    <n v="6"/>
    <n v="0"/>
    <n v="0"/>
    <x v="0"/>
    <x v="0"/>
    <x v="0"/>
    <x v="0"/>
    <x v="0"/>
    <x v="0"/>
  </r>
  <r>
    <x v="0"/>
    <x v="8"/>
    <x v="17"/>
    <x v="67"/>
    <n v="442"/>
    <n v="192534.55"/>
    <n v="118654.01"/>
    <n v="73880.539999999994"/>
    <n v="3"/>
    <n v="11303.75"/>
    <n v="17590.75"/>
    <n v="11605.09"/>
    <n v="7683.41"/>
    <n v="61"/>
    <n v="35431.64"/>
    <n v="68513.759999999995"/>
    <n v="892"/>
    <n v="1040.06"/>
    <n v="1084.94"/>
    <n v="51"/>
    <n v="14500"/>
    <n v="23781.15"/>
    <x v="0"/>
    <x v="0"/>
    <x v="0"/>
    <x v="0"/>
    <x v="0"/>
    <x v="0"/>
  </r>
  <r>
    <x v="0"/>
    <x v="8"/>
    <x v="17"/>
    <x v="68"/>
    <n v="386"/>
    <n v="173373.41"/>
    <n v="118124.34"/>
    <n v="55249.07"/>
    <n v="1"/>
    <n v="9275.9"/>
    <n v="15299.7"/>
    <n v="11119.76"/>
    <n v="11787.74"/>
    <n v="56"/>
    <n v="32456.45"/>
    <n v="63106.03"/>
    <n v="748"/>
    <n v="1688.96"/>
    <n v="1051.2"/>
    <n v="67"/>
    <n v="0"/>
    <n v="26879.67"/>
    <x v="0"/>
    <x v="0"/>
    <x v="0"/>
    <x v="0"/>
    <x v="0"/>
    <x v="0"/>
  </r>
  <r>
    <x v="0"/>
    <x v="8"/>
    <x v="18"/>
    <x v="69"/>
    <n v="90"/>
    <n v="39094.78"/>
    <n v="15598.400000000001"/>
    <n v="23496.379999999997"/>
    <n v="3"/>
    <n v="9007.26"/>
    <n v="3132.74"/>
    <n v="1168.24"/>
    <n v="816.66"/>
    <n v="8"/>
    <n v="9300.11"/>
    <n v="5313.79"/>
    <n v="94"/>
    <n v="89.1"/>
    <n v="0"/>
    <n v="1"/>
    <n v="3931.67"/>
    <n v="6335.21"/>
    <x v="0"/>
    <x v="0"/>
    <x v="0"/>
    <x v="0"/>
    <x v="0"/>
    <x v="0"/>
  </r>
  <r>
    <x v="0"/>
    <x v="8"/>
    <x v="19"/>
    <x v="70"/>
    <n v="91"/>
    <n v="103384.68"/>
    <n v="25482.939999999988"/>
    <n v="77901.740000000005"/>
    <n v="1"/>
    <n v="11749"/>
    <n v="3421"/>
    <n v="4050.18"/>
    <n v="2131.4299999999998"/>
    <n v="19"/>
    <n v="16107.66"/>
    <n v="5043.43"/>
    <n v="132"/>
    <n v="38990.9"/>
    <n v="4152.25"/>
    <n v="31"/>
    <n v="0"/>
    <n v="10734.83"/>
    <x v="0"/>
    <x v="0"/>
    <x v="0"/>
    <x v="0"/>
    <x v="0"/>
    <x v="0"/>
  </r>
  <r>
    <x v="0"/>
    <x v="8"/>
    <x v="19"/>
    <x v="71"/>
    <n v="83"/>
    <n v="134875.01999999999"/>
    <n v="72292.229999999981"/>
    <n v="62582.790000000008"/>
    <n v="2"/>
    <n v="10821.5"/>
    <n v="3986"/>
    <n v="10195.4"/>
    <n v="4855.8"/>
    <n v="21"/>
    <n v="17418.59"/>
    <n v="13355.71"/>
    <n v="230"/>
    <n v="12093.3"/>
    <n v="7339.8"/>
    <n v="12"/>
    <n v="0"/>
    <n v="42754.92"/>
    <x v="0"/>
    <x v="0"/>
    <x v="0"/>
    <x v="0"/>
    <x v="0"/>
    <x v="0"/>
  </r>
  <r>
    <x v="0"/>
    <x v="8"/>
    <x v="19"/>
    <x v="72"/>
    <n v="98"/>
    <n v="56215.44"/>
    <n v="15673.489999999998"/>
    <n v="40541.950000000004"/>
    <n v="1"/>
    <n v="11618.5"/>
    <n v="3416.5"/>
    <n v="7112.64"/>
    <n v="6087.86"/>
    <n v="27"/>
    <n v="13818.52"/>
    <n v="6169.13"/>
    <n v="171"/>
    <n v="2766.6"/>
    <n v="0"/>
    <n v="5"/>
    <n v="2952.69"/>
    <n v="0"/>
    <x v="0"/>
    <x v="0"/>
    <x v="0"/>
    <x v="0"/>
    <x v="0"/>
    <x v="0"/>
  </r>
  <r>
    <x v="0"/>
    <x v="8"/>
    <x v="19"/>
    <x v="122"/>
    <n v="144"/>
    <n v="383781.9"/>
    <n v="234704.12000000002"/>
    <n v="149077.78"/>
    <n v="8"/>
    <n v="18238.75"/>
    <n v="6673.75"/>
    <n v="25378.799999999999"/>
    <n v="6936.45"/>
    <n v="53"/>
    <n v="41989.46"/>
    <n v="26736.92"/>
    <n v="399"/>
    <n v="38271.78"/>
    <n v="26979.37"/>
    <n v="43"/>
    <n v="9885.99"/>
    <n v="167377.60000000001"/>
    <x v="0"/>
    <x v="0"/>
    <x v="0"/>
    <x v="0"/>
    <x v="0"/>
    <x v="0"/>
  </r>
  <r>
    <x v="0"/>
    <x v="8"/>
    <x v="20"/>
    <x v="73"/>
    <n v="0"/>
    <n v="27980.1"/>
    <n v="0"/>
    <n v="27980.1"/>
    <n v="2"/>
    <n v="0"/>
    <n v="0"/>
    <n v="0"/>
    <n v="0"/>
    <n v="0"/>
    <n v="0"/>
    <n v="0"/>
    <n v="0"/>
    <n v="0"/>
    <n v="0"/>
    <n v="0"/>
    <n v="27980.1"/>
    <n v="0"/>
    <x v="0"/>
    <x v="0"/>
    <x v="0"/>
    <x v="0"/>
    <x v="0"/>
    <x v="0"/>
  </r>
  <r>
    <x v="0"/>
    <x v="8"/>
    <x v="20"/>
    <x v="74"/>
    <n v="411"/>
    <n v="192512.44"/>
    <n v="90026.39"/>
    <n v="102486.05"/>
    <n v="1"/>
    <n v="19710.73"/>
    <n v="13893.77"/>
    <n v="37195.230000000003"/>
    <n v="39539.040000000001"/>
    <n v="220"/>
    <n v="31742.34"/>
    <n v="30597.03"/>
    <n v="529"/>
    <n v="5319.85"/>
    <n v="5996.55"/>
    <n v="51"/>
    <n v="3144.9"/>
    <n v="0"/>
    <x v="0"/>
    <x v="0"/>
    <x v="0"/>
    <x v="0"/>
    <x v="0"/>
    <x v="0"/>
  </r>
  <r>
    <x v="0"/>
    <x v="8"/>
    <x v="20"/>
    <x v="75"/>
    <n v="159"/>
    <n v="634614.66"/>
    <n v="236959.93000000005"/>
    <n v="397654.73"/>
    <n v="64"/>
    <n v="13713.35"/>
    <n v="5085.6499999999996"/>
    <n v="23736.87"/>
    <n v="9334.24"/>
    <n v="97"/>
    <n v="21801.55"/>
    <n v="6466.43"/>
    <n v="220"/>
    <n v="3287.76"/>
    <n v="785.4"/>
    <n v="14"/>
    <n v="331671.2"/>
    <n v="215288.2"/>
    <x v="0"/>
    <x v="0"/>
    <x v="0"/>
    <x v="0"/>
    <x v="0"/>
    <x v="0"/>
  </r>
  <r>
    <x v="0"/>
    <x v="8"/>
    <x v="20"/>
    <x v="76"/>
    <n v="365"/>
    <n v="747884.68"/>
    <n v="265098.44000000006"/>
    <n v="482786.24"/>
    <n v="74"/>
    <n v="27489.15"/>
    <n v="17909.849999999999"/>
    <n v="42143.99"/>
    <n v="26644.29"/>
    <n v="206"/>
    <n v="45206.94"/>
    <n v="23404.16"/>
    <n v="569"/>
    <n v="5294.96"/>
    <n v="1050.69"/>
    <n v="24"/>
    <n v="350005.2"/>
    <n v="196089.4"/>
    <x v="0"/>
    <x v="0"/>
    <x v="0"/>
    <x v="0"/>
    <x v="0"/>
    <x v="0"/>
  </r>
  <r>
    <x v="0"/>
    <x v="8"/>
    <x v="20"/>
    <x v="77"/>
    <n v="397"/>
    <n v="353376.32"/>
    <n v="144952.01"/>
    <n v="208424.31"/>
    <n v="36"/>
    <n v="20869.810000000001"/>
    <n v="14495.69"/>
    <n v="31659.85"/>
    <n v="30569.119999999999"/>
    <n v="191"/>
    <n v="30470.560000000001"/>
    <n v="28068.99"/>
    <n v="487"/>
    <n v="8368.49"/>
    <n v="2712.86"/>
    <n v="55"/>
    <n v="113853.6"/>
    <n v="69105.36"/>
    <x v="0"/>
    <x v="0"/>
    <x v="0"/>
    <x v="0"/>
    <x v="0"/>
    <x v="0"/>
  </r>
  <r>
    <x v="0"/>
    <x v="8"/>
    <x v="20"/>
    <x v="81"/>
    <n v="2"/>
    <n v="6222.2"/>
    <n v="0"/>
    <n v="6222.2"/>
    <n v="0"/>
    <n v="120"/>
    <n v="0"/>
    <n v="2684.7"/>
    <n v="0"/>
    <n v="2"/>
    <n v="1417.5"/>
    <n v="0"/>
    <n v="8"/>
    <n v="0"/>
    <n v="0"/>
    <n v="0"/>
    <n v="0"/>
    <n v="0"/>
    <x v="0"/>
    <x v="0"/>
    <x v="0"/>
    <x v="0"/>
    <x v="0"/>
    <x v="0"/>
  </r>
  <r>
    <x v="0"/>
    <x v="8"/>
    <x v="20"/>
    <x v="78"/>
    <n v="31"/>
    <n v="16774.7"/>
    <n v="10637.12"/>
    <n v="6137.58"/>
    <n v="1"/>
    <n v="1496.1"/>
    <n v="962.4"/>
    <n v="3479.69"/>
    <n v="3331.12"/>
    <n v="20"/>
    <n v="815.79"/>
    <n v="922.01"/>
    <n v="17"/>
    <n v="0"/>
    <n v="385.25"/>
    <n v="2"/>
    <n v="0"/>
    <n v="5036.34"/>
    <x v="0"/>
    <x v="0"/>
    <x v="0"/>
    <x v="0"/>
    <x v="0"/>
    <x v="0"/>
  </r>
  <r>
    <x v="0"/>
    <x v="8"/>
    <x v="21"/>
    <x v="79"/>
    <n v="61"/>
    <n v="43605.52"/>
    <n v="6189.1299999999974"/>
    <n v="37416.39"/>
    <n v="0"/>
    <n v="3838.7"/>
    <n v="1100.3"/>
    <n v="8289.7800000000007"/>
    <n v="1611.62"/>
    <n v="30"/>
    <n v="3878.29"/>
    <n v="2723.93"/>
    <n v="58"/>
    <n v="4118.62"/>
    <n v="753.28"/>
    <n v="14"/>
    <n v="0"/>
    <n v="0"/>
    <x v="0"/>
    <x v="0"/>
    <x v="0"/>
    <x v="0"/>
    <x v="0"/>
    <x v="0"/>
  </r>
  <r>
    <x v="0"/>
    <x v="8"/>
    <x v="21"/>
    <x v="80"/>
    <n v="40"/>
    <n v="42138.96"/>
    <n v="5958.5"/>
    <n v="36180.46"/>
    <n v="0"/>
    <n v="2042.6"/>
    <n v="987.4"/>
    <n v="4682.0600000000004"/>
    <n v="1497.26"/>
    <n v="19"/>
    <n v="1845.43"/>
    <n v="2354.15"/>
    <n v="37"/>
    <n v="1146.3699999999999"/>
    <n v="1119.69"/>
    <n v="14"/>
    <n v="0"/>
    <n v="0"/>
    <x v="0"/>
    <x v="0"/>
    <x v="0"/>
    <x v="0"/>
    <x v="0"/>
    <x v="0"/>
  </r>
  <r>
    <x v="0"/>
    <x v="8"/>
    <x v="21"/>
    <x v="81"/>
    <n v="44"/>
    <n v="27222.49"/>
    <n v="8124.3500000000022"/>
    <n v="19098.14"/>
    <n v="0"/>
    <n v="1661.95"/>
    <n v="504.05"/>
    <n v="4143.09"/>
    <n v="2389.46"/>
    <n v="20"/>
    <n v="3578.64"/>
    <n v="2294.4899999999998"/>
    <n v="56"/>
    <n v="709.46"/>
    <n v="2936.35"/>
    <n v="10"/>
    <n v="0"/>
    <n v="0"/>
    <x v="0"/>
    <x v="0"/>
    <x v="0"/>
    <x v="0"/>
    <x v="0"/>
    <x v="0"/>
  </r>
  <r>
    <x v="0"/>
    <x v="8"/>
    <x v="21"/>
    <x v="82"/>
    <n v="16"/>
    <n v="12504.37"/>
    <n v="3943.9300000000021"/>
    <n v="8560.4399999999987"/>
    <n v="0"/>
    <n v="537.98"/>
    <n v="222.02"/>
    <n v="2274.58"/>
    <n v="1926.13"/>
    <n v="13"/>
    <n v="291.66000000000003"/>
    <n v="1169.55"/>
    <n v="11"/>
    <n v="2642.22"/>
    <n v="626.23"/>
    <n v="7"/>
    <n v="0"/>
    <n v="0"/>
    <x v="0"/>
    <x v="0"/>
    <x v="0"/>
    <x v="0"/>
    <x v="0"/>
    <x v="0"/>
  </r>
  <r>
    <x v="0"/>
    <x v="8"/>
    <x v="22"/>
    <x v="83"/>
    <n v="289"/>
    <n v="619121.65"/>
    <n v="332699.75"/>
    <n v="286421.90000000002"/>
    <n v="21"/>
    <n v="36918.629999999997"/>
    <n v="14992.62"/>
    <n v="23737.88"/>
    <n v="22682.03"/>
    <n v="186"/>
    <n v="409.6"/>
    <n v="376.3"/>
    <n v="9"/>
    <n v="2417.19"/>
    <n v="1658.16"/>
    <n v="24"/>
    <n v="222151.6"/>
    <n v="292990.59999999998"/>
    <x v="0"/>
    <x v="0"/>
    <x v="0"/>
    <x v="0"/>
    <x v="0"/>
    <x v="0"/>
  </r>
  <r>
    <x v="0"/>
    <x v="8"/>
    <x v="22"/>
    <x v="84"/>
    <n v="197"/>
    <n v="155720.12"/>
    <n v="76880.34"/>
    <n v="78839.78"/>
    <n v="6"/>
    <n v="23970.39"/>
    <n v="9164.61"/>
    <n v="14309.45"/>
    <n v="12942.7"/>
    <n v="135"/>
    <n v="784.98"/>
    <n v="522.62"/>
    <n v="9"/>
    <n v="2342.54"/>
    <n v="1414.51"/>
    <n v="17"/>
    <n v="35418.42"/>
    <n v="52835.9"/>
    <x v="0"/>
    <x v="0"/>
    <x v="0"/>
    <x v="0"/>
    <x v="0"/>
    <x v="0"/>
  </r>
  <r>
    <x v="0"/>
    <x v="8"/>
    <x v="22"/>
    <x v="85"/>
    <n v="209"/>
    <n v="451855.62"/>
    <n v="201221.38"/>
    <n v="250634.23999999999"/>
    <n v="12"/>
    <n v="23801.38"/>
    <n v="10263.620000000001"/>
    <n v="17125.39"/>
    <n v="13206.16"/>
    <n v="148"/>
    <n v="1281.17"/>
    <n v="6005.03"/>
    <n v="55"/>
    <n v="34.200000000000003"/>
    <n v="0"/>
    <n v="2"/>
    <n v="208392.1"/>
    <n v="171746.5"/>
    <x v="0"/>
    <x v="0"/>
    <x v="0"/>
    <x v="0"/>
    <x v="0"/>
    <x v="0"/>
  </r>
  <r>
    <x v="0"/>
    <x v="8"/>
    <x v="22"/>
    <x v="86"/>
    <n v="487"/>
    <n v="169629.18"/>
    <n v="98791.31"/>
    <n v="70837.87"/>
    <n v="2"/>
    <n v="17240"/>
    <n v="14778.5"/>
    <n v="38995.300000000003"/>
    <n v="63463.01"/>
    <n v="328"/>
    <n v="7471.38"/>
    <n v="7476.17"/>
    <n v="166"/>
    <n v="2879.19"/>
    <n v="2609.31"/>
    <n v="31"/>
    <n v="0"/>
    <n v="10464.32"/>
    <x v="0"/>
    <x v="0"/>
    <x v="0"/>
    <x v="0"/>
    <x v="0"/>
    <x v="0"/>
  </r>
  <r>
    <x v="0"/>
    <x v="8"/>
    <x v="22"/>
    <x v="87"/>
    <n v="187"/>
    <n v="116339.79"/>
    <n v="71936.62999999999"/>
    <n v="44403.16"/>
    <n v="1"/>
    <n v="18851.5"/>
    <n v="10854.75"/>
    <n v="22332.49"/>
    <n v="43172.18"/>
    <n v="143"/>
    <n v="388.85"/>
    <n v="1599.4"/>
    <n v="20"/>
    <n v="2830.32"/>
    <n v="276.77999999999997"/>
    <n v="11"/>
    <n v="0"/>
    <n v="16033.52"/>
    <x v="0"/>
    <x v="0"/>
    <x v="0"/>
    <x v="0"/>
    <x v="0"/>
    <x v="0"/>
  </r>
  <r>
    <x v="0"/>
    <x v="8"/>
    <x v="22"/>
    <x v="123"/>
    <n v="257"/>
    <n v="76871.55"/>
    <n v="49018.61"/>
    <n v="27852.940000000002"/>
    <n v="0"/>
    <n v="10213.950000000001"/>
    <n v="8166.55"/>
    <n v="10837.13"/>
    <n v="27083.87"/>
    <n v="126"/>
    <n v="5438.89"/>
    <n v="13127.11"/>
    <n v="146"/>
    <n v="1017.97"/>
    <n v="641.08000000000004"/>
    <n v="13"/>
    <n v="0"/>
    <n v="0"/>
    <x v="0"/>
    <x v="0"/>
    <x v="0"/>
    <x v="0"/>
    <x v="0"/>
    <x v="0"/>
  </r>
  <r>
    <x v="0"/>
    <x v="8"/>
    <x v="23"/>
    <x v="234"/>
    <n v="1"/>
    <n v="0"/>
    <n v="0"/>
    <n v="0"/>
    <n v="0"/>
    <n v="0"/>
    <n v="0"/>
    <n v="0"/>
    <n v="0"/>
    <n v="0"/>
    <n v="0"/>
    <n v="0"/>
    <n v="0"/>
    <n v="0"/>
    <n v="0"/>
    <n v="0"/>
    <n v="0"/>
    <n v="0"/>
    <x v="0"/>
    <x v="0"/>
    <x v="0"/>
    <x v="0"/>
    <x v="0"/>
    <x v="0"/>
  </r>
  <r>
    <x v="0"/>
    <x v="8"/>
    <x v="23"/>
    <x v="89"/>
    <n v="424"/>
    <n v="174923.3"/>
    <n v="119485.15"/>
    <n v="55438.15"/>
    <n v="0"/>
    <n v="5017.76"/>
    <n v="9707.89"/>
    <n v="0"/>
    <n v="0"/>
    <n v="0"/>
    <n v="443.7"/>
    <n v="0"/>
    <n v="1"/>
    <n v="14587.69"/>
    <n v="109777.3"/>
    <n v="383"/>
    <n v="0"/>
    <n v="0"/>
    <x v="0"/>
    <x v="0"/>
    <x v="0"/>
    <x v="0"/>
    <x v="0"/>
    <x v="0"/>
  </r>
  <r>
    <x v="0"/>
    <x v="8"/>
    <x v="23"/>
    <x v="90"/>
    <n v="277"/>
    <n v="129897.25"/>
    <n v="102386.36"/>
    <n v="27510.89"/>
    <n v="0"/>
    <n v="2671.3"/>
    <n v="8347.0499999999993"/>
    <n v="0"/>
    <n v="0"/>
    <n v="0"/>
    <n v="0"/>
    <n v="0"/>
    <n v="0"/>
    <n v="14213.59"/>
    <n v="94039.31"/>
    <n v="382"/>
    <n v="0"/>
    <n v="0"/>
    <x v="0"/>
    <x v="0"/>
    <x v="0"/>
    <x v="0"/>
    <x v="0"/>
    <x v="0"/>
  </r>
  <r>
    <x v="0"/>
    <x v="8"/>
    <x v="23"/>
    <x v="91"/>
    <n v="179"/>
    <n v="83634.399999999994"/>
    <n v="62905.59"/>
    <n v="20728.809999999998"/>
    <n v="0"/>
    <n v="1955.98"/>
    <n v="4814.5200000000004"/>
    <n v="0"/>
    <n v="0"/>
    <n v="0"/>
    <n v="0"/>
    <n v="0"/>
    <n v="0"/>
    <n v="8049.83"/>
    <n v="58091.07"/>
    <n v="213"/>
    <n v="0"/>
    <n v="0"/>
    <x v="0"/>
    <x v="0"/>
    <x v="0"/>
    <x v="0"/>
    <x v="0"/>
    <x v="0"/>
  </r>
  <r>
    <x v="0"/>
    <x v="8"/>
    <x v="23"/>
    <x v="92"/>
    <n v="253"/>
    <n v="57117.95"/>
    <n v="37413.399999999994"/>
    <n v="19704.55"/>
    <n v="0"/>
    <n v="4392.03"/>
    <n v="4111.97"/>
    <n v="0"/>
    <n v="0"/>
    <n v="0"/>
    <n v="0"/>
    <n v="0"/>
    <n v="0"/>
    <n v="9557.52"/>
    <n v="33301.43"/>
    <n v="195"/>
    <n v="0"/>
    <n v="0"/>
    <x v="0"/>
    <x v="0"/>
    <x v="0"/>
    <x v="0"/>
    <x v="0"/>
    <x v="0"/>
  </r>
  <r>
    <x v="0"/>
    <x v="8"/>
    <x v="23"/>
    <x v="93"/>
    <n v="37"/>
    <n v="10932.85"/>
    <n v="8175.14"/>
    <n v="2757.71"/>
    <n v="0"/>
    <n v="607.29999999999995"/>
    <n v="1495.7"/>
    <n v="0"/>
    <n v="0"/>
    <n v="0"/>
    <n v="0"/>
    <n v="0"/>
    <n v="0"/>
    <n v="977.41"/>
    <n v="6679.44"/>
    <n v="32"/>
    <n v="0"/>
    <n v="0"/>
    <x v="0"/>
    <x v="0"/>
    <x v="0"/>
    <x v="0"/>
    <x v="0"/>
    <x v="0"/>
  </r>
  <r>
    <x v="0"/>
    <x v="8"/>
    <x v="23"/>
    <x v="124"/>
    <n v="150"/>
    <n v="46826.8"/>
    <n v="34877.310000000005"/>
    <n v="11949.49"/>
    <n v="0"/>
    <n v="1804.26"/>
    <n v="3761.24"/>
    <n v="0"/>
    <n v="0"/>
    <n v="0"/>
    <n v="0"/>
    <n v="0"/>
    <n v="0"/>
    <n v="4700.2299999999996"/>
    <n v="31116.07"/>
    <n v="141"/>
    <n v="0"/>
    <n v="0"/>
    <x v="0"/>
    <x v="0"/>
    <x v="0"/>
    <x v="0"/>
    <x v="0"/>
    <x v="0"/>
  </r>
  <r>
    <x v="0"/>
    <x v="8"/>
    <x v="23"/>
    <x v="125"/>
    <n v="3"/>
    <n v="15820"/>
    <n v="0"/>
    <n v="15820"/>
    <n v="2"/>
    <n v="0"/>
    <n v="0"/>
    <n v="0"/>
    <n v="0"/>
    <n v="0"/>
    <n v="0"/>
    <n v="0"/>
    <n v="0"/>
    <n v="0"/>
    <n v="0"/>
    <n v="0"/>
    <n v="15820"/>
    <n v="0"/>
    <x v="0"/>
    <x v="0"/>
    <x v="0"/>
    <x v="0"/>
    <x v="0"/>
    <x v="0"/>
  </r>
  <r>
    <x v="0"/>
    <x v="8"/>
    <x v="24"/>
    <x v="94"/>
    <n v="437"/>
    <n v="404914.52"/>
    <n v="89373.950000000012"/>
    <n v="315540.57"/>
    <n v="55"/>
    <n v="54171.13"/>
    <n v="15063.87"/>
    <n v="8044.67"/>
    <n v="5584.78"/>
    <n v="28"/>
    <n v="1892.7"/>
    <n v="187.2"/>
    <n v="13"/>
    <n v="3062.37"/>
    <n v="16.68"/>
    <n v="26"/>
    <n v="248369.7"/>
    <n v="68521.460000000006"/>
    <x v="0"/>
    <x v="0"/>
    <x v="0"/>
    <x v="0"/>
    <x v="0"/>
    <x v="0"/>
  </r>
  <r>
    <x v="0"/>
    <x v="8"/>
    <x v="24"/>
    <x v="95"/>
    <n v="26"/>
    <n v="44625.99"/>
    <n v="12359.989999999998"/>
    <n v="32266"/>
    <n v="7"/>
    <n v="3596"/>
    <n v="1279"/>
    <n v="67"/>
    <n v="830"/>
    <n v="1"/>
    <n v="154.80000000000001"/>
    <n v="0"/>
    <n v="1"/>
    <n v="308.2"/>
    <n v="481"/>
    <n v="4"/>
    <n v="28140"/>
    <n v="9769.99"/>
    <x v="0"/>
    <x v="0"/>
    <x v="0"/>
    <x v="0"/>
    <x v="0"/>
    <x v="0"/>
  </r>
  <r>
    <x v="0"/>
    <x v="8"/>
    <x v="24"/>
    <x v="96"/>
    <n v="63"/>
    <n v="29462.6"/>
    <n v="4361.119999999999"/>
    <n v="25101.48"/>
    <n v="5"/>
    <n v="6508.38"/>
    <n v="2084.12"/>
    <n v="0"/>
    <n v="897"/>
    <n v="1"/>
    <n v="378"/>
    <n v="0"/>
    <n v="3"/>
    <n v="210.4"/>
    <n v="0"/>
    <n v="1"/>
    <n v="18004.7"/>
    <n v="1380"/>
    <x v="0"/>
    <x v="0"/>
    <x v="0"/>
    <x v="0"/>
    <x v="0"/>
    <x v="0"/>
  </r>
  <r>
    <x v="0"/>
    <x v="8"/>
    <x v="24"/>
    <x v="97"/>
    <n v="303"/>
    <n v="413934.16"/>
    <n v="263693.74"/>
    <n v="150240.41999999998"/>
    <n v="38"/>
    <n v="31753.38"/>
    <n v="11299.12"/>
    <n v="7898.13"/>
    <n v="18688.599999999999"/>
    <n v="37"/>
    <n v="817.2"/>
    <n v="53.95"/>
    <n v="6"/>
    <n v="2779.71"/>
    <n v="1848.94"/>
    <n v="22"/>
    <n v="106992"/>
    <n v="231803.1"/>
    <x v="0"/>
    <x v="0"/>
    <x v="0"/>
    <x v="0"/>
    <x v="0"/>
    <x v="0"/>
  </r>
  <r>
    <x v="0"/>
    <x v="8"/>
    <x v="24"/>
    <x v="98"/>
    <n v="169"/>
    <n v="79850.84"/>
    <n v="18891.789999999994"/>
    <n v="60959.05"/>
    <n v="6"/>
    <n v="19526.13"/>
    <n v="8106.37"/>
    <n v="7264.04"/>
    <n v="3424.7"/>
    <n v="23"/>
    <n v="2508.2800000000002"/>
    <n v="86.32"/>
    <n v="15"/>
    <n v="691.2"/>
    <n v="0"/>
    <n v="4"/>
    <n v="30969.4"/>
    <n v="7274.4"/>
    <x v="0"/>
    <x v="0"/>
    <x v="0"/>
    <x v="0"/>
    <x v="0"/>
    <x v="0"/>
  </r>
  <r>
    <x v="0"/>
    <x v="8"/>
    <x v="24"/>
    <x v="126"/>
    <n v="28"/>
    <n v="6586"/>
    <n v="1383"/>
    <n v="5203"/>
    <n v="0"/>
    <n v="3704.5"/>
    <n v="1383"/>
    <n v="1261.8"/>
    <n v="0"/>
    <n v="2"/>
    <n v="0"/>
    <n v="0"/>
    <n v="0"/>
    <n v="236.7"/>
    <n v="0"/>
    <n v="1"/>
    <n v="0"/>
    <n v="0"/>
    <x v="0"/>
    <x v="0"/>
    <x v="0"/>
    <x v="0"/>
    <x v="0"/>
    <x v="0"/>
  </r>
  <r>
    <x v="0"/>
    <x v="8"/>
    <x v="24"/>
    <x v="127"/>
    <n v="671"/>
    <n v="48800.26"/>
    <n v="16337.250000000004"/>
    <n v="32463.01"/>
    <n v="0"/>
    <n v="28061.1"/>
    <n v="13602"/>
    <n v="1125.6300000000001"/>
    <n v="2365.23"/>
    <n v="13"/>
    <n v="1704"/>
    <n v="228"/>
    <n v="15"/>
    <n v="1046.28"/>
    <n v="142.02000000000001"/>
    <n v="24"/>
    <n v="0"/>
    <n v="0"/>
    <x v="0"/>
    <x v="0"/>
    <x v="0"/>
    <x v="0"/>
    <x v="0"/>
    <x v="0"/>
  </r>
  <r>
    <x v="0"/>
    <x v="8"/>
    <x v="25"/>
    <x v="99"/>
    <n v="105"/>
    <n v="46972.1"/>
    <n v="3941.1099999999933"/>
    <n v="43030.990000000005"/>
    <n v="4"/>
    <n v="16394.75"/>
    <n v="3305.25"/>
    <n v="0"/>
    <n v="0"/>
    <n v="0"/>
    <n v="0"/>
    <n v="0"/>
    <n v="0"/>
    <n v="70.239999999999995"/>
    <n v="635.86"/>
    <n v="8"/>
    <n v="26566"/>
    <n v="0"/>
    <x v="0"/>
    <x v="0"/>
    <x v="0"/>
    <x v="0"/>
    <x v="0"/>
    <x v="0"/>
  </r>
  <r>
    <x v="0"/>
    <x v="8"/>
    <x v="25"/>
    <x v="100"/>
    <n v="38"/>
    <n v="20716.849999999999"/>
    <n v="16849.579999999998"/>
    <n v="3867.27"/>
    <n v="1"/>
    <n v="3226.25"/>
    <n v="3138.75"/>
    <n v="0"/>
    <n v="0"/>
    <n v="0"/>
    <n v="59.84"/>
    <n v="282.06"/>
    <n v="4"/>
    <n v="581.17999999999995"/>
    <n v="2343.7199999999998"/>
    <n v="13"/>
    <n v="0"/>
    <n v="11085.05"/>
    <x v="0"/>
    <x v="0"/>
    <x v="0"/>
    <x v="0"/>
    <x v="0"/>
    <x v="0"/>
  </r>
  <r>
    <x v="0"/>
    <x v="8"/>
    <x v="25"/>
    <x v="101"/>
    <n v="152"/>
    <n v="127726.48"/>
    <n v="85540.43"/>
    <n v="42186.05"/>
    <n v="9"/>
    <n v="14559.75"/>
    <n v="11195.25"/>
    <n v="0"/>
    <n v="0"/>
    <n v="0"/>
    <n v="509.91"/>
    <n v="377.59"/>
    <n v="9"/>
    <n v="2095.39"/>
    <n v="7486.61"/>
    <n v="47"/>
    <n v="24176"/>
    <n v="66480.98"/>
    <x v="0"/>
    <x v="0"/>
    <x v="0"/>
    <x v="0"/>
    <x v="0"/>
    <x v="0"/>
  </r>
  <r>
    <x v="0"/>
    <x v="8"/>
    <x v="25"/>
    <x v="102"/>
    <n v="214"/>
    <n v="26457.15"/>
    <n v="13137.000000000002"/>
    <n v="13320.15"/>
    <n v="1"/>
    <n v="7929.4"/>
    <n v="6796.6"/>
    <n v="0"/>
    <n v="0"/>
    <n v="0"/>
    <n v="0"/>
    <n v="296.39999999999998"/>
    <n v="2"/>
    <n v="2071.75"/>
    <n v="6044"/>
    <n v="48"/>
    <n v="3319"/>
    <n v="0"/>
    <x v="0"/>
    <x v="0"/>
    <x v="0"/>
    <x v="0"/>
    <x v="0"/>
    <x v="0"/>
  </r>
  <r>
    <x v="0"/>
    <x v="8"/>
    <x v="25"/>
    <x v="128"/>
    <n v="394"/>
    <n v="84458"/>
    <n v="47959.39"/>
    <n v="36498.61"/>
    <n v="0"/>
    <n v="30527.200000000001"/>
    <n v="31079.8"/>
    <n v="0"/>
    <n v="0"/>
    <n v="0"/>
    <n v="288.89999999999998"/>
    <n v="0"/>
    <n v="1"/>
    <n v="4837.51"/>
    <n v="16879.59"/>
    <n v="130"/>
    <n v="0"/>
    <n v="0"/>
    <x v="0"/>
    <x v="0"/>
    <x v="0"/>
    <x v="0"/>
    <x v="0"/>
    <x v="0"/>
  </r>
  <r>
    <x v="0"/>
    <x v="8"/>
    <x v="26"/>
    <x v="103"/>
    <n v="515"/>
    <n v="52782.9"/>
    <n v="30415.15"/>
    <n v="22367.75"/>
    <n v="0"/>
    <n v="16171.35"/>
    <n v="18275.650000000001"/>
    <n v="0"/>
    <n v="0"/>
    <n v="0"/>
    <n v="3613.4"/>
    <n v="9421.7000000000007"/>
    <n v="120"/>
    <n v="603"/>
    <n v="2717.8"/>
    <n v="13"/>
    <n v="0"/>
    <n v="0"/>
    <x v="0"/>
    <x v="0"/>
    <x v="0"/>
    <x v="0"/>
    <x v="0"/>
    <x v="0"/>
  </r>
  <r>
    <x v="0"/>
    <x v="8"/>
    <x v="26"/>
    <x v="104"/>
    <n v="217"/>
    <n v="64589.5"/>
    <n v="2789.8199999999924"/>
    <n v="61799.680000000008"/>
    <n v="0"/>
    <n v="27355.38"/>
    <n v="2432.12"/>
    <n v="0"/>
    <n v="0"/>
    <n v="0"/>
    <n v="7213.5"/>
    <n v="357.7"/>
    <n v="45"/>
    <n v="1630.8"/>
    <n v="0"/>
    <n v="3"/>
    <n v="0"/>
    <n v="0"/>
    <x v="0"/>
    <x v="0"/>
    <x v="0"/>
    <x v="0"/>
    <x v="0"/>
    <x v="0"/>
  </r>
  <r>
    <x v="0"/>
    <x v="8"/>
    <x v="26"/>
    <x v="105"/>
    <n v="396"/>
    <n v="68891"/>
    <n v="28630.660000000003"/>
    <n v="40260.339999999997"/>
    <n v="0"/>
    <n v="34627.519999999997"/>
    <n v="15922.48"/>
    <n v="0"/>
    <n v="0"/>
    <n v="0"/>
    <n v="2562.89"/>
    <n v="7420.41"/>
    <n v="97"/>
    <n v="1139.93"/>
    <n v="5287.77"/>
    <n v="28"/>
    <n v="0"/>
    <n v="0"/>
    <x v="0"/>
    <x v="0"/>
    <x v="0"/>
    <x v="0"/>
    <x v="0"/>
    <x v="0"/>
  </r>
  <r>
    <x v="0"/>
    <x v="8"/>
    <x v="26"/>
    <x v="106"/>
    <n v="81"/>
    <n v="16339.3"/>
    <n v="6762.49"/>
    <n v="9576.81"/>
    <n v="0"/>
    <n v="6339.09"/>
    <n v="5020.1099999999997"/>
    <n v="0"/>
    <n v="0"/>
    <n v="0"/>
    <n v="2137.7199999999998"/>
    <n v="1742.38"/>
    <n v="31"/>
    <n v="0"/>
    <n v="0"/>
    <n v="0"/>
    <n v="0"/>
    <n v="0"/>
    <x v="0"/>
    <x v="0"/>
    <x v="0"/>
    <x v="0"/>
    <x v="0"/>
    <x v="0"/>
  </r>
  <r>
    <x v="1"/>
    <x v="8"/>
    <x v="0"/>
    <x v="3"/>
    <n v="78"/>
    <n v="47023.09"/>
    <n v="16705.489999999998"/>
    <n v="30317.599999999999"/>
    <n v="0"/>
    <n v="4198"/>
    <n v="2766"/>
    <n v="3414.91"/>
    <n v="2492.3000000000002"/>
    <n v="28"/>
    <n v="7166.18"/>
    <n v="6151.17"/>
    <n v="121"/>
    <n v="3969.51"/>
    <n v="5296.02"/>
    <n v="149"/>
    <n v="0"/>
    <n v="0"/>
    <x v="0"/>
    <x v="0"/>
    <x v="0"/>
    <x v="0"/>
    <x v="0"/>
    <x v="0"/>
  </r>
  <r>
    <x v="1"/>
    <x v="8"/>
    <x v="0"/>
    <x v="4"/>
    <n v="105"/>
    <n v="60289.440000000002"/>
    <n v="18129.290000000008"/>
    <n v="42160.149999999994"/>
    <n v="0"/>
    <n v="6177.15"/>
    <n v="3472.85"/>
    <n v="3134.49"/>
    <n v="2851.75"/>
    <n v="42"/>
    <n v="7698.98"/>
    <n v="6255.87"/>
    <n v="127"/>
    <n v="6379.53"/>
    <n v="5548.82"/>
    <n v="213"/>
    <n v="0"/>
    <n v="0"/>
    <x v="0"/>
    <x v="0"/>
    <x v="0"/>
    <x v="0"/>
    <x v="0"/>
    <x v="0"/>
  </r>
  <r>
    <x v="1"/>
    <x v="8"/>
    <x v="0"/>
    <x v="111"/>
    <n v="243"/>
    <n v="81026.990000000005"/>
    <n v="29996.740000000005"/>
    <n v="51030.25"/>
    <n v="0"/>
    <n v="7470.51"/>
    <n v="3731.99"/>
    <n v="5726.37"/>
    <n v="7728.09"/>
    <n v="55"/>
    <n v="15196.23"/>
    <n v="9603.64"/>
    <n v="207"/>
    <n v="14025.14"/>
    <n v="8933.02"/>
    <n v="446"/>
    <n v="0"/>
    <n v="0"/>
    <x v="0"/>
    <x v="0"/>
    <x v="0"/>
    <x v="0"/>
    <x v="0"/>
    <x v="0"/>
  </r>
  <r>
    <x v="1"/>
    <x v="8"/>
    <x v="0"/>
    <x v="11"/>
    <n v="205"/>
    <n v="118705.85"/>
    <n v="41027.19"/>
    <n v="77678.66"/>
    <n v="0"/>
    <n v="12311.9"/>
    <n v="6454.1"/>
    <n v="14589.19"/>
    <n v="12938.22"/>
    <n v="83"/>
    <n v="22180.15"/>
    <n v="8657.57"/>
    <n v="274"/>
    <n v="12277.42"/>
    <n v="12977.3"/>
    <n v="402"/>
    <n v="0"/>
    <n v="0"/>
    <x v="0"/>
    <x v="0"/>
    <x v="0"/>
    <x v="0"/>
    <x v="0"/>
    <x v="0"/>
  </r>
  <r>
    <x v="1"/>
    <x v="8"/>
    <x v="0"/>
    <x v="13"/>
    <n v="228"/>
    <n v="155445.69"/>
    <n v="76071.94"/>
    <n v="79373.75"/>
    <n v="0"/>
    <n v="6432.83"/>
    <n v="4056.17"/>
    <n v="19244.509999999998"/>
    <n v="43095.519999999997"/>
    <n v="134"/>
    <n v="14869.87"/>
    <n v="10600.74"/>
    <n v="208"/>
    <n v="22763.54"/>
    <n v="18319.509999999998"/>
    <n v="371"/>
    <n v="0"/>
    <n v="0"/>
    <x v="0"/>
    <x v="0"/>
    <x v="0"/>
    <x v="0"/>
    <x v="0"/>
    <x v="0"/>
  </r>
  <r>
    <x v="1"/>
    <x v="8"/>
    <x v="0"/>
    <x v="15"/>
    <n v="195"/>
    <n v="83034.98"/>
    <n v="24461.1"/>
    <n v="58573.88"/>
    <n v="0"/>
    <n v="7164.37"/>
    <n v="2378.88"/>
    <n v="11394.63"/>
    <n v="7919.36"/>
    <n v="60"/>
    <n v="12953.17"/>
    <n v="8184.4"/>
    <n v="170"/>
    <n v="10805.71"/>
    <n v="5978.46"/>
    <n v="318"/>
    <n v="0"/>
    <n v="0"/>
    <x v="0"/>
    <x v="0"/>
    <x v="0"/>
    <x v="0"/>
    <x v="0"/>
    <x v="0"/>
  </r>
  <r>
    <x v="1"/>
    <x v="8"/>
    <x v="0"/>
    <x v="16"/>
    <n v="185"/>
    <n v="56742.14"/>
    <n v="22668.75"/>
    <n v="34073.39"/>
    <n v="0"/>
    <n v="6297.13"/>
    <n v="2635.37"/>
    <n v="3863.19"/>
    <n v="7835.14"/>
    <n v="30"/>
    <n v="4863.82"/>
    <n v="4542.2700000000004"/>
    <n v="81"/>
    <n v="9314.25"/>
    <n v="7655.97"/>
    <n v="287"/>
    <n v="0"/>
    <n v="0"/>
    <x v="0"/>
    <x v="0"/>
    <x v="0"/>
    <x v="0"/>
    <x v="0"/>
    <x v="0"/>
  </r>
  <r>
    <x v="1"/>
    <x v="8"/>
    <x v="0"/>
    <x v="18"/>
    <n v="223"/>
    <n v="97410.52"/>
    <n v="25219.64"/>
    <n v="72190.880000000005"/>
    <n v="0"/>
    <n v="7978.34"/>
    <n v="2792.66"/>
    <n v="7857.73"/>
    <n v="8122.28"/>
    <n v="48"/>
    <n v="19861.93"/>
    <n v="8218.2999999999993"/>
    <n v="221"/>
    <n v="14227.88"/>
    <n v="6086.4"/>
    <n v="412"/>
    <n v="0"/>
    <n v="0"/>
    <x v="0"/>
    <x v="0"/>
    <x v="0"/>
    <x v="0"/>
    <x v="0"/>
    <x v="0"/>
  </r>
  <r>
    <x v="1"/>
    <x v="8"/>
    <x v="1"/>
    <x v="0"/>
    <n v="713"/>
    <n v="407636.61"/>
    <n v="224071.58000000002"/>
    <n v="183565.02999999997"/>
    <n v="29"/>
    <n v="69976.399999999994"/>
    <n v="31599.85"/>
    <n v="40554.239999999998"/>
    <n v="12269.1"/>
    <n v="223"/>
    <n v="29794.43"/>
    <n v="19584.62"/>
    <n v="388"/>
    <n v="4638.26"/>
    <n v="12500.39"/>
    <n v="130"/>
    <n v="35048.699999999997"/>
    <n v="148117.6"/>
    <x v="0"/>
    <x v="0"/>
    <x v="0"/>
    <x v="0"/>
    <x v="0"/>
    <x v="0"/>
  </r>
  <r>
    <x v="1"/>
    <x v="8"/>
    <x v="1"/>
    <x v="1"/>
    <n v="329"/>
    <n v="764033.34"/>
    <n v="710627.5"/>
    <n v="53405.840000000004"/>
    <n v="19"/>
    <n v="24211.85"/>
    <n v="21479.15"/>
    <n v="3918.14"/>
    <n v="1847.28"/>
    <n v="19"/>
    <n v="8272.4699999999993"/>
    <n v="15247.1"/>
    <n v="147"/>
    <n v="5220.4399999999996"/>
    <n v="9387.86"/>
    <n v="119"/>
    <n v="5177.9399999999996"/>
    <n v="662666.1"/>
    <x v="0"/>
    <x v="0"/>
    <x v="0"/>
    <x v="0"/>
    <x v="0"/>
    <x v="0"/>
  </r>
  <r>
    <x v="1"/>
    <x v="8"/>
    <x v="1"/>
    <x v="22"/>
    <n v="21"/>
    <n v="14642.9"/>
    <n v="3907.8700000000008"/>
    <n v="10735.029999999999"/>
    <n v="0"/>
    <n v="2574.63"/>
    <n v="897.87"/>
    <n v="0"/>
    <n v="0"/>
    <n v="0"/>
    <n v="0"/>
    <n v="0"/>
    <n v="0"/>
    <n v="6464.4"/>
    <n v="3010"/>
    <n v="17"/>
    <n v="0"/>
    <n v="0"/>
    <x v="0"/>
    <x v="0"/>
    <x v="0"/>
    <x v="0"/>
    <x v="0"/>
    <x v="0"/>
  </r>
  <r>
    <x v="1"/>
    <x v="8"/>
    <x v="1"/>
    <x v="23"/>
    <n v="64"/>
    <n v="31169.45"/>
    <n v="5742.9000000000015"/>
    <n v="25426.55"/>
    <n v="0"/>
    <n v="7697.25"/>
    <n v="2412.75"/>
    <n v="1185.8"/>
    <n v="269.10000000000002"/>
    <n v="14"/>
    <n v="15040.7"/>
    <n v="3048.05"/>
    <n v="77"/>
    <n v="20.8"/>
    <n v="13"/>
    <n v="5"/>
    <n v="0"/>
    <n v="0"/>
    <x v="0"/>
    <x v="0"/>
    <x v="0"/>
    <x v="0"/>
    <x v="0"/>
    <x v="0"/>
  </r>
  <r>
    <x v="1"/>
    <x v="8"/>
    <x v="1"/>
    <x v="24"/>
    <n v="0"/>
    <n v="2219479.1800000002"/>
    <n v="2197518.0500000003"/>
    <n v="21961.13"/>
    <n v="65"/>
    <n v="0"/>
    <n v="0"/>
    <n v="0"/>
    <n v="0"/>
    <n v="0"/>
    <n v="0"/>
    <n v="0"/>
    <n v="0"/>
    <n v="0"/>
    <n v="0"/>
    <n v="0"/>
    <n v="21306.13"/>
    <n v="2197518"/>
    <x v="0"/>
    <x v="0"/>
    <x v="0"/>
    <x v="0"/>
    <x v="0"/>
    <x v="0"/>
  </r>
  <r>
    <x v="1"/>
    <x v="8"/>
    <x v="1"/>
    <x v="112"/>
    <n v="221"/>
    <n v="121257.3"/>
    <n v="85704.16"/>
    <n v="35553.14"/>
    <n v="5"/>
    <n v="18263.05"/>
    <n v="15648.95"/>
    <n v="1685.83"/>
    <n v="2167.6799999999998"/>
    <n v="18"/>
    <n v="7066.28"/>
    <n v="7698.27"/>
    <n v="142"/>
    <n v="2928.23"/>
    <n v="4986.3500000000004"/>
    <n v="85"/>
    <n v="4468.75"/>
    <n v="55202.91"/>
    <x v="0"/>
    <x v="0"/>
    <x v="0"/>
    <x v="0"/>
    <x v="0"/>
    <x v="0"/>
  </r>
  <r>
    <x v="1"/>
    <x v="8"/>
    <x v="2"/>
    <x v="114"/>
    <n v="654"/>
    <n v="749836.77"/>
    <n v="349374.9"/>
    <n v="400461.87"/>
    <n v="12"/>
    <n v="54290"/>
    <n v="34226"/>
    <n v="61737.27"/>
    <n v="33302.75"/>
    <n v="230"/>
    <n v="188596.8"/>
    <n v="151508.9"/>
    <n v="2232"/>
    <n v="21688.58"/>
    <n v="6195.64"/>
    <n v="119"/>
    <n v="72909.22"/>
    <n v="124141.6"/>
    <x v="0"/>
    <x v="0"/>
    <x v="0"/>
    <x v="0"/>
    <x v="0"/>
    <x v="0"/>
  </r>
  <r>
    <x v="1"/>
    <x v="8"/>
    <x v="2"/>
    <x v="25"/>
    <n v="620"/>
    <n v="546897.89"/>
    <n v="340018.17"/>
    <n v="206879.72000000003"/>
    <n v="4"/>
    <n v="46536.4"/>
    <n v="38244.6"/>
    <n v="41892.620000000003"/>
    <n v="26440.06"/>
    <n v="201"/>
    <n v="114613"/>
    <n v="163672.70000000001"/>
    <n v="2128"/>
    <n v="2833.7"/>
    <n v="1041.93"/>
    <n v="69"/>
    <n v="0"/>
    <n v="110618.8"/>
    <x v="0"/>
    <x v="0"/>
    <x v="0"/>
    <x v="0"/>
    <x v="0"/>
    <x v="0"/>
  </r>
  <r>
    <x v="1"/>
    <x v="8"/>
    <x v="2"/>
    <x v="26"/>
    <n v="322"/>
    <n v="306667.42"/>
    <n v="117063.00999999998"/>
    <n v="189604.41"/>
    <n v="0"/>
    <n v="32266.26"/>
    <n v="16974.990000000002"/>
    <n v="27353.05"/>
    <n v="11022.68"/>
    <n v="90"/>
    <n v="124916.2"/>
    <n v="89065.37"/>
    <n v="1360"/>
    <n v="63.9"/>
    <n v="0"/>
    <n v="1"/>
    <n v="0"/>
    <n v="0"/>
    <x v="0"/>
    <x v="0"/>
    <x v="0"/>
    <x v="0"/>
    <x v="0"/>
    <x v="0"/>
  </r>
  <r>
    <x v="1"/>
    <x v="8"/>
    <x v="3"/>
    <x v="27"/>
    <n v="187"/>
    <n v="75601.11"/>
    <n v="37956.1"/>
    <n v="37645.01"/>
    <n v="0"/>
    <n v="7656.65"/>
    <n v="4410.3500000000004"/>
    <n v="13923.44"/>
    <n v="21041.31"/>
    <n v="83"/>
    <n v="11841.95"/>
    <n v="9873.15"/>
    <n v="176"/>
    <n v="676.97"/>
    <n v="2631.29"/>
    <n v="17"/>
    <n v="0"/>
    <n v="0"/>
    <x v="0"/>
    <x v="0"/>
    <x v="0"/>
    <x v="0"/>
    <x v="0"/>
    <x v="0"/>
  </r>
  <r>
    <x v="1"/>
    <x v="8"/>
    <x v="3"/>
    <x v="28"/>
    <n v="176"/>
    <n v="208366.48"/>
    <n v="97121.49000000002"/>
    <n v="111244.98999999999"/>
    <n v="13"/>
    <n v="22645.75"/>
    <n v="6686.75"/>
    <n v="16405.78"/>
    <n v="11333.15"/>
    <n v="71"/>
    <n v="6226.86"/>
    <n v="3167.94"/>
    <n v="111"/>
    <n v="192.6"/>
    <n v="0"/>
    <n v="7"/>
    <n v="65416"/>
    <n v="75933.649999999994"/>
    <x v="0"/>
    <x v="0"/>
    <x v="0"/>
    <x v="0"/>
    <x v="0"/>
    <x v="0"/>
  </r>
  <r>
    <x v="1"/>
    <x v="8"/>
    <x v="3"/>
    <x v="29"/>
    <n v="485"/>
    <n v="989895.21"/>
    <n v="472191.11999999994"/>
    <n v="517704.09"/>
    <n v="60"/>
    <n v="48590.13"/>
    <n v="20612.37"/>
    <n v="72584.72"/>
    <n v="66068.649999999994"/>
    <n v="276"/>
    <n v="48127.47"/>
    <n v="42651.71"/>
    <n v="808"/>
    <n v="537.57000000000005"/>
    <n v="250.64"/>
    <n v="18"/>
    <n v="340702.2"/>
    <n v="342607.8"/>
    <x v="0"/>
    <x v="0"/>
    <x v="0"/>
    <x v="0"/>
    <x v="0"/>
    <x v="0"/>
  </r>
  <r>
    <x v="1"/>
    <x v="8"/>
    <x v="3"/>
    <x v="115"/>
    <n v="121"/>
    <n v="46465.57"/>
    <n v="17748.71"/>
    <n v="28716.86"/>
    <n v="0"/>
    <n v="6018.25"/>
    <n v="2150.75"/>
    <n v="15171.83"/>
    <n v="10664.26"/>
    <n v="67"/>
    <n v="4930.42"/>
    <n v="4772.03"/>
    <n v="110"/>
    <n v="1567.36"/>
    <n v="161.66999999999999"/>
    <n v="22"/>
    <n v="0"/>
    <n v="0"/>
    <x v="0"/>
    <x v="0"/>
    <x v="0"/>
    <x v="0"/>
    <x v="0"/>
    <x v="0"/>
  </r>
  <r>
    <x v="1"/>
    <x v="8"/>
    <x v="4"/>
    <x v="31"/>
    <n v="53"/>
    <n v="59697.95"/>
    <n v="59697.95"/>
    <n v="0"/>
    <n v="0"/>
    <n v="0"/>
    <n v="0"/>
    <n v="0"/>
    <n v="0"/>
    <n v="0"/>
    <n v="0"/>
    <n v="0"/>
    <n v="0"/>
    <n v="0"/>
    <n v="0"/>
    <n v="0"/>
    <n v="0"/>
    <n v="0"/>
    <x v="0"/>
    <x v="0"/>
    <x v="0"/>
    <x v="0"/>
    <x v="0"/>
    <x v="0"/>
  </r>
  <r>
    <x v="1"/>
    <x v="8"/>
    <x v="4"/>
    <x v="32"/>
    <n v="76"/>
    <n v="82547.55"/>
    <n v="81821.55"/>
    <n v="726"/>
    <n v="0"/>
    <n v="0"/>
    <n v="0"/>
    <n v="0"/>
    <n v="0"/>
    <n v="0"/>
    <n v="0"/>
    <n v="0"/>
    <n v="0"/>
    <n v="0"/>
    <n v="0"/>
    <n v="0"/>
    <n v="0"/>
    <n v="0"/>
    <x v="0"/>
    <x v="0"/>
    <x v="0"/>
    <x v="0"/>
    <x v="0"/>
    <x v="0"/>
  </r>
  <r>
    <x v="1"/>
    <x v="8"/>
    <x v="5"/>
    <x v="33"/>
    <n v="115"/>
    <n v="506959.66"/>
    <n v="391868.3"/>
    <n v="115091.35999999999"/>
    <n v="8"/>
    <n v="13525.75"/>
    <n v="3571.75"/>
    <n v="24578.57"/>
    <n v="13966.08"/>
    <n v="26"/>
    <n v="556.20000000000005"/>
    <n v="0"/>
    <n v="5"/>
    <n v="760.14"/>
    <n v="1092.96"/>
    <n v="3"/>
    <n v="73496.7"/>
    <n v="373237.5"/>
    <x v="0"/>
    <x v="0"/>
    <x v="0"/>
    <x v="0"/>
    <x v="0"/>
    <x v="0"/>
  </r>
  <r>
    <x v="1"/>
    <x v="8"/>
    <x v="5"/>
    <x v="34"/>
    <n v="428"/>
    <n v="266680.75"/>
    <n v="133490.44000000003"/>
    <n v="133190.30999999997"/>
    <n v="7"/>
    <n v="47932.02"/>
    <n v="20325.48"/>
    <n v="83631.929999999993"/>
    <n v="42601.5"/>
    <n v="183"/>
    <n v="262.36"/>
    <n v="1186.5899999999999"/>
    <n v="16"/>
    <n v="314"/>
    <n v="1626.33"/>
    <n v="17"/>
    <n v="1050"/>
    <n v="67750.539999999994"/>
    <x v="0"/>
    <x v="0"/>
    <x v="0"/>
    <x v="0"/>
    <x v="0"/>
    <x v="0"/>
  </r>
  <r>
    <x v="1"/>
    <x v="8"/>
    <x v="5"/>
    <x v="35"/>
    <n v="0"/>
    <n v="964391.63"/>
    <n v="957115.88"/>
    <n v="7275.75"/>
    <n v="18"/>
    <n v="0"/>
    <n v="0"/>
    <n v="0"/>
    <n v="0"/>
    <n v="0"/>
    <n v="0"/>
    <n v="0"/>
    <n v="0"/>
    <n v="0"/>
    <n v="0"/>
    <n v="0"/>
    <n v="7275.75"/>
    <n v="957115.9"/>
    <x v="0"/>
    <x v="0"/>
    <x v="0"/>
    <x v="0"/>
    <x v="0"/>
    <x v="0"/>
  </r>
  <r>
    <x v="1"/>
    <x v="8"/>
    <x v="5"/>
    <x v="36"/>
    <n v="54"/>
    <n v="18844.45"/>
    <n v="6510.0500000000011"/>
    <n v="12334.4"/>
    <n v="0"/>
    <n v="2786.6"/>
    <n v="592.4"/>
    <n v="9461"/>
    <n v="5466.25"/>
    <n v="10"/>
    <n v="0"/>
    <n v="0"/>
    <n v="0"/>
    <n v="86.8"/>
    <n v="451.4"/>
    <n v="1"/>
    <n v="0"/>
    <n v="0"/>
    <x v="0"/>
    <x v="0"/>
    <x v="0"/>
    <x v="0"/>
    <x v="0"/>
    <x v="0"/>
  </r>
  <r>
    <x v="1"/>
    <x v="8"/>
    <x v="6"/>
    <x v="38"/>
    <n v="171"/>
    <n v="1317740.55"/>
    <n v="1219164.28"/>
    <n v="98576.27"/>
    <n v="31"/>
    <n v="17849.64"/>
    <n v="9919.11"/>
    <n v="251"/>
    <n v="1008.78"/>
    <n v="3"/>
    <n v="3920.19"/>
    <n v="6923.46"/>
    <n v="97"/>
    <n v="36870.22"/>
    <n v="25218.38"/>
    <n v="159"/>
    <n v="39535.22"/>
    <n v="1176095"/>
    <x v="0"/>
    <x v="0"/>
    <x v="0"/>
    <x v="0"/>
    <x v="0"/>
    <x v="0"/>
  </r>
  <r>
    <x v="1"/>
    <x v="8"/>
    <x v="6"/>
    <x v="116"/>
    <n v="221"/>
    <n v="181643.45"/>
    <n v="69422.270000000019"/>
    <n v="112221.18"/>
    <n v="0"/>
    <n v="9201.0499999999993"/>
    <n v="5632.95"/>
    <n v="751.9"/>
    <n v="407.88"/>
    <n v="14"/>
    <n v="30406.78"/>
    <n v="21713.08"/>
    <n v="340"/>
    <n v="67427.45"/>
    <n v="41668.36"/>
    <n v="285"/>
    <n v="0"/>
    <n v="0"/>
    <x v="0"/>
    <x v="0"/>
    <x v="0"/>
    <x v="0"/>
    <x v="0"/>
    <x v="0"/>
  </r>
  <r>
    <x v="1"/>
    <x v="8"/>
    <x v="6"/>
    <x v="117"/>
    <n v="285"/>
    <n v="249060.07"/>
    <n v="101172.10999999999"/>
    <n v="147887.96000000002"/>
    <n v="0"/>
    <n v="13930.55"/>
    <n v="6333.45"/>
    <n v="259.91000000000003"/>
    <n v="568.87"/>
    <n v="10"/>
    <n v="42239.98"/>
    <n v="42692.08"/>
    <n v="586"/>
    <n v="90716.52"/>
    <n v="51577.71"/>
    <n v="376"/>
    <n v="0"/>
    <n v="0"/>
    <x v="0"/>
    <x v="0"/>
    <x v="0"/>
    <x v="0"/>
    <x v="0"/>
    <x v="0"/>
  </r>
  <r>
    <x v="1"/>
    <x v="8"/>
    <x v="7"/>
    <x v="41"/>
    <n v="248"/>
    <n v="166299.14000000001"/>
    <n v="56503.940000000017"/>
    <n v="109795.2"/>
    <n v="1"/>
    <n v="21818.26"/>
    <n v="13966.74"/>
    <n v="8974.94"/>
    <n v="2542.4"/>
    <n v="42"/>
    <n v="36116.080000000002"/>
    <n v="39306.379999999997"/>
    <n v="545"/>
    <n v="128.94"/>
    <n v="688.42"/>
    <n v="7"/>
    <n v="10098.98"/>
    <n v="0"/>
    <x v="0"/>
    <x v="0"/>
    <x v="0"/>
    <x v="0"/>
    <x v="0"/>
    <x v="0"/>
  </r>
  <r>
    <x v="1"/>
    <x v="8"/>
    <x v="8"/>
    <x v="5"/>
    <n v="365"/>
    <n v="240277.08600000001"/>
    <n v="158293.5"/>
    <n v="81983.58600000001"/>
    <n v="6"/>
    <n v="35081.300000000003"/>
    <n v="16074.7"/>
    <n v="23266.38"/>
    <n v="17918.73"/>
    <n v="195"/>
    <n v="12719.49"/>
    <n v="8472.59"/>
    <n v="147"/>
    <n v="2583.5"/>
    <n v="1795.98"/>
    <n v="46"/>
    <n v="6958.9160000000002"/>
    <n v="114031.5"/>
    <x v="0"/>
    <x v="0"/>
    <x v="0"/>
    <x v="0"/>
    <x v="0"/>
    <x v="0"/>
  </r>
  <r>
    <x v="1"/>
    <x v="8"/>
    <x v="8"/>
    <x v="42"/>
    <n v="284"/>
    <n v="1254862.8999999999"/>
    <n v="1135572.45"/>
    <n v="119290.45000000001"/>
    <n v="29"/>
    <n v="27840.880000000001"/>
    <n v="9884.1200000000008"/>
    <n v="53967.199999999997"/>
    <n v="21789.33"/>
    <n v="196"/>
    <n v="8742.4599999999991"/>
    <n v="5456.78"/>
    <n v="96"/>
    <n v="1386.1"/>
    <n v="1011.7"/>
    <n v="26"/>
    <n v="26660.81"/>
    <n v="1097431"/>
    <x v="0"/>
    <x v="0"/>
    <x v="0"/>
    <x v="0"/>
    <x v="0"/>
    <x v="0"/>
  </r>
  <r>
    <x v="1"/>
    <x v="8"/>
    <x v="40"/>
    <x v="235"/>
    <n v="0"/>
    <n v="2042"/>
    <n v="0"/>
    <n v="2042"/>
    <n v="0"/>
    <n v="0"/>
    <n v="0"/>
    <n v="0"/>
    <n v="0"/>
    <n v="0"/>
    <n v="0"/>
    <n v="0"/>
    <n v="0"/>
    <n v="0"/>
    <n v="0"/>
    <n v="0"/>
    <n v="0"/>
    <n v="0"/>
    <x v="0"/>
    <x v="0"/>
    <x v="0"/>
    <x v="0"/>
    <x v="0"/>
    <x v="0"/>
  </r>
  <r>
    <x v="1"/>
    <x v="8"/>
    <x v="9"/>
    <x v="43"/>
    <n v="681"/>
    <n v="239654.03"/>
    <n v="56516.800000000017"/>
    <n v="183137.22999999998"/>
    <n v="0"/>
    <n v="75792.03"/>
    <n v="24077.97"/>
    <n v="65959.12"/>
    <n v="25182.86"/>
    <n v="82"/>
    <n v="16953.5"/>
    <n v="2233.9499999999998"/>
    <n v="127"/>
    <n v="21410.58"/>
    <n v="5022.0200000000004"/>
    <n v="40"/>
    <n v="0"/>
    <n v="0"/>
    <x v="0"/>
    <x v="0"/>
    <x v="0"/>
    <x v="0"/>
    <x v="0"/>
    <x v="0"/>
  </r>
  <r>
    <x v="1"/>
    <x v="8"/>
    <x v="9"/>
    <x v="44"/>
    <n v="115"/>
    <n v="343824.42"/>
    <n v="301082.65999999997"/>
    <n v="42741.759999999995"/>
    <n v="15"/>
    <n v="26491.7"/>
    <n v="3670.3"/>
    <n v="8100"/>
    <n v="11371.3"/>
    <n v="11"/>
    <n v="0"/>
    <n v="346.08"/>
    <n v="4"/>
    <n v="0"/>
    <n v="0"/>
    <n v="0"/>
    <n v="8150.06"/>
    <n v="285695"/>
    <x v="0"/>
    <x v="0"/>
    <x v="0"/>
    <x v="0"/>
    <x v="0"/>
    <x v="0"/>
  </r>
  <r>
    <x v="1"/>
    <x v="8"/>
    <x v="9"/>
    <x v="45"/>
    <n v="434"/>
    <n v="187785.57"/>
    <n v="45113.400000000023"/>
    <n v="142672.16999999998"/>
    <n v="0"/>
    <n v="31463.55"/>
    <n v="9967.9500000000007"/>
    <n v="73997.119999999995"/>
    <n v="27860.19"/>
    <n v="88"/>
    <n v="17110.79"/>
    <n v="2142.54"/>
    <n v="134"/>
    <n v="20100.71"/>
    <n v="5142.72"/>
    <n v="42"/>
    <n v="0"/>
    <n v="0"/>
    <x v="0"/>
    <x v="0"/>
    <x v="0"/>
    <x v="0"/>
    <x v="0"/>
    <x v="0"/>
  </r>
  <r>
    <x v="1"/>
    <x v="8"/>
    <x v="10"/>
    <x v="47"/>
    <n v="50"/>
    <n v="63069.59"/>
    <n v="16887.569999999992"/>
    <n v="46182.020000000004"/>
    <n v="3"/>
    <n v="5581.5"/>
    <n v="1168.5"/>
    <n v="3258"/>
    <n v="2344.6799999999998"/>
    <n v="15"/>
    <n v="5552.32"/>
    <n v="1049.1099999999999"/>
    <n v="57"/>
    <n v="389.7"/>
    <n v="89.38"/>
    <n v="6"/>
    <n v="31400.5"/>
    <n v="12235.9"/>
    <x v="0"/>
    <x v="0"/>
    <x v="0"/>
    <x v="0"/>
    <x v="0"/>
    <x v="0"/>
  </r>
  <r>
    <x v="1"/>
    <x v="8"/>
    <x v="10"/>
    <x v="49"/>
    <n v="327"/>
    <n v="1762495.97"/>
    <n v="647911.16999999993"/>
    <n v="1114584.8"/>
    <n v="80"/>
    <n v="29970.639999999999"/>
    <n v="6789.36"/>
    <n v="24508.68"/>
    <n v="4734.96"/>
    <n v="50"/>
    <n v="35074.1"/>
    <n v="4519.57"/>
    <n v="361"/>
    <n v="13399.58"/>
    <n v="3949.18"/>
    <n v="54"/>
    <n v="932129.8"/>
    <n v="627918.1"/>
    <x v="0"/>
    <x v="0"/>
    <x v="0"/>
    <x v="0"/>
    <x v="0"/>
    <x v="0"/>
  </r>
  <r>
    <x v="1"/>
    <x v="8"/>
    <x v="10"/>
    <x v="52"/>
    <n v="160"/>
    <n v="40270.910000000003"/>
    <n v="10579.080000000005"/>
    <n v="29691.829999999998"/>
    <n v="0"/>
    <n v="8365.4500000000007"/>
    <n v="3110.55"/>
    <n v="11309.75"/>
    <n v="4622.2"/>
    <n v="33"/>
    <n v="6829.28"/>
    <n v="998.23"/>
    <n v="79"/>
    <n v="2267.35"/>
    <n v="1848.1"/>
    <n v="22"/>
    <n v="0"/>
    <n v="0"/>
    <x v="0"/>
    <x v="0"/>
    <x v="0"/>
    <x v="0"/>
    <x v="0"/>
    <x v="0"/>
  </r>
  <r>
    <x v="1"/>
    <x v="8"/>
    <x v="10"/>
    <x v="53"/>
    <n v="186"/>
    <n v="437462.11"/>
    <n v="114213.81999999995"/>
    <n v="323248.29000000004"/>
    <n v="46"/>
    <n v="20303"/>
    <n v="4422"/>
    <n v="14251.7"/>
    <n v="2752.7"/>
    <n v="20"/>
    <n v="11143.94"/>
    <n v="2608.4299999999998"/>
    <n v="122"/>
    <n v="1346.95"/>
    <n v="184.55"/>
    <n v="17"/>
    <n v="276202.7"/>
    <n v="104246.2"/>
    <x v="0"/>
    <x v="0"/>
    <x v="0"/>
    <x v="0"/>
    <x v="0"/>
    <x v="0"/>
  </r>
  <r>
    <x v="1"/>
    <x v="8"/>
    <x v="10"/>
    <x v="54"/>
    <n v="167"/>
    <n v="629298.48"/>
    <n v="273184.57999999996"/>
    <n v="356113.9"/>
    <n v="42"/>
    <n v="17414.25"/>
    <n v="4175.75"/>
    <n v="12624.54"/>
    <n v="2737.64"/>
    <n v="33"/>
    <n v="16683.91"/>
    <n v="5260.19"/>
    <n v="230"/>
    <n v="334.8"/>
    <n v="124.8"/>
    <n v="11"/>
    <n v="307044.40000000002"/>
    <n v="260886.2"/>
    <x v="0"/>
    <x v="0"/>
    <x v="0"/>
    <x v="0"/>
    <x v="0"/>
    <x v="0"/>
  </r>
  <r>
    <x v="1"/>
    <x v="8"/>
    <x v="10"/>
    <x v="118"/>
    <n v="129"/>
    <n v="345945.43"/>
    <n v="130430.15"/>
    <n v="215515.28"/>
    <n v="30"/>
    <n v="14714.63"/>
    <n v="3065.37"/>
    <n v="13186.81"/>
    <n v="10639.91"/>
    <n v="31"/>
    <n v="9436.74"/>
    <n v="2970.23"/>
    <n v="103"/>
    <n v="217.8"/>
    <n v="0"/>
    <n v="1"/>
    <n v="174156.3"/>
    <n v="113754.6"/>
    <x v="0"/>
    <x v="0"/>
    <x v="0"/>
    <x v="0"/>
    <x v="0"/>
    <x v="0"/>
  </r>
  <r>
    <x v="1"/>
    <x v="8"/>
    <x v="10"/>
    <x v="131"/>
    <n v="162"/>
    <n v="302416.31"/>
    <n v="90954.200000000012"/>
    <n v="211462.11"/>
    <n v="32"/>
    <n v="12122"/>
    <n v="4700"/>
    <n v="4668.57"/>
    <n v="6788.33"/>
    <n v="19"/>
    <n v="8162.27"/>
    <n v="2527.31"/>
    <n v="107"/>
    <n v="511.97"/>
    <n v="652.11"/>
    <n v="8"/>
    <n v="184186.3"/>
    <n v="76286.42"/>
    <x v="0"/>
    <x v="0"/>
    <x v="0"/>
    <x v="0"/>
    <x v="0"/>
    <x v="0"/>
  </r>
  <r>
    <x v="1"/>
    <x v="8"/>
    <x v="27"/>
    <x v="119"/>
    <n v="42"/>
    <n v="14899.9"/>
    <n v="3417.83"/>
    <n v="11482.07"/>
    <n v="1"/>
    <n v="5992.5"/>
    <n v="1417.5"/>
    <n v="0"/>
    <n v="0"/>
    <n v="0"/>
    <n v="3134.01"/>
    <n v="1950.99"/>
    <n v="32"/>
    <n v="207"/>
    <n v="49.34"/>
    <n v="6"/>
    <n v="2077.56"/>
    <n v="0"/>
    <x v="0"/>
    <x v="0"/>
    <x v="0"/>
    <x v="0"/>
    <x v="0"/>
    <x v="0"/>
  </r>
  <r>
    <x v="1"/>
    <x v="8"/>
    <x v="11"/>
    <x v="56"/>
    <n v="152"/>
    <n v="40416.1"/>
    <n v="3982.5499999999956"/>
    <n v="36433.550000000003"/>
    <n v="0"/>
    <n v="29522.45"/>
    <n v="3982.55"/>
    <n v="0"/>
    <n v="0"/>
    <n v="0"/>
    <n v="464.4"/>
    <n v="0"/>
    <n v="3"/>
    <n v="686.7"/>
    <n v="0"/>
    <n v="2"/>
    <n v="0"/>
    <n v="0"/>
    <x v="0"/>
    <x v="0"/>
    <x v="0"/>
    <x v="0"/>
    <x v="0"/>
    <x v="0"/>
  </r>
  <r>
    <x v="1"/>
    <x v="8"/>
    <x v="11"/>
    <x v="57"/>
    <n v="157"/>
    <n v="42244"/>
    <n v="7692.0500000000029"/>
    <n v="34551.949999999997"/>
    <n v="0"/>
    <n v="34493.75"/>
    <n v="7126.25"/>
    <n v="0"/>
    <n v="0"/>
    <n v="0"/>
    <n v="0"/>
    <n v="0"/>
    <n v="0"/>
    <n v="58.2"/>
    <n v="565.79999999999995"/>
    <n v="1"/>
    <n v="0"/>
    <n v="0"/>
    <x v="0"/>
    <x v="0"/>
    <x v="0"/>
    <x v="0"/>
    <x v="0"/>
    <x v="0"/>
  </r>
  <r>
    <x v="1"/>
    <x v="8"/>
    <x v="11"/>
    <x v="58"/>
    <n v="66"/>
    <n v="16176.8"/>
    <n v="3437.1499999999978"/>
    <n v="12739.650000000001"/>
    <n v="0"/>
    <n v="12660.29"/>
    <n v="3119.71"/>
    <n v="0"/>
    <n v="0"/>
    <n v="0"/>
    <n v="79.36"/>
    <n v="317.44"/>
    <n v="2"/>
    <n v="0"/>
    <n v="0"/>
    <n v="0"/>
    <n v="0"/>
    <n v="0"/>
    <x v="0"/>
    <x v="0"/>
    <x v="0"/>
    <x v="0"/>
    <x v="0"/>
    <x v="0"/>
  </r>
  <r>
    <x v="1"/>
    <x v="8"/>
    <x v="11"/>
    <x v="120"/>
    <n v="104"/>
    <n v="27759.7"/>
    <n v="5115.7799999999988"/>
    <n v="22643.920000000002"/>
    <n v="0"/>
    <n v="22539.7"/>
    <n v="4506.3"/>
    <n v="0"/>
    <n v="0"/>
    <n v="0"/>
    <n v="104.22"/>
    <n v="609.48"/>
    <n v="4"/>
    <n v="0"/>
    <n v="0"/>
    <n v="0"/>
    <n v="0"/>
    <n v="0"/>
    <x v="0"/>
    <x v="0"/>
    <x v="0"/>
    <x v="0"/>
    <x v="0"/>
    <x v="0"/>
  </r>
  <r>
    <x v="1"/>
    <x v="8"/>
    <x v="12"/>
    <x v="60"/>
    <n v="59"/>
    <n v="393406.8"/>
    <n v="826.25"/>
    <n v="392580.55"/>
    <n v="15"/>
    <n v="8596.25"/>
    <n v="826.25"/>
    <n v="325.8"/>
    <n v="0"/>
    <n v="1"/>
    <n v="1429.2"/>
    <n v="0"/>
    <n v="10"/>
    <n v="0"/>
    <n v="0"/>
    <n v="0"/>
    <n v="382229.3"/>
    <n v="0"/>
    <x v="0"/>
    <x v="0"/>
    <x v="0"/>
    <x v="0"/>
    <x v="0"/>
    <x v="0"/>
  </r>
  <r>
    <x v="1"/>
    <x v="8"/>
    <x v="12"/>
    <x v="61"/>
    <n v="224"/>
    <n v="237709.94"/>
    <n v="159503.64000000001"/>
    <n v="78206.299999999988"/>
    <n v="13"/>
    <n v="11397.05"/>
    <n v="3281.95"/>
    <n v="15896.3"/>
    <n v="4396.4399999999996"/>
    <n v="59"/>
    <n v="6057.57"/>
    <n v="2233.94"/>
    <n v="74"/>
    <n v="3110.68"/>
    <n v="1910.22"/>
    <n v="24"/>
    <n v="41744.699999999997"/>
    <n v="147681.1"/>
    <x v="0"/>
    <x v="0"/>
    <x v="0"/>
    <x v="0"/>
    <x v="0"/>
    <x v="0"/>
  </r>
  <r>
    <x v="1"/>
    <x v="8"/>
    <x v="12"/>
    <x v="55"/>
    <n v="200"/>
    <n v="606693.07999999996"/>
    <n v="304424.40999999997"/>
    <n v="302268.67"/>
    <n v="28"/>
    <n v="20936.13"/>
    <n v="6241.37"/>
    <n v="12253.5"/>
    <n v="9124.44"/>
    <n v="46"/>
    <n v="4094.56"/>
    <n v="1613.17"/>
    <n v="44"/>
    <n v="881.88"/>
    <n v="3552.77"/>
    <n v="29"/>
    <n v="264102.59999999998"/>
    <n v="283892.7"/>
    <x v="0"/>
    <x v="0"/>
    <x v="0"/>
    <x v="0"/>
    <x v="0"/>
    <x v="0"/>
  </r>
  <r>
    <x v="1"/>
    <x v="8"/>
    <x v="13"/>
    <x v="62"/>
    <n v="67"/>
    <n v="9224"/>
    <n v="7689.1"/>
    <n v="1534.8999999999999"/>
    <n v="0"/>
    <n v="1068.7"/>
    <n v="3463.3"/>
    <n v="39.85"/>
    <n v="563.65"/>
    <n v="2"/>
    <n v="311.55"/>
    <n v="3566.95"/>
    <n v="30"/>
    <n v="23.8"/>
    <n v="95.2"/>
    <n v="4"/>
    <n v="0"/>
    <n v="0"/>
    <x v="0"/>
    <x v="0"/>
    <x v="0"/>
    <x v="0"/>
    <x v="0"/>
    <x v="0"/>
  </r>
  <r>
    <x v="1"/>
    <x v="8"/>
    <x v="14"/>
    <x v="63"/>
    <n v="48"/>
    <n v="86037.39"/>
    <n v="16567.47"/>
    <n v="69469.919999999998"/>
    <n v="0"/>
    <n v="7487.5"/>
    <n v="1310"/>
    <n v="54653.98"/>
    <n v="13412.57"/>
    <n v="28"/>
    <n v="7328.44"/>
    <n v="1844.9"/>
    <n v="27"/>
    <n v="0"/>
    <n v="0"/>
    <n v="0"/>
    <n v="0"/>
    <n v="0"/>
    <x v="0"/>
    <x v="0"/>
    <x v="0"/>
    <x v="0"/>
    <x v="0"/>
    <x v="0"/>
  </r>
  <r>
    <x v="1"/>
    <x v="8"/>
    <x v="15"/>
    <x v="64"/>
    <n v="53"/>
    <n v="172539.65"/>
    <n v="118677.23"/>
    <n v="53862.42"/>
    <n v="16"/>
    <n v="6901.63"/>
    <n v="1698.37"/>
    <n v="4338.7"/>
    <n v="1222.81"/>
    <n v="12"/>
    <n v="3229.89"/>
    <n v="2613.11"/>
    <n v="45"/>
    <n v="463.5"/>
    <n v="0"/>
    <n v="3"/>
    <n v="38566.699999999997"/>
    <n v="113142.9"/>
    <x v="0"/>
    <x v="0"/>
    <x v="0"/>
    <x v="0"/>
    <x v="0"/>
    <x v="0"/>
  </r>
  <r>
    <x v="1"/>
    <x v="8"/>
    <x v="15"/>
    <x v="112"/>
    <n v="1"/>
    <n v="300"/>
    <n v="300"/>
    <n v="0"/>
    <n v="0"/>
    <n v="0"/>
    <n v="300"/>
    <n v="0"/>
    <n v="0"/>
    <n v="0"/>
    <n v="0"/>
    <n v="0"/>
    <n v="0"/>
    <n v="0"/>
    <n v="0"/>
    <n v="0"/>
    <n v="0"/>
    <n v="0"/>
    <x v="0"/>
    <x v="0"/>
    <x v="0"/>
    <x v="0"/>
    <x v="0"/>
    <x v="0"/>
  </r>
  <r>
    <x v="1"/>
    <x v="8"/>
    <x v="29"/>
    <x v="41"/>
    <n v="104"/>
    <n v="5244.5"/>
    <n v="4049.8199999999997"/>
    <n v="1194.68"/>
    <n v="0"/>
    <n v="1194.68"/>
    <n v="4049.82"/>
    <n v="0"/>
    <n v="0"/>
    <n v="0"/>
    <n v="0"/>
    <n v="0"/>
    <n v="0"/>
    <n v="0"/>
    <n v="0"/>
    <n v="0"/>
    <n v="0"/>
    <n v="0"/>
    <x v="0"/>
    <x v="0"/>
    <x v="0"/>
    <x v="0"/>
    <x v="0"/>
    <x v="0"/>
  </r>
  <r>
    <x v="1"/>
    <x v="8"/>
    <x v="16"/>
    <x v="65"/>
    <n v="194"/>
    <n v="92350.69"/>
    <n v="36384.29"/>
    <n v="55966.400000000001"/>
    <n v="0"/>
    <n v="21439.88"/>
    <n v="7897.62"/>
    <n v="1658.02"/>
    <n v="10877.7"/>
    <n v="29"/>
    <n v="31595.5"/>
    <n v="17564.25"/>
    <n v="353"/>
    <n v="198"/>
    <n v="44.72"/>
    <n v="18"/>
    <n v="0"/>
    <n v="0"/>
    <x v="0"/>
    <x v="0"/>
    <x v="0"/>
    <x v="0"/>
    <x v="0"/>
    <x v="0"/>
  </r>
  <r>
    <x v="1"/>
    <x v="8"/>
    <x v="16"/>
    <x v="121"/>
    <n v="85"/>
    <n v="47528.82"/>
    <n v="18857.12"/>
    <n v="28671.7"/>
    <n v="0"/>
    <n v="6864.5"/>
    <n v="3135.5"/>
    <n v="4828.5"/>
    <n v="3217.99"/>
    <n v="29"/>
    <n v="15954.3"/>
    <n v="12503.63"/>
    <n v="204"/>
    <n v="185.4"/>
    <n v="0"/>
    <n v="4"/>
    <n v="0"/>
    <n v="0"/>
    <x v="0"/>
    <x v="0"/>
    <x v="0"/>
    <x v="0"/>
    <x v="0"/>
    <x v="0"/>
  </r>
  <r>
    <x v="1"/>
    <x v="8"/>
    <x v="17"/>
    <x v="67"/>
    <n v="613"/>
    <n v="332367.58"/>
    <n v="261268.47000000003"/>
    <n v="71099.11"/>
    <n v="4"/>
    <n v="15219"/>
    <n v="23742.5"/>
    <n v="11821.59"/>
    <n v="7771.89"/>
    <n v="60"/>
    <n v="42323.83"/>
    <n v="104620.6"/>
    <n v="1324"/>
    <n v="1241.69"/>
    <n v="271.72000000000003"/>
    <n v="34"/>
    <n v="0"/>
    <n v="124861.7"/>
    <x v="0"/>
    <x v="0"/>
    <x v="0"/>
    <x v="0"/>
    <x v="0"/>
    <x v="0"/>
  </r>
  <r>
    <x v="1"/>
    <x v="8"/>
    <x v="17"/>
    <x v="68"/>
    <n v="632"/>
    <n v="300078.15999999997"/>
    <n v="191977.36"/>
    <n v="108100.8"/>
    <n v="3"/>
    <n v="17281.400000000001"/>
    <n v="23583.1"/>
    <n v="22211.47"/>
    <n v="16646.939999999999"/>
    <n v="98"/>
    <n v="61651.68"/>
    <n v="120243.9"/>
    <n v="1378"/>
    <n v="4046.25"/>
    <n v="3030.1"/>
    <n v="163"/>
    <n v="0"/>
    <n v="28473.3"/>
    <x v="0"/>
    <x v="0"/>
    <x v="0"/>
    <x v="0"/>
    <x v="0"/>
    <x v="0"/>
  </r>
  <r>
    <x v="1"/>
    <x v="8"/>
    <x v="18"/>
    <x v="69"/>
    <n v="98"/>
    <n v="2442252.12"/>
    <n v="2388318.92"/>
    <n v="53933.2"/>
    <n v="43"/>
    <n v="11352.76"/>
    <n v="3022.24"/>
    <n v="3031.61"/>
    <n v="602.29"/>
    <n v="8"/>
    <n v="8059.85"/>
    <n v="5564.48"/>
    <n v="107"/>
    <n v="89.1"/>
    <n v="0"/>
    <n v="1"/>
    <n v="31399.88"/>
    <n v="2379130"/>
    <x v="0"/>
    <x v="0"/>
    <x v="0"/>
    <x v="0"/>
    <x v="0"/>
    <x v="0"/>
  </r>
  <r>
    <x v="1"/>
    <x v="8"/>
    <x v="18"/>
    <x v="44"/>
    <n v="0"/>
    <n v="406763.7"/>
    <n v="406763.7"/>
    <n v="0"/>
    <n v="1"/>
    <n v="0"/>
    <n v="0"/>
    <n v="0"/>
    <n v="0"/>
    <n v="0"/>
    <n v="0"/>
    <n v="0"/>
    <n v="0"/>
    <n v="0"/>
    <n v="0"/>
    <n v="0"/>
    <n v="0"/>
    <n v="406763.7"/>
    <x v="0"/>
    <x v="0"/>
    <x v="0"/>
    <x v="0"/>
    <x v="0"/>
    <x v="0"/>
  </r>
  <r>
    <x v="1"/>
    <x v="8"/>
    <x v="19"/>
    <x v="71"/>
    <n v="200"/>
    <n v="302252.09000000003"/>
    <n v="53612.270000000019"/>
    <n v="248639.82"/>
    <n v="2"/>
    <n v="29088.25"/>
    <n v="4129.25"/>
    <n v="27520.57"/>
    <n v="7754.27"/>
    <n v="55"/>
    <n v="61684.63"/>
    <n v="18911.12"/>
    <n v="487"/>
    <n v="77574.37"/>
    <n v="13323.87"/>
    <n v="53"/>
    <n v="1200"/>
    <n v="9493.76"/>
    <x v="0"/>
    <x v="0"/>
    <x v="0"/>
    <x v="0"/>
    <x v="0"/>
    <x v="0"/>
  </r>
  <r>
    <x v="1"/>
    <x v="8"/>
    <x v="19"/>
    <x v="122"/>
    <n v="281"/>
    <n v="441610.54"/>
    <n v="90340.569999999949"/>
    <n v="351269.97000000003"/>
    <n v="3"/>
    <n v="36400.75"/>
    <n v="9649.25"/>
    <n v="15739.34"/>
    <n v="8870.89"/>
    <n v="52"/>
    <n v="73197.570000000007"/>
    <n v="25848.23"/>
    <n v="502"/>
    <n v="122443.5"/>
    <n v="27830.35"/>
    <n v="90"/>
    <n v="18971.810000000001"/>
    <n v="18141.849999999999"/>
    <x v="0"/>
    <x v="0"/>
    <x v="0"/>
    <x v="0"/>
    <x v="0"/>
    <x v="0"/>
  </r>
  <r>
    <x v="1"/>
    <x v="8"/>
    <x v="20"/>
    <x v="73"/>
    <n v="0"/>
    <n v="9269.64"/>
    <n v="0"/>
    <n v="9269.64"/>
    <n v="1"/>
    <n v="0"/>
    <n v="0"/>
    <n v="0"/>
    <n v="0"/>
    <n v="0"/>
    <n v="0"/>
    <n v="0"/>
    <n v="0"/>
    <n v="0"/>
    <n v="0"/>
    <n v="0"/>
    <n v="9269.64"/>
    <n v="0"/>
    <x v="0"/>
    <x v="0"/>
    <x v="0"/>
    <x v="0"/>
    <x v="0"/>
    <x v="0"/>
  </r>
  <r>
    <x v="1"/>
    <x v="8"/>
    <x v="20"/>
    <x v="74"/>
    <n v="245"/>
    <n v="133423.28"/>
    <n v="56968.119999999995"/>
    <n v="76455.16"/>
    <n v="1"/>
    <n v="14128.58"/>
    <n v="8180.92"/>
    <n v="27680.99"/>
    <n v="21207.29"/>
    <n v="145"/>
    <n v="24240.45"/>
    <n v="21585.35"/>
    <n v="372"/>
    <n v="6226.14"/>
    <n v="2937.96"/>
    <n v="24"/>
    <n v="0"/>
    <n v="3056.6"/>
    <x v="0"/>
    <x v="0"/>
    <x v="0"/>
    <x v="0"/>
    <x v="0"/>
    <x v="0"/>
  </r>
  <r>
    <x v="1"/>
    <x v="8"/>
    <x v="20"/>
    <x v="75"/>
    <n v="197"/>
    <n v="571432.93999999994"/>
    <n v="232244.90999999997"/>
    <n v="339188.02999999997"/>
    <n v="51"/>
    <n v="16966.5"/>
    <n v="6764.5"/>
    <n v="31974.61"/>
    <n v="11768.66"/>
    <n v="121"/>
    <n v="19818.099999999999"/>
    <n v="8703.14"/>
    <n v="241"/>
    <n v="3076.72"/>
    <n v="540.33000000000004"/>
    <n v="16"/>
    <n v="262834.09999999998"/>
    <n v="204468.3"/>
    <x v="0"/>
    <x v="0"/>
    <x v="0"/>
    <x v="0"/>
    <x v="0"/>
    <x v="0"/>
  </r>
  <r>
    <x v="1"/>
    <x v="8"/>
    <x v="20"/>
    <x v="76"/>
    <n v="296"/>
    <n v="617336.36"/>
    <n v="353778.07"/>
    <n v="263558.28999999998"/>
    <n v="58"/>
    <n v="22596.25"/>
    <n v="12773.75"/>
    <n v="43457.4"/>
    <n v="27241.63"/>
    <n v="203"/>
    <n v="26385.39"/>
    <n v="17867.63"/>
    <n v="370"/>
    <n v="7258.15"/>
    <n v="1857.25"/>
    <n v="32"/>
    <n v="158581.1"/>
    <n v="294037.8"/>
    <x v="0"/>
    <x v="0"/>
    <x v="0"/>
    <x v="0"/>
    <x v="0"/>
    <x v="0"/>
  </r>
  <r>
    <x v="1"/>
    <x v="8"/>
    <x v="20"/>
    <x v="77"/>
    <n v="448"/>
    <n v="406318.94"/>
    <n v="166191.08000000002"/>
    <n v="240127.86"/>
    <n v="36"/>
    <n v="25859.81"/>
    <n v="12279.19"/>
    <n v="40097.339999999997"/>
    <n v="31297.06"/>
    <n v="214"/>
    <n v="34677.07"/>
    <n v="32144.42"/>
    <n v="521"/>
    <n v="14339.64"/>
    <n v="6511.47"/>
    <n v="75"/>
    <n v="122932"/>
    <n v="83958.93"/>
    <x v="0"/>
    <x v="0"/>
    <x v="0"/>
    <x v="0"/>
    <x v="0"/>
    <x v="0"/>
  </r>
  <r>
    <x v="1"/>
    <x v="8"/>
    <x v="20"/>
    <x v="78"/>
    <n v="152"/>
    <n v="141514.67000000001"/>
    <n v="49356.920000000013"/>
    <n v="92157.75"/>
    <n v="14"/>
    <n v="7653.54"/>
    <n v="5356.71"/>
    <n v="15343.29"/>
    <n v="13182.16"/>
    <n v="84"/>
    <n v="15690.95"/>
    <n v="13639.61"/>
    <n v="206"/>
    <n v="5061.2700000000004"/>
    <n v="2138.23"/>
    <n v="22"/>
    <n v="46086.7"/>
    <n v="15040.21"/>
    <x v="0"/>
    <x v="0"/>
    <x v="0"/>
    <x v="0"/>
    <x v="0"/>
    <x v="0"/>
  </r>
  <r>
    <x v="1"/>
    <x v="8"/>
    <x v="21"/>
    <x v="79"/>
    <n v="48"/>
    <n v="32268.26"/>
    <n v="8811.9499999999971"/>
    <n v="23456.31"/>
    <n v="0"/>
    <n v="2502.15"/>
    <n v="1173.8499999999999"/>
    <n v="4917.2700000000004"/>
    <n v="2500.81"/>
    <n v="23"/>
    <n v="2346.8000000000002"/>
    <n v="2537.6999999999998"/>
    <n v="53"/>
    <n v="7747.09"/>
    <n v="2599.59"/>
    <n v="27"/>
    <n v="0"/>
    <n v="0"/>
    <x v="0"/>
    <x v="0"/>
    <x v="0"/>
    <x v="0"/>
    <x v="0"/>
    <x v="0"/>
  </r>
  <r>
    <x v="1"/>
    <x v="8"/>
    <x v="21"/>
    <x v="80"/>
    <n v="44"/>
    <n v="25763.09"/>
    <n v="5074.869999999999"/>
    <n v="20688.22"/>
    <n v="0"/>
    <n v="2456"/>
    <n v="983"/>
    <n v="3742.89"/>
    <n v="2015.29"/>
    <n v="18"/>
    <n v="2953.76"/>
    <n v="1185"/>
    <n v="35"/>
    <n v="8635.57"/>
    <n v="891.58"/>
    <n v="20"/>
    <n v="0"/>
    <n v="0"/>
    <x v="0"/>
    <x v="0"/>
    <x v="0"/>
    <x v="0"/>
    <x v="0"/>
    <x v="0"/>
  </r>
  <r>
    <x v="1"/>
    <x v="8"/>
    <x v="21"/>
    <x v="74"/>
    <n v="21"/>
    <n v="14391.45"/>
    <n v="3499.6700000000019"/>
    <n v="10891.779999999999"/>
    <n v="0"/>
    <n v="1999.8"/>
    <n v="538.20000000000005"/>
    <n v="3806.1"/>
    <n v="1201.5"/>
    <n v="15"/>
    <n v="650"/>
    <n v="1616.45"/>
    <n v="16"/>
    <n v="2311.88"/>
    <n v="143.52000000000001"/>
    <n v="3"/>
    <n v="0"/>
    <n v="0"/>
    <x v="0"/>
    <x v="0"/>
    <x v="0"/>
    <x v="0"/>
    <x v="0"/>
    <x v="0"/>
  </r>
  <r>
    <x v="1"/>
    <x v="8"/>
    <x v="21"/>
    <x v="78"/>
    <n v="26"/>
    <n v="32118.89"/>
    <n v="4104.6500000000015"/>
    <n v="28014.239999999998"/>
    <n v="0"/>
    <n v="2446.9499999999998"/>
    <n v="740.55"/>
    <n v="4135.6400000000003"/>
    <n v="795.54"/>
    <n v="15"/>
    <n v="3787.06"/>
    <n v="2216.1999999999998"/>
    <n v="43"/>
    <n v="2704.59"/>
    <n v="352.36"/>
    <n v="7"/>
    <n v="0"/>
    <n v="0"/>
    <x v="0"/>
    <x v="0"/>
    <x v="0"/>
    <x v="0"/>
    <x v="0"/>
    <x v="0"/>
  </r>
  <r>
    <x v="1"/>
    <x v="8"/>
    <x v="30"/>
    <x v="134"/>
    <n v="0"/>
    <n v="148400"/>
    <n v="148400"/>
    <n v="0"/>
    <n v="67"/>
    <n v="0"/>
    <n v="0"/>
    <n v="0"/>
    <n v="0"/>
    <n v="0"/>
    <n v="0"/>
    <n v="0"/>
    <n v="0"/>
    <n v="0"/>
    <n v="0"/>
    <n v="0"/>
    <n v="0"/>
    <n v="148400"/>
    <x v="0"/>
    <x v="0"/>
    <x v="0"/>
    <x v="0"/>
    <x v="0"/>
    <x v="0"/>
  </r>
  <r>
    <x v="1"/>
    <x v="8"/>
    <x v="30"/>
    <x v="203"/>
    <n v="0"/>
    <n v="2804.5"/>
    <n v="2804.5"/>
    <n v="0"/>
    <n v="2"/>
    <n v="0"/>
    <n v="0"/>
    <n v="0"/>
    <n v="0"/>
    <n v="0"/>
    <n v="0"/>
    <n v="0"/>
    <n v="0"/>
    <n v="0"/>
    <n v="0"/>
    <n v="0"/>
    <n v="0"/>
    <n v="2804.5"/>
    <x v="0"/>
    <x v="0"/>
    <x v="0"/>
    <x v="0"/>
    <x v="0"/>
    <x v="0"/>
  </r>
  <r>
    <x v="1"/>
    <x v="8"/>
    <x v="28"/>
    <x v="2"/>
    <n v="1"/>
    <n v="55"/>
    <n v="46.75"/>
    <n v="8.25"/>
    <n v="0"/>
    <n v="8.25"/>
    <n v="46.75"/>
    <n v="0"/>
    <n v="0"/>
    <n v="0"/>
    <n v="0"/>
    <n v="0"/>
    <n v="0"/>
    <n v="0"/>
    <n v="0"/>
    <n v="0"/>
    <n v="0"/>
    <n v="0"/>
    <x v="0"/>
    <x v="0"/>
    <x v="0"/>
    <x v="0"/>
    <x v="0"/>
    <x v="0"/>
  </r>
  <r>
    <x v="1"/>
    <x v="8"/>
    <x v="28"/>
    <x v="6"/>
    <n v="115"/>
    <n v="19784.45"/>
    <n v="5059.24"/>
    <n v="14725.210000000001"/>
    <n v="0"/>
    <n v="9044.9"/>
    <n v="2453.1"/>
    <n v="826.76"/>
    <n v="52.62"/>
    <n v="6"/>
    <n v="86.12"/>
    <n v="727.7"/>
    <n v="7"/>
    <n v="4425.43"/>
    <n v="1825.82"/>
    <n v="136"/>
    <n v="0"/>
    <n v="0"/>
    <x v="0"/>
    <x v="0"/>
    <x v="0"/>
    <x v="0"/>
    <x v="0"/>
    <x v="0"/>
  </r>
  <r>
    <x v="1"/>
    <x v="8"/>
    <x v="28"/>
    <x v="9"/>
    <n v="3"/>
    <n v="295"/>
    <n v="44"/>
    <n v="251"/>
    <n v="0"/>
    <n v="251"/>
    <n v="44"/>
    <n v="0"/>
    <n v="0"/>
    <n v="0"/>
    <n v="0"/>
    <n v="0"/>
    <n v="0"/>
    <n v="0"/>
    <n v="0"/>
    <n v="0"/>
    <n v="0"/>
    <n v="0"/>
    <x v="0"/>
    <x v="0"/>
    <x v="0"/>
    <x v="0"/>
    <x v="0"/>
    <x v="0"/>
  </r>
  <r>
    <x v="1"/>
    <x v="8"/>
    <x v="28"/>
    <x v="10"/>
    <n v="1"/>
    <n v="55"/>
    <n v="49.5"/>
    <n v="5.5"/>
    <n v="0"/>
    <n v="5.5"/>
    <n v="49.5"/>
    <n v="0"/>
    <n v="0"/>
    <n v="0"/>
    <n v="0"/>
    <n v="0"/>
    <n v="0"/>
    <n v="0"/>
    <n v="0"/>
    <n v="0"/>
    <n v="0"/>
    <n v="0"/>
    <x v="0"/>
    <x v="0"/>
    <x v="0"/>
    <x v="0"/>
    <x v="0"/>
    <x v="0"/>
  </r>
  <r>
    <x v="1"/>
    <x v="8"/>
    <x v="28"/>
    <x v="12"/>
    <n v="5"/>
    <n v="1480.95"/>
    <n v="1202.51"/>
    <n v="278.44"/>
    <n v="0"/>
    <n v="61.2"/>
    <n v="310.8"/>
    <n v="102"/>
    <n v="408"/>
    <n v="1"/>
    <n v="94.57"/>
    <n v="378.28"/>
    <n v="6"/>
    <n v="20.67"/>
    <n v="105.43"/>
    <n v="4"/>
    <n v="0"/>
    <n v="0"/>
    <x v="0"/>
    <x v="0"/>
    <x v="0"/>
    <x v="0"/>
    <x v="0"/>
    <x v="0"/>
  </r>
  <r>
    <x v="1"/>
    <x v="8"/>
    <x v="28"/>
    <x v="14"/>
    <n v="90"/>
    <n v="18187.169999999998"/>
    <n v="4480.489999999998"/>
    <n v="13706.68"/>
    <n v="0"/>
    <n v="6718.1"/>
    <n v="2130.9"/>
    <n v="2589.3000000000002"/>
    <n v="0"/>
    <n v="4"/>
    <n v="879.73"/>
    <n v="358.1"/>
    <n v="10"/>
    <n v="3390.55"/>
    <n v="1991.49"/>
    <n v="123"/>
    <n v="0"/>
    <n v="0"/>
    <x v="0"/>
    <x v="0"/>
    <x v="0"/>
    <x v="0"/>
    <x v="0"/>
    <x v="0"/>
  </r>
  <r>
    <x v="1"/>
    <x v="8"/>
    <x v="28"/>
    <x v="20"/>
    <n v="13"/>
    <n v="1684.25"/>
    <n v="257.02999999999997"/>
    <n v="1427.22"/>
    <n v="0"/>
    <n v="1231.2"/>
    <n v="190.8"/>
    <n v="0"/>
    <n v="0"/>
    <n v="0"/>
    <n v="0"/>
    <n v="0"/>
    <n v="0"/>
    <n v="196.02"/>
    <n v="66.23"/>
    <n v="8"/>
    <n v="0"/>
    <n v="0"/>
    <x v="0"/>
    <x v="0"/>
    <x v="0"/>
    <x v="0"/>
    <x v="0"/>
    <x v="0"/>
  </r>
  <r>
    <x v="1"/>
    <x v="8"/>
    <x v="28"/>
    <x v="113"/>
    <n v="32"/>
    <n v="6373.88"/>
    <n v="2929.2400000000002"/>
    <n v="3444.64"/>
    <n v="0"/>
    <n v="1754.4"/>
    <n v="1052.5999999999999"/>
    <n v="0"/>
    <n v="0"/>
    <n v="0"/>
    <n v="849.93"/>
    <n v="1610.62"/>
    <n v="23"/>
    <n v="840.31"/>
    <n v="266.02"/>
    <n v="27"/>
    <n v="0"/>
    <n v="0"/>
    <x v="0"/>
    <x v="0"/>
    <x v="0"/>
    <x v="0"/>
    <x v="0"/>
    <x v="0"/>
  </r>
  <r>
    <x v="1"/>
    <x v="8"/>
    <x v="28"/>
    <x v="1"/>
    <n v="1"/>
    <n v="801.11"/>
    <n v="801.11"/>
    <n v="0"/>
    <n v="0"/>
    <n v="0"/>
    <n v="300"/>
    <n v="0"/>
    <n v="0"/>
    <n v="0"/>
    <n v="0"/>
    <n v="276.11"/>
    <n v="3"/>
    <n v="0"/>
    <n v="225"/>
    <n v="3"/>
    <n v="0"/>
    <n v="0"/>
    <x v="0"/>
    <x v="0"/>
    <x v="0"/>
    <x v="0"/>
    <x v="0"/>
    <x v="0"/>
  </r>
  <r>
    <x v="1"/>
    <x v="8"/>
    <x v="22"/>
    <x v="83"/>
    <n v="235"/>
    <n v="542005.68999999994"/>
    <n v="389162.63999999996"/>
    <n v="152843.04999999999"/>
    <n v="17"/>
    <n v="31679.88"/>
    <n v="10746.37"/>
    <n v="18516.66"/>
    <n v="16384.72"/>
    <n v="143"/>
    <n v="2788.76"/>
    <n v="1795.94"/>
    <n v="44"/>
    <n v="4259.07"/>
    <n v="778.28"/>
    <n v="26"/>
    <n v="92527.679999999993"/>
    <n v="359457.3"/>
    <x v="0"/>
    <x v="0"/>
    <x v="0"/>
    <x v="0"/>
    <x v="0"/>
    <x v="0"/>
  </r>
  <r>
    <x v="1"/>
    <x v="8"/>
    <x v="22"/>
    <x v="84"/>
    <n v="189"/>
    <n v="226227.24"/>
    <n v="85004.25"/>
    <n v="141222.99"/>
    <n v="11"/>
    <n v="23657.5"/>
    <n v="6295"/>
    <n v="14203.77"/>
    <n v="10412.85"/>
    <n v="101"/>
    <n v="2618.63"/>
    <n v="214.52"/>
    <n v="24"/>
    <n v="641.79999999999995"/>
    <n v="1669.3"/>
    <n v="11"/>
    <n v="99919.29"/>
    <n v="66412.58"/>
    <x v="0"/>
    <x v="0"/>
    <x v="0"/>
    <x v="0"/>
    <x v="0"/>
    <x v="0"/>
  </r>
  <r>
    <x v="1"/>
    <x v="8"/>
    <x v="22"/>
    <x v="85"/>
    <n v="200"/>
    <n v="641760.62"/>
    <n v="344700.06"/>
    <n v="297060.56"/>
    <n v="12"/>
    <n v="23546.14"/>
    <n v="8630.11"/>
    <n v="14857.47"/>
    <n v="13467.06"/>
    <n v="130"/>
    <n v="5639.65"/>
    <n v="6603.16"/>
    <n v="101"/>
    <n v="163.80000000000001"/>
    <n v="0"/>
    <n v="1"/>
    <n v="252019.5"/>
    <n v="315999.7"/>
    <x v="0"/>
    <x v="0"/>
    <x v="0"/>
    <x v="0"/>
    <x v="0"/>
    <x v="0"/>
  </r>
  <r>
    <x v="1"/>
    <x v="8"/>
    <x v="22"/>
    <x v="86"/>
    <n v="507"/>
    <n v="187659.16"/>
    <n v="84964.75999999998"/>
    <n v="102694.40000000002"/>
    <n v="1"/>
    <n v="20068.150000000001"/>
    <n v="13027.35"/>
    <n v="67427.77"/>
    <n v="52906.44"/>
    <n v="384"/>
    <n v="9389.35"/>
    <n v="8014.51"/>
    <n v="160"/>
    <n v="3695.13"/>
    <n v="2191.1799999999998"/>
    <n v="39"/>
    <n v="0"/>
    <n v="8825.2800000000007"/>
    <x v="0"/>
    <x v="0"/>
    <x v="0"/>
    <x v="0"/>
    <x v="0"/>
    <x v="0"/>
  </r>
  <r>
    <x v="1"/>
    <x v="8"/>
    <x v="22"/>
    <x v="87"/>
    <n v="196"/>
    <n v="159436.07"/>
    <n v="30446.600000000006"/>
    <n v="128989.47"/>
    <n v="1"/>
    <n v="20960.25"/>
    <n v="7962.25"/>
    <n v="20080.96"/>
    <n v="20233.62"/>
    <n v="76"/>
    <n v="4925.28"/>
    <n v="1962.91"/>
    <n v="49"/>
    <n v="1853.1"/>
    <n v="287.82"/>
    <n v="18"/>
    <n v="80987.88"/>
    <n v="0"/>
    <x v="0"/>
    <x v="0"/>
    <x v="0"/>
    <x v="0"/>
    <x v="0"/>
    <x v="0"/>
  </r>
  <r>
    <x v="1"/>
    <x v="8"/>
    <x v="22"/>
    <x v="123"/>
    <n v="360"/>
    <n v="109496.29"/>
    <n v="49663.659999999996"/>
    <n v="59832.63"/>
    <n v="0"/>
    <n v="15464.9"/>
    <n v="9215.6"/>
    <n v="36661.89"/>
    <n v="33074.46"/>
    <n v="287"/>
    <n v="4464.03"/>
    <n v="5795.6"/>
    <n v="70"/>
    <n v="3241.81"/>
    <n v="1578"/>
    <n v="19"/>
    <n v="0"/>
    <n v="0"/>
    <x v="0"/>
    <x v="0"/>
    <x v="0"/>
    <x v="0"/>
    <x v="0"/>
    <x v="0"/>
  </r>
  <r>
    <x v="1"/>
    <x v="8"/>
    <x v="23"/>
    <x v="135"/>
    <n v="208"/>
    <n v="57638.17"/>
    <n v="41883.050000000003"/>
    <n v="15755.119999999999"/>
    <n v="0"/>
    <n v="3178.16"/>
    <n v="7446.84"/>
    <n v="0"/>
    <n v="0"/>
    <n v="0"/>
    <n v="0"/>
    <n v="0"/>
    <n v="0"/>
    <n v="9727.9599999999991"/>
    <n v="34436.21"/>
    <n v="145"/>
    <n v="0"/>
    <n v="0"/>
    <x v="0"/>
    <x v="0"/>
    <x v="0"/>
    <x v="0"/>
    <x v="0"/>
    <x v="0"/>
  </r>
  <r>
    <x v="1"/>
    <x v="8"/>
    <x v="23"/>
    <x v="90"/>
    <n v="274"/>
    <n v="137353.76999999999"/>
    <n v="116118.96999999999"/>
    <n v="21234.799999999999"/>
    <n v="0"/>
    <n v="3115.95"/>
    <n v="7746.9"/>
    <n v="0"/>
    <n v="0"/>
    <n v="0"/>
    <n v="0"/>
    <n v="0"/>
    <n v="0"/>
    <n v="10841.85"/>
    <n v="108372.1"/>
    <n v="392"/>
    <n v="0"/>
    <n v="0"/>
    <x v="0"/>
    <x v="0"/>
    <x v="0"/>
    <x v="0"/>
    <x v="0"/>
    <x v="0"/>
  </r>
  <r>
    <x v="1"/>
    <x v="8"/>
    <x v="23"/>
    <x v="91"/>
    <n v="224"/>
    <n v="103632.74"/>
    <n v="89059.5"/>
    <n v="14573.24"/>
    <n v="0"/>
    <n v="1973.47"/>
    <n v="5235.03"/>
    <n v="0"/>
    <n v="0"/>
    <n v="0"/>
    <n v="0"/>
    <n v="0"/>
    <n v="0"/>
    <n v="9337.77"/>
    <n v="83824.47"/>
    <n v="297"/>
    <n v="0"/>
    <n v="0"/>
    <x v="0"/>
    <x v="0"/>
    <x v="0"/>
    <x v="0"/>
    <x v="0"/>
    <x v="0"/>
  </r>
  <r>
    <x v="1"/>
    <x v="8"/>
    <x v="23"/>
    <x v="124"/>
    <n v="266"/>
    <n v="90907.15"/>
    <n v="71228.62"/>
    <n v="19678.53"/>
    <n v="0"/>
    <n v="3199.2"/>
    <n v="6333.8"/>
    <n v="0"/>
    <n v="0"/>
    <n v="0"/>
    <n v="0"/>
    <n v="0"/>
    <n v="0"/>
    <n v="12271.33"/>
    <n v="64894.82"/>
    <n v="275"/>
    <n v="0"/>
    <n v="0"/>
    <x v="0"/>
    <x v="0"/>
    <x v="0"/>
    <x v="0"/>
    <x v="0"/>
    <x v="0"/>
  </r>
  <r>
    <x v="1"/>
    <x v="8"/>
    <x v="23"/>
    <x v="125"/>
    <n v="33"/>
    <n v="158321.60000000001"/>
    <n v="16598.640000000014"/>
    <n v="141722.96"/>
    <n v="21"/>
    <n v="1684.9"/>
    <n v="372.8"/>
    <n v="0"/>
    <n v="0"/>
    <n v="0"/>
    <n v="0"/>
    <n v="0"/>
    <n v="0"/>
    <n v="44.16"/>
    <n v="176.64"/>
    <n v="1"/>
    <n v="139993.9"/>
    <n v="16049.2"/>
    <x v="0"/>
    <x v="0"/>
    <x v="0"/>
    <x v="0"/>
    <x v="0"/>
    <x v="0"/>
  </r>
  <r>
    <x v="1"/>
    <x v="8"/>
    <x v="24"/>
    <x v="94"/>
    <n v="473"/>
    <n v="394916.57"/>
    <n v="108703.88"/>
    <n v="286212.69"/>
    <n v="56"/>
    <n v="62820.75"/>
    <n v="12591.75"/>
    <n v="15503.61"/>
    <n v="4946.87"/>
    <n v="31"/>
    <n v="5697.47"/>
    <n v="1541.31"/>
    <n v="56"/>
    <n v="2541.7600000000002"/>
    <n v="1031.26"/>
    <n v="42"/>
    <n v="198421.1"/>
    <n v="88592.67"/>
    <x v="0"/>
    <x v="0"/>
    <x v="0"/>
    <x v="0"/>
    <x v="0"/>
    <x v="0"/>
  </r>
  <r>
    <x v="1"/>
    <x v="8"/>
    <x v="24"/>
    <x v="95"/>
    <n v="141"/>
    <n v="122674.2"/>
    <n v="24777.130000000005"/>
    <n v="97897.069999999992"/>
    <n v="15"/>
    <n v="18341.5"/>
    <n v="4408.5"/>
    <n v="9577.07"/>
    <n v="5074.83"/>
    <n v="15"/>
    <n v="568.79999999999995"/>
    <n v="393.6"/>
    <n v="8"/>
    <n v="2265"/>
    <n v="348"/>
    <n v="12"/>
    <n v="67144.7"/>
    <n v="14552.2"/>
    <x v="0"/>
    <x v="0"/>
    <x v="0"/>
    <x v="0"/>
    <x v="0"/>
    <x v="0"/>
  </r>
  <r>
    <x v="1"/>
    <x v="8"/>
    <x v="24"/>
    <x v="96"/>
    <n v="89"/>
    <n v="47027.519999999997"/>
    <n v="14286.059999999998"/>
    <n v="32741.46"/>
    <n v="6"/>
    <n v="10530"/>
    <n v="2492.5"/>
    <n v="155.06"/>
    <n v="925.44"/>
    <n v="3"/>
    <n v="288.89999999999998"/>
    <n v="0"/>
    <n v="1"/>
    <n v="85.5"/>
    <n v="0"/>
    <n v="2"/>
    <n v="21682"/>
    <n v="10868.12"/>
    <x v="0"/>
    <x v="0"/>
    <x v="0"/>
    <x v="0"/>
    <x v="0"/>
    <x v="0"/>
  </r>
  <r>
    <x v="1"/>
    <x v="8"/>
    <x v="24"/>
    <x v="97"/>
    <n v="304"/>
    <n v="445272.34"/>
    <n v="240476.04000000004"/>
    <n v="204796.3"/>
    <n v="44"/>
    <n v="32098.63"/>
    <n v="11503.87"/>
    <n v="5621.66"/>
    <n v="15646.99"/>
    <n v="36"/>
    <n v="1414.42"/>
    <n v="806.45"/>
    <n v="18"/>
    <n v="794.59"/>
    <n v="1602.61"/>
    <n v="15"/>
    <n v="164867"/>
    <n v="210916.1"/>
    <x v="0"/>
    <x v="0"/>
    <x v="0"/>
    <x v="0"/>
    <x v="0"/>
    <x v="0"/>
  </r>
  <r>
    <x v="1"/>
    <x v="8"/>
    <x v="24"/>
    <x v="98"/>
    <n v="201"/>
    <n v="211094.77"/>
    <n v="83129.649999999994"/>
    <n v="127965.12"/>
    <n v="22"/>
    <n v="23947.38"/>
    <n v="6726.37"/>
    <n v="5155.33"/>
    <n v="5625.92"/>
    <n v="17"/>
    <n v="2548.54"/>
    <n v="1831.51"/>
    <n v="28"/>
    <n v="210.4"/>
    <n v="195"/>
    <n v="2"/>
    <n v="96103.47"/>
    <n v="68750.850000000006"/>
    <x v="0"/>
    <x v="0"/>
    <x v="0"/>
    <x v="0"/>
    <x v="0"/>
    <x v="0"/>
  </r>
  <r>
    <x v="1"/>
    <x v="8"/>
    <x v="24"/>
    <x v="126"/>
    <n v="94"/>
    <n v="30361.82"/>
    <n v="12504.54"/>
    <n v="17857.28"/>
    <n v="0"/>
    <n v="12064.88"/>
    <n v="4300.12"/>
    <n v="5403"/>
    <n v="7802.47"/>
    <n v="13"/>
    <n v="65.7"/>
    <n v="53.95"/>
    <n v="2"/>
    <n v="323.7"/>
    <n v="348"/>
    <n v="3"/>
    <n v="0"/>
    <n v="0"/>
    <x v="0"/>
    <x v="0"/>
    <x v="0"/>
    <x v="0"/>
    <x v="0"/>
    <x v="0"/>
  </r>
  <r>
    <x v="1"/>
    <x v="8"/>
    <x v="24"/>
    <x v="127"/>
    <n v="793"/>
    <n v="67721.600000000006"/>
    <n v="29111.4"/>
    <n v="38610.200000000004"/>
    <n v="0"/>
    <n v="33056.25"/>
    <n v="15211.75"/>
    <n v="1871.19"/>
    <n v="10292.59"/>
    <n v="27"/>
    <n v="1248.94"/>
    <n v="1628.89"/>
    <n v="26"/>
    <n v="2170.8200000000002"/>
    <n v="1978.17"/>
    <n v="51"/>
    <n v="0"/>
    <n v="0"/>
    <x v="0"/>
    <x v="0"/>
    <x v="0"/>
    <x v="0"/>
    <x v="0"/>
    <x v="0"/>
  </r>
  <r>
    <x v="1"/>
    <x v="8"/>
    <x v="25"/>
    <x v="101"/>
    <n v="104"/>
    <n v="109595.5"/>
    <n v="55610.42"/>
    <n v="53985.08"/>
    <n v="9"/>
    <n v="10114.5"/>
    <n v="6430.5"/>
    <n v="86.25"/>
    <n v="3942.79"/>
    <n v="4"/>
    <n v="1087.19"/>
    <n v="684.58"/>
    <n v="19"/>
    <n v="1900.14"/>
    <n v="5032.34"/>
    <n v="25"/>
    <n v="40797"/>
    <n v="39520.21"/>
    <x v="0"/>
    <x v="0"/>
    <x v="0"/>
    <x v="0"/>
    <x v="0"/>
    <x v="0"/>
  </r>
  <r>
    <x v="1"/>
    <x v="8"/>
    <x v="25"/>
    <x v="128"/>
    <n v="608"/>
    <n v="121443.69"/>
    <n v="68039.709999999992"/>
    <n v="53403.98"/>
    <n v="1"/>
    <n v="45776.05"/>
    <n v="44003.95"/>
    <n v="0"/>
    <n v="0"/>
    <n v="0"/>
    <n v="310.5"/>
    <n v="501.8"/>
    <n v="3"/>
    <n v="7195.43"/>
    <n v="20136.060000000001"/>
    <n v="168"/>
    <n v="0"/>
    <n v="3397.9"/>
    <x v="0"/>
    <x v="0"/>
    <x v="0"/>
    <x v="0"/>
    <x v="0"/>
    <x v="0"/>
  </r>
  <r>
    <x v="1"/>
    <x v="8"/>
    <x v="26"/>
    <x v="103"/>
    <n v="783"/>
    <n v="68919.210000000006"/>
    <n v="33337.80000000001"/>
    <n v="35581.409999999996"/>
    <n v="0"/>
    <n v="28606"/>
    <n v="20375"/>
    <n v="0"/>
    <n v="0"/>
    <n v="0"/>
    <n v="5486.31"/>
    <n v="10383.14"/>
    <n v="150"/>
    <n v="524.1"/>
    <n v="2579.66"/>
    <n v="10"/>
    <n v="0"/>
    <n v="0"/>
    <x v="0"/>
    <x v="0"/>
    <x v="0"/>
    <x v="0"/>
    <x v="0"/>
    <x v="0"/>
  </r>
  <r>
    <x v="1"/>
    <x v="8"/>
    <x v="26"/>
    <x v="104"/>
    <n v="257"/>
    <n v="88771.78"/>
    <n v="13581.709999999992"/>
    <n v="75190.070000000007"/>
    <n v="0"/>
    <n v="30431.88"/>
    <n v="7503.12"/>
    <n v="325.8"/>
    <n v="0"/>
    <n v="1"/>
    <n v="8276.3700000000008"/>
    <n v="3729.11"/>
    <n v="75"/>
    <n v="1714.02"/>
    <n v="2349.48"/>
    <n v="8"/>
    <n v="0"/>
    <n v="0"/>
    <x v="0"/>
    <x v="0"/>
    <x v="0"/>
    <x v="0"/>
    <x v="0"/>
    <x v="0"/>
  </r>
  <r>
    <x v="1"/>
    <x v="8"/>
    <x v="26"/>
    <x v="105"/>
    <n v="340"/>
    <n v="59621.55"/>
    <n v="21152.430000000008"/>
    <n v="38469.119999999995"/>
    <n v="0"/>
    <n v="30848.77"/>
    <n v="13232.48"/>
    <n v="130.5"/>
    <n v="0"/>
    <n v="1"/>
    <n v="5442.79"/>
    <n v="5675.72"/>
    <n v="81"/>
    <n v="906.06"/>
    <n v="2244.23"/>
    <n v="14"/>
    <n v="0"/>
    <n v="0"/>
    <x v="0"/>
    <x v="0"/>
    <x v="0"/>
    <x v="0"/>
    <x v="0"/>
    <x v="0"/>
  </r>
  <r>
    <x v="1"/>
    <x v="8"/>
    <x v="26"/>
    <x v="106"/>
    <n v="66"/>
    <n v="15596.88"/>
    <n v="5902.67"/>
    <n v="9694.2099999999991"/>
    <n v="0"/>
    <n v="5522.23"/>
    <n v="3519.87"/>
    <n v="0"/>
    <n v="0"/>
    <n v="0"/>
    <n v="2296.98"/>
    <n v="1554.8"/>
    <n v="25"/>
    <n v="0"/>
    <n v="828"/>
    <n v="1"/>
    <n v="0"/>
    <n v="0"/>
    <x v="0"/>
    <x v="0"/>
    <x v="0"/>
    <x v="0"/>
    <x v="0"/>
    <x v="0"/>
  </r>
  <r>
    <x v="2"/>
    <x v="8"/>
    <x v="0"/>
    <x v="3"/>
    <n v="201"/>
    <n v="91013.06"/>
    <n v="45944.22"/>
    <n v="45068.84"/>
    <n v="0"/>
    <n v="10213.85"/>
    <n v="6859.65"/>
    <n v="13680.19"/>
    <n v="20597.89"/>
    <n v="83"/>
    <n v="9242.56"/>
    <n v="9806.73"/>
    <n v="172"/>
    <n v="7002.24"/>
    <n v="8679.9500000000007"/>
    <n v="343"/>
    <n v="0"/>
    <n v="0"/>
    <x v="0"/>
    <x v="0"/>
    <x v="0"/>
    <x v="0"/>
    <x v="0"/>
    <x v="0"/>
  </r>
  <r>
    <x v="2"/>
    <x v="8"/>
    <x v="0"/>
    <x v="4"/>
    <n v="201"/>
    <n v="93562.4"/>
    <n v="35560.029999999992"/>
    <n v="58002.37"/>
    <n v="0"/>
    <n v="10815.35"/>
    <n v="6662.15"/>
    <n v="16910.53"/>
    <n v="8811.5400000000009"/>
    <n v="73"/>
    <n v="9320.59"/>
    <n v="11772.92"/>
    <n v="210"/>
    <n v="7877.9"/>
    <n v="8313.42"/>
    <n v="340"/>
    <n v="0"/>
    <n v="0"/>
    <x v="0"/>
    <x v="0"/>
    <x v="0"/>
    <x v="0"/>
    <x v="0"/>
    <x v="0"/>
  </r>
  <r>
    <x v="2"/>
    <x v="8"/>
    <x v="0"/>
    <x v="111"/>
    <n v="305"/>
    <n v="98660.13"/>
    <n v="51819.170000000006"/>
    <n v="46840.959999999999"/>
    <n v="0"/>
    <n v="9575.94"/>
    <n v="4429.3100000000004"/>
    <n v="9278.77"/>
    <n v="25161.46"/>
    <n v="109"/>
    <n v="11135.21"/>
    <n v="9410.08"/>
    <n v="186"/>
    <n v="12178.04"/>
    <n v="12818.32"/>
    <n v="428"/>
    <n v="0"/>
    <n v="0"/>
    <x v="0"/>
    <x v="0"/>
    <x v="0"/>
    <x v="0"/>
    <x v="0"/>
    <x v="0"/>
  </r>
  <r>
    <x v="2"/>
    <x v="8"/>
    <x v="0"/>
    <x v="13"/>
    <n v="293"/>
    <n v="100446.69"/>
    <n v="44668.53"/>
    <n v="55778.16"/>
    <n v="0"/>
    <n v="8239.39"/>
    <n v="4797.1400000000003"/>
    <n v="19855.650000000001"/>
    <n v="11263.83"/>
    <n v="95"/>
    <n v="11712.98"/>
    <n v="13162.9"/>
    <n v="231"/>
    <n v="9390.14"/>
    <n v="15444.66"/>
    <n v="417"/>
    <n v="0"/>
    <n v="0"/>
    <x v="0"/>
    <x v="0"/>
    <x v="0"/>
    <x v="0"/>
    <x v="0"/>
    <x v="0"/>
  </r>
  <r>
    <x v="2"/>
    <x v="8"/>
    <x v="0"/>
    <x v="15"/>
    <n v="270"/>
    <n v="91404.98"/>
    <n v="23047.049999999988"/>
    <n v="68357.930000000008"/>
    <n v="0"/>
    <n v="9979.99"/>
    <n v="3046.02"/>
    <n v="24099.81"/>
    <n v="6025.56"/>
    <n v="76"/>
    <n v="16304.1"/>
    <n v="8162.18"/>
    <n v="207"/>
    <n v="15515.03"/>
    <n v="5813.29"/>
    <n v="493"/>
    <n v="0"/>
    <n v="0"/>
    <x v="0"/>
    <x v="0"/>
    <x v="0"/>
    <x v="0"/>
    <x v="0"/>
    <x v="0"/>
  </r>
  <r>
    <x v="2"/>
    <x v="8"/>
    <x v="0"/>
    <x v="139"/>
    <n v="245"/>
    <n v="86313.279999999999"/>
    <n v="36064.81"/>
    <n v="50248.47"/>
    <n v="0"/>
    <n v="8459.31"/>
    <n v="3086.46"/>
    <n v="9623.93"/>
    <n v="12440.27"/>
    <n v="59"/>
    <n v="13406.16"/>
    <n v="11064.38"/>
    <n v="220"/>
    <n v="14800.07"/>
    <n v="9473.7000000000007"/>
    <n v="580"/>
    <n v="0"/>
    <n v="0"/>
    <x v="0"/>
    <x v="0"/>
    <x v="0"/>
    <x v="0"/>
    <x v="0"/>
    <x v="0"/>
  </r>
  <r>
    <x v="2"/>
    <x v="8"/>
    <x v="0"/>
    <x v="210"/>
    <n v="202"/>
    <n v="54157.98"/>
    <n v="21357.220000000008"/>
    <n v="32800.759999999995"/>
    <n v="0"/>
    <n v="6366.5"/>
    <n v="2917.01"/>
    <n v="3911.75"/>
    <n v="4831.8"/>
    <n v="34"/>
    <n v="11054.1"/>
    <n v="8051.45"/>
    <n v="165"/>
    <n v="10079.41"/>
    <n v="5556.96"/>
    <n v="362"/>
    <n v="0"/>
    <n v="0"/>
    <x v="0"/>
    <x v="0"/>
    <x v="0"/>
    <x v="0"/>
    <x v="0"/>
    <x v="0"/>
  </r>
  <r>
    <x v="2"/>
    <x v="8"/>
    <x v="0"/>
    <x v="211"/>
    <n v="224"/>
    <n v="87681.3"/>
    <n v="27475.640000000007"/>
    <n v="60205.659999999996"/>
    <n v="0"/>
    <n v="15204.4"/>
    <n v="5801.1"/>
    <n v="15600.38"/>
    <n v="9261.75"/>
    <n v="64"/>
    <n v="13934.67"/>
    <n v="6702.51"/>
    <n v="194"/>
    <n v="11525.21"/>
    <n v="5710.28"/>
    <n v="471"/>
    <n v="0"/>
    <n v="0"/>
    <x v="0"/>
    <x v="0"/>
    <x v="0"/>
    <x v="0"/>
    <x v="0"/>
    <x v="0"/>
  </r>
  <r>
    <x v="2"/>
    <x v="8"/>
    <x v="0"/>
    <x v="140"/>
    <n v="4"/>
    <n v="1519.15"/>
    <n v="196.44000000000005"/>
    <n v="1322.71"/>
    <n v="0"/>
    <n v="186.6"/>
    <n v="26.4"/>
    <n v="107.04"/>
    <n v="108.16"/>
    <n v="2"/>
    <n v="877.6"/>
    <n v="0"/>
    <n v="8"/>
    <n v="151.47"/>
    <n v="61.88"/>
    <n v="5"/>
    <n v="0"/>
    <n v="0"/>
    <x v="0"/>
    <x v="0"/>
    <x v="0"/>
    <x v="0"/>
    <x v="0"/>
    <x v="0"/>
  </r>
  <r>
    <x v="2"/>
    <x v="8"/>
    <x v="1"/>
    <x v="0"/>
    <n v="919"/>
    <n v="698031.79"/>
    <n v="510559.65"/>
    <n v="187472.13999999998"/>
    <n v="38"/>
    <n v="84720.47"/>
    <n v="42682.53"/>
    <n v="34473.629999999997"/>
    <n v="17259.169999999998"/>
    <n v="309"/>
    <n v="25556.3"/>
    <n v="13877.16"/>
    <n v="371"/>
    <n v="7913.61"/>
    <n v="16216.59"/>
    <n v="297"/>
    <n v="33265.129999999997"/>
    <n v="420524.2"/>
    <x v="0"/>
    <x v="0"/>
    <x v="0"/>
    <x v="0"/>
    <x v="0"/>
    <x v="0"/>
  </r>
  <r>
    <x v="2"/>
    <x v="8"/>
    <x v="1"/>
    <x v="1"/>
    <n v="501"/>
    <n v="759114.23"/>
    <n v="674051.79"/>
    <n v="85062.44"/>
    <n v="39"/>
    <n v="28800.55"/>
    <n v="32342.45"/>
    <n v="2975.38"/>
    <n v="5064.29"/>
    <n v="30"/>
    <n v="10325.76"/>
    <n v="20664.89"/>
    <n v="231"/>
    <n v="4275.53"/>
    <n v="12058.06"/>
    <n v="183"/>
    <n v="34906.22"/>
    <n v="603922.1"/>
    <x v="0"/>
    <x v="0"/>
    <x v="0"/>
    <x v="0"/>
    <x v="0"/>
    <x v="0"/>
  </r>
  <r>
    <x v="2"/>
    <x v="8"/>
    <x v="1"/>
    <x v="22"/>
    <n v="31"/>
    <n v="21324.9"/>
    <n v="8163.7800000000007"/>
    <n v="13161.12"/>
    <n v="0"/>
    <n v="3508.76"/>
    <n v="1827.49"/>
    <n v="97.4"/>
    <n v="152.1"/>
    <n v="3"/>
    <n v="25.09"/>
    <n v="497.16"/>
    <n v="3"/>
    <n v="8689.8700000000008"/>
    <n v="5687.03"/>
    <n v="24"/>
    <n v="0"/>
    <n v="0"/>
    <x v="0"/>
    <x v="0"/>
    <x v="0"/>
    <x v="0"/>
    <x v="0"/>
    <x v="0"/>
  </r>
  <r>
    <x v="2"/>
    <x v="8"/>
    <x v="1"/>
    <x v="23"/>
    <n v="72"/>
    <n v="43343.87"/>
    <n v="19011.510000000006"/>
    <n v="24332.359999999997"/>
    <n v="2"/>
    <n v="7606.63"/>
    <n v="3288.37"/>
    <n v="3564.92"/>
    <n v="2295.88"/>
    <n v="16"/>
    <n v="13087.21"/>
    <n v="7618.16"/>
    <n v="101"/>
    <n v="57.6"/>
    <n v="8"/>
    <n v="9"/>
    <n v="0"/>
    <n v="5801.1"/>
    <x v="0"/>
    <x v="0"/>
    <x v="0"/>
    <x v="0"/>
    <x v="0"/>
    <x v="0"/>
  </r>
  <r>
    <x v="2"/>
    <x v="8"/>
    <x v="1"/>
    <x v="24"/>
    <n v="0"/>
    <n v="770863.87"/>
    <n v="710947.22"/>
    <n v="59916.65"/>
    <n v="50"/>
    <n v="0"/>
    <n v="0"/>
    <n v="0"/>
    <n v="0"/>
    <n v="0"/>
    <n v="0"/>
    <n v="0"/>
    <n v="0"/>
    <n v="0"/>
    <n v="0"/>
    <n v="0"/>
    <n v="59433.65"/>
    <n v="710947.2"/>
    <x v="0"/>
    <x v="0"/>
    <x v="0"/>
    <x v="0"/>
    <x v="0"/>
    <x v="0"/>
  </r>
  <r>
    <x v="2"/>
    <x v="8"/>
    <x v="1"/>
    <x v="112"/>
    <n v="268"/>
    <n v="104789.97"/>
    <n v="71988.75"/>
    <n v="32801.22"/>
    <n v="5"/>
    <n v="16612.5"/>
    <n v="19830.2"/>
    <n v="2859.09"/>
    <n v="2855.53"/>
    <n v="22"/>
    <n v="4935.41"/>
    <n v="5373.59"/>
    <n v="93"/>
    <n v="2861.47"/>
    <n v="5739.68"/>
    <n v="115"/>
    <n v="3159.75"/>
    <n v="38189.75"/>
    <x v="0"/>
    <x v="0"/>
    <x v="0"/>
    <x v="0"/>
    <x v="0"/>
    <x v="0"/>
  </r>
  <r>
    <x v="2"/>
    <x v="8"/>
    <x v="2"/>
    <x v="114"/>
    <n v="524"/>
    <n v="687689.37"/>
    <n v="314202.25"/>
    <n v="373487.12"/>
    <n v="17"/>
    <n v="43986"/>
    <n v="27476"/>
    <n v="63806.12"/>
    <n v="37606.53"/>
    <n v="228"/>
    <n v="156746"/>
    <n v="114450.4"/>
    <n v="1801"/>
    <n v="11231.13"/>
    <n v="6346.1"/>
    <n v="99"/>
    <n v="92255.87"/>
    <n v="128323.2"/>
    <x v="0"/>
    <x v="0"/>
    <x v="0"/>
    <x v="0"/>
    <x v="0"/>
    <x v="0"/>
  </r>
  <r>
    <x v="2"/>
    <x v="8"/>
    <x v="2"/>
    <x v="25"/>
    <n v="601"/>
    <n v="425043.47"/>
    <n v="224274.84"/>
    <n v="200768.62999999998"/>
    <n v="3"/>
    <n v="41841.85"/>
    <n v="41348.15"/>
    <n v="42078.54"/>
    <n v="22645.94"/>
    <n v="176"/>
    <n v="97541.53"/>
    <n v="151005"/>
    <n v="1872"/>
    <n v="3172.75"/>
    <n v="2235.15"/>
    <n v="107"/>
    <n v="15295.96"/>
    <n v="7040.58"/>
    <x v="0"/>
    <x v="0"/>
    <x v="0"/>
    <x v="0"/>
    <x v="0"/>
    <x v="0"/>
  </r>
  <r>
    <x v="2"/>
    <x v="8"/>
    <x v="2"/>
    <x v="26"/>
    <n v="349"/>
    <n v="331056.21000000002"/>
    <n v="221639.60000000003"/>
    <n v="109416.61"/>
    <n v="1"/>
    <n v="20781.29"/>
    <n v="27127.46"/>
    <n v="18317.77"/>
    <n v="17625.900000000001"/>
    <n v="78"/>
    <n v="64704.45"/>
    <n v="166209.79999999999"/>
    <n v="1614"/>
    <n v="89.1"/>
    <n v="592.15"/>
    <n v="3"/>
    <n v="0"/>
    <n v="10084.290000000001"/>
    <x v="0"/>
    <x v="0"/>
    <x v="0"/>
    <x v="0"/>
    <x v="0"/>
    <x v="0"/>
  </r>
  <r>
    <x v="2"/>
    <x v="8"/>
    <x v="3"/>
    <x v="27"/>
    <n v="194"/>
    <n v="74142.149999999994"/>
    <n v="35666.76999999999"/>
    <n v="38475.380000000005"/>
    <n v="0"/>
    <n v="7328.3"/>
    <n v="4864.2"/>
    <n v="17806.2"/>
    <n v="22223.5"/>
    <n v="89"/>
    <n v="6680.64"/>
    <n v="8015.13"/>
    <n v="142"/>
    <n v="620.24"/>
    <n v="563.94000000000005"/>
    <n v="25"/>
    <n v="0"/>
    <n v="0"/>
    <x v="0"/>
    <x v="0"/>
    <x v="0"/>
    <x v="0"/>
    <x v="0"/>
    <x v="0"/>
  </r>
  <r>
    <x v="2"/>
    <x v="8"/>
    <x v="3"/>
    <x v="28"/>
    <n v="176"/>
    <n v="182594.04"/>
    <n v="86002.270000000019"/>
    <n v="96591.76999999999"/>
    <n v="10"/>
    <n v="20028.009999999998"/>
    <n v="7563.24"/>
    <n v="14165.73"/>
    <n v="12746.2"/>
    <n v="61"/>
    <n v="6452.21"/>
    <n v="4214.8900000000003"/>
    <n v="113"/>
    <n v="924.7"/>
    <n v="107.9"/>
    <n v="32"/>
    <n v="54321.120000000003"/>
    <n v="61370.04"/>
    <x v="0"/>
    <x v="0"/>
    <x v="0"/>
    <x v="0"/>
    <x v="0"/>
    <x v="0"/>
  </r>
  <r>
    <x v="2"/>
    <x v="8"/>
    <x v="3"/>
    <x v="29"/>
    <n v="355"/>
    <n v="571809.62"/>
    <n v="250136.49"/>
    <n v="321673.13"/>
    <n v="29"/>
    <n v="32483.78"/>
    <n v="16643.22"/>
    <n v="42044.77"/>
    <n v="32219.1"/>
    <n v="152"/>
    <n v="28044.01"/>
    <n v="37126.089999999997"/>
    <n v="578"/>
    <n v="3006.57"/>
    <n v="939.28"/>
    <n v="33"/>
    <n v="210138"/>
    <n v="163208.79999999999"/>
    <x v="0"/>
    <x v="0"/>
    <x v="0"/>
    <x v="0"/>
    <x v="0"/>
    <x v="0"/>
  </r>
  <r>
    <x v="2"/>
    <x v="8"/>
    <x v="3"/>
    <x v="115"/>
    <n v="165"/>
    <n v="57744.99"/>
    <n v="27547.81"/>
    <n v="30197.179999999997"/>
    <n v="0"/>
    <n v="6604.7"/>
    <n v="3664.8"/>
    <n v="13681.72"/>
    <n v="15549.46"/>
    <n v="79"/>
    <n v="7839.92"/>
    <n v="7754.81"/>
    <n v="153"/>
    <n v="1770.84"/>
    <n v="578.74"/>
    <n v="35"/>
    <n v="0"/>
    <n v="0"/>
    <x v="0"/>
    <x v="0"/>
    <x v="0"/>
    <x v="0"/>
    <x v="0"/>
    <x v="0"/>
  </r>
  <r>
    <x v="2"/>
    <x v="8"/>
    <x v="4"/>
    <x v="31"/>
    <n v="97"/>
    <n v="125342.03"/>
    <n v="125100.03"/>
    <n v="242"/>
    <n v="0"/>
    <n v="0"/>
    <n v="0"/>
    <n v="0"/>
    <n v="0"/>
    <n v="0"/>
    <n v="0"/>
    <n v="0"/>
    <n v="0"/>
    <n v="0"/>
    <n v="0"/>
    <n v="0"/>
    <n v="0"/>
    <n v="0"/>
    <x v="0"/>
    <x v="0"/>
    <x v="0"/>
    <x v="0"/>
    <x v="0"/>
    <x v="0"/>
  </r>
  <r>
    <x v="2"/>
    <x v="8"/>
    <x v="4"/>
    <x v="32"/>
    <n v="11"/>
    <n v="14193.06"/>
    <n v="14193.06"/>
    <n v="0"/>
    <n v="0"/>
    <n v="0"/>
    <n v="0"/>
    <n v="0"/>
    <n v="0"/>
    <n v="0"/>
    <n v="0"/>
    <n v="0"/>
    <n v="0"/>
    <n v="0"/>
    <n v="0"/>
    <n v="0"/>
    <n v="0"/>
    <n v="0"/>
    <x v="0"/>
    <x v="0"/>
    <x v="0"/>
    <x v="0"/>
    <x v="0"/>
    <x v="0"/>
  </r>
  <r>
    <x v="2"/>
    <x v="8"/>
    <x v="5"/>
    <x v="33"/>
    <n v="114"/>
    <n v="79308.03"/>
    <n v="56994.09"/>
    <n v="22313.940000000006"/>
    <n v="3"/>
    <n v="12341.26"/>
    <n v="5123.74"/>
    <n v="9182.5400000000009"/>
    <n v="12677.31"/>
    <n v="20"/>
    <n v="131.4"/>
    <n v="323.05"/>
    <n v="5"/>
    <n v="658.74"/>
    <n v="518.30999999999995"/>
    <n v="3"/>
    <n v="0"/>
    <n v="38351.68"/>
    <x v="0"/>
    <x v="0"/>
    <x v="0"/>
    <x v="0"/>
    <x v="0"/>
    <x v="0"/>
  </r>
  <r>
    <x v="2"/>
    <x v="8"/>
    <x v="5"/>
    <x v="35"/>
    <n v="0"/>
    <n v="457245.95"/>
    <n v="387368.14"/>
    <n v="69877.81"/>
    <n v="9"/>
    <n v="0"/>
    <n v="0"/>
    <n v="0"/>
    <n v="0"/>
    <n v="0"/>
    <n v="0"/>
    <n v="0"/>
    <n v="0"/>
    <n v="0"/>
    <n v="0"/>
    <n v="0"/>
    <n v="69877.81"/>
    <n v="387368.1"/>
    <x v="0"/>
    <x v="0"/>
    <x v="0"/>
    <x v="0"/>
    <x v="0"/>
    <x v="0"/>
  </r>
  <r>
    <x v="2"/>
    <x v="8"/>
    <x v="5"/>
    <x v="36"/>
    <n v="9"/>
    <n v="2735.6"/>
    <n v="511.02"/>
    <n v="2224.58"/>
    <n v="0"/>
    <n v="234.7"/>
    <n v="349.3"/>
    <n v="1989.88"/>
    <n v="133.12"/>
    <n v="2"/>
    <n v="0"/>
    <n v="0"/>
    <n v="0"/>
    <n v="0"/>
    <n v="28.6"/>
    <n v="1"/>
    <n v="0"/>
    <n v="0"/>
    <x v="0"/>
    <x v="0"/>
    <x v="0"/>
    <x v="0"/>
    <x v="0"/>
    <x v="0"/>
  </r>
  <r>
    <x v="2"/>
    <x v="8"/>
    <x v="5"/>
    <x v="212"/>
    <n v="0"/>
    <n v="2373.6"/>
    <n v="2373.6"/>
    <n v="0"/>
    <n v="0"/>
    <n v="0"/>
    <n v="0"/>
    <n v="0"/>
    <n v="1987.2"/>
    <n v="1"/>
    <n v="0"/>
    <n v="386.4"/>
    <n v="1"/>
    <n v="0"/>
    <n v="0"/>
    <n v="0"/>
    <n v="0"/>
    <n v="0"/>
    <x v="0"/>
    <x v="0"/>
    <x v="0"/>
    <x v="0"/>
    <x v="0"/>
    <x v="0"/>
  </r>
  <r>
    <x v="2"/>
    <x v="8"/>
    <x v="5"/>
    <x v="236"/>
    <n v="304"/>
    <n v="106182.85"/>
    <n v="38659.73000000001"/>
    <n v="67523.12"/>
    <n v="0"/>
    <n v="13340.25"/>
    <n v="6270.75"/>
    <n v="51721.25"/>
    <n v="31464.2"/>
    <n v="207"/>
    <n v="1151.94"/>
    <n v="196.24"/>
    <n v="18"/>
    <n v="1309.68"/>
    <n v="728.54"/>
    <n v="63"/>
    <n v="0"/>
    <n v="0"/>
    <x v="0"/>
    <x v="0"/>
    <x v="0"/>
    <x v="0"/>
    <x v="0"/>
    <x v="0"/>
  </r>
  <r>
    <x v="2"/>
    <x v="8"/>
    <x v="6"/>
    <x v="38"/>
    <n v="115"/>
    <n v="570933.72"/>
    <n v="500665.44999999995"/>
    <n v="70268.26999999999"/>
    <n v="28"/>
    <n v="10387.5"/>
    <n v="6175"/>
    <n v="0"/>
    <n v="358.8"/>
    <n v="1"/>
    <n v="2558.5700000000002"/>
    <n v="4744.33"/>
    <n v="63"/>
    <n v="20852.02"/>
    <n v="12864.6"/>
    <n v="88"/>
    <n v="35630.18"/>
    <n v="476522.7"/>
    <x v="0"/>
    <x v="0"/>
    <x v="0"/>
    <x v="0"/>
    <x v="0"/>
    <x v="0"/>
  </r>
  <r>
    <x v="2"/>
    <x v="8"/>
    <x v="6"/>
    <x v="116"/>
    <n v="204"/>
    <n v="182445.75"/>
    <n v="103788.78"/>
    <n v="78656.97"/>
    <n v="0"/>
    <n v="14427"/>
    <n v="14801"/>
    <n v="748.56"/>
    <n v="3715.72"/>
    <n v="19"/>
    <n v="16102.17"/>
    <n v="29487.03"/>
    <n v="340"/>
    <n v="43902.239999999998"/>
    <n v="55785.03"/>
    <n v="263"/>
    <n v="0"/>
    <n v="0"/>
    <x v="0"/>
    <x v="0"/>
    <x v="0"/>
    <x v="0"/>
    <x v="0"/>
    <x v="0"/>
  </r>
  <r>
    <x v="2"/>
    <x v="8"/>
    <x v="6"/>
    <x v="117"/>
    <n v="202"/>
    <n v="127126.22"/>
    <n v="62459.47"/>
    <n v="64666.75"/>
    <n v="0"/>
    <n v="7587"/>
    <n v="5402.5"/>
    <n v="180"/>
    <n v="0"/>
    <n v="2"/>
    <n v="19375.05"/>
    <n v="26480.880000000001"/>
    <n v="347"/>
    <n v="35004.699999999997"/>
    <n v="30576.09"/>
    <n v="209"/>
    <n v="0"/>
    <n v="0"/>
    <x v="0"/>
    <x v="0"/>
    <x v="0"/>
    <x v="0"/>
    <x v="0"/>
    <x v="0"/>
  </r>
  <r>
    <x v="2"/>
    <x v="8"/>
    <x v="6"/>
    <x v="146"/>
    <n v="79"/>
    <n v="116680.87"/>
    <n v="82185.799999999988"/>
    <n v="34495.07"/>
    <n v="2"/>
    <n v="8447.75"/>
    <n v="4887.25"/>
    <n v="0"/>
    <n v="552"/>
    <n v="1"/>
    <n v="4810.4399999999996"/>
    <n v="5874.26"/>
    <n v="81"/>
    <n v="21236.880000000001"/>
    <n v="18221.32"/>
    <n v="90"/>
    <n v="0"/>
    <n v="52650.97"/>
    <x v="0"/>
    <x v="0"/>
    <x v="0"/>
    <x v="0"/>
    <x v="0"/>
    <x v="0"/>
  </r>
  <r>
    <x v="2"/>
    <x v="8"/>
    <x v="7"/>
    <x v="41"/>
    <n v="209"/>
    <n v="318885.03000000003"/>
    <n v="55840.310000000056"/>
    <n v="263044.71999999997"/>
    <n v="0"/>
    <n v="13926.39"/>
    <n v="14588.61"/>
    <n v="3433.53"/>
    <n v="3022.47"/>
    <n v="23"/>
    <n v="21223.8"/>
    <n v="38222.730000000003"/>
    <n v="434"/>
    <n v="0"/>
    <n v="6.5"/>
    <n v="1"/>
    <n v="0"/>
    <n v="0"/>
    <x v="0"/>
    <x v="0"/>
    <x v="0"/>
    <x v="0"/>
    <x v="0"/>
    <x v="0"/>
  </r>
  <r>
    <x v="2"/>
    <x v="8"/>
    <x v="8"/>
    <x v="42"/>
    <n v="264"/>
    <n v="350473.81"/>
    <n v="241607.64"/>
    <n v="108866.17"/>
    <n v="7"/>
    <n v="28116.76"/>
    <n v="10060.49"/>
    <n v="47220.6"/>
    <n v="14470.16"/>
    <n v="160"/>
    <n v="12056.11"/>
    <n v="6908.64"/>
    <n v="105"/>
    <n v="1058.73"/>
    <n v="1884.89"/>
    <n v="12"/>
    <n v="19536.97"/>
    <n v="208283.5"/>
    <x v="0"/>
    <x v="0"/>
    <x v="0"/>
    <x v="0"/>
    <x v="0"/>
    <x v="0"/>
  </r>
  <r>
    <x v="2"/>
    <x v="8"/>
    <x v="8"/>
    <x v="147"/>
    <n v="260"/>
    <n v="747410.15"/>
    <n v="670895.19000000006"/>
    <n v="76514.959999999992"/>
    <n v="13"/>
    <n v="21352.52"/>
    <n v="13034.98"/>
    <n v="7932.91"/>
    <n v="13726.87"/>
    <n v="113"/>
    <n v="23089.91"/>
    <n v="18859.22"/>
    <n v="215"/>
    <n v="184.72"/>
    <n v="3059.38"/>
    <n v="18"/>
    <n v="23954.9"/>
    <n v="622214.69999999995"/>
    <x v="0"/>
    <x v="0"/>
    <x v="0"/>
    <x v="0"/>
    <x v="0"/>
    <x v="0"/>
  </r>
  <r>
    <x v="2"/>
    <x v="8"/>
    <x v="9"/>
    <x v="43"/>
    <n v="589"/>
    <n v="192401.28"/>
    <n v="57736.619999999995"/>
    <n v="134664.66"/>
    <n v="0"/>
    <n v="61042.28"/>
    <n v="25008.720000000001"/>
    <n v="43098.1"/>
    <n v="25171.69"/>
    <n v="73"/>
    <n v="9864.99"/>
    <n v="1070.55"/>
    <n v="77"/>
    <n v="16530.29"/>
    <n v="6485.66"/>
    <n v="50"/>
    <n v="0"/>
    <n v="0"/>
    <x v="0"/>
    <x v="0"/>
    <x v="0"/>
    <x v="0"/>
    <x v="0"/>
    <x v="0"/>
  </r>
  <r>
    <x v="2"/>
    <x v="8"/>
    <x v="9"/>
    <x v="44"/>
    <n v="116"/>
    <n v="477348.01"/>
    <n v="398038.63"/>
    <n v="79309.38"/>
    <n v="12"/>
    <n v="19658.650000000001"/>
    <n v="5108.3500000000004"/>
    <n v="788.41"/>
    <n v="19049.09"/>
    <n v="11"/>
    <n v="125.13"/>
    <n v="554.44000000000005"/>
    <n v="8"/>
    <n v="139.24"/>
    <n v="60.16"/>
    <n v="6"/>
    <n v="56164.95"/>
    <n v="373266.6"/>
    <x v="0"/>
    <x v="0"/>
    <x v="0"/>
    <x v="0"/>
    <x v="0"/>
    <x v="0"/>
  </r>
  <r>
    <x v="2"/>
    <x v="8"/>
    <x v="9"/>
    <x v="45"/>
    <n v="407"/>
    <n v="199145.32"/>
    <n v="53023.73000000001"/>
    <n v="146121.59"/>
    <n v="0"/>
    <n v="28591.41"/>
    <n v="8712.59"/>
    <n v="79445.740000000005"/>
    <n v="32045.27"/>
    <n v="86"/>
    <n v="10830.48"/>
    <n v="4801.38"/>
    <n v="114"/>
    <n v="23019.96"/>
    <n v="7464.49"/>
    <n v="72"/>
    <n v="0"/>
    <n v="0"/>
    <x v="0"/>
    <x v="0"/>
    <x v="0"/>
    <x v="0"/>
    <x v="0"/>
    <x v="0"/>
  </r>
  <r>
    <x v="2"/>
    <x v="8"/>
    <x v="9"/>
    <x v="130"/>
    <n v="0"/>
    <n v="950.9"/>
    <n v="900.36"/>
    <n v="50.54"/>
    <n v="0"/>
    <n v="0"/>
    <n v="0"/>
    <n v="0"/>
    <n v="0"/>
    <n v="0"/>
    <n v="50.54"/>
    <n v="900.36"/>
    <n v="11"/>
    <n v="0"/>
    <n v="0"/>
    <n v="0"/>
    <n v="0"/>
    <n v="0"/>
    <x v="0"/>
    <x v="0"/>
    <x v="0"/>
    <x v="0"/>
    <x v="0"/>
    <x v="0"/>
  </r>
  <r>
    <x v="2"/>
    <x v="8"/>
    <x v="9"/>
    <x v="148"/>
    <n v="81"/>
    <n v="39351"/>
    <n v="14796.019999999997"/>
    <n v="24554.980000000003"/>
    <n v="0"/>
    <n v="8403.5"/>
    <n v="4735.5"/>
    <n v="12979.04"/>
    <n v="8628.61"/>
    <n v="29"/>
    <n v="86.24"/>
    <n v="828.56"/>
    <n v="6"/>
    <n v="2361.1999999999998"/>
    <n v="603.35"/>
    <n v="6"/>
    <n v="0"/>
    <n v="0"/>
    <x v="0"/>
    <x v="0"/>
    <x v="0"/>
    <x v="0"/>
    <x v="0"/>
    <x v="0"/>
  </r>
  <r>
    <x v="2"/>
    <x v="8"/>
    <x v="10"/>
    <x v="47"/>
    <n v="69"/>
    <n v="83790.87"/>
    <n v="36126.869999999995"/>
    <n v="47664"/>
    <n v="6"/>
    <n v="6794.75"/>
    <n v="2165.25"/>
    <n v="3249.17"/>
    <n v="2943.41"/>
    <n v="19"/>
    <n v="1617.98"/>
    <n v="2674.21"/>
    <n v="44"/>
    <n v="671.4"/>
    <n v="178.76"/>
    <n v="22"/>
    <n v="32757.7"/>
    <n v="28165.24"/>
    <x v="0"/>
    <x v="0"/>
    <x v="0"/>
    <x v="0"/>
    <x v="0"/>
    <x v="0"/>
  </r>
  <r>
    <x v="2"/>
    <x v="8"/>
    <x v="10"/>
    <x v="49"/>
    <n v="203"/>
    <n v="660290.53"/>
    <n v="177476.16000000003"/>
    <n v="482814.37"/>
    <n v="40"/>
    <n v="20463.13"/>
    <n v="4219.37"/>
    <n v="9486.14"/>
    <n v="2134.38"/>
    <n v="20"/>
    <n v="21781.94"/>
    <n v="3866.37"/>
    <n v="198"/>
    <n v="3221.66"/>
    <n v="368.72"/>
    <n v="28"/>
    <n v="392290.5"/>
    <n v="166887.4"/>
    <x v="0"/>
    <x v="0"/>
    <x v="0"/>
    <x v="0"/>
    <x v="0"/>
    <x v="0"/>
  </r>
  <r>
    <x v="2"/>
    <x v="8"/>
    <x v="10"/>
    <x v="52"/>
    <n v="176"/>
    <n v="38373.46"/>
    <n v="15895.7"/>
    <n v="22477.759999999998"/>
    <n v="0"/>
    <n v="8542.7000000000007"/>
    <n v="3175.8"/>
    <n v="9254.76"/>
    <n v="8546.92"/>
    <n v="37"/>
    <n v="2111.48"/>
    <n v="1678.19"/>
    <n v="38"/>
    <n v="1392.82"/>
    <n v="2494.79"/>
    <n v="31"/>
    <n v="0"/>
    <n v="0"/>
    <x v="0"/>
    <x v="0"/>
    <x v="0"/>
    <x v="0"/>
    <x v="0"/>
    <x v="0"/>
  </r>
  <r>
    <x v="2"/>
    <x v="8"/>
    <x v="10"/>
    <x v="53"/>
    <n v="119"/>
    <n v="200315.58"/>
    <n v="95181.489999999991"/>
    <n v="105134.09"/>
    <n v="20"/>
    <n v="13353.13"/>
    <n v="3446.87"/>
    <n v="6291.6"/>
    <n v="7573.88"/>
    <n v="18"/>
    <n v="3457.08"/>
    <n v="2703.95"/>
    <n v="59"/>
    <n v="656.88"/>
    <n v="266.5"/>
    <n v="11"/>
    <n v="81375.399999999994"/>
    <n v="81190.289999999994"/>
    <x v="0"/>
    <x v="0"/>
    <x v="0"/>
    <x v="0"/>
    <x v="0"/>
    <x v="0"/>
  </r>
  <r>
    <x v="2"/>
    <x v="8"/>
    <x v="10"/>
    <x v="54"/>
    <n v="148"/>
    <n v="511350.72"/>
    <n v="303601.01999999996"/>
    <n v="207749.7"/>
    <n v="44"/>
    <n v="12105.26"/>
    <n v="5974.74"/>
    <n v="7410.17"/>
    <n v="8794.61"/>
    <n v="27"/>
    <n v="5223.33"/>
    <n v="4895.1400000000003"/>
    <n v="101"/>
    <n v="192.44"/>
    <n v="394.06"/>
    <n v="12"/>
    <n v="180361.5"/>
    <n v="283542.5"/>
    <x v="0"/>
    <x v="0"/>
    <x v="0"/>
    <x v="0"/>
    <x v="0"/>
    <x v="0"/>
  </r>
  <r>
    <x v="2"/>
    <x v="8"/>
    <x v="10"/>
    <x v="118"/>
    <n v="70"/>
    <n v="115533.74"/>
    <n v="53423.360000000001"/>
    <n v="62110.380000000005"/>
    <n v="12"/>
    <n v="6888.75"/>
    <n v="2422.5"/>
    <n v="5168.7299999999996"/>
    <n v="2532.48"/>
    <n v="23"/>
    <n v="4842.7"/>
    <n v="3442.57"/>
    <n v="47"/>
    <n v="163.80000000000001"/>
    <n v="0"/>
    <n v="1"/>
    <n v="45046.400000000001"/>
    <n v="45025.81"/>
    <x v="0"/>
    <x v="0"/>
    <x v="0"/>
    <x v="0"/>
    <x v="0"/>
    <x v="0"/>
  </r>
  <r>
    <x v="2"/>
    <x v="8"/>
    <x v="10"/>
    <x v="131"/>
    <n v="67"/>
    <n v="143369.93"/>
    <n v="51417.859999999986"/>
    <n v="91952.07"/>
    <n v="17"/>
    <n v="5833.5"/>
    <n v="1855.5"/>
    <n v="1739.67"/>
    <n v="2621.63"/>
    <n v="9"/>
    <n v="4020.6"/>
    <n v="325.85000000000002"/>
    <n v="40"/>
    <n v="411.3"/>
    <n v="0"/>
    <n v="4"/>
    <n v="79847"/>
    <n v="46614.879999999997"/>
    <x v="0"/>
    <x v="0"/>
    <x v="0"/>
    <x v="0"/>
    <x v="0"/>
    <x v="0"/>
  </r>
  <r>
    <x v="2"/>
    <x v="8"/>
    <x v="10"/>
    <x v="150"/>
    <n v="68"/>
    <n v="229314.05"/>
    <n v="138314.13999999998"/>
    <n v="90999.91"/>
    <n v="16"/>
    <n v="6975.25"/>
    <n v="2468.25"/>
    <n v="12755.34"/>
    <n v="5548.31"/>
    <n v="23"/>
    <n v="5481.39"/>
    <n v="1876.42"/>
    <n v="68"/>
    <n v="896.56"/>
    <n v="185.65"/>
    <n v="8"/>
    <n v="64891.37"/>
    <n v="128235.5"/>
    <x v="0"/>
    <x v="0"/>
    <x v="0"/>
    <x v="0"/>
    <x v="0"/>
    <x v="0"/>
  </r>
  <r>
    <x v="2"/>
    <x v="8"/>
    <x v="27"/>
    <x v="119"/>
    <n v="52"/>
    <n v="29936.92"/>
    <n v="18550.439999999999"/>
    <n v="11386.48"/>
    <n v="1"/>
    <n v="5221.8900000000003"/>
    <n v="3286.86"/>
    <n v="856.5"/>
    <n v="507.7"/>
    <n v="4"/>
    <n v="5175.3599999999997"/>
    <n v="6013.05"/>
    <n v="58"/>
    <n v="132.72999999999999"/>
    <n v="226.55"/>
    <n v="6"/>
    <n v="0"/>
    <n v="8516.2800000000007"/>
    <x v="0"/>
    <x v="0"/>
    <x v="0"/>
    <x v="0"/>
    <x v="0"/>
    <x v="0"/>
  </r>
  <r>
    <x v="2"/>
    <x v="8"/>
    <x v="11"/>
    <x v="57"/>
    <n v="228"/>
    <n v="55973.22"/>
    <n v="11129.519999999997"/>
    <n v="44843.700000000004"/>
    <n v="0"/>
    <n v="44233.3"/>
    <n v="10094.299999999999"/>
    <n v="0"/>
    <n v="0"/>
    <n v="0"/>
    <n v="610.4"/>
    <n v="1035.22"/>
    <n v="11"/>
    <n v="0"/>
    <n v="0"/>
    <n v="0"/>
    <n v="0"/>
    <n v="0"/>
    <x v="0"/>
    <x v="0"/>
    <x v="0"/>
    <x v="0"/>
    <x v="0"/>
    <x v="0"/>
  </r>
  <r>
    <x v="2"/>
    <x v="8"/>
    <x v="11"/>
    <x v="120"/>
    <n v="151"/>
    <n v="37830.300000000003"/>
    <n v="9113.2800000000061"/>
    <n v="28717.019999999997"/>
    <n v="0"/>
    <n v="28339.919999999998"/>
    <n v="9113.2800000000007"/>
    <n v="0"/>
    <n v="0"/>
    <n v="0"/>
    <n v="0"/>
    <n v="0"/>
    <n v="0"/>
    <n v="377.1"/>
    <n v="0"/>
    <n v="12"/>
    <n v="0"/>
    <n v="0"/>
    <x v="0"/>
    <x v="0"/>
    <x v="0"/>
    <x v="0"/>
    <x v="0"/>
    <x v="0"/>
  </r>
  <r>
    <x v="2"/>
    <x v="8"/>
    <x v="12"/>
    <x v="60"/>
    <n v="81"/>
    <n v="304295.25"/>
    <n v="2112.4500000000116"/>
    <n v="302182.8"/>
    <n v="11"/>
    <n v="10828.5"/>
    <n v="1681.5"/>
    <n v="4024.8"/>
    <n v="0"/>
    <n v="7"/>
    <n v="733.5"/>
    <n v="430.95"/>
    <n v="12"/>
    <n v="0"/>
    <n v="0"/>
    <n v="0"/>
    <n v="286596"/>
    <n v="0"/>
    <x v="0"/>
    <x v="0"/>
    <x v="0"/>
    <x v="0"/>
    <x v="0"/>
    <x v="0"/>
  </r>
  <r>
    <x v="2"/>
    <x v="8"/>
    <x v="12"/>
    <x v="61"/>
    <n v="162"/>
    <n v="97616.55"/>
    <n v="48008.160000000003"/>
    <n v="49608.39"/>
    <n v="11"/>
    <n v="9233.6"/>
    <n v="2357.9"/>
    <n v="9077.77"/>
    <n v="2722.51"/>
    <n v="36"/>
    <n v="4290.45"/>
    <n v="1714.75"/>
    <n v="43"/>
    <n v="3905.57"/>
    <n v="349.46"/>
    <n v="10"/>
    <n v="23101"/>
    <n v="40863.54"/>
    <x v="0"/>
    <x v="0"/>
    <x v="0"/>
    <x v="0"/>
    <x v="0"/>
    <x v="0"/>
  </r>
  <r>
    <x v="2"/>
    <x v="8"/>
    <x v="12"/>
    <x v="55"/>
    <n v="152"/>
    <n v="566665.66"/>
    <n v="206077.26"/>
    <n v="360588.4"/>
    <n v="36"/>
    <n v="14492.13"/>
    <n v="4289.12"/>
    <n v="9551.76"/>
    <n v="9913.4500000000007"/>
    <n v="45"/>
    <n v="5383.65"/>
    <n v="1956.37"/>
    <n v="56"/>
    <n v="643.16"/>
    <n v="2875.34"/>
    <n v="25"/>
    <n v="330517.7"/>
    <n v="187043"/>
    <x v="0"/>
    <x v="0"/>
    <x v="0"/>
    <x v="0"/>
    <x v="0"/>
    <x v="0"/>
  </r>
  <r>
    <x v="2"/>
    <x v="8"/>
    <x v="13"/>
    <x v="62"/>
    <n v="463"/>
    <n v="196529.94"/>
    <n v="166187.29"/>
    <n v="30342.65"/>
    <n v="0"/>
    <n v="6460"/>
    <n v="19482.5"/>
    <n v="3971.85"/>
    <n v="8592.07"/>
    <n v="38"/>
    <n v="13877.34"/>
    <n v="137411.9"/>
    <n v="1221"/>
    <n v="743.46"/>
    <n v="700.79"/>
    <n v="14"/>
    <n v="0"/>
    <n v="0"/>
    <x v="0"/>
    <x v="0"/>
    <x v="0"/>
    <x v="0"/>
    <x v="0"/>
    <x v="0"/>
  </r>
  <r>
    <x v="2"/>
    <x v="8"/>
    <x v="14"/>
    <x v="63"/>
    <n v="36"/>
    <n v="54931.22"/>
    <n v="21765.97"/>
    <n v="33165.25"/>
    <n v="0"/>
    <n v="4660"/>
    <n v="1370"/>
    <n v="24796.59"/>
    <n v="18616.919999999998"/>
    <n v="18"/>
    <n v="3708.66"/>
    <n v="1779.05"/>
    <n v="17"/>
    <n v="0"/>
    <n v="0"/>
    <n v="0"/>
    <n v="0"/>
    <n v="0"/>
    <x v="0"/>
    <x v="0"/>
    <x v="0"/>
    <x v="0"/>
    <x v="0"/>
    <x v="0"/>
  </r>
  <r>
    <x v="2"/>
    <x v="8"/>
    <x v="15"/>
    <x v="64"/>
    <n v="30"/>
    <n v="79926.490000000005"/>
    <n v="52914.290000000008"/>
    <n v="27012.2"/>
    <n v="6"/>
    <n v="4168.5"/>
    <n v="839"/>
    <n v="898.2"/>
    <n v="288"/>
    <n v="5"/>
    <n v="1760.68"/>
    <n v="338.02"/>
    <n v="15"/>
    <n v="554.41999999999996"/>
    <n v="554.98"/>
    <n v="7"/>
    <n v="19630.400000000001"/>
    <n v="50894.29"/>
    <x v="0"/>
    <x v="0"/>
    <x v="0"/>
    <x v="0"/>
    <x v="0"/>
    <x v="0"/>
  </r>
  <r>
    <x v="2"/>
    <x v="8"/>
    <x v="16"/>
    <x v="65"/>
    <n v="45"/>
    <n v="13789.02"/>
    <n v="4364.130000000001"/>
    <n v="9424.89"/>
    <n v="0"/>
    <n v="5027.75"/>
    <n v="1309.75"/>
    <n v="599.1"/>
    <n v="123.7"/>
    <n v="6"/>
    <n v="3747.64"/>
    <n v="2903.38"/>
    <n v="51"/>
    <n v="50.4"/>
    <n v="27.3"/>
    <n v="8"/>
    <n v="0"/>
    <n v="0"/>
    <x v="0"/>
    <x v="0"/>
    <x v="0"/>
    <x v="0"/>
    <x v="0"/>
    <x v="0"/>
  </r>
  <r>
    <x v="2"/>
    <x v="8"/>
    <x v="16"/>
    <x v="121"/>
    <n v="128"/>
    <n v="81146.67"/>
    <n v="43372.369999999995"/>
    <n v="37774.300000000003"/>
    <n v="0"/>
    <n v="10781.26"/>
    <n v="5493.74"/>
    <n v="5687.32"/>
    <n v="13275.56"/>
    <n v="50"/>
    <n v="20798.32"/>
    <n v="24156.52"/>
    <n v="347"/>
    <n v="50.4"/>
    <n v="446.55"/>
    <n v="9"/>
    <n v="0"/>
    <n v="0"/>
    <x v="0"/>
    <x v="0"/>
    <x v="0"/>
    <x v="0"/>
    <x v="0"/>
    <x v="0"/>
  </r>
  <r>
    <x v="2"/>
    <x v="8"/>
    <x v="17"/>
    <x v="68"/>
    <n v="649"/>
    <n v="281218.63"/>
    <n v="188948.61000000002"/>
    <n v="92270.01999999999"/>
    <n v="0"/>
    <n v="16167.8"/>
    <n v="24316.2"/>
    <n v="19918.32"/>
    <n v="17222.96"/>
    <n v="106"/>
    <n v="45679.14"/>
    <n v="145127.5"/>
    <n v="1687"/>
    <n v="10504.76"/>
    <n v="2281.91"/>
    <n v="87"/>
    <n v="0"/>
    <n v="0"/>
    <x v="0"/>
    <x v="0"/>
    <x v="0"/>
    <x v="0"/>
    <x v="0"/>
    <x v="0"/>
  </r>
  <r>
    <x v="2"/>
    <x v="8"/>
    <x v="17"/>
    <x v="132"/>
    <n v="43"/>
    <n v="76960.800000000003"/>
    <n v="62200.41"/>
    <n v="14760.390000000001"/>
    <n v="2"/>
    <n v="3141"/>
    <n v="3289"/>
    <n v="537.26"/>
    <n v="1543.96"/>
    <n v="8"/>
    <n v="4710.41"/>
    <n v="5629.77"/>
    <n v="99"/>
    <n v="10.79"/>
    <n v="54.21"/>
    <n v="2"/>
    <n v="6360.93"/>
    <n v="51683.47"/>
    <x v="0"/>
    <x v="0"/>
    <x v="0"/>
    <x v="0"/>
    <x v="0"/>
    <x v="0"/>
  </r>
  <r>
    <x v="2"/>
    <x v="8"/>
    <x v="18"/>
    <x v="69"/>
    <n v="110"/>
    <n v="840511.82"/>
    <n v="776160.02999999991"/>
    <n v="64351.79"/>
    <n v="15"/>
    <n v="12743.89"/>
    <n v="3473.62"/>
    <n v="3351.6"/>
    <n v="1255.8"/>
    <n v="8"/>
    <n v="10230.959999999999"/>
    <n v="3081.98"/>
    <n v="115"/>
    <n v="122.4"/>
    <n v="0"/>
    <n v="2"/>
    <n v="37902.94"/>
    <n v="768348.6"/>
    <x v="0"/>
    <x v="0"/>
    <x v="0"/>
    <x v="0"/>
    <x v="0"/>
    <x v="0"/>
  </r>
  <r>
    <x v="2"/>
    <x v="8"/>
    <x v="19"/>
    <x v="71"/>
    <n v="198"/>
    <n v="283934.42"/>
    <n v="119259.75"/>
    <n v="164674.66999999998"/>
    <n v="2"/>
    <n v="19024.259999999998"/>
    <n v="8172.49"/>
    <n v="15801"/>
    <n v="20931.61"/>
    <n v="57"/>
    <n v="50071.33"/>
    <n v="47847.6"/>
    <n v="701"/>
    <n v="50929.87"/>
    <n v="14725.99"/>
    <n v="38"/>
    <n v="5061.21"/>
    <n v="27582.06"/>
    <x v="0"/>
    <x v="0"/>
    <x v="0"/>
    <x v="0"/>
    <x v="0"/>
    <x v="0"/>
  </r>
  <r>
    <x v="2"/>
    <x v="8"/>
    <x v="19"/>
    <x v="122"/>
    <n v="252"/>
    <n v="374095.72"/>
    <n v="125982.62999999998"/>
    <n v="248113.09"/>
    <n v="2"/>
    <n v="34099.5"/>
    <n v="9203"/>
    <n v="25250.49"/>
    <n v="16478.13"/>
    <n v="81"/>
    <n v="58122.51"/>
    <n v="36787.9"/>
    <n v="398"/>
    <n v="86239.09"/>
    <n v="50205.97"/>
    <n v="73"/>
    <n v="661.5"/>
    <n v="13307.63"/>
    <x v="0"/>
    <x v="0"/>
    <x v="0"/>
    <x v="0"/>
    <x v="0"/>
    <x v="0"/>
  </r>
  <r>
    <x v="2"/>
    <x v="8"/>
    <x v="19"/>
    <x v="122"/>
    <n v="0"/>
    <n v="2415"/>
    <n v="0"/>
    <n v="2415"/>
    <n v="0"/>
    <n v="0"/>
    <n v="0"/>
    <n v="0"/>
    <n v="0"/>
    <n v="0"/>
    <n v="0"/>
    <n v="0"/>
    <n v="0"/>
    <n v="0"/>
    <n v="0"/>
    <n v="0"/>
    <n v="0"/>
    <n v="0"/>
    <x v="0"/>
    <x v="0"/>
    <x v="0"/>
    <x v="0"/>
    <x v="0"/>
    <x v="0"/>
  </r>
  <r>
    <x v="2"/>
    <x v="8"/>
    <x v="20"/>
    <x v="74"/>
    <n v="381"/>
    <n v="212128"/>
    <n v="104531.74"/>
    <n v="107596.26"/>
    <n v="0"/>
    <n v="19582.96"/>
    <n v="11268.54"/>
    <n v="42477.3"/>
    <n v="41383.64"/>
    <n v="254"/>
    <n v="35790.629999999997"/>
    <n v="43768.36"/>
    <n v="587"/>
    <n v="7025.37"/>
    <n v="8111.2"/>
    <n v="62"/>
    <n v="0"/>
    <n v="0"/>
    <x v="0"/>
    <x v="0"/>
    <x v="0"/>
    <x v="0"/>
    <x v="0"/>
    <x v="0"/>
  </r>
  <r>
    <x v="2"/>
    <x v="8"/>
    <x v="20"/>
    <x v="75"/>
    <n v="152"/>
    <n v="582736.98"/>
    <n v="253286.21999999997"/>
    <n v="329450.76"/>
    <n v="54"/>
    <n v="11303.4"/>
    <n v="6151.6"/>
    <n v="17653.84"/>
    <n v="11231.2"/>
    <n v="87"/>
    <n v="14529.41"/>
    <n v="11937.27"/>
    <n v="227"/>
    <n v="1203.21"/>
    <n v="761.84"/>
    <n v="7"/>
    <n v="282874.90000000002"/>
    <n v="223204.3"/>
    <x v="0"/>
    <x v="0"/>
    <x v="0"/>
    <x v="0"/>
    <x v="0"/>
    <x v="0"/>
  </r>
  <r>
    <x v="2"/>
    <x v="8"/>
    <x v="20"/>
    <x v="76"/>
    <n v="159"/>
    <n v="328681.73"/>
    <n v="159556.96"/>
    <n v="169124.77"/>
    <n v="31"/>
    <n v="9949.5"/>
    <n v="8301.5"/>
    <n v="13830.76"/>
    <n v="16943.25"/>
    <n v="95"/>
    <n v="15364.49"/>
    <n v="17608.21"/>
    <n v="268"/>
    <n v="3276.02"/>
    <n v="1221.1099999999999"/>
    <n v="24"/>
    <n v="121969"/>
    <n v="115482.9"/>
    <x v="0"/>
    <x v="0"/>
    <x v="0"/>
    <x v="0"/>
    <x v="0"/>
    <x v="0"/>
  </r>
  <r>
    <x v="2"/>
    <x v="8"/>
    <x v="20"/>
    <x v="77"/>
    <n v="341"/>
    <n v="409848.55"/>
    <n v="205266.43"/>
    <n v="204582.12"/>
    <n v="38"/>
    <n v="16771.2"/>
    <n v="12090.45"/>
    <n v="32926.83"/>
    <n v="30350.29"/>
    <n v="193"/>
    <n v="28582.04"/>
    <n v="38275.839999999997"/>
    <n v="519"/>
    <n v="4517.1499999999996"/>
    <n v="6637.21"/>
    <n v="71"/>
    <n v="115252.9"/>
    <n v="117912.7"/>
    <x v="0"/>
    <x v="0"/>
    <x v="0"/>
    <x v="0"/>
    <x v="0"/>
    <x v="0"/>
  </r>
  <r>
    <x v="2"/>
    <x v="8"/>
    <x v="20"/>
    <x v="78"/>
    <n v="303"/>
    <n v="308545.45"/>
    <n v="150633.20000000001"/>
    <n v="157912.25"/>
    <n v="27"/>
    <n v="16605.060000000001"/>
    <n v="9741.7000000000007"/>
    <n v="30762.06"/>
    <n v="25594.54"/>
    <n v="171"/>
    <n v="22428.14"/>
    <n v="23664.58"/>
    <n v="360"/>
    <n v="8502.82"/>
    <n v="2576.89"/>
    <n v="41"/>
    <n v="75232.17"/>
    <n v="89055.49"/>
    <x v="0"/>
    <x v="0"/>
    <x v="0"/>
    <x v="0"/>
    <x v="0"/>
    <x v="0"/>
  </r>
  <r>
    <x v="2"/>
    <x v="8"/>
    <x v="21"/>
    <x v="79"/>
    <n v="33"/>
    <n v="23328.58"/>
    <n v="7098.1200000000008"/>
    <n v="16230.460000000001"/>
    <n v="0"/>
    <n v="1763.2"/>
    <n v="800.8"/>
    <n v="3332.94"/>
    <n v="1895.44"/>
    <n v="16"/>
    <n v="1748.22"/>
    <n v="1550.43"/>
    <n v="23"/>
    <n v="2918.1"/>
    <n v="2851.45"/>
    <n v="8"/>
    <n v="0"/>
    <n v="0"/>
    <x v="0"/>
    <x v="0"/>
    <x v="0"/>
    <x v="0"/>
    <x v="0"/>
    <x v="0"/>
  </r>
  <r>
    <x v="2"/>
    <x v="8"/>
    <x v="21"/>
    <x v="80"/>
    <n v="42"/>
    <n v="32765.67"/>
    <n v="4876.239999999998"/>
    <n v="27889.43"/>
    <n v="0"/>
    <n v="2664.4"/>
    <n v="632.6"/>
    <n v="6209.66"/>
    <n v="1527.79"/>
    <n v="24"/>
    <n v="2561.23"/>
    <n v="892.59"/>
    <n v="30"/>
    <n v="6102.14"/>
    <n v="1823.26"/>
    <n v="21"/>
    <n v="0"/>
    <n v="0"/>
    <x v="0"/>
    <x v="0"/>
    <x v="0"/>
    <x v="0"/>
    <x v="0"/>
    <x v="0"/>
  </r>
  <r>
    <x v="2"/>
    <x v="8"/>
    <x v="21"/>
    <x v="78"/>
    <n v="1"/>
    <n v="919.8"/>
    <n v="0"/>
    <n v="919.8"/>
    <n v="0"/>
    <n v="126"/>
    <n v="0"/>
    <n v="325.8"/>
    <n v="0"/>
    <n v="1"/>
    <n v="0"/>
    <n v="0"/>
    <n v="0"/>
    <n v="0"/>
    <n v="0"/>
    <n v="0"/>
    <n v="0"/>
    <n v="0"/>
    <x v="0"/>
    <x v="0"/>
    <x v="0"/>
    <x v="0"/>
    <x v="0"/>
    <x v="0"/>
  </r>
  <r>
    <x v="2"/>
    <x v="8"/>
    <x v="21"/>
    <x v="155"/>
    <n v="42"/>
    <n v="28101.37"/>
    <n v="5943.0599999999977"/>
    <n v="22158.31"/>
    <n v="0"/>
    <n v="2407.9"/>
    <n v="867.1"/>
    <n v="5940.2"/>
    <n v="1644.26"/>
    <n v="24"/>
    <n v="2694.82"/>
    <n v="2683.75"/>
    <n v="57"/>
    <n v="4302.3900000000003"/>
    <n v="747.95"/>
    <n v="19"/>
    <n v="0"/>
    <n v="0"/>
    <x v="0"/>
    <x v="0"/>
    <x v="0"/>
    <x v="0"/>
    <x v="0"/>
    <x v="0"/>
  </r>
  <r>
    <x v="2"/>
    <x v="8"/>
    <x v="30"/>
    <x v="134"/>
    <n v="0"/>
    <n v="103239.46"/>
    <n v="102239.46"/>
    <n v="1000"/>
    <n v="43"/>
    <n v="0"/>
    <n v="0"/>
    <n v="0"/>
    <n v="0"/>
    <n v="0"/>
    <n v="0"/>
    <n v="0"/>
    <n v="0"/>
    <n v="0"/>
    <n v="0"/>
    <n v="0"/>
    <n v="1000"/>
    <n v="102239.5"/>
    <x v="0"/>
    <x v="0"/>
    <x v="0"/>
    <x v="0"/>
    <x v="0"/>
    <x v="0"/>
  </r>
  <r>
    <x v="2"/>
    <x v="8"/>
    <x v="28"/>
    <x v="2"/>
    <n v="2"/>
    <n v="3826.28"/>
    <n v="3826.28"/>
    <n v="0"/>
    <n v="0"/>
    <n v="0"/>
    <n v="240"/>
    <n v="0"/>
    <n v="0"/>
    <n v="0"/>
    <n v="0"/>
    <n v="0"/>
    <n v="0"/>
    <n v="0"/>
    <n v="3586.28"/>
    <n v="8"/>
    <n v="0"/>
    <n v="0"/>
    <x v="0"/>
    <x v="0"/>
    <x v="0"/>
    <x v="0"/>
    <x v="0"/>
    <x v="0"/>
  </r>
  <r>
    <x v="2"/>
    <x v="8"/>
    <x v="28"/>
    <x v="6"/>
    <n v="152"/>
    <n v="29236.22"/>
    <n v="10107.669999999998"/>
    <n v="19128.550000000003"/>
    <n v="0"/>
    <n v="10877.5"/>
    <n v="3713"/>
    <n v="434.7"/>
    <n v="65.78"/>
    <n v="2"/>
    <n v="1641.26"/>
    <n v="3348.96"/>
    <n v="50"/>
    <n v="5733.09"/>
    <n v="2979.93"/>
    <n v="228"/>
    <n v="0"/>
    <n v="0"/>
    <x v="0"/>
    <x v="0"/>
    <x v="0"/>
    <x v="0"/>
    <x v="0"/>
    <x v="0"/>
  </r>
  <r>
    <x v="2"/>
    <x v="8"/>
    <x v="28"/>
    <x v="10"/>
    <n v="13"/>
    <n v="2922.66"/>
    <n v="1048.9899999999998"/>
    <n v="1873.67"/>
    <n v="0"/>
    <n v="890.6"/>
    <n v="323.39999999999998"/>
    <n v="29.35"/>
    <n v="117.39"/>
    <n v="2"/>
    <n v="207.04"/>
    <n v="227.33"/>
    <n v="3"/>
    <n v="746.68"/>
    <n v="380.87"/>
    <n v="29"/>
    <n v="0"/>
    <n v="0"/>
    <x v="0"/>
    <x v="0"/>
    <x v="0"/>
    <x v="0"/>
    <x v="0"/>
    <x v="0"/>
  </r>
  <r>
    <x v="2"/>
    <x v="8"/>
    <x v="28"/>
    <x v="12"/>
    <n v="0"/>
    <n v="110.4"/>
    <n v="88.320000000000007"/>
    <n v="22.08"/>
    <n v="0"/>
    <n v="0"/>
    <n v="0"/>
    <n v="0"/>
    <n v="0"/>
    <n v="0"/>
    <n v="0"/>
    <n v="0"/>
    <n v="0"/>
    <n v="22.08"/>
    <n v="88.32"/>
    <n v="1"/>
    <n v="0"/>
    <n v="0"/>
    <x v="0"/>
    <x v="0"/>
    <x v="0"/>
    <x v="0"/>
    <x v="0"/>
    <x v="0"/>
  </r>
  <r>
    <x v="2"/>
    <x v="8"/>
    <x v="28"/>
    <x v="14"/>
    <n v="108"/>
    <n v="21061.93"/>
    <n v="9142.94"/>
    <n v="11918.99"/>
    <n v="0"/>
    <n v="7143.9"/>
    <n v="2969.1"/>
    <n v="90"/>
    <n v="510"/>
    <n v="2"/>
    <n v="305.64"/>
    <n v="2000.6"/>
    <n v="25"/>
    <n v="4057.45"/>
    <n v="3663.24"/>
    <n v="195"/>
    <n v="0"/>
    <n v="0"/>
    <x v="0"/>
    <x v="0"/>
    <x v="0"/>
    <x v="0"/>
    <x v="0"/>
    <x v="0"/>
  </r>
  <r>
    <x v="2"/>
    <x v="8"/>
    <x v="28"/>
    <x v="19"/>
    <n v="19"/>
    <n v="4176.97"/>
    <n v="1832.9500000000003"/>
    <n v="2344.02"/>
    <n v="0"/>
    <n v="1289.5999999999999"/>
    <n v="517.9"/>
    <n v="0"/>
    <n v="0"/>
    <n v="0"/>
    <n v="154.80000000000001"/>
    <n v="629.20000000000005"/>
    <n v="13"/>
    <n v="899.62"/>
    <n v="685.85"/>
    <n v="37"/>
    <n v="0"/>
    <n v="0"/>
    <x v="0"/>
    <x v="0"/>
    <x v="0"/>
    <x v="0"/>
    <x v="0"/>
    <x v="0"/>
  </r>
  <r>
    <x v="2"/>
    <x v="8"/>
    <x v="28"/>
    <x v="20"/>
    <n v="1"/>
    <n v="2958.66"/>
    <n v="2958.66"/>
    <n v="0"/>
    <n v="0"/>
    <n v="0"/>
    <n v="120"/>
    <n v="0"/>
    <n v="167.05"/>
    <n v="1"/>
    <n v="0"/>
    <n v="171.39"/>
    <n v="1"/>
    <n v="0"/>
    <n v="2500.2199999999998"/>
    <n v="6"/>
    <n v="0"/>
    <n v="0"/>
    <x v="0"/>
    <x v="0"/>
    <x v="0"/>
    <x v="0"/>
    <x v="0"/>
    <x v="0"/>
  </r>
  <r>
    <x v="2"/>
    <x v="8"/>
    <x v="28"/>
    <x v="113"/>
    <n v="24"/>
    <n v="5054.34"/>
    <n v="2770.3500000000004"/>
    <n v="2283.9899999999998"/>
    <n v="0"/>
    <n v="1481.6"/>
    <n v="742.9"/>
    <n v="6.58"/>
    <n v="59.2"/>
    <n v="1"/>
    <n v="25.09"/>
    <n v="100.36"/>
    <n v="2"/>
    <n v="770.72"/>
    <n v="1867.89"/>
    <n v="38"/>
    <n v="0"/>
    <n v="0"/>
    <x v="0"/>
    <x v="0"/>
    <x v="0"/>
    <x v="0"/>
    <x v="0"/>
    <x v="0"/>
  </r>
  <r>
    <x v="2"/>
    <x v="8"/>
    <x v="28"/>
    <x v="173"/>
    <n v="1"/>
    <n v="651"/>
    <n v="0"/>
    <n v="651"/>
    <n v="0"/>
    <n v="168"/>
    <n v="0"/>
    <n v="0"/>
    <n v="0"/>
    <n v="0"/>
    <n v="0"/>
    <n v="0"/>
    <n v="0"/>
    <n v="0"/>
    <n v="0"/>
    <n v="0"/>
    <n v="0"/>
    <n v="0"/>
    <x v="0"/>
    <x v="0"/>
    <x v="0"/>
    <x v="0"/>
    <x v="0"/>
    <x v="0"/>
  </r>
  <r>
    <x v="2"/>
    <x v="8"/>
    <x v="28"/>
    <x v="1"/>
    <n v="0"/>
    <n v="172"/>
    <n v="0"/>
    <n v="172"/>
    <n v="0"/>
    <n v="0"/>
    <n v="0"/>
    <n v="0"/>
    <n v="0"/>
    <n v="0"/>
    <n v="0"/>
    <n v="0"/>
    <n v="0"/>
    <n v="0"/>
    <n v="0"/>
    <n v="0"/>
    <n v="0"/>
    <n v="0"/>
    <x v="0"/>
    <x v="0"/>
    <x v="0"/>
    <x v="0"/>
    <x v="0"/>
    <x v="0"/>
  </r>
  <r>
    <x v="2"/>
    <x v="8"/>
    <x v="31"/>
    <x v="43"/>
    <n v="1"/>
    <n v="300"/>
    <n v="300"/>
    <n v="0"/>
    <n v="0"/>
    <n v="0"/>
    <n v="300"/>
    <n v="0"/>
    <n v="0"/>
    <n v="0"/>
    <n v="0"/>
    <n v="0"/>
    <n v="0"/>
    <n v="0"/>
    <n v="0"/>
    <n v="0"/>
    <n v="0"/>
    <n v="0"/>
    <x v="0"/>
    <x v="0"/>
    <x v="0"/>
    <x v="0"/>
    <x v="0"/>
    <x v="0"/>
  </r>
  <r>
    <x v="2"/>
    <x v="8"/>
    <x v="32"/>
    <x v="158"/>
    <n v="0"/>
    <n v="10500"/>
    <n v="0"/>
    <n v="10500"/>
    <n v="0"/>
    <n v="0"/>
    <n v="0"/>
    <n v="0"/>
    <n v="0"/>
    <n v="0"/>
    <n v="0"/>
    <n v="0"/>
    <n v="0"/>
    <n v="0"/>
    <n v="0"/>
    <n v="0"/>
    <n v="0"/>
    <n v="0"/>
    <x v="0"/>
    <x v="0"/>
    <x v="0"/>
    <x v="0"/>
    <x v="0"/>
    <x v="0"/>
  </r>
  <r>
    <x v="2"/>
    <x v="8"/>
    <x v="22"/>
    <x v="83"/>
    <n v="208"/>
    <n v="296218.19"/>
    <n v="161415.64000000001"/>
    <n v="134802.54999999999"/>
    <n v="16"/>
    <n v="24637.89"/>
    <n v="11393.36"/>
    <n v="13107.71"/>
    <n v="15760.31"/>
    <n v="126"/>
    <n v="1035.28"/>
    <n v="524.66999999999996"/>
    <n v="16"/>
    <n v="1630.07"/>
    <n v="1438.83"/>
    <n v="19"/>
    <n v="94246.6"/>
    <n v="132298.5"/>
    <x v="0"/>
    <x v="0"/>
    <x v="0"/>
    <x v="0"/>
    <x v="0"/>
    <x v="0"/>
  </r>
  <r>
    <x v="2"/>
    <x v="8"/>
    <x v="22"/>
    <x v="84"/>
    <n v="192"/>
    <n v="260890.35"/>
    <n v="175159.79"/>
    <n v="85730.559999999998"/>
    <n v="14"/>
    <n v="22946.39"/>
    <n v="7057.36"/>
    <n v="12874.17"/>
    <n v="6751.39"/>
    <n v="103"/>
    <n v="1530.75"/>
    <n v="1771.55"/>
    <n v="22"/>
    <n v="2580.38"/>
    <n v="1261.95"/>
    <n v="13"/>
    <n v="45798.87"/>
    <n v="158317.5"/>
    <x v="0"/>
    <x v="0"/>
    <x v="0"/>
    <x v="0"/>
    <x v="0"/>
    <x v="0"/>
  </r>
  <r>
    <x v="2"/>
    <x v="8"/>
    <x v="22"/>
    <x v="85"/>
    <n v="224"/>
    <n v="460584.16"/>
    <n v="268037.56999999995"/>
    <n v="192546.59"/>
    <n v="10"/>
    <n v="23494.02"/>
    <n v="12875.98"/>
    <n v="9840.59"/>
    <n v="18283.189999999999"/>
    <n v="132"/>
    <n v="2228.58"/>
    <n v="7285.76"/>
    <n v="87"/>
    <n v="212.4"/>
    <n v="0"/>
    <n v="4"/>
    <n v="156426"/>
    <n v="229592.6"/>
    <x v="0"/>
    <x v="0"/>
    <x v="0"/>
    <x v="0"/>
    <x v="0"/>
    <x v="0"/>
  </r>
  <r>
    <x v="2"/>
    <x v="8"/>
    <x v="22"/>
    <x v="87"/>
    <n v="256"/>
    <n v="220968.67"/>
    <n v="121286.35000000003"/>
    <n v="99682.319999999978"/>
    <n v="6"/>
    <n v="20425.759999999998"/>
    <n v="13870.49"/>
    <n v="42277.02"/>
    <n v="53500.82"/>
    <n v="172"/>
    <n v="9728.43"/>
    <n v="15673.94"/>
    <n v="242"/>
    <n v="1321.79"/>
    <n v="623.72"/>
    <n v="27"/>
    <n v="25929.32"/>
    <n v="37617.379999999997"/>
    <x v="0"/>
    <x v="0"/>
    <x v="0"/>
    <x v="0"/>
    <x v="0"/>
    <x v="0"/>
  </r>
  <r>
    <x v="2"/>
    <x v="8"/>
    <x v="22"/>
    <x v="123"/>
    <n v="315"/>
    <n v="113207.45"/>
    <n v="51800.3"/>
    <n v="61407.149999999994"/>
    <n v="0"/>
    <n v="12440.05"/>
    <n v="8908.9500000000007"/>
    <n v="38090.43"/>
    <n v="36028.83"/>
    <n v="331"/>
    <n v="9806.11"/>
    <n v="5527.35"/>
    <n v="99"/>
    <n v="1070.56"/>
    <n v="1335.17"/>
    <n v="16"/>
    <n v="0"/>
    <n v="0"/>
    <x v="0"/>
    <x v="0"/>
    <x v="0"/>
    <x v="0"/>
    <x v="0"/>
    <x v="0"/>
  </r>
  <r>
    <x v="2"/>
    <x v="8"/>
    <x v="22"/>
    <x v="164"/>
    <n v="431"/>
    <n v="198815.58"/>
    <n v="134954.46999999997"/>
    <n v="63861.11"/>
    <n v="0"/>
    <n v="14637.95"/>
    <n v="12130.55"/>
    <n v="40507.99"/>
    <n v="101184.1"/>
    <n v="363"/>
    <n v="5292.64"/>
    <n v="19036.77"/>
    <n v="201"/>
    <n v="2986.53"/>
    <n v="2603.08"/>
    <n v="27"/>
    <n v="0"/>
    <n v="0"/>
    <x v="0"/>
    <x v="0"/>
    <x v="0"/>
    <x v="0"/>
    <x v="0"/>
    <x v="0"/>
  </r>
  <r>
    <x v="2"/>
    <x v="8"/>
    <x v="23"/>
    <x v="135"/>
    <n v="346"/>
    <n v="158904.23000000001"/>
    <n v="81366.390000000014"/>
    <n v="77537.84"/>
    <n v="0"/>
    <n v="3058.45"/>
    <n v="9487.5"/>
    <n v="0"/>
    <n v="0"/>
    <n v="0"/>
    <n v="0"/>
    <n v="0"/>
    <n v="0"/>
    <n v="20460.39"/>
    <n v="71878.89"/>
    <n v="281"/>
    <n v="0"/>
    <n v="0"/>
    <x v="0"/>
    <x v="0"/>
    <x v="0"/>
    <x v="0"/>
    <x v="0"/>
    <x v="0"/>
  </r>
  <r>
    <x v="2"/>
    <x v="8"/>
    <x v="23"/>
    <x v="90"/>
    <n v="260"/>
    <n v="150651.28"/>
    <n v="124059.59"/>
    <n v="26591.69"/>
    <n v="0"/>
    <n v="2465.6999999999998"/>
    <n v="7146.85"/>
    <n v="0"/>
    <n v="0"/>
    <n v="0"/>
    <n v="0"/>
    <n v="0"/>
    <n v="0"/>
    <n v="11762.99"/>
    <n v="116912.7"/>
    <n v="454"/>
    <n v="0"/>
    <n v="0"/>
    <x v="0"/>
    <x v="0"/>
    <x v="0"/>
    <x v="0"/>
    <x v="0"/>
    <x v="0"/>
  </r>
  <r>
    <x v="2"/>
    <x v="8"/>
    <x v="23"/>
    <x v="91"/>
    <n v="273"/>
    <n v="116428.33"/>
    <n v="97257.55"/>
    <n v="19170.78"/>
    <n v="0"/>
    <n v="2442.98"/>
    <n v="7282.37"/>
    <n v="0"/>
    <n v="0"/>
    <n v="0"/>
    <n v="6.58"/>
    <n v="59.2"/>
    <n v="1"/>
    <n v="12712.22"/>
    <n v="89915.98"/>
    <n v="355"/>
    <n v="0"/>
    <n v="0"/>
    <x v="0"/>
    <x v="0"/>
    <x v="0"/>
    <x v="0"/>
    <x v="0"/>
    <x v="0"/>
  </r>
  <r>
    <x v="2"/>
    <x v="8"/>
    <x v="23"/>
    <x v="124"/>
    <n v="147"/>
    <n v="67306.3"/>
    <n v="47270.540000000008"/>
    <n v="20035.759999999998"/>
    <n v="0"/>
    <n v="1468.36"/>
    <n v="3277.49"/>
    <n v="0"/>
    <n v="0"/>
    <n v="0"/>
    <n v="0"/>
    <n v="0"/>
    <n v="0"/>
    <n v="4369.3999999999996"/>
    <n v="43993.05"/>
    <n v="180"/>
    <n v="0"/>
    <n v="0"/>
    <x v="0"/>
    <x v="0"/>
    <x v="0"/>
    <x v="0"/>
    <x v="0"/>
    <x v="0"/>
  </r>
  <r>
    <x v="2"/>
    <x v="8"/>
    <x v="23"/>
    <x v="125"/>
    <n v="54"/>
    <n v="91877.13"/>
    <n v="30097.440000000002"/>
    <n v="61779.69"/>
    <n v="15"/>
    <n v="1603.25"/>
    <n v="1578.75"/>
    <n v="0"/>
    <n v="0"/>
    <n v="0"/>
    <n v="0"/>
    <n v="0"/>
    <n v="0"/>
    <n v="251.44"/>
    <n v="3660.16"/>
    <n v="11"/>
    <n v="58411"/>
    <n v="24858.53"/>
    <x v="0"/>
    <x v="0"/>
    <x v="0"/>
    <x v="0"/>
    <x v="0"/>
    <x v="0"/>
  </r>
  <r>
    <x v="2"/>
    <x v="8"/>
    <x v="23"/>
    <x v="165"/>
    <n v="1"/>
    <n v="1347.8"/>
    <n v="0"/>
    <n v="1347.8"/>
    <n v="0"/>
    <n v="58.8"/>
    <n v="0"/>
    <n v="0"/>
    <n v="0"/>
    <n v="0"/>
    <n v="0"/>
    <n v="0"/>
    <n v="0"/>
    <n v="0"/>
    <n v="0"/>
    <n v="0"/>
    <n v="0"/>
    <n v="0"/>
    <x v="0"/>
    <x v="0"/>
    <x v="0"/>
    <x v="0"/>
    <x v="0"/>
    <x v="0"/>
  </r>
  <r>
    <x v="2"/>
    <x v="8"/>
    <x v="24"/>
    <x v="94"/>
    <n v="382"/>
    <n v="347896"/>
    <n v="175572.01"/>
    <n v="172323.99"/>
    <n v="46"/>
    <n v="43223.64"/>
    <n v="15796.37"/>
    <n v="13523.62"/>
    <n v="13308.19"/>
    <n v="41"/>
    <n v="2778.23"/>
    <n v="702.55"/>
    <n v="23"/>
    <n v="3571.7"/>
    <n v="1797.68"/>
    <n v="40"/>
    <n v="109226.8"/>
    <n v="143967.20000000001"/>
    <x v="0"/>
    <x v="0"/>
    <x v="0"/>
    <x v="0"/>
    <x v="0"/>
    <x v="0"/>
  </r>
  <r>
    <x v="2"/>
    <x v="8"/>
    <x v="24"/>
    <x v="95"/>
    <n v="102"/>
    <n v="121946.71"/>
    <n v="52616.450000000012"/>
    <n v="69330.259999999995"/>
    <n v="11"/>
    <n v="11841.63"/>
    <n v="3082.12"/>
    <n v="2590.6799999999998"/>
    <n v="3504.52"/>
    <n v="9"/>
    <n v="175.95"/>
    <n v="347.4"/>
    <n v="4"/>
    <n v="1053.3"/>
    <n v="426"/>
    <n v="8"/>
    <n v="53668.7"/>
    <n v="45256.41"/>
    <x v="0"/>
    <x v="0"/>
    <x v="0"/>
    <x v="0"/>
    <x v="0"/>
    <x v="0"/>
  </r>
  <r>
    <x v="2"/>
    <x v="8"/>
    <x v="24"/>
    <x v="97"/>
    <n v="322"/>
    <n v="416881.42"/>
    <n v="270857.49"/>
    <n v="146023.93"/>
    <n v="40"/>
    <n v="34233.39"/>
    <n v="13372.86"/>
    <n v="8034.7"/>
    <n v="20831.830000000002"/>
    <n v="37"/>
    <n v="243.8"/>
    <n v="880.89"/>
    <n v="8"/>
    <n v="543.34"/>
    <n v="1248.4100000000001"/>
    <n v="16"/>
    <n v="101748.7"/>
    <n v="234523.5"/>
    <x v="0"/>
    <x v="0"/>
    <x v="0"/>
    <x v="0"/>
    <x v="0"/>
    <x v="0"/>
  </r>
  <r>
    <x v="2"/>
    <x v="8"/>
    <x v="24"/>
    <x v="98"/>
    <n v="179"/>
    <n v="299464.15999999997"/>
    <n v="147863.55999999997"/>
    <n v="151600.6"/>
    <n v="20"/>
    <n v="18086.64"/>
    <n v="7915.86"/>
    <n v="11254.81"/>
    <n v="10972.06"/>
    <n v="35"/>
    <n v="3439.4"/>
    <n v="1686.72"/>
    <n v="36"/>
    <n v="1367.55"/>
    <n v="1289.8"/>
    <n v="15"/>
    <n v="117452.2"/>
    <n v="125999.1"/>
    <x v="0"/>
    <x v="0"/>
    <x v="0"/>
    <x v="0"/>
    <x v="0"/>
    <x v="0"/>
  </r>
  <r>
    <x v="2"/>
    <x v="8"/>
    <x v="24"/>
    <x v="126"/>
    <n v="120"/>
    <n v="43317.06"/>
    <n v="21783.999999999996"/>
    <n v="21533.06"/>
    <n v="0"/>
    <n v="14046.89"/>
    <n v="4863.1099999999997"/>
    <n v="5207.78"/>
    <n v="14115.21"/>
    <n v="25"/>
    <n v="853.99"/>
    <n v="1447.93"/>
    <n v="11"/>
    <n v="1424.4"/>
    <n v="1357.75"/>
    <n v="10"/>
    <n v="0"/>
    <n v="0"/>
    <x v="0"/>
    <x v="0"/>
    <x v="0"/>
    <x v="0"/>
    <x v="0"/>
    <x v="0"/>
  </r>
  <r>
    <x v="2"/>
    <x v="8"/>
    <x v="24"/>
    <x v="127"/>
    <n v="702"/>
    <n v="76747.55"/>
    <n v="32578.53"/>
    <n v="44169.020000000004"/>
    <n v="0"/>
    <n v="31788.799999999999"/>
    <n v="12225.2"/>
    <n v="6701.64"/>
    <n v="17093.2"/>
    <n v="33"/>
    <n v="2032.54"/>
    <n v="602.53"/>
    <n v="14"/>
    <n v="2781.04"/>
    <n v="2657.6"/>
    <n v="42"/>
    <n v="0"/>
    <n v="0"/>
    <x v="0"/>
    <x v="0"/>
    <x v="0"/>
    <x v="0"/>
    <x v="0"/>
    <x v="0"/>
  </r>
  <r>
    <x v="2"/>
    <x v="8"/>
    <x v="25"/>
    <x v="101"/>
    <n v="84"/>
    <n v="37835.120000000003"/>
    <n v="11775.970000000001"/>
    <n v="26059.15"/>
    <n v="2"/>
    <n v="7930.75"/>
    <n v="6431.75"/>
    <n v="0"/>
    <n v="0"/>
    <n v="0"/>
    <n v="568.63"/>
    <n v="389.95"/>
    <n v="10"/>
    <n v="653.77"/>
    <n v="4954.2700000000004"/>
    <n v="46"/>
    <n v="16906"/>
    <n v="0"/>
    <x v="0"/>
    <x v="0"/>
    <x v="0"/>
    <x v="0"/>
    <x v="0"/>
    <x v="0"/>
  </r>
  <r>
    <x v="2"/>
    <x v="8"/>
    <x v="25"/>
    <x v="128"/>
    <n v="402"/>
    <n v="102688.91"/>
    <n v="71998.94"/>
    <n v="30689.97"/>
    <n v="2"/>
    <n v="25799.200000000001"/>
    <n v="30354.799999999999"/>
    <n v="0"/>
    <n v="0"/>
    <n v="0"/>
    <n v="109.8"/>
    <n v="538.70000000000005"/>
    <n v="5"/>
    <n v="3935.97"/>
    <n v="20294.669999999998"/>
    <n v="139"/>
    <n v="0"/>
    <n v="20810.77"/>
    <x v="0"/>
    <x v="0"/>
    <x v="0"/>
    <x v="0"/>
    <x v="0"/>
    <x v="0"/>
  </r>
  <r>
    <x v="2"/>
    <x v="8"/>
    <x v="25"/>
    <x v="137"/>
    <n v="51"/>
    <n v="36337.61"/>
    <n v="26560.97"/>
    <n v="9776.64"/>
    <n v="2"/>
    <n v="4047.75"/>
    <n v="4109.25"/>
    <n v="0"/>
    <n v="0"/>
    <n v="0"/>
    <n v="252.68"/>
    <n v="168.32"/>
    <n v="4"/>
    <n v="5476.21"/>
    <n v="11579.17"/>
    <n v="50"/>
    <n v="0"/>
    <n v="10704.23"/>
    <x v="0"/>
    <x v="0"/>
    <x v="0"/>
    <x v="0"/>
    <x v="0"/>
    <x v="0"/>
  </r>
  <r>
    <x v="2"/>
    <x v="8"/>
    <x v="25"/>
    <x v="169"/>
    <n v="197"/>
    <n v="137034.46"/>
    <n v="116162.40999999999"/>
    <n v="20872.05"/>
    <n v="7"/>
    <n v="13710.38"/>
    <n v="15668.87"/>
    <n v="0"/>
    <n v="575.58000000000004"/>
    <n v="1"/>
    <n v="40.72"/>
    <n v="653.28"/>
    <n v="5"/>
    <n v="1421.14"/>
    <n v="15365.89"/>
    <n v="82"/>
    <n v="4736.8100000000004"/>
    <n v="83898.79"/>
    <x v="0"/>
    <x v="0"/>
    <x v="0"/>
    <x v="0"/>
    <x v="0"/>
    <x v="0"/>
  </r>
  <r>
    <x v="2"/>
    <x v="8"/>
    <x v="26"/>
    <x v="104"/>
    <n v="205"/>
    <n v="49001.24"/>
    <n v="12152.229999999996"/>
    <n v="36849.01"/>
    <n v="0"/>
    <n v="16561.38"/>
    <n v="7033.62"/>
    <n v="0"/>
    <n v="0"/>
    <n v="0"/>
    <n v="3366.84"/>
    <n v="2796.39"/>
    <n v="48"/>
    <n v="130.79"/>
    <n v="2322.2199999999998"/>
    <n v="8"/>
    <n v="0"/>
    <n v="0"/>
    <x v="0"/>
    <x v="0"/>
    <x v="0"/>
    <x v="0"/>
    <x v="0"/>
    <x v="0"/>
  </r>
  <r>
    <x v="2"/>
    <x v="8"/>
    <x v="26"/>
    <x v="105"/>
    <n v="329"/>
    <n v="61844.43"/>
    <n v="28724.129999999997"/>
    <n v="33120.300000000003"/>
    <n v="0"/>
    <n v="24803.41"/>
    <n v="15931.59"/>
    <n v="441.28"/>
    <n v="59.2"/>
    <n v="2"/>
    <n v="4743.6099999999997"/>
    <n v="9174.83"/>
    <n v="122"/>
    <n v="1527"/>
    <n v="3558.51"/>
    <n v="24"/>
    <n v="0"/>
    <n v="0"/>
    <x v="0"/>
    <x v="0"/>
    <x v="0"/>
    <x v="0"/>
    <x v="0"/>
    <x v="0"/>
  </r>
  <r>
    <x v="2"/>
    <x v="8"/>
    <x v="26"/>
    <x v="106"/>
    <n v="87"/>
    <n v="28698.76"/>
    <n v="10776.429999999997"/>
    <n v="17922.330000000002"/>
    <n v="0"/>
    <n v="5045.05"/>
    <n v="7085.75"/>
    <n v="0"/>
    <n v="0"/>
    <n v="0"/>
    <n v="1428.28"/>
    <n v="3465.78"/>
    <n v="52"/>
    <n v="0"/>
    <n v="224.9"/>
    <n v="1"/>
    <n v="0"/>
    <n v="0"/>
    <x v="0"/>
    <x v="0"/>
    <x v="0"/>
    <x v="0"/>
    <x v="0"/>
    <x v="0"/>
  </r>
  <r>
    <x v="3"/>
    <x v="8"/>
    <x v="0"/>
    <x v="3"/>
    <n v="59"/>
    <n v="22894.35"/>
    <n v="14996.769999999999"/>
    <n v="7897.58"/>
    <n v="0"/>
    <n v="2095.0500000000002"/>
    <n v="2440.4499999999998"/>
    <n v="1238.57"/>
    <n v="5054.38"/>
    <n v="25"/>
    <n v="1265.8499999999999"/>
    <n v="3460.92"/>
    <n v="40"/>
    <n v="2806.11"/>
    <n v="4041.02"/>
    <n v="147"/>
    <n v="0"/>
    <n v="0"/>
    <x v="0"/>
    <x v="0"/>
    <x v="0"/>
    <x v="0"/>
    <x v="0"/>
    <x v="0"/>
  </r>
  <r>
    <x v="3"/>
    <x v="8"/>
    <x v="0"/>
    <x v="4"/>
    <n v="238"/>
    <n v="74236.03"/>
    <n v="33050.839999999997"/>
    <n v="41185.19"/>
    <n v="0"/>
    <n v="11956.05"/>
    <n v="8282.9500000000007"/>
    <n v="8604.59"/>
    <n v="11953.35"/>
    <n v="68"/>
    <n v="4889.55"/>
    <n v="4246.05"/>
    <n v="75"/>
    <n v="6565"/>
    <n v="8568.49"/>
    <n v="354"/>
    <n v="0"/>
    <n v="0"/>
    <x v="0"/>
    <x v="0"/>
    <x v="0"/>
    <x v="0"/>
    <x v="0"/>
    <x v="0"/>
  </r>
  <r>
    <x v="3"/>
    <x v="8"/>
    <x v="0"/>
    <x v="111"/>
    <n v="262"/>
    <n v="78721.289999999994"/>
    <n v="45533.739999999991"/>
    <n v="33187.550000000003"/>
    <n v="0"/>
    <n v="6522.65"/>
    <n v="4646.8500000000004"/>
    <n v="11265.87"/>
    <n v="13137.43"/>
    <n v="68"/>
    <n v="4326.55"/>
    <n v="14515.49"/>
    <n v="151"/>
    <n v="9444.48"/>
    <n v="13233.97"/>
    <n v="537"/>
    <n v="0"/>
    <n v="0"/>
    <x v="0"/>
    <x v="0"/>
    <x v="0"/>
    <x v="0"/>
    <x v="0"/>
    <x v="0"/>
  </r>
  <r>
    <x v="3"/>
    <x v="8"/>
    <x v="0"/>
    <x v="13"/>
    <n v="331"/>
    <n v="101270"/>
    <n v="34910.420000000013"/>
    <n v="66359.579999999987"/>
    <n v="0"/>
    <n v="10005.14"/>
    <n v="4974.6099999999997"/>
    <n v="17680.7"/>
    <n v="6493.19"/>
    <n v="82"/>
    <n v="20465.61"/>
    <n v="11426.12"/>
    <n v="245"/>
    <n v="15307.13"/>
    <n v="12016.5"/>
    <n v="592"/>
    <n v="0"/>
    <n v="0"/>
    <x v="0"/>
    <x v="0"/>
    <x v="0"/>
    <x v="0"/>
    <x v="0"/>
    <x v="0"/>
  </r>
  <r>
    <x v="3"/>
    <x v="8"/>
    <x v="0"/>
    <x v="141"/>
    <n v="249"/>
    <n v="77341.23"/>
    <n v="29757.649999999994"/>
    <n v="47583.58"/>
    <n v="0"/>
    <n v="7620.94"/>
    <n v="3666.81"/>
    <n v="9370.51"/>
    <n v="11963.9"/>
    <n v="56"/>
    <n v="17346.46"/>
    <n v="4113.7299999999996"/>
    <n v="164"/>
    <n v="12088.67"/>
    <n v="10013.209999999999"/>
    <n v="460"/>
    <n v="0"/>
    <n v="0"/>
    <x v="0"/>
    <x v="0"/>
    <x v="0"/>
    <x v="0"/>
    <x v="0"/>
    <x v="0"/>
  </r>
  <r>
    <x v="3"/>
    <x v="8"/>
    <x v="0"/>
    <x v="142"/>
    <n v="321"/>
    <n v="105434.89"/>
    <n v="58155.44"/>
    <n v="47279.45"/>
    <n v="0"/>
    <n v="9008.17"/>
    <n v="5129.33"/>
    <n v="8610.18"/>
    <n v="22166.57"/>
    <n v="75"/>
    <n v="10828.15"/>
    <n v="17719.79"/>
    <n v="228"/>
    <n v="12341.95"/>
    <n v="13139.75"/>
    <n v="620"/>
    <n v="0"/>
    <n v="0"/>
    <x v="0"/>
    <x v="0"/>
    <x v="0"/>
    <x v="0"/>
    <x v="0"/>
    <x v="0"/>
  </r>
  <r>
    <x v="3"/>
    <x v="8"/>
    <x v="0"/>
    <x v="175"/>
    <n v="125"/>
    <n v="50757.86"/>
    <n v="41546.980000000003"/>
    <n v="9210.8799999999992"/>
    <n v="0"/>
    <n v="2746.7"/>
    <n v="13546.3"/>
    <n v="1224.94"/>
    <n v="4170.32"/>
    <n v="27"/>
    <n v="3504.6"/>
    <n v="15525.39"/>
    <n v="178"/>
    <n v="1183.6400000000001"/>
    <n v="8304.9699999999993"/>
    <n v="215"/>
    <n v="0"/>
    <n v="0"/>
    <x v="0"/>
    <x v="0"/>
    <x v="0"/>
    <x v="0"/>
    <x v="0"/>
    <x v="0"/>
  </r>
  <r>
    <x v="3"/>
    <x v="8"/>
    <x v="0"/>
    <x v="195"/>
    <n v="393"/>
    <n v="115975.16"/>
    <n v="57269.880000000005"/>
    <n v="58705.279999999999"/>
    <n v="0"/>
    <n v="11487.21"/>
    <n v="6125.79"/>
    <n v="7739.5"/>
    <n v="11352.28"/>
    <n v="66"/>
    <n v="19486.27"/>
    <n v="23132.85"/>
    <n v="317"/>
    <n v="16535.3"/>
    <n v="16658.96"/>
    <n v="718"/>
    <n v="0"/>
    <n v="0"/>
    <x v="0"/>
    <x v="0"/>
    <x v="0"/>
    <x v="0"/>
    <x v="0"/>
    <x v="0"/>
  </r>
  <r>
    <x v="3"/>
    <x v="8"/>
    <x v="0"/>
    <x v="196"/>
    <n v="349"/>
    <n v="115525.15"/>
    <n v="47301.279999999999"/>
    <n v="68223.87"/>
    <n v="0"/>
    <n v="10148.48"/>
    <n v="5462.52"/>
    <n v="11746.93"/>
    <n v="12449.2"/>
    <n v="77"/>
    <n v="25712.93"/>
    <n v="15058.93"/>
    <n v="320"/>
    <n v="15617.53"/>
    <n v="14330.63"/>
    <n v="652"/>
    <n v="0"/>
    <n v="0"/>
    <x v="0"/>
    <x v="0"/>
    <x v="0"/>
    <x v="0"/>
    <x v="0"/>
    <x v="0"/>
  </r>
  <r>
    <x v="3"/>
    <x v="8"/>
    <x v="0"/>
    <x v="213"/>
    <n v="447"/>
    <n v="90274.95"/>
    <n v="26717.809999999998"/>
    <n v="63557.14"/>
    <n v="0"/>
    <n v="13974.23"/>
    <n v="6483.02"/>
    <n v="10011.040000000001"/>
    <n v="2037.95"/>
    <n v="57"/>
    <n v="21531.1"/>
    <n v="8922.66"/>
    <n v="242"/>
    <n v="15165.77"/>
    <n v="9274.18"/>
    <n v="590"/>
    <n v="0"/>
    <n v="0"/>
    <x v="0"/>
    <x v="0"/>
    <x v="0"/>
    <x v="0"/>
    <x v="0"/>
    <x v="0"/>
  </r>
  <r>
    <x v="3"/>
    <x v="8"/>
    <x v="0"/>
    <x v="237"/>
    <n v="0"/>
    <n v="33"/>
    <n v="0"/>
    <n v="33"/>
    <n v="0"/>
    <n v="0"/>
    <n v="0"/>
    <n v="0"/>
    <n v="0"/>
    <n v="0"/>
    <n v="0"/>
    <n v="0"/>
    <n v="0"/>
    <n v="0"/>
    <n v="0"/>
    <n v="0"/>
    <n v="0"/>
    <n v="0"/>
    <x v="0"/>
    <x v="0"/>
    <x v="0"/>
    <x v="0"/>
    <x v="0"/>
    <x v="0"/>
  </r>
  <r>
    <x v="3"/>
    <x v="8"/>
    <x v="0"/>
    <x v="220"/>
    <n v="0"/>
    <n v="82"/>
    <n v="0"/>
    <n v="82"/>
    <n v="0"/>
    <n v="0"/>
    <n v="0"/>
    <n v="0"/>
    <n v="0"/>
    <n v="0"/>
    <n v="0"/>
    <n v="0"/>
    <n v="0"/>
    <n v="0"/>
    <n v="0"/>
    <n v="0"/>
    <n v="0"/>
    <n v="0"/>
    <x v="0"/>
    <x v="0"/>
    <x v="0"/>
    <x v="0"/>
    <x v="0"/>
    <x v="0"/>
  </r>
  <r>
    <x v="3"/>
    <x v="8"/>
    <x v="1"/>
    <x v="0"/>
    <n v="1611"/>
    <n v="881896.55"/>
    <n v="633976.66"/>
    <n v="247919.89"/>
    <n v="59"/>
    <n v="150008.20000000001"/>
    <n v="68930.559999999998"/>
    <n v="32677.77"/>
    <n v="14461.28"/>
    <n v="336"/>
    <n v="20895.2"/>
    <n v="20007.43"/>
    <n v="308"/>
    <n v="21557.39"/>
    <n v="26749.49"/>
    <n v="666"/>
    <n v="18356.330000000002"/>
    <n v="503827.9"/>
    <x v="0"/>
    <x v="0"/>
    <x v="0"/>
    <x v="0"/>
    <x v="0"/>
    <x v="0"/>
  </r>
  <r>
    <x v="3"/>
    <x v="8"/>
    <x v="1"/>
    <x v="1"/>
    <n v="801"/>
    <n v="836420.59"/>
    <n v="765132.72"/>
    <n v="71287.87000000001"/>
    <n v="48"/>
    <n v="38883.199999999997"/>
    <n v="49000.800000000003"/>
    <n v="2483.19"/>
    <n v="6979.07"/>
    <n v="36"/>
    <n v="13639.77"/>
    <n v="27899.1"/>
    <n v="296"/>
    <n v="6203.04"/>
    <n v="10680.54"/>
    <n v="278"/>
    <n v="2638.67"/>
    <n v="670573.19999999995"/>
    <x v="0"/>
    <x v="0"/>
    <x v="0"/>
    <x v="0"/>
    <x v="0"/>
    <x v="0"/>
  </r>
  <r>
    <x v="3"/>
    <x v="8"/>
    <x v="1"/>
    <x v="6"/>
    <n v="10"/>
    <n v="893.05"/>
    <n v="543.08999999999992"/>
    <n v="349.96"/>
    <n v="0"/>
    <n v="223.2"/>
    <n v="430.8"/>
    <n v="0"/>
    <n v="0"/>
    <n v="0"/>
    <n v="0"/>
    <n v="0"/>
    <n v="0"/>
    <n v="5.76"/>
    <n v="112.29"/>
    <n v="5"/>
    <n v="0"/>
    <n v="0"/>
    <x v="0"/>
    <x v="0"/>
    <x v="0"/>
    <x v="0"/>
    <x v="0"/>
    <x v="0"/>
  </r>
  <r>
    <x v="3"/>
    <x v="8"/>
    <x v="1"/>
    <x v="22"/>
    <n v="18"/>
    <n v="44206.82"/>
    <n v="38316.1"/>
    <n v="5890.72"/>
    <n v="2"/>
    <n v="1268.6300000000001"/>
    <n v="1358.87"/>
    <n v="0"/>
    <n v="0"/>
    <n v="0"/>
    <n v="0"/>
    <n v="115.11"/>
    <n v="1"/>
    <n v="2936.99"/>
    <n v="7460.65"/>
    <n v="19"/>
    <n v="845.1"/>
    <n v="29381.47"/>
    <x v="0"/>
    <x v="0"/>
    <x v="0"/>
    <x v="0"/>
    <x v="0"/>
    <x v="0"/>
  </r>
  <r>
    <x v="3"/>
    <x v="8"/>
    <x v="1"/>
    <x v="23"/>
    <n v="128"/>
    <n v="93222.04"/>
    <n v="45002.829999999994"/>
    <n v="48219.21"/>
    <n v="7"/>
    <n v="9255.4"/>
    <n v="6760.85"/>
    <n v="7776"/>
    <n v="7142.93"/>
    <n v="39"/>
    <n v="22699.040000000001"/>
    <n v="13077.83"/>
    <n v="176"/>
    <n v="56.17"/>
    <n v="76.13"/>
    <n v="17"/>
    <n v="2946.6"/>
    <n v="17945.09"/>
    <x v="0"/>
    <x v="0"/>
    <x v="0"/>
    <x v="0"/>
    <x v="0"/>
    <x v="0"/>
  </r>
  <r>
    <x v="3"/>
    <x v="8"/>
    <x v="1"/>
    <x v="24"/>
    <n v="0"/>
    <n v="1305695.93"/>
    <n v="1292617.99"/>
    <n v="13077.94"/>
    <n v="46"/>
    <n v="0"/>
    <n v="0"/>
    <n v="0"/>
    <n v="0"/>
    <n v="0"/>
    <n v="0"/>
    <n v="0"/>
    <n v="0"/>
    <n v="0"/>
    <n v="0"/>
    <n v="0"/>
    <n v="10033.94"/>
    <n v="1292618"/>
    <x v="0"/>
    <x v="0"/>
    <x v="0"/>
    <x v="0"/>
    <x v="0"/>
    <x v="0"/>
  </r>
  <r>
    <x v="3"/>
    <x v="8"/>
    <x v="1"/>
    <x v="185"/>
    <n v="3"/>
    <n v="204.9"/>
    <n v="66"/>
    <n v="138.9"/>
    <n v="0"/>
    <n v="84"/>
    <n v="66"/>
    <n v="0"/>
    <n v="0"/>
    <n v="0"/>
    <n v="0"/>
    <n v="0"/>
    <n v="0"/>
    <n v="54.9"/>
    <n v="0"/>
    <n v="1"/>
    <n v="0"/>
    <n v="0"/>
    <x v="0"/>
    <x v="0"/>
    <x v="0"/>
    <x v="0"/>
    <x v="0"/>
    <x v="0"/>
  </r>
  <r>
    <x v="3"/>
    <x v="8"/>
    <x v="1"/>
    <x v="112"/>
    <n v="595"/>
    <n v="215715.66"/>
    <n v="147373.12"/>
    <n v="68342.540000000008"/>
    <n v="12"/>
    <n v="35161.1"/>
    <n v="35358.9"/>
    <n v="2305.3000000000002"/>
    <n v="3970.16"/>
    <n v="37"/>
    <n v="4630.0200000000004"/>
    <n v="7052.5"/>
    <n v="103"/>
    <n v="4974.8"/>
    <n v="8166.66"/>
    <n v="226"/>
    <n v="16243.32"/>
    <n v="92824.9"/>
    <x v="0"/>
    <x v="0"/>
    <x v="0"/>
    <x v="0"/>
    <x v="0"/>
    <x v="0"/>
  </r>
  <r>
    <x v="3"/>
    <x v="8"/>
    <x v="1"/>
    <x v="143"/>
    <n v="17"/>
    <n v="5793.26"/>
    <n v="1993.67"/>
    <n v="3799.59"/>
    <n v="0"/>
    <n v="1768.25"/>
    <n v="1101.75"/>
    <n v="1000.8"/>
    <n v="224.5"/>
    <n v="4"/>
    <n v="853.77"/>
    <n v="579.54"/>
    <n v="13"/>
    <n v="176.77"/>
    <n v="87.88"/>
    <n v="5"/>
    <n v="0"/>
    <n v="0"/>
    <x v="0"/>
    <x v="0"/>
    <x v="0"/>
    <x v="0"/>
    <x v="0"/>
    <x v="0"/>
  </r>
  <r>
    <x v="3"/>
    <x v="8"/>
    <x v="1"/>
    <x v="214"/>
    <n v="44"/>
    <n v="26683.15"/>
    <n v="7910.7800000000025"/>
    <n v="18772.37"/>
    <n v="0"/>
    <n v="6232.63"/>
    <n v="1364.87"/>
    <n v="4344.1000000000004"/>
    <n v="2935.55"/>
    <n v="5"/>
    <n v="3363.24"/>
    <n v="1174.31"/>
    <n v="30"/>
    <n v="4832.3999999999996"/>
    <n v="2436.0500000000002"/>
    <n v="10"/>
    <n v="0"/>
    <n v="0"/>
    <x v="0"/>
    <x v="0"/>
    <x v="0"/>
    <x v="0"/>
    <x v="0"/>
    <x v="0"/>
  </r>
  <r>
    <x v="3"/>
    <x v="8"/>
    <x v="1"/>
    <x v="238"/>
    <n v="2"/>
    <n v="156"/>
    <n v="140.4"/>
    <n v="15.6"/>
    <n v="0"/>
    <n v="15.6"/>
    <n v="140.4"/>
    <n v="0"/>
    <n v="0"/>
    <n v="0"/>
    <n v="0"/>
    <n v="0"/>
    <n v="0"/>
    <n v="0"/>
    <n v="0"/>
    <n v="0"/>
    <n v="0"/>
    <n v="0"/>
    <x v="0"/>
    <x v="0"/>
    <x v="0"/>
    <x v="0"/>
    <x v="0"/>
    <x v="0"/>
  </r>
  <r>
    <x v="3"/>
    <x v="8"/>
    <x v="2"/>
    <x v="114"/>
    <n v="568"/>
    <n v="585888.67000000004"/>
    <n v="297880.67000000004"/>
    <n v="288008"/>
    <n v="11"/>
    <n v="38992.1"/>
    <n v="29706.9"/>
    <n v="45977.98"/>
    <n v="28812.26"/>
    <n v="186"/>
    <n v="119829.9"/>
    <n v="154328.79999999999"/>
    <n v="1903"/>
    <n v="3952.57"/>
    <n v="3009.41"/>
    <n v="65"/>
    <n v="66719.45"/>
    <n v="82023.27"/>
    <x v="0"/>
    <x v="0"/>
    <x v="0"/>
    <x v="0"/>
    <x v="0"/>
    <x v="0"/>
  </r>
  <r>
    <x v="3"/>
    <x v="8"/>
    <x v="2"/>
    <x v="25"/>
    <n v="532"/>
    <n v="402676.43"/>
    <n v="269150.26"/>
    <n v="133526.16999999998"/>
    <n v="11"/>
    <n v="29589.200000000001"/>
    <n v="33889.800000000003"/>
    <n v="25751.74"/>
    <n v="25367.47"/>
    <n v="142"/>
    <n v="63854.46"/>
    <n v="160385.60000000001"/>
    <n v="1720"/>
    <n v="2766.81"/>
    <n v="2097.5300000000002"/>
    <n v="110"/>
    <n v="9911.9599999999991"/>
    <n v="47409.91"/>
    <x v="0"/>
    <x v="0"/>
    <x v="0"/>
    <x v="0"/>
    <x v="0"/>
    <x v="0"/>
  </r>
  <r>
    <x v="3"/>
    <x v="8"/>
    <x v="2"/>
    <x v="26"/>
    <n v="364"/>
    <n v="303704.33"/>
    <n v="188747.83000000002"/>
    <n v="114956.50000000001"/>
    <n v="0"/>
    <n v="24388.14"/>
    <n v="27933.11"/>
    <n v="18391.91"/>
    <n v="15329.34"/>
    <n v="82"/>
    <n v="67983.350000000006"/>
    <n v="145189.70000000001"/>
    <n v="1478"/>
    <n v="122.1"/>
    <n v="295.68"/>
    <n v="8"/>
    <n v="0"/>
    <n v="0"/>
    <x v="0"/>
    <x v="0"/>
    <x v="0"/>
    <x v="0"/>
    <x v="0"/>
    <x v="0"/>
  </r>
  <r>
    <x v="3"/>
    <x v="8"/>
    <x v="3"/>
    <x v="27"/>
    <n v="276"/>
    <n v="80736.56"/>
    <n v="46633.380000000005"/>
    <n v="34103.179999999993"/>
    <n v="0"/>
    <n v="8297.7999999999993"/>
    <n v="8144.2"/>
    <n v="15477.39"/>
    <n v="23663.84"/>
    <n v="107"/>
    <n v="6471.89"/>
    <n v="12801.8"/>
    <n v="179"/>
    <n v="718.1"/>
    <n v="2023.54"/>
    <n v="25"/>
    <n v="0"/>
    <n v="0"/>
    <x v="0"/>
    <x v="0"/>
    <x v="0"/>
    <x v="0"/>
    <x v="0"/>
    <x v="0"/>
  </r>
  <r>
    <x v="3"/>
    <x v="8"/>
    <x v="3"/>
    <x v="28"/>
    <n v="172"/>
    <n v="135340.46"/>
    <n v="89882.319999999992"/>
    <n v="45458.14"/>
    <n v="9"/>
    <n v="16087.14"/>
    <n v="9002.86"/>
    <n v="7095.03"/>
    <n v="6083.55"/>
    <n v="41"/>
    <n v="3578.57"/>
    <n v="1749.95"/>
    <n v="67"/>
    <n v="241.4"/>
    <n v="56.03"/>
    <n v="22"/>
    <n v="17650"/>
    <n v="72989.929999999993"/>
    <x v="0"/>
    <x v="0"/>
    <x v="0"/>
    <x v="0"/>
    <x v="0"/>
    <x v="0"/>
  </r>
  <r>
    <x v="3"/>
    <x v="8"/>
    <x v="3"/>
    <x v="29"/>
    <n v="380"/>
    <n v="530612.32999999996"/>
    <n v="255794.32999999996"/>
    <n v="274818"/>
    <n v="37"/>
    <n v="34983.269999999997"/>
    <n v="20656.73"/>
    <n v="24059.61"/>
    <n v="22484.04"/>
    <n v="142"/>
    <n v="24011.37"/>
    <n v="56948.17"/>
    <n v="656"/>
    <n v="4586.6499999999996"/>
    <n v="146.56"/>
    <n v="23"/>
    <n v="182153.1"/>
    <n v="155558.79999999999"/>
    <x v="0"/>
    <x v="0"/>
    <x v="0"/>
    <x v="0"/>
    <x v="0"/>
    <x v="0"/>
  </r>
  <r>
    <x v="3"/>
    <x v="8"/>
    <x v="3"/>
    <x v="215"/>
    <n v="59"/>
    <n v="89767.1"/>
    <n v="51445.030000000006"/>
    <n v="38322.07"/>
    <n v="5"/>
    <n v="4967.76"/>
    <n v="4017.24"/>
    <n v="2409.4899999999998"/>
    <n v="5905.55"/>
    <n v="30"/>
    <n v="2909.59"/>
    <n v="4386.1899999999996"/>
    <n v="75"/>
    <n v="165.23"/>
    <n v="244.79"/>
    <n v="11"/>
    <n v="27074"/>
    <n v="36891.26"/>
    <x v="0"/>
    <x v="0"/>
    <x v="0"/>
    <x v="0"/>
    <x v="0"/>
    <x v="0"/>
  </r>
  <r>
    <x v="3"/>
    <x v="8"/>
    <x v="4"/>
    <x v="31"/>
    <n v="21"/>
    <n v="49280.14"/>
    <n v="48798.14"/>
    <n v="482"/>
    <n v="0"/>
    <n v="210"/>
    <n v="0"/>
    <n v="0"/>
    <n v="0"/>
    <n v="0"/>
    <n v="0"/>
    <n v="0"/>
    <n v="0"/>
    <n v="0"/>
    <n v="0"/>
    <n v="0"/>
    <n v="0"/>
    <n v="0"/>
    <x v="0"/>
    <x v="0"/>
    <x v="0"/>
    <x v="0"/>
    <x v="0"/>
    <x v="0"/>
  </r>
  <r>
    <x v="3"/>
    <x v="8"/>
    <x v="4"/>
    <x v="32"/>
    <n v="22"/>
    <n v="32996.559999999998"/>
    <n v="32786.559999999998"/>
    <n v="210"/>
    <n v="0"/>
    <n v="210"/>
    <n v="0"/>
    <n v="0"/>
    <n v="0"/>
    <n v="0"/>
    <n v="0"/>
    <n v="0"/>
    <n v="0"/>
    <n v="0"/>
    <n v="0"/>
    <n v="0"/>
    <n v="0"/>
    <n v="0"/>
    <x v="0"/>
    <x v="0"/>
    <x v="0"/>
    <x v="0"/>
    <x v="0"/>
    <x v="0"/>
  </r>
  <r>
    <x v="3"/>
    <x v="8"/>
    <x v="4"/>
    <x v="221"/>
    <n v="2"/>
    <n v="5897.56"/>
    <n v="5827.56"/>
    <n v="70"/>
    <n v="0"/>
    <n v="70"/>
    <n v="0"/>
    <n v="0"/>
    <n v="0"/>
    <n v="0"/>
    <n v="0"/>
    <n v="0"/>
    <n v="0"/>
    <n v="0"/>
    <n v="0"/>
    <n v="0"/>
    <n v="0"/>
    <n v="0"/>
    <x v="0"/>
    <x v="0"/>
    <x v="0"/>
    <x v="0"/>
    <x v="0"/>
    <x v="0"/>
  </r>
  <r>
    <x v="3"/>
    <x v="8"/>
    <x v="4"/>
    <x v="222"/>
    <n v="5"/>
    <n v="6816.46"/>
    <n v="6746.46"/>
    <n v="70"/>
    <n v="0"/>
    <n v="70"/>
    <n v="0"/>
    <n v="0"/>
    <n v="0"/>
    <n v="0"/>
    <n v="0"/>
    <n v="0"/>
    <n v="0"/>
    <n v="0"/>
    <n v="0"/>
    <n v="0"/>
    <n v="0"/>
    <n v="0"/>
    <x v="0"/>
    <x v="0"/>
    <x v="0"/>
    <x v="0"/>
    <x v="0"/>
    <x v="0"/>
  </r>
  <r>
    <x v="3"/>
    <x v="8"/>
    <x v="4"/>
    <x v="176"/>
    <n v="8"/>
    <n v="940"/>
    <n v="402.5"/>
    <n v="537.5"/>
    <n v="0"/>
    <n v="537.5"/>
    <n v="402.5"/>
    <n v="0"/>
    <n v="0"/>
    <n v="0"/>
    <n v="0"/>
    <n v="0"/>
    <n v="0"/>
    <n v="0"/>
    <n v="0"/>
    <n v="0"/>
    <n v="0"/>
    <n v="0"/>
    <x v="0"/>
    <x v="0"/>
    <x v="0"/>
    <x v="0"/>
    <x v="0"/>
    <x v="0"/>
  </r>
  <r>
    <x v="3"/>
    <x v="8"/>
    <x v="4"/>
    <x v="186"/>
    <n v="0"/>
    <n v="135.9"/>
    <n v="135.9"/>
    <n v="0"/>
    <n v="0"/>
    <n v="0"/>
    <n v="0"/>
    <n v="0"/>
    <n v="0"/>
    <n v="0"/>
    <n v="0"/>
    <n v="0"/>
    <n v="0"/>
    <n v="0"/>
    <n v="0"/>
    <n v="0"/>
    <n v="0"/>
    <n v="0"/>
    <x v="0"/>
    <x v="0"/>
    <x v="0"/>
    <x v="0"/>
    <x v="0"/>
    <x v="0"/>
  </r>
  <r>
    <x v="3"/>
    <x v="8"/>
    <x v="4"/>
    <x v="216"/>
    <n v="5"/>
    <n v="205.9"/>
    <n v="135.9"/>
    <n v="70"/>
    <n v="0"/>
    <n v="70"/>
    <n v="0"/>
    <n v="0"/>
    <n v="0"/>
    <n v="0"/>
    <n v="0"/>
    <n v="0"/>
    <n v="0"/>
    <n v="0"/>
    <n v="0"/>
    <n v="0"/>
    <n v="0"/>
    <n v="0"/>
    <x v="0"/>
    <x v="0"/>
    <x v="0"/>
    <x v="0"/>
    <x v="0"/>
    <x v="0"/>
  </r>
  <r>
    <x v="3"/>
    <x v="8"/>
    <x v="4"/>
    <x v="197"/>
    <n v="6"/>
    <n v="2278.5"/>
    <n v="2068.5"/>
    <n v="210"/>
    <n v="0"/>
    <n v="210"/>
    <n v="0"/>
    <n v="0"/>
    <n v="0"/>
    <n v="0"/>
    <n v="0"/>
    <n v="0"/>
    <n v="0"/>
    <n v="0"/>
    <n v="0"/>
    <n v="0"/>
    <n v="0"/>
    <n v="0"/>
    <x v="0"/>
    <x v="0"/>
    <x v="0"/>
    <x v="0"/>
    <x v="0"/>
    <x v="0"/>
  </r>
  <r>
    <x v="3"/>
    <x v="8"/>
    <x v="4"/>
    <x v="223"/>
    <n v="6"/>
    <n v="8118.7"/>
    <n v="8118.7"/>
    <n v="0"/>
    <n v="0"/>
    <n v="0"/>
    <n v="0"/>
    <n v="0"/>
    <n v="0"/>
    <n v="0"/>
    <n v="0"/>
    <n v="0"/>
    <n v="0"/>
    <n v="0"/>
    <n v="0"/>
    <n v="0"/>
    <n v="0"/>
    <n v="0"/>
    <x v="0"/>
    <x v="0"/>
    <x v="0"/>
    <x v="0"/>
    <x v="0"/>
    <x v="0"/>
  </r>
  <r>
    <x v="3"/>
    <x v="8"/>
    <x v="4"/>
    <x v="224"/>
    <n v="11"/>
    <n v="8584.66"/>
    <n v="8514.66"/>
    <n v="70"/>
    <n v="0"/>
    <n v="70"/>
    <n v="0"/>
    <n v="0"/>
    <n v="0"/>
    <n v="0"/>
    <n v="0"/>
    <n v="0"/>
    <n v="0"/>
    <n v="0"/>
    <n v="0"/>
    <n v="0"/>
    <n v="0"/>
    <n v="0"/>
    <x v="0"/>
    <x v="0"/>
    <x v="0"/>
    <x v="0"/>
    <x v="0"/>
    <x v="0"/>
  </r>
  <r>
    <x v="3"/>
    <x v="8"/>
    <x v="4"/>
    <x v="225"/>
    <n v="6"/>
    <n v="7191.3"/>
    <n v="7191.3"/>
    <n v="0"/>
    <n v="0"/>
    <n v="0"/>
    <n v="0"/>
    <n v="0"/>
    <n v="0"/>
    <n v="0"/>
    <n v="0"/>
    <n v="0"/>
    <n v="0"/>
    <n v="0"/>
    <n v="0"/>
    <n v="0"/>
    <n v="0"/>
    <n v="0"/>
    <x v="0"/>
    <x v="0"/>
    <x v="0"/>
    <x v="0"/>
    <x v="0"/>
    <x v="0"/>
  </r>
  <r>
    <x v="3"/>
    <x v="8"/>
    <x v="4"/>
    <x v="226"/>
    <n v="6"/>
    <n v="8039.3"/>
    <n v="7969.3"/>
    <n v="70"/>
    <n v="0"/>
    <n v="70"/>
    <n v="0"/>
    <n v="0"/>
    <n v="0"/>
    <n v="0"/>
    <n v="0"/>
    <n v="0"/>
    <n v="0"/>
    <n v="0"/>
    <n v="0"/>
    <n v="0"/>
    <n v="0"/>
    <n v="0"/>
    <x v="0"/>
    <x v="0"/>
    <x v="0"/>
    <x v="0"/>
    <x v="0"/>
    <x v="0"/>
  </r>
  <r>
    <x v="3"/>
    <x v="8"/>
    <x v="4"/>
    <x v="227"/>
    <n v="33"/>
    <n v="34904.07"/>
    <n v="34614.07"/>
    <n v="290"/>
    <n v="0"/>
    <n v="290"/>
    <n v="40"/>
    <n v="0"/>
    <n v="0"/>
    <n v="0"/>
    <n v="0"/>
    <n v="0"/>
    <n v="0"/>
    <n v="0"/>
    <n v="0"/>
    <n v="0"/>
    <n v="0"/>
    <n v="0"/>
    <x v="0"/>
    <x v="0"/>
    <x v="0"/>
    <x v="0"/>
    <x v="0"/>
    <x v="0"/>
  </r>
  <r>
    <x v="3"/>
    <x v="8"/>
    <x v="4"/>
    <x v="239"/>
    <n v="0"/>
    <n v="135.9"/>
    <n v="135.9"/>
    <n v="0"/>
    <n v="0"/>
    <n v="0"/>
    <n v="0"/>
    <n v="0"/>
    <n v="0"/>
    <n v="0"/>
    <n v="0"/>
    <n v="0"/>
    <n v="0"/>
    <n v="0"/>
    <n v="0"/>
    <n v="0"/>
    <n v="0"/>
    <n v="0"/>
    <x v="0"/>
    <x v="0"/>
    <x v="0"/>
    <x v="0"/>
    <x v="0"/>
    <x v="0"/>
  </r>
  <r>
    <x v="3"/>
    <x v="8"/>
    <x v="5"/>
    <x v="33"/>
    <n v="119"/>
    <n v="134826.17000000001"/>
    <n v="75453.070000000007"/>
    <n v="59373.1"/>
    <n v="2"/>
    <n v="13642"/>
    <n v="5140.5"/>
    <n v="14079.8"/>
    <n v="12266.55"/>
    <n v="22"/>
    <n v="0"/>
    <n v="566.15"/>
    <n v="6"/>
    <n v="1.3"/>
    <n v="5.2"/>
    <n v="1"/>
    <n v="25900"/>
    <n v="57474.67"/>
    <x v="0"/>
    <x v="0"/>
    <x v="0"/>
    <x v="0"/>
    <x v="0"/>
    <x v="0"/>
  </r>
  <r>
    <x v="3"/>
    <x v="8"/>
    <x v="5"/>
    <x v="35"/>
    <n v="0"/>
    <n v="616299.96"/>
    <n v="594316.35"/>
    <n v="21983.61"/>
    <n v="14"/>
    <n v="0"/>
    <n v="0"/>
    <n v="0"/>
    <n v="0"/>
    <n v="0"/>
    <n v="0"/>
    <n v="0"/>
    <n v="0"/>
    <n v="0"/>
    <n v="0"/>
    <n v="0"/>
    <n v="21983.61"/>
    <n v="594316.4"/>
    <x v="0"/>
    <x v="0"/>
    <x v="0"/>
    <x v="0"/>
    <x v="0"/>
    <x v="0"/>
  </r>
  <r>
    <x v="3"/>
    <x v="8"/>
    <x v="5"/>
    <x v="36"/>
    <n v="121"/>
    <n v="41023.15"/>
    <n v="29241.910000000003"/>
    <n v="11781.239999999998"/>
    <n v="0"/>
    <n v="4323.6000000000004"/>
    <n v="3315.4"/>
    <n v="7386.36"/>
    <n v="25034.76"/>
    <n v="32"/>
    <n v="37.979999999999997"/>
    <n v="839.42"/>
    <n v="8"/>
    <n v="33.299999999999997"/>
    <n v="52.33"/>
    <n v="3"/>
    <n v="0"/>
    <n v="0"/>
    <x v="0"/>
    <x v="0"/>
    <x v="0"/>
    <x v="0"/>
    <x v="0"/>
    <x v="0"/>
  </r>
  <r>
    <x v="3"/>
    <x v="8"/>
    <x v="5"/>
    <x v="145"/>
    <n v="139"/>
    <n v="396223.66"/>
    <n v="340486.19999999995"/>
    <n v="55737.46"/>
    <n v="8"/>
    <n v="13231.63"/>
    <n v="6800.87"/>
    <n v="11434.38"/>
    <n v="26539.67"/>
    <n v="28"/>
    <n v="9.8699999999999992"/>
    <n v="39.47"/>
    <n v="1"/>
    <n v="73.86"/>
    <n v="44.59"/>
    <n v="4"/>
    <n v="30987.72"/>
    <n v="307061.59999999998"/>
    <x v="0"/>
    <x v="0"/>
    <x v="0"/>
    <x v="0"/>
    <x v="0"/>
    <x v="0"/>
  </r>
  <r>
    <x v="3"/>
    <x v="8"/>
    <x v="6"/>
    <x v="38"/>
    <n v="163"/>
    <n v="876053.4"/>
    <n v="790938.03"/>
    <n v="85115.37"/>
    <n v="34"/>
    <n v="14635"/>
    <n v="10800"/>
    <n v="447.86"/>
    <n v="1308.42"/>
    <n v="3"/>
    <n v="5829.21"/>
    <n v="14385.81"/>
    <n v="163"/>
    <n v="20843.580000000002"/>
    <n v="33134.82"/>
    <n v="135"/>
    <n v="37668.720000000001"/>
    <n v="731309"/>
    <x v="0"/>
    <x v="0"/>
    <x v="0"/>
    <x v="0"/>
    <x v="0"/>
    <x v="0"/>
  </r>
  <r>
    <x v="3"/>
    <x v="8"/>
    <x v="6"/>
    <x v="116"/>
    <n v="117"/>
    <n v="160401.26999999999"/>
    <n v="119674.04"/>
    <n v="40727.229999999996"/>
    <n v="5"/>
    <n v="7284.1"/>
    <n v="8134.9"/>
    <n v="288.86"/>
    <n v="933.54"/>
    <n v="8"/>
    <n v="7734.34"/>
    <n v="12035.84"/>
    <n v="145"/>
    <n v="22899.93"/>
    <n v="22451.19"/>
    <n v="116"/>
    <n v="0"/>
    <n v="76118.570000000007"/>
    <x v="0"/>
    <x v="0"/>
    <x v="0"/>
    <x v="0"/>
    <x v="0"/>
    <x v="0"/>
  </r>
  <r>
    <x v="3"/>
    <x v="8"/>
    <x v="6"/>
    <x v="117"/>
    <n v="220"/>
    <n v="143905.47"/>
    <n v="72773.36"/>
    <n v="71132.11"/>
    <n v="0"/>
    <n v="7636.55"/>
    <n v="7008.45"/>
    <n v="1718.5"/>
    <n v="1054.08"/>
    <n v="11"/>
    <n v="20505.98"/>
    <n v="36232.71"/>
    <n v="427"/>
    <n v="36038.080000000002"/>
    <n v="28478.12"/>
    <n v="267"/>
    <n v="0"/>
    <n v="0"/>
    <x v="0"/>
    <x v="0"/>
    <x v="0"/>
    <x v="0"/>
    <x v="0"/>
    <x v="0"/>
  </r>
  <r>
    <x v="3"/>
    <x v="8"/>
    <x v="6"/>
    <x v="146"/>
    <n v="43"/>
    <n v="55686.32"/>
    <n v="34575.21"/>
    <n v="21111.11"/>
    <n v="1"/>
    <n v="4126.5"/>
    <n v="2883.5"/>
    <n v="201"/>
    <n v="1434.6"/>
    <n v="2"/>
    <n v="4778.2"/>
    <n v="6407.74"/>
    <n v="85"/>
    <n v="10195.41"/>
    <n v="8948.25"/>
    <n v="46"/>
    <n v="0"/>
    <n v="14901.12"/>
    <x v="0"/>
    <x v="0"/>
    <x v="0"/>
    <x v="0"/>
    <x v="0"/>
    <x v="0"/>
  </r>
  <r>
    <x v="3"/>
    <x v="8"/>
    <x v="6"/>
    <x v="205"/>
    <n v="13"/>
    <n v="73607.63"/>
    <n v="8275.3800000000047"/>
    <n v="65332.25"/>
    <n v="1"/>
    <n v="809"/>
    <n v="1458.5"/>
    <n v="0"/>
    <n v="0"/>
    <n v="0"/>
    <n v="127.42"/>
    <n v="2464.08"/>
    <n v="22"/>
    <n v="336.2"/>
    <n v="4352.8"/>
    <n v="10"/>
    <n v="64059.63"/>
    <n v="0"/>
    <x v="0"/>
    <x v="0"/>
    <x v="0"/>
    <x v="0"/>
    <x v="0"/>
    <x v="0"/>
  </r>
  <r>
    <x v="3"/>
    <x v="8"/>
    <x v="7"/>
    <x v="41"/>
    <n v="262"/>
    <n v="210145.1"/>
    <n v="65500.91"/>
    <n v="144644.19"/>
    <n v="0"/>
    <n v="17729.5"/>
    <n v="18905.5"/>
    <n v="2941.78"/>
    <n v="3119.98"/>
    <n v="22"/>
    <n v="20919.009999999998"/>
    <n v="43390.28"/>
    <n v="507"/>
    <n v="63.9"/>
    <n v="85.15"/>
    <n v="4"/>
    <n v="0"/>
    <n v="0"/>
    <x v="0"/>
    <x v="0"/>
    <x v="0"/>
    <x v="0"/>
    <x v="0"/>
    <x v="0"/>
  </r>
  <r>
    <x v="3"/>
    <x v="8"/>
    <x v="8"/>
    <x v="42"/>
    <n v="253"/>
    <n v="476019.85"/>
    <n v="408309.1"/>
    <n v="67710.75"/>
    <n v="14"/>
    <n v="25139.63"/>
    <n v="10954.12"/>
    <n v="28695.360000000001"/>
    <n v="10489.59"/>
    <n v="182"/>
    <n v="6136.45"/>
    <n v="5715.8"/>
    <n v="70"/>
    <n v="1992.41"/>
    <n v="555.59"/>
    <n v="22"/>
    <n v="5646.9"/>
    <n v="380594"/>
    <x v="0"/>
    <x v="0"/>
    <x v="0"/>
    <x v="0"/>
    <x v="0"/>
    <x v="0"/>
  </r>
  <r>
    <x v="3"/>
    <x v="8"/>
    <x v="8"/>
    <x v="147"/>
    <n v="242"/>
    <n v="599082.48"/>
    <n v="524562.64"/>
    <n v="74519.839999999997"/>
    <n v="29"/>
    <n v="23257.64"/>
    <n v="14788.61"/>
    <n v="8899.06"/>
    <n v="7385.85"/>
    <n v="107"/>
    <n v="23989.040000000001"/>
    <n v="21923.25"/>
    <n v="310"/>
    <n v="3967.87"/>
    <n v="2805.04"/>
    <n v="132"/>
    <n v="13505.23"/>
    <n v="477659.9"/>
    <x v="0"/>
    <x v="0"/>
    <x v="0"/>
    <x v="0"/>
    <x v="0"/>
    <x v="0"/>
  </r>
  <r>
    <x v="3"/>
    <x v="8"/>
    <x v="8"/>
    <x v="228"/>
    <n v="179"/>
    <n v="240231.86"/>
    <n v="180552.56"/>
    <n v="59679.3"/>
    <n v="10"/>
    <n v="12778.8"/>
    <n v="10710.2"/>
    <n v="7864.49"/>
    <n v="12829.36"/>
    <n v="135"/>
    <n v="13629.46"/>
    <n v="28681.67"/>
    <n v="222"/>
    <n v="1951.35"/>
    <n v="1603.51"/>
    <n v="65"/>
    <n v="22725.200000000001"/>
    <n v="126727.8"/>
    <x v="0"/>
    <x v="0"/>
    <x v="0"/>
    <x v="0"/>
    <x v="0"/>
    <x v="0"/>
  </r>
  <r>
    <x v="3"/>
    <x v="8"/>
    <x v="9"/>
    <x v="43"/>
    <n v="554"/>
    <n v="154447.26999999999"/>
    <n v="52209.41"/>
    <n v="102237.85999999999"/>
    <n v="0"/>
    <n v="56035.39"/>
    <n v="23032.11"/>
    <n v="21544.07"/>
    <n v="19481.78"/>
    <n v="49"/>
    <n v="8263.7099999999991"/>
    <n v="3447.91"/>
    <n v="85"/>
    <n v="15495.69"/>
    <n v="6247.61"/>
    <n v="47"/>
    <n v="0"/>
    <n v="0"/>
    <x v="0"/>
    <x v="0"/>
    <x v="0"/>
    <x v="0"/>
    <x v="0"/>
    <x v="0"/>
  </r>
  <r>
    <x v="3"/>
    <x v="8"/>
    <x v="9"/>
    <x v="44"/>
    <n v="0"/>
    <n v="86901.25"/>
    <n v="86901.25"/>
    <n v="0"/>
    <n v="1"/>
    <n v="0"/>
    <n v="0"/>
    <n v="0"/>
    <n v="0"/>
    <n v="0"/>
    <n v="0"/>
    <n v="0"/>
    <n v="0"/>
    <n v="0"/>
    <n v="0"/>
    <n v="0"/>
    <n v="0"/>
    <n v="86901.25"/>
    <x v="0"/>
    <x v="0"/>
    <x v="0"/>
    <x v="0"/>
    <x v="0"/>
    <x v="0"/>
  </r>
  <r>
    <x v="3"/>
    <x v="8"/>
    <x v="9"/>
    <x v="45"/>
    <n v="361"/>
    <n v="150875.16"/>
    <n v="75935.05"/>
    <n v="74940.11"/>
    <n v="0"/>
    <n v="19022.13"/>
    <n v="12537.12"/>
    <n v="27908.14"/>
    <n v="44275.74"/>
    <n v="57"/>
    <n v="11964.99"/>
    <n v="10072.459999999999"/>
    <n v="145"/>
    <n v="14305.85"/>
    <n v="9049.73"/>
    <n v="53"/>
    <n v="0"/>
    <n v="0"/>
    <x v="0"/>
    <x v="0"/>
    <x v="0"/>
    <x v="0"/>
    <x v="0"/>
    <x v="0"/>
  </r>
  <r>
    <x v="3"/>
    <x v="8"/>
    <x v="9"/>
    <x v="148"/>
    <n v="343"/>
    <n v="190140.53"/>
    <n v="87101.43"/>
    <n v="103039.1"/>
    <n v="7"/>
    <n v="28837.1"/>
    <n v="17035.900000000001"/>
    <n v="37817.120000000003"/>
    <n v="24923.03"/>
    <n v="90"/>
    <n v="8042.05"/>
    <n v="6618.23"/>
    <n v="85"/>
    <n v="5932.92"/>
    <n v="4105.28"/>
    <n v="19"/>
    <n v="20119.91"/>
    <n v="34418.99"/>
    <x v="0"/>
    <x v="0"/>
    <x v="0"/>
    <x v="0"/>
    <x v="0"/>
    <x v="0"/>
  </r>
  <r>
    <x v="3"/>
    <x v="8"/>
    <x v="9"/>
    <x v="149"/>
    <n v="120"/>
    <n v="247168.28"/>
    <n v="195046.59000000003"/>
    <n v="52121.689999999988"/>
    <n v="10"/>
    <n v="20070.349999999999"/>
    <n v="5976.65"/>
    <n v="18624.8"/>
    <n v="7772.65"/>
    <n v="14"/>
    <n v="3240.27"/>
    <n v="2819.68"/>
    <n v="47"/>
    <n v="223.47"/>
    <n v="1412.88"/>
    <n v="4"/>
    <n v="8582.7999999999993"/>
    <n v="177064.7"/>
    <x v="0"/>
    <x v="0"/>
    <x v="0"/>
    <x v="0"/>
    <x v="0"/>
    <x v="0"/>
  </r>
  <r>
    <x v="3"/>
    <x v="8"/>
    <x v="10"/>
    <x v="47"/>
    <n v="61"/>
    <n v="44966.239999999998"/>
    <n v="19462.519999999997"/>
    <n v="25503.72"/>
    <n v="3"/>
    <n v="7746.5"/>
    <n v="2458.5"/>
    <n v="7304.1"/>
    <n v="1076.2"/>
    <n v="14"/>
    <n v="2679.22"/>
    <n v="748.9"/>
    <n v="30"/>
    <n v="190.2"/>
    <n v="108"/>
    <n v="3"/>
    <n v="7583.7"/>
    <n v="15070.92"/>
    <x v="0"/>
    <x v="0"/>
    <x v="0"/>
    <x v="0"/>
    <x v="0"/>
    <x v="0"/>
  </r>
  <r>
    <x v="3"/>
    <x v="8"/>
    <x v="10"/>
    <x v="49"/>
    <n v="125"/>
    <n v="481880.96"/>
    <n v="197800.36000000004"/>
    <n v="284080.59999999998"/>
    <n v="26"/>
    <n v="11390.13"/>
    <n v="4694.87"/>
    <n v="10070.33"/>
    <n v="2706.87"/>
    <n v="24"/>
    <n v="12517.89"/>
    <n v="7483.33"/>
    <n v="169"/>
    <n v="3027.25"/>
    <n v="2109.59"/>
    <n v="28"/>
    <n v="215963"/>
    <n v="180805.7"/>
    <x v="0"/>
    <x v="0"/>
    <x v="0"/>
    <x v="0"/>
    <x v="0"/>
    <x v="0"/>
  </r>
  <r>
    <x v="3"/>
    <x v="8"/>
    <x v="10"/>
    <x v="52"/>
    <n v="128"/>
    <n v="23740.959999999999"/>
    <n v="10984.919999999998"/>
    <n v="12756.04"/>
    <n v="0"/>
    <n v="5529.35"/>
    <n v="3027.65"/>
    <n v="2058.67"/>
    <n v="5607.44"/>
    <n v="20"/>
    <n v="830.32"/>
    <n v="1948.45"/>
    <n v="31"/>
    <n v="4337.7"/>
    <n v="401.38"/>
    <n v="25"/>
    <n v="0"/>
    <n v="0"/>
    <x v="0"/>
    <x v="0"/>
    <x v="0"/>
    <x v="0"/>
    <x v="0"/>
    <x v="0"/>
  </r>
  <r>
    <x v="3"/>
    <x v="8"/>
    <x v="10"/>
    <x v="53"/>
    <n v="113"/>
    <n v="143032.73000000001"/>
    <n v="41228.050000000017"/>
    <n v="101804.68"/>
    <n v="13"/>
    <n v="11233.25"/>
    <n v="3586.75"/>
    <n v="6516.12"/>
    <n v="4052.35"/>
    <n v="28"/>
    <n v="4665.01"/>
    <n v="3229.96"/>
    <n v="71"/>
    <n v="642.78"/>
    <n v="279.68"/>
    <n v="10"/>
    <n v="78747.520000000004"/>
    <n v="30079.31"/>
    <x v="0"/>
    <x v="0"/>
    <x v="0"/>
    <x v="0"/>
    <x v="0"/>
    <x v="0"/>
  </r>
  <r>
    <x v="3"/>
    <x v="8"/>
    <x v="10"/>
    <x v="54"/>
    <n v="124"/>
    <n v="513616.17"/>
    <n v="232187.36"/>
    <n v="281428.81"/>
    <n v="36"/>
    <n v="12830"/>
    <n v="3765"/>
    <n v="6421.7"/>
    <n v="3034.48"/>
    <n v="21"/>
    <n v="12816.41"/>
    <n v="5306.36"/>
    <n v="164"/>
    <n v="1169.7"/>
    <n v="235.76"/>
    <n v="18"/>
    <n v="247340"/>
    <n v="219845.8"/>
    <x v="0"/>
    <x v="0"/>
    <x v="0"/>
    <x v="0"/>
    <x v="0"/>
    <x v="0"/>
  </r>
  <r>
    <x v="3"/>
    <x v="8"/>
    <x v="10"/>
    <x v="118"/>
    <n v="87"/>
    <n v="304315.2"/>
    <n v="209350.66000000003"/>
    <n v="94964.54"/>
    <n v="17"/>
    <n v="8379.5"/>
    <n v="3025.5"/>
    <n v="13431.92"/>
    <n v="2894.13"/>
    <n v="31"/>
    <n v="9901.8799999999992"/>
    <n v="2014.85"/>
    <n v="69"/>
    <n v="17.16"/>
    <n v="97.24"/>
    <n v="4"/>
    <n v="63234.080000000002"/>
    <n v="201318.9"/>
    <x v="0"/>
    <x v="0"/>
    <x v="0"/>
    <x v="0"/>
    <x v="0"/>
    <x v="0"/>
  </r>
  <r>
    <x v="3"/>
    <x v="8"/>
    <x v="10"/>
    <x v="131"/>
    <n v="109"/>
    <n v="185394.55"/>
    <n v="121321.56999999998"/>
    <n v="64072.98"/>
    <n v="19"/>
    <n v="7189"/>
    <n v="3417"/>
    <n v="2966.85"/>
    <n v="639.75"/>
    <n v="11"/>
    <n v="4398.59"/>
    <n v="1057.4100000000001"/>
    <n v="46"/>
    <n v="332.54"/>
    <n v="473.76"/>
    <n v="5"/>
    <n v="48703"/>
    <n v="115733.7"/>
    <x v="0"/>
    <x v="0"/>
    <x v="0"/>
    <x v="0"/>
    <x v="0"/>
    <x v="0"/>
  </r>
  <r>
    <x v="3"/>
    <x v="8"/>
    <x v="10"/>
    <x v="150"/>
    <n v="76"/>
    <n v="386868.24"/>
    <n v="314224.99"/>
    <n v="72643.25"/>
    <n v="21"/>
    <n v="5729"/>
    <n v="3711"/>
    <n v="4739.07"/>
    <n v="3779.55"/>
    <n v="18"/>
    <n v="4373.24"/>
    <n v="1437.8"/>
    <n v="30"/>
    <n v="549.54"/>
    <n v="559.26"/>
    <n v="6"/>
    <n v="57252.4"/>
    <n v="304737.40000000002"/>
    <x v="0"/>
    <x v="0"/>
    <x v="0"/>
    <x v="0"/>
    <x v="0"/>
    <x v="0"/>
  </r>
  <r>
    <x v="3"/>
    <x v="8"/>
    <x v="10"/>
    <x v="151"/>
    <n v="28"/>
    <n v="71127.34"/>
    <n v="52700.14"/>
    <n v="18427.2"/>
    <n v="4"/>
    <n v="3418.25"/>
    <n v="1011.75"/>
    <n v="1086.3"/>
    <n v="0"/>
    <n v="2"/>
    <n v="1249.6500000000001"/>
    <n v="1259.1099999999999"/>
    <n v="28"/>
    <n v="0"/>
    <n v="0"/>
    <n v="0"/>
    <n v="12673"/>
    <n v="50429.279999999999"/>
    <x v="0"/>
    <x v="0"/>
    <x v="0"/>
    <x v="0"/>
    <x v="0"/>
    <x v="0"/>
  </r>
  <r>
    <x v="3"/>
    <x v="8"/>
    <x v="10"/>
    <x v="152"/>
    <n v="5"/>
    <n v="325.5"/>
    <n v="303.3"/>
    <n v="22.2"/>
    <n v="0"/>
    <n v="22.2"/>
    <n v="303.3"/>
    <n v="0"/>
    <n v="0"/>
    <n v="0"/>
    <n v="0"/>
    <n v="0"/>
    <n v="0"/>
    <n v="0"/>
    <n v="0"/>
    <n v="0"/>
    <n v="0"/>
    <n v="0"/>
    <x v="0"/>
    <x v="0"/>
    <x v="0"/>
    <x v="0"/>
    <x v="0"/>
    <x v="0"/>
  </r>
  <r>
    <x v="3"/>
    <x v="8"/>
    <x v="27"/>
    <x v="119"/>
    <n v="82"/>
    <n v="48535.82"/>
    <n v="32701.4"/>
    <n v="15834.42"/>
    <n v="5"/>
    <n v="9121.26"/>
    <n v="4788.74"/>
    <n v="58.5"/>
    <n v="234"/>
    <n v="1"/>
    <n v="4273.88"/>
    <n v="4801.76"/>
    <n v="51"/>
    <n v="332.78"/>
    <n v="168.86"/>
    <n v="8"/>
    <n v="100"/>
    <n v="22708.04"/>
    <x v="0"/>
    <x v="0"/>
    <x v="0"/>
    <x v="0"/>
    <x v="0"/>
    <x v="0"/>
  </r>
  <r>
    <x v="3"/>
    <x v="8"/>
    <x v="11"/>
    <x v="57"/>
    <n v="288"/>
    <n v="90203.8"/>
    <n v="26280.65"/>
    <n v="63923.15"/>
    <n v="0"/>
    <n v="58590.9"/>
    <n v="16537.099999999999"/>
    <n v="0"/>
    <n v="0"/>
    <n v="0"/>
    <n v="274.2"/>
    <n v="874.3"/>
    <n v="6"/>
    <n v="758.05"/>
    <n v="8869.25"/>
    <n v="16"/>
    <n v="0"/>
    <n v="0"/>
    <x v="0"/>
    <x v="0"/>
    <x v="0"/>
    <x v="0"/>
    <x v="0"/>
    <x v="0"/>
  </r>
  <r>
    <x v="3"/>
    <x v="8"/>
    <x v="11"/>
    <x v="153"/>
    <n v="123"/>
    <n v="35013.4"/>
    <n v="10380.200000000004"/>
    <n v="24633.199999999997"/>
    <n v="0"/>
    <n v="22982.6"/>
    <n v="8428.4"/>
    <n v="0"/>
    <n v="0"/>
    <n v="0"/>
    <n v="0"/>
    <n v="0"/>
    <n v="0"/>
    <n v="150.6"/>
    <n v="1951.8"/>
    <n v="2"/>
    <n v="0"/>
    <n v="0"/>
    <x v="0"/>
    <x v="0"/>
    <x v="0"/>
    <x v="0"/>
    <x v="0"/>
    <x v="0"/>
  </r>
  <r>
    <x v="3"/>
    <x v="8"/>
    <x v="11"/>
    <x v="240"/>
    <n v="33"/>
    <n v="10757.55"/>
    <n v="1825.9599999999991"/>
    <n v="8931.59"/>
    <n v="0"/>
    <n v="3576"/>
    <n v="1262"/>
    <n v="0"/>
    <n v="0"/>
    <n v="0"/>
    <n v="5261.4"/>
    <n v="187.2"/>
    <n v="44"/>
    <n v="94.19"/>
    <n v="376.76"/>
    <n v="2"/>
    <n v="0"/>
    <n v="0"/>
    <x v="0"/>
    <x v="0"/>
    <x v="0"/>
    <x v="0"/>
    <x v="0"/>
    <x v="0"/>
  </r>
  <r>
    <x v="3"/>
    <x v="8"/>
    <x v="12"/>
    <x v="60"/>
    <n v="69"/>
    <n v="238319.65"/>
    <n v="1489.0499999999884"/>
    <n v="236830.6"/>
    <n v="7"/>
    <n v="11159.5"/>
    <n v="940.5"/>
    <n v="979.79"/>
    <n v="290.11"/>
    <n v="4"/>
    <n v="2209.31"/>
    <n v="258.44"/>
    <n v="20"/>
    <n v="0"/>
    <n v="0"/>
    <n v="0"/>
    <n v="222482"/>
    <n v="0"/>
    <x v="0"/>
    <x v="0"/>
    <x v="0"/>
    <x v="0"/>
    <x v="0"/>
    <x v="0"/>
  </r>
  <r>
    <x v="3"/>
    <x v="8"/>
    <x v="12"/>
    <x v="61"/>
    <n v="123"/>
    <n v="60863.03"/>
    <n v="44552.1"/>
    <n v="16310.93"/>
    <n v="4"/>
    <n v="6074.2"/>
    <n v="2478.8000000000002"/>
    <n v="3460.4"/>
    <n v="2322.35"/>
    <n v="19"/>
    <n v="386.21"/>
    <n v="385.64"/>
    <n v="6"/>
    <n v="720.12"/>
    <n v="578.28"/>
    <n v="10"/>
    <n v="5670"/>
    <n v="38787.03"/>
    <x v="0"/>
    <x v="0"/>
    <x v="0"/>
    <x v="0"/>
    <x v="0"/>
    <x v="0"/>
  </r>
  <r>
    <x v="3"/>
    <x v="8"/>
    <x v="12"/>
    <x v="55"/>
    <n v="181"/>
    <n v="485232.77"/>
    <n v="223039.88"/>
    <n v="262192.89"/>
    <n v="30"/>
    <n v="14330.88"/>
    <n v="8964.1200000000008"/>
    <n v="6109.63"/>
    <n v="3999.8"/>
    <n v="48"/>
    <n v="4151.54"/>
    <n v="3063.39"/>
    <n v="54"/>
    <n v="682.34"/>
    <n v="3112.76"/>
    <n v="28"/>
    <n v="234744.5"/>
    <n v="203899.8"/>
    <x v="0"/>
    <x v="0"/>
    <x v="0"/>
    <x v="0"/>
    <x v="0"/>
    <x v="0"/>
  </r>
  <r>
    <x v="3"/>
    <x v="8"/>
    <x v="37"/>
    <x v="190"/>
    <n v="20"/>
    <n v="77174.19"/>
    <n v="60864.590000000004"/>
    <n v="16309.599999999999"/>
    <n v="4"/>
    <n v="1098.0999999999999"/>
    <n v="729.9"/>
    <n v="727.6"/>
    <n v="3570.3"/>
    <n v="8"/>
    <n v="497.7"/>
    <n v="5387.95"/>
    <n v="12"/>
    <n v="646.20000000000005"/>
    <n v="514.79999999999995"/>
    <n v="6"/>
    <n v="13340"/>
    <n v="50661.64"/>
    <x v="0"/>
    <x v="0"/>
    <x v="0"/>
    <x v="0"/>
    <x v="0"/>
    <x v="0"/>
  </r>
  <r>
    <x v="3"/>
    <x v="8"/>
    <x v="13"/>
    <x v="62"/>
    <n v="641"/>
    <n v="219074.6"/>
    <n v="170129.3"/>
    <n v="48945.3"/>
    <n v="0"/>
    <n v="8066.2"/>
    <n v="27651.3"/>
    <n v="6169.69"/>
    <n v="9214.52"/>
    <n v="41"/>
    <n v="9297.8700000000008"/>
    <n v="129728.4"/>
    <n v="1132"/>
    <n v="3709.54"/>
    <n v="3535.06"/>
    <n v="91"/>
    <n v="0"/>
    <n v="0"/>
    <x v="0"/>
    <x v="0"/>
    <x v="0"/>
    <x v="0"/>
    <x v="0"/>
    <x v="0"/>
  </r>
  <r>
    <x v="3"/>
    <x v="8"/>
    <x v="14"/>
    <x v="230"/>
    <n v="21"/>
    <n v="36682.26"/>
    <n v="18178.660000000003"/>
    <n v="18503.599999999999"/>
    <n v="0"/>
    <n v="1829.25"/>
    <n v="1715.75"/>
    <n v="11753.25"/>
    <n v="14521.15"/>
    <n v="14"/>
    <n v="1883.1"/>
    <n v="1941.76"/>
    <n v="12"/>
    <n v="0"/>
    <n v="0"/>
    <n v="0"/>
    <n v="0"/>
    <n v="0"/>
    <x v="0"/>
    <x v="0"/>
    <x v="0"/>
    <x v="0"/>
    <x v="0"/>
    <x v="0"/>
  </r>
  <r>
    <x v="3"/>
    <x v="8"/>
    <x v="15"/>
    <x v="64"/>
    <n v="35"/>
    <n v="103029.6"/>
    <n v="72574.990000000005"/>
    <n v="30454.61"/>
    <n v="10"/>
    <n v="3952.25"/>
    <n v="1232.75"/>
    <n v="442.68"/>
    <n v="667.52"/>
    <n v="5"/>
    <n v="1836.98"/>
    <n v="871.13"/>
    <n v="19"/>
    <n v="434.7"/>
    <n v="54.4"/>
    <n v="2"/>
    <n v="23788"/>
    <n v="69749.19"/>
    <x v="0"/>
    <x v="0"/>
    <x v="0"/>
    <x v="0"/>
    <x v="0"/>
    <x v="0"/>
  </r>
  <r>
    <x v="3"/>
    <x v="8"/>
    <x v="16"/>
    <x v="65"/>
    <n v="203"/>
    <n v="66584.12"/>
    <n v="34451.179999999993"/>
    <n v="32132.94"/>
    <n v="0"/>
    <n v="17094.5"/>
    <n v="10560.5"/>
    <n v="1943.57"/>
    <n v="6197.78"/>
    <n v="22"/>
    <n v="12621.6"/>
    <n v="17518.099999999999"/>
    <n v="260"/>
    <n v="128.27000000000001"/>
    <n v="174.8"/>
    <n v="24"/>
    <n v="0"/>
    <n v="0"/>
    <x v="0"/>
    <x v="0"/>
    <x v="0"/>
    <x v="0"/>
    <x v="0"/>
    <x v="0"/>
  </r>
  <r>
    <x v="3"/>
    <x v="8"/>
    <x v="16"/>
    <x v="121"/>
    <n v="86"/>
    <n v="51245.39"/>
    <n v="22685.299999999996"/>
    <n v="28560.090000000004"/>
    <n v="0"/>
    <n v="6761.63"/>
    <n v="4070.87"/>
    <n v="5115.7"/>
    <n v="3999.25"/>
    <n v="25"/>
    <n v="16497.36"/>
    <n v="14603.74"/>
    <n v="217"/>
    <n v="185.4"/>
    <n v="11.44"/>
    <n v="6"/>
    <n v="0"/>
    <n v="0"/>
    <x v="0"/>
    <x v="0"/>
    <x v="0"/>
    <x v="0"/>
    <x v="0"/>
    <x v="0"/>
  </r>
  <r>
    <x v="3"/>
    <x v="8"/>
    <x v="17"/>
    <x v="68"/>
    <n v="420"/>
    <n v="162502.74"/>
    <n v="117183.63999999998"/>
    <n v="45319.1"/>
    <n v="0"/>
    <n v="7870"/>
    <n v="17517.5"/>
    <n v="5431.2"/>
    <n v="10280"/>
    <n v="45"/>
    <n v="23842.01"/>
    <n v="87362.559999999998"/>
    <n v="959"/>
    <n v="6131.89"/>
    <n v="2023.58"/>
    <n v="86"/>
    <n v="0"/>
    <n v="0"/>
    <x v="0"/>
    <x v="0"/>
    <x v="0"/>
    <x v="0"/>
    <x v="0"/>
    <x v="0"/>
  </r>
  <r>
    <x v="3"/>
    <x v="8"/>
    <x v="17"/>
    <x v="132"/>
    <n v="30"/>
    <n v="34561.230000000003"/>
    <n v="27967.140000000003"/>
    <n v="6594.09"/>
    <n v="1"/>
    <n v="2465.88"/>
    <n v="2201.62"/>
    <n v="585.53"/>
    <n v="274.39"/>
    <n v="4"/>
    <n v="3542.68"/>
    <n v="2225.33"/>
    <n v="53"/>
    <n v="0"/>
    <n v="0"/>
    <n v="0"/>
    <n v="0"/>
    <n v="23265.8"/>
    <x v="0"/>
    <x v="0"/>
    <x v="0"/>
    <x v="0"/>
    <x v="0"/>
    <x v="0"/>
  </r>
  <r>
    <x v="3"/>
    <x v="8"/>
    <x v="17"/>
    <x v="231"/>
    <n v="255"/>
    <n v="222369.94"/>
    <n v="138336.62"/>
    <n v="84033.32"/>
    <n v="1"/>
    <n v="11535.2"/>
    <n v="21072.799999999999"/>
    <n v="15312.59"/>
    <n v="13078.05"/>
    <n v="44"/>
    <n v="34314.49"/>
    <n v="79065.289999999994"/>
    <n v="917"/>
    <n v="367.04"/>
    <n v="427.37"/>
    <n v="16"/>
    <n v="0"/>
    <n v="24693.11"/>
    <x v="0"/>
    <x v="0"/>
    <x v="0"/>
    <x v="0"/>
    <x v="0"/>
    <x v="0"/>
  </r>
  <r>
    <x v="3"/>
    <x v="8"/>
    <x v="18"/>
    <x v="69"/>
    <n v="87"/>
    <n v="673688.59"/>
    <n v="608380.98"/>
    <n v="65307.61"/>
    <n v="9"/>
    <n v="8586.8799999999992"/>
    <n v="3386.87"/>
    <n v="4743"/>
    <n v="455.78"/>
    <n v="12"/>
    <n v="9902.84"/>
    <n v="7212.42"/>
    <n v="108"/>
    <n v="75.260000000000005"/>
    <n v="48.31"/>
    <n v="3"/>
    <n v="41506.629999999997"/>
    <n v="597277.6"/>
    <x v="0"/>
    <x v="0"/>
    <x v="0"/>
    <x v="0"/>
    <x v="0"/>
    <x v="0"/>
  </r>
  <r>
    <x v="3"/>
    <x v="8"/>
    <x v="19"/>
    <x v="71"/>
    <n v="280"/>
    <n v="343052.35"/>
    <n v="150086.30999999997"/>
    <n v="192966.04"/>
    <n v="1"/>
    <n v="26271.64"/>
    <n v="13114.61"/>
    <n v="23176.15"/>
    <n v="17600.46"/>
    <n v="83"/>
    <n v="64249.66"/>
    <n v="74643.69"/>
    <n v="1025"/>
    <n v="52848.59"/>
    <n v="34285.39"/>
    <n v="49"/>
    <n v="0"/>
    <n v="10442.16"/>
    <x v="0"/>
    <x v="0"/>
    <x v="0"/>
    <x v="0"/>
    <x v="0"/>
    <x v="0"/>
  </r>
  <r>
    <x v="3"/>
    <x v="8"/>
    <x v="19"/>
    <x v="122"/>
    <n v="333"/>
    <n v="337768.79"/>
    <n v="132319.29999999999"/>
    <n v="205449.49"/>
    <n v="0"/>
    <n v="34764.65"/>
    <n v="14659.1"/>
    <n v="18744.27"/>
    <n v="26563.54"/>
    <n v="89"/>
    <n v="43243.09"/>
    <n v="57685.93"/>
    <n v="520"/>
    <n v="76349.48"/>
    <n v="33410.730000000003"/>
    <n v="64"/>
    <n v="0"/>
    <n v="0"/>
    <x v="0"/>
    <x v="0"/>
    <x v="0"/>
    <x v="0"/>
    <x v="0"/>
    <x v="0"/>
  </r>
  <r>
    <x v="3"/>
    <x v="8"/>
    <x v="20"/>
    <x v="74"/>
    <n v="202"/>
    <n v="102544.89"/>
    <n v="54635.040000000001"/>
    <n v="47909.85"/>
    <n v="0"/>
    <n v="9869.18"/>
    <n v="7443.82"/>
    <n v="18694.03"/>
    <n v="20764.599999999999"/>
    <n v="114"/>
    <n v="13374.07"/>
    <n v="23916.38"/>
    <n v="272"/>
    <n v="2598.5700000000002"/>
    <n v="2510.2399999999998"/>
    <n v="25"/>
    <n v="0"/>
    <n v="0"/>
    <x v="0"/>
    <x v="0"/>
    <x v="0"/>
    <x v="0"/>
    <x v="0"/>
    <x v="0"/>
  </r>
  <r>
    <x v="3"/>
    <x v="8"/>
    <x v="20"/>
    <x v="75"/>
    <n v="215"/>
    <n v="585115.5"/>
    <n v="209065.90000000002"/>
    <n v="376049.6"/>
    <n v="48"/>
    <n v="14899.1"/>
    <n v="5292.9"/>
    <n v="24844.639999999999"/>
    <n v="12916.31"/>
    <n v="112"/>
    <n v="23074.71"/>
    <n v="10882.81"/>
    <n v="281"/>
    <n v="1036.3499999999999"/>
    <n v="2170.6"/>
    <n v="15"/>
    <n v="308003.8"/>
    <n v="177803.3"/>
    <x v="0"/>
    <x v="0"/>
    <x v="0"/>
    <x v="0"/>
    <x v="0"/>
    <x v="0"/>
  </r>
  <r>
    <x v="3"/>
    <x v="8"/>
    <x v="20"/>
    <x v="76"/>
    <n v="278"/>
    <n v="421579.84"/>
    <n v="145426.82"/>
    <n v="276153.02"/>
    <n v="33"/>
    <n v="23399.4"/>
    <n v="13858.6"/>
    <n v="38694.410000000003"/>
    <n v="29742.9"/>
    <n v="206"/>
    <n v="32805.89"/>
    <n v="28408.41"/>
    <n v="508"/>
    <n v="3147.92"/>
    <n v="3445.66"/>
    <n v="31"/>
    <n v="174903.4"/>
    <n v="69971.240000000005"/>
    <x v="0"/>
    <x v="0"/>
    <x v="0"/>
    <x v="0"/>
    <x v="0"/>
    <x v="0"/>
  </r>
  <r>
    <x v="3"/>
    <x v="8"/>
    <x v="20"/>
    <x v="77"/>
    <n v="183"/>
    <n v="185857.93"/>
    <n v="77681.62"/>
    <n v="108176.31"/>
    <n v="14"/>
    <n v="10431.799999999999"/>
    <n v="8940.2000000000007"/>
    <n v="15985.06"/>
    <n v="16091.25"/>
    <n v="99"/>
    <n v="11594.55"/>
    <n v="15475.81"/>
    <n v="225"/>
    <n v="2486.88"/>
    <n v="2770.06"/>
    <n v="36"/>
    <n v="65406.02"/>
    <n v="34404.300000000003"/>
    <x v="0"/>
    <x v="0"/>
    <x v="0"/>
    <x v="0"/>
    <x v="0"/>
    <x v="0"/>
  </r>
  <r>
    <x v="3"/>
    <x v="8"/>
    <x v="20"/>
    <x v="78"/>
    <n v="324"/>
    <n v="377217.82"/>
    <n v="194072.01"/>
    <n v="183145.81"/>
    <n v="33"/>
    <n v="12044.73"/>
    <n v="12247.77"/>
    <n v="22454.06"/>
    <n v="29387.38"/>
    <n v="162"/>
    <n v="17132.57"/>
    <n v="30940.85"/>
    <n v="414"/>
    <n v="5283.85"/>
    <n v="3480.94"/>
    <n v="38"/>
    <n v="120251.6"/>
    <n v="118015"/>
    <x v="0"/>
    <x v="0"/>
    <x v="0"/>
    <x v="0"/>
    <x v="0"/>
    <x v="0"/>
  </r>
  <r>
    <x v="3"/>
    <x v="8"/>
    <x v="20"/>
    <x v="198"/>
    <n v="221"/>
    <n v="224974.5"/>
    <n v="111751.62999999999"/>
    <n v="113222.87000000001"/>
    <n v="18"/>
    <n v="9145.3700000000008"/>
    <n v="7209.88"/>
    <n v="21497.75"/>
    <n v="24997.58"/>
    <n v="143"/>
    <n v="17322.47"/>
    <n v="24194.400000000001"/>
    <n v="327"/>
    <n v="5773.84"/>
    <n v="1988.72"/>
    <n v="33"/>
    <n v="55352.44"/>
    <n v="53361.05"/>
    <x v="0"/>
    <x v="0"/>
    <x v="0"/>
    <x v="0"/>
    <x v="0"/>
    <x v="0"/>
  </r>
  <r>
    <x v="3"/>
    <x v="8"/>
    <x v="20"/>
    <x v="207"/>
    <n v="75"/>
    <n v="63630.27"/>
    <n v="29497.829999999994"/>
    <n v="34132.44"/>
    <n v="3"/>
    <n v="4315"/>
    <n v="3575"/>
    <n v="4552.29"/>
    <n v="5833.68"/>
    <n v="32"/>
    <n v="6767.46"/>
    <n v="6551.15"/>
    <n v="89"/>
    <n v="3252.69"/>
    <n v="2668.74"/>
    <n v="21"/>
    <n v="14283"/>
    <n v="10869.26"/>
    <x v="0"/>
    <x v="0"/>
    <x v="0"/>
    <x v="0"/>
    <x v="0"/>
    <x v="0"/>
  </r>
  <r>
    <x v="3"/>
    <x v="8"/>
    <x v="21"/>
    <x v="79"/>
    <n v="46"/>
    <n v="18502.849999999999"/>
    <n v="4965.9499999999971"/>
    <n v="13536.900000000001"/>
    <n v="0"/>
    <n v="2772.6"/>
    <n v="802.4"/>
    <n v="4017.5"/>
    <n v="1166.6099999999999"/>
    <n v="16"/>
    <n v="2083.2800000000002"/>
    <n v="1066.9100000000001"/>
    <n v="25"/>
    <n v="2384.52"/>
    <n v="1930.03"/>
    <n v="20"/>
    <n v="0"/>
    <n v="0"/>
    <x v="0"/>
    <x v="0"/>
    <x v="0"/>
    <x v="0"/>
    <x v="0"/>
    <x v="0"/>
  </r>
  <r>
    <x v="3"/>
    <x v="8"/>
    <x v="21"/>
    <x v="80"/>
    <n v="43"/>
    <n v="19109.23"/>
    <n v="7388.66"/>
    <n v="11720.57"/>
    <n v="0"/>
    <n v="2236.5500000000002"/>
    <n v="1056.45"/>
    <n v="4174.24"/>
    <n v="2472.41"/>
    <n v="20"/>
    <n v="1413.91"/>
    <n v="1768.03"/>
    <n v="22"/>
    <n v="1278.8699999999999"/>
    <n v="2091.77"/>
    <n v="14"/>
    <n v="0"/>
    <n v="0"/>
    <x v="0"/>
    <x v="0"/>
    <x v="0"/>
    <x v="0"/>
    <x v="0"/>
    <x v="0"/>
  </r>
  <r>
    <x v="3"/>
    <x v="8"/>
    <x v="21"/>
    <x v="177"/>
    <n v="39"/>
    <n v="22572.06"/>
    <n v="5903.66"/>
    <n v="16668.400000000001"/>
    <n v="0"/>
    <n v="2297.6"/>
    <n v="718.9"/>
    <n v="5572.8"/>
    <n v="2096.4499999999998"/>
    <n v="23"/>
    <n v="3836.26"/>
    <n v="1251.7"/>
    <n v="45"/>
    <n v="2371.7399999999998"/>
    <n v="1836.61"/>
    <n v="14"/>
    <n v="0"/>
    <n v="0"/>
    <x v="0"/>
    <x v="0"/>
    <x v="0"/>
    <x v="0"/>
    <x v="0"/>
    <x v="0"/>
  </r>
  <r>
    <x v="3"/>
    <x v="8"/>
    <x v="30"/>
    <x v="134"/>
    <n v="0"/>
    <n v="98750"/>
    <n v="98750"/>
    <n v="0"/>
    <n v="42"/>
    <n v="0"/>
    <n v="0"/>
    <n v="0"/>
    <n v="0"/>
    <n v="0"/>
    <n v="0"/>
    <n v="0"/>
    <n v="0"/>
    <n v="0"/>
    <n v="0"/>
    <n v="0"/>
    <n v="0"/>
    <n v="98750"/>
    <x v="0"/>
    <x v="0"/>
    <x v="0"/>
    <x v="0"/>
    <x v="0"/>
    <x v="0"/>
  </r>
  <r>
    <x v="3"/>
    <x v="8"/>
    <x v="28"/>
    <x v="6"/>
    <n v="430"/>
    <n v="69159.88"/>
    <n v="24369.130000000005"/>
    <n v="44790.75"/>
    <n v="0"/>
    <n v="26582.25"/>
    <n v="12887.75"/>
    <n v="723.42"/>
    <n v="206.56"/>
    <n v="7"/>
    <n v="1553.07"/>
    <n v="1413.08"/>
    <n v="21"/>
    <n v="15317.01"/>
    <n v="9861.74"/>
    <n v="624"/>
    <n v="0"/>
    <n v="0"/>
    <x v="0"/>
    <x v="0"/>
    <x v="0"/>
    <x v="0"/>
    <x v="0"/>
    <x v="0"/>
  </r>
  <r>
    <x v="3"/>
    <x v="8"/>
    <x v="28"/>
    <x v="12"/>
    <n v="5"/>
    <n v="1274.51"/>
    <n v="728.02"/>
    <n v="546.49"/>
    <n v="0"/>
    <n v="256.5"/>
    <n v="148.5"/>
    <n v="0"/>
    <n v="0"/>
    <n v="0"/>
    <n v="16.45"/>
    <n v="148"/>
    <n v="1"/>
    <n v="213.54"/>
    <n v="431.52"/>
    <n v="15"/>
    <n v="0"/>
    <n v="0"/>
    <x v="0"/>
    <x v="0"/>
    <x v="0"/>
    <x v="0"/>
    <x v="0"/>
    <x v="0"/>
  </r>
  <r>
    <x v="3"/>
    <x v="8"/>
    <x v="28"/>
    <x v="14"/>
    <n v="395"/>
    <n v="65824.350000000006"/>
    <n v="25717.420000000013"/>
    <n v="40106.929999999993"/>
    <n v="0"/>
    <n v="23500.35"/>
    <n v="12165.65"/>
    <n v="100.39"/>
    <n v="503.07"/>
    <n v="5"/>
    <n v="1049.21"/>
    <n v="1527.38"/>
    <n v="20"/>
    <n v="14809.98"/>
    <n v="11521.32"/>
    <n v="667"/>
    <n v="0"/>
    <n v="0"/>
    <x v="0"/>
    <x v="0"/>
    <x v="0"/>
    <x v="0"/>
    <x v="0"/>
    <x v="0"/>
  </r>
  <r>
    <x v="3"/>
    <x v="8"/>
    <x v="28"/>
    <x v="19"/>
    <n v="25"/>
    <n v="4896.88"/>
    <n v="1011.5300000000002"/>
    <n v="3885.35"/>
    <n v="0"/>
    <n v="2132.85"/>
    <n v="462.15"/>
    <n v="0"/>
    <n v="0"/>
    <n v="0"/>
    <n v="0"/>
    <n v="0"/>
    <n v="0"/>
    <n v="1692.5"/>
    <n v="549.38"/>
    <n v="55"/>
    <n v="0"/>
    <n v="0"/>
    <x v="0"/>
    <x v="0"/>
    <x v="0"/>
    <x v="0"/>
    <x v="0"/>
    <x v="0"/>
  </r>
  <r>
    <x v="3"/>
    <x v="8"/>
    <x v="28"/>
    <x v="178"/>
    <n v="15"/>
    <n v="7545.06"/>
    <n v="3050.88"/>
    <n v="4494.18"/>
    <n v="1"/>
    <n v="2497.5"/>
    <n v="487.5"/>
    <n v="1112.5"/>
    <n v="140.80000000000001"/>
    <n v="14"/>
    <n v="0"/>
    <n v="0"/>
    <n v="0"/>
    <n v="884.18"/>
    <n v="400.32"/>
    <n v="23"/>
    <n v="0"/>
    <n v="2022.26"/>
    <x v="0"/>
    <x v="0"/>
    <x v="0"/>
    <x v="0"/>
    <x v="0"/>
    <x v="0"/>
  </r>
  <r>
    <x v="3"/>
    <x v="8"/>
    <x v="28"/>
    <x v="191"/>
    <n v="134"/>
    <n v="21385.55"/>
    <n v="6769.66"/>
    <n v="14615.89"/>
    <n v="0"/>
    <n v="8505.5499999999993"/>
    <n v="3787.95"/>
    <n v="482.7"/>
    <n v="432"/>
    <n v="2"/>
    <n v="476.68"/>
    <n v="288.72000000000003"/>
    <n v="4"/>
    <n v="5029.96"/>
    <n v="2260.9899999999998"/>
    <n v="164"/>
    <n v="0"/>
    <n v="0"/>
    <x v="0"/>
    <x v="0"/>
    <x v="0"/>
    <x v="0"/>
    <x v="0"/>
    <x v="0"/>
  </r>
  <r>
    <x v="3"/>
    <x v="8"/>
    <x v="28"/>
    <x v="157"/>
    <n v="53"/>
    <n v="6659.37"/>
    <n v="3318.11"/>
    <n v="3341.2599999999998"/>
    <n v="0"/>
    <n v="1967.35"/>
    <n v="1806.65"/>
    <n v="103.16"/>
    <n v="52.62"/>
    <n v="2"/>
    <n v="297"/>
    <n v="260.64999999999998"/>
    <n v="4"/>
    <n v="973.75"/>
    <n v="1198.19"/>
    <n v="48"/>
    <n v="0"/>
    <n v="0"/>
    <x v="0"/>
    <x v="0"/>
    <x v="0"/>
    <x v="0"/>
    <x v="0"/>
    <x v="0"/>
  </r>
  <r>
    <x v="3"/>
    <x v="8"/>
    <x v="28"/>
    <x v="232"/>
    <n v="75"/>
    <n v="10477.16"/>
    <n v="2976.92"/>
    <n v="7500.24"/>
    <n v="0"/>
    <n v="3778.3"/>
    <n v="1917.7"/>
    <n v="90"/>
    <n v="65.78"/>
    <n v="2"/>
    <n v="365.4"/>
    <n v="0"/>
    <n v="3"/>
    <n v="3266.54"/>
    <n v="993.44"/>
    <n v="107"/>
    <n v="0"/>
    <n v="0"/>
    <x v="0"/>
    <x v="0"/>
    <x v="0"/>
    <x v="0"/>
    <x v="0"/>
    <x v="0"/>
  </r>
  <r>
    <x v="3"/>
    <x v="8"/>
    <x v="32"/>
    <x v="158"/>
    <n v="0"/>
    <n v="19400"/>
    <n v="0"/>
    <n v="19400"/>
    <n v="0"/>
    <n v="0"/>
    <n v="0"/>
    <n v="0"/>
    <n v="0"/>
    <n v="0"/>
    <n v="0"/>
    <n v="0"/>
    <n v="0"/>
    <n v="0"/>
    <n v="0"/>
    <n v="0"/>
    <n v="0"/>
    <n v="0"/>
    <x v="0"/>
    <x v="0"/>
    <x v="0"/>
    <x v="0"/>
    <x v="0"/>
    <x v="0"/>
  </r>
  <r>
    <x v="3"/>
    <x v="8"/>
    <x v="32"/>
    <x v="159"/>
    <n v="2"/>
    <n v="4962.78"/>
    <n v="429.97999999999956"/>
    <n v="4532.8"/>
    <n v="0"/>
    <n v="168"/>
    <n v="0"/>
    <n v="0"/>
    <n v="0"/>
    <n v="0"/>
    <n v="0"/>
    <n v="0"/>
    <n v="0"/>
    <n v="64.8"/>
    <n v="429.98"/>
    <n v="1"/>
    <n v="0"/>
    <n v="0"/>
    <x v="0"/>
    <x v="0"/>
    <x v="0"/>
    <x v="0"/>
    <x v="0"/>
    <x v="0"/>
  </r>
  <r>
    <x v="3"/>
    <x v="8"/>
    <x v="33"/>
    <x v="160"/>
    <n v="11"/>
    <n v="385"/>
    <n v="0"/>
    <n v="385"/>
    <n v="0"/>
    <n v="385"/>
    <n v="0"/>
    <n v="0"/>
    <n v="0"/>
    <n v="0"/>
    <n v="0"/>
    <n v="0"/>
    <n v="0"/>
    <n v="0"/>
    <n v="0"/>
    <n v="0"/>
    <n v="0"/>
    <n v="0"/>
    <x v="0"/>
    <x v="0"/>
    <x v="0"/>
    <x v="0"/>
    <x v="0"/>
    <x v="0"/>
  </r>
  <r>
    <x v="3"/>
    <x v="8"/>
    <x v="33"/>
    <x v="161"/>
    <n v="15"/>
    <n v="525"/>
    <n v="0"/>
    <n v="525"/>
    <n v="0"/>
    <n v="525"/>
    <n v="0"/>
    <n v="0"/>
    <n v="0"/>
    <n v="0"/>
    <n v="0"/>
    <n v="0"/>
    <n v="0"/>
    <n v="0"/>
    <n v="0"/>
    <n v="0"/>
    <n v="0"/>
    <n v="0"/>
    <x v="0"/>
    <x v="0"/>
    <x v="0"/>
    <x v="0"/>
    <x v="0"/>
    <x v="0"/>
  </r>
  <r>
    <x v="3"/>
    <x v="8"/>
    <x v="34"/>
    <x v="163"/>
    <n v="152"/>
    <n v="121023.92"/>
    <n v="72504.2"/>
    <n v="48519.72"/>
    <n v="3"/>
    <n v="12883.63"/>
    <n v="4608.87"/>
    <n v="332.38"/>
    <n v="59.2"/>
    <n v="2"/>
    <n v="27973.18"/>
    <n v="8083.1"/>
    <n v="114"/>
    <n v="30.53"/>
    <n v="47.97"/>
    <n v="5"/>
    <n v="0"/>
    <n v="59705.06"/>
    <x v="0"/>
    <x v="0"/>
    <x v="0"/>
    <x v="0"/>
    <x v="0"/>
    <x v="0"/>
  </r>
  <r>
    <x v="3"/>
    <x v="8"/>
    <x v="39"/>
    <x v="233"/>
    <n v="30"/>
    <n v="2120"/>
    <n v="510.70000000000005"/>
    <n v="1609.3"/>
    <n v="0"/>
    <n v="1609.3"/>
    <n v="510.7"/>
    <n v="0"/>
    <n v="0"/>
    <n v="0"/>
    <n v="0"/>
    <n v="0"/>
    <n v="0"/>
    <n v="0"/>
    <n v="0"/>
    <n v="0"/>
    <n v="0"/>
    <n v="0"/>
    <x v="0"/>
    <x v="0"/>
    <x v="0"/>
    <x v="0"/>
    <x v="0"/>
    <x v="0"/>
  </r>
  <r>
    <x v="3"/>
    <x v="8"/>
    <x v="22"/>
    <x v="83"/>
    <n v="198"/>
    <n v="419094.69"/>
    <n v="344000.14"/>
    <n v="75094.55"/>
    <n v="13"/>
    <n v="25170.5"/>
    <n v="9854.5"/>
    <n v="11288.25"/>
    <n v="17573.25"/>
    <n v="121"/>
    <n v="440.88"/>
    <n v="424.32"/>
    <n v="8"/>
    <n v="2062.8000000000002"/>
    <n v="437.43"/>
    <n v="14"/>
    <n v="33958.120000000003"/>
    <n v="315710.59999999998"/>
    <x v="0"/>
    <x v="0"/>
    <x v="0"/>
    <x v="0"/>
    <x v="0"/>
    <x v="0"/>
  </r>
  <r>
    <x v="3"/>
    <x v="8"/>
    <x v="22"/>
    <x v="84"/>
    <n v="208"/>
    <n v="412666.48"/>
    <n v="267700.80999999994"/>
    <n v="144965.67000000001"/>
    <n v="19"/>
    <n v="24250.880000000001"/>
    <n v="9426.6200000000008"/>
    <n v="13533.89"/>
    <n v="9223.94"/>
    <n v="104"/>
    <n v="2908.54"/>
    <n v="3287.38"/>
    <n v="48"/>
    <n v="835.56"/>
    <n v="149.04"/>
    <n v="6"/>
    <n v="102808.8"/>
    <n v="245613.8"/>
    <x v="0"/>
    <x v="0"/>
    <x v="0"/>
    <x v="0"/>
    <x v="0"/>
    <x v="0"/>
  </r>
  <r>
    <x v="3"/>
    <x v="8"/>
    <x v="22"/>
    <x v="85"/>
    <n v="216"/>
    <n v="266195.67"/>
    <n v="176638.37"/>
    <n v="89557.299999999988"/>
    <n v="4"/>
    <n v="24126.27"/>
    <n v="12083.73"/>
    <n v="10385.06"/>
    <n v="18339.38"/>
    <n v="126"/>
    <n v="1292.3800000000001"/>
    <n v="3283.7"/>
    <n v="35"/>
    <n v="571.5"/>
    <n v="0"/>
    <n v="2"/>
    <n v="53182.09"/>
    <n v="142931.6"/>
    <x v="0"/>
    <x v="0"/>
    <x v="0"/>
    <x v="0"/>
    <x v="0"/>
    <x v="0"/>
  </r>
  <r>
    <x v="3"/>
    <x v="8"/>
    <x v="22"/>
    <x v="86"/>
    <n v="482"/>
    <n v="178527.6"/>
    <n v="105009.1"/>
    <n v="73518.5"/>
    <n v="2"/>
    <n v="16153.4"/>
    <n v="13873.1"/>
    <n v="43088.2"/>
    <n v="58148.24"/>
    <n v="311"/>
    <n v="4776.3900000000003"/>
    <n v="11654.96"/>
    <n v="156"/>
    <n v="2821.51"/>
    <n v="6423.69"/>
    <n v="42"/>
    <n v="4226"/>
    <n v="14909.11"/>
    <x v="0"/>
    <x v="0"/>
    <x v="0"/>
    <x v="0"/>
    <x v="0"/>
    <x v="0"/>
  </r>
  <r>
    <x v="3"/>
    <x v="8"/>
    <x v="22"/>
    <x v="87"/>
    <n v="218"/>
    <n v="218308.78"/>
    <n v="131016.01999999999"/>
    <n v="87292.760000000009"/>
    <n v="6"/>
    <n v="16304.38"/>
    <n v="11535.62"/>
    <n v="33743.730000000003"/>
    <n v="34409.75"/>
    <n v="120"/>
    <n v="7990.25"/>
    <n v="8713.8799999999992"/>
    <n v="171"/>
    <n v="7400.65"/>
    <n v="4291.13"/>
    <n v="74"/>
    <n v="21853.75"/>
    <n v="72065.64"/>
    <x v="0"/>
    <x v="0"/>
    <x v="0"/>
    <x v="0"/>
    <x v="0"/>
    <x v="0"/>
  </r>
  <r>
    <x v="3"/>
    <x v="8"/>
    <x v="22"/>
    <x v="164"/>
    <n v="469"/>
    <n v="184736.36"/>
    <n v="130315.28999999998"/>
    <n v="54421.07"/>
    <n v="0"/>
    <n v="14712.55"/>
    <n v="13134.45"/>
    <n v="28701.919999999998"/>
    <n v="83852.899999999994"/>
    <n v="361"/>
    <n v="5593.38"/>
    <n v="22345.7"/>
    <n v="227"/>
    <n v="4653.22"/>
    <n v="10982.24"/>
    <n v="45"/>
    <n v="0"/>
    <n v="0"/>
    <x v="0"/>
    <x v="0"/>
    <x v="0"/>
    <x v="0"/>
    <x v="0"/>
    <x v="0"/>
  </r>
  <r>
    <x v="3"/>
    <x v="8"/>
    <x v="23"/>
    <x v="135"/>
    <n v="243"/>
    <n v="80807.649999999994"/>
    <n v="69630.37"/>
    <n v="11177.28"/>
    <n v="0"/>
    <n v="1726.47"/>
    <n v="7950.13"/>
    <n v="0"/>
    <n v="0"/>
    <n v="0"/>
    <n v="0"/>
    <n v="0"/>
    <n v="0"/>
    <n v="5422.81"/>
    <n v="61680.24"/>
    <n v="197"/>
    <n v="0"/>
    <n v="0"/>
    <x v="0"/>
    <x v="0"/>
    <x v="0"/>
    <x v="0"/>
    <x v="0"/>
    <x v="0"/>
  </r>
  <r>
    <x v="3"/>
    <x v="8"/>
    <x v="23"/>
    <x v="90"/>
    <n v="311"/>
    <n v="159425.12"/>
    <n v="145742.39999999999"/>
    <n v="13682.72"/>
    <n v="0"/>
    <n v="2187.9899999999998"/>
    <n v="9878.66"/>
    <n v="0"/>
    <n v="0"/>
    <n v="0"/>
    <n v="0"/>
    <n v="0"/>
    <n v="0"/>
    <n v="10422.73"/>
    <n v="135863.70000000001"/>
    <n v="517"/>
    <n v="0"/>
    <n v="0"/>
    <x v="0"/>
    <x v="0"/>
    <x v="0"/>
    <x v="0"/>
    <x v="0"/>
    <x v="0"/>
  </r>
  <r>
    <x v="3"/>
    <x v="8"/>
    <x v="23"/>
    <x v="91"/>
    <n v="251"/>
    <n v="103005.69"/>
    <n v="88519.72"/>
    <n v="14485.970000000001"/>
    <n v="0"/>
    <n v="2561.13"/>
    <n v="7184.47"/>
    <n v="0"/>
    <n v="0"/>
    <n v="0"/>
    <n v="0"/>
    <n v="0"/>
    <n v="0"/>
    <n v="11404.84"/>
    <n v="81335.25"/>
    <n v="315"/>
    <n v="0"/>
    <n v="0"/>
    <x v="0"/>
    <x v="0"/>
    <x v="0"/>
    <x v="0"/>
    <x v="0"/>
    <x v="0"/>
  </r>
  <r>
    <x v="3"/>
    <x v="8"/>
    <x v="23"/>
    <x v="124"/>
    <n v="187"/>
    <n v="69617.63"/>
    <n v="53149.840000000004"/>
    <n v="16467.79"/>
    <n v="0"/>
    <n v="2253.65"/>
    <n v="5693.95"/>
    <n v="0"/>
    <n v="0"/>
    <n v="0"/>
    <n v="0"/>
    <n v="0"/>
    <n v="0"/>
    <n v="7988.14"/>
    <n v="47455.89"/>
    <n v="224"/>
    <n v="0"/>
    <n v="0"/>
    <x v="0"/>
    <x v="0"/>
    <x v="0"/>
    <x v="0"/>
    <x v="0"/>
    <x v="0"/>
  </r>
  <r>
    <x v="3"/>
    <x v="8"/>
    <x v="23"/>
    <x v="125"/>
    <n v="70"/>
    <n v="54407.34"/>
    <n v="44060.409999999996"/>
    <n v="10346.93"/>
    <n v="4"/>
    <n v="1261.23"/>
    <n v="4349.2700000000004"/>
    <n v="0"/>
    <n v="0"/>
    <n v="0"/>
    <n v="0"/>
    <n v="0"/>
    <n v="0"/>
    <n v="1678.7"/>
    <n v="22447.3"/>
    <n v="59"/>
    <n v="7176"/>
    <n v="17263.84"/>
    <x v="0"/>
    <x v="0"/>
    <x v="0"/>
    <x v="0"/>
    <x v="0"/>
    <x v="0"/>
  </r>
  <r>
    <x v="3"/>
    <x v="8"/>
    <x v="23"/>
    <x v="165"/>
    <n v="42"/>
    <n v="18053.150000000001"/>
    <n v="4149.6900000000023"/>
    <n v="13903.46"/>
    <n v="0"/>
    <n v="670.45"/>
    <n v="1532.75"/>
    <n v="0"/>
    <n v="0"/>
    <n v="0"/>
    <n v="0"/>
    <n v="0"/>
    <n v="0"/>
    <n v="135.01"/>
    <n v="2616.94"/>
    <n v="8"/>
    <n v="0"/>
    <n v="0"/>
    <x v="0"/>
    <x v="0"/>
    <x v="0"/>
    <x v="0"/>
    <x v="0"/>
    <x v="0"/>
  </r>
  <r>
    <x v="3"/>
    <x v="8"/>
    <x v="23"/>
    <x v="167"/>
    <n v="34"/>
    <n v="63676.49"/>
    <n v="55071.729999999996"/>
    <n v="8604.76"/>
    <n v="2"/>
    <n v="640.47"/>
    <n v="978.93"/>
    <n v="0"/>
    <n v="0"/>
    <n v="0"/>
    <n v="103.85"/>
    <n v="489.63"/>
    <n v="6"/>
    <n v="157.44"/>
    <n v="629.76"/>
    <n v="3"/>
    <n v="7000"/>
    <n v="52973.41"/>
    <x v="0"/>
    <x v="0"/>
    <x v="0"/>
    <x v="0"/>
    <x v="0"/>
    <x v="0"/>
  </r>
  <r>
    <x v="3"/>
    <x v="8"/>
    <x v="23"/>
    <x v="168"/>
    <n v="119"/>
    <n v="35977.61"/>
    <n v="27965.58"/>
    <n v="8012.0300000000007"/>
    <n v="0"/>
    <n v="1099.17"/>
    <n v="2036.53"/>
    <n v="0"/>
    <n v="0"/>
    <n v="0"/>
    <n v="0"/>
    <n v="0"/>
    <n v="0"/>
    <n v="2780.86"/>
    <n v="25929.05"/>
    <n v="74"/>
    <n v="0"/>
    <n v="0"/>
    <x v="0"/>
    <x v="0"/>
    <x v="0"/>
    <x v="0"/>
    <x v="0"/>
    <x v="0"/>
  </r>
  <r>
    <x v="3"/>
    <x v="8"/>
    <x v="23"/>
    <x v="199"/>
    <n v="78"/>
    <n v="23848.41"/>
    <n v="21618.27"/>
    <n v="2230.1400000000003"/>
    <n v="0"/>
    <n v="386.43"/>
    <n v="1835.47"/>
    <n v="0"/>
    <n v="0"/>
    <n v="0"/>
    <n v="0"/>
    <n v="0"/>
    <n v="0"/>
    <n v="1322.71"/>
    <n v="19782.8"/>
    <n v="80"/>
    <n v="0"/>
    <n v="0"/>
    <x v="0"/>
    <x v="0"/>
    <x v="0"/>
    <x v="0"/>
    <x v="0"/>
    <x v="0"/>
  </r>
  <r>
    <x v="3"/>
    <x v="8"/>
    <x v="23"/>
    <x v="241"/>
    <n v="78"/>
    <n v="54420.43"/>
    <n v="43310.94"/>
    <n v="11109.49"/>
    <n v="0"/>
    <n v="402.5"/>
    <n v="1073.5"/>
    <n v="0"/>
    <n v="0"/>
    <n v="0"/>
    <n v="0"/>
    <n v="0"/>
    <n v="0"/>
    <n v="3476.99"/>
    <n v="42237.440000000002"/>
    <n v="93"/>
    <n v="0"/>
    <n v="0"/>
    <x v="0"/>
    <x v="0"/>
    <x v="0"/>
    <x v="0"/>
    <x v="0"/>
    <x v="0"/>
  </r>
  <r>
    <x v="3"/>
    <x v="8"/>
    <x v="24"/>
    <x v="94"/>
    <n v="332"/>
    <n v="242359.11"/>
    <n v="82134.349999999977"/>
    <n v="160224.76"/>
    <n v="44"/>
    <n v="34339.660000000003"/>
    <n v="16740.34"/>
    <n v="1606.62"/>
    <n v="982.11"/>
    <n v="10"/>
    <n v="958.25"/>
    <n v="400.22"/>
    <n v="12"/>
    <n v="1439.53"/>
    <n v="1803.18"/>
    <n v="28"/>
    <n v="121880.7"/>
    <n v="62208.5"/>
    <x v="0"/>
    <x v="0"/>
    <x v="0"/>
    <x v="0"/>
    <x v="0"/>
    <x v="0"/>
  </r>
  <r>
    <x v="3"/>
    <x v="8"/>
    <x v="24"/>
    <x v="95"/>
    <n v="89"/>
    <n v="104726.25"/>
    <n v="20665.47"/>
    <n v="84060.78"/>
    <n v="14"/>
    <n v="9559.6299999999992"/>
    <n v="3099.12"/>
    <n v="2588.1799999999998"/>
    <n v="820.4"/>
    <n v="4"/>
    <n v="97.03"/>
    <n v="125.32"/>
    <n v="3"/>
    <n v="600.24"/>
    <n v="71.760000000000005"/>
    <n v="4"/>
    <n v="71215.7"/>
    <n v="16548.87"/>
    <x v="0"/>
    <x v="0"/>
    <x v="0"/>
    <x v="0"/>
    <x v="0"/>
    <x v="0"/>
  </r>
  <r>
    <x v="3"/>
    <x v="8"/>
    <x v="24"/>
    <x v="97"/>
    <n v="280"/>
    <n v="366500.39"/>
    <n v="256123.34000000003"/>
    <n v="110377.04999999999"/>
    <n v="33"/>
    <n v="27251.65"/>
    <n v="12492.1"/>
    <n v="9714.35"/>
    <n v="15781.7"/>
    <n v="37"/>
    <n v="897.79"/>
    <n v="1137.32"/>
    <n v="15"/>
    <n v="259.86"/>
    <n v="1341.74"/>
    <n v="8"/>
    <n v="72253.399999999994"/>
    <n v="225370.5"/>
    <x v="0"/>
    <x v="0"/>
    <x v="0"/>
    <x v="0"/>
    <x v="0"/>
    <x v="0"/>
  </r>
  <r>
    <x v="3"/>
    <x v="8"/>
    <x v="24"/>
    <x v="98"/>
    <n v="334"/>
    <n v="276531.11"/>
    <n v="128161.70999999999"/>
    <n v="148369.4"/>
    <n v="32"/>
    <n v="35024.25"/>
    <n v="17145.75"/>
    <n v="11421.73"/>
    <n v="13507.48"/>
    <n v="53"/>
    <n v="3718.72"/>
    <n v="1089.6300000000001"/>
    <n v="32"/>
    <n v="2250.6"/>
    <n v="1035.25"/>
    <n v="23"/>
    <n v="95854.1"/>
    <n v="95383.6"/>
    <x v="0"/>
    <x v="0"/>
    <x v="0"/>
    <x v="0"/>
    <x v="0"/>
    <x v="0"/>
  </r>
  <r>
    <x v="3"/>
    <x v="8"/>
    <x v="24"/>
    <x v="126"/>
    <n v="170"/>
    <n v="70080.740000000005"/>
    <n v="39525.800000000003"/>
    <n v="30554.94"/>
    <n v="5"/>
    <n v="16987.38"/>
    <n v="8867.6200000000008"/>
    <n v="2018.96"/>
    <n v="7128.53"/>
    <n v="14"/>
    <n v="1096.82"/>
    <n v="6627.04"/>
    <n v="31"/>
    <n v="1252.78"/>
    <n v="3475.62"/>
    <n v="16"/>
    <n v="8199"/>
    <n v="13426.99"/>
    <x v="0"/>
    <x v="0"/>
    <x v="0"/>
    <x v="0"/>
    <x v="0"/>
    <x v="0"/>
  </r>
  <r>
    <x v="3"/>
    <x v="8"/>
    <x v="24"/>
    <x v="136"/>
    <n v="70"/>
    <n v="21533.03"/>
    <n v="5609.7599999999984"/>
    <n v="15923.27"/>
    <n v="2"/>
    <n v="6009.51"/>
    <n v="4895.49"/>
    <n v="1369.8"/>
    <n v="0"/>
    <n v="2"/>
    <n v="0"/>
    <n v="234"/>
    <n v="1"/>
    <n v="344.96"/>
    <n v="480.27"/>
    <n v="5"/>
    <n v="8199"/>
    <n v="0"/>
    <x v="0"/>
    <x v="0"/>
    <x v="0"/>
    <x v="0"/>
    <x v="0"/>
    <x v="0"/>
  </r>
  <r>
    <x v="3"/>
    <x v="8"/>
    <x v="24"/>
    <x v="127"/>
    <n v="1036"/>
    <n v="84367.23"/>
    <n v="37170.689999999995"/>
    <n v="47196.54"/>
    <n v="0"/>
    <n v="40591.25"/>
    <n v="22665.25"/>
    <n v="1827.69"/>
    <n v="9104.98"/>
    <n v="20"/>
    <n v="2628.07"/>
    <n v="1438.27"/>
    <n v="30"/>
    <n v="2054.5300000000002"/>
    <n v="3962.19"/>
    <n v="81"/>
    <n v="0"/>
    <n v="0"/>
    <x v="0"/>
    <x v="0"/>
    <x v="0"/>
    <x v="0"/>
    <x v="0"/>
    <x v="0"/>
  </r>
  <r>
    <x v="3"/>
    <x v="8"/>
    <x v="25"/>
    <x v="101"/>
    <n v="127"/>
    <n v="153788.07999999999"/>
    <n v="120370.98999999999"/>
    <n v="33417.089999999997"/>
    <n v="12"/>
    <n v="11748.51"/>
    <n v="9865.24"/>
    <n v="0"/>
    <n v="0"/>
    <n v="0"/>
    <n v="210.6"/>
    <n v="156.59"/>
    <n v="4"/>
    <n v="137.97999999999999"/>
    <n v="4387.7"/>
    <n v="21"/>
    <n v="21320"/>
    <n v="105961.5"/>
    <x v="0"/>
    <x v="0"/>
    <x v="0"/>
    <x v="0"/>
    <x v="0"/>
    <x v="0"/>
  </r>
  <r>
    <x v="3"/>
    <x v="8"/>
    <x v="25"/>
    <x v="128"/>
    <n v="411"/>
    <n v="73599.67"/>
    <n v="45718.979999999996"/>
    <n v="27880.69"/>
    <n v="0"/>
    <n v="24725.5"/>
    <n v="28938.5"/>
    <n v="0"/>
    <n v="0"/>
    <n v="0"/>
    <n v="0"/>
    <n v="0"/>
    <n v="0"/>
    <n v="3155.19"/>
    <n v="16780.48"/>
    <n v="150"/>
    <n v="0"/>
    <n v="0"/>
    <x v="0"/>
    <x v="0"/>
    <x v="0"/>
    <x v="0"/>
    <x v="0"/>
    <x v="0"/>
  </r>
  <r>
    <x v="3"/>
    <x v="8"/>
    <x v="25"/>
    <x v="137"/>
    <n v="85"/>
    <n v="44405.59"/>
    <n v="35174.429999999993"/>
    <n v="9231.16"/>
    <n v="2"/>
    <n v="7029.63"/>
    <n v="6407.87"/>
    <n v="0"/>
    <n v="0"/>
    <n v="0"/>
    <n v="0"/>
    <n v="0"/>
    <n v="0"/>
    <n v="2201.5300000000002"/>
    <n v="19137.78"/>
    <n v="61"/>
    <n v="0"/>
    <n v="9628.7800000000007"/>
    <x v="0"/>
    <x v="0"/>
    <x v="0"/>
    <x v="0"/>
    <x v="0"/>
    <x v="0"/>
  </r>
  <r>
    <x v="3"/>
    <x v="8"/>
    <x v="25"/>
    <x v="169"/>
    <n v="156"/>
    <n v="55338.07"/>
    <n v="39190.46"/>
    <n v="16147.609999999999"/>
    <n v="2"/>
    <n v="9921.3799999999992"/>
    <n v="13314.87"/>
    <n v="0"/>
    <n v="0"/>
    <n v="0"/>
    <n v="154.80000000000001"/>
    <n v="0"/>
    <n v="1"/>
    <n v="897.43"/>
    <n v="13660.22"/>
    <n v="40"/>
    <n v="3811"/>
    <n v="12215.37"/>
    <x v="0"/>
    <x v="0"/>
    <x v="0"/>
    <x v="0"/>
    <x v="0"/>
    <x v="0"/>
  </r>
  <r>
    <x v="3"/>
    <x v="8"/>
    <x v="25"/>
    <x v="192"/>
    <n v="95"/>
    <n v="14795.28"/>
    <n v="8074.5400000000009"/>
    <n v="6720.74"/>
    <n v="0"/>
    <n v="6136.9"/>
    <n v="6592.1"/>
    <n v="0"/>
    <n v="0"/>
    <n v="0"/>
    <n v="0"/>
    <n v="0"/>
    <n v="0"/>
    <n v="583.84"/>
    <n v="1482.44"/>
    <n v="20"/>
    <n v="0"/>
    <n v="0"/>
    <x v="0"/>
    <x v="0"/>
    <x v="0"/>
    <x v="0"/>
    <x v="0"/>
    <x v="0"/>
  </r>
  <r>
    <x v="3"/>
    <x v="8"/>
    <x v="26"/>
    <x v="104"/>
    <n v="244"/>
    <n v="61549.05"/>
    <n v="18359.380000000005"/>
    <n v="43189.67"/>
    <n v="0"/>
    <n v="18288.14"/>
    <n v="12131.86"/>
    <n v="0"/>
    <n v="0"/>
    <n v="0"/>
    <n v="689.99"/>
    <n v="4543.03"/>
    <n v="32"/>
    <n v="116.54"/>
    <n v="1684.49"/>
    <n v="7"/>
    <n v="0"/>
    <n v="0"/>
    <x v="0"/>
    <x v="0"/>
    <x v="0"/>
    <x v="0"/>
    <x v="0"/>
    <x v="0"/>
  </r>
  <r>
    <x v="3"/>
    <x v="8"/>
    <x v="26"/>
    <x v="105"/>
    <n v="378"/>
    <n v="64595.1"/>
    <n v="32357.52"/>
    <n v="32237.579999999998"/>
    <n v="0"/>
    <n v="26582.76"/>
    <n v="18034.740000000002"/>
    <n v="0"/>
    <n v="0"/>
    <n v="0"/>
    <n v="1615.79"/>
    <n v="8433.2900000000009"/>
    <n v="83"/>
    <n v="2839.03"/>
    <n v="5889.49"/>
    <n v="35"/>
    <n v="0"/>
    <n v="0"/>
    <x v="0"/>
    <x v="0"/>
    <x v="0"/>
    <x v="0"/>
    <x v="0"/>
    <x v="0"/>
  </r>
  <r>
    <x v="3"/>
    <x v="8"/>
    <x v="26"/>
    <x v="106"/>
    <n v="97"/>
    <n v="29737.07"/>
    <n v="14359.31"/>
    <n v="15377.76"/>
    <n v="0"/>
    <n v="6331.78"/>
    <n v="7712.62"/>
    <n v="0"/>
    <n v="0"/>
    <n v="0"/>
    <n v="2271.15"/>
    <n v="4784.82"/>
    <n v="47"/>
    <n v="586.83000000000004"/>
    <n v="1861.87"/>
    <n v="7"/>
    <n v="0"/>
    <n v="0"/>
    <x v="0"/>
    <x v="0"/>
    <x v="0"/>
    <x v="0"/>
    <x v="0"/>
    <x v="0"/>
  </r>
  <r>
    <x v="0"/>
    <x v="9"/>
    <x v="0"/>
    <x v="3"/>
    <n v="259"/>
    <n v="103899.75"/>
    <n v="54915.350000000006"/>
    <n v="48984.399999999994"/>
    <n v="0"/>
    <n v="11804.05"/>
    <n v="10624.45"/>
    <n v="15776.61"/>
    <n v="21602.61"/>
    <n v="102"/>
    <n v="9195.43"/>
    <n v="12991.72"/>
    <n v="203"/>
    <n v="8326.31"/>
    <n v="9696.57"/>
    <n v="405"/>
    <n v="0"/>
    <n v="0"/>
    <x v="0"/>
    <x v="0"/>
    <x v="0"/>
    <x v="0"/>
    <x v="0"/>
    <x v="0"/>
  </r>
  <r>
    <x v="0"/>
    <x v="9"/>
    <x v="0"/>
    <x v="4"/>
    <n v="280"/>
    <n v="78463.95"/>
    <n v="31561.1"/>
    <n v="46902.85"/>
    <n v="0"/>
    <n v="13895.85"/>
    <n v="10423.65"/>
    <n v="4742.83"/>
    <n v="7414.67"/>
    <n v="66"/>
    <n v="8268.2800000000007"/>
    <n v="6586.02"/>
    <n v="136"/>
    <n v="10015.89"/>
    <n v="7136.76"/>
    <n v="396"/>
    <n v="0"/>
    <n v="0"/>
    <x v="0"/>
    <x v="0"/>
    <x v="0"/>
    <x v="0"/>
    <x v="0"/>
    <x v="0"/>
  </r>
  <r>
    <x v="0"/>
    <x v="9"/>
    <x v="0"/>
    <x v="6"/>
    <n v="456"/>
    <n v="77913.600000000006"/>
    <n v="25739.400000000009"/>
    <n v="52174.2"/>
    <n v="0"/>
    <n v="31477.3"/>
    <n v="12060.2"/>
    <n v="1278.03"/>
    <n v="180.12"/>
    <n v="12"/>
    <n v="2724.9"/>
    <n v="3119.2"/>
    <n v="55"/>
    <n v="15631.97"/>
    <n v="10379.879999999999"/>
    <n v="625"/>
    <n v="0"/>
    <n v="0"/>
    <x v="0"/>
    <x v="0"/>
    <x v="0"/>
    <x v="0"/>
    <x v="0"/>
    <x v="0"/>
  </r>
  <r>
    <x v="0"/>
    <x v="9"/>
    <x v="0"/>
    <x v="8"/>
    <n v="3"/>
    <n v="725.05"/>
    <n v="144.28999999999996"/>
    <n v="580.76"/>
    <n v="0"/>
    <n v="71.55"/>
    <n v="54.45"/>
    <n v="0"/>
    <n v="0"/>
    <n v="0"/>
    <n v="0"/>
    <n v="0"/>
    <n v="0"/>
    <n v="509.21"/>
    <n v="89.84"/>
    <n v="15"/>
    <n v="0"/>
    <n v="0"/>
    <x v="0"/>
    <x v="0"/>
    <x v="0"/>
    <x v="0"/>
    <x v="0"/>
    <x v="0"/>
  </r>
  <r>
    <x v="0"/>
    <x v="9"/>
    <x v="0"/>
    <x v="9"/>
    <n v="19"/>
    <n v="4487"/>
    <n v="1152.1999999999998"/>
    <n v="3334.8"/>
    <n v="0"/>
    <n v="1620.9"/>
    <n v="337.1"/>
    <n v="0"/>
    <n v="0"/>
    <n v="0"/>
    <n v="297.79000000000002"/>
    <n v="624.91"/>
    <n v="8"/>
    <n v="1416.11"/>
    <n v="190.19"/>
    <n v="30"/>
    <n v="0"/>
    <n v="0"/>
    <x v="0"/>
    <x v="0"/>
    <x v="0"/>
    <x v="0"/>
    <x v="0"/>
    <x v="0"/>
  </r>
  <r>
    <x v="0"/>
    <x v="9"/>
    <x v="0"/>
    <x v="111"/>
    <n v="16"/>
    <n v="3820.95"/>
    <n v="1914.1799999999998"/>
    <n v="1906.77"/>
    <n v="0"/>
    <n v="320.69"/>
    <n v="312.81"/>
    <n v="645.38"/>
    <n v="400.27"/>
    <n v="7"/>
    <n v="652.02"/>
    <n v="740.48"/>
    <n v="13"/>
    <n v="214.68"/>
    <n v="460.62"/>
    <n v="14"/>
    <n v="0"/>
    <n v="0"/>
    <x v="0"/>
    <x v="0"/>
    <x v="0"/>
    <x v="0"/>
    <x v="0"/>
    <x v="0"/>
  </r>
  <r>
    <x v="0"/>
    <x v="9"/>
    <x v="0"/>
    <x v="11"/>
    <n v="326"/>
    <n v="141744"/>
    <n v="75708.36"/>
    <n v="66035.64"/>
    <n v="0"/>
    <n v="17192.7"/>
    <n v="11397.3"/>
    <n v="10090.870000000001"/>
    <n v="33050.83"/>
    <n v="122"/>
    <n v="13938.19"/>
    <n v="17964.439999999999"/>
    <n v="291"/>
    <n v="13160.88"/>
    <n v="13295.79"/>
    <n v="538"/>
    <n v="0"/>
    <n v="0"/>
    <x v="0"/>
    <x v="0"/>
    <x v="0"/>
    <x v="0"/>
    <x v="0"/>
    <x v="0"/>
  </r>
  <r>
    <x v="0"/>
    <x v="9"/>
    <x v="0"/>
    <x v="12"/>
    <n v="7"/>
    <n v="1243.8"/>
    <n v="732.08999999999992"/>
    <n v="511.71000000000004"/>
    <n v="0"/>
    <n v="214.2"/>
    <n v="281.8"/>
    <n v="0"/>
    <n v="0"/>
    <n v="0"/>
    <n v="54.04"/>
    <n v="331.21"/>
    <n v="6"/>
    <n v="243.47"/>
    <n v="119.08"/>
    <n v="9"/>
    <n v="0"/>
    <n v="0"/>
    <x v="0"/>
    <x v="0"/>
    <x v="0"/>
    <x v="0"/>
    <x v="0"/>
    <x v="0"/>
  </r>
  <r>
    <x v="0"/>
    <x v="9"/>
    <x v="0"/>
    <x v="13"/>
    <n v="486"/>
    <n v="127778.2"/>
    <n v="53246.159999999989"/>
    <n v="74532.040000000008"/>
    <n v="0"/>
    <n v="13639.2"/>
    <n v="8119.3"/>
    <n v="18996.05"/>
    <n v="15197.35"/>
    <n v="168"/>
    <n v="19328.400000000001"/>
    <n v="15514.05"/>
    <n v="297"/>
    <n v="15568.39"/>
    <n v="14415.46"/>
    <n v="654"/>
    <n v="0"/>
    <n v="0"/>
    <x v="0"/>
    <x v="0"/>
    <x v="0"/>
    <x v="0"/>
    <x v="0"/>
    <x v="0"/>
  </r>
  <r>
    <x v="0"/>
    <x v="9"/>
    <x v="0"/>
    <x v="14"/>
    <n v="407"/>
    <n v="75684.649999999994"/>
    <n v="29017.619999999995"/>
    <n v="46667.03"/>
    <n v="0"/>
    <n v="25531.5"/>
    <n v="12208"/>
    <n v="676.12"/>
    <n v="329.08"/>
    <n v="8"/>
    <n v="2422.63"/>
    <n v="4582.42"/>
    <n v="60"/>
    <n v="16515.78"/>
    <n v="11898.12"/>
    <n v="700"/>
    <n v="0"/>
    <n v="0"/>
    <x v="0"/>
    <x v="0"/>
    <x v="0"/>
    <x v="0"/>
    <x v="0"/>
    <x v="0"/>
  </r>
  <r>
    <x v="0"/>
    <x v="9"/>
    <x v="0"/>
    <x v="15"/>
    <n v="376"/>
    <n v="122126.72"/>
    <n v="54358.81"/>
    <n v="67767.91"/>
    <n v="0"/>
    <n v="11710.31"/>
    <n v="5585.69"/>
    <n v="12002.82"/>
    <n v="25325.07"/>
    <n v="101"/>
    <n v="19704.75"/>
    <n v="11588.95"/>
    <n v="246"/>
    <n v="14930.03"/>
    <n v="11859.1"/>
    <n v="607"/>
    <n v="0"/>
    <n v="0"/>
    <x v="0"/>
    <x v="0"/>
    <x v="0"/>
    <x v="0"/>
    <x v="0"/>
    <x v="0"/>
  </r>
  <r>
    <x v="0"/>
    <x v="9"/>
    <x v="0"/>
    <x v="16"/>
    <n v="368"/>
    <n v="73229.8"/>
    <n v="22709.510000000009"/>
    <n v="50520.289999999994"/>
    <n v="0"/>
    <n v="11841.04"/>
    <n v="5197.71"/>
    <n v="10752.63"/>
    <n v="6960.97"/>
    <n v="53"/>
    <n v="7017.69"/>
    <n v="3999.21"/>
    <n v="101"/>
    <n v="11681.93"/>
    <n v="6551.62"/>
    <n v="438"/>
    <n v="0"/>
    <n v="0"/>
    <x v="0"/>
    <x v="0"/>
    <x v="0"/>
    <x v="0"/>
    <x v="0"/>
    <x v="0"/>
  </r>
  <r>
    <x v="0"/>
    <x v="9"/>
    <x v="0"/>
    <x v="18"/>
    <n v="300"/>
    <n v="88050.7"/>
    <n v="31683.229999999996"/>
    <n v="56367.47"/>
    <n v="0"/>
    <n v="9961.83"/>
    <n v="4231.42"/>
    <n v="11013.28"/>
    <n v="8095.57"/>
    <n v="67"/>
    <n v="11959.07"/>
    <n v="11238.68"/>
    <n v="201"/>
    <n v="11151.29"/>
    <n v="8117.56"/>
    <n v="458"/>
    <n v="0"/>
    <n v="0"/>
    <x v="0"/>
    <x v="0"/>
    <x v="0"/>
    <x v="0"/>
    <x v="0"/>
    <x v="0"/>
  </r>
  <r>
    <x v="0"/>
    <x v="9"/>
    <x v="0"/>
    <x v="19"/>
    <n v="88"/>
    <n v="16817.55"/>
    <n v="7440.73"/>
    <n v="9376.82"/>
    <n v="0"/>
    <n v="5339.5"/>
    <n v="2732.5"/>
    <n v="13.75"/>
    <n v="1137.4000000000001"/>
    <n v="1"/>
    <n v="160.85"/>
    <n v="815.15"/>
    <n v="12"/>
    <n v="3614.72"/>
    <n v="2755.68"/>
    <n v="164"/>
    <n v="0"/>
    <n v="0"/>
    <x v="0"/>
    <x v="0"/>
    <x v="0"/>
    <x v="0"/>
    <x v="0"/>
    <x v="0"/>
  </r>
  <r>
    <x v="0"/>
    <x v="9"/>
    <x v="0"/>
    <x v="20"/>
    <n v="2"/>
    <n v="912"/>
    <n v="729.6"/>
    <n v="182.4"/>
    <n v="0"/>
    <n v="26.4"/>
    <n v="105.6"/>
    <n v="156"/>
    <n v="624"/>
    <n v="2"/>
    <n v="0"/>
    <n v="0"/>
    <n v="0"/>
    <n v="0"/>
    <n v="0"/>
    <n v="0"/>
    <n v="0"/>
    <n v="0"/>
    <x v="0"/>
    <x v="0"/>
    <x v="0"/>
    <x v="0"/>
    <x v="0"/>
    <x v="0"/>
  </r>
  <r>
    <x v="0"/>
    <x v="9"/>
    <x v="1"/>
    <x v="0"/>
    <n v="1498"/>
    <n v="751061.44"/>
    <n v="486213.47"/>
    <n v="264847.96999999997"/>
    <n v="82"/>
    <n v="138313.4"/>
    <n v="70806.64"/>
    <n v="34373.57"/>
    <n v="14206.33"/>
    <n v="233"/>
    <n v="25120.52"/>
    <n v="21103.68"/>
    <n v="411"/>
    <n v="15999.89"/>
    <n v="20056.810000000001"/>
    <n v="387"/>
    <n v="48267.59"/>
    <n v="360040.1"/>
    <x v="0"/>
    <x v="0"/>
    <x v="0"/>
    <x v="0"/>
    <x v="0"/>
    <x v="0"/>
  </r>
  <r>
    <x v="0"/>
    <x v="9"/>
    <x v="1"/>
    <x v="1"/>
    <n v="601"/>
    <n v="739190.83"/>
    <n v="652188.34"/>
    <n v="87002.49"/>
    <n v="55"/>
    <n v="32824.550000000003"/>
    <n v="41222.449999999997"/>
    <n v="3990.02"/>
    <n v="4558.03"/>
    <n v="30"/>
    <n v="8367.07"/>
    <n v="13078.63"/>
    <n v="195"/>
    <n v="5387.02"/>
    <n v="11071.98"/>
    <n v="311"/>
    <n v="32808.83"/>
    <n v="582257.30000000005"/>
    <x v="0"/>
    <x v="0"/>
    <x v="0"/>
    <x v="0"/>
    <x v="0"/>
    <x v="0"/>
  </r>
  <r>
    <x v="0"/>
    <x v="9"/>
    <x v="1"/>
    <x v="22"/>
    <n v="18"/>
    <n v="9694.5499999999993"/>
    <n v="4328.2499999999991"/>
    <n v="5366.3"/>
    <n v="0"/>
    <n v="2085"/>
    <n v="1292.5"/>
    <n v="0"/>
    <n v="0"/>
    <n v="0"/>
    <n v="25.09"/>
    <n v="100.36"/>
    <n v="1"/>
    <n v="3256.21"/>
    <n v="2935.39"/>
    <n v="14"/>
    <n v="0"/>
    <n v="0"/>
    <x v="0"/>
    <x v="0"/>
    <x v="0"/>
    <x v="0"/>
    <x v="0"/>
    <x v="0"/>
  </r>
  <r>
    <x v="0"/>
    <x v="9"/>
    <x v="1"/>
    <x v="23"/>
    <n v="60"/>
    <n v="31799.11"/>
    <n v="9305.380000000001"/>
    <n v="22493.73"/>
    <n v="0"/>
    <n v="6685.75"/>
    <n v="3939.25"/>
    <n v="642.66"/>
    <n v="266.33999999999997"/>
    <n v="7"/>
    <n v="12277.76"/>
    <n v="4865.55"/>
    <n v="82"/>
    <n v="58.56"/>
    <n v="234.24"/>
    <n v="1"/>
    <n v="0"/>
    <n v="0"/>
    <x v="0"/>
    <x v="0"/>
    <x v="0"/>
    <x v="0"/>
    <x v="0"/>
    <x v="0"/>
  </r>
  <r>
    <x v="0"/>
    <x v="9"/>
    <x v="1"/>
    <x v="24"/>
    <n v="0"/>
    <n v="1478780.93"/>
    <n v="1423339.02"/>
    <n v="55441.91"/>
    <n v="54"/>
    <n v="0"/>
    <n v="0"/>
    <n v="0"/>
    <n v="0"/>
    <n v="0"/>
    <n v="0"/>
    <n v="0"/>
    <n v="0"/>
    <n v="0"/>
    <n v="0"/>
    <n v="0"/>
    <n v="52608.91"/>
    <n v="1423339"/>
    <x v="0"/>
    <x v="0"/>
    <x v="0"/>
    <x v="0"/>
    <x v="0"/>
    <x v="0"/>
  </r>
  <r>
    <x v="0"/>
    <x v="9"/>
    <x v="1"/>
    <x v="15"/>
    <n v="1"/>
    <n v="60"/>
    <n v="0"/>
    <n v="60"/>
    <n v="0"/>
    <n v="60"/>
    <n v="0"/>
    <n v="0"/>
    <n v="0"/>
    <n v="0"/>
    <n v="0"/>
    <n v="0"/>
    <n v="0"/>
    <n v="0"/>
    <n v="0"/>
    <n v="0"/>
    <n v="0"/>
    <n v="0"/>
    <x v="0"/>
    <x v="0"/>
    <x v="0"/>
    <x v="0"/>
    <x v="0"/>
    <x v="0"/>
  </r>
  <r>
    <x v="0"/>
    <x v="9"/>
    <x v="1"/>
    <x v="112"/>
    <n v="412"/>
    <n v="90573.1"/>
    <n v="51610.080000000009"/>
    <n v="38963.019999999997"/>
    <n v="0"/>
    <n v="26588.799999999999"/>
    <n v="32271.200000000001"/>
    <n v="2362.64"/>
    <n v="1548.21"/>
    <n v="22"/>
    <n v="5710.9"/>
    <n v="8601.25"/>
    <n v="154"/>
    <n v="4234.68"/>
    <n v="9189.42"/>
    <n v="185"/>
    <n v="0"/>
    <n v="0"/>
    <x v="0"/>
    <x v="0"/>
    <x v="0"/>
    <x v="0"/>
    <x v="0"/>
    <x v="0"/>
  </r>
  <r>
    <x v="0"/>
    <x v="9"/>
    <x v="2"/>
    <x v="114"/>
    <n v="784"/>
    <n v="695454.13"/>
    <n v="346541.86"/>
    <n v="348912.27"/>
    <n v="10"/>
    <n v="59326.15"/>
    <n v="49405.85"/>
    <n v="64140.2"/>
    <n v="39182.519999999997"/>
    <n v="232"/>
    <n v="194073.60000000001"/>
    <n v="153325.70000000001"/>
    <n v="2428"/>
    <n v="16949.73"/>
    <n v="9731.32"/>
    <n v="101"/>
    <n v="12685.59"/>
    <n v="94896.45"/>
    <x v="0"/>
    <x v="0"/>
    <x v="0"/>
    <x v="0"/>
    <x v="0"/>
    <x v="0"/>
  </r>
  <r>
    <x v="0"/>
    <x v="9"/>
    <x v="2"/>
    <x v="25"/>
    <n v="81"/>
    <n v="41735.800000000003"/>
    <n v="24802.620000000003"/>
    <n v="16933.18"/>
    <n v="0"/>
    <n v="5587.75"/>
    <n v="6568.25"/>
    <n v="2658.9"/>
    <n v="1857.1"/>
    <n v="13"/>
    <n v="8481.18"/>
    <n v="16056.87"/>
    <n v="199"/>
    <n v="205.35"/>
    <n v="320.39999999999998"/>
    <n v="12"/>
    <n v="0"/>
    <n v="0"/>
    <x v="0"/>
    <x v="0"/>
    <x v="0"/>
    <x v="0"/>
    <x v="0"/>
    <x v="0"/>
  </r>
  <r>
    <x v="0"/>
    <x v="9"/>
    <x v="2"/>
    <x v="26"/>
    <n v="259"/>
    <n v="201069.77"/>
    <n v="99050.9"/>
    <n v="102018.87"/>
    <n v="1"/>
    <n v="20210.38"/>
    <n v="18215.87"/>
    <n v="13757.73"/>
    <n v="13019.97"/>
    <n v="61"/>
    <n v="58551.09"/>
    <n v="67717.56"/>
    <n v="827"/>
    <n v="89.1"/>
    <n v="97.5"/>
    <n v="2"/>
    <n v="5934.57"/>
    <n v="0"/>
    <x v="0"/>
    <x v="0"/>
    <x v="0"/>
    <x v="0"/>
    <x v="0"/>
    <x v="0"/>
  </r>
  <r>
    <x v="0"/>
    <x v="9"/>
    <x v="3"/>
    <x v="27"/>
    <n v="318"/>
    <n v="125051.29"/>
    <n v="57462.479999999996"/>
    <n v="67588.81"/>
    <n v="0"/>
    <n v="12339.2"/>
    <n v="7785.3"/>
    <n v="29824.17"/>
    <n v="32365.3"/>
    <n v="154"/>
    <n v="18302.16"/>
    <n v="13273.31"/>
    <n v="257"/>
    <n v="4605.28"/>
    <n v="4038.57"/>
    <n v="15"/>
    <n v="0"/>
    <n v="0"/>
    <x v="0"/>
    <x v="0"/>
    <x v="0"/>
    <x v="0"/>
    <x v="0"/>
    <x v="0"/>
  </r>
  <r>
    <x v="0"/>
    <x v="9"/>
    <x v="3"/>
    <x v="28"/>
    <n v="138"/>
    <n v="155633.19"/>
    <n v="90007.700000000012"/>
    <n v="65625.489999999991"/>
    <n v="7"/>
    <n v="14580.75"/>
    <n v="7764.25"/>
    <n v="15430.25"/>
    <n v="13106.95"/>
    <n v="67"/>
    <n v="5132.67"/>
    <n v="2341.42"/>
    <n v="100"/>
    <n v="80.099999999999994"/>
    <n v="100.75"/>
    <n v="5"/>
    <n v="30401.72"/>
    <n v="66694.33"/>
    <x v="0"/>
    <x v="0"/>
    <x v="0"/>
    <x v="0"/>
    <x v="0"/>
    <x v="0"/>
  </r>
  <r>
    <x v="0"/>
    <x v="9"/>
    <x v="3"/>
    <x v="29"/>
    <n v="368"/>
    <n v="701233.14"/>
    <n v="326521.39"/>
    <n v="374711.75"/>
    <n v="46"/>
    <n v="36722.51"/>
    <n v="19459.990000000002"/>
    <n v="46180.15"/>
    <n v="40101.599999999999"/>
    <n v="181"/>
    <n v="32689.57"/>
    <n v="23467.279999999999"/>
    <n v="526"/>
    <n v="8923.6200000000008"/>
    <n v="693.08"/>
    <n v="35"/>
    <n v="245531.9"/>
    <n v="242799.4"/>
    <x v="0"/>
    <x v="0"/>
    <x v="0"/>
    <x v="0"/>
    <x v="0"/>
    <x v="0"/>
  </r>
  <r>
    <x v="0"/>
    <x v="9"/>
    <x v="3"/>
    <x v="115"/>
    <n v="5"/>
    <n v="2541.5500000000002"/>
    <n v="2084.9900000000002"/>
    <n v="456.56"/>
    <n v="0"/>
    <n v="126.2"/>
    <n v="168.8"/>
    <n v="105.21"/>
    <n v="700.84"/>
    <n v="3"/>
    <n v="225.15"/>
    <n v="1215.3499999999999"/>
    <n v="15"/>
    <n v="0"/>
    <n v="0"/>
    <n v="0"/>
    <n v="0"/>
    <n v="0"/>
    <x v="0"/>
    <x v="0"/>
    <x v="0"/>
    <x v="0"/>
    <x v="0"/>
    <x v="0"/>
  </r>
  <r>
    <x v="0"/>
    <x v="9"/>
    <x v="4"/>
    <x v="31"/>
    <n v="76"/>
    <n v="102694.45"/>
    <n v="100604.45"/>
    <n v="2090"/>
    <n v="0"/>
    <n v="0"/>
    <n v="0"/>
    <n v="0"/>
    <n v="0"/>
    <n v="0"/>
    <n v="0"/>
    <n v="0"/>
    <n v="0"/>
    <n v="0"/>
    <n v="0"/>
    <n v="0"/>
    <n v="0"/>
    <n v="0"/>
    <x v="0"/>
    <x v="0"/>
    <x v="0"/>
    <x v="0"/>
    <x v="0"/>
    <x v="0"/>
  </r>
  <r>
    <x v="0"/>
    <x v="9"/>
    <x v="4"/>
    <x v="32"/>
    <n v="81"/>
    <n v="85295.2"/>
    <n v="85295.2"/>
    <n v="0"/>
    <n v="0"/>
    <n v="0"/>
    <n v="0"/>
    <n v="0"/>
    <n v="0"/>
    <n v="0"/>
    <n v="0"/>
    <n v="0"/>
    <n v="0"/>
    <n v="0"/>
    <n v="0"/>
    <n v="0"/>
    <n v="0"/>
    <n v="0"/>
    <x v="0"/>
    <x v="0"/>
    <x v="0"/>
    <x v="0"/>
    <x v="0"/>
    <x v="0"/>
  </r>
  <r>
    <x v="0"/>
    <x v="9"/>
    <x v="5"/>
    <x v="33"/>
    <n v="119"/>
    <n v="164862.44"/>
    <n v="110575.20000000001"/>
    <n v="54287.24"/>
    <n v="6"/>
    <n v="12457.13"/>
    <n v="4746.62"/>
    <n v="25353.55"/>
    <n v="12428.2"/>
    <n v="23"/>
    <n v="0"/>
    <n v="83"/>
    <n v="1"/>
    <n v="687.56"/>
    <n v="15.84"/>
    <n v="3"/>
    <n v="15750"/>
    <n v="93301.54"/>
    <x v="0"/>
    <x v="0"/>
    <x v="0"/>
    <x v="0"/>
    <x v="0"/>
    <x v="0"/>
  </r>
  <r>
    <x v="0"/>
    <x v="9"/>
    <x v="5"/>
    <x v="34"/>
    <n v="382"/>
    <n v="558833.13"/>
    <n v="373706.99"/>
    <n v="185126.13999999998"/>
    <n v="5"/>
    <n v="36001.15"/>
    <n v="20661.349999999999"/>
    <n v="86748.72"/>
    <n v="61399.95"/>
    <n v="196"/>
    <n v="1304.3699999999999"/>
    <n v="786.88"/>
    <n v="18"/>
    <n v="3034.3"/>
    <n v="1332.35"/>
    <n v="20"/>
    <n v="57825.599999999999"/>
    <n v="289526.5"/>
    <x v="0"/>
    <x v="0"/>
    <x v="0"/>
    <x v="0"/>
    <x v="0"/>
    <x v="0"/>
  </r>
  <r>
    <x v="0"/>
    <x v="9"/>
    <x v="5"/>
    <x v="35"/>
    <n v="0"/>
    <n v="1227160.1000000001"/>
    <n v="1189738.02"/>
    <n v="37422.080000000002"/>
    <n v="27"/>
    <n v="0"/>
    <n v="0"/>
    <n v="0"/>
    <n v="0"/>
    <n v="0"/>
    <n v="0"/>
    <n v="0"/>
    <n v="0"/>
    <n v="0"/>
    <n v="0"/>
    <n v="0"/>
    <n v="37422.080000000002"/>
    <n v="1189738"/>
    <x v="0"/>
    <x v="0"/>
    <x v="0"/>
    <x v="0"/>
    <x v="0"/>
    <x v="0"/>
  </r>
  <r>
    <x v="0"/>
    <x v="9"/>
    <x v="5"/>
    <x v="36"/>
    <n v="78"/>
    <n v="38372.160000000003"/>
    <n v="19777.800000000003"/>
    <n v="18594.36"/>
    <n v="0"/>
    <n v="3219.85"/>
    <n v="1690.65"/>
    <n v="14527.58"/>
    <n v="17398.93"/>
    <n v="28"/>
    <n v="799.73"/>
    <n v="625.82000000000005"/>
    <n v="11"/>
    <n v="47.2"/>
    <n v="62.4"/>
    <n v="4"/>
    <n v="0"/>
    <n v="0"/>
    <x v="0"/>
    <x v="0"/>
    <x v="0"/>
    <x v="0"/>
    <x v="0"/>
    <x v="0"/>
  </r>
  <r>
    <x v="0"/>
    <x v="9"/>
    <x v="6"/>
    <x v="38"/>
    <n v="193"/>
    <n v="1525006.41"/>
    <n v="1455061.0499999998"/>
    <n v="69945.36"/>
    <n v="38"/>
    <n v="17379.89"/>
    <n v="14320.11"/>
    <n v="441.76"/>
    <n v="2393.2399999999998"/>
    <n v="7"/>
    <n v="4500.78"/>
    <n v="17552.95"/>
    <n v="196"/>
    <n v="21879.02"/>
    <n v="34985.69"/>
    <n v="171"/>
    <n v="20313.91"/>
    <n v="1385809"/>
    <x v="0"/>
    <x v="0"/>
    <x v="0"/>
    <x v="0"/>
    <x v="0"/>
    <x v="0"/>
  </r>
  <r>
    <x v="0"/>
    <x v="9"/>
    <x v="6"/>
    <x v="39"/>
    <n v="200"/>
    <n v="113182.35"/>
    <n v="55614.11"/>
    <n v="57568.240000000005"/>
    <n v="0"/>
    <n v="7028.95"/>
    <n v="6583.05"/>
    <n v="799.06"/>
    <n v="453.39"/>
    <n v="15"/>
    <n v="18718.39"/>
    <n v="19822.91"/>
    <n v="276"/>
    <n v="23196.84"/>
    <n v="28754.76"/>
    <n v="166"/>
    <n v="0"/>
    <n v="0"/>
    <x v="0"/>
    <x v="0"/>
    <x v="0"/>
    <x v="0"/>
    <x v="0"/>
    <x v="0"/>
  </r>
  <r>
    <x v="0"/>
    <x v="9"/>
    <x v="6"/>
    <x v="40"/>
    <n v="267"/>
    <n v="135847.62"/>
    <n v="74549.079999999987"/>
    <n v="61298.54"/>
    <n v="0"/>
    <n v="9035.85"/>
    <n v="9301.65"/>
    <n v="33"/>
    <n v="132"/>
    <n v="2"/>
    <n v="14004.08"/>
    <n v="27947.68"/>
    <n v="297"/>
    <n v="34605.61"/>
    <n v="37167.75"/>
    <n v="212"/>
    <n v="0"/>
    <n v="0"/>
    <x v="0"/>
    <x v="0"/>
    <x v="0"/>
    <x v="0"/>
    <x v="0"/>
    <x v="0"/>
  </r>
  <r>
    <x v="0"/>
    <x v="9"/>
    <x v="7"/>
    <x v="41"/>
    <n v="264"/>
    <n v="145760.19"/>
    <n v="65653.14"/>
    <n v="80107.05"/>
    <n v="0"/>
    <n v="18737.64"/>
    <n v="16287.36"/>
    <n v="5193.25"/>
    <n v="2832.11"/>
    <n v="26"/>
    <n v="26539.16"/>
    <n v="46182.57"/>
    <n v="521"/>
    <n v="0"/>
    <n v="351.1"/>
    <n v="4"/>
    <n v="0"/>
    <n v="0"/>
    <x v="0"/>
    <x v="0"/>
    <x v="0"/>
    <x v="0"/>
    <x v="0"/>
    <x v="0"/>
  </r>
  <r>
    <x v="0"/>
    <x v="9"/>
    <x v="8"/>
    <x v="5"/>
    <n v="376"/>
    <n v="271605.34000000003"/>
    <n v="223495.63000000003"/>
    <n v="48109.71"/>
    <n v="13"/>
    <n v="28828.95"/>
    <n v="23142.05"/>
    <n v="8141.36"/>
    <n v="5743.74"/>
    <n v="140"/>
    <n v="6794.35"/>
    <n v="7980.25"/>
    <n v="121"/>
    <n v="2301.0500000000002"/>
    <n v="3022.95"/>
    <n v="82"/>
    <n v="75"/>
    <n v="183606.6"/>
    <x v="0"/>
    <x v="0"/>
    <x v="0"/>
    <x v="0"/>
    <x v="0"/>
    <x v="0"/>
  </r>
  <r>
    <x v="0"/>
    <x v="9"/>
    <x v="8"/>
    <x v="42"/>
    <n v="187"/>
    <n v="356192.64"/>
    <n v="292705.2"/>
    <n v="63487.44"/>
    <n v="15"/>
    <n v="14769.75"/>
    <n v="10329"/>
    <n v="11486.54"/>
    <n v="9848.41"/>
    <n v="92"/>
    <n v="3254.14"/>
    <n v="3386.91"/>
    <n v="36"/>
    <n v="2043.33"/>
    <n v="789.22"/>
    <n v="19"/>
    <n v="30484.68"/>
    <n v="268351.7"/>
    <x v="0"/>
    <x v="0"/>
    <x v="0"/>
    <x v="0"/>
    <x v="0"/>
    <x v="0"/>
  </r>
  <r>
    <x v="0"/>
    <x v="9"/>
    <x v="9"/>
    <x v="43"/>
    <n v="576"/>
    <n v="226861.98"/>
    <n v="73515.44"/>
    <n v="153346.54"/>
    <n v="1"/>
    <n v="59534.64"/>
    <n v="27196.61"/>
    <n v="54758.15"/>
    <n v="26645.9"/>
    <n v="72"/>
    <n v="11605.08"/>
    <n v="2937.57"/>
    <n v="103"/>
    <n v="20007.669999999998"/>
    <n v="8093.03"/>
    <n v="50"/>
    <n v="0"/>
    <n v="8642.33"/>
    <x v="0"/>
    <x v="0"/>
    <x v="0"/>
    <x v="0"/>
    <x v="0"/>
    <x v="0"/>
  </r>
  <r>
    <x v="0"/>
    <x v="9"/>
    <x v="9"/>
    <x v="44"/>
    <n v="189"/>
    <n v="253358.73"/>
    <n v="171448.2"/>
    <n v="81910.53"/>
    <n v="3"/>
    <n v="37643.730000000003"/>
    <n v="11243.67"/>
    <n v="34346.86"/>
    <n v="23713.95"/>
    <n v="32"/>
    <n v="0"/>
    <n v="0"/>
    <n v="0"/>
    <n v="150.6"/>
    <n v="3060.6"/>
    <n v="2"/>
    <n v="9769.34"/>
    <n v="133430"/>
    <x v="0"/>
    <x v="0"/>
    <x v="0"/>
    <x v="0"/>
    <x v="0"/>
    <x v="0"/>
  </r>
  <r>
    <x v="0"/>
    <x v="9"/>
    <x v="9"/>
    <x v="45"/>
    <n v="328"/>
    <n v="178195.20000000001"/>
    <n v="63313.19"/>
    <n v="114882.01000000001"/>
    <n v="0"/>
    <n v="21617.3"/>
    <n v="9670.4500000000007"/>
    <n v="68087.839999999997"/>
    <n v="38796.61"/>
    <n v="83"/>
    <n v="8567.18"/>
    <n v="7139.82"/>
    <n v="102"/>
    <n v="16032.69"/>
    <n v="7706.31"/>
    <n v="57"/>
    <n v="0"/>
    <n v="0"/>
    <x v="0"/>
    <x v="0"/>
    <x v="0"/>
    <x v="0"/>
    <x v="0"/>
    <x v="0"/>
  </r>
  <r>
    <x v="0"/>
    <x v="9"/>
    <x v="10"/>
    <x v="47"/>
    <n v="37"/>
    <n v="37424.69"/>
    <n v="29285.770000000004"/>
    <n v="8138.92"/>
    <n v="2"/>
    <n v="3679.38"/>
    <n v="1563.12"/>
    <n v="1755.2"/>
    <n v="0"/>
    <n v="6"/>
    <n v="2615.2399999999998"/>
    <n v="290.16000000000003"/>
    <n v="20"/>
    <n v="89.1"/>
    <n v="0"/>
    <n v="1"/>
    <n v="0"/>
    <n v="27432.49"/>
    <x v="0"/>
    <x v="0"/>
    <x v="0"/>
    <x v="0"/>
    <x v="0"/>
    <x v="0"/>
  </r>
  <r>
    <x v="0"/>
    <x v="9"/>
    <x v="10"/>
    <x v="48"/>
    <n v="57"/>
    <n v="118034.11"/>
    <n v="36166.36"/>
    <n v="81867.75"/>
    <n v="14"/>
    <n v="6651.25"/>
    <n v="1568.75"/>
    <n v="0"/>
    <n v="292.5"/>
    <n v="1"/>
    <n v="0"/>
    <n v="731.9"/>
    <n v="9"/>
    <n v="0"/>
    <n v="97.5"/>
    <n v="1"/>
    <n v="75216.5"/>
    <n v="33475.71"/>
    <x v="0"/>
    <x v="0"/>
    <x v="0"/>
    <x v="0"/>
    <x v="0"/>
    <x v="0"/>
  </r>
  <r>
    <x v="0"/>
    <x v="9"/>
    <x v="10"/>
    <x v="49"/>
    <n v="230"/>
    <n v="1068125.08"/>
    <n v="332519.90000000002"/>
    <n v="735605.18"/>
    <n v="59"/>
    <n v="22458.13"/>
    <n v="6619.37"/>
    <n v="15378.6"/>
    <n v="16596.310000000001"/>
    <n v="54"/>
    <n v="34968.76"/>
    <n v="5841.26"/>
    <n v="408"/>
    <n v="1581.79"/>
    <n v="6795.12"/>
    <n v="29"/>
    <n v="607259.9"/>
    <n v="296667.90000000002"/>
    <x v="0"/>
    <x v="0"/>
    <x v="0"/>
    <x v="0"/>
    <x v="0"/>
    <x v="0"/>
  </r>
  <r>
    <x v="0"/>
    <x v="9"/>
    <x v="10"/>
    <x v="50"/>
    <n v="50"/>
    <n v="389424.23"/>
    <n v="318158.82999999996"/>
    <n v="71265.399999999994"/>
    <n v="79"/>
    <n v="4772"/>
    <n v="1955.5"/>
    <n v="10323.48"/>
    <n v="5632.32"/>
    <n v="20"/>
    <n v="65.7"/>
    <n v="412.75"/>
    <n v="7"/>
    <n v="0"/>
    <n v="0"/>
    <n v="0"/>
    <n v="56104.22"/>
    <n v="310158.3"/>
    <x v="0"/>
    <x v="0"/>
    <x v="0"/>
    <x v="0"/>
    <x v="0"/>
    <x v="0"/>
  </r>
  <r>
    <x v="0"/>
    <x v="9"/>
    <x v="10"/>
    <x v="52"/>
    <n v="246"/>
    <n v="74969.3"/>
    <n v="28424"/>
    <n v="46545.3"/>
    <n v="0"/>
    <n v="11111.05"/>
    <n v="5621.45"/>
    <n v="19574.7"/>
    <n v="15867.3"/>
    <n v="73"/>
    <n v="11756.91"/>
    <n v="5276.69"/>
    <n v="175"/>
    <n v="3944.64"/>
    <n v="1658.56"/>
    <n v="47"/>
    <n v="0"/>
    <n v="0"/>
    <x v="0"/>
    <x v="0"/>
    <x v="0"/>
    <x v="0"/>
    <x v="0"/>
    <x v="0"/>
  </r>
  <r>
    <x v="0"/>
    <x v="9"/>
    <x v="10"/>
    <x v="53"/>
    <n v="128"/>
    <n v="381759.36"/>
    <n v="83132.06"/>
    <n v="298627.3"/>
    <n v="35"/>
    <n v="14326"/>
    <n v="3946.5"/>
    <n v="9958"/>
    <n v="1146"/>
    <n v="17"/>
    <n v="2873.6"/>
    <n v="1043.6500000000001"/>
    <n v="42"/>
    <n v="89.1"/>
    <n v="0"/>
    <n v="1"/>
    <n v="271380.59999999998"/>
    <n v="76995.87"/>
    <x v="0"/>
    <x v="0"/>
    <x v="0"/>
    <x v="0"/>
    <x v="0"/>
    <x v="0"/>
  </r>
  <r>
    <x v="0"/>
    <x v="9"/>
    <x v="10"/>
    <x v="54"/>
    <n v="142"/>
    <n v="606792.27"/>
    <n v="325326.69"/>
    <n v="281465.58"/>
    <n v="46"/>
    <n v="12638.75"/>
    <n v="5843.75"/>
    <n v="5175.1899999999996"/>
    <n v="4841.0600000000004"/>
    <n v="27"/>
    <n v="7045.6"/>
    <n v="5089.25"/>
    <n v="121"/>
    <n v="274.94"/>
    <n v="362.11"/>
    <n v="15"/>
    <n v="255802.1"/>
    <n v="309190.5"/>
    <x v="0"/>
    <x v="0"/>
    <x v="0"/>
    <x v="0"/>
    <x v="0"/>
    <x v="0"/>
  </r>
  <r>
    <x v="0"/>
    <x v="9"/>
    <x v="27"/>
    <x v="119"/>
    <n v="7"/>
    <n v="3750.15"/>
    <n v="1824.1100000000001"/>
    <n v="1926.04"/>
    <n v="0"/>
    <n v="896.75"/>
    <n v="387"/>
    <n v="0"/>
    <n v="0"/>
    <n v="0"/>
    <n v="965.39"/>
    <n v="1437.11"/>
    <n v="19"/>
    <n v="63.9"/>
    <n v="0"/>
    <n v="1"/>
    <n v="0"/>
    <n v="0"/>
    <x v="0"/>
    <x v="0"/>
    <x v="0"/>
    <x v="0"/>
    <x v="0"/>
    <x v="0"/>
  </r>
  <r>
    <x v="0"/>
    <x v="9"/>
    <x v="11"/>
    <x v="56"/>
    <n v="99"/>
    <n v="22002.2"/>
    <n v="5018.3500000000022"/>
    <n v="16983.849999999999"/>
    <n v="0"/>
    <n v="16983.849999999999"/>
    <n v="4337.1499999999996"/>
    <n v="0"/>
    <n v="0"/>
    <n v="0"/>
    <n v="0"/>
    <n v="681.2"/>
    <n v="6"/>
    <n v="0"/>
    <n v="0"/>
    <n v="0"/>
    <n v="0"/>
    <n v="0"/>
    <x v="0"/>
    <x v="0"/>
    <x v="0"/>
    <x v="0"/>
    <x v="0"/>
    <x v="0"/>
  </r>
  <r>
    <x v="0"/>
    <x v="9"/>
    <x v="11"/>
    <x v="57"/>
    <n v="199"/>
    <n v="47968.6"/>
    <n v="7941.18"/>
    <n v="40027.42"/>
    <n v="0"/>
    <n v="40027.42"/>
    <n v="7941.18"/>
    <n v="0"/>
    <n v="0"/>
    <n v="0"/>
    <n v="0"/>
    <n v="0"/>
    <n v="0"/>
    <n v="0"/>
    <n v="0"/>
    <n v="0"/>
    <n v="0"/>
    <n v="0"/>
    <x v="0"/>
    <x v="0"/>
    <x v="0"/>
    <x v="0"/>
    <x v="0"/>
    <x v="0"/>
  </r>
  <r>
    <x v="0"/>
    <x v="9"/>
    <x v="11"/>
    <x v="58"/>
    <n v="102"/>
    <n v="25213"/>
    <n v="4602.0999999999985"/>
    <n v="20610.900000000001"/>
    <n v="0"/>
    <n v="20610.900000000001"/>
    <n v="4602.1000000000004"/>
    <n v="0"/>
    <n v="0"/>
    <n v="0"/>
    <n v="0"/>
    <n v="0"/>
    <n v="0"/>
    <n v="0"/>
    <n v="0"/>
    <n v="0"/>
    <n v="0"/>
    <n v="0"/>
    <x v="0"/>
    <x v="0"/>
    <x v="0"/>
    <x v="0"/>
    <x v="0"/>
    <x v="0"/>
  </r>
  <r>
    <x v="0"/>
    <x v="9"/>
    <x v="11"/>
    <x v="59"/>
    <n v="0"/>
    <n v="4500"/>
    <n v="0"/>
    <n v="4500"/>
    <n v="0"/>
    <n v="0"/>
    <n v="0"/>
    <n v="0"/>
    <n v="0"/>
    <n v="0"/>
    <n v="0"/>
    <n v="0"/>
    <n v="0"/>
    <n v="0"/>
    <n v="0"/>
    <n v="0"/>
    <n v="0"/>
    <n v="0"/>
    <x v="0"/>
    <x v="0"/>
    <x v="0"/>
    <x v="0"/>
    <x v="0"/>
    <x v="0"/>
  </r>
  <r>
    <x v="0"/>
    <x v="9"/>
    <x v="11"/>
    <x v="120"/>
    <n v="92"/>
    <n v="25644.6"/>
    <n v="3955.84"/>
    <n v="21688.76"/>
    <n v="0"/>
    <n v="21688.76"/>
    <n v="3955.84"/>
    <n v="0"/>
    <n v="0"/>
    <n v="0"/>
    <n v="0"/>
    <n v="0"/>
    <n v="0"/>
    <n v="0"/>
    <n v="0"/>
    <n v="0"/>
    <n v="0"/>
    <n v="0"/>
    <x v="0"/>
    <x v="0"/>
    <x v="0"/>
    <x v="0"/>
    <x v="0"/>
    <x v="0"/>
  </r>
  <r>
    <x v="0"/>
    <x v="9"/>
    <x v="12"/>
    <x v="60"/>
    <n v="52"/>
    <n v="124190.39999999999"/>
    <n v="1063.5"/>
    <n v="123126.9"/>
    <n v="6"/>
    <n v="8351.5"/>
    <n v="1063.5"/>
    <n v="651.6"/>
    <n v="0"/>
    <n v="2"/>
    <n v="424.8"/>
    <n v="0"/>
    <n v="3"/>
    <n v="0"/>
    <n v="0"/>
    <n v="0"/>
    <n v="113227"/>
    <n v="0"/>
    <x v="0"/>
    <x v="0"/>
    <x v="0"/>
    <x v="0"/>
    <x v="0"/>
    <x v="0"/>
  </r>
  <r>
    <x v="0"/>
    <x v="9"/>
    <x v="12"/>
    <x v="61"/>
    <n v="196"/>
    <n v="253764.01"/>
    <n v="191404.85"/>
    <n v="62359.16"/>
    <n v="21"/>
    <n v="9079.4500000000007"/>
    <n v="3992.05"/>
    <n v="16199.35"/>
    <n v="12123.75"/>
    <n v="73"/>
    <n v="2557.3000000000002"/>
    <n v="5051.1000000000004"/>
    <n v="82"/>
    <n v="5729.36"/>
    <n v="5197.99"/>
    <n v="26"/>
    <n v="28793.7"/>
    <n v="165040"/>
    <x v="0"/>
    <x v="0"/>
    <x v="0"/>
    <x v="0"/>
    <x v="0"/>
    <x v="0"/>
  </r>
  <r>
    <x v="0"/>
    <x v="9"/>
    <x v="12"/>
    <x v="55"/>
    <n v="127"/>
    <n v="440292.5"/>
    <n v="320996.68"/>
    <n v="119295.82"/>
    <n v="31"/>
    <n v="10094.5"/>
    <n v="5529.25"/>
    <n v="1960.58"/>
    <n v="3369.42"/>
    <n v="27"/>
    <n v="4274.1400000000003"/>
    <n v="3918.51"/>
    <n v="71"/>
    <n v="950"/>
    <n v="5171.6499999999996"/>
    <n v="37"/>
    <n v="102016.6"/>
    <n v="303007.8"/>
    <x v="0"/>
    <x v="0"/>
    <x v="0"/>
    <x v="0"/>
    <x v="0"/>
    <x v="0"/>
  </r>
  <r>
    <x v="0"/>
    <x v="9"/>
    <x v="13"/>
    <x v="62"/>
    <n v="761"/>
    <n v="210950.33"/>
    <n v="182761.19"/>
    <n v="28189.14"/>
    <n v="0"/>
    <n v="9551.75"/>
    <n v="34408.25"/>
    <n v="1723.06"/>
    <n v="10709.54"/>
    <n v="41"/>
    <n v="11385.48"/>
    <n v="134905.20000000001"/>
    <n v="1110"/>
    <n v="148.85"/>
    <n v="2738.25"/>
    <n v="37"/>
    <n v="0"/>
    <n v="0"/>
    <x v="0"/>
    <x v="0"/>
    <x v="0"/>
    <x v="0"/>
    <x v="0"/>
    <x v="0"/>
  </r>
  <r>
    <x v="0"/>
    <x v="9"/>
    <x v="14"/>
    <x v="63"/>
    <n v="31"/>
    <n v="56685.46"/>
    <n v="28834.359999999997"/>
    <n v="27851.100000000002"/>
    <n v="0"/>
    <n v="2924"/>
    <n v="2228.5"/>
    <n v="21632.2"/>
    <n v="23079.8"/>
    <n v="21"/>
    <n v="3294.9"/>
    <n v="3526.06"/>
    <n v="20"/>
    <n v="0"/>
    <n v="0"/>
    <n v="0"/>
    <n v="0"/>
    <n v="0"/>
    <x v="0"/>
    <x v="0"/>
    <x v="0"/>
    <x v="0"/>
    <x v="0"/>
    <x v="0"/>
  </r>
  <r>
    <x v="0"/>
    <x v="9"/>
    <x v="38"/>
    <x v="91"/>
    <n v="0"/>
    <n v="8"/>
    <n v="0"/>
    <n v="8"/>
    <n v="0"/>
    <n v="0"/>
    <n v="0"/>
    <n v="0"/>
    <n v="0"/>
    <n v="0"/>
    <n v="0"/>
    <n v="0"/>
    <n v="0"/>
    <n v="0"/>
    <n v="0"/>
    <n v="0"/>
    <n v="0"/>
    <n v="0"/>
    <x v="0"/>
    <x v="0"/>
    <x v="0"/>
    <x v="0"/>
    <x v="0"/>
    <x v="0"/>
  </r>
  <r>
    <x v="0"/>
    <x v="9"/>
    <x v="15"/>
    <x v="64"/>
    <n v="34"/>
    <n v="164550.37"/>
    <n v="146187.91"/>
    <n v="18362.46"/>
    <n v="10"/>
    <n v="3842"/>
    <n v="1905.5"/>
    <n v="871.52"/>
    <n v="876.28"/>
    <n v="6"/>
    <n v="931.24"/>
    <n v="587.16"/>
    <n v="12"/>
    <n v="117.7"/>
    <n v="572.6"/>
    <n v="3"/>
    <n v="12600"/>
    <n v="142246.39999999999"/>
    <x v="0"/>
    <x v="0"/>
    <x v="0"/>
    <x v="0"/>
    <x v="0"/>
    <x v="0"/>
  </r>
  <r>
    <x v="0"/>
    <x v="9"/>
    <x v="16"/>
    <x v="65"/>
    <n v="184"/>
    <n v="73511.59"/>
    <n v="28704.069999999992"/>
    <n v="44807.520000000004"/>
    <n v="0"/>
    <n v="19201.88"/>
    <n v="7303.12"/>
    <n v="6189.92"/>
    <n v="5490.68"/>
    <n v="32"/>
    <n v="19386.919999999998"/>
    <n v="15910.27"/>
    <n v="256"/>
    <n v="28.8"/>
    <n v="0"/>
    <n v="4"/>
    <n v="0"/>
    <n v="0"/>
    <x v="0"/>
    <x v="0"/>
    <x v="0"/>
    <x v="0"/>
    <x v="0"/>
    <x v="0"/>
  </r>
  <r>
    <x v="0"/>
    <x v="9"/>
    <x v="16"/>
    <x v="66"/>
    <n v="30"/>
    <n v="18018.55"/>
    <n v="7136.7199999999975"/>
    <n v="10881.830000000002"/>
    <n v="0"/>
    <n v="2689.75"/>
    <n v="1922.75"/>
    <n v="1989.92"/>
    <n v="998.48"/>
    <n v="20"/>
    <n v="5054.3900000000003"/>
    <n v="4210.8100000000004"/>
    <n v="75"/>
    <n v="1147.77"/>
    <n v="4.68"/>
    <n v="4"/>
    <n v="0"/>
    <n v="0"/>
    <x v="0"/>
    <x v="0"/>
    <x v="0"/>
    <x v="0"/>
    <x v="0"/>
    <x v="0"/>
  </r>
  <r>
    <x v="0"/>
    <x v="9"/>
    <x v="17"/>
    <x v="67"/>
    <n v="522"/>
    <n v="175953.86"/>
    <n v="108617.87999999999"/>
    <n v="67335.98"/>
    <n v="2"/>
    <n v="14011.6"/>
    <n v="19655.900000000001"/>
    <n v="15804.83"/>
    <n v="8882.6299999999992"/>
    <n v="73"/>
    <n v="34419.99"/>
    <n v="64341.760000000002"/>
    <n v="825"/>
    <n v="1341.89"/>
    <n v="914.41"/>
    <n v="50"/>
    <n v="1385.67"/>
    <n v="14823.18"/>
    <x v="0"/>
    <x v="0"/>
    <x v="0"/>
    <x v="0"/>
    <x v="0"/>
    <x v="0"/>
  </r>
  <r>
    <x v="0"/>
    <x v="9"/>
    <x v="17"/>
    <x v="68"/>
    <n v="358"/>
    <n v="148341.74"/>
    <n v="88855.56"/>
    <n v="59486.179999999993"/>
    <n v="1"/>
    <n v="9489.1"/>
    <n v="13229.4"/>
    <n v="14501.79"/>
    <n v="11335.41"/>
    <n v="77"/>
    <n v="32427.95"/>
    <n v="50846.71"/>
    <n v="678"/>
    <n v="2550.34"/>
    <n v="1176.1600000000001"/>
    <n v="100"/>
    <n v="0"/>
    <n v="12267.88"/>
    <x v="0"/>
    <x v="0"/>
    <x v="0"/>
    <x v="0"/>
    <x v="0"/>
    <x v="0"/>
  </r>
  <r>
    <x v="0"/>
    <x v="9"/>
    <x v="18"/>
    <x v="69"/>
    <n v="118"/>
    <n v="44993.29"/>
    <n v="13077.990000000002"/>
    <n v="31915.3"/>
    <n v="1"/>
    <n v="13834.63"/>
    <n v="3625.37"/>
    <n v="1958.5"/>
    <n v="2570"/>
    <n v="8"/>
    <n v="12791.78"/>
    <n v="6837.12"/>
    <n v="134"/>
    <n v="246.6"/>
    <n v="45.5"/>
    <n v="6"/>
    <n v="3083.79"/>
    <n v="0"/>
    <x v="0"/>
    <x v="0"/>
    <x v="0"/>
    <x v="0"/>
    <x v="0"/>
    <x v="0"/>
  </r>
  <r>
    <x v="0"/>
    <x v="9"/>
    <x v="19"/>
    <x v="70"/>
    <n v="123"/>
    <n v="103209.86"/>
    <n v="20024.990000000005"/>
    <n v="83184.87"/>
    <n v="1"/>
    <n v="17243.5"/>
    <n v="3105.25"/>
    <n v="8252.3799999999992"/>
    <n v="1768.33"/>
    <n v="31"/>
    <n v="19769.68"/>
    <n v="7471.7"/>
    <n v="202"/>
    <n v="27225.8"/>
    <n v="7679.71"/>
    <n v="30"/>
    <n v="7193.51"/>
    <n v="0"/>
    <x v="0"/>
    <x v="0"/>
    <x v="0"/>
    <x v="0"/>
    <x v="0"/>
    <x v="0"/>
  </r>
  <r>
    <x v="0"/>
    <x v="9"/>
    <x v="19"/>
    <x v="71"/>
    <n v="103"/>
    <n v="107199.15"/>
    <n v="40272.67"/>
    <n v="66926.48"/>
    <n v="1"/>
    <n v="14318.25"/>
    <n v="3970.5"/>
    <n v="4669.1000000000004"/>
    <n v="6910.8"/>
    <n v="24"/>
    <n v="23112.65"/>
    <n v="15114.4"/>
    <n v="274"/>
    <n v="19345.48"/>
    <n v="4529.72"/>
    <n v="14"/>
    <n v="0"/>
    <n v="9747.25"/>
    <x v="0"/>
    <x v="0"/>
    <x v="0"/>
    <x v="0"/>
    <x v="0"/>
    <x v="0"/>
  </r>
  <r>
    <x v="0"/>
    <x v="9"/>
    <x v="19"/>
    <x v="72"/>
    <n v="63"/>
    <n v="20366.849999999999"/>
    <n v="4472.0299999999988"/>
    <n v="15894.82"/>
    <n v="0"/>
    <n v="6983.63"/>
    <n v="1886.37"/>
    <n v="2444.4"/>
    <n v="1255.8"/>
    <n v="8"/>
    <n v="6078.79"/>
    <n v="1329.86"/>
    <n v="68"/>
    <n v="0"/>
    <n v="0"/>
    <n v="0"/>
    <n v="0"/>
    <n v="0"/>
    <x v="0"/>
    <x v="0"/>
    <x v="0"/>
    <x v="0"/>
    <x v="0"/>
    <x v="0"/>
  </r>
  <r>
    <x v="0"/>
    <x v="9"/>
    <x v="19"/>
    <x v="122"/>
    <n v="161"/>
    <n v="415389.76"/>
    <n v="237799.13"/>
    <n v="177590.63"/>
    <n v="15"/>
    <n v="21614.25"/>
    <n v="6102"/>
    <n v="19124.98"/>
    <n v="8502.43"/>
    <n v="59"/>
    <n v="43783.74"/>
    <n v="22707.81"/>
    <n v="337"/>
    <n v="65175.11"/>
    <n v="16498.150000000001"/>
    <n v="53"/>
    <n v="10503.55"/>
    <n v="183988.7"/>
    <x v="0"/>
    <x v="0"/>
    <x v="0"/>
    <x v="0"/>
    <x v="0"/>
    <x v="0"/>
  </r>
  <r>
    <x v="0"/>
    <x v="9"/>
    <x v="20"/>
    <x v="73"/>
    <n v="0"/>
    <n v="48926.92"/>
    <n v="0"/>
    <n v="48926.92"/>
    <n v="3"/>
    <n v="0"/>
    <n v="0"/>
    <n v="0"/>
    <n v="0"/>
    <n v="0"/>
    <n v="0"/>
    <n v="0"/>
    <n v="0"/>
    <n v="0"/>
    <n v="0"/>
    <n v="0"/>
    <n v="48926.92"/>
    <n v="0"/>
    <x v="0"/>
    <x v="0"/>
    <x v="0"/>
    <x v="0"/>
    <x v="0"/>
    <x v="0"/>
  </r>
  <r>
    <x v="0"/>
    <x v="9"/>
    <x v="20"/>
    <x v="74"/>
    <n v="467"/>
    <n v="222660.46"/>
    <n v="106298.16"/>
    <n v="116362.29999999999"/>
    <n v="4"/>
    <n v="21894.05"/>
    <n v="15108.7"/>
    <n v="38350.230000000003"/>
    <n v="42265.77"/>
    <n v="240"/>
    <n v="35569.39"/>
    <n v="34414.49"/>
    <n v="570"/>
    <n v="10273.620000000001"/>
    <n v="7449.03"/>
    <n v="74"/>
    <n v="6681.01"/>
    <n v="7060.17"/>
    <x v="0"/>
    <x v="0"/>
    <x v="0"/>
    <x v="0"/>
    <x v="0"/>
    <x v="0"/>
  </r>
  <r>
    <x v="0"/>
    <x v="9"/>
    <x v="20"/>
    <x v="75"/>
    <n v="173"/>
    <n v="732962.6"/>
    <n v="223644.62"/>
    <n v="509317.98"/>
    <n v="60"/>
    <n v="15478.05"/>
    <n v="6260.95"/>
    <n v="25455.200000000001"/>
    <n v="11280.81"/>
    <n v="108"/>
    <n v="24825.27"/>
    <n v="8599.7099999999991"/>
    <n v="266"/>
    <n v="3339.36"/>
    <n v="1739.39"/>
    <n v="17"/>
    <n v="432194.1"/>
    <n v="195763.7"/>
    <x v="0"/>
    <x v="0"/>
    <x v="0"/>
    <x v="0"/>
    <x v="0"/>
    <x v="0"/>
  </r>
  <r>
    <x v="0"/>
    <x v="9"/>
    <x v="20"/>
    <x v="76"/>
    <n v="396"/>
    <n v="670816.97"/>
    <n v="285771.93999999994"/>
    <n v="385045.03"/>
    <n v="65"/>
    <n v="26802.75"/>
    <n v="22299.25"/>
    <n v="49654.69"/>
    <n v="38345.49"/>
    <n v="240"/>
    <n v="30905.34"/>
    <n v="24930.95"/>
    <n v="512"/>
    <n v="5319.05"/>
    <n v="2573.46"/>
    <n v="31"/>
    <n v="259243.2"/>
    <n v="197622.8"/>
    <x v="0"/>
    <x v="0"/>
    <x v="0"/>
    <x v="0"/>
    <x v="0"/>
    <x v="0"/>
  </r>
  <r>
    <x v="0"/>
    <x v="9"/>
    <x v="20"/>
    <x v="77"/>
    <n v="52"/>
    <n v="44742.99"/>
    <n v="21806.560000000001"/>
    <n v="22936.429999999997"/>
    <n v="2"/>
    <n v="2932.2"/>
    <n v="1342.8"/>
    <n v="7328.99"/>
    <n v="4034.81"/>
    <n v="33"/>
    <n v="6393.32"/>
    <n v="3233.53"/>
    <n v="83"/>
    <n v="467.92"/>
    <n v="687.03"/>
    <n v="18"/>
    <n v="4985"/>
    <n v="12508.39"/>
    <x v="0"/>
    <x v="0"/>
    <x v="0"/>
    <x v="0"/>
    <x v="0"/>
    <x v="0"/>
  </r>
  <r>
    <x v="0"/>
    <x v="9"/>
    <x v="20"/>
    <x v="78"/>
    <n v="314"/>
    <n v="325514.09999999998"/>
    <n v="122913.32999999996"/>
    <n v="202600.77000000002"/>
    <n v="34"/>
    <n v="16123.41"/>
    <n v="12241.59"/>
    <n v="34493.050000000003"/>
    <n v="30455.26"/>
    <n v="185"/>
    <n v="29743.73"/>
    <n v="21576.27"/>
    <n v="391"/>
    <n v="5086.28"/>
    <n v="4532.17"/>
    <n v="67"/>
    <n v="112756.3"/>
    <n v="54108.04"/>
    <x v="0"/>
    <x v="0"/>
    <x v="0"/>
    <x v="0"/>
    <x v="0"/>
    <x v="0"/>
  </r>
  <r>
    <x v="0"/>
    <x v="9"/>
    <x v="21"/>
    <x v="79"/>
    <n v="48"/>
    <n v="44349.41"/>
    <n v="5696.2100000000064"/>
    <n v="38653.199999999997"/>
    <n v="0"/>
    <n v="2798.65"/>
    <n v="989.85"/>
    <n v="5865.6"/>
    <n v="1818.9"/>
    <n v="24"/>
    <n v="2657.02"/>
    <n v="1717.44"/>
    <n v="30"/>
    <n v="3290.93"/>
    <n v="1170.02"/>
    <n v="13"/>
    <n v="0"/>
    <n v="0"/>
    <x v="0"/>
    <x v="0"/>
    <x v="0"/>
    <x v="0"/>
    <x v="0"/>
    <x v="0"/>
  </r>
  <r>
    <x v="0"/>
    <x v="9"/>
    <x v="21"/>
    <x v="80"/>
    <n v="31"/>
    <n v="17858.22"/>
    <n v="2459.7000000000007"/>
    <n v="15398.52"/>
    <n v="0"/>
    <n v="1949.6"/>
    <n v="505.4"/>
    <n v="1584.62"/>
    <n v="1274.5899999999999"/>
    <n v="9"/>
    <n v="1469.42"/>
    <n v="356.79"/>
    <n v="15"/>
    <n v="863.88"/>
    <n v="322.92"/>
    <n v="5"/>
    <n v="0"/>
    <n v="0"/>
    <x v="0"/>
    <x v="0"/>
    <x v="0"/>
    <x v="0"/>
    <x v="0"/>
    <x v="0"/>
  </r>
  <r>
    <x v="0"/>
    <x v="9"/>
    <x v="21"/>
    <x v="81"/>
    <n v="32"/>
    <n v="16609.61"/>
    <n v="2736.6700000000019"/>
    <n v="13872.939999999999"/>
    <n v="0"/>
    <n v="1276.73"/>
    <n v="338.52"/>
    <n v="5399"/>
    <n v="977"/>
    <n v="19"/>
    <n v="848.55"/>
    <n v="788.3"/>
    <n v="14"/>
    <n v="2965.66"/>
    <n v="632.85"/>
    <n v="8"/>
    <n v="0"/>
    <n v="0"/>
    <x v="0"/>
    <x v="0"/>
    <x v="0"/>
    <x v="0"/>
    <x v="0"/>
    <x v="0"/>
  </r>
  <r>
    <x v="0"/>
    <x v="9"/>
    <x v="21"/>
    <x v="82"/>
    <n v="29"/>
    <n v="15412.9"/>
    <n v="2997.34"/>
    <n v="12415.56"/>
    <n v="0"/>
    <n v="1134.1300000000001"/>
    <n v="310.12"/>
    <n v="2429.6999999999998"/>
    <n v="1023.4"/>
    <n v="11"/>
    <n v="1039.48"/>
    <n v="1194.52"/>
    <n v="17"/>
    <n v="3120.25"/>
    <n v="469.3"/>
    <n v="10"/>
    <n v="0"/>
    <n v="0"/>
    <x v="0"/>
    <x v="0"/>
    <x v="0"/>
    <x v="0"/>
    <x v="0"/>
    <x v="0"/>
  </r>
  <r>
    <x v="0"/>
    <x v="9"/>
    <x v="30"/>
    <x v="179"/>
    <n v="3"/>
    <n v="0"/>
    <n v="0"/>
    <n v="0"/>
    <n v="0"/>
    <n v="0"/>
    <n v="0"/>
    <n v="0"/>
    <n v="0"/>
    <n v="0"/>
    <n v="0"/>
    <n v="0"/>
    <n v="0"/>
    <n v="0"/>
    <n v="0"/>
    <n v="0"/>
    <n v="0"/>
    <n v="0"/>
    <x v="0"/>
    <x v="0"/>
    <x v="0"/>
    <x v="0"/>
    <x v="0"/>
    <x v="0"/>
  </r>
  <r>
    <x v="0"/>
    <x v="9"/>
    <x v="22"/>
    <x v="83"/>
    <n v="323"/>
    <n v="463208.51"/>
    <n v="315754.10000000003"/>
    <n v="147454.40999999997"/>
    <n v="19"/>
    <n v="39183.129999999997"/>
    <n v="17416.87"/>
    <n v="27282.5"/>
    <n v="37398.65"/>
    <n v="246"/>
    <n v="2579.54"/>
    <n v="3154.31"/>
    <n v="56"/>
    <n v="4327.01"/>
    <n v="999.14"/>
    <n v="31"/>
    <n v="73640.23"/>
    <n v="256785.1"/>
    <x v="0"/>
    <x v="0"/>
    <x v="0"/>
    <x v="0"/>
    <x v="0"/>
    <x v="0"/>
  </r>
  <r>
    <x v="0"/>
    <x v="9"/>
    <x v="22"/>
    <x v="84"/>
    <n v="207"/>
    <n v="228625.84"/>
    <n v="67699.300000000017"/>
    <n v="160926.53999999998"/>
    <n v="14"/>
    <n v="26918.28"/>
    <n v="8819.2199999999993"/>
    <n v="18933.12"/>
    <n v="13625.53"/>
    <n v="126"/>
    <n v="2919.02"/>
    <n v="716.38"/>
    <n v="23"/>
    <n v="1506.12"/>
    <n v="843.18"/>
    <n v="10"/>
    <n v="110529"/>
    <n v="43695"/>
    <x v="0"/>
    <x v="0"/>
    <x v="0"/>
    <x v="0"/>
    <x v="0"/>
    <x v="0"/>
  </r>
  <r>
    <x v="0"/>
    <x v="9"/>
    <x v="22"/>
    <x v="85"/>
    <n v="248"/>
    <n v="495138.9"/>
    <n v="252189.82000000004"/>
    <n v="242949.08"/>
    <n v="13"/>
    <n v="30704.880000000001"/>
    <n v="11607.62"/>
    <n v="24905.119999999999"/>
    <n v="18529.43"/>
    <n v="176"/>
    <n v="248.27"/>
    <n v="5674.38"/>
    <n v="54"/>
    <n v="1338.41"/>
    <n v="116.44"/>
    <n v="7"/>
    <n v="183578.4"/>
    <n v="216262"/>
    <x v="0"/>
    <x v="0"/>
    <x v="0"/>
    <x v="0"/>
    <x v="0"/>
    <x v="0"/>
  </r>
  <r>
    <x v="0"/>
    <x v="9"/>
    <x v="22"/>
    <x v="86"/>
    <n v="525"/>
    <n v="172536.37"/>
    <n v="94176.909999999989"/>
    <n v="78359.460000000006"/>
    <n v="1"/>
    <n v="18154.8"/>
    <n v="16487.7"/>
    <n v="40888.620000000003"/>
    <n v="63365.24"/>
    <n v="334"/>
    <n v="9284.43"/>
    <n v="10160.469999999999"/>
    <n v="171"/>
    <n v="5805.61"/>
    <n v="4163.5"/>
    <n v="49"/>
    <n v="4226"/>
    <n v="0"/>
    <x v="0"/>
    <x v="0"/>
    <x v="0"/>
    <x v="0"/>
    <x v="0"/>
    <x v="0"/>
  </r>
  <r>
    <x v="0"/>
    <x v="9"/>
    <x v="22"/>
    <x v="66"/>
    <n v="1"/>
    <n v="137.5"/>
    <n v="110"/>
    <n v="27.5"/>
    <n v="0"/>
    <n v="27.5"/>
    <n v="110"/>
    <n v="0"/>
    <n v="0"/>
    <n v="0"/>
    <n v="0"/>
    <n v="0"/>
    <n v="0"/>
    <n v="0"/>
    <n v="0"/>
    <n v="0"/>
    <n v="0"/>
    <n v="0"/>
    <x v="0"/>
    <x v="0"/>
    <x v="0"/>
    <x v="0"/>
    <x v="0"/>
    <x v="0"/>
  </r>
  <r>
    <x v="0"/>
    <x v="9"/>
    <x v="22"/>
    <x v="87"/>
    <n v="139"/>
    <n v="74133.89"/>
    <n v="42187.57"/>
    <n v="31946.32"/>
    <n v="1"/>
    <n v="12357.75"/>
    <n v="8494.75"/>
    <n v="17141.78"/>
    <n v="22257.37"/>
    <n v="88"/>
    <n v="495.75"/>
    <n v="1295.25"/>
    <n v="18"/>
    <n v="1769.04"/>
    <n v="1206.81"/>
    <n v="13"/>
    <n v="0"/>
    <n v="8933.39"/>
    <x v="0"/>
    <x v="0"/>
    <x v="0"/>
    <x v="0"/>
    <x v="0"/>
    <x v="0"/>
  </r>
  <r>
    <x v="0"/>
    <x v="9"/>
    <x v="22"/>
    <x v="123"/>
    <n v="321"/>
    <n v="86939.01"/>
    <n v="46415.28"/>
    <n v="40523.729999999996"/>
    <n v="0"/>
    <n v="12607.25"/>
    <n v="10496.25"/>
    <n v="18185.28"/>
    <n v="24532.67"/>
    <n v="173"/>
    <n v="7918.67"/>
    <n v="8457.14"/>
    <n v="128"/>
    <n v="1360.53"/>
    <n v="2929.22"/>
    <n v="10"/>
    <n v="0"/>
    <n v="0"/>
    <x v="0"/>
    <x v="0"/>
    <x v="0"/>
    <x v="0"/>
    <x v="0"/>
    <x v="0"/>
  </r>
  <r>
    <x v="0"/>
    <x v="9"/>
    <x v="23"/>
    <x v="89"/>
    <n v="478"/>
    <n v="152891.65"/>
    <n v="100759.15"/>
    <n v="52132.5"/>
    <n v="0"/>
    <n v="5256.53"/>
    <n v="7698.32"/>
    <n v="0"/>
    <n v="0"/>
    <n v="0"/>
    <n v="0"/>
    <n v="0"/>
    <n v="0"/>
    <n v="13198.97"/>
    <n v="93060.83"/>
    <n v="321"/>
    <n v="0"/>
    <n v="0"/>
    <x v="0"/>
    <x v="0"/>
    <x v="0"/>
    <x v="0"/>
    <x v="0"/>
    <x v="0"/>
  </r>
  <r>
    <x v="0"/>
    <x v="9"/>
    <x v="23"/>
    <x v="90"/>
    <n v="369"/>
    <n v="154735"/>
    <n v="132917.62"/>
    <n v="21817.38"/>
    <n v="0"/>
    <n v="3945.35"/>
    <n v="11033.65"/>
    <n v="0"/>
    <n v="0"/>
    <n v="0"/>
    <n v="0"/>
    <n v="0"/>
    <n v="0"/>
    <n v="13739.03"/>
    <n v="121884"/>
    <n v="468"/>
    <n v="0"/>
    <n v="0"/>
    <x v="0"/>
    <x v="0"/>
    <x v="0"/>
    <x v="0"/>
    <x v="0"/>
    <x v="0"/>
  </r>
  <r>
    <x v="0"/>
    <x v="9"/>
    <x v="23"/>
    <x v="91"/>
    <n v="203"/>
    <n v="89231.35"/>
    <n v="70321.94"/>
    <n v="18909.41"/>
    <n v="0"/>
    <n v="1906.08"/>
    <n v="4898.42"/>
    <n v="0"/>
    <n v="0"/>
    <n v="0"/>
    <n v="0"/>
    <n v="0"/>
    <n v="0"/>
    <n v="8126.33"/>
    <n v="65423.519999999997"/>
    <n v="236"/>
    <n v="0"/>
    <n v="0"/>
    <x v="0"/>
    <x v="0"/>
    <x v="0"/>
    <x v="0"/>
    <x v="0"/>
    <x v="0"/>
  </r>
  <r>
    <x v="0"/>
    <x v="9"/>
    <x v="23"/>
    <x v="92"/>
    <n v="232"/>
    <n v="55935.45"/>
    <n v="38988.67"/>
    <n v="16946.78"/>
    <n v="0"/>
    <n v="3225.38"/>
    <n v="4553.37"/>
    <n v="0"/>
    <n v="0"/>
    <n v="0"/>
    <n v="0"/>
    <n v="0"/>
    <n v="0"/>
    <n v="5571.4"/>
    <n v="34435.300000000003"/>
    <n v="172"/>
    <n v="0"/>
    <n v="0"/>
    <x v="0"/>
    <x v="0"/>
    <x v="0"/>
    <x v="0"/>
    <x v="0"/>
    <x v="0"/>
  </r>
  <r>
    <x v="0"/>
    <x v="9"/>
    <x v="23"/>
    <x v="93"/>
    <n v="31"/>
    <n v="6977.7"/>
    <n v="5825.0499999999993"/>
    <n v="1152.6500000000001"/>
    <n v="0"/>
    <n v="419.2"/>
    <n v="1090.3"/>
    <n v="0"/>
    <n v="0"/>
    <n v="0"/>
    <n v="0"/>
    <n v="0"/>
    <n v="0"/>
    <n v="444.45"/>
    <n v="4734.75"/>
    <n v="23"/>
    <n v="0"/>
    <n v="0"/>
    <x v="0"/>
    <x v="0"/>
    <x v="0"/>
    <x v="0"/>
    <x v="0"/>
    <x v="0"/>
  </r>
  <r>
    <x v="0"/>
    <x v="9"/>
    <x v="23"/>
    <x v="124"/>
    <n v="172"/>
    <n v="46465.5"/>
    <n v="36436.85"/>
    <n v="10028.65"/>
    <n v="0"/>
    <n v="1798.2"/>
    <n v="3583.8"/>
    <n v="0"/>
    <n v="0"/>
    <n v="0"/>
    <n v="0"/>
    <n v="0"/>
    <n v="0"/>
    <n v="4056.45"/>
    <n v="32853.050000000003"/>
    <n v="138"/>
    <n v="0"/>
    <n v="0"/>
    <x v="0"/>
    <x v="0"/>
    <x v="0"/>
    <x v="0"/>
    <x v="0"/>
    <x v="0"/>
  </r>
  <r>
    <x v="0"/>
    <x v="9"/>
    <x v="23"/>
    <x v="125"/>
    <n v="4"/>
    <n v="20240"/>
    <n v="8197.5"/>
    <n v="12042.5"/>
    <n v="2"/>
    <n v="42.5"/>
    <n v="197.5"/>
    <n v="0"/>
    <n v="0"/>
    <n v="0"/>
    <n v="0"/>
    <n v="0"/>
    <n v="0"/>
    <n v="0"/>
    <n v="0"/>
    <n v="0"/>
    <n v="12000"/>
    <n v="8000"/>
    <x v="0"/>
    <x v="0"/>
    <x v="0"/>
    <x v="0"/>
    <x v="0"/>
    <x v="0"/>
  </r>
  <r>
    <x v="0"/>
    <x v="9"/>
    <x v="24"/>
    <x v="94"/>
    <n v="456"/>
    <n v="355621.43"/>
    <n v="108774.97999999998"/>
    <n v="246846.45"/>
    <n v="51"/>
    <n v="55333.64"/>
    <n v="17146.36"/>
    <n v="12058.55"/>
    <n v="6994"/>
    <n v="26"/>
    <n v="5952.58"/>
    <n v="728.57"/>
    <n v="43"/>
    <n v="1497.88"/>
    <n v="1265.07"/>
    <n v="22"/>
    <n v="169273.8"/>
    <n v="82640.98"/>
    <x v="0"/>
    <x v="0"/>
    <x v="0"/>
    <x v="0"/>
    <x v="0"/>
    <x v="0"/>
  </r>
  <r>
    <x v="0"/>
    <x v="9"/>
    <x v="24"/>
    <x v="95"/>
    <n v="132"/>
    <n v="139827.42000000001"/>
    <n v="76079.860000000015"/>
    <n v="63747.56"/>
    <n v="13"/>
    <n v="16627.75"/>
    <n v="4319.75"/>
    <n v="2937.28"/>
    <n v="4883.87"/>
    <n v="12"/>
    <n v="154.80000000000001"/>
    <n v="0"/>
    <n v="1"/>
    <n v="2477.0300000000002"/>
    <n v="987.52"/>
    <n v="18"/>
    <n v="41550.699999999997"/>
    <n v="65888.72"/>
    <x v="0"/>
    <x v="0"/>
    <x v="0"/>
    <x v="0"/>
    <x v="0"/>
    <x v="0"/>
  </r>
  <r>
    <x v="0"/>
    <x v="9"/>
    <x v="24"/>
    <x v="96"/>
    <n v="91"/>
    <n v="68088.72"/>
    <n v="16848.32"/>
    <n v="51240.4"/>
    <n v="8"/>
    <n v="10337.5"/>
    <n v="2892.5"/>
    <n v="2286"/>
    <n v="0"/>
    <n v="3"/>
    <n v="265.5"/>
    <n v="842.4"/>
    <n v="6"/>
    <n v="473.4"/>
    <n v="0"/>
    <n v="2"/>
    <n v="37878"/>
    <n v="13113.42"/>
    <x v="0"/>
    <x v="0"/>
    <x v="0"/>
    <x v="0"/>
    <x v="0"/>
    <x v="0"/>
  </r>
  <r>
    <x v="0"/>
    <x v="9"/>
    <x v="24"/>
    <x v="97"/>
    <n v="290"/>
    <n v="295302.03000000003"/>
    <n v="123053.47000000003"/>
    <n v="172248.56"/>
    <n v="30"/>
    <n v="30528.25"/>
    <n v="12174.25"/>
    <n v="4668.2"/>
    <n v="9716.5499999999993"/>
    <n v="25"/>
    <n v="1340.58"/>
    <n v="1004.12"/>
    <n v="16"/>
    <n v="1711.53"/>
    <n v="1789.57"/>
    <n v="17"/>
    <n v="133963"/>
    <n v="98368.98"/>
    <x v="0"/>
    <x v="0"/>
    <x v="0"/>
    <x v="0"/>
    <x v="0"/>
    <x v="0"/>
  </r>
  <r>
    <x v="0"/>
    <x v="9"/>
    <x v="24"/>
    <x v="98"/>
    <n v="213"/>
    <n v="182068.88"/>
    <n v="93307.17"/>
    <n v="88761.71"/>
    <n v="20"/>
    <n v="25295.63"/>
    <n v="9364.3700000000008"/>
    <n v="9249.4500000000007"/>
    <n v="8770.7099999999991"/>
    <n v="25"/>
    <n v="845.72"/>
    <n v="535.08000000000004"/>
    <n v="15"/>
    <n v="75.91"/>
    <n v="393"/>
    <n v="4"/>
    <n v="51531"/>
    <n v="74244.009999999995"/>
    <x v="0"/>
    <x v="0"/>
    <x v="0"/>
    <x v="0"/>
    <x v="0"/>
    <x v="0"/>
  </r>
  <r>
    <x v="0"/>
    <x v="9"/>
    <x v="24"/>
    <x v="126"/>
    <n v="44"/>
    <n v="16745"/>
    <n v="10668.01"/>
    <n v="6076.99"/>
    <n v="0"/>
    <n v="5331.25"/>
    <n v="2531.25"/>
    <n v="412.41"/>
    <n v="6234.89"/>
    <n v="8"/>
    <n v="71.63"/>
    <n v="1508.12"/>
    <n v="13"/>
    <n v="261.7"/>
    <n v="393.75"/>
    <n v="3"/>
    <n v="0"/>
    <n v="0"/>
    <x v="0"/>
    <x v="0"/>
    <x v="0"/>
    <x v="0"/>
    <x v="0"/>
    <x v="0"/>
  </r>
  <r>
    <x v="0"/>
    <x v="9"/>
    <x v="24"/>
    <x v="127"/>
    <n v="571"/>
    <n v="43136.5"/>
    <n v="16612.36"/>
    <n v="26524.14"/>
    <n v="0"/>
    <n v="21326.2"/>
    <n v="13170.3"/>
    <n v="1667.66"/>
    <n v="1950.89"/>
    <n v="10"/>
    <n v="2425.36"/>
    <n v="417.29"/>
    <n v="22"/>
    <n v="1104.92"/>
    <n v="1073.8800000000001"/>
    <n v="51"/>
    <n v="0"/>
    <n v="0"/>
    <x v="0"/>
    <x v="0"/>
    <x v="0"/>
    <x v="0"/>
    <x v="0"/>
    <x v="0"/>
  </r>
  <r>
    <x v="0"/>
    <x v="9"/>
    <x v="25"/>
    <x v="99"/>
    <n v="110"/>
    <n v="86948.38"/>
    <n v="30717.780000000006"/>
    <n v="56230.6"/>
    <n v="8"/>
    <n v="13765.88"/>
    <n v="4796.62"/>
    <n v="0"/>
    <n v="2760"/>
    <n v="2"/>
    <n v="2612.6999999999998"/>
    <n v="2013.1"/>
    <n v="34"/>
    <n v="1267.02"/>
    <n v="941.28"/>
    <n v="14"/>
    <n v="38037"/>
    <n v="20206.78"/>
    <x v="0"/>
    <x v="0"/>
    <x v="0"/>
    <x v="0"/>
    <x v="0"/>
    <x v="0"/>
  </r>
  <r>
    <x v="0"/>
    <x v="9"/>
    <x v="25"/>
    <x v="100"/>
    <n v="48"/>
    <n v="64366.75"/>
    <n v="60118.44"/>
    <n v="4248.3100000000004"/>
    <n v="5"/>
    <n v="4096.75"/>
    <n v="3308.25"/>
    <n v="0"/>
    <n v="0"/>
    <n v="0"/>
    <n v="0"/>
    <n v="0"/>
    <n v="0"/>
    <n v="151.56"/>
    <n v="1842.24"/>
    <n v="8"/>
    <n v="0"/>
    <n v="54967.95"/>
    <x v="0"/>
    <x v="0"/>
    <x v="0"/>
    <x v="0"/>
    <x v="0"/>
    <x v="0"/>
  </r>
  <r>
    <x v="0"/>
    <x v="9"/>
    <x v="25"/>
    <x v="101"/>
    <n v="127"/>
    <n v="119132.04"/>
    <n v="56746.119999999995"/>
    <n v="62385.919999999998"/>
    <n v="10"/>
    <n v="10557.01"/>
    <n v="8537.99"/>
    <n v="0"/>
    <n v="0"/>
    <n v="0"/>
    <n v="681.12"/>
    <n v="848.63"/>
    <n v="15"/>
    <n v="2864.14"/>
    <n v="5921.96"/>
    <n v="42"/>
    <n v="46890.65"/>
    <n v="41437.54"/>
    <x v="0"/>
    <x v="0"/>
    <x v="0"/>
    <x v="0"/>
    <x v="0"/>
    <x v="0"/>
  </r>
  <r>
    <x v="0"/>
    <x v="9"/>
    <x v="25"/>
    <x v="128"/>
    <n v="531"/>
    <n v="123204.8"/>
    <n v="74721.119999999995"/>
    <n v="48483.68"/>
    <n v="0"/>
    <n v="38560.6"/>
    <n v="41103.4"/>
    <n v="0"/>
    <n v="0"/>
    <n v="0"/>
    <n v="0"/>
    <n v="270.2"/>
    <n v="1"/>
    <n v="9378.08"/>
    <n v="33347.519999999997"/>
    <n v="184"/>
    <n v="0"/>
    <n v="0"/>
    <x v="0"/>
    <x v="0"/>
    <x v="0"/>
    <x v="0"/>
    <x v="0"/>
    <x v="0"/>
  </r>
  <r>
    <x v="0"/>
    <x v="9"/>
    <x v="26"/>
    <x v="103"/>
    <n v="840"/>
    <n v="80569.350000000006"/>
    <n v="42648.580000000009"/>
    <n v="37920.769999999997"/>
    <n v="0"/>
    <n v="24646.3"/>
    <n v="26441.7"/>
    <n v="325.8"/>
    <n v="0"/>
    <n v="1"/>
    <n v="7298.48"/>
    <n v="10010.32"/>
    <n v="169"/>
    <n v="699.19"/>
    <n v="6196.56"/>
    <n v="20"/>
    <n v="0"/>
    <n v="0"/>
    <x v="0"/>
    <x v="0"/>
    <x v="0"/>
    <x v="0"/>
    <x v="0"/>
    <x v="0"/>
  </r>
  <r>
    <x v="0"/>
    <x v="9"/>
    <x v="26"/>
    <x v="104"/>
    <n v="209"/>
    <n v="48143.3"/>
    <n v="1284"/>
    <n v="46859.3"/>
    <n v="0"/>
    <n v="26411"/>
    <n v="1284"/>
    <n v="0"/>
    <n v="0"/>
    <n v="0"/>
    <n v="2045.7"/>
    <n v="0"/>
    <n v="11"/>
    <n v="543.6"/>
    <n v="0"/>
    <n v="1"/>
    <n v="0"/>
    <n v="0"/>
    <x v="0"/>
    <x v="0"/>
    <x v="0"/>
    <x v="0"/>
    <x v="0"/>
    <x v="0"/>
  </r>
  <r>
    <x v="0"/>
    <x v="9"/>
    <x v="26"/>
    <x v="105"/>
    <n v="380"/>
    <n v="66443.7"/>
    <n v="33607.289999999994"/>
    <n v="32836.410000000003"/>
    <n v="0"/>
    <n v="27382.26"/>
    <n v="18035.240000000002"/>
    <n v="0"/>
    <n v="0"/>
    <n v="0"/>
    <n v="1882.92"/>
    <n v="9138.8799999999992"/>
    <n v="96"/>
    <n v="1214.23"/>
    <n v="6433.17"/>
    <n v="31"/>
    <n v="0"/>
    <n v="0"/>
    <x v="0"/>
    <x v="0"/>
    <x v="0"/>
    <x v="0"/>
    <x v="0"/>
    <x v="0"/>
  </r>
  <r>
    <x v="0"/>
    <x v="9"/>
    <x v="26"/>
    <x v="106"/>
    <n v="85"/>
    <n v="20780.75"/>
    <n v="6029.6100000000006"/>
    <n v="14751.14"/>
    <n v="0"/>
    <n v="6706.55"/>
    <n v="5122.25"/>
    <n v="0"/>
    <n v="0"/>
    <n v="0"/>
    <n v="947.31"/>
    <n v="774.24"/>
    <n v="18"/>
    <n v="303.27999999999997"/>
    <n v="133.12"/>
    <n v="2"/>
    <n v="0"/>
    <n v="0"/>
    <x v="0"/>
    <x v="0"/>
    <x v="0"/>
    <x v="0"/>
    <x v="0"/>
    <x v="0"/>
  </r>
  <r>
    <x v="1"/>
    <x v="9"/>
    <x v="0"/>
    <x v="3"/>
    <n v="101"/>
    <n v="61499.87"/>
    <n v="33586.78"/>
    <n v="27913.09"/>
    <n v="0"/>
    <n v="5579.2"/>
    <n v="3609.8"/>
    <n v="2262.52"/>
    <n v="18453.72"/>
    <n v="53"/>
    <n v="4484.34"/>
    <n v="4333.57"/>
    <n v="83"/>
    <n v="4067.03"/>
    <n v="7189.69"/>
    <n v="139"/>
    <n v="0"/>
    <n v="0"/>
    <x v="0"/>
    <x v="0"/>
    <x v="0"/>
    <x v="0"/>
    <x v="0"/>
    <x v="0"/>
  </r>
  <r>
    <x v="1"/>
    <x v="9"/>
    <x v="0"/>
    <x v="4"/>
    <n v="124"/>
    <n v="60156.09"/>
    <n v="21417.829999999994"/>
    <n v="38738.26"/>
    <n v="0"/>
    <n v="7128.45"/>
    <n v="4164.05"/>
    <n v="5596.43"/>
    <n v="5345.85"/>
    <n v="45"/>
    <n v="6749.03"/>
    <n v="6376.71"/>
    <n v="123"/>
    <n v="7542.35"/>
    <n v="5531.22"/>
    <n v="223"/>
    <n v="0"/>
    <n v="0"/>
    <x v="0"/>
    <x v="0"/>
    <x v="0"/>
    <x v="0"/>
    <x v="0"/>
    <x v="0"/>
  </r>
  <r>
    <x v="1"/>
    <x v="9"/>
    <x v="0"/>
    <x v="111"/>
    <n v="275"/>
    <n v="79918.66"/>
    <n v="36627.740000000005"/>
    <n v="43290.92"/>
    <n v="0"/>
    <n v="8958.56"/>
    <n v="3948.94"/>
    <n v="9162.39"/>
    <n v="11956.62"/>
    <n v="64"/>
    <n v="7526.54"/>
    <n v="9149.0400000000009"/>
    <n v="142"/>
    <n v="13791.43"/>
    <n v="11573.14"/>
    <n v="474"/>
    <n v="0"/>
    <n v="0"/>
    <x v="0"/>
    <x v="0"/>
    <x v="0"/>
    <x v="0"/>
    <x v="0"/>
    <x v="0"/>
  </r>
  <r>
    <x v="1"/>
    <x v="9"/>
    <x v="0"/>
    <x v="11"/>
    <n v="237"/>
    <n v="133555.94"/>
    <n v="62401.98000000001"/>
    <n v="71153.959999999992"/>
    <n v="0"/>
    <n v="13857.65"/>
    <n v="7932.85"/>
    <n v="15063.91"/>
    <n v="22116.61"/>
    <n v="116"/>
    <n v="19570.060000000001"/>
    <n v="11582.63"/>
    <n v="258"/>
    <n v="12028.34"/>
    <n v="20769.89"/>
    <n v="412"/>
    <n v="0"/>
    <n v="0"/>
    <x v="0"/>
    <x v="0"/>
    <x v="0"/>
    <x v="0"/>
    <x v="0"/>
    <x v="0"/>
  </r>
  <r>
    <x v="1"/>
    <x v="9"/>
    <x v="0"/>
    <x v="13"/>
    <n v="265"/>
    <n v="89240.25"/>
    <n v="39331.57"/>
    <n v="49908.68"/>
    <n v="0"/>
    <n v="7781.92"/>
    <n v="4255.83"/>
    <n v="12264.69"/>
    <n v="15749.99"/>
    <n v="128"/>
    <n v="11198.76"/>
    <n v="9509.7000000000007"/>
    <n v="174"/>
    <n v="9563.31"/>
    <n v="9816.0499999999993"/>
    <n v="355"/>
    <n v="0"/>
    <n v="0"/>
    <x v="0"/>
    <x v="0"/>
    <x v="0"/>
    <x v="0"/>
    <x v="0"/>
    <x v="0"/>
  </r>
  <r>
    <x v="1"/>
    <x v="9"/>
    <x v="0"/>
    <x v="15"/>
    <n v="242"/>
    <n v="84454.82"/>
    <n v="32855.37000000001"/>
    <n v="51599.45"/>
    <n v="0"/>
    <n v="7942.57"/>
    <n v="3465.18"/>
    <n v="15592.04"/>
    <n v="11917.02"/>
    <n v="60"/>
    <n v="10486.09"/>
    <n v="10320.530000000001"/>
    <n v="171"/>
    <n v="10465.75"/>
    <n v="7152.64"/>
    <n v="387"/>
    <n v="0"/>
    <n v="0"/>
    <x v="0"/>
    <x v="0"/>
    <x v="0"/>
    <x v="0"/>
    <x v="0"/>
    <x v="0"/>
  </r>
  <r>
    <x v="1"/>
    <x v="9"/>
    <x v="0"/>
    <x v="16"/>
    <n v="244"/>
    <n v="61983.41"/>
    <n v="22217.510000000009"/>
    <n v="39765.899999999994"/>
    <n v="0"/>
    <n v="8640.44"/>
    <n v="3296.06"/>
    <n v="8112.13"/>
    <n v="4389.5200000000004"/>
    <n v="39"/>
    <n v="8440.0300000000007"/>
    <n v="8834.99"/>
    <n v="142"/>
    <n v="9616.2999999999993"/>
    <n v="5696.94"/>
    <n v="325"/>
    <n v="0"/>
    <n v="0"/>
    <x v="0"/>
    <x v="0"/>
    <x v="0"/>
    <x v="0"/>
    <x v="0"/>
    <x v="0"/>
  </r>
  <r>
    <x v="1"/>
    <x v="9"/>
    <x v="0"/>
    <x v="18"/>
    <n v="218"/>
    <n v="69606.48"/>
    <n v="28615.89"/>
    <n v="40990.589999999997"/>
    <n v="0"/>
    <n v="7165.75"/>
    <n v="3162.25"/>
    <n v="5868.18"/>
    <n v="8648.34"/>
    <n v="55"/>
    <n v="11350.27"/>
    <n v="9750.41"/>
    <n v="174"/>
    <n v="9287.39"/>
    <n v="7054.89"/>
    <n v="329"/>
    <n v="0"/>
    <n v="0"/>
    <x v="0"/>
    <x v="0"/>
    <x v="0"/>
    <x v="0"/>
    <x v="0"/>
    <x v="0"/>
  </r>
  <r>
    <x v="1"/>
    <x v="9"/>
    <x v="1"/>
    <x v="0"/>
    <n v="741"/>
    <n v="604128.17000000004"/>
    <n v="439811.67000000004"/>
    <n v="164316.5"/>
    <n v="20"/>
    <n v="73163.649999999994"/>
    <n v="33396.35"/>
    <n v="39496.980000000003"/>
    <n v="13282.89"/>
    <n v="252"/>
    <n v="35451.56"/>
    <n v="22301.7"/>
    <n v="401"/>
    <n v="6281.62"/>
    <n v="13929.83"/>
    <n v="141"/>
    <n v="6437.69"/>
    <n v="356900.9"/>
    <x v="0"/>
    <x v="0"/>
    <x v="0"/>
    <x v="0"/>
    <x v="0"/>
    <x v="0"/>
  </r>
  <r>
    <x v="1"/>
    <x v="9"/>
    <x v="1"/>
    <x v="1"/>
    <n v="299"/>
    <n v="646617.79"/>
    <n v="608761.21000000008"/>
    <n v="37856.58"/>
    <n v="15"/>
    <n v="18249.2"/>
    <n v="20869.8"/>
    <n v="2849.7"/>
    <n v="2029.12"/>
    <n v="15"/>
    <n v="9146.5300000000007"/>
    <n v="15560.84"/>
    <n v="159"/>
    <n v="2121.39"/>
    <n v="8688.23"/>
    <n v="90"/>
    <n v="2465.7600000000002"/>
    <n v="561613.19999999995"/>
    <x v="0"/>
    <x v="0"/>
    <x v="0"/>
    <x v="0"/>
    <x v="0"/>
    <x v="0"/>
  </r>
  <r>
    <x v="1"/>
    <x v="9"/>
    <x v="1"/>
    <x v="22"/>
    <n v="26"/>
    <n v="20998.53"/>
    <n v="8238.73"/>
    <n v="12759.8"/>
    <n v="1"/>
    <n v="3787"/>
    <n v="748"/>
    <n v="0"/>
    <n v="0"/>
    <n v="0"/>
    <n v="23.01"/>
    <n v="92.04"/>
    <n v="1"/>
    <n v="7269.79"/>
    <n v="4103.3100000000004"/>
    <n v="19"/>
    <n v="0"/>
    <n v="3295.38"/>
    <x v="0"/>
    <x v="0"/>
    <x v="0"/>
    <x v="0"/>
    <x v="0"/>
    <x v="0"/>
  </r>
  <r>
    <x v="1"/>
    <x v="9"/>
    <x v="1"/>
    <x v="23"/>
    <n v="73"/>
    <n v="28518.94"/>
    <n v="10482.899999999998"/>
    <n v="18036.04"/>
    <n v="0"/>
    <n v="6674.5"/>
    <n v="4603"/>
    <n v="1288.25"/>
    <n v="822.58"/>
    <n v="19"/>
    <n v="6544.49"/>
    <n v="5026.82"/>
    <n v="50"/>
    <n v="30.8"/>
    <n v="30.5"/>
    <n v="9"/>
    <n v="0"/>
    <n v="0"/>
    <x v="0"/>
    <x v="0"/>
    <x v="0"/>
    <x v="0"/>
    <x v="0"/>
    <x v="0"/>
  </r>
  <r>
    <x v="1"/>
    <x v="9"/>
    <x v="1"/>
    <x v="24"/>
    <n v="0"/>
    <n v="1779163.58"/>
    <n v="1754611.83"/>
    <n v="24551.75"/>
    <n v="55"/>
    <n v="0"/>
    <n v="0"/>
    <n v="0"/>
    <n v="0"/>
    <n v="0"/>
    <n v="0"/>
    <n v="0"/>
    <n v="0"/>
    <n v="0"/>
    <n v="0"/>
    <n v="0"/>
    <n v="20166.75"/>
    <n v="1754612"/>
    <x v="0"/>
    <x v="0"/>
    <x v="0"/>
    <x v="0"/>
    <x v="0"/>
    <x v="0"/>
  </r>
  <r>
    <x v="1"/>
    <x v="9"/>
    <x v="1"/>
    <x v="112"/>
    <n v="220"/>
    <n v="111875.35"/>
    <n v="75540.53"/>
    <n v="36334.820000000007"/>
    <n v="4"/>
    <n v="15642.6"/>
    <n v="15673.4"/>
    <n v="1392.3"/>
    <n v="1148.9000000000001"/>
    <n v="9"/>
    <n v="4793.29"/>
    <n v="5776.39"/>
    <n v="80"/>
    <n v="2657.76"/>
    <n v="6576.65"/>
    <n v="97"/>
    <n v="11449.87"/>
    <n v="46365.19"/>
    <x v="0"/>
    <x v="0"/>
    <x v="0"/>
    <x v="0"/>
    <x v="0"/>
    <x v="0"/>
  </r>
  <r>
    <x v="1"/>
    <x v="9"/>
    <x v="2"/>
    <x v="114"/>
    <n v="690"/>
    <n v="747287.44"/>
    <n v="368350.70999999996"/>
    <n v="378936.73"/>
    <n v="13"/>
    <n v="56383.95"/>
    <n v="34431.050000000003"/>
    <n v="59347"/>
    <n v="31797.360000000001"/>
    <n v="215"/>
    <n v="172757.3"/>
    <n v="120270.7"/>
    <n v="2014"/>
    <n v="18168.5"/>
    <n v="1977.78"/>
    <n v="95"/>
    <n v="71191.98"/>
    <n v="179873.9"/>
    <x v="0"/>
    <x v="0"/>
    <x v="0"/>
    <x v="0"/>
    <x v="0"/>
    <x v="0"/>
  </r>
  <r>
    <x v="1"/>
    <x v="9"/>
    <x v="2"/>
    <x v="25"/>
    <n v="436"/>
    <n v="350313.3"/>
    <n v="172827.50999999998"/>
    <n v="177485.79"/>
    <n v="4"/>
    <n v="34889.599999999999"/>
    <n v="26043.4"/>
    <n v="36643.43"/>
    <n v="15083.51"/>
    <n v="144"/>
    <n v="92419.839999999997"/>
    <n v="101256"/>
    <n v="1465"/>
    <n v="1283.1400000000001"/>
    <n v="934.03"/>
    <n v="44"/>
    <n v="11491.78"/>
    <n v="29510.55"/>
    <x v="0"/>
    <x v="0"/>
    <x v="0"/>
    <x v="0"/>
    <x v="0"/>
    <x v="0"/>
  </r>
  <r>
    <x v="1"/>
    <x v="9"/>
    <x v="2"/>
    <x v="26"/>
    <n v="250"/>
    <n v="222546.83"/>
    <n v="120900.82999999999"/>
    <n v="101646"/>
    <n v="0"/>
    <n v="20649.64"/>
    <n v="15055.36"/>
    <n v="16702.8"/>
    <n v="21044.1"/>
    <n v="88"/>
    <n v="58870.96"/>
    <n v="84649.919999999998"/>
    <n v="1016"/>
    <n v="741.6"/>
    <n v="151.44999999999999"/>
    <n v="4"/>
    <n v="0"/>
    <n v="0"/>
    <x v="0"/>
    <x v="0"/>
    <x v="0"/>
    <x v="0"/>
    <x v="0"/>
    <x v="0"/>
  </r>
  <r>
    <x v="1"/>
    <x v="9"/>
    <x v="3"/>
    <x v="27"/>
    <n v="222"/>
    <n v="75709.22"/>
    <n v="34964.820000000007"/>
    <n v="40744.399999999994"/>
    <n v="0"/>
    <n v="8645.4"/>
    <n v="5087.6000000000004"/>
    <n v="17567.8"/>
    <n v="18441.36"/>
    <n v="91"/>
    <n v="13280.98"/>
    <n v="7992.73"/>
    <n v="171"/>
    <n v="594.22"/>
    <n v="3443.13"/>
    <n v="16"/>
    <n v="0"/>
    <n v="0"/>
    <x v="0"/>
    <x v="0"/>
    <x v="0"/>
    <x v="0"/>
    <x v="0"/>
    <x v="0"/>
  </r>
  <r>
    <x v="1"/>
    <x v="9"/>
    <x v="3"/>
    <x v="28"/>
    <n v="193"/>
    <n v="288430.39"/>
    <n v="126289.16"/>
    <n v="162141.23000000001"/>
    <n v="23"/>
    <n v="22244.5"/>
    <n v="7433"/>
    <n v="11328.67"/>
    <n v="21411.02"/>
    <n v="66"/>
    <n v="2467.16"/>
    <n v="3446.38"/>
    <n v="83"/>
    <n v="159.30000000000001"/>
    <n v="0"/>
    <n v="5"/>
    <n v="125941.6"/>
    <n v="93998.74"/>
    <x v="0"/>
    <x v="0"/>
    <x v="0"/>
    <x v="0"/>
    <x v="0"/>
    <x v="0"/>
  </r>
  <r>
    <x v="1"/>
    <x v="9"/>
    <x v="3"/>
    <x v="29"/>
    <n v="442"/>
    <n v="600015.17000000004"/>
    <n v="313351.86000000004"/>
    <n v="286663.31"/>
    <n v="41"/>
    <n v="44847.14"/>
    <n v="20091.61"/>
    <n v="46943.29"/>
    <n v="29881.03"/>
    <n v="175"/>
    <n v="47293.85"/>
    <n v="24497.98"/>
    <n v="587"/>
    <n v="4208.7299999999996"/>
    <n v="5514.27"/>
    <n v="50"/>
    <n v="132804.29999999999"/>
    <n v="233367"/>
    <x v="0"/>
    <x v="0"/>
    <x v="0"/>
    <x v="0"/>
    <x v="0"/>
    <x v="0"/>
  </r>
  <r>
    <x v="1"/>
    <x v="9"/>
    <x v="3"/>
    <x v="115"/>
    <n v="148"/>
    <n v="68845.820000000007"/>
    <n v="31759.990000000005"/>
    <n v="37085.83"/>
    <n v="0"/>
    <n v="6442.85"/>
    <n v="3033.15"/>
    <n v="18339.84"/>
    <n v="19660.419999999998"/>
    <n v="88"/>
    <n v="8435.48"/>
    <n v="7339.02"/>
    <n v="163"/>
    <n v="2831.66"/>
    <n v="1727.4"/>
    <n v="25"/>
    <n v="0"/>
    <n v="0"/>
    <x v="0"/>
    <x v="0"/>
    <x v="0"/>
    <x v="0"/>
    <x v="0"/>
    <x v="0"/>
  </r>
  <r>
    <x v="1"/>
    <x v="9"/>
    <x v="4"/>
    <x v="31"/>
    <n v="0"/>
    <n v="350.9"/>
    <n v="108.89999999999998"/>
    <n v="242"/>
    <n v="0"/>
    <n v="0"/>
    <n v="0"/>
    <n v="0"/>
    <n v="0"/>
    <n v="0"/>
    <n v="0"/>
    <n v="0"/>
    <n v="0"/>
    <n v="0"/>
    <n v="0"/>
    <n v="0"/>
    <n v="0"/>
    <n v="0"/>
    <x v="0"/>
    <x v="0"/>
    <x v="0"/>
    <x v="0"/>
    <x v="0"/>
    <x v="0"/>
  </r>
  <r>
    <x v="1"/>
    <x v="9"/>
    <x v="4"/>
    <x v="32"/>
    <n v="139"/>
    <n v="169718.35"/>
    <n v="168869.75"/>
    <n v="848.6"/>
    <n v="0"/>
    <n v="0"/>
    <n v="0"/>
    <n v="0"/>
    <n v="0"/>
    <n v="0"/>
    <n v="0"/>
    <n v="0"/>
    <n v="0"/>
    <n v="1.6"/>
    <n v="6.4"/>
    <n v="1"/>
    <n v="0"/>
    <n v="0"/>
    <x v="0"/>
    <x v="0"/>
    <x v="0"/>
    <x v="0"/>
    <x v="0"/>
    <x v="0"/>
  </r>
  <r>
    <x v="1"/>
    <x v="9"/>
    <x v="5"/>
    <x v="33"/>
    <n v="0"/>
    <n v="546149.01"/>
    <n v="488045.49"/>
    <n v="58103.519999999997"/>
    <n v="8"/>
    <n v="0"/>
    <n v="0"/>
    <n v="2081.92"/>
    <n v="1861.88"/>
    <n v="2"/>
    <n v="0"/>
    <n v="0"/>
    <n v="0"/>
    <n v="0"/>
    <n v="0"/>
    <n v="0"/>
    <n v="44521.599999999999"/>
    <n v="486183.6"/>
    <x v="0"/>
    <x v="0"/>
    <x v="0"/>
    <x v="0"/>
    <x v="0"/>
    <x v="0"/>
  </r>
  <r>
    <x v="1"/>
    <x v="9"/>
    <x v="5"/>
    <x v="34"/>
    <n v="438"/>
    <n v="523704.35"/>
    <n v="401075.35"/>
    <n v="122629"/>
    <n v="7"/>
    <n v="45543"/>
    <n v="20297"/>
    <n v="72206.080000000002"/>
    <n v="63867.519999999997"/>
    <n v="176"/>
    <n v="3125.69"/>
    <n v="875.31"/>
    <n v="27"/>
    <n v="1573.23"/>
    <n v="1780.87"/>
    <n v="22"/>
    <n v="0"/>
    <n v="314254.7"/>
    <x v="0"/>
    <x v="0"/>
    <x v="0"/>
    <x v="0"/>
    <x v="0"/>
    <x v="0"/>
  </r>
  <r>
    <x v="1"/>
    <x v="9"/>
    <x v="5"/>
    <x v="35"/>
    <n v="0"/>
    <n v="730972.77"/>
    <n v="730972.77"/>
    <n v="0"/>
    <n v="12"/>
    <n v="0"/>
    <n v="0"/>
    <n v="0"/>
    <n v="0"/>
    <n v="0"/>
    <n v="0"/>
    <n v="0"/>
    <n v="0"/>
    <n v="0"/>
    <n v="0"/>
    <n v="0"/>
    <n v="0"/>
    <n v="730972.8"/>
    <x v="0"/>
    <x v="0"/>
    <x v="0"/>
    <x v="0"/>
    <x v="0"/>
    <x v="0"/>
  </r>
  <r>
    <x v="1"/>
    <x v="9"/>
    <x v="5"/>
    <x v="36"/>
    <n v="86"/>
    <n v="24664.3"/>
    <n v="10797.799999999997"/>
    <n v="13866.500000000002"/>
    <n v="0"/>
    <n v="3867.6"/>
    <n v="1057.4000000000001"/>
    <n v="9253.7000000000007"/>
    <n v="9740.4"/>
    <n v="15"/>
    <n v="0"/>
    <n v="0"/>
    <n v="0"/>
    <n v="745.2"/>
    <n v="0"/>
    <n v="3"/>
    <n v="0"/>
    <n v="0"/>
    <x v="0"/>
    <x v="0"/>
    <x v="0"/>
    <x v="0"/>
    <x v="0"/>
    <x v="0"/>
  </r>
  <r>
    <x v="1"/>
    <x v="9"/>
    <x v="6"/>
    <x v="38"/>
    <n v="184"/>
    <n v="1044433.29"/>
    <n v="961269.39"/>
    <n v="83163.899999999994"/>
    <n v="32"/>
    <n v="19567.759999999998"/>
    <n v="9389.74"/>
    <n v="0"/>
    <n v="71.5"/>
    <n v="1"/>
    <n v="2988.76"/>
    <n v="5914.68"/>
    <n v="84"/>
    <n v="45402.26"/>
    <n v="26764.62"/>
    <n v="190"/>
    <n v="15083.12"/>
    <n v="919128.9"/>
    <x v="0"/>
    <x v="0"/>
    <x v="0"/>
    <x v="0"/>
    <x v="0"/>
    <x v="0"/>
  </r>
  <r>
    <x v="1"/>
    <x v="9"/>
    <x v="6"/>
    <x v="116"/>
    <n v="227"/>
    <n v="160085.04"/>
    <n v="69921.73000000001"/>
    <n v="90163.31"/>
    <n v="0"/>
    <n v="8326.35"/>
    <n v="6640.65"/>
    <n v="668.47"/>
    <n v="258.19"/>
    <n v="11"/>
    <n v="26272.32"/>
    <n v="19952.46"/>
    <n v="274"/>
    <n v="54896.17"/>
    <n v="43070.43"/>
    <n v="257"/>
    <n v="0"/>
    <n v="0"/>
    <x v="0"/>
    <x v="0"/>
    <x v="0"/>
    <x v="0"/>
    <x v="0"/>
    <x v="0"/>
  </r>
  <r>
    <x v="1"/>
    <x v="9"/>
    <x v="6"/>
    <x v="117"/>
    <n v="235"/>
    <n v="187345.41"/>
    <n v="81266.95"/>
    <n v="106078.46"/>
    <n v="0"/>
    <n v="9932.4500000000007"/>
    <n v="6110.55"/>
    <n v="200.89"/>
    <n v="198.67"/>
    <n v="5"/>
    <n v="34715.65"/>
    <n v="36384.53"/>
    <n v="503"/>
    <n v="61229.47"/>
    <n v="38573.199999999997"/>
    <n v="261"/>
    <n v="0"/>
    <n v="0"/>
    <x v="0"/>
    <x v="0"/>
    <x v="0"/>
    <x v="0"/>
    <x v="0"/>
    <x v="0"/>
  </r>
  <r>
    <x v="1"/>
    <x v="9"/>
    <x v="7"/>
    <x v="41"/>
    <n v="291"/>
    <n v="158686.49"/>
    <n v="56043.199999999983"/>
    <n v="102643.29000000001"/>
    <n v="0"/>
    <n v="25948.5"/>
    <n v="15534"/>
    <n v="5813.79"/>
    <n v="4019.32"/>
    <n v="42"/>
    <n v="32845.440000000002"/>
    <n v="36086.94"/>
    <n v="462"/>
    <n v="332.56"/>
    <n v="402.94"/>
    <n v="8"/>
    <n v="0"/>
    <n v="0"/>
    <x v="0"/>
    <x v="0"/>
    <x v="0"/>
    <x v="0"/>
    <x v="0"/>
    <x v="0"/>
  </r>
  <r>
    <x v="1"/>
    <x v="9"/>
    <x v="8"/>
    <x v="5"/>
    <n v="278"/>
    <n v="118881.49"/>
    <n v="76604.06"/>
    <n v="42277.430000000008"/>
    <n v="4"/>
    <n v="25174.400000000001"/>
    <n v="13760.6"/>
    <n v="9539.94"/>
    <n v="7261.32"/>
    <n v="145"/>
    <n v="5719.54"/>
    <n v="10683.94"/>
    <n v="126"/>
    <n v="1371.55"/>
    <n v="1241.75"/>
    <n v="28"/>
    <n v="0"/>
    <n v="43656.45"/>
    <x v="0"/>
    <x v="0"/>
    <x v="0"/>
    <x v="0"/>
    <x v="0"/>
    <x v="0"/>
  </r>
  <r>
    <x v="1"/>
    <x v="9"/>
    <x v="8"/>
    <x v="42"/>
    <n v="221"/>
    <n v="631983.81000000006"/>
    <n v="545256.12000000011"/>
    <n v="86727.69"/>
    <n v="17"/>
    <n v="23905.75"/>
    <n v="6739.25"/>
    <n v="40176.94"/>
    <n v="10778.38"/>
    <n v="119"/>
    <n v="10008.32"/>
    <n v="5085.93"/>
    <n v="75"/>
    <n v="490.84"/>
    <n v="456.76"/>
    <n v="4"/>
    <n v="7698.84"/>
    <n v="522195.8"/>
    <x v="0"/>
    <x v="0"/>
    <x v="0"/>
    <x v="0"/>
    <x v="0"/>
    <x v="0"/>
  </r>
  <r>
    <x v="1"/>
    <x v="9"/>
    <x v="9"/>
    <x v="43"/>
    <n v="599"/>
    <n v="226983.83"/>
    <n v="62080.939999999973"/>
    <n v="164902.89000000001"/>
    <n v="0"/>
    <n v="69318.509999999995"/>
    <n v="22011.49"/>
    <n v="61485.51"/>
    <n v="34761.230000000003"/>
    <n v="92"/>
    <n v="9631.2000000000007"/>
    <n v="2873.39"/>
    <n v="83"/>
    <n v="22720.67"/>
    <n v="2434.83"/>
    <n v="42"/>
    <n v="0"/>
    <n v="0"/>
    <x v="0"/>
    <x v="0"/>
    <x v="0"/>
    <x v="0"/>
    <x v="0"/>
    <x v="0"/>
  </r>
  <r>
    <x v="1"/>
    <x v="9"/>
    <x v="9"/>
    <x v="44"/>
    <n v="77"/>
    <n v="607000.86"/>
    <n v="561436.94999999995"/>
    <n v="45563.91"/>
    <n v="17"/>
    <n v="16970.400000000001"/>
    <n v="3667.6"/>
    <n v="2241.08"/>
    <n v="7360.72"/>
    <n v="5"/>
    <n v="311.39999999999998"/>
    <n v="550"/>
    <n v="7"/>
    <n v="4000"/>
    <n v="0"/>
    <n v="1"/>
    <n v="18041.03"/>
    <n v="549858.6"/>
    <x v="0"/>
    <x v="0"/>
    <x v="0"/>
    <x v="0"/>
    <x v="0"/>
    <x v="0"/>
  </r>
  <r>
    <x v="1"/>
    <x v="9"/>
    <x v="9"/>
    <x v="45"/>
    <n v="434"/>
    <n v="177684.54"/>
    <n v="61345.300000000017"/>
    <n v="116339.23999999999"/>
    <n v="0"/>
    <n v="31470.95"/>
    <n v="11499.55"/>
    <n v="68051.539999999994"/>
    <n v="37839.67"/>
    <n v="91"/>
    <n v="5664.5"/>
    <n v="4424.08"/>
    <n v="76"/>
    <n v="11152.25"/>
    <n v="7582"/>
    <n v="38"/>
    <n v="0"/>
    <n v="0"/>
    <x v="0"/>
    <x v="0"/>
    <x v="0"/>
    <x v="0"/>
    <x v="0"/>
    <x v="0"/>
  </r>
  <r>
    <x v="1"/>
    <x v="9"/>
    <x v="10"/>
    <x v="47"/>
    <n v="72"/>
    <n v="95801.04"/>
    <n v="19676.009999999995"/>
    <n v="76125.03"/>
    <n v="5"/>
    <n v="9737.75"/>
    <n v="1772.25"/>
    <n v="7894.74"/>
    <n v="1427.74"/>
    <n v="21"/>
    <n v="9764.39"/>
    <n v="1953.46"/>
    <n v="95"/>
    <n v="351.45"/>
    <n v="97.5"/>
    <n v="5"/>
    <n v="47255.7"/>
    <n v="14425.06"/>
    <x v="0"/>
    <x v="0"/>
    <x v="0"/>
    <x v="0"/>
    <x v="0"/>
    <x v="0"/>
  </r>
  <r>
    <x v="1"/>
    <x v="9"/>
    <x v="10"/>
    <x v="49"/>
    <n v="268"/>
    <n v="1521296.12"/>
    <n v="550474.67000000016"/>
    <n v="970821.45"/>
    <n v="67"/>
    <n v="24000.14"/>
    <n v="5759.86"/>
    <n v="13602.37"/>
    <n v="4924.3900000000003"/>
    <n v="33"/>
    <n v="23901.759999999998"/>
    <n v="3822.34"/>
    <n v="264"/>
    <n v="2616.1799999999998"/>
    <n v="2411.5"/>
    <n v="24"/>
    <n v="795003"/>
    <n v="533556.6"/>
    <x v="0"/>
    <x v="0"/>
    <x v="0"/>
    <x v="0"/>
    <x v="0"/>
    <x v="0"/>
  </r>
  <r>
    <x v="1"/>
    <x v="9"/>
    <x v="10"/>
    <x v="52"/>
    <n v="217"/>
    <n v="52726.96"/>
    <n v="24778.129999999997"/>
    <n v="27948.83"/>
    <n v="0"/>
    <n v="10573.5"/>
    <n v="4253.5"/>
    <n v="10308.459999999999"/>
    <n v="15306.57"/>
    <n v="44"/>
    <n v="3227.61"/>
    <n v="993.49"/>
    <n v="46"/>
    <n v="3839.26"/>
    <n v="4224.57"/>
    <n v="38"/>
    <n v="0"/>
    <n v="0"/>
    <x v="0"/>
    <x v="0"/>
    <x v="0"/>
    <x v="0"/>
    <x v="0"/>
    <x v="0"/>
  </r>
  <r>
    <x v="1"/>
    <x v="9"/>
    <x v="10"/>
    <x v="53"/>
    <n v="152"/>
    <n v="460157.11"/>
    <n v="142741.44"/>
    <n v="317415.67"/>
    <n v="39"/>
    <n v="16716.25"/>
    <n v="2958.75"/>
    <n v="3325.58"/>
    <n v="1877.72"/>
    <n v="7"/>
    <n v="4812.62"/>
    <n v="1014.59"/>
    <n v="55"/>
    <n v="993.72"/>
    <n v="75.760000000000005"/>
    <n v="12"/>
    <n v="291567.5"/>
    <n v="136814.6"/>
    <x v="0"/>
    <x v="0"/>
    <x v="0"/>
    <x v="0"/>
    <x v="0"/>
    <x v="0"/>
  </r>
  <r>
    <x v="1"/>
    <x v="9"/>
    <x v="10"/>
    <x v="54"/>
    <n v="129"/>
    <n v="658207.14"/>
    <n v="352543.48"/>
    <n v="305663.66000000003"/>
    <n v="44"/>
    <n v="11408.75"/>
    <n v="4678.75"/>
    <n v="6869.3"/>
    <n v="7298.62"/>
    <n v="24"/>
    <n v="10675.32"/>
    <n v="3753.55"/>
    <n v="141"/>
    <n v="347.89"/>
    <n v="432.19"/>
    <n v="10"/>
    <n v="276362.40000000002"/>
    <n v="336380.4"/>
    <x v="0"/>
    <x v="0"/>
    <x v="0"/>
    <x v="0"/>
    <x v="0"/>
    <x v="0"/>
  </r>
  <r>
    <x v="1"/>
    <x v="9"/>
    <x v="10"/>
    <x v="118"/>
    <n v="103"/>
    <n v="158908.4"/>
    <n v="88134.12"/>
    <n v="70774.28"/>
    <n v="14"/>
    <n v="11364"/>
    <n v="1951"/>
    <n v="13275.4"/>
    <n v="5337"/>
    <n v="26"/>
    <n v="6291.2"/>
    <n v="2940.44"/>
    <n v="70"/>
    <n v="314.95999999999998"/>
    <n v="344.24"/>
    <n v="4"/>
    <n v="38202.720000000001"/>
    <n v="77561.440000000002"/>
    <x v="0"/>
    <x v="0"/>
    <x v="0"/>
    <x v="0"/>
    <x v="0"/>
    <x v="0"/>
  </r>
  <r>
    <x v="1"/>
    <x v="9"/>
    <x v="10"/>
    <x v="131"/>
    <n v="88"/>
    <n v="207741.73"/>
    <n v="106469.86000000002"/>
    <n v="101271.87"/>
    <n v="23"/>
    <n v="5913"/>
    <n v="3429"/>
    <n v="4448.53"/>
    <n v="3789.27"/>
    <n v="13"/>
    <n v="5518.85"/>
    <n v="1830.24"/>
    <n v="70"/>
    <n v="117.9"/>
    <n v="212.7"/>
    <n v="4"/>
    <n v="85273.59"/>
    <n v="97208.65"/>
    <x v="0"/>
    <x v="0"/>
    <x v="0"/>
    <x v="0"/>
    <x v="0"/>
    <x v="0"/>
  </r>
  <r>
    <x v="1"/>
    <x v="9"/>
    <x v="27"/>
    <x v="119"/>
    <n v="44"/>
    <n v="11172.43"/>
    <n v="4230.16"/>
    <n v="6942.27"/>
    <n v="0"/>
    <n v="4565.25"/>
    <n v="2122.25"/>
    <n v="0"/>
    <n v="292.5"/>
    <n v="1"/>
    <n v="2121.42"/>
    <n v="1699.67"/>
    <n v="23"/>
    <n v="255.6"/>
    <n v="115.74"/>
    <n v="6"/>
    <n v="0"/>
    <n v="0"/>
    <x v="0"/>
    <x v="0"/>
    <x v="0"/>
    <x v="0"/>
    <x v="0"/>
    <x v="0"/>
  </r>
  <r>
    <x v="1"/>
    <x v="9"/>
    <x v="11"/>
    <x v="56"/>
    <n v="74"/>
    <n v="22118.75"/>
    <n v="2696.0499999999993"/>
    <n v="19422.7"/>
    <n v="0"/>
    <n v="12632.2"/>
    <n v="1834.8"/>
    <n v="0"/>
    <n v="0"/>
    <n v="0"/>
    <n v="4630.5"/>
    <n v="861.25"/>
    <n v="22"/>
    <n v="0"/>
    <n v="0"/>
    <n v="0"/>
    <n v="0"/>
    <n v="0"/>
    <x v="0"/>
    <x v="0"/>
    <x v="0"/>
    <x v="0"/>
    <x v="0"/>
    <x v="0"/>
  </r>
  <r>
    <x v="1"/>
    <x v="9"/>
    <x v="11"/>
    <x v="57"/>
    <n v="221"/>
    <n v="61559.29"/>
    <n v="15695.71"/>
    <n v="45863.58"/>
    <n v="0"/>
    <n v="45331.68"/>
    <n v="10581.72"/>
    <n v="150.6"/>
    <n v="1836.6"/>
    <n v="1"/>
    <n v="321.89999999999998"/>
    <n v="3254.64"/>
    <n v="19"/>
    <n v="59.4"/>
    <n v="22.75"/>
    <n v="3"/>
    <n v="0"/>
    <n v="0"/>
    <x v="0"/>
    <x v="0"/>
    <x v="0"/>
    <x v="0"/>
    <x v="0"/>
    <x v="0"/>
  </r>
  <r>
    <x v="1"/>
    <x v="9"/>
    <x v="11"/>
    <x v="58"/>
    <n v="72"/>
    <n v="17423.400000000001"/>
    <n v="4728.5200000000023"/>
    <n v="12694.88"/>
    <n v="0"/>
    <n v="12694.88"/>
    <n v="4728.5200000000004"/>
    <n v="0"/>
    <n v="0"/>
    <n v="0"/>
    <n v="0"/>
    <n v="0"/>
    <n v="0"/>
    <n v="0"/>
    <n v="0"/>
    <n v="0"/>
    <n v="0"/>
    <n v="0"/>
    <x v="0"/>
    <x v="0"/>
    <x v="0"/>
    <x v="0"/>
    <x v="0"/>
    <x v="0"/>
  </r>
  <r>
    <x v="1"/>
    <x v="9"/>
    <x v="11"/>
    <x v="120"/>
    <n v="116"/>
    <n v="29085.4"/>
    <n v="4986.8700000000026"/>
    <n v="24098.53"/>
    <n v="0"/>
    <n v="24098.53"/>
    <n v="4986.87"/>
    <n v="0"/>
    <n v="0"/>
    <n v="0"/>
    <n v="0"/>
    <n v="0"/>
    <n v="0"/>
    <n v="0"/>
    <n v="0"/>
    <n v="0"/>
    <n v="0"/>
    <n v="0"/>
    <x v="0"/>
    <x v="0"/>
    <x v="0"/>
    <x v="0"/>
    <x v="0"/>
    <x v="0"/>
  </r>
  <r>
    <x v="1"/>
    <x v="9"/>
    <x v="12"/>
    <x v="60"/>
    <n v="62"/>
    <n v="311088.59999999998"/>
    <n v="1357.5999999999767"/>
    <n v="309731"/>
    <n v="13"/>
    <n v="10239"/>
    <n v="486"/>
    <n v="1035.9000000000001"/>
    <n v="234"/>
    <n v="4"/>
    <n v="858.1"/>
    <n v="637.6"/>
    <n v="12"/>
    <n v="0"/>
    <n v="0"/>
    <n v="0"/>
    <n v="297598"/>
    <n v="0"/>
    <x v="0"/>
    <x v="0"/>
    <x v="0"/>
    <x v="0"/>
    <x v="0"/>
    <x v="0"/>
  </r>
  <r>
    <x v="1"/>
    <x v="9"/>
    <x v="12"/>
    <x v="61"/>
    <n v="202"/>
    <n v="152563.35"/>
    <n v="83237.61"/>
    <n v="69325.740000000005"/>
    <n v="12"/>
    <n v="10839"/>
    <n v="2576"/>
    <n v="13341.97"/>
    <n v="3384.47"/>
    <n v="49"/>
    <n v="4979.1499999999996"/>
    <n v="1210.21"/>
    <n v="54"/>
    <n v="1384.62"/>
    <n v="2797.88"/>
    <n v="20"/>
    <n v="38781"/>
    <n v="73269.05"/>
    <x v="0"/>
    <x v="0"/>
    <x v="0"/>
    <x v="0"/>
    <x v="0"/>
    <x v="0"/>
  </r>
  <r>
    <x v="1"/>
    <x v="9"/>
    <x v="12"/>
    <x v="55"/>
    <n v="143"/>
    <n v="328275.89"/>
    <n v="160816.06"/>
    <n v="167459.83000000002"/>
    <n v="23"/>
    <n v="14886.75"/>
    <n v="4655.75"/>
    <n v="3544.98"/>
    <n v="2585.3200000000002"/>
    <n v="19"/>
    <n v="3890.1"/>
    <n v="2268"/>
    <n v="48"/>
    <n v="605.79999999999995"/>
    <n v="3029.4"/>
    <n v="26"/>
    <n v="144532.20000000001"/>
    <n v="148277.6"/>
    <x v="0"/>
    <x v="0"/>
    <x v="0"/>
    <x v="0"/>
    <x v="0"/>
    <x v="0"/>
  </r>
  <r>
    <x v="1"/>
    <x v="9"/>
    <x v="13"/>
    <x v="62"/>
    <n v="71"/>
    <n v="20246.41"/>
    <n v="17359.68"/>
    <n v="2886.7299999999996"/>
    <n v="0"/>
    <n v="1026.0999999999999"/>
    <n v="3756.9"/>
    <n v="306.16000000000003"/>
    <n v="2838.44"/>
    <n v="6"/>
    <n v="845.06"/>
    <n v="10238.700000000001"/>
    <n v="83"/>
    <n v="131.41"/>
    <n v="525.64"/>
    <n v="9"/>
    <n v="0"/>
    <n v="0"/>
    <x v="0"/>
    <x v="0"/>
    <x v="0"/>
    <x v="0"/>
    <x v="0"/>
    <x v="0"/>
  </r>
  <r>
    <x v="1"/>
    <x v="9"/>
    <x v="14"/>
    <x v="63"/>
    <n v="26"/>
    <n v="42718.9"/>
    <n v="10406.300000000003"/>
    <n v="32312.6"/>
    <n v="0"/>
    <n v="3798"/>
    <n v="1109.5"/>
    <n v="20805.5"/>
    <n v="8025"/>
    <n v="13"/>
    <n v="3521.1"/>
    <n v="1271.8"/>
    <n v="13"/>
    <n v="0"/>
    <n v="0"/>
    <n v="0"/>
    <n v="0"/>
    <n v="0"/>
    <x v="0"/>
    <x v="0"/>
    <x v="0"/>
    <x v="0"/>
    <x v="0"/>
    <x v="0"/>
  </r>
  <r>
    <x v="1"/>
    <x v="9"/>
    <x v="15"/>
    <x v="64"/>
    <n v="52"/>
    <n v="219838.18"/>
    <n v="174249.26"/>
    <n v="45588.92"/>
    <n v="15"/>
    <n v="5054.63"/>
    <n v="2400.37"/>
    <n v="666.52"/>
    <n v="923.68"/>
    <n v="7"/>
    <n v="3166.95"/>
    <n v="2386.6"/>
    <n v="41"/>
    <n v="189"/>
    <n v="0"/>
    <n v="1"/>
    <n v="36511.82"/>
    <n v="168538.6"/>
    <x v="0"/>
    <x v="0"/>
    <x v="0"/>
    <x v="0"/>
    <x v="0"/>
    <x v="0"/>
  </r>
  <r>
    <x v="1"/>
    <x v="9"/>
    <x v="29"/>
    <x v="41"/>
    <n v="103"/>
    <n v="9239.2999999999993"/>
    <n v="3714.49"/>
    <n v="5524.8099999999995"/>
    <n v="0"/>
    <n v="1774.81"/>
    <n v="3703.44"/>
    <n v="0"/>
    <n v="0"/>
    <n v="0"/>
    <n v="0"/>
    <n v="0"/>
    <n v="0"/>
    <n v="0"/>
    <n v="11.05"/>
    <n v="1"/>
    <n v="0"/>
    <n v="0"/>
    <x v="0"/>
    <x v="0"/>
    <x v="0"/>
    <x v="0"/>
    <x v="0"/>
    <x v="0"/>
  </r>
  <r>
    <x v="1"/>
    <x v="9"/>
    <x v="16"/>
    <x v="65"/>
    <n v="181"/>
    <n v="74027.75"/>
    <n v="34439.19"/>
    <n v="39588.559999999998"/>
    <n v="0"/>
    <n v="16580.5"/>
    <n v="8617"/>
    <n v="1580.38"/>
    <n v="4969.63"/>
    <n v="21"/>
    <n v="21315.18"/>
    <n v="20774.560000000001"/>
    <n v="332"/>
    <n v="112.5"/>
    <n v="78"/>
    <n v="14"/>
    <n v="0"/>
    <n v="0"/>
    <x v="0"/>
    <x v="0"/>
    <x v="0"/>
    <x v="0"/>
    <x v="0"/>
    <x v="0"/>
  </r>
  <r>
    <x v="1"/>
    <x v="9"/>
    <x v="16"/>
    <x v="121"/>
    <n v="77"/>
    <n v="53368.63"/>
    <n v="20783.55"/>
    <n v="32585.079999999998"/>
    <n v="1"/>
    <n v="6268.76"/>
    <n v="3591.24"/>
    <n v="8099.2"/>
    <n v="3905.35"/>
    <n v="34"/>
    <n v="12764.48"/>
    <n v="12776.35"/>
    <n v="187"/>
    <n v="116.21"/>
    <n v="510.61"/>
    <n v="10"/>
    <n v="5336.43"/>
    <n v="0"/>
    <x v="0"/>
    <x v="0"/>
    <x v="0"/>
    <x v="0"/>
    <x v="0"/>
    <x v="0"/>
  </r>
  <r>
    <x v="1"/>
    <x v="9"/>
    <x v="17"/>
    <x v="67"/>
    <n v="350"/>
    <n v="155008.25"/>
    <n v="120620.8"/>
    <n v="34387.449999999997"/>
    <n v="1"/>
    <n v="7895.25"/>
    <n v="13601.25"/>
    <n v="6180.01"/>
    <n v="3849.96"/>
    <n v="35"/>
    <n v="19428.2"/>
    <n v="46745.440000000002"/>
    <n v="556"/>
    <n v="298.99"/>
    <n v="708.49"/>
    <n v="26"/>
    <n v="0"/>
    <n v="55715.66"/>
    <x v="0"/>
    <x v="0"/>
    <x v="0"/>
    <x v="0"/>
    <x v="0"/>
    <x v="0"/>
  </r>
  <r>
    <x v="1"/>
    <x v="9"/>
    <x v="17"/>
    <x v="68"/>
    <n v="723"/>
    <n v="394667.56"/>
    <n v="301494.78999999998"/>
    <n v="93172.77"/>
    <n v="6"/>
    <n v="17988.5"/>
    <n v="26725"/>
    <n v="20661.11"/>
    <n v="15231.77"/>
    <n v="98"/>
    <n v="47219.360000000001"/>
    <n v="130871.1"/>
    <n v="1419"/>
    <n v="1601.07"/>
    <n v="1425"/>
    <n v="60"/>
    <n v="3159.73"/>
    <n v="127241.9"/>
    <x v="0"/>
    <x v="0"/>
    <x v="0"/>
    <x v="0"/>
    <x v="0"/>
    <x v="0"/>
  </r>
  <r>
    <x v="1"/>
    <x v="9"/>
    <x v="18"/>
    <x v="69"/>
    <n v="129"/>
    <n v="1270452.8899999999"/>
    <n v="1218758.19"/>
    <n v="51694.7"/>
    <n v="23"/>
    <n v="13827"/>
    <n v="4678"/>
    <n v="1645.93"/>
    <n v="2272.83"/>
    <n v="12"/>
    <n v="16614.53"/>
    <n v="6579.64"/>
    <n v="142"/>
    <n v="24.98"/>
    <n v="342.92"/>
    <n v="9"/>
    <n v="19568.259999999998"/>
    <n v="1204885"/>
    <x v="0"/>
    <x v="0"/>
    <x v="0"/>
    <x v="0"/>
    <x v="0"/>
    <x v="0"/>
  </r>
  <r>
    <x v="1"/>
    <x v="9"/>
    <x v="19"/>
    <x v="71"/>
    <n v="157"/>
    <n v="164934.94"/>
    <n v="32905.790000000008"/>
    <n v="132029.15"/>
    <n v="0"/>
    <n v="19804.5"/>
    <n v="4280.5"/>
    <n v="20157.29"/>
    <n v="6505.69"/>
    <n v="43"/>
    <n v="31893.1"/>
    <n v="15652.23"/>
    <n v="300"/>
    <n v="38140.26"/>
    <n v="6467.37"/>
    <n v="25"/>
    <n v="0"/>
    <n v="0"/>
    <x v="0"/>
    <x v="0"/>
    <x v="0"/>
    <x v="0"/>
    <x v="0"/>
    <x v="0"/>
  </r>
  <r>
    <x v="1"/>
    <x v="9"/>
    <x v="19"/>
    <x v="122"/>
    <n v="272"/>
    <n v="417084.63"/>
    <n v="129366.18"/>
    <n v="287718.45"/>
    <n v="4"/>
    <n v="35994"/>
    <n v="8933.5"/>
    <n v="26184.19"/>
    <n v="14379.48"/>
    <n v="67"/>
    <n v="57477.99"/>
    <n v="30426.39"/>
    <n v="411"/>
    <n v="97249.82"/>
    <n v="27173.43"/>
    <n v="74"/>
    <n v="4251.45"/>
    <n v="48453.38"/>
    <x v="0"/>
    <x v="0"/>
    <x v="0"/>
    <x v="0"/>
    <x v="0"/>
    <x v="0"/>
  </r>
  <r>
    <x v="1"/>
    <x v="9"/>
    <x v="20"/>
    <x v="73"/>
    <n v="0"/>
    <n v="36247.199999999997"/>
    <n v="0"/>
    <n v="36247.199999999997"/>
    <n v="2"/>
    <n v="0"/>
    <n v="0"/>
    <n v="0"/>
    <n v="0"/>
    <n v="0"/>
    <n v="0"/>
    <n v="0"/>
    <n v="0"/>
    <n v="0"/>
    <n v="0"/>
    <n v="0"/>
    <n v="36247.199999999997"/>
    <n v="0"/>
    <x v="0"/>
    <x v="0"/>
    <x v="0"/>
    <x v="0"/>
    <x v="0"/>
    <x v="0"/>
  </r>
  <r>
    <x v="1"/>
    <x v="9"/>
    <x v="20"/>
    <x v="74"/>
    <n v="344"/>
    <n v="181205.69"/>
    <n v="90247.37000000001"/>
    <n v="90958.319999999992"/>
    <n v="2"/>
    <n v="17566.91"/>
    <n v="10777.09"/>
    <n v="34223.06"/>
    <n v="31347.03"/>
    <n v="189"/>
    <n v="29675.45"/>
    <n v="35851.85"/>
    <n v="479"/>
    <n v="7378.9"/>
    <n v="3354.9"/>
    <n v="49"/>
    <n v="0"/>
    <n v="8916.5"/>
    <x v="0"/>
    <x v="0"/>
    <x v="0"/>
    <x v="0"/>
    <x v="0"/>
    <x v="0"/>
  </r>
  <r>
    <x v="1"/>
    <x v="9"/>
    <x v="20"/>
    <x v="75"/>
    <n v="159"/>
    <n v="526688.13"/>
    <n v="183339.17000000004"/>
    <n v="343348.95999999996"/>
    <n v="56"/>
    <n v="12665.75"/>
    <n v="6715.25"/>
    <n v="24349.98"/>
    <n v="14360.27"/>
    <n v="110"/>
    <n v="16870.52"/>
    <n v="9319.2000000000007"/>
    <n v="234"/>
    <n v="3451.11"/>
    <n v="1089.74"/>
    <n v="21"/>
    <n v="281762.59999999998"/>
    <n v="151854.70000000001"/>
    <x v="0"/>
    <x v="0"/>
    <x v="0"/>
    <x v="0"/>
    <x v="0"/>
    <x v="0"/>
  </r>
  <r>
    <x v="1"/>
    <x v="9"/>
    <x v="20"/>
    <x v="76"/>
    <n v="298"/>
    <n v="655462.18999999994"/>
    <n v="228621.97999999992"/>
    <n v="426840.21"/>
    <n v="63"/>
    <n v="20779.5"/>
    <n v="13551.5"/>
    <n v="30559.78"/>
    <n v="29791.79"/>
    <n v="180"/>
    <n v="27250.9"/>
    <n v="20922.41"/>
    <n v="385"/>
    <n v="7119.83"/>
    <n v="2206.96"/>
    <n v="42"/>
    <n v="336293.2"/>
    <n v="162149.29999999999"/>
    <x v="0"/>
    <x v="0"/>
    <x v="0"/>
    <x v="0"/>
    <x v="0"/>
    <x v="0"/>
  </r>
  <r>
    <x v="1"/>
    <x v="9"/>
    <x v="20"/>
    <x v="77"/>
    <n v="442"/>
    <n v="397099.15"/>
    <n v="174644.12"/>
    <n v="222455.03000000003"/>
    <n v="35"/>
    <n v="23309.759999999998"/>
    <n v="13177.74"/>
    <n v="48003.040000000001"/>
    <n v="30914.06"/>
    <n v="230"/>
    <n v="30931.13"/>
    <n v="28911.11"/>
    <n v="484"/>
    <n v="10708.8"/>
    <n v="3413.66"/>
    <n v="71"/>
    <n v="107208.3"/>
    <n v="98227.58"/>
    <x v="0"/>
    <x v="0"/>
    <x v="0"/>
    <x v="0"/>
    <x v="0"/>
    <x v="0"/>
  </r>
  <r>
    <x v="1"/>
    <x v="9"/>
    <x v="20"/>
    <x v="78"/>
    <n v="0"/>
    <n v="30334.03"/>
    <n v="17463.96"/>
    <n v="12870.07"/>
    <n v="4"/>
    <n v="0"/>
    <n v="0"/>
    <n v="0"/>
    <n v="0"/>
    <n v="0"/>
    <n v="0"/>
    <n v="0"/>
    <n v="0"/>
    <n v="0"/>
    <n v="0"/>
    <n v="0"/>
    <n v="12870.07"/>
    <n v="17463.96"/>
    <x v="0"/>
    <x v="0"/>
    <x v="0"/>
    <x v="0"/>
    <x v="0"/>
    <x v="0"/>
  </r>
  <r>
    <x v="1"/>
    <x v="9"/>
    <x v="21"/>
    <x v="79"/>
    <n v="50"/>
    <n v="34912.21"/>
    <n v="4219.4399999999987"/>
    <n v="30692.77"/>
    <n v="0"/>
    <n v="3217.4"/>
    <n v="863.6"/>
    <n v="6206.24"/>
    <n v="1614.02"/>
    <n v="24"/>
    <n v="1882.09"/>
    <n v="731.21"/>
    <n v="24"/>
    <n v="7795.04"/>
    <n v="1010.61"/>
    <n v="22"/>
    <n v="0"/>
    <n v="0"/>
    <x v="0"/>
    <x v="0"/>
    <x v="0"/>
    <x v="0"/>
    <x v="0"/>
    <x v="0"/>
  </r>
  <r>
    <x v="1"/>
    <x v="9"/>
    <x v="21"/>
    <x v="80"/>
    <n v="45"/>
    <n v="30874.58"/>
    <n v="6416.25"/>
    <n v="24458.33"/>
    <n v="0"/>
    <n v="2702.2"/>
    <n v="926.8"/>
    <n v="7479.98"/>
    <n v="1096.1300000000001"/>
    <n v="19"/>
    <n v="2386.9899999999998"/>
    <n v="2385.83"/>
    <n v="41"/>
    <n v="3220.16"/>
    <n v="2007.49"/>
    <n v="25"/>
    <n v="0"/>
    <n v="0"/>
    <x v="0"/>
    <x v="0"/>
    <x v="0"/>
    <x v="0"/>
    <x v="0"/>
    <x v="0"/>
  </r>
  <r>
    <x v="1"/>
    <x v="9"/>
    <x v="21"/>
    <x v="78"/>
    <n v="42"/>
    <n v="42131.7"/>
    <n v="2549.5"/>
    <n v="39582.199999999997"/>
    <n v="0"/>
    <n v="4437"/>
    <n v="711"/>
    <n v="7965.65"/>
    <n v="969.45"/>
    <n v="27"/>
    <n v="3203.55"/>
    <n v="648.25"/>
    <n v="35"/>
    <n v="1380"/>
    <n v="220.8"/>
    <n v="6"/>
    <n v="0"/>
    <n v="0"/>
    <x v="0"/>
    <x v="0"/>
    <x v="0"/>
    <x v="0"/>
    <x v="0"/>
    <x v="0"/>
  </r>
  <r>
    <x v="1"/>
    <x v="9"/>
    <x v="30"/>
    <x v="134"/>
    <n v="0"/>
    <n v="135200"/>
    <n v="135200"/>
    <n v="0"/>
    <n v="57"/>
    <n v="0"/>
    <n v="0"/>
    <n v="0"/>
    <n v="0"/>
    <n v="0"/>
    <n v="0"/>
    <n v="0"/>
    <n v="0"/>
    <n v="0"/>
    <n v="0"/>
    <n v="0"/>
    <n v="0"/>
    <n v="135200"/>
    <x v="0"/>
    <x v="0"/>
    <x v="0"/>
    <x v="0"/>
    <x v="0"/>
    <x v="0"/>
  </r>
  <r>
    <x v="1"/>
    <x v="9"/>
    <x v="28"/>
    <x v="6"/>
    <n v="83"/>
    <n v="12064.57"/>
    <n v="4068.33"/>
    <n v="7996.24"/>
    <n v="0"/>
    <n v="5356.45"/>
    <n v="2391.5500000000002"/>
    <n v="122.24"/>
    <n v="128.96"/>
    <n v="3"/>
    <n v="305.66000000000003"/>
    <n v="253.04"/>
    <n v="6"/>
    <n v="2166.89"/>
    <n v="1294.78"/>
    <n v="83"/>
    <n v="0"/>
    <n v="0"/>
    <x v="0"/>
    <x v="0"/>
    <x v="0"/>
    <x v="0"/>
    <x v="0"/>
    <x v="0"/>
  </r>
  <r>
    <x v="1"/>
    <x v="9"/>
    <x v="28"/>
    <x v="9"/>
    <n v="1"/>
    <n v="66"/>
    <n v="52.8"/>
    <n v="13.2"/>
    <n v="0"/>
    <n v="13.2"/>
    <n v="52.8"/>
    <n v="0"/>
    <n v="0"/>
    <n v="0"/>
    <n v="0"/>
    <n v="0"/>
    <n v="0"/>
    <n v="0"/>
    <n v="0"/>
    <n v="0"/>
    <n v="0"/>
    <n v="0"/>
    <x v="0"/>
    <x v="0"/>
    <x v="0"/>
    <x v="0"/>
    <x v="0"/>
    <x v="0"/>
  </r>
  <r>
    <x v="1"/>
    <x v="9"/>
    <x v="28"/>
    <x v="10"/>
    <n v="4"/>
    <n v="526.79999999999995"/>
    <n v="133.19999999999993"/>
    <n v="393.6"/>
    <n v="0"/>
    <n v="256.8"/>
    <n v="133.19999999999999"/>
    <n v="0"/>
    <n v="0"/>
    <n v="0"/>
    <n v="0"/>
    <n v="0"/>
    <n v="0"/>
    <n v="136.80000000000001"/>
    <n v="0"/>
    <n v="2"/>
    <n v="0"/>
    <n v="0"/>
    <x v="0"/>
    <x v="0"/>
    <x v="0"/>
    <x v="0"/>
    <x v="0"/>
    <x v="0"/>
  </r>
  <r>
    <x v="1"/>
    <x v="9"/>
    <x v="28"/>
    <x v="14"/>
    <n v="99"/>
    <n v="15191.26"/>
    <n v="5632.02"/>
    <n v="9559.24"/>
    <n v="0"/>
    <n v="7011.2"/>
    <n v="2524.8000000000002"/>
    <n v="198.9"/>
    <n v="161.19999999999999"/>
    <n v="4"/>
    <n v="87.2"/>
    <n v="1352.25"/>
    <n v="15"/>
    <n v="2245.94"/>
    <n v="1593.77"/>
    <n v="120"/>
    <n v="0"/>
    <n v="0"/>
    <x v="0"/>
    <x v="0"/>
    <x v="0"/>
    <x v="0"/>
    <x v="0"/>
    <x v="0"/>
  </r>
  <r>
    <x v="1"/>
    <x v="9"/>
    <x v="28"/>
    <x v="19"/>
    <n v="5"/>
    <n v="1121.05"/>
    <n v="221.28999999999996"/>
    <n v="899.76"/>
    <n v="0"/>
    <n v="489.9"/>
    <n v="56.1"/>
    <n v="0"/>
    <n v="0"/>
    <n v="0"/>
    <n v="18.82"/>
    <n v="106.63"/>
    <n v="1"/>
    <n v="391.04"/>
    <n v="58.56"/>
    <n v="12"/>
    <n v="0"/>
    <n v="0"/>
    <x v="0"/>
    <x v="0"/>
    <x v="0"/>
    <x v="0"/>
    <x v="0"/>
    <x v="0"/>
  </r>
  <r>
    <x v="1"/>
    <x v="9"/>
    <x v="28"/>
    <x v="20"/>
    <n v="10"/>
    <n v="1703.75"/>
    <n v="557.54999999999995"/>
    <n v="1146.2"/>
    <n v="0"/>
    <n v="851"/>
    <n v="188"/>
    <n v="0"/>
    <n v="0"/>
    <n v="0"/>
    <n v="0"/>
    <n v="279.85000000000002"/>
    <n v="3"/>
    <n v="295.2"/>
    <n v="89.7"/>
    <n v="7"/>
    <n v="0"/>
    <n v="0"/>
    <x v="0"/>
    <x v="0"/>
    <x v="0"/>
    <x v="0"/>
    <x v="0"/>
    <x v="0"/>
  </r>
  <r>
    <x v="1"/>
    <x v="9"/>
    <x v="28"/>
    <x v="113"/>
    <n v="9"/>
    <n v="1731.3"/>
    <n v="1109.78"/>
    <n v="621.52"/>
    <n v="0"/>
    <n v="445.85"/>
    <n v="311.14999999999998"/>
    <n v="0"/>
    <n v="0"/>
    <n v="0"/>
    <n v="0"/>
    <n v="0"/>
    <n v="0"/>
    <n v="175.67"/>
    <n v="798.63"/>
    <n v="19"/>
    <n v="0"/>
    <n v="0"/>
    <x v="0"/>
    <x v="0"/>
    <x v="0"/>
    <x v="0"/>
    <x v="0"/>
    <x v="0"/>
  </r>
  <r>
    <x v="1"/>
    <x v="9"/>
    <x v="22"/>
    <x v="83"/>
    <n v="159"/>
    <n v="684899.01"/>
    <n v="546938"/>
    <n v="137961.01"/>
    <n v="21"/>
    <n v="19956.75"/>
    <n v="8548.25"/>
    <n v="8630.31"/>
    <n v="17967.53"/>
    <n v="102"/>
    <n v="1018.01"/>
    <n v="595.04"/>
    <n v="13"/>
    <n v="578.34"/>
    <n v="606.01"/>
    <n v="8"/>
    <n v="107777.60000000001"/>
    <n v="519221.1"/>
    <x v="0"/>
    <x v="0"/>
    <x v="0"/>
    <x v="0"/>
    <x v="0"/>
    <x v="0"/>
  </r>
  <r>
    <x v="1"/>
    <x v="9"/>
    <x v="22"/>
    <x v="84"/>
    <n v="196"/>
    <n v="426524.47"/>
    <n v="273859.84999999998"/>
    <n v="152664.62"/>
    <n v="15"/>
    <n v="25145.25"/>
    <n v="7683.5"/>
    <n v="14835.29"/>
    <n v="7626.5"/>
    <n v="107"/>
    <n v="2547.16"/>
    <n v="1158.5899999999999"/>
    <n v="27"/>
    <n v="3405.32"/>
    <n v="2108.7800000000002"/>
    <n v="17"/>
    <n v="106514.6"/>
    <n v="255282.5"/>
    <x v="0"/>
    <x v="0"/>
    <x v="0"/>
    <x v="0"/>
    <x v="0"/>
    <x v="0"/>
  </r>
  <r>
    <x v="1"/>
    <x v="9"/>
    <x v="22"/>
    <x v="85"/>
    <n v="246"/>
    <n v="802158.17"/>
    <n v="542964.20000000007"/>
    <n v="259193.97"/>
    <n v="16"/>
    <n v="26890.89"/>
    <n v="12297.86"/>
    <n v="21412.53"/>
    <n v="20522.61"/>
    <n v="170"/>
    <n v="2804.41"/>
    <n v="2527.81"/>
    <n v="42"/>
    <n v="386.54"/>
    <n v="98.96"/>
    <n v="5"/>
    <n v="207699.6"/>
    <n v="507517"/>
    <x v="0"/>
    <x v="0"/>
    <x v="0"/>
    <x v="0"/>
    <x v="0"/>
    <x v="0"/>
  </r>
  <r>
    <x v="1"/>
    <x v="9"/>
    <x v="22"/>
    <x v="86"/>
    <n v="631"/>
    <n v="275185.75"/>
    <n v="165599.77000000002"/>
    <n v="109585.98"/>
    <n v="4"/>
    <n v="22667.9"/>
    <n v="18411.099999999999"/>
    <n v="62353.97"/>
    <n v="90980"/>
    <n v="476"/>
    <n v="14473.37"/>
    <n v="14903.94"/>
    <n v="274"/>
    <n v="4695.74"/>
    <n v="4265.66"/>
    <n v="43"/>
    <n v="5250"/>
    <n v="37039.07"/>
    <x v="0"/>
    <x v="0"/>
    <x v="0"/>
    <x v="0"/>
    <x v="0"/>
    <x v="0"/>
  </r>
  <r>
    <x v="1"/>
    <x v="9"/>
    <x v="22"/>
    <x v="87"/>
    <n v="248"/>
    <n v="365727.83"/>
    <n v="281058.45"/>
    <n v="84669.38"/>
    <n v="5"/>
    <n v="22037.25"/>
    <n v="13127.75"/>
    <n v="43870.400000000001"/>
    <n v="43417.7"/>
    <n v="143"/>
    <n v="3211.63"/>
    <n v="3409.45"/>
    <n v="68"/>
    <n v="607.1"/>
    <n v="1216.3499999999999"/>
    <n v="18"/>
    <n v="14943"/>
    <n v="219887.2"/>
    <x v="0"/>
    <x v="0"/>
    <x v="0"/>
    <x v="0"/>
    <x v="0"/>
    <x v="0"/>
  </r>
  <r>
    <x v="1"/>
    <x v="9"/>
    <x v="23"/>
    <x v="135"/>
    <n v="405"/>
    <n v="118224.28"/>
    <n v="84237.19"/>
    <n v="33987.089999999997"/>
    <n v="0"/>
    <n v="4651.68"/>
    <n v="10623.52"/>
    <n v="0"/>
    <n v="0"/>
    <n v="0"/>
    <n v="0"/>
    <n v="0"/>
    <n v="0"/>
    <n v="26443.41"/>
    <n v="73613.67"/>
    <n v="315"/>
    <n v="0"/>
    <n v="0"/>
    <x v="0"/>
    <x v="0"/>
    <x v="0"/>
    <x v="0"/>
    <x v="0"/>
    <x v="0"/>
  </r>
  <r>
    <x v="1"/>
    <x v="9"/>
    <x v="23"/>
    <x v="90"/>
    <n v="314"/>
    <n v="188041.47"/>
    <n v="164792.29"/>
    <n v="23249.18"/>
    <n v="0"/>
    <n v="3034.71"/>
    <n v="8582.59"/>
    <n v="0"/>
    <n v="0"/>
    <n v="0"/>
    <n v="0"/>
    <n v="0"/>
    <n v="0"/>
    <n v="11459.47"/>
    <n v="156209.70000000001"/>
    <n v="530"/>
    <n v="0"/>
    <n v="0"/>
    <x v="0"/>
    <x v="0"/>
    <x v="0"/>
    <x v="0"/>
    <x v="0"/>
    <x v="0"/>
  </r>
  <r>
    <x v="1"/>
    <x v="9"/>
    <x v="23"/>
    <x v="91"/>
    <n v="203"/>
    <n v="116273.23"/>
    <n v="94273.51"/>
    <n v="21999.72"/>
    <n v="0"/>
    <n v="1868.94"/>
    <n v="4122.96"/>
    <n v="0"/>
    <n v="0"/>
    <n v="0"/>
    <n v="0"/>
    <n v="0"/>
    <n v="0"/>
    <n v="8545.7800000000007"/>
    <n v="90150.55"/>
    <n v="302"/>
    <n v="0"/>
    <n v="0"/>
    <x v="0"/>
    <x v="0"/>
    <x v="0"/>
    <x v="0"/>
    <x v="0"/>
    <x v="0"/>
  </r>
  <r>
    <x v="1"/>
    <x v="9"/>
    <x v="23"/>
    <x v="124"/>
    <n v="311"/>
    <n v="101141.27"/>
    <n v="75928.53"/>
    <n v="25212.739999999998"/>
    <n v="0"/>
    <n v="3559.83"/>
    <n v="7093.67"/>
    <n v="0"/>
    <n v="0"/>
    <n v="0"/>
    <n v="0"/>
    <n v="0"/>
    <n v="0"/>
    <n v="16721.91"/>
    <n v="68834.86"/>
    <n v="322"/>
    <n v="0"/>
    <n v="0"/>
    <x v="0"/>
    <x v="0"/>
    <x v="0"/>
    <x v="0"/>
    <x v="0"/>
    <x v="0"/>
  </r>
  <r>
    <x v="1"/>
    <x v="9"/>
    <x v="23"/>
    <x v="125"/>
    <n v="33"/>
    <n v="235273.89"/>
    <n v="38356.590000000026"/>
    <n v="196917.3"/>
    <n v="31"/>
    <n v="1545.3"/>
    <n v="93.5"/>
    <n v="0"/>
    <n v="0"/>
    <n v="0"/>
    <n v="0"/>
    <n v="0"/>
    <n v="0"/>
    <n v="0"/>
    <n v="0"/>
    <n v="0"/>
    <n v="195372"/>
    <n v="38263.08"/>
    <x v="0"/>
    <x v="0"/>
    <x v="0"/>
    <x v="0"/>
    <x v="0"/>
    <x v="0"/>
  </r>
  <r>
    <x v="1"/>
    <x v="9"/>
    <x v="24"/>
    <x v="94"/>
    <n v="444"/>
    <n v="479076.02"/>
    <n v="140111.76"/>
    <n v="338964.26"/>
    <n v="58"/>
    <n v="57497.75"/>
    <n v="9879.75"/>
    <n v="25222.67"/>
    <n v="8618.39"/>
    <n v="44"/>
    <n v="6045.18"/>
    <n v="315.77"/>
    <n v="42"/>
    <n v="3051.16"/>
    <n v="1256.94"/>
    <n v="35"/>
    <n v="246855.5"/>
    <n v="120040.9"/>
    <x v="0"/>
    <x v="0"/>
    <x v="0"/>
    <x v="0"/>
    <x v="0"/>
    <x v="0"/>
  </r>
  <r>
    <x v="1"/>
    <x v="9"/>
    <x v="24"/>
    <x v="95"/>
    <n v="202"/>
    <n v="308431.34000000003"/>
    <n v="87132.990000000049"/>
    <n v="221298.34999999998"/>
    <n v="35"/>
    <n v="22986.75"/>
    <n v="5368.25"/>
    <n v="7841.1"/>
    <n v="4391.8999999999996"/>
    <n v="22"/>
    <n v="1663.1"/>
    <n v="240.57"/>
    <n v="12"/>
    <n v="5085"/>
    <n v="292.5"/>
    <n v="27"/>
    <n v="183722.4"/>
    <n v="76839.77"/>
    <x v="0"/>
    <x v="0"/>
    <x v="0"/>
    <x v="0"/>
    <x v="0"/>
    <x v="0"/>
  </r>
  <r>
    <x v="1"/>
    <x v="9"/>
    <x v="24"/>
    <x v="96"/>
    <n v="96"/>
    <n v="36001.01"/>
    <n v="11408.770000000004"/>
    <n v="24592.239999999998"/>
    <n v="3"/>
    <n v="10054.5"/>
    <n v="2943"/>
    <n v="2357"/>
    <n v="1840"/>
    <n v="4"/>
    <n v="221.8"/>
    <n v="542.04999999999995"/>
    <n v="5"/>
    <n v="251"/>
    <n v="167.2"/>
    <n v="5"/>
    <n v="10742.94"/>
    <n v="5916.52"/>
    <x v="0"/>
    <x v="0"/>
    <x v="0"/>
    <x v="0"/>
    <x v="0"/>
    <x v="0"/>
  </r>
  <r>
    <x v="1"/>
    <x v="9"/>
    <x v="24"/>
    <x v="97"/>
    <n v="260"/>
    <n v="400758.06"/>
    <n v="163368.54"/>
    <n v="237389.52"/>
    <n v="45"/>
    <n v="28843.25"/>
    <n v="9154.25"/>
    <n v="6865.18"/>
    <n v="10327.82"/>
    <n v="27"/>
    <n v="1722.09"/>
    <n v="985.36"/>
    <n v="18"/>
    <n v="568.70000000000005"/>
    <n v="2209.5500000000002"/>
    <n v="16"/>
    <n v="199022.3"/>
    <n v="140691.6"/>
    <x v="0"/>
    <x v="0"/>
    <x v="0"/>
    <x v="0"/>
    <x v="0"/>
    <x v="0"/>
  </r>
  <r>
    <x v="1"/>
    <x v="9"/>
    <x v="24"/>
    <x v="98"/>
    <n v="176"/>
    <n v="223167.53"/>
    <n v="112504.66"/>
    <n v="110662.87"/>
    <n v="19"/>
    <n v="19917.88"/>
    <n v="8067.12"/>
    <n v="8827.1200000000008"/>
    <n v="7677.97"/>
    <n v="22"/>
    <n v="2808.86"/>
    <n v="3607.54"/>
    <n v="37"/>
    <n v="98.31"/>
    <n v="827.94"/>
    <n v="5"/>
    <n v="78950.7"/>
    <n v="92324.09"/>
    <x v="0"/>
    <x v="0"/>
    <x v="0"/>
    <x v="0"/>
    <x v="0"/>
    <x v="0"/>
  </r>
  <r>
    <x v="1"/>
    <x v="9"/>
    <x v="24"/>
    <x v="126"/>
    <n v="68"/>
    <n v="25085.42"/>
    <n v="15722.609999999999"/>
    <n v="9362.81"/>
    <n v="0"/>
    <n v="8116.75"/>
    <n v="3218.25"/>
    <n v="577.29999999999995"/>
    <n v="10068.879999999999"/>
    <n v="13"/>
    <n v="114.06"/>
    <n v="1138.48"/>
    <n v="8"/>
    <n v="554.70000000000005"/>
    <n v="1297"/>
    <n v="10"/>
    <n v="0"/>
    <n v="0"/>
    <x v="0"/>
    <x v="0"/>
    <x v="0"/>
    <x v="0"/>
    <x v="0"/>
    <x v="0"/>
  </r>
  <r>
    <x v="1"/>
    <x v="9"/>
    <x v="24"/>
    <x v="127"/>
    <n v="654"/>
    <n v="58053"/>
    <n v="27683.97"/>
    <n v="30369.03"/>
    <n v="0"/>
    <n v="26419.45"/>
    <n v="12484.55"/>
    <n v="1211.93"/>
    <n v="13201.83"/>
    <n v="18"/>
    <n v="953.89"/>
    <n v="320.35000000000002"/>
    <n v="11"/>
    <n v="1520.76"/>
    <n v="1677.24"/>
    <n v="25"/>
    <n v="0"/>
    <n v="0"/>
    <x v="0"/>
    <x v="0"/>
    <x v="0"/>
    <x v="0"/>
    <x v="0"/>
    <x v="0"/>
  </r>
  <r>
    <x v="1"/>
    <x v="9"/>
    <x v="25"/>
    <x v="100"/>
    <n v="1"/>
    <n v="210"/>
    <n v="168"/>
    <n v="42"/>
    <n v="0"/>
    <n v="42"/>
    <n v="168"/>
    <n v="0"/>
    <n v="0"/>
    <n v="0"/>
    <n v="0"/>
    <n v="0"/>
    <n v="0"/>
    <n v="0"/>
    <n v="0"/>
    <n v="0"/>
    <n v="0"/>
    <n v="0"/>
    <x v="0"/>
    <x v="0"/>
    <x v="0"/>
    <x v="0"/>
    <x v="0"/>
    <x v="0"/>
  </r>
  <r>
    <x v="1"/>
    <x v="9"/>
    <x v="25"/>
    <x v="101"/>
    <n v="62"/>
    <n v="89654.16"/>
    <n v="64609.880000000005"/>
    <n v="25044.28"/>
    <n v="6"/>
    <n v="5446.75"/>
    <n v="4493.25"/>
    <n v="0"/>
    <n v="0"/>
    <n v="0"/>
    <n v="723.2"/>
    <n v="487.2"/>
    <n v="12"/>
    <n v="499.61"/>
    <n v="2425.9899999999998"/>
    <n v="23"/>
    <n v="17529.72"/>
    <n v="57203.44"/>
    <x v="0"/>
    <x v="0"/>
    <x v="0"/>
    <x v="0"/>
    <x v="0"/>
    <x v="0"/>
  </r>
  <r>
    <x v="1"/>
    <x v="9"/>
    <x v="25"/>
    <x v="128"/>
    <n v="590"/>
    <n v="117808.25"/>
    <n v="66647.42"/>
    <n v="51160.83"/>
    <n v="0"/>
    <n v="41839.300000000003"/>
    <n v="42328.7"/>
    <n v="0"/>
    <n v="0"/>
    <n v="0"/>
    <n v="401.6"/>
    <n v="202.1"/>
    <n v="5"/>
    <n v="8828.93"/>
    <n v="24116.62"/>
    <n v="181"/>
    <n v="0"/>
    <n v="0"/>
    <x v="0"/>
    <x v="0"/>
    <x v="0"/>
    <x v="0"/>
    <x v="0"/>
    <x v="0"/>
  </r>
  <r>
    <x v="1"/>
    <x v="9"/>
    <x v="26"/>
    <x v="103"/>
    <n v="742"/>
    <n v="59894.82"/>
    <n v="29134.079999999998"/>
    <n v="30760.74"/>
    <n v="0"/>
    <n v="25025.8"/>
    <n v="21503.200000000001"/>
    <n v="0"/>
    <n v="0"/>
    <n v="0"/>
    <n v="4227.24"/>
    <n v="7181.08"/>
    <n v="100"/>
    <n v="119.7"/>
    <n v="449.8"/>
    <n v="4"/>
    <n v="0"/>
    <n v="0"/>
    <x v="0"/>
    <x v="0"/>
    <x v="0"/>
    <x v="0"/>
    <x v="0"/>
    <x v="0"/>
  </r>
  <r>
    <x v="1"/>
    <x v="9"/>
    <x v="26"/>
    <x v="104"/>
    <n v="132"/>
    <n v="50968.19"/>
    <n v="9605.9600000000064"/>
    <n v="41362.229999999996"/>
    <n v="0"/>
    <n v="11478.63"/>
    <n v="5701.37"/>
    <n v="1956.6"/>
    <n v="0"/>
    <n v="1"/>
    <n v="2024.4"/>
    <n v="2261.79"/>
    <n v="27"/>
    <n v="560.6"/>
    <n v="1642.8"/>
    <n v="4"/>
    <n v="0"/>
    <n v="0"/>
    <x v="0"/>
    <x v="0"/>
    <x v="0"/>
    <x v="0"/>
    <x v="0"/>
    <x v="0"/>
  </r>
  <r>
    <x v="1"/>
    <x v="9"/>
    <x v="26"/>
    <x v="105"/>
    <n v="341"/>
    <n v="53298.49"/>
    <n v="18438.79"/>
    <n v="34859.699999999997"/>
    <n v="0"/>
    <n v="29393.64"/>
    <n v="11540.11"/>
    <n v="26.56"/>
    <n v="106.24"/>
    <n v="1"/>
    <n v="3130.85"/>
    <n v="4916.5200000000004"/>
    <n v="77"/>
    <n v="1586.65"/>
    <n v="1875.92"/>
    <n v="16"/>
    <n v="0"/>
    <n v="0"/>
    <x v="0"/>
    <x v="0"/>
    <x v="0"/>
    <x v="0"/>
    <x v="0"/>
    <x v="0"/>
  </r>
  <r>
    <x v="1"/>
    <x v="9"/>
    <x v="26"/>
    <x v="106"/>
    <n v="86"/>
    <n v="24816.23"/>
    <n v="6006.7999999999993"/>
    <n v="18809.43"/>
    <n v="0"/>
    <n v="7946.7"/>
    <n v="4505.5"/>
    <n v="0"/>
    <n v="0"/>
    <n v="0"/>
    <n v="2977.99"/>
    <n v="712.34"/>
    <n v="32"/>
    <n v="159.74"/>
    <n v="788.96"/>
    <n v="3"/>
    <n v="0"/>
    <n v="0"/>
    <x v="0"/>
    <x v="0"/>
    <x v="0"/>
    <x v="0"/>
    <x v="0"/>
    <x v="0"/>
  </r>
  <r>
    <x v="2"/>
    <x v="9"/>
    <x v="0"/>
    <x v="3"/>
    <n v="242"/>
    <n v="114946.66"/>
    <n v="70801.399999999994"/>
    <n v="44145.26"/>
    <n v="0"/>
    <n v="11386.1"/>
    <n v="8787.4"/>
    <n v="12314.16"/>
    <n v="32403.49"/>
    <n v="112"/>
    <n v="8076.59"/>
    <n v="17207.37"/>
    <n v="231"/>
    <n v="7836.41"/>
    <n v="12403.14"/>
    <n v="417"/>
    <n v="0"/>
    <n v="0"/>
    <x v="0"/>
    <x v="0"/>
    <x v="0"/>
    <x v="0"/>
    <x v="0"/>
    <x v="0"/>
  </r>
  <r>
    <x v="2"/>
    <x v="9"/>
    <x v="0"/>
    <x v="4"/>
    <n v="302"/>
    <n v="104552.59"/>
    <n v="59676.369999999995"/>
    <n v="44876.22"/>
    <n v="0"/>
    <n v="16210.45"/>
    <n v="9744.5499999999993"/>
    <n v="5786.9"/>
    <n v="22376.97"/>
    <n v="77"/>
    <n v="8820.9500000000007"/>
    <n v="7247.16"/>
    <n v="159"/>
    <n v="9101.92"/>
    <n v="20307.689999999999"/>
    <n v="434"/>
    <n v="0"/>
    <n v="0"/>
    <x v="0"/>
    <x v="0"/>
    <x v="0"/>
    <x v="0"/>
    <x v="0"/>
    <x v="0"/>
  </r>
  <r>
    <x v="2"/>
    <x v="9"/>
    <x v="0"/>
    <x v="111"/>
    <n v="376"/>
    <n v="82977.710000000006"/>
    <n v="38500.69000000001"/>
    <n v="44477.02"/>
    <n v="0"/>
    <n v="11791.57"/>
    <n v="5232.4799999999996"/>
    <n v="6164.93"/>
    <n v="13630.82"/>
    <n v="81"/>
    <n v="10444.629999999999"/>
    <n v="9819.2000000000007"/>
    <n v="187"/>
    <n v="14192.89"/>
    <n v="9818.19"/>
    <n v="587"/>
    <n v="0"/>
    <n v="0"/>
    <x v="0"/>
    <x v="0"/>
    <x v="0"/>
    <x v="0"/>
    <x v="0"/>
    <x v="0"/>
  </r>
  <r>
    <x v="2"/>
    <x v="9"/>
    <x v="0"/>
    <x v="13"/>
    <n v="132"/>
    <n v="35262.620000000003"/>
    <n v="17362.470000000005"/>
    <n v="17900.149999999998"/>
    <n v="0"/>
    <n v="3118.47"/>
    <n v="2438.54"/>
    <n v="4985.76"/>
    <n v="3444.12"/>
    <n v="36"/>
    <n v="4643.9399999999996"/>
    <n v="4009.38"/>
    <n v="76"/>
    <n v="3419.98"/>
    <n v="7470.43"/>
    <n v="173"/>
    <n v="0"/>
    <n v="0"/>
    <x v="0"/>
    <x v="0"/>
    <x v="0"/>
    <x v="0"/>
    <x v="0"/>
    <x v="0"/>
  </r>
  <r>
    <x v="2"/>
    <x v="9"/>
    <x v="0"/>
    <x v="15"/>
    <n v="299"/>
    <n v="112404.81"/>
    <n v="51371.69"/>
    <n v="61033.119999999995"/>
    <n v="0"/>
    <n v="10547.21"/>
    <n v="3617.33"/>
    <n v="14496.5"/>
    <n v="19541.28"/>
    <n v="94"/>
    <n v="18479.3"/>
    <n v="18696.59"/>
    <n v="326"/>
    <n v="13608.11"/>
    <n v="9516.49"/>
    <n v="486"/>
    <n v="0"/>
    <n v="0"/>
    <x v="0"/>
    <x v="0"/>
    <x v="0"/>
    <x v="0"/>
    <x v="0"/>
    <x v="0"/>
  </r>
  <r>
    <x v="2"/>
    <x v="9"/>
    <x v="0"/>
    <x v="139"/>
    <n v="312"/>
    <n v="105269.58"/>
    <n v="38893.03"/>
    <n v="66376.55"/>
    <n v="0"/>
    <n v="10207.09"/>
    <n v="3998.44"/>
    <n v="12724.82"/>
    <n v="11530.79"/>
    <n v="81"/>
    <n v="20433.759999999998"/>
    <n v="12070.79"/>
    <n v="292"/>
    <n v="19177.88"/>
    <n v="11293.01"/>
    <n v="693"/>
    <n v="0"/>
    <n v="0"/>
    <x v="0"/>
    <x v="0"/>
    <x v="0"/>
    <x v="0"/>
    <x v="0"/>
    <x v="0"/>
  </r>
  <r>
    <x v="2"/>
    <x v="9"/>
    <x v="0"/>
    <x v="140"/>
    <n v="340"/>
    <n v="104540.24"/>
    <n v="45986.89"/>
    <n v="58553.350000000006"/>
    <n v="0"/>
    <n v="10973.93"/>
    <n v="4636.3599999999997"/>
    <n v="13254.69"/>
    <n v="13819.76"/>
    <n v="102"/>
    <n v="16721.2"/>
    <n v="14680.03"/>
    <n v="285"/>
    <n v="14752.53"/>
    <n v="12850.74"/>
    <n v="569"/>
    <n v="0"/>
    <n v="0"/>
    <x v="0"/>
    <x v="0"/>
    <x v="0"/>
    <x v="0"/>
    <x v="0"/>
    <x v="0"/>
  </r>
  <r>
    <x v="2"/>
    <x v="9"/>
    <x v="0"/>
    <x v="141"/>
    <n v="177"/>
    <n v="48945.69"/>
    <n v="18681.800000000003"/>
    <n v="30263.89"/>
    <n v="0"/>
    <n v="5501.84"/>
    <n v="2395.4299999999998"/>
    <n v="4061.08"/>
    <n v="3512.86"/>
    <n v="29"/>
    <n v="10710.12"/>
    <n v="7173.8"/>
    <n v="145"/>
    <n v="9115.85"/>
    <n v="5599.71"/>
    <n v="351"/>
    <n v="0"/>
    <n v="0"/>
    <x v="0"/>
    <x v="0"/>
    <x v="0"/>
    <x v="0"/>
    <x v="0"/>
    <x v="0"/>
  </r>
  <r>
    <x v="2"/>
    <x v="9"/>
    <x v="1"/>
    <x v="0"/>
    <n v="924"/>
    <n v="587320.31999999995"/>
    <n v="432096.82999999996"/>
    <n v="155223.49000000002"/>
    <n v="35"/>
    <n v="82321.990000000005"/>
    <n v="44930.51"/>
    <n v="24595.8"/>
    <n v="17986.580000000002"/>
    <n v="228"/>
    <n v="17875.02"/>
    <n v="21009.15"/>
    <n v="360"/>
    <n v="8312.24"/>
    <n v="15165.45"/>
    <n v="253"/>
    <n v="19358.439999999999"/>
    <n v="333005.09999999998"/>
    <x v="0"/>
    <x v="0"/>
    <x v="0"/>
    <x v="0"/>
    <x v="0"/>
    <x v="0"/>
  </r>
  <r>
    <x v="2"/>
    <x v="9"/>
    <x v="1"/>
    <x v="1"/>
    <n v="423"/>
    <n v="647348.06999999995"/>
    <n v="582027.05999999994"/>
    <n v="65321.010000000009"/>
    <n v="23"/>
    <n v="25362.95"/>
    <n v="27937.05"/>
    <n v="1722.5"/>
    <n v="4355.96"/>
    <n v="21"/>
    <n v="8529.8799999999992"/>
    <n v="18545.82"/>
    <n v="172"/>
    <n v="3530.91"/>
    <n v="6178.33"/>
    <n v="164"/>
    <n v="19848.77"/>
    <n v="525009.9"/>
    <x v="0"/>
    <x v="0"/>
    <x v="0"/>
    <x v="0"/>
    <x v="0"/>
    <x v="0"/>
  </r>
  <r>
    <x v="2"/>
    <x v="9"/>
    <x v="1"/>
    <x v="22"/>
    <n v="44"/>
    <n v="67858.64"/>
    <n v="48439.77"/>
    <n v="19418.870000000003"/>
    <n v="1"/>
    <n v="5187.3900000000003"/>
    <n v="2455.11"/>
    <n v="30.63"/>
    <n v="1020.1"/>
    <n v="3"/>
    <n v="479.74"/>
    <n v="930.44"/>
    <n v="12"/>
    <n v="12881.11"/>
    <n v="9745.19"/>
    <n v="39"/>
    <n v="0"/>
    <n v="34288.93"/>
    <x v="0"/>
    <x v="0"/>
    <x v="0"/>
    <x v="0"/>
    <x v="0"/>
    <x v="0"/>
  </r>
  <r>
    <x v="2"/>
    <x v="9"/>
    <x v="1"/>
    <x v="23"/>
    <n v="75"/>
    <n v="51366.97"/>
    <n v="27419.239999999998"/>
    <n v="23947.730000000003"/>
    <n v="3"/>
    <n v="6600.76"/>
    <n v="5154.24"/>
    <n v="4085.52"/>
    <n v="2782.91"/>
    <n v="22"/>
    <n v="13191.05"/>
    <n v="11759.69"/>
    <n v="138"/>
    <n v="46.4"/>
    <n v="8"/>
    <n v="8"/>
    <n v="0"/>
    <n v="7714.4"/>
    <x v="0"/>
    <x v="0"/>
    <x v="0"/>
    <x v="0"/>
    <x v="0"/>
    <x v="0"/>
  </r>
  <r>
    <x v="2"/>
    <x v="9"/>
    <x v="1"/>
    <x v="24"/>
    <n v="0"/>
    <n v="774691.77"/>
    <n v="566898.57000000007"/>
    <n v="207793.2"/>
    <n v="59"/>
    <n v="0"/>
    <n v="0"/>
    <n v="0"/>
    <n v="0"/>
    <n v="0"/>
    <n v="0"/>
    <n v="0"/>
    <n v="0"/>
    <n v="0"/>
    <n v="0"/>
    <n v="0"/>
    <n v="206385.2"/>
    <n v="566898.6"/>
    <x v="0"/>
    <x v="0"/>
    <x v="0"/>
    <x v="0"/>
    <x v="0"/>
    <x v="0"/>
  </r>
  <r>
    <x v="2"/>
    <x v="9"/>
    <x v="1"/>
    <x v="112"/>
    <n v="395"/>
    <n v="104075.67"/>
    <n v="69788.59"/>
    <n v="34287.08"/>
    <n v="4"/>
    <n v="23146.85"/>
    <n v="31292.15"/>
    <n v="3879.36"/>
    <n v="2758.17"/>
    <n v="26"/>
    <n v="2667.76"/>
    <n v="5766.44"/>
    <n v="104"/>
    <n v="3949.11"/>
    <n v="10139.68"/>
    <n v="171"/>
    <n v="0"/>
    <n v="19832.150000000001"/>
    <x v="0"/>
    <x v="0"/>
    <x v="0"/>
    <x v="0"/>
    <x v="0"/>
    <x v="0"/>
  </r>
  <r>
    <x v="2"/>
    <x v="9"/>
    <x v="2"/>
    <x v="114"/>
    <n v="562"/>
    <n v="652910.27"/>
    <n v="319739.51"/>
    <n v="333170.76"/>
    <n v="12"/>
    <n v="42588.05"/>
    <n v="32098.95"/>
    <n v="59191.33"/>
    <n v="39871.61"/>
    <n v="233"/>
    <n v="135064.4"/>
    <n v="146420.29999999999"/>
    <n v="1998"/>
    <n v="6755.84"/>
    <n v="9391.82"/>
    <n v="111"/>
    <n v="82951.14"/>
    <n v="91956.85"/>
    <x v="0"/>
    <x v="0"/>
    <x v="0"/>
    <x v="0"/>
    <x v="0"/>
    <x v="0"/>
  </r>
  <r>
    <x v="2"/>
    <x v="9"/>
    <x v="2"/>
    <x v="25"/>
    <n v="605"/>
    <n v="459016.54"/>
    <n v="249554.89999999997"/>
    <n v="209461.64"/>
    <n v="6"/>
    <n v="44837.9"/>
    <n v="36045.1"/>
    <n v="39708.22"/>
    <n v="26052.06"/>
    <n v="189"/>
    <n v="114402.5"/>
    <n v="146714.6"/>
    <n v="2007"/>
    <n v="2901.29"/>
    <n v="1169.4100000000001"/>
    <n v="93"/>
    <n v="7611.73"/>
    <n v="39573.769999999997"/>
    <x v="0"/>
    <x v="0"/>
    <x v="0"/>
    <x v="0"/>
    <x v="0"/>
    <x v="0"/>
  </r>
  <r>
    <x v="2"/>
    <x v="9"/>
    <x v="2"/>
    <x v="26"/>
    <n v="303"/>
    <n v="307536.90000000002"/>
    <n v="192721.06"/>
    <n v="114815.84000000001"/>
    <n v="1"/>
    <n v="20593.75"/>
    <n v="24583.75"/>
    <n v="19107.400000000001"/>
    <n v="17327.64"/>
    <n v="79"/>
    <n v="72338.89"/>
    <n v="146323.29999999999"/>
    <n v="1499"/>
    <n v="56.8"/>
    <n v="0"/>
    <n v="1"/>
    <n v="0"/>
    <n v="4486.42"/>
    <x v="0"/>
    <x v="0"/>
    <x v="0"/>
    <x v="0"/>
    <x v="0"/>
    <x v="0"/>
  </r>
  <r>
    <x v="2"/>
    <x v="9"/>
    <x v="3"/>
    <x v="27"/>
    <n v="241"/>
    <n v="86690.15"/>
    <n v="38196.159999999989"/>
    <n v="48493.990000000005"/>
    <n v="0"/>
    <n v="9709.75"/>
    <n v="6096.25"/>
    <n v="19977.650000000001"/>
    <n v="21984.01"/>
    <n v="112"/>
    <n v="9746.65"/>
    <n v="8384.64"/>
    <n v="154"/>
    <n v="4936.9399999999996"/>
    <n v="1731.26"/>
    <n v="19"/>
    <n v="0"/>
    <n v="0"/>
    <x v="0"/>
    <x v="0"/>
    <x v="0"/>
    <x v="0"/>
    <x v="0"/>
    <x v="0"/>
  </r>
  <r>
    <x v="2"/>
    <x v="9"/>
    <x v="3"/>
    <x v="28"/>
    <n v="133"/>
    <n v="129798.57"/>
    <n v="65438.05"/>
    <n v="64360.520000000004"/>
    <n v="11"/>
    <n v="13994.75"/>
    <n v="6180.25"/>
    <n v="9746.83"/>
    <n v="5797.85"/>
    <n v="47"/>
    <n v="5315.45"/>
    <n v="1818.9"/>
    <n v="70"/>
    <n v="222.78"/>
    <n v="29.12"/>
    <n v="7"/>
    <n v="34485.71"/>
    <n v="51611.93"/>
    <x v="0"/>
    <x v="0"/>
    <x v="0"/>
    <x v="0"/>
    <x v="0"/>
    <x v="0"/>
  </r>
  <r>
    <x v="2"/>
    <x v="9"/>
    <x v="3"/>
    <x v="29"/>
    <n v="310"/>
    <n v="418037.72"/>
    <n v="228550.58"/>
    <n v="189487.13999999998"/>
    <n v="21"/>
    <n v="30354.76"/>
    <n v="15527.74"/>
    <n v="43118.53"/>
    <n v="33829.769999999997"/>
    <n v="163"/>
    <n v="33342.69"/>
    <n v="35563.07"/>
    <n v="599"/>
    <n v="520.23"/>
    <n v="478.69"/>
    <n v="25"/>
    <n v="79234.929999999993"/>
    <n v="143151.29999999999"/>
    <x v="0"/>
    <x v="0"/>
    <x v="0"/>
    <x v="0"/>
    <x v="0"/>
    <x v="0"/>
  </r>
  <r>
    <x v="2"/>
    <x v="9"/>
    <x v="3"/>
    <x v="115"/>
    <n v="137"/>
    <n v="48108.28"/>
    <n v="21645.9"/>
    <n v="26462.379999999997"/>
    <n v="0"/>
    <n v="6008.2"/>
    <n v="2861.3"/>
    <n v="14219.47"/>
    <n v="12344.39"/>
    <n v="70"/>
    <n v="5486.28"/>
    <n v="5885.61"/>
    <n v="129"/>
    <n v="748.43"/>
    <n v="554.6"/>
    <n v="30"/>
    <n v="0"/>
    <n v="0"/>
    <x v="0"/>
    <x v="0"/>
    <x v="0"/>
    <x v="0"/>
    <x v="0"/>
    <x v="0"/>
  </r>
  <r>
    <x v="2"/>
    <x v="9"/>
    <x v="4"/>
    <x v="31"/>
    <n v="67"/>
    <n v="90712.62"/>
    <n v="90712.62"/>
    <n v="0"/>
    <n v="0"/>
    <n v="0"/>
    <n v="0"/>
    <n v="0"/>
    <n v="0"/>
    <n v="0"/>
    <n v="0"/>
    <n v="0"/>
    <n v="0"/>
    <n v="0"/>
    <n v="0"/>
    <n v="0"/>
    <n v="0"/>
    <n v="0"/>
    <x v="0"/>
    <x v="0"/>
    <x v="0"/>
    <x v="0"/>
    <x v="0"/>
    <x v="0"/>
  </r>
  <r>
    <x v="2"/>
    <x v="9"/>
    <x v="4"/>
    <x v="32"/>
    <n v="53"/>
    <n v="54154.76"/>
    <n v="54154.76"/>
    <n v="0"/>
    <n v="0"/>
    <n v="0"/>
    <n v="0"/>
    <n v="0"/>
    <n v="0"/>
    <n v="0"/>
    <n v="0"/>
    <n v="0"/>
    <n v="0"/>
    <n v="0"/>
    <n v="25.03"/>
    <n v="1"/>
    <n v="0"/>
    <n v="0"/>
    <x v="0"/>
    <x v="0"/>
    <x v="0"/>
    <x v="0"/>
    <x v="0"/>
    <x v="0"/>
  </r>
  <r>
    <x v="2"/>
    <x v="9"/>
    <x v="5"/>
    <x v="33"/>
    <n v="1"/>
    <n v="16933.740000000002"/>
    <n v="12224.840000000002"/>
    <n v="4708.8999999999996"/>
    <n v="1"/>
    <n v="200"/>
    <n v="0"/>
    <n v="4508.8999999999996"/>
    <n v="2267.8000000000002"/>
    <n v="3"/>
    <n v="0"/>
    <n v="0"/>
    <n v="0"/>
    <n v="0"/>
    <n v="0"/>
    <n v="0"/>
    <n v="0"/>
    <n v="9957.0400000000009"/>
    <x v="0"/>
    <x v="0"/>
    <x v="0"/>
    <x v="0"/>
    <x v="0"/>
    <x v="0"/>
  </r>
  <r>
    <x v="2"/>
    <x v="9"/>
    <x v="5"/>
    <x v="35"/>
    <n v="0"/>
    <n v="859306.75"/>
    <n v="817929.04"/>
    <n v="41377.71"/>
    <n v="24"/>
    <n v="0"/>
    <n v="0"/>
    <n v="0"/>
    <n v="0"/>
    <n v="0"/>
    <n v="0"/>
    <n v="0"/>
    <n v="0"/>
    <n v="0"/>
    <n v="0"/>
    <n v="0"/>
    <n v="36284.71"/>
    <n v="817929"/>
    <x v="0"/>
    <x v="0"/>
    <x v="0"/>
    <x v="0"/>
    <x v="0"/>
    <x v="0"/>
  </r>
  <r>
    <x v="2"/>
    <x v="9"/>
    <x v="5"/>
    <x v="36"/>
    <n v="104"/>
    <n v="43016.81"/>
    <n v="19187.55"/>
    <n v="23829.26"/>
    <n v="0"/>
    <n v="4912.8999999999996"/>
    <n v="1671.1"/>
    <n v="17230.759999999998"/>
    <n v="17444.45"/>
    <n v="31"/>
    <n v="1622.7"/>
    <n v="72"/>
    <n v="9"/>
    <n v="62.9"/>
    <n v="0"/>
    <n v="2"/>
    <n v="0"/>
    <n v="0"/>
    <x v="0"/>
    <x v="0"/>
    <x v="0"/>
    <x v="0"/>
    <x v="0"/>
    <x v="0"/>
  </r>
  <r>
    <x v="2"/>
    <x v="9"/>
    <x v="5"/>
    <x v="236"/>
    <n v="0"/>
    <n v="33"/>
    <n v="33"/>
    <n v="0"/>
    <n v="0"/>
    <n v="0"/>
    <n v="0"/>
    <n v="0"/>
    <n v="0"/>
    <n v="0"/>
    <n v="0"/>
    <n v="0"/>
    <n v="0"/>
    <n v="0"/>
    <n v="33"/>
    <n v="1"/>
    <n v="0"/>
    <n v="0"/>
    <x v="0"/>
    <x v="0"/>
    <x v="0"/>
    <x v="0"/>
    <x v="0"/>
    <x v="0"/>
  </r>
  <r>
    <x v="2"/>
    <x v="9"/>
    <x v="5"/>
    <x v="242"/>
    <n v="279"/>
    <n v="135837.28"/>
    <n v="91079.28"/>
    <n v="44758.000000000007"/>
    <n v="0"/>
    <n v="10891.9"/>
    <n v="7418.1"/>
    <n v="33028.69"/>
    <n v="82480.59"/>
    <n v="130"/>
    <n v="105.37"/>
    <n v="529.38"/>
    <n v="9"/>
    <n v="732.04"/>
    <n v="651.21"/>
    <n v="9"/>
    <n v="0"/>
    <n v="0"/>
    <x v="0"/>
    <x v="0"/>
    <x v="0"/>
    <x v="0"/>
    <x v="0"/>
    <x v="0"/>
  </r>
  <r>
    <x v="2"/>
    <x v="9"/>
    <x v="6"/>
    <x v="38"/>
    <n v="126"/>
    <n v="912434.16"/>
    <n v="856425.83000000007"/>
    <n v="56008.33"/>
    <n v="29"/>
    <n v="10972.26"/>
    <n v="6620.24"/>
    <n v="1332.53"/>
    <n v="1406.05"/>
    <n v="5"/>
    <n v="2198.04"/>
    <n v="6910.89"/>
    <n v="94"/>
    <n v="19913.310000000001"/>
    <n v="11917.38"/>
    <n v="84"/>
    <n v="18098.189999999999"/>
    <n v="829571.3"/>
    <x v="0"/>
    <x v="0"/>
    <x v="0"/>
    <x v="0"/>
    <x v="0"/>
    <x v="0"/>
  </r>
  <r>
    <x v="2"/>
    <x v="9"/>
    <x v="6"/>
    <x v="116"/>
    <n v="210"/>
    <n v="179884.69"/>
    <n v="103895.4"/>
    <n v="75989.290000000008"/>
    <n v="1"/>
    <n v="13304.8"/>
    <n v="17007.2"/>
    <n v="852.52"/>
    <n v="735.54"/>
    <n v="20"/>
    <n v="20379.43"/>
    <n v="27152.81"/>
    <n v="327"/>
    <n v="37288.54"/>
    <n v="52143.74"/>
    <n v="244"/>
    <n v="0"/>
    <n v="6856.11"/>
    <x v="0"/>
    <x v="0"/>
    <x v="0"/>
    <x v="0"/>
    <x v="0"/>
    <x v="0"/>
  </r>
  <r>
    <x v="2"/>
    <x v="9"/>
    <x v="6"/>
    <x v="117"/>
    <n v="190"/>
    <n v="100511.17"/>
    <n v="50822.33"/>
    <n v="49688.84"/>
    <n v="0"/>
    <n v="6635.6"/>
    <n v="5337.4"/>
    <n v="277.60000000000002"/>
    <n v="158.4"/>
    <n v="5"/>
    <n v="11760.5"/>
    <n v="19402.400000000001"/>
    <n v="238"/>
    <n v="29335.14"/>
    <n v="25924.13"/>
    <n v="169"/>
    <n v="0"/>
    <n v="0"/>
    <x v="0"/>
    <x v="0"/>
    <x v="0"/>
    <x v="0"/>
    <x v="0"/>
    <x v="0"/>
  </r>
  <r>
    <x v="2"/>
    <x v="9"/>
    <x v="6"/>
    <x v="146"/>
    <n v="69"/>
    <n v="257003.12"/>
    <n v="228419.02"/>
    <n v="28584.1"/>
    <n v="2"/>
    <n v="6458.5"/>
    <n v="4649"/>
    <n v="72.5"/>
    <n v="681.5"/>
    <n v="2"/>
    <n v="2546.4"/>
    <n v="8392.99"/>
    <n v="87"/>
    <n v="19506.7"/>
    <n v="17892.71"/>
    <n v="86"/>
    <n v="0"/>
    <n v="196802.8"/>
    <x v="0"/>
    <x v="0"/>
    <x v="0"/>
    <x v="0"/>
    <x v="0"/>
    <x v="0"/>
  </r>
  <r>
    <x v="2"/>
    <x v="9"/>
    <x v="7"/>
    <x v="41"/>
    <n v="278"/>
    <n v="282647.26"/>
    <n v="59278.790000000008"/>
    <n v="223368.47"/>
    <n v="0"/>
    <n v="20987.52"/>
    <n v="16934.98"/>
    <n v="7211.43"/>
    <n v="2695.91"/>
    <n v="36"/>
    <n v="18555.419999999998"/>
    <n v="39333.5"/>
    <n v="409"/>
    <n v="74.099999999999994"/>
    <n v="314.39999999999998"/>
    <n v="7"/>
    <n v="0"/>
    <n v="0"/>
    <x v="0"/>
    <x v="0"/>
    <x v="0"/>
    <x v="0"/>
    <x v="0"/>
    <x v="0"/>
  </r>
  <r>
    <x v="2"/>
    <x v="9"/>
    <x v="8"/>
    <x v="42"/>
    <n v="158"/>
    <n v="265555.76"/>
    <n v="181017.59000000003"/>
    <n v="84538.17"/>
    <n v="3"/>
    <n v="16003.75"/>
    <n v="5131.25"/>
    <n v="19813.650000000001"/>
    <n v="2792.11"/>
    <n v="78"/>
    <n v="3585.65"/>
    <n v="1675.16"/>
    <n v="23"/>
    <n v="424.95"/>
    <n v="183.75"/>
    <n v="4"/>
    <n v="43261.17"/>
    <n v="171235.3"/>
    <x v="0"/>
    <x v="0"/>
    <x v="0"/>
    <x v="0"/>
    <x v="0"/>
    <x v="0"/>
  </r>
  <r>
    <x v="2"/>
    <x v="9"/>
    <x v="8"/>
    <x v="147"/>
    <n v="273"/>
    <n v="385853.47"/>
    <n v="317971.88"/>
    <n v="67881.59"/>
    <n v="12"/>
    <n v="23960.76"/>
    <n v="13064.24"/>
    <n v="7074.84"/>
    <n v="5597.94"/>
    <n v="89"/>
    <n v="23738.3"/>
    <n v="23506.51"/>
    <n v="231"/>
    <n v="166.5"/>
    <n v="635.38"/>
    <n v="5"/>
    <n v="12796.19"/>
    <n v="275167.8"/>
    <x v="0"/>
    <x v="0"/>
    <x v="0"/>
    <x v="0"/>
    <x v="0"/>
    <x v="0"/>
  </r>
  <r>
    <x v="2"/>
    <x v="9"/>
    <x v="9"/>
    <x v="43"/>
    <n v="1"/>
    <n v="1253.7"/>
    <n v="0"/>
    <n v="1253.7"/>
    <n v="0"/>
    <n v="0"/>
    <n v="0"/>
    <n v="0"/>
    <n v="0"/>
    <n v="0"/>
    <n v="433.8"/>
    <n v="0"/>
    <n v="3"/>
    <n v="819.9"/>
    <n v="0"/>
    <n v="2"/>
    <n v="0"/>
    <n v="0"/>
    <x v="0"/>
    <x v="0"/>
    <x v="0"/>
    <x v="0"/>
    <x v="0"/>
    <x v="0"/>
  </r>
  <r>
    <x v="2"/>
    <x v="9"/>
    <x v="9"/>
    <x v="44"/>
    <n v="38"/>
    <n v="91124.71"/>
    <n v="74859.8"/>
    <n v="16264.91"/>
    <n v="2"/>
    <n v="8025.2"/>
    <n v="1494.8"/>
    <n v="4170.3"/>
    <n v="3717.3"/>
    <n v="4"/>
    <n v="0"/>
    <n v="0"/>
    <n v="0"/>
    <n v="0"/>
    <n v="0"/>
    <n v="0"/>
    <n v="4069.41"/>
    <n v="69647.7"/>
    <x v="0"/>
    <x v="0"/>
    <x v="0"/>
    <x v="0"/>
    <x v="0"/>
    <x v="0"/>
  </r>
  <r>
    <x v="2"/>
    <x v="9"/>
    <x v="9"/>
    <x v="45"/>
    <n v="309"/>
    <n v="123233.54"/>
    <n v="43634.259999999995"/>
    <n v="79599.28"/>
    <n v="0"/>
    <n v="18802.73"/>
    <n v="9720.52"/>
    <n v="38996.54"/>
    <n v="22747.63"/>
    <n v="50"/>
    <n v="7252.92"/>
    <n v="3554.7"/>
    <n v="78"/>
    <n v="13648.09"/>
    <n v="7611.41"/>
    <n v="39"/>
    <n v="0"/>
    <n v="0"/>
    <x v="0"/>
    <x v="0"/>
    <x v="0"/>
    <x v="0"/>
    <x v="0"/>
    <x v="0"/>
  </r>
  <r>
    <x v="2"/>
    <x v="9"/>
    <x v="9"/>
    <x v="148"/>
    <n v="650"/>
    <n v="224003.32"/>
    <n v="81707.929999999993"/>
    <n v="142295.39000000001"/>
    <n v="0"/>
    <n v="54799.8"/>
    <n v="31216.2"/>
    <n v="57306.99"/>
    <n v="32203.759999999998"/>
    <n v="123"/>
    <n v="9222.42"/>
    <n v="7519.41"/>
    <n v="108"/>
    <n v="20126.18"/>
    <n v="10768.56"/>
    <n v="52"/>
    <n v="0"/>
    <n v="0"/>
    <x v="0"/>
    <x v="0"/>
    <x v="0"/>
    <x v="0"/>
    <x v="0"/>
    <x v="0"/>
  </r>
  <r>
    <x v="2"/>
    <x v="9"/>
    <x v="10"/>
    <x v="47"/>
    <n v="52"/>
    <n v="57670.04"/>
    <n v="18473.090000000004"/>
    <n v="39196.949999999997"/>
    <n v="3"/>
    <n v="7290"/>
    <n v="985"/>
    <n v="3038.4"/>
    <n v="4800.8999999999996"/>
    <n v="14"/>
    <n v="3310.85"/>
    <n v="201.95"/>
    <n v="31"/>
    <n v="119.7"/>
    <n v="0"/>
    <n v="3"/>
    <n v="25196"/>
    <n v="12485.24"/>
    <x v="0"/>
    <x v="0"/>
    <x v="0"/>
    <x v="0"/>
    <x v="0"/>
    <x v="0"/>
  </r>
  <r>
    <x v="2"/>
    <x v="9"/>
    <x v="10"/>
    <x v="49"/>
    <n v="186"/>
    <n v="668785.46"/>
    <n v="272313.24"/>
    <n v="396472.22"/>
    <n v="43"/>
    <n v="16601.14"/>
    <n v="5208.8599999999997"/>
    <n v="5566.6"/>
    <n v="6323.27"/>
    <n v="28"/>
    <n v="22257.040000000001"/>
    <n v="7137.36"/>
    <n v="265"/>
    <n v="6823.24"/>
    <n v="1555.82"/>
    <n v="40"/>
    <n v="324498.2"/>
    <n v="252088"/>
    <x v="0"/>
    <x v="0"/>
    <x v="0"/>
    <x v="0"/>
    <x v="0"/>
    <x v="0"/>
  </r>
  <r>
    <x v="2"/>
    <x v="9"/>
    <x v="10"/>
    <x v="52"/>
    <n v="171"/>
    <n v="46908.959999999999"/>
    <n v="17512.830000000002"/>
    <n v="29396.129999999997"/>
    <n v="0"/>
    <n v="8258.2000000000007"/>
    <n v="3345.8"/>
    <n v="13505.44"/>
    <n v="11879.25"/>
    <n v="46"/>
    <n v="5695.73"/>
    <n v="1248.71"/>
    <n v="70"/>
    <n v="1936.76"/>
    <n v="1039.07"/>
    <n v="15"/>
    <n v="0"/>
    <n v="0"/>
    <x v="0"/>
    <x v="0"/>
    <x v="0"/>
    <x v="0"/>
    <x v="0"/>
    <x v="0"/>
  </r>
  <r>
    <x v="2"/>
    <x v="9"/>
    <x v="10"/>
    <x v="53"/>
    <n v="114"/>
    <n v="334624.03000000003"/>
    <n v="118919.67000000004"/>
    <n v="215704.36"/>
    <n v="30"/>
    <n v="10291.76"/>
    <n v="3916.99"/>
    <n v="9260.7999999999993"/>
    <n v="2827.3"/>
    <n v="15"/>
    <n v="4084.8"/>
    <n v="1680.05"/>
    <n v="58"/>
    <n v="571.5"/>
    <n v="0"/>
    <n v="8"/>
    <n v="191495.5"/>
    <n v="110495.3"/>
    <x v="0"/>
    <x v="0"/>
    <x v="0"/>
    <x v="0"/>
    <x v="0"/>
    <x v="0"/>
  </r>
  <r>
    <x v="2"/>
    <x v="9"/>
    <x v="10"/>
    <x v="54"/>
    <n v="138"/>
    <n v="354756.76"/>
    <n v="137127.16"/>
    <n v="217629.6"/>
    <n v="26"/>
    <n v="12907.25"/>
    <n v="4230.25"/>
    <n v="7722.06"/>
    <n v="4827.32"/>
    <n v="28"/>
    <n v="8257.0300000000007"/>
    <n v="1670.42"/>
    <n v="89"/>
    <n v="147.76"/>
    <n v="959.74"/>
    <n v="23"/>
    <n v="185770.5"/>
    <n v="125439.4"/>
    <x v="0"/>
    <x v="0"/>
    <x v="0"/>
    <x v="0"/>
    <x v="0"/>
    <x v="0"/>
  </r>
  <r>
    <x v="2"/>
    <x v="9"/>
    <x v="10"/>
    <x v="118"/>
    <n v="110"/>
    <n v="273222.09999999998"/>
    <n v="120053.79999999999"/>
    <n v="153168.29999999999"/>
    <n v="25"/>
    <n v="10431.25"/>
    <n v="4983.75"/>
    <n v="9320.8799999999992"/>
    <n v="6445.82"/>
    <n v="36"/>
    <n v="7437.67"/>
    <n v="4142.97"/>
    <n v="85"/>
    <n v="163.80000000000001"/>
    <n v="0"/>
    <n v="1"/>
    <n v="125814.7"/>
    <n v="104481.3"/>
    <x v="0"/>
    <x v="0"/>
    <x v="0"/>
    <x v="0"/>
    <x v="0"/>
    <x v="0"/>
  </r>
  <r>
    <x v="2"/>
    <x v="9"/>
    <x v="10"/>
    <x v="131"/>
    <n v="102"/>
    <n v="274629.46000000002"/>
    <n v="170323.11000000004"/>
    <n v="104306.34999999999"/>
    <n v="27"/>
    <n v="7201.6"/>
    <n v="4614.3999999999996"/>
    <n v="4633.16"/>
    <n v="1827.74"/>
    <n v="14"/>
    <n v="4159.25"/>
    <n v="3890.24"/>
    <n v="80"/>
    <n v="394.97"/>
    <n v="699.53"/>
    <n v="21"/>
    <n v="86812.37"/>
    <n v="159291.20000000001"/>
    <x v="0"/>
    <x v="0"/>
    <x v="0"/>
    <x v="0"/>
    <x v="0"/>
    <x v="0"/>
  </r>
  <r>
    <x v="2"/>
    <x v="9"/>
    <x v="10"/>
    <x v="150"/>
    <n v="60"/>
    <n v="306834.95"/>
    <n v="116479.33000000002"/>
    <n v="190355.62"/>
    <n v="20"/>
    <n v="5950"/>
    <n v="1785"/>
    <n v="4386.46"/>
    <n v="4263.54"/>
    <n v="14"/>
    <n v="6117.68"/>
    <n v="1346.02"/>
    <n v="65"/>
    <n v="275.98"/>
    <n v="212.3"/>
    <n v="14"/>
    <n v="173625.5"/>
    <n v="108872.5"/>
    <x v="0"/>
    <x v="0"/>
    <x v="0"/>
    <x v="0"/>
    <x v="0"/>
    <x v="0"/>
  </r>
  <r>
    <x v="2"/>
    <x v="9"/>
    <x v="27"/>
    <x v="119"/>
    <n v="58"/>
    <n v="57290.53"/>
    <n v="48670.119999999995"/>
    <n v="8620.41"/>
    <n v="2"/>
    <n v="5625.27"/>
    <n v="3777.23"/>
    <n v="839.65"/>
    <n v="912.45"/>
    <n v="5"/>
    <n v="2090.6799999999998"/>
    <n v="3789.84"/>
    <n v="35"/>
    <n v="64.81"/>
    <n v="431.09"/>
    <n v="9"/>
    <n v="0"/>
    <n v="39759.51"/>
    <x v="0"/>
    <x v="0"/>
    <x v="0"/>
    <x v="0"/>
    <x v="0"/>
    <x v="0"/>
  </r>
  <r>
    <x v="2"/>
    <x v="9"/>
    <x v="11"/>
    <x v="57"/>
    <n v="215"/>
    <n v="54844.25"/>
    <n v="15106.369999999995"/>
    <n v="39737.880000000005"/>
    <n v="1"/>
    <n v="37739.15"/>
    <n v="11321.85"/>
    <n v="130.5"/>
    <n v="0"/>
    <n v="1"/>
    <n v="1868.23"/>
    <n v="1997.9"/>
    <n v="22"/>
    <n v="0"/>
    <n v="5.72"/>
    <n v="1"/>
    <n v="0"/>
    <n v="1780.9"/>
    <x v="0"/>
    <x v="0"/>
    <x v="0"/>
    <x v="0"/>
    <x v="0"/>
    <x v="0"/>
  </r>
  <r>
    <x v="2"/>
    <x v="9"/>
    <x v="11"/>
    <x v="120"/>
    <n v="119"/>
    <n v="28984.7"/>
    <n v="7418.7999999999993"/>
    <n v="21565.9"/>
    <n v="0"/>
    <n v="20969.2"/>
    <n v="7418.8"/>
    <n v="0"/>
    <n v="0"/>
    <n v="0"/>
    <n v="596.70000000000005"/>
    <n v="0"/>
    <n v="3"/>
    <n v="0"/>
    <n v="0"/>
    <n v="0"/>
    <n v="0"/>
    <n v="0"/>
    <x v="0"/>
    <x v="0"/>
    <x v="0"/>
    <x v="0"/>
    <x v="0"/>
    <x v="0"/>
  </r>
  <r>
    <x v="2"/>
    <x v="9"/>
    <x v="12"/>
    <x v="60"/>
    <n v="67"/>
    <n v="297788.5"/>
    <n v="32445.200000000012"/>
    <n v="265343.3"/>
    <n v="11"/>
    <n v="9809.5"/>
    <n v="588"/>
    <n v="1375.9"/>
    <n v="0"/>
    <n v="4"/>
    <n v="863.9"/>
    <n v="57.2"/>
    <n v="7"/>
    <n v="0"/>
    <n v="0"/>
    <n v="0"/>
    <n v="253294"/>
    <n v="31800"/>
    <x v="0"/>
    <x v="0"/>
    <x v="0"/>
    <x v="0"/>
    <x v="0"/>
    <x v="0"/>
  </r>
  <r>
    <x v="2"/>
    <x v="9"/>
    <x v="12"/>
    <x v="61"/>
    <n v="185"/>
    <n v="107227.52"/>
    <n v="53764.37"/>
    <n v="53463.15"/>
    <n v="10"/>
    <n v="10503.8"/>
    <n v="2387.6999999999998"/>
    <n v="13572.64"/>
    <n v="3347.88"/>
    <n v="45"/>
    <n v="3158.15"/>
    <n v="1265.95"/>
    <n v="36"/>
    <n v="1028.56"/>
    <n v="1452.74"/>
    <n v="12"/>
    <n v="25200"/>
    <n v="45310.1"/>
    <x v="0"/>
    <x v="0"/>
    <x v="0"/>
    <x v="0"/>
    <x v="0"/>
    <x v="0"/>
  </r>
  <r>
    <x v="2"/>
    <x v="9"/>
    <x v="12"/>
    <x v="55"/>
    <n v="179"/>
    <n v="456153.28"/>
    <n v="237090.73000000004"/>
    <n v="219062.55"/>
    <n v="32"/>
    <n v="15145.63"/>
    <n v="8269.3700000000008"/>
    <n v="6414.9"/>
    <n v="16278.96"/>
    <n v="46"/>
    <n v="6681.82"/>
    <n v="2423.08"/>
    <n v="69"/>
    <n v="2148.4"/>
    <n v="3477.34"/>
    <n v="40"/>
    <n v="188671.8"/>
    <n v="206642"/>
    <x v="0"/>
    <x v="0"/>
    <x v="0"/>
    <x v="0"/>
    <x v="0"/>
    <x v="0"/>
  </r>
  <r>
    <x v="2"/>
    <x v="9"/>
    <x v="13"/>
    <x v="62"/>
    <n v="453"/>
    <n v="185193.66"/>
    <n v="165995.05000000002"/>
    <n v="19198.609999999997"/>
    <n v="0"/>
    <n v="6878.45"/>
    <n v="19670.05"/>
    <n v="807.78"/>
    <n v="7024.2"/>
    <n v="25"/>
    <n v="9987.4599999999991"/>
    <n v="128302.9"/>
    <n v="1129"/>
    <n v="24.92"/>
    <n v="10997.88"/>
    <n v="23"/>
    <n v="0"/>
    <n v="0"/>
    <x v="0"/>
    <x v="0"/>
    <x v="0"/>
    <x v="0"/>
    <x v="0"/>
    <x v="0"/>
  </r>
  <r>
    <x v="2"/>
    <x v="9"/>
    <x v="14"/>
    <x v="63"/>
    <n v="38"/>
    <n v="65262.239999999998"/>
    <n v="11973.309999999998"/>
    <n v="53288.93"/>
    <n v="0"/>
    <n v="5828.13"/>
    <n v="1041.8699999999999"/>
    <n v="40598.300000000003"/>
    <n v="9632.5"/>
    <n v="24"/>
    <n v="6862.5"/>
    <n v="1298.94"/>
    <n v="24"/>
    <n v="0"/>
    <n v="0"/>
    <n v="0"/>
    <n v="0"/>
    <n v="0"/>
    <x v="0"/>
    <x v="0"/>
    <x v="0"/>
    <x v="0"/>
    <x v="0"/>
    <x v="0"/>
  </r>
  <r>
    <x v="2"/>
    <x v="9"/>
    <x v="15"/>
    <x v="64"/>
    <n v="42"/>
    <n v="52473.65"/>
    <n v="26789.66"/>
    <n v="25683.99"/>
    <n v="4"/>
    <n v="5002.76"/>
    <n v="1699.74"/>
    <n v="3452.09"/>
    <n v="4756.1099999999997"/>
    <n v="12"/>
    <n v="927.35"/>
    <n v="257.08"/>
    <n v="12"/>
    <n v="189"/>
    <n v="143"/>
    <n v="2"/>
    <n v="16112.79"/>
    <n v="19933.73"/>
    <x v="0"/>
    <x v="0"/>
    <x v="0"/>
    <x v="0"/>
    <x v="0"/>
    <x v="0"/>
  </r>
  <r>
    <x v="2"/>
    <x v="9"/>
    <x v="16"/>
    <x v="65"/>
    <n v="197"/>
    <n v="67018.48"/>
    <n v="31581.35"/>
    <n v="35437.129999999997"/>
    <n v="0"/>
    <n v="19199.52"/>
    <n v="8872.98"/>
    <n v="3534.97"/>
    <n v="3417.97"/>
    <n v="21"/>
    <n v="11757.76"/>
    <n v="19247.05"/>
    <n v="274"/>
    <n v="136.88"/>
    <n v="43.35"/>
    <n v="27"/>
    <n v="0"/>
    <n v="0"/>
    <x v="0"/>
    <x v="0"/>
    <x v="0"/>
    <x v="0"/>
    <x v="0"/>
    <x v="0"/>
  </r>
  <r>
    <x v="2"/>
    <x v="9"/>
    <x v="16"/>
    <x v="121"/>
    <n v="107"/>
    <n v="67076.009999999995"/>
    <n v="31403.779999999992"/>
    <n v="35672.230000000003"/>
    <n v="0"/>
    <n v="7102.25"/>
    <n v="4047.75"/>
    <n v="7493.13"/>
    <n v="8360.23"/>
    <n v="49"/>
    <n v="20442.45"/>
    <n v="18549.25"/>
    <n v="274"/>
    <n v="177.4"/>
    <n v="446.55"/>
    <n v="5"/>
    <n v="0"/>
    <n v="0"/>
    <x v="0"/>
    <x v="0"/>
    <x v="0"/>
    <x v="0"/>
    <x v="0"/>
    <x v="0"/>
  </r>
  <r>
    <x v="2"/>
    <x v="9"/>
    <x v="17"/>
    <x v="68"/>
    <n v="583"/>
    <n v="242476.55"/>
    <n v="171614.21999999997"/>
    <n v="70862.33"/>
    <n v="0"/>
    <n v="12544.6"/>
    <n v="23811.9"/>
    <n v="16345.55"/>
    <n v="21455.06"/>
    <n v="92"/>
    <n v="36104.28"/>
    <n v="124853.5"/>
    <n v="1369"/>
    <n v="5867.9"/>
    <n v="1493.81"/>
    <n v="73"/>
    <n v="0"/>
    <n v="0"/>
    <x v="0"/>
    <x v="0"/>
    <x v="0"/>
    <x v="0"/>
    <x v="0"/>
    <x v="0"/>
  </r>
  <r>
    <x v="2"/>
    <x v="9"/>
    <x v="17"/>
    <x v="132"/>
    <n v="27"/>
    <n v="126358.91"/>
    <n v="116877.39"/>
    <n v="9481.52"/>
    <n v="3"/>
    <n v="2185.75"/>
    <n v="1566.75"/>
    <n v="2031.36"/>
    <n v="840.26"/>
    <n v="6"/>
    <n v="3807.41"/>
    <n v="3953.83"/>
    <n v="76"/>
    <n v="0"/>
    <n v="49.34"/>
    <n v="1"/>
    <n v="1000"/>
    <n v="110467.2"/>
    <x v="0"/>
    <x v="0"/>
    <x v="0"/>
    <x v="0"/>
    <x v="0"/>
    <x v="0"/>
  </r>
  <r>
    <x v="2"/>
    <x v="9"/>
    <x v="18"/>
    <x v="69"/>
    <n v="72"/>
    <n v="367592.79"/>
    <n v="354094.73"/>
    <n v="13498.06"/>
    <n v="7"/>
    <n v="7202"/>
    <n v="2348"/>
    <n v="897.8"/>
    <n v="874.6"/>
    <n v="7"/>
    <n v="5312.66"/>
    <n v="6505.14"/>
    <n v="78"/>
    <n v="85.6"/>
    <n v="0"/>
    <n v="2"/>
    <n v="0"/>
    <n v="344367"/>
    <x v="0"/>
    <x v="0"/>
    <x v="0"/>
    <x v="0"/>
    <x v="0"/>
    <x v="0"/>
  </r>
  <r>
    <x v="2"/>
    <x v="9"/>
    <x v="19"/>
    <x v="71"/>
    <n v="244"/>
    <n v="280173.90999999997"/>
    <n v="93363.719999999972"/>
    <n v="186810.19"/>
    <n v="1"/>
    <n v="26213.88"/>
    <n v="8143.62"/>
    <n v="24003.56"/>
    <n v="14688.92"/>
    <n v="81"/>
    <n v="64004.95"/>
    <n v="48014.09"/>
    <n v="824"/>
    <n v="48864.95"/>
    <n v="22517.09"/>
    <n v="51"/>
    <n v="2984.85"/>
    <n v="0"/>
    <x v="0"/>
    <x v="0"/>
    <x v="0"/>
    <x v="0"/>
    <x v="0"/>
    <x v="0"/>
  </r>
  <r>
    <x v="2"/>
    <x v="9"/>
    <x v="19"/>
    <x v="122"/>
    <n v="271"/>
    <n v="405639.49"/>
    <n v="128743.06999999995"/>
    <n v="276896.42000000004"/>
    <n v="1"/>
    <n v="32313.39"/>
    <n v="11034.11"/>
    <n v="44319.46"/>
    <n v="26963.759999999998"/>
    <n v="95"/>
    <n v="61941.73"/>
    <n v="35480.639999999999"/>
    <n v="419"/>
    <n v="96232.84"/>
    <n v="48168.27"/>
    <n v="80"/>
    <n v="0"/>
    <n v="7096.29"/>
    <x v="0"/>
    <x v="0"/>
    <x v="0"/>
    <x v="0"/>
    <x v="0"/>
    <x v="0"/>
  </r>
  <r>
    <x v="2"/>
    <x v="9"/>
    <x v="20"/>
    <x v="79"/>
    <n v="0"/>
    <n v="2000"/>
    <n v="0"/>
    <n v="2000"/>
    <n v="0"/>
    <n v="0"/>
    <n v="0"/>
    <n v="0"/>
    <n v="0"/>
    <n v="0"/>
    <n v="0"/>
    <n v="0"/>
    <n v="0"/>
    <n v="0"/>
    <n v="0"/>
    <n v="0"/>
    <n v="0"/>
    <n v="0"/>
    <x v="0"/>
    <x v="0"/>
    <x v="0"/>
    <x v="0"/>
    <x v="0"/>
    <x v="0"/>
  </r>
  <r>
    <x v="2"/>
    <x v="9"/>
    <x v="20"/>
    <x v="74"/>
    <n v="409"/>
    <n v="219060.94"/>
    <n v="119202.56"/>
    <n v="99858.38"/>
    <n v="1"/>
    <n v="19626.43"/>
    <n v="13700.57"/>
    <n v="34162.15"/>
    <n v="42568.91"/>
    <n v="234"/>
    <n v="34851.51"/>
    <n v="54532.54"/>
    <n v="672"/>
    <n v="8808.2900000000009"/>
    <n v="6343.72"/>
    <n v="62"/>
    <n v="0"/>
    <n v="2056.8200000000002"/>
    <x v="0"/>
    <x v="0"/>
    <x v="0"/>
    <x v="0"/>
    <x v="0"/>
    <x v="0"/>
  </r>
  <r>
    <x v="2"/>
    <x v="9"/>
    <x v="20"/>
    <x v="75"/>
    <n v="163"/>
    <n v="606442.89"/>
    <n v="160549"/>
    <n v="445893.89"/>
    <n v="60"/>
    <n v="12613.8"/>
    <n v="6698.2"/>
    <n v="17217.37"/>
    <n v="11661.67"/>
    <n v="87"/>
    <n v="18510.3"/>
    <n v="15462.73"/>
    <n v="277"/>
    <n v="1035.6199999999999"/>
    <n v="744.13"/>
    <n v="11"/>
    <n v="392655.8"/>
    <n v="125982.3"/>
    <x v="0"/>
    <x v="0"/>
    <x v="0"/>
    <x v="0"/>
    <x v="0"/>
    <x v="0"/>
  </r>
  <r>
    <x v="2"/>
    <x v="9"/>
    <x v="20"/>
    <x v="76"/>
    <n v="184"/>
    <n v="378357.54"/>
    <n v="197792.02999999997"/>
    <n v="180565.51"/>
    <n v="34"/>
    <n v="13884.75"/>
    <n v="9481.25"/>
    <n v="22252.85"/>
    <n v="16404.37"/>
    <n v="117"/>
    <n v="18216.03"/>
    <n v="16599.939999999999"/>
    <n v="292"/>
    <n v="2528.38"/>
    <n v="3423.31"/>
    <n v="23"/>
    <n v="120900.5"/>
    <n v="151883.1"/>
    <x v="0"/>
    <x v="0"/>
    <x v="0"/>
    <x v="0"/>
    <x v="0"/>
    <x v="0"/>
  </r>
  <r>
    <x v="2"/>
    <x v="9"/>
    <x v="20"/>
    <x v="77"/>
    <n v="288"/>
    <n v="340397.45"/>
    <n v="141414.25"/>
    <n v="198983.2"/>
    <n v="34"/>
    <n v="13872.84"/>
    <n v="9596.16"/>
    <n v="28403.11"/>
    <n v="25386.639999999999"/>
    <n v="158"/>
    <n v="20820.98"/>
    <n v="22240.92"/>
    <n v="327"/>
    <n v="4748.07"/>
    <n v="3808.88"/>
    <n v="43"/>
    <n v="128759.2"/>
    <n v="80381.66"/>
    <x v="0"/>
    <x v="0"/>
    <x v="0"/>
    <x v="0"/>
    <x v="0"/>
    <x v="0"/>
  </r>
  <r>
    <x v="2"/>
    <x v="9"/>
    <x v="20"/>
    <x v="78"/>
    <n v="314"/>
    <n v="339691.48"/>
    <n v="163033.81"/>
    <n v="176657.66999999998"/>
    <n v="33"/>
    <n v="15235.83"/>
    <n v="10741.17"/>
    <n v="32087.02"/>
    <n v="28943.56"/>
    <n v="189"/>
    <n v="22752.75"/>
    <n v="29746.11"/>
    <n v="428"/>
    <n v="7733.51"/>
    <n v="5300.44"/>
    <n v="51"/>
    <n v="93693.56"/>
    <n v="88302.53"/>
    <x v="0"/>
    <x v="0"/>
    <x v="0"/>
    <x v="0"/>
    <x v="0"/>
    <x v="0"/>
  </r>
  <r>
    <x v="2"/>
    <x v="9"/>
    <x v="21"/>
    <x v="79"/>
    <n v="49"/>
    <n v="52851.17"/>
    <n v="11476.830000000002"/>
    <n v="41374.339999999997"/>
    <n v="0"/>
    <n v="2895.8"/>
    <n v="871.2"/>
    <n v="8331.17"/>
    <n v="1932.69"/>
    <n v="32"/>
    <n v="4532.75"/>
    <n v="1803.61"/>
    <n v="51"/>
    <n v="4154.62"/>
    <n v="6869.33"/>
    <n v="20"/>
    <n v="0"/>
    <n v="0"/>
    <x v="0"/>
    <x v="0"/>
    <x v="0"/>
    <x v="0"/>
    <x v="0"/>
    <x v="0"/>
  </r>
  <r>
    <x v="2"/>
    <x v="9"/>
    <x v="21"/>
    <x v="80"/>
    <n v="45"/>
    <n v="26757.599999999999"/>
    <n v="8703.1899999999987"/>
    <n v="18054.41"/>
    <n v="0"/>
    <n v="2422.65"/>
    <n v="1073.3499999999999"/>
    <n v="3191.1"/>
    <n v="1558.5"/>
    <n v="14"/>
    <n v="2070.2199999999998"/>
    <n v="1466.68"/>
    <n v="25"/>
    <n v="4099.4399999999996"/>
    <n v="4604.66"/>
    <n v="19"/>
    <n v="0"/>
    <n v="0"/>
    <x v="0"/>
    <x v="0"/>
    <x v="0"/>
    <x v="0"/>
    <x v="0"/>
    <x v="0"/>
  </r>
  <r>
    <x v="2"/>
    <x v="9"/>
    <x v="21"/>
    <x v="77"/>
    <n v="16"/>
    <n v="11632.15"/>
    <n v="6244.0299999999988"/>
    <n v="5388.1200000000008"/>
    <n v="0"/>
    <n v="1305"/>
    <n v="561"/>
    <n v="1829.17"/>
    <n v="988.36"/>
    <n v="9"/>
    <n v="1130.22"/>
    <n v="1243.5999999999999"/>
    <n v="27"/>
    <n v="925.73"/>
    <n v="3451.07"/>
    <n v="7"/>
    <n v="0"/>
    <n v="0"/>
    <x v="0"/>
    <x v="0"/>
    <x v="0"/>
    <x v="0"/>
    <x v="0"/>
    <x v="0"/>
  </r>
  <r>
    <x v="2"/>
    <x v="9"/>
    <x v="21"/>
    <x v="78"/>
    <n v="4"/>
    <n v="3920.3"/>
    <n v="1243.31"/>
    <n v="2676.9900000000002"/>
    <n v="0"/>
    <n v="189.3"/>
    <n v="253.2"/>
    <n v="433.6"/>
    <n v="576"/>
    <n v="3"/>
    <n v="0"/>
    <n v="0"/>
    <n v="0"/>
    <n v="54.09"/>
    <n v="414.11"/>
    <n v="5"/>
    <n v="0"/>
    <n v="0"/>
    <x v="0"/>
    <x v="0"/>
    <x v="0"/>
    <x v="0"/>
    <x v="0"/>
    <x v="0"/>
  </r>
  <r>
    <x v="2"/>
    <x v="9"/>
    <x v="21"/>
    <x v="155"/>
    <n v="29"/>
    <n v="20381.36"/>
    <n v="3304.8899999999994"/>
    <n v="17076.47"/>
    <n v="0"/>
    <n v="1935"/>
    <n v="348"/>
    <n v="3799.48"/>
    <n v="862.68"/>
    <n v="15"/>
    <n v="452.2"/>
    <n v="662.65"/>
    <n v="11"/>
    <n v="2544.79"/>
    <n v="1431.56"/>
    <n v="9"/>
    <n v="0"/>
    <n v="0"/>
    <x v="0"/>
    <x v="0"/>
    <x v="0"/>
    <x v="0"/>
    <x v="0"/>
    <x v="0"/>
  </r>
  <r>
    <x v="2"/>
    <x v="9"/>
    <x v="30"/>
    <x v="134"/>
    <n v="1"/>
    <n v="98275"/>
    <n v="94600"/>
    <n v="3675"/>
    <n v="46"/>
    <n v="0"/>
    <n v="0"/>
    <n v="0"/>
    <n v="0"/>
    <n v="0"/>
    <n v="0"/>
    <n v="0"/>
    <n v="0"/>
    <n v="0"/>
    <n v="0"/>
    <n v="0"/>
    <n v="3675"/>
    <n v="94600"/>
    <x v="0"/>
    <x v="0"/>
    <x v="0"/>
    <x v="0"/>
    <x v="0"/>
    <x v="0"/>
  </r>
  <r>
    <x v="2"/>
    <x v="9"/>
    <x v="28"/>
    <x v="6"/>
    <n v="184"/>
    <n v="30719.21"/>
    <n v="11681.79"/>
    <n v="19037.419999999998"/>
    <n v="0"/>
    <n v="10733"/>
    <n v="5208"/>
    <n v="476.4"/>
    <n v="0"/>
    <n v="2"/>
    <n v="621.76"/>
    <n v="2151.9499999999998"/>
    <n v="30"/>
    <n v="7020.26"/>
    <n v="4321.84"/>
    <n v="292"/>
    <n v="0"/>
    <n v="0"/>
    <x v="0"/>
    <x v="0"/>
    <x v="0"/>
    <x v="0"/>
    <x v="0"/>
    <x v="0"/>
  </r>
  <r>
    <x v="2"/>
    <x v="9"/>
    <x v="28"/>
    <x v="9"/>
    <n v="7"/>
    <n v="1035.4000000000001"/>
    <n v="231.44000000000005"/>
    <n v="803.96"/>
    <n v="0"/>
    <n v="504.2"/>
    <n v="162.80000000000001"/>
    <n v="0"/>
    <n v="0"/>
    <n v="0"/>
    <n v="0"/>
    <n v="0"/>
    <n v="0"/>
    <n v="299.76"/>
    <n v="68.64"/>
    <n v="8"/>
    <n v="0"/>
    <n v="0"/>
    <x v="0"/>
    <x v="0"/>
    <x v="0"/>
    <x v="0"/>
    <x v="0"/>
    <x v="0"/>
  </r>
  <r>
    <x v="2"/>
    <x v="9"/>
    <x v="28"/>
    <x v="10"/>
    <n v="1"/>
    <n v="150"/>
    <n v="0"/>
    <n v="150"/>
    <n v="0"/>
    <n v="120"/>
    <n v="0"/>
    <n v="0"/>
    <n v="0"/>
    <n v="0"/>
    <n v="0"/>
    <n v="0"/>
    <n v="0"/>
    <n v="0"/>
    <n v="0"/>
    <n v="0"/>
    <n v="0"/>
    <n v="0"/>
    <x v="0"/>
    <x v="0"/>
    <x v="0"/>
    <x v="0"/>
    <x v="0"/>
    <x v="0"/>
  </r>
  <r>
    <x v="2"/>
    <x v="9"/>
    <x v="28"/>
    <x v="12"/>
    <n v="2"/>
    <n v="464.7"/>
    <n v="48"/>
    <n v="416.7"/>
    <n v="0"/>
    <n v="132"/>
    <n v="48"/>
    <n v="0"/>
    <n v="0"/>
    <n v="0"/>
    <n v="0"/>
    <n v="0"/>
    <n v="0"/>
    <n v="83.7"/>
    <n v="0"/>
    <n v="2"/>
    <n v="0"/>
    <n v="0"/>
    <x v="0"/>
    <x v="0"/>
    <x v="0"/>
    <x v="0"/>
    <x v="0"/>
    <x v="0"/>
  </r>
  <r>
    <x v="2"/>
    <x v="9"/>
    <x v="28"/>
    <x v="14"/>
    <n v="171"/>
    <n v="30139.32"/>
    <n v="11294.919999999998"/>
    <n v="18844.400000000001"/>
    <n v="0"/>
    <n v="10595.05"/>
    <n v="4503.95"/>
    <n v="431.42"/>
    <n v="576.38"/>
    <n v="6"/>
    <n v="233.28"/>
    <n v="630.09"/>
    <n v="13"/>
    <n v="7503.65"/>
    <n v="5584.5"/>
    <n v="313"/>
    <n v="0"/>
    <n v="0"/>
    <x v="0"/>
    <x v="0"/>
    <x v="0"/>
    <x v="0"/>
    <x v="0"/>
    <x v="0"/>
  </r>
  <r>
    <x v="2"/>
    <x v="9"/>
    <x v="28"/>
    <x v="113"/>
    <n v="47"/>
    <n v="8031.76"/>
    <n v="4250.92"/>
    <n v="3780.84"/>
    <n v="0"/>
    <n v="2666.9"/>
    <n v="1431.1"/>
    <n v="105.46"/>
    <n v="421.82"/>
    <n v="3"/>
    <n v="207.68"/>
    <n v="153.91999999999999"/>
    <n v="6"/>
    <n v="800.8"/>
    <n v="2244.08"/>
    <n v="61"/>
    <n v="0"/>
    <n v="0"/>
    <x v="0"/>
    <x v="0"/>
    <x v="0"/>
    <x v="0"/>
    <x v="0"/>
    <x v="0"/>
  </r>
  <r>
    <x v="2"/>
    <x v="9"/>
    <x v="28"/>
    <x v="1"/>
    <n v="0"/>
    <n v="785"/>
    <n v="0"/>
    <n v="785"/>
    <n v="0"/>
    <n v="0"/>
    <n v="0"/>
    <n v="0"/>
    <n v="0"/>
    <n v="0"/>
    <n v="0"/>
    <n v="0"/>
    <n v="0"/>
    <n v="0"/>
    <n v="0"/>
    <n v="0"/>
    <n v="0"/>
    <n v="0"/>
    <x v="0"/>
    <x v="0"/>
    <x v="0"/>
    <x v="0"/>
    <x v="0"/>
    <x v="0"/>
  </r>
  <r>
    <x v="2"/>
    <x v="9"/>
    <x v="28"/>
    <x v="24"/>
    <n v="6"/>
    <n v="13817.54"/>
    <n v="13817.54"/>
    <n v="0"/>
    <n v="0"/>
    <n v="0"/>
    <n v="1800"/>
    <n v="0"/>
    <n v="0"/>
    <n v="0"/>
    <n v="0"/>
    <n v="0"/>
    <n v="0"/>
    <n v="0"/>
    <n v="12017.54"/>
    <n v="31"/>
    <n v="0"/>
    <n v="0"/>
    <x v="0"/>
    <x v="0"/>
    <x v="0"/>
    <x v="0"/>
    <x v="0"/>
    <x v="0"/>
  </r>
  <r>
    <x v="2"/>
    <x v="9"/>
    <x v="32"/>
    <x v="158"/>
    <n v="0"/>
    <n v="7958"/>
    <n v="0"/>
    <n v="7958"/>
    <n v="0"/>
    <n v="0"/>
    <n v="0"/>
    <n v="0"/>
    <n v="0"/>
    <n v="0"/>
    <n v="0"/>
    <n v="0"/>
    <n v="0"/>
    <n v="0"/>
    <n v="0"/>
    <n v="0"/>
    <n v="0"/>
    <n v="0"/>
    <x v="0"/>
    <x v="0"/>
    <x v="0"/>
    <x v="0"/>
    <x v="0"/>
    <x v="0"/>
  </r>
  <r>
    <x v="2"/>
    <x v="9"/>
    <x v="32"/>
    <x v="159"/>
    <n v="0"/>
    <n v="1100"/>
    <n v="0"/>
    <n v="1100"/>
    <n v="0"/>
    <n v="0"/>
    <n v="0"/>
    <n v="0"/>
    <n v="0"/>
    <n v="0"/>
    <n v="0"/>
    <n v="0"/>
    <n v="0"/>
    <n v="0"/>
    <n v="0"/>
    <n v="0"/>
    <n v="0"/>
    <n v="0"/>
    <x v="0"/>
    <x v="0"/>
    <x v="0"/>
    <x v="0"/>
    <x v="0"/>
    <x v="0"/>
  </r>
  <r>
    <x v="2"/>
    <x v="9"/>
    <x v="33"/>
    <x v="160"/>
    <n v="4"/>
    <n v="155"/>
    <n v="0"/>
    <n v="155"/>
    <n v="0"/>
    <n v="155"/>
    <n v="0"/>
    <n v="0"/>
    <n v="0"/>
    <n v="0"/>
    <n v="0"/>
    <n v="0"/>
    <n v="0"/>
    <n v="0"/>
    <n v="0"/>
    <n v="0"/>
    <n v="0"/>
    <n v="0"/>
    <x v="0"/>
    <x v="0"/>
    <x v="0"/>
    <x v="0"/>
    <x v="0"/>
    <x v="0"/>
  </r>
  <r>
    <x v="2"/>
    <x v="9"/>
    <x v="33"/>
    <x v="161"/>
    <n v="2"/>
    <n v="85"/>
    <n v="0"/>
    <n v="85"/>
    <n v="0"/>
    <n v="85"/>
    <n v="0"/>
    <n v="0"/>
    <n v="0"/>
    <n v="0"/>
    <n v="0"/>
    <n v="0"/>
    <n v="0"/>
    <n v="0"/>
    <n v="0"/>
    <n v="0"/>
    <n v="0"/>
    <n v="0"/>
    <x v="0"/>
    <x v="0"/>
    <x v="0"/>
    <x v="0"/>
    <x v="0"/>
    <x v="0"/>
  </r>
  <r>
    <x v="2"/>
    <x v="9"/>
    <x v="33"/>
    <x v="162"/>
    <n v="4"/>
    <n v="170"/>
    <n v="0"/>
    <n v="170"/>
    <n v="0"/>
    <n v="170"/>
    <n v="0"/>
    <n v="0"/>
    <n v="0"/>
    <n v="0"/>
    <n v="0"/>
    <n v="0"/>
    <n v="0"/>
    <n v="0"/>
    <n v="0"/>
    <n v="0"/>
    <n v="0"/>
    <n v="0"/>
    <x v="0"/>
    <x v="0"/>
    <x v="0"/>
    <x v="0"/>
    <x v="0"/>
    <x v="0"/>
  </r>
  <r>
    <x v="2"/>
    <x v="9"/>
    <x v="22"/>
    <x v="83"/>
    <n v="237"/>
    <n v="259379.47"/>
    <n v="191557.02"/>
    <n v="67822.450000000012"/>
    <n v="10"/>
    <n v="29373.13"/>
    <n v="10619.37"/>
    <n v="10955.6"/>
    <n v="11461.67"/>
    <n v="125"/>
    <n v="435.1"/>
    <n v="405.64"/>
    <n v="10"/>
    <n v="2558.04"/>
    <n v="1141.4100000000001"/>
    <n v="22"/>
    <n v="22616.58"/>
    <n v="167928.9"/>
    <x v="0"/>
    <x v="0"/>
    <x v="0"/>
    <x v="0"/>
    <x v="0"/>
    <x v="0"/>
  </r>
  <r>
    <x v="2"/>
    <x v="9"/>
    <x v="22"/>
    <x v="84"/>
    <n v="56"/>
    <n v="105749"/>
    <n v="85794.69"/>
    <n v="19954.309999999998"/>
    <n v="3"/>
    <n v="6345"/>
    <n v="2386.25"/>
    <n v="7245.51"/>
    <n v="1323.72"/>
    <n v="36"/>
    <n v="0"/>
    <n v="169.47"/>
    <n v="3"/>
    <n v="325.8"/>
    <n v="0"/>
    <n v="1"/>
    <n v="6038"/>
    <n v="81915.25"/>
    <x v="0"/>
    <x v="0"/>
    <x v="0"/>
    <x v="0"/>
    <x v="0"/>
    <x v="0"/>
  </r>
  <r>
    <x v="2"/>
    <x v="9"/>
    <x v="22"/>
    <x v="85"/>
    <n v="193"/>
    <n v="581572.73"/>
    <n v="380142.13999999996"/>
    <n v="201430.59000000003"/>
    <n v="9"/>
    <n v="21463.13"/>
    <n v="9274.3700000000008"/>
    <n v="8930.5499999999993"/>
    <n v="20043.73"/>
    <n v="105"/>
    <n v="1201.1099999999999"/>
    <n v="4962.46"/>
    <n v="49"/>
    <n v="327.60000000000002"/>
    <n v="5.95"/>
    <n v="3"/>
    <n v="169508.2"/>
    <n v="345855.7"/>
    <x v="0"/>
    <x v="0"/>
    <x v="0"/>
    <x v="0"/>
    <x v="0"/>
    <x v="0"/>
  </r>
  <r>
    <x v="2"/>
    <x v="9"/>
    <x v="22"/>
    <x v="87"/>
    <n v="273"/>
    <n v="257819.7"/>
    <n v="161584.39000000001"/>
    <n v="96235.31"/>
    <n v="6"/>
    <n v="19348.39"/>
    <n v="14102.87"/>
    <n v="32765.11"/>
    <n v="38429.370000000003"/>
    <n v="171"/>
    <n v="11415.02"/>
    <n v="13844.89"/>
    <n v="270"/>
    <n v="1408.09"/>
    <n v="989.17"/>
    <n v="23"/>
    <n v="29843.7"/>
    <n v="94218.09"/>
    <x v="0"/>
    <x v="0"/>
    <x v="0"/>
    <x v="0"/>
    <x v="0"/>
    <x v="0"/>
  </r>
  <r>
    <x v="2"/>
    <x v="9"/>
    <x v="22"/>
    <x v="123"/>
    <n v="84"/>
    <n v="24645.200000000001"/>
    <n v="11188.07"/>
    <n v="13457.130000000001"/>
    <n v="0"/>
    <n v="3830.4"/>
    <n v="2274.1"/>
    <n v="8622.5400000000009"/>
    <n v="8240.01"/>
    <n v="70"/>
    <n v="669.51"/>
    <n v="258.83999999999997"/>
    <n v="11"/>
    <n v="326.68"/>
    <n v="415.12"/>
    <n v="4"/>
    <n v="0"/>
    <n v="0"/>
    <x v="0"/>
    <x v="0"/>
    <x v="0"/>
    <x v="0"/>
    <x v="0"/>
    <x v="0"/>
  </r>
  <r>
    <x v="2"/>
    <x v="9"/>
    <x v="22"/>
    <x v="164"/>
    <n v="665"/>
    <n v="296628.09000000003"/>
    <n v="209451.38"/>
    <n v="87176.71"/>
    <n v="0"/>
    <n v="22430.35"/>
    <n v="18478.150000000001"/>
    <n v="48850.400000000001"/>
    <n v="133553.29999999999"/>
    <n v="527"/>
    <n v="11126.83"/>
    <n v="53745.42"/>
    <n v="543"/>
    <n v="2218.13"/>
    <n v="3674.53"/>
    <n v="28"/>
    <n v="0"/>
    <n v="0"/>
    <x v="0"/>
    <x v="0"/>
    <x v="0"/>
    <x v="0"/>
    <x v="0"/>
    <x v="0"/>
  </r>
  <r>
    <x v="2"/>
    <x v="9"/>
    <x v="23"/>
    <x v="135"/>
    <n v="372"/>
    <n v="137709.32999999999"/>
    <n v="92670.399999999994"/>
    <n v="45038.93"/>
    <n v="0"/>
    <n v="3531.27"/>
    <n v="11910.13"/>
    <n v="0"/>
    <n v="0"/>
    <n v="0"/>
    <n v="0"/>
    <n v="0"/>
    <n v="0"/>
    <n v="14055.66"/>
    <n v="80760.27"/>
    <n v="273"/>
    <n v="0"/>
    <n v="0"/>
    <x v="0"/>
    <x v="0"/>
    <x v="0"/>
    <x v="0"/>
    <x v="0"/>
    <x v="0"/>
  </r>
  <r>
    <x v="2"/>
    <x v="9"/>
    <x v="23"/>
    <x v="90"/>
    <n v="236"/>
    <n v="130543.53"/>
    <n v="113196.85"/>
    <n v="17346.68"/>
    <n v="0"/>
    <n v="2248.3000000000002"/>
    <n v="7108.25"/>
    <n v="0"/>
    <n v="0"/>
    <n v="0"/>
    <n v="0"/>
    <n v="0"/>
    <n v="0"/>
    <n v="9547.3799999999992"/>
    <n v="106088.6"/>
    <n v="401"/>
    <n v="0"/>
    <n v="0"/>
    <x v="0"/>
    <x v="0"/>
    <x v="0"/>
    <x v="0"/>
    <x v="0"/>
    <x v="0"/>
  </r>
  <r>
    <x v="2"/>
    <x v="9"/>
    <x v="23"/>
    <x v="91"/>
    <n v="193"/>
    <n v="102358.22"/>
    <n v="83245.919999999998"/>
    <n v="19112.3"/>
    <n v="0"/>
    <n v="1973.74"/>
    <n v="5646.56"/>
    <n v="0"/>
    <n v="0"/>
    <n v="0"/>
    <n v="0"/>
    <n v="0"/>
    <n v="0"/>
    <n v="10992.56"/>
    <n v="77599.360000000001"/>
    <n v="292"/>
    <n v="0"/>
    <n v="0"/>
    <x v="0"/>
    <x v="0"/>
    <x v="0"/>
    <x v="0"/>
    <x v="0"/>
    <x v="0"/>
  </r>
  <r>
    <x v="2"/>
    <x v="9"/>
    <x v="23"/>
    <x v="125"/>
    <n v="84"/>
    <n v="195087.45"/>
    <n v="68304.300000000017"/>
    <n v="126783.15"/>
    <n v="28"/>
    <n v="2658.44"/>
    <n v="3192.91"/>
    <n v="0"/>
    <n v="0"/>
    <n v="0"/>
    <n v="0"/>
    <n v="0"/>
    <n v="0"/>
    <n v="1722.71"/>
    <n v="13396.74"/>
    <n v="45"/>
    <n v="118778"/>
    <n v="51714.65"/>
    <x v="0"/>
    <x v="0"/>
    <x v="0"/>
    <x v="0"/>
    <x v="0"/>
    <x v="0"/>
  </r>
  <r>
    <x v="2"/>
    <x v="9"/>
    <x v="23"/>
    <x v="165"/>
    <n v="20"/>
    <n v="10360.450000000001"/>
    <n v="4502.0600000000004"/>
    <n v="5858.39"/>
    <n v="0"/>
    <n v="278.97000000000003"/>
    <n v="1363.03"/>
    <n v="0"/>
    <n v="0"/>
    <n v="0"/>
    <n v="0"/>
    <n v="0"/>
    <n v="0"/>
    <n v="474.42"/>
    <n v="3139.03"/>
    <n v="11"/>
    <n v="0"/>
    <n v="0"/>
    <x v="0"/>
    <x v="0"/>
    <x v="0"/>
    <x v="0"/>
    <x v="0"/>
    <x v="0"/>
  </r>
  <r>
    <x v="2"/>
    <x v="9"/>
    <x v="24"/>
    <x v="94"/>
    <n v="305"/>
    <n v="283054.5"/>
    <n v="96069.68"/>
    <n v="186984.82"/>
    <n v="35"/>
    <n v="35881.379999999997"/>
    <n v="11143.62"/>
    <n v="11892.55"/>
    <n v="5529.27"/>
    <n v="23"/>
    <n v="2329.3000000000002"/>
    <n v="444.03"/>
    <n v="18"/>
    <n v="3430.19"/>
    <n v="1659.68"/>
    <n v="31"/>
    <n v="132788.4"/>
    <n v="77293.08"/>
    <x v="0"/>
    <x v="0"/>
    <x v="0"/>
    <x v="0"/>
    <x v="0"/>
    <x v="0"/>
  </r>
  <r>
    <x v="2"/>
    <x v="9"/>
    <x v="24"/>
    <x v="95"/>
    <n v="115"/>
    <n v="187395.34"/>
    <n v="90054.1"/>
    <n v="97341.239999999991"/>
    <n v="19"/>
    <n v="13868.13"/>
    <n v="3875.62"/>
    <n v="4401.16"/>
    <n v="2885.62"/>
    <n v="9"/>
    <n v="292.39999999999998"/>
    <n v="0"/>
    <n v="2"/>
    <n v="1321.65"/>
    <n v="753.58"/>
    <n v="10"/>
    <n v="77457.899999999994"/>
    <n v="82539.28"/>
    <x v="0"/>
    <x v="0"/>
    <x v="0"/>
    <x v="0"/>
    <x v="0"/>
    <x v="0"/>
  </r>
  <r>
    <x v="2"/>
    <x v="9"/>
    <x v="24"/>
    <x v="97"/>
    <n v="323"/>
    <n v="460380.88"/>
    <n v="348180.89"/>
    <n v="112199.99"/>
    <n v="31"/>
    <n v="33109.14"/>
    <n v="13678.36"/>
    <n v="12542.5"/>
    <n v="26051.46"/>
    <n v="48"/>
    <n v="198.9"/>
    <n v="115.12"/>
    <n v="2"/>
    <n v="719.6"/>
    <n v="2110.98"/>
    <n v="17"/>
    <n v="65629.850000000006"/>
    <n v="306225"/>
    <x v="0"/>
    <x v="0"/>
    <x v="0"/>
    <x v="0"/>
    <x v="0"/>
    <x v="0"/>
  </r>
  <r>
    <x v="2"/>
    <x v="9"/>
    <x v="24"/>
    <x v="98"/>
    <n v="223"/>
    <n v="223748"/>
    <n v="118097.2"/>
    <n v="105650.8"/>
    <n v="19"/>
    <n v="24657.01"/>
    <n v="9412.99"/>
    <n v="10297.07"/>
    <n v="7322.56"/>
    <n v="33"/>
    <n v="2784.88"/>
    <n v="1318.64"/>
    <n v="30"/>
    <n v="1313.85"/>
    <n v="640.32000000000005"/>
    <n v="13"/>
    <n v="66597.990000000005"/>
    <n v="99402.69"/>
    <x v="0"/>
    <x v="0"/>
    <x v="0"/>
    <x v="0"/>
    <x v="0"/>
    <x v="0"/>
  </r>
  <r>
    <x v="2"/>
    <x v="9"/>
    <x v="24"/>
    <x v="126"/>
    <n v="111"/>
    <n v="42734.39"/>
    <n v="20668.839999999997"/>
    <n v="22065.550000000003"/>
    <n v="0"/>
    <n v="11085.76"/>
    <n v="6941.74"/>
    <n v="9090.7900000000009"/>
    <n v="13156.36"/>
    <n v="25"/>
    <n v="989"/>
    <n v="115.74"/>
    <n v="7"/>
    <n v="900"/>
    <n v="455"/>
    <n v="3"/>
    <n v="0"/>
    <n v="0"/>
    <x v="0"/>
    <x v="0"/>
    <x v="0"/>
    <x v="0"/>
    <x v="0"/>
    <x v="0"/>
  </r>
  <r>
    <x v="2"/>
    <x v="9"/>
    <x v="24"/>
    <x v="127"/>
    <n v="721"/>
    <n v="69118.73"/>
    <n v="31510.620000000003"/>
    <n v="37608.109999999993"/>
    <n v="0"/>
    <n v="30421.85"/>
    <n v="13127.25"/>
    <n v="2359.5"/>
    <n v="13851.62"/>
    <n v="23"/>
    <n v="1700.38"/>
    <n v="1733.62"/>
    <n v="21"/>
    <n v="2337.38"/>
    <n v="2798.13"/>
    <n v="65"/>
    <n v="0"/>
    <n v="0"/>
    <x v="0"/>
    <x v="0"/>
    <x v="0"/>
    <x v="0"/>
    <x v="0"/>
    <x v="0"/>
  </r>
  <r>
    <x v="2"/>
    <x v="9"/>
    <x v="25"/>
    <x v="101"/>
    <n v="80"/>
    <n v="133146.60999999999"/>
    <n v="123542.20999999999"/>
    <n v="9604.4000000000015"/>
    <n v="9"/>
    <n v="6333.13"/>
    <n v="6378.12"/>
    <n v="0"/>
    <n v="0"/>
    <n v="0"/>
    <n v="650.48"/>
    <n v="339.27"/>
    <n v="10"/>
    <n v="620.79"/>
    <n v="7718.93"/>
    <n v="51"/>
    <n v="2000"/>
    <n v="109105.9"/>
    <x v="0"/>
    <x v="0"/>
    <x v="0"/>
    <x v="0"/>
    <x v="0"/>
    <x v="0"/>
  </r>
  <r>
    <x v="2"/>
    <x v="9"/>
    <x v="25"/>
    <x v="128"/>
    <n v="360"/>
    <n v="75006.77"/>
    <n v="46672.670000000006"/>
    <n v="28334.1"/>
    <n v="0"/>
    <n v="21303.35"/>
    <n v="26684.75"/>
    <n v="0"/>
    <n v="0"/>
    <n v="0"/>
    <n v="61.76"/>
    <n v="748.84"/>
    <n v="3"/>
    <n v="6968.99"/>
    <n v="19239.080000000002"/>
    <n v="177"/>
    <n v="0"/>
    <n v="0"/>
    <x v="0"/>
    <x v="0"/>
    <x v="0"/>
    <x v="0"/>
    <x v="0"/>
    <x v="0"/>
  </r>
  <r>
    <x v="2"/>
    <x v="9"/>
    <x v="25"/>
    <x v="137"/>
    <n v="56"/>
    <n v="168104.55"/>
    <n v="154936.50999999998"/>
    <n v="13168.04"/>
    <n v="10"/>
    <n v="5610.01"/>
    <n v="3967.49"/>
    <n v="0"/>
    <n v="0"/>
    <n v="0"/>
    <n v="0"/>
    <n v="0"/>
    <n v="0"/>
    <n v="7558.03"/>
    <n v="17332.73"/>
    <n v="56"/>
    <n v="0"/>
    <n v="133636.29999999999"/>
    <x v="0"/>
    <x v="0"/>
    <x v="0"/>
    <x v="0"/>
    <x v="0"/>
    <x v="0"/>
  </r>
  <r>
    <x v="2"/>
    <x v="9"/>
    <x v="25"/>
    <x v="169"/>
    <n v="202"/>
    <n v="66834.05"/>
    <n v="47615.630000000005"/>
    <n v="19218.419999999998"/>
    <n v="1"/>
    <n v="16561.39"/>
    <n v="14732.36"/>
    <n v="0"/>
    <n v="0"/>
    <n v="0"/>
    <n v="0"/>
    <n v="0"/>
    <n v="0"/>
    <n v="2657.03"/>
    <n v="16305.54"/>
    <n v="96"/>
    <n v="0"/>
    <n v="16577.73"/>
    <x v="0"/>
    <x v="0"/>
    <x v="0"/>
    <x v="0"/>
    <x v="0"/>
    <x v="0"/>
  </r>
  <r>
    <x v="2"/>
    <x v="9"/>
    <x v="26"/>
    <x v="104"/>
    <n v="229"/>
    <n v="68005.119999999995"/>
    <n v="11445.779999999999"/>
    <n v="56559.34"/>
    <n v="0"/>
    <n v="25205.39"/>
    <n v="6404.61"/>
    <n v="0"/>
    <n v="0"/>
    <n v="0"/>
    <n v="7876.82"/>
    <n v="3908.2"/>
    <n v="82"/>
    <n v="62.13"/>
    <n v="1132.97"/>
    <n v="5"/>
    <n v="0"/>
    <n v="0"/>
    <x v="0"/>
    <x v="0"/>
    <x v="0"/>
    <x v="0"/>
    <x v="0"/>
    <x v="0"/>
  </r>
  <r>
    <x v="2"/>
    <x v="9"/>
    <x v="26"/>
    <x v="105"/>
    <n v="416"/>
    <n v="68742.350000000006"/>
    <n v="37850.180000000008"/>
    <n v="30892.170000000002"/>
    <n v="0"/>
    <n v="24659.15"/>
    <n v="22398.35"/>
    <n v="0"/>
    <n v="98.67"/>
    <n v="1"/>
    <n v="2615.04"/>
    <n v="9557.32"/>
    <n v="124"/>
    <n v="1031.98"/>
    <n v="5795.84"/>
    <n v="31"/>
    <n v="0"/>
    <n v="0"/>
    <x v="0"/>
    <x v="0"/>
    <x v="0"/>
    <x v="0"/>
    <x v="0"/>
    <x v="0"/>
  </r>
  <r>
    <x v="2"/>
    <x v="9"/>
    <x v="26"/>
    <x v="106"/>
    <n v="93"/>
    <n v="27291.41"/>
    <n v="11334.619999999999"/>
    <n v="15956.79"/>
    <n v="0"/>
    <n v="5034.6499999999996"/>
    <n v="8195.4599999999991"/>
    <n v="0"/>
    <n v="0"/>
    <n v="0"/>
    <n v="1363.42"/>
    <n v="2568.29"/>
    <n v="40"/>
    <n v="110.72"/>
    <n v="570.87"/>
    <n v="3"/>
    <n v="0"/>
    <n v="0"/>
    <x v="0"/>
    <x v="0"/>
    <x v="0"/>
    <x v="0"/>
    <x v="0"/>
    <x v="0"/>
  </r>
  <r>
    <x v="3"/>
    <x v="9"/>
    <x v="0"/>
    <x v="3"/>
    <n v="69"/>
    <n v="18560.490000000002"/>
    <n v="11433.220000000001"/>
    <n v="7127.27"/>
    <n v="0"/>
    <n v="2931.4"/>
    <n v="2696.1"/>
    <n v="441.28"/>
    <n v="3676.63"/>
    <n v="12"/>
    <n v="1248.74"/>
    <n v="1767.3"/>
    <n v="29"/>
    <n v="2114.85"/>
    <n v="3293.19"/>
    <n v="119"/>
    <n v="0"/>
    <n v="0"/>
    <x v="0"/>
    <x v="0"/>
    <x v="0"/>
    <x v="0"/>
    <x v="0"/>
    <x v="0"/>
  </r>
  <r>
    <x v="3"/>
    <x v="9"/>
    <x v="0"/>
    <x v="4"/>
    <n v="256"/>
    <n v="70220.38"/>
    <n v="40029.69"/>
    <n v="30190.690000000002"/>
    <n v="0"/>
    <n v="10708.65"/>
    <n v="10026.35"/>
    <n v="4936.55"/>
    <n v="11331.68"/>
    <n v="70"/>
    <n v="6138.35"/>
    <n v="7791.17"/>
    <n v="125"/>
    <n v="6327.14"/>
    <n v="10880.49"/>
    <n v="397"/>
    <n v="0"/>
    <n v="0"/>
    <x v="0"/>
    <x v="0"/>
    <x v="0"/>
    <x v="0"/>
    <x v="0"/>
    <x v="0"/>
  </r>
  <r>
    <x v="3"/>
    <x v="9"/>
    <x v="0"/>
    <x v="243"/>
    <n v="7"/>
    <n v="522.5"/>
    <n v="341.9"/>
    <n v="180.6"/>
    <n v="0"/>
    <n v="180.6"/>
    <n v="341.9"/>
    <n v="0"/>
    <n v="0"/>
    <n v="0"/>
    <n v="0"/>
    <n v="0"/>
    <n v="0"/>
    <n v="0"/>
    <n v="0"/>
    <n v="0"/>
    <n v="0"/>
    <n v="0"/>
    <x v="0"/>
    <x v="0"/>
    <x v="0"/>
    <x v="0"/>
    <x v="0"/>
    <x v="0"/>
  </r>
  <r>
    <x v="3"/>
    <x v="9"/>
    <x v="0"/>
    <x v="111"/>
    <n v="2"/>
    <n v="673.54"/>
    <n v="256.70999999999992"/>
    <n v="416.83000000000004"/>
    <n v="0"/>
    <n v="60"/>
    <n v="27.5"/>
    <n v="130.5"/>
    <n v="0"/>
    <n v="1"/>
    <n v="0"/>
    <n v="0"/>
    <n v="0"/>
    <n v="226.33"/>
    <n v="229.21"/>
    <n v="16"/>
    <n v="0"/>
    <n v="0"/>
    <x v="0"/>
    <x v="0"/>
    <x v="0"/>
    <x v="0"/>
    <x v="0"/>
    <x v="0"/>
  </r>
  <r>
    <x v="3"/>
    <x v="9"/>
    <x v="0"/>
    <x v="13"/>
    <n v="366"/>
    <n v="116504.43"/>
    <n v="59287.95"/>
    <n v="57216.479999999996"/>
    <n v="0"/>
    <n v="10332.969999999999"/>
    <n v="5959.53"/>
    <n v="10351.629999999999"/>
    <n v="26303.99"/>
    <n v="110"/>
    <n v="15675.99"/>
    <n v="11820.98"/>
    <n v="220"/>
    <n v="16801.89"/>
    <n v="15203.45"/>
    <n v="660"/>
    <n v="0"/>
    <n v="0"/>
    <x v="0"/>
    <x v="0"/>
    <x v="0"/>
    <x v="0"/>
    <x v="0"/>
    <x v="0"/>
  </r>
  <r>
    <x v="3"/>
    <x v="9"/>
    <x v="0"/>
    <x v="141"/>
    <n v="342"/>
    <n v="114156.58"/>
    <n v="40768.12000000001"/>
    <n v="73388.459999999992"/>
    <n v="0"/>
    <n v="10592.74"/>
    <n v="4898.51"/>
    <n v="16295.48"/>
    <n v="7610.7"/>
    <n v="91"/>
    <n v="21880.14"/>
    <n v="12878.53"/>
    <n v="264"/>
    <n v="18445.099999999999"/>
    <n v="15380.38"/>
    <n v="741"/>
    <n v="0"/>
    <n v="0"/>
    <x v="0"/>
    <x v="0"/>
    <x v="0"/>
    <x v="0"/>
    <x v="0"/>
    <x v="0"/>
  </r>
  <r>
    <x v="3"/>
    <x v="9"/>
    <x v="0"/>
    <x v="142"/>
    <n v="405"/>
    <n v="174649.25"/>
    <n v="94479"/>
    <n v="80170.25"/>
    <n v="0"/>
    <n v="12069.82"/>
    <n v="6150.93"/>
    <n v="18876.34"/>
    <n v="51084.17"/>
    <n v="184"/>
    <n v="26850.240000000002"/>
    <n v="19968.79"/>
    <n v="379"/>
    <n v="19076.849999999999"/>
    <n v="17275.11"/>
    <n v="804"/>
    <n v="0"/>
    <n v="0"/>
    <x v="0"/>
    <x v="0"/>
    <x v="0"/>
    <x v="0"/>
    <x v="0"/>
    <x v="0"/>
  </r>
  <r>
    <x v="3"/>
    <x v="9"/>
    <x v="0"/>
    <x v="175"/>
    <n v="113"/>
    <n v="54368.01"/>
    <n v="46779.590000000004"/>
    <n v="7588.4199999999992"/>
    <n v="0"/>
    <n v="2673.7"/>
    <n v="12248.3"/>
    <n v="366.48"/>
    <n v="7400.38"/>
    <n v="29"/>
    <n v="3021.88"/>
    <n v="18011.07"/>
    <n v="203"/>
    <n v="1197.3599999999999"/>
    <n v="9119.84"/>
    <n v="240"/>
    <n v="0"/>
    <n v="0"/>
    <x v="0"/>
    <x v="0"/>
    <x v="0"/>
    <x v="0"/>
    <x v="0"/>
    <x v="0"/>
  </r>
  <r>
    <x v="3"/>
    <x v="9"/>
    <x v="0"/>
    <x v="195"/>
    <n v="419"/>
    <n v="118145.60000000001"/>
    <n v="44737.460000000006"/>
    <n v="73408.14"/>
    <n v="0"/>
    <n v="13116.71"/>
    <n v="6197.79"/>
    <n v="13567.51"/>
    <n v="7510.73"/>
    <n v="65"/>
    <n v="21066.36"/>
    <n v="15200.09"/>
    <n v="286"/>
    <n v="19772.560000000001"/>
    <n v="15828.85"/>
    <n v="834"/>
    <n v="0"/>
    <n v="0"/>
    <x v="0"/>
    <x v="0"/>
    <x v="0"/>
    <x v="0"/>
    <x v="0"/>
    <x v="0"/>
  </r>
  <r>
    <x v="3"/>
    <x v="9"/>
    <x v="0"/>
    <x v="196"/>
    <n v="377"/>
    <n v="147863.57"/>
    <n v="80970.77"/>
    <n v="66892.800000000003"/>
    <n v="0"/>
    <n v="10448.31"/>
    <n v="6153.44"/>
    <n v="16339.1"/>
    <n v="41568.42"/>
    <n v="125"/>
    <n v="18852.8"/>
    <n v="16921.169999999998"/>
    <n v="279"/>
    <n v="17272.59"/>
    <n v="16327.74"/>
    <n v="783"/>
    <n v="0"/>
    <n v="0"/>
    <x v="0"/>
    <x v="0"/>
    <x v="0"/>
    <x v="0"/>
    <x v="0"/>
    <x v="0"/>
  </r>
  <r>
    <x v="3"/>
    <x v="9"/>
    <x v="0"/>
    <x v="213"/>
    <n v="457"/>
    <n v="110738.88"/>
    <n v="57999.420000000006"/>
    <n v="52739.46"/>
    <n v="0"/>
    <n v="12295.25"/>
    <n v="7714"/>
    <n v="9040.85"/>
    <n v="21473.06"/>
    <n v="83"/>
    <n v="15460.19"/>
    <n v="16143.28"/>
    <n v="270"/>
    <n v="11252.17"/>
    <n v="12669.08"/>
    <n v="607"/>
    <n v="0"/>
    <n v="0"/>
    <x v="0"/>
    <x v="0"/>
    <x v="0"/>
    <x v="0"/>
    <x v="0"/>
    <x v="0"/>
  </r>
  <r>
    <x v="3"/>
    <x v="9"/>
    <x v="0"/>
    <x v="244"/>
    <n v="398"/>
    <n v="103145.59"/>
    <n v="40719.21"/>
    <n v="62426.38"/>
    <n v="0"/>
    <n v="12617.83"/>
    <n v="5726.17"/>
    <n v="8694.39"/>
    <n v="7283.06"/>
    <n v="53"/>
    <n v="20231.84"/>
    <n v="13388.54"/>
    <n v="282"/>
    <n v="19364.32"/>
    <n v="14321.44"/>
    <n v="762"/>
    <n v="0"/>
    <n v="0"/>
    <x v="0"/>
    <x v="0"/>
    <x v="0"/>
    <x v="0"/>
    <x v="0"/>
    <x v="0"/>
  </r>
  <r>
    <x v="3"/>
    <x v="9"/>
    <x v="1"/>
    <x v="0"/>
    <n v="1835"/>
    <n v="1166404.78"/>
    <n v="895973.32000000007"/>
    <n v="270431.46000000002"/>
    <n v="108"/>
    <n v="174109.2"/>
    <n v="78357.05"/>
    <n v="37012.43"/>
    <n v="15709.23"/>
    <n v="409"/>
    <n v="16161.5"/>
    <n v="15837.63"/>
    <n v="294"/>
    <n v="21065.27"/>
    <n v="19578.400000000001"/>
    <n v="683"/>
    <n v="19229.060000000001"/>
    <n v="766491"/>
    <x v="0"/>
    <x v="0"/>
    <x v="0"/>
    <x v="0"/>
    <x v="0"/>
    <x v="0"/>
  </r>
  <r>
    <x v="3"/>
    <x v="9"/>
    <x v="1"/>
    <x v="1"/>
    <n v="935"/>
    <n v="1427800.47"/>
    <n v="1337622.31"/>
    <n v="90178.16"/>
    <n v="96"/>
    <n v="54586.7"/>
    <n v="50225.3"/>
    <n v="2366.5300000000002"/>
    <n v="7677.74"/>
    <n v="38"/>
    <n v="10750.88"/>
    <n v="21478.73"/>
    <n v="236"/>
    <n v="7024.1"/>
    <n v="12021.58"/>
    <n v="410"/>
    <n v="13263.95"/>
    <n v="1246219"/>
    <x v="0"/>
    <x v="0"/>
    <x v="0"/>
    <x v="0"/>
    <x v="0"/>
    <x v="0"/>
  </r>
  <r>
    <x v="3"/>
    <x v="9"/>
    <x v="1"/>
    <x v="6"/>
    <n v="1"/>
    <n v="60"/>
    <n v="48"/>
    <n v="12"/>
    <n v="0"/>
    <n v="12"/>
    <n v="48"/>
    <n v="0"/>
    <n v="0"/>
    <n v="0"/>
    <n v="0"/>
    <n v="0"/>
    <n v="0"/>
    <n v="0"/>
    <n v="0"/>
    <n v="0"/>
    <n v="0"/>
    <n v="0"/>
    <x v="0"/>
    <x v="0"/>
    <x v="0"/>
    <x v="0"/>
    <x v="0"/>
    <x v="0"/>
  </r>
  <r>
    <x v="3"/>
    <x v="9"/>
    <x v="1"/>
    <x v="22"/>
    <n v="45"/>
    <n v="33776.18"/>
    <n v="11434.59"/>
    <n v="22341.59"/>
    <n v="0"/>
    <n v="6116.38"/>
    <n v="1991.12"/>
    <n v="198.9"/>
    <n v="0"/>
    <n v="2"/>
    <n v="552.6"/>
    <n v="0"/>
    <n v="3"/>
    <n v="14836.71"/>
    <n v="9443.4699999999993"/>
    <n v="43"/>
    <n v="0"/>
    <n v="0"/>
    <x v="0"/>
    <x v="0"/>
    <x v="0"/>
    <x v="0"/>
    <x v="0"/>
    <x v="0"/>
  </r>
  <r>
    <x v="3"/>
    <x v="9"/>
    <x v="1"/>
    <x v="23"/>
    <n v="101"/>
    <n v="61846.17"/>
    <n v="25007.279999999999"/>
    <n v="36838.89"/>
    <n v="2"/>
    <n v="9151.25"/>
    <n v="6346.25"/>
    <n v="2174.02"/>
    <n v="931.52"/>
    <n v="29"/>
    <n v="23941.78"/>
    <n v="12666.01"/>
    <n v="133"/>
    <n v="52.84"/>
    <n v="15.5"/>
    <n v="4"/>
    <n v="0"/>
    <n v="5048"/>
    <x v="0"/>
    <x v="0"/>
    <x v="0"/>
    <x v="0"/>
    <x v="0"/>
    <x v="0"/>
  </r>
  <r>
    <x v="3"/>
    <x v="9"/>
    <x v="1"/>
    <x v="24"/>
    <n v="0"/>
    <n v="1487430.72"/>
    <n v="1458450.33"/>
    <n v="28980.39"/>
    <n v="60"/>
    <n v="0"/>
    <n v="0"/>
    <n v="0"/>
    <n v="0"/>
    <n v="0"/>
    <n v="0"/>
    <n v="0"/>
    <n v="0"/>
    <n v="0"/>
    <n v="0"/>
    <n v="0"/>
    <n v="28325.39"/>
    <n v="1458450"/>
    <x v="0"/>
    <x v="0"/>
    <x v="0"/>
    <x v="0"/>
    <x v="0"/>
    <x v="0"/>
  </r>
  <r>
    <x v="3"/>
    <x v="9"/>
    <x v="1"/>
    <x v="9"/>
    <n v="1"/>
    <n v="66"/>
    <n v="62.7"/>
    <n v="3.3"/>
    <n v="0"/>
    <n v="3.3"/>
    <n v="62.7"/>
    <n v="0"/>
    <n v="0"/>
    <n v="0"/>
    <n v="0"/>
    <n v="0"/>
    <n v="0"/>
    <n v="0"/>
    <n v="0"/>
    <n v="0"/>
    <n v="0"/>
    <n v="0"/>
    <x v="0"/>
    <x v="0"/>
    <x v="0"/>
    <x v="0"/>
    <x v="0"/>
    <x v="0"/>
  </r>
  <r>
    <x v="3"/>
    <x v="9"/>
    <x v="1"/>
    <x v="112"/>
    <n v="745"/>
    <n v="265307.05"/>
    <n v="157853.28999999998"/>
    <n v="107453.75999999999"/>
    <n v="14"/>
    <n v="46926.2"/>
    <n v="43029.8"/>
    <n v="3061.74"/>
    <n v="2766.68"/>
    <n v="40"/>
    <n v="8181.03"/>
    <n v="7417.69"/>
    <n v="121"/>
    <n v="5360.98"/>
    <n v="9936.18"/>
    <n v="252"/>
    <n v="43180.81"/>
    <n v="94702.94"/>
    <x v="0"/>
    <x v="0"/>
    <x v="0"/>
    <x v="0"/>
    <x v="0"/>
    <x v="0"/>
  </r>
  <r>
    <x v="3"/>
    <x v="9"/>
    <x v="1"/>
    <x v="157"/>
    <n v="7"/>
    <n v="823.3"/>
    <n v="460.28"/>
    <n v="363.02"/>
    <n v="0"/>
    <n v="114.8"/>
    <n v="162.19999999999999"/>
    <n v="0"/>
    <n v="0"/>
    <n v="0"/>
    <n v="22.08"/>
    <n v="198.72"/>
    <n v="1"/>
    <n v="226.14"/>
    <n v="99.36"/>
    <n v="4"/>
    <n v="0"/>
    <n v="0"/>
    <x v="0"/>
    <x v="0"/>
    <x v="0"/>
    <x v="0"/>
    <x v="0"/>
    <x v="0"/>
  </r>
  <r>
    <x v="3"/>
    <x v="9"/>
    <x v="1"/>
    <x v="143"/>
    <n v="47"/>
    <n v="15849.8"/>
    <n v="7004.3899999999994"/>
    <n v="8845.41"/>
    <n v="0"/>
    <n v="5008.63"/>
    <n v="2500.12"/>
    <n v="1307.83"/>
    <n v="890.69"/>
    <n v="10"/>
    <n v="2474.0500000000002"/>
    <n v="3545.33"/>
    <n v="39"/>
    <n v="54.9"/>
    <n v="68.25"/>
    <n v="3"/>
    <n v="0"/>
    <n v="0"/>
    <x v="0"/>
    <x v="0"/>
    <x v="0"/>
    <x v="0"/>
    <x v="0"/>
    <x v="0"/>
  </r>
  <r>
    <x v="3"/>
    <x v="9"/>
    <x v="1"/>
    <x v="214"/>
    <n v="45"/>
    <n v="43610.01"/>
    <n v="24145.47"/>
    <n v="19464.54"/>
    <n v="1"/>
    <n v="5484"/>
    <n v="1801"/>
    <n v="2022.18"/>
    <n v="2045.82"/>
    <n v="2"/>
    <n v="2076.8200000000002"/>
    <n v="1001.33"/>
    <n v="23"/>
    <n v="3308.54"/>
    <n v="1272.1600000000001"/>
    <n v="8"/>
    <n v="0"/>
    <n v="18025.16"/>
    <x v="0"/>
    <x v="0"/>
    <x v="0"/>
    <x v="0"/>
    <x v="0"/>
    <x v="0"/>
  </r>
  <r>
    <x v="3"/>
    <x v="9"/>
    <x v="1"/>
    <x v="238"/>
    <n v="7"/>
    <n v="1399.2"/>
    <n v="627.48"/>
    <n v="771.72"/>
    <n v="0"/>
    <n v="275.39999999999998"/>
    <n v="210.6"/>
    <n v="0"/>
    <n v="0"/>
    <n v="0"/>
    <n v="201.12"/>
    <n v="416.88"/>
    <n v="4"/>
    <n v="295.2"/>
    <n v="0"/>
    <n v="8"/>
    <n v="0"/>
    <n v="0"/>
    <x v="0"/>
    <x v="0"/>
    <x v="0"/>
    <x v="0"/>
    <x v="0"/>
    <x v="0"/>
  </r>
  <r>
    <x v="3"/>
    <x v="9"/>
    <x v="1"/>
    <x v="245"/>
    <n v="1"/>
    <n v="963"/>
    <n v="863"/>
    <n v="100"/>
    <n v="0"/>
    <n v="39"/>
    <n v="156"/>
    <n v="0"/>
    <n v="0"/>
    <n v="0"/>
    <n v="0"/>
    <n v="0"/>
    <n v="0"/>
    <n v="61"/>
    <n v="707"/>
    <n v="1"/>
    <n v="0"/>
    <n v="0"/>
    <x v="0"/>
    <x v="0"/>
    <x v="0"/>
    <x v="0"/>
    <x v="0"/>
    <x v="0"/>
  </r>
  <r>
    <x v="3"/>
    <x v="9"/>
    <x v="2"/>
    <x v="114"/>
    <n v="624"/>
    <n v="617498.93999999994"/>
    <n v="358513.40999999992"/>
    <n v="258985.53000000003"/>
    <n v="11"/>
    <n v="41892.5"/>
    <n v="35757.5"/>
    <n v="44550.54"/>
    <n v="44223.15"/>
    <n v="234"/>
    <n v="132771.20000000001"/>
    <n v="185050.9"/>
    <n v="2251"/>
    <n v="9805.5300000000007"/>
    <n v="5876.02"/>
    <n v="114"/>
    <n v="20155.759999999998"/>
    <n v="87605.83"/>
    <x v="0"/>
    <x v="0"/>
    <x v="0"/>
    <x v="0"/>
    <x v="0"/>
    <x v="0"/>
  </r>
  <r>
    <x v="3"/>
    <x v="9"/>
    <x v="2"/>
    <x v="25"/>
    <n v="585"/>
    <n v="477581.58"/>
    <n v="333791.18"/>
    <n v="143790.40000000002"/>
    <n v="7"/>
    <n v="32981.800000000003"/>
    <n v="37180.199999999997"/>
    <n v="26831.93"/>
    <n v="22083.39"/>
    <n v="136"/>
    <n v="66397.66"/>
    <n v="138692.5"/>
    <n v="1677"/>
    <n v="3449.95"/>
    <n v="2311.31"/>
    <n v="102"/>
    <n v="11886.06"/>
    <n v="133523.79999999999"/>
    <x v="0"/>
    <x v="0"/>
    <x v="0"/>
    <x v="0"/>
    <x v="0"/>
    <x v="0"/>
  </r>
  <r>
    <x v="3"/>
    <x v="9"/>
    <x v="2"/>
    <x v="26"/>
    <n v="486"/>
    <n v="354730.81"/>
    <n v="220727.03"/>
    <n v="134003.78"/>
    <n v="0"/>
    <n v="32292.14"/>
    <n v="35702.86"/>
    <n v="15729.54"/>
    <n v="18933.689999999999"/>
    <n v="90"/>
    <n v="81241.94"/>
    <n v="164807.9"/>
    <n v="1784"/>
    <n v="209.16"/>
    <n v="1282.55"/>
    <n v="8"/>
    <n v="0"/>
    <n v="0"/>
    <x v="0"/>
    <x v="0"/>
    <x v="0"/>
    <x v="0"/>
    <x v="0"/>
    <x v="0"/>
  </r>
  <r>
    <x v="3"/>
    <x v="9"/>
    <x v="3"/>
    <x v="27"/>
    <n v="271"/>
    <n v="201139.19"/>
    <n v="131305.13"/>
    <n v="69834.06"/>
    <n v="12"/>
    <n v="9418.2000000000007"/>
    <n v="7413.8"/>
    <n v="22799.29"/>
    <n v="41727.040000000001"/>
    <n v="131"/>
    <n v="9825.7800000000007"/>
    <n v="17136.59"/>
    <n v="221"/>
    <n v="2611.79"/>
    <n v="1780.05"/>
    <n v="22"/>
    <n v="21575"/>
    <n v="63247.65"/>
    <x v="0"/>
    <x v="0"/>
    <x v="0"/>
    <x v="0"/>
    <x v="0"/>
    <x v="0"/>
  </r>
  <r>
    <x v="3"/>
    <x v="9"/>
    <x v="3"/>
    <x v="28"/>
    <n v="138"/>
    <n v="118304.96000000001"/>
    <n v="40364.590000000011"/>
    <n v="77940.37"/>
    <n v="7"/>
    <n v="12306.63"/>
    <n v="8733.3700000000008"/>
    <n v="14867.67"/>
    <n v="7914.74"/>
    <n v="45"/>
    <n v="2820.36"/>
    <n v="1307.6300000000001"/>
    <n v="54"/>
    <n v="12.6"/>
    <n v="146.25"/>
    <n v="3"/>
    <n v="47333.11"/>
    <n v="22262.6"/>
    <x v="0"/>
    <x v="0"/>
    <x v="0"/>
    <x v="0"/>
    <x v="0"/>
    <x v="0"/>
  </r>
  <r>
    <x v="3"/>
    <x v="9"/>
    <x v="3"/>
    <x v="29"/>
    <n v="472"/>
    <n v="632783.31999999995"/>
    <n v="363678.13999999996"/>
    <n v="269105.18"/>
    <n v="30"/>
    <n v="41114.39"/>
    <n v="26974.36"/>
    <n v="36821.480000000003"/>
    <n v="47061.599999999999"/>
    <n v="201"/>
    <n v="38010.03"/>
    <n v="73646.009999999995"/>
    <n v="881"/>
    <n v="658.28"/>
    <n v="389.33"/>
    <n v="32"/>
    <n v="144656"/>
    <n v="215606.9"/>
    <x v="0"/>
    <x v="0"/>
    <x v="0"/>
    <x v="0"/>
    <x v="0"/>
    <x v="0"/>
  </r>
  <r>
    <x v="3"/>
    <x v="9"/>
    <x v="3"/>
    <x v="215"/>
    <n v="49"/>
    <n v="46021.86"/>
    <n v="29668.12"/>
    <n v="16353.740000000002"/>
    <n v="3"/>
    <n v="5164"/>
    <n v="2156"/>
    <n v="4525.1099999999997"/>
    <n v="1071.83"/>
    <n v="14"/>
    <n v="2393.4299999999998"/>
    <n v="982.22"/>
    <n v="27"/>
    <n v="71.2"/>
    <n v="2071.5100000000002"/>
    <n v="5"/>
    <n v="4200"/>
    <n v="23386.560000000001"/>
    <x v="0"/>
    <x v="0"/>
    <x v="0"/>
    <x v="0"/>
    <x v="0"/>
    <x v="0"/>
  </r>
  <r>
    <x v="3"/>
    <x v="9"/>
    <x v="4"/>
    <x v="31"/>
    <n v="25"/>
    <n v="70148.06"/>
    <n v="69556.06"/>
    <n v="592"/>
    <n v="0"/>
    <n v="350"/>
    <n v="0"/>
    <n v="0"/>
    <n v="0"/>
    <n v="0"/>
    <n v="0"/>
    <n v="0"/>
    <n v="0"/>
    <n v="0"/>
    <n v="0"/>
    <n v="0"/>
    <n v="0"/>
    <n v="0"/>
    <x v="0"/>
    <x v="0"/>
    <x v="0"/>
    <x v="0"/>
    <x v="0"/>
    <x v="0"/>
  </r>
  <r>
    <x v="3"/>
    <x v="9"/>
    <x v="4"/>
    <x v="32"/>
    <n v="26"/>
    <n v="36378.050000000003"/>
    <n v="36368.050000000003"/>
    <n v="10"/>
    <n v="0"/>
    <n v="10"/>
    <n v="40"/>
    <n v="0"/>
    <n v="0"/>
    <n v="0"/>
    <n v="0"/>
    <n v="0"/>
    <n v="0"/>
    <n v="0"/>
    <n v="0"/>
    <n v="0"/>
    <n v="0"/>
    <n v="0"/>
    <x v="0"/>
    <x v="0"/>
    <x v="0"/>
    <x v="0"/>
    <x v="0"/>
    <x v="0"/>
  </r>
  <r>
    <x v="3"/>
    <x v="9"/>
    <x v="4"/>
    <x v="221"/>
    <n v="6"/>
    <n v="7608.56"/>
    <n v="7468.56"/>
    <n v="140"/>
    <n v="0"/>
    <n v="140"/>
    <n v="0"/>
    <n v="0"/>
    <n v="0"/>
    <n v="0"/>
    <n v="0"/>
    <n v="0"/>
    <n v="0"/>
    <n v="0"/>
    <n v="0"/>
    <n v="0"/>
    <n v="0"/>
    <n v="0"/>
    <x v="0"/>
    <x v="0"/>
    <x v="0"/>
    <x v="0"/>
    <x v="0"/>
    <x v="0"/>
  </r>
  <r>
    <x v="3"/>
    <x v="9"/>
    <x v="4"/>
    <x v="222"/>
    <n v="5"/>
    <n v="3723.06"/>
    <n v="3723.06"/>
    <n v="0"/>
    <n v="0"/>
    <n v="0"/>
    <n v="0"/>
    <n v="0"/>
    <n v="0"/>
    <n v="0"/>
    <n v="0"/>
    <n v="0"/>
    <n v="0"/>
    <n v="0"/>
    <n v="0"/>
    <n v="0"/>
    <n v="0"/>
    <n v="0"/>
    <x v="0"/>
    <x v="0"/>
    <x v="0"/>
    <x v="0"/>
    <x v="0"/>
    <x v="0"/>
  </r>
  <r>
    <x v="3"/>
    <x v="9"/>
    <x v="4"/>
    <x v="176"/>
    <n v="12"/>
    <n v="1510"/>
    <n v="493"/>
    <n v="1017"/>
    <n v="0"/>
    <n v="1017"/>
    <n v="493"/>
    <n v="0"/>
    <n v="0"/>
    <n v="0"/>
    <n v="0"/>
    <n v="0"/>
    <n v="0"/>
    <n v="0"/>
    <n v="0"/>
    <n v="0"/>
    <n v="0"/>
    <n v="0"/>
    <x v="0"/>
    <x v="0"/>
    <x v="0"/>
    <x v="0"/>
    <x v="0"/>
    <x v="0"/>
  </r>
  <r>
    <x v="3"/>
    <x v="9"/>
    <x v="4"/>
    <x v="216"/>
    <n v="21"/>
    <n v="18698.080000000002"/>
    <n v="18558.080000000002"/>
    <n v="140"/>
    <n v="0"/>
    <n v="140"/>
    <n v="0"/>
    <n v="0"/>
    <n v="0"/>
    <n v="0"/>
    <n v="0"/>
    <n v="0"/>
    <n v="0"/>
    <n v="0"/>
    <n v="0"/>
    <n v="0"/>
    <n v="0"/>
    <n v="0"/>
    <x v="0"/>
    <x v="0"/>
    <x v="0"/>
    <x v="0"/>
    <x v="0"/>
    <x v="0"/>
  </r>
  <r>
    <x v="3"/>
    <x v="9"/>
    <x v="4"/>
    <x v="197"/>
    <n v="3"/>
    <n v="5091.8999999999996"/>
    <n v="5091.8999999999996"/>
    <n v="0"/>
    <n v="0"/>
    <n v="0"/>
    <n v="0"/>
    <n v="0"/>
    <n v="0"/>
    <n v="0"/>
    <n v="0"/>
    <n v="0"/>
    <n v="0"/>
    <n v="0"/>
    <n v="0"/>
    <n v="0"/>
    <n v="0"/>
    <n v="0"/>
    <x v="0"/>
    <x v="0"/>
    <x v="0"/>
    <x v="0"/>
    <x v="0"/>
    <x v="0"/>
  </r>
  <r>
    <x v="3"/>
    <x v="9"/>
    <x v="4"/>
    <x v="223"/>
    <n v="7"/>
    <n v="4403.4799999999996"/>
    <n v="4263.4799999999996"/>
    <n v="140"/>
    <n v="0"/>
    <n v="140"/>
    <n v="0"/>
    <n v="0"/>
    <n v="0"/>
    <n v="0"/>
    <n v="0"/>
    <n v="0"/>
    <n v="0"/>
    <n v="0"/>
    <n v="0"/>
    <n v="0"/>
    <n v="0"/>
    <n v="0"/>
    <x v="0"/>
    <x v="0"/>
    <x v="0"/>
    <x v="0"/>
    <x v="0"/>
    <x v="0"/>
  </r>
  <r>
    <x v="3"/>
    <x v="9"/>
    <x v="4"/>
    <x v="224"/>
    <n v="6"/>
    <n v="5174.76"/>
    <n v="5174.76"/>
    <n v="0"/>
    <n v="0"/>
    <n v="0"/>
    <n v="0"/>
    <n v="0"/>
    <n v="0"/>
    <n v="0"/>
    <n v="0"/>
    <n v="0"/>
    <n v="0"/>
    <n v="0"/>
    <n v="0"/>
    <n v="0"/>
    <n v="0"/>
    <n v="0"/>
    <x v="0"/>
    <x v="0"/>
    <x v="0"/>
    <x v="0"/>
    <x v="0"/>
    <x v="0"/>
  </r>
  <r>
    <x v="3"/>
    <x v="9"/>
    <x v="4"/>
    <x v="225"/>
    <n v="5"/>
    <n v="6664.7"/>
    <n v="6524.7"/>
    <n v="140"/>
    <n v="0"/>
    <n v="140"/>
    <n v="0"/>
    <n v="0"/>
    <n v="0"/>
    <n v="0"/>
    <n v="0"/>
    <n v="0"/>
    <n v="0"/>
    <n v="0"/>
    <n v="0"/>
    <n v="0"/>
    <n v="0"/>
    <n v="0"/>
    <x v="0"/>
    <x v="0"/>
    <x v="0"/>
    <x v="0"/>
    <x v="0"/>
    <x v="0"/>
  </r>
  <r>
    <x v="3"/>
    <x v="9"/>
    <x v="4"/>
    <x v="226"/>
    <n v="10"/>
    <n v="2537.2600000000002"/>
    <n v="2387.2600000000002"/>
    <n v="150"/>
    <n v="0"/>
    <n v="150"/>
    <n v="40"/>
    <n v="0"/>
    <n v="0"/>
    <n v="0"/>
    <n v="0"/>
    <n v="0"/>
    <n v="0"/>
    <n v="0"/>
    <n v="0"/>
    <n v="0"/>
    <n v="0"/>
    <n v="0"/>
    <x v="0"/>
    <x v="0"/>
    <x v="0"/>
    <x v="0"/>
    <x v="0"/>
    <x v="0"/>
  </r>
  <r>
    <x v="3"/>
    <x v="9"/>
    <x v="4"/>
    <x v="227"/>
    <n v="1"/>
    <n v="2940.9"/>
    <n v="2940.9"/>
    <n v="0"/>
    <n v="0"/>
    <n v="0"/>
    <n v="0"/>
    <n v="0"/>
    <n v="0"/>
    <n v="0"/>
    <n v="0"/>
    <n v="0"/>
    <n v="0"/>
    <n v="0"/>
    <n v="0"/>
    <n v="0"/>
    <n v="0"/>
    <n v="0"/>
    <x v="0"/>
    <x v="0"/>
    <x v="0"/>
    <x v="0"/>
    <x v="0"/>
    <x v="0"/>
  </r>
  <r>
    <x v="3"/>
    <x v="9"/>
    <x v="4"/>
    <x v="239"/>
    <n v="17"/>
    <n v="7188.7"/>
    <n v="7118.7"/>
    <n v="70"/>
    <n v="0"/>
    <n v="70"/>
    <n v="0"/>
    <n v="0"/>
    <n v="0"/>
    <n v="0"/>
    <n v="0"/>
    <n v="0"/>
    <n v="0"/>
    <n v="0"/>
    <n v="0"/>
    <n v="0"/>
    <n v="0"/>
    <n v="0"/>
    <x v="0"/>
    <x v="0"/>
    <x v="0"/>
    <x v="0"/>
    <x v="0"/>
    <x v="0"/>
  </r>
  <r>
    <x v="3"/>
    <x v="9"/>
    <x v="4"/>
    <x v="246"/>
    <n v="0"/>
    <n v="135.9"/>
    <n v="135.9"/>
    <n v="0"/>
    <n v="0"/>
    <n v="0"/>
    <n v="0"/>
    <n v="0"/>
    <n v="0"/>
    <n v="0"/>
    <n v="0"/>
    <n v="0"/>
    <n v="0"/>
    <n v="0"/>
    <n v="0"/>
    <n v="0"/>
    <n v="0"/>
    <n v="0"/>
    <x v="0"/>
    <x v="0"/>
    <x v="0"/>
    <x v="0"/>
    <x v="0"/>
    <x v="0"/>
  </r>
  <r>
    <x v="3"/>
    <x v="9"/>
    <x v="5"/>
    <x v="33"/>
    <n v="105"/>
    <n v="277332.68"/>
    <n v="226851.46999999997"/>
    <n v="50481.210000000006"/>
    <n v="3"/>
    <n v="9938.8799999999992"/>
    <n v="4567.37"/>
    <n v="10949.55"/>
    <n v="11490.8"/>
    <n v="21"/>
    <n v="131.4"/>
    <n v="0"/>
    <n v="2"/>
    <n v="826.38"/>
    <n v="1026.72"/>
    <n v="3"/>
    <n v="25723"/>
    <n v="209766.6"/>
    <x v="0"/>
    <x v="0"/>
    <x v="0"/>
    <x v="0"/>
    <x v="0"/>
    <x v="0"/>
  </r>
  <r>
    <x v="3"/>
    <x v="9"/>
    <x v="5"/>
    <x v="35"/>
    <n v="3"/>
    <n v="2897924.45"/>
    <n v="1699023.4500000002"/>
    <n v="1198901"/>
    <n v="21"/>
    <n v="400"/>
    <n v="165"/>
    <n v="0"/>
    <n v="0"/>
    <n v="0"/>
    <n v="0"/>
    <n v="0"/>
    <n v="0"/>
    <n v="0"/>
    <n v="0"/>
    <n v="0"/>
    <n v="1198501"/>
    <n v="1698859"/>
    <x v="0"/>
    <x v="0"/>
    <x v="0"/>
    <x v="0"/>
    <x v="0"/>
    <x v="0"/>
  </r>
  <r>
    <x v="3"/>
    <x v="9"/>
    <x v="5"/>
    <x v="36"/>
    <n v="102"/>
    <n v="54247.49"/>
    <n v="33728.659999999996"/>
    <n v="20518.830000000002"/>
    <n v="0"/>
    <n v="3395.55"/>
    <n v="2580.9499999999998"/>
    <n v="16309.88"/>
    <n v="31043.93"/>
    <n v="40"/>
    <n v="65.7"/>
    <n v="53.95"/>
    <n v="2"/>
    <n v="747.7"/>
    <n v="49.83"/>
    <n v="6"/>
    <n v="0"/>
    <n v="0"/>
    <x v="0"/>
    <x v="0"/>
    <x v="0"/>
    <x v="0"/>
    <x v="0"/>
    <x v="0"/>
  </r>
  <r>
    <x v="3"/>
    <x v="9"/>
    <x v="5"/>
    <x v="145"/>
    <n v="154"/>
    <n v="467565.74"/>
    <n v="372511.98"/>
    <n v="95053.759999999995"/>
    <n v="13"/>
    <n v="15514.88"/>
    <n v="7787.62"/>
    <n v="26187"/>
    <n v="28664.31"/>
    <n v="40"/>
    <n v="65.7"/>
    <n v="393.6"/>
    <n v="5"/>
    <n v="38.369999999999997"/>
    <n v="74.88"/>
    <n v="4"/>
    <n v="53247.81"/>
    <n v="335591.6"/>
    <x v="0"/>
    <x v="0"/>
    <x v="0"/>
    <x v="0"/>
    <x v="0"/>
    <x v="0"/>
  </r>
  <r>
    <x v="3"/>
    <x v="9"/>
    <x v="6"/>
    <x v="38"/>
    <n v="197"/>
    <n v="503064.48"/>
    <n v="441737.74"/>
    <n v="61326.739999999991"/>
    <n v="11"/>
    <n v="13213.63"/>
    <n v="14125.12"/>
    <n v="633.6"/>
    <n v="0"/>
    <n v="3"/>
    <n v="3939.83"/>
    <n v="21274.06"/>
    <n v="218"/>
    <n v="18092.12"/>
    <n v="35307.49"/>
    <n v="153"/>
    <n v="17294.560000000001"/>
    <n v="371031.1"/>
    <x v="0"/>
    <x v="0"/>
    <x v="0"/>
    <x v="0"/>
    <x v="0"/>
    <x v="0"/>
  </r>
  <r>
    <x v="3"/>
    <x v="9"/>
    <x v="6"/>
    <x v="116"/>
    <n v="319"/>
    <n v="1083250.05"/>
    <n v="978820.60000000009"/>
    <n v="104429.45000000001"/>
    <n v="21"/>
    <n v="17026"/>
    <n v="22381"/>
    <n v="1246.8599999999999"/>
    <n v="4256.7299999999996"/>
    <n v="39"/>
    <n v="25792.86"/>
    <n v="58156.35"/>
    <n v="616"/>
    <n v="57459.73"/>
    <n v="77880.899999999994"/>
    <n v="356"/>
    <n v="0"/>
    <n v="816145.6"/>
    <x v="0"/>
    <x v="0"/>
    <x v="0"/>
    <x v="0"/>
    <x v="0"/>
    <x v="0"/>
  </r>
  <r>
    <x v="3"/>
    <x v="9"/>
    <x v="6"/>
    <x v="117"/>
    <n v="56"/>
    <n v="30888.76"/>
    <n v="11286.619999999999"/>
    <n v="19602.14"/>
    <n v="0"/>
    <n v="2481"/>
    <n v="1613"/>
    <n v="90"/>
    <n v="0"/>
    <n v="1"/>
    <n v="5477.77"/>
    <n v="3345.48"/>
    <n v="58"/>
    <n v="11553.37"/>
    <n v="6328.14"/>
    <n v="63"/>
    <n v="0"/>
    <n v="0"/>
    <x v="0"/>
    <x v="0"/>
    <x v="0"/>
    <x v="0"/>
    <x v="0"/>
    <x v="0"/>
  </r>
  <r>
    <x v="3"/>
    <x v="9"/>
    <x v="6"/>
    <x v="146"/>
    <n v="65"/>
    <n v="325867.44"/>
    <n v="301302.01"/>
    <n v="24565.43"/>
    <n v="4"/>
    <n v="6743.75"/>
    <n v="3868.75"/>
    <n v="1379.7"/>
    <n v="520"/>
    <n v="4"/>
    <n v="5045.01"/>
    <n v="3527.62"/>
    <n v="60"/>
    <n v="10556.97"/>
    <n v="10265.52"/>
    <n v="51"/>
    <n v="0"/>
    <n v="283120.09999999998"/>
    <x v="0"/>
    <x v="0"/>
    <x v="0"/>
    <x v="0"/>
    <x v="0"/>
    <x v="0"/>
  </r>
  <r>
    <x v="3"/>
    <x v="9"/>
    <x v="6"/>
    <x v="205"/>
    <n v="13"/>
    <n v="5742.5"/>
    <n v="486"/>
    <n v="5256.5"/>
    <n v="0"/>
    <n v="2039"/>
    <n v="486"/>
    <n v="1521.9"/>
    <n v="0"/>
    <n v="1"/>
    <n v="65.7"/>
    <n v="0"/>
    <n v="1"/>
    <n v="1629.9"/>
    <n v="0"/>
    <n v="3"/>
    <n v="0"/>
    <n v="0"/>
    <x v="0"/>
    <x v="0"/>
    <x v="0"/>
    <x v="0"/>
    <x v="0"/>
    <x v="0"/>
  </r>
  <r>
    <x v="3"/>
    <x v="9"/>
    <x v="7"/>
    <x v="41"/>
    <n v="255"/>
    <n v="277265.31"/>
    <n v="55365.149999999994"/>
    <n v="221900.16"/>
    <n v="0"/>
    <n v="19031.64"/>
    <n v="17439.61"/>
    <n v="3197"/>
    <n v="2152.77"/>
    <n v="24"/>
    <n v="25034.69"/>
    <n v="35332.97"/>
    <n v="469"/>
    <n v="77.83"/>
    <n v="439.8"/>
    <n v="11"/>
    <n v="0"/>
    <n v="0"/>
    <x v="0"/>
    <x v="0"/>
    <x v="0"/>
    <x v="0"/>
    <x v="0"/>
    <x v="0"/>
  </r>
  <r>
    <x v="3"/>
    <x v="9"/>
    <x v="8"/>
    <x v="42"/>
    <n v="315"/>
    <n v="626930.18999999994"/>
    <n v="537776.85"/>
    <n v="89153.340000000011"/>
    <n v="16"/>
    <n v="28616.75"/>
    <n v="15958.25"/>
    <n v="44855.98"/>
    <n v="14932.56"/>
    <n v="208"/>
    <n v="5281.11"/>
    <n v="6919.98"/>
    <n v="65"/>
    <n v="1914.5"/>
    <n v="352.18"/>
    <n v="21"/>
    <n v="6300"/>
    <n v="499613.9"/>
    <x v="0"/>
    <x v="0"/>
    <x v="0"/>
    <x v="0"/>
    <x v="0"/>
    <x v="0"/>
  </r>
  <r>
    <x v="3"/>
    <x v="9"/>
    <x v="8"/>
    <x v="147"/>
    <n v="345"/>
    <n v="990913.29"/>
    <n v="832871.96"/>
    <n v="158041.33000000002"/>
    <n v="28"/>
    <n v="32414.52"/>
    <n v="21295.48"/>
    <n v="12360.17"/>
    <n v="9003.44"/>
    <n v="154"/>
    <n v="30309.19"/>
    <n v="31506.86"/>
    <n v="442"/>
    <n v="1754.41"/>
    <n v="991.19"/>
    <n v="57"/>
    <n v="78325.039999999994"/>
    <n v="770075"/>
    <x v="0"/>
    <x v="0"/>
    <x v="0"/>
    <x v="0"/>
    <x v="0"/>
    <x v="0"/>
  </r>
  <r>
    <x v="3"/>
    <x v="9"/>
    <x v="8"/>
    <x v="228"/>
    <n v="272"/>
    <n v="276505.38"/>
    <n v="200493.01"/>
    <n v="76012.37"/>
    <n v="12"/>
    <n v="19283.900000000001"/>
    <n v="13594.1"/>
    <n v="13947.68"/>
    <n v="15562.35"/>
    <n v="178"/>
    <n v="22466.560000000001"/>
    <n v="36857.86"/>
    <n v="318"/>
    <n v="4541.12"/>
    <n v="4174.5600000000004"/>
    <n v="128"/>
    <n v="11586.11"/>
    <n v="130304.1"/>
    <x v="0"/>
    <x v="0"/>
    <x v="0"/>
    <x v="0"/>
    <x v="0"/>
    <x v="0"/>
  </r>
  <r>
    <x v="3"/>
    <x v="9"/>
    <x v="9"/>
    <x v="43"/>
    <n v="214"/>
    <n v="65909.34"/>
    <n v="20790.82"/>
    <n v="45118.52"/>
    <n v="0"/>
    <n v="23283.25"/>
    <n v="9241.75"/>
    <n v="16561.419999999998"/>
    <n v="10201.4"/>
    <n v="32"/>
    <n v="2863.9"/>
    <n v="853.63"/>
    <n v="26"/>
    <n v="2409.9499999999998"/>
    <n v="494.04"/>
    <n v="9"/>
    <n v="0"/>
    <n v="0"/>
    <x v="0"/>
    <x v="0"/>
    <x v="0"/>
    <x v="0"/>
    <x v="0"/>
    <x v="0"/>
  </r>
  <r>
    <x v="3"/>
    <x v="9"/>
    <x v="9"/>
    <x v="44"/>
    <n v="0"/>
    <n v="146563.82"/>
    <n v="146563.82"/>
    <n v="0"/>
    <n v="2"/>
    <n v="0"/>
    <n v="0"/>
    <n v="0"/>
    <n v="0"/>
    <n v="0"/>
    <n v="0"/>
    <n v="0"/>
    <n v="0"/>
    <n v="0"/>
    <n v="0"/>
    <n v="0"/>
    <n v="0"/>
    <n v="146563.79999999999"/>
    <x v="0"/>
    <x v="0"/>
    <x v="0"/>
    <x v="0"/>
    <x v="0"/>
    <x v="0"/>
  </r>
  <r>
    <x v="3"/>
    <x v="9"/>
    <x v="9"/>
    <x v="45"/>
    <n v="497"/>
    <n v="215539.94"/>
    <n v="89923.41"/>
    <n v="125616.53"/>
    <n v="0"/>
    <n v="30279.13"/>
    <n v="16367.87"/>
    <n v="63331.63"/>
    <n v="53665.89"/>
    <n v="97"/>
    <n v="10280.27"/>
    <n v="9297.73"/>
    <n v="160"/>
    <n v="17871.5"/>
    <n v="10591.92"/>
    <n v="71"/>
    <n v="0"/>
    <n v="0"/>
    <x v="0"/>
    <x v="0"/>
    <x v="0"/>
    <x v="0"/>
    <x v="0"/>
    <x v="0"/>
  </r>
  <r>
    <x v="3"/>
    <x v="9"/>
    <x v="9"/>
    <x v="148"/>
    <n v="471"/>
    <n v="311657.46000000002"/>
    <n v="204711.51"/>
    <n v="106945.95"/>
    <n v="10"/>
    <n v="33287.1"/>
    <n v="24585.9"/>
    <n v="34590.74"/>
    <n v="20218.78"/>
    <n v="86"/>
    <n v="8141.64"/>
    <n v="9374.1"/>
    <n v="78"/>
    <n v="6410.48"/>
    <n v="4190.2"/>
    <n v="24"/>
    <n v="20891.990000000002"/>
    <n v="146342.5"/>
    <x v="0"/>
    <x v="0"/>
    <x v="0"/>
    <x v="0"/>
    <x v="0"/>
    <x v="0"/>
  </r>
  <r>
    <x v="3"/>
    <x v="9"/>
    <x v="9"/>
    <x v="149"/>
    <n v="178"/>
    <n v="532059.29"/>
    <n v="459477.91000000003"/>
    <n v="72581.38"/>
    <n v="4"/>
    <n v="33881.15"/>
    <n v="7455.85"/>
    <n v="25099.08"/>
    <n v="18315.12"/>
    <n v="24"/>
    <n v="7297.65"/>
    <n v="1176.51"/>
    <n v="71"/>
    <n v="5737.5"/>
    <n v="0"/>
    <n v="8"/>
    <n v="0"/>
    <n v="432530.4"/>
    <x v="0"/>
    <x v="0"/>
    <x v="0"/>
    <x v="0"/>
    <x v="0"/>
    <x v="0"/>
  </r>
  <r>
    <x v="3"/>
    <x v="9"/>
    <x v="10"/>
    <x v="47"/>
    <n v="57"/>
    <n v="23468.58"/>
    <n v="11267.550000000001"/>
    <n v="12201.03"/>
    <n v="0"/>
    <n v="6446"/>
    <n v="2354"/>
    <n v="3414.42"/>
    <n v="7860.86"/>
    <n v="18"/>
    <n v="2340.61"/>
    <n v="1052.69"/>
    <n v="20"/>
    <n v="0"/>
    <n v="0"/>
    <n v="0"/>
    <n v="0"/>
    <n v="0"/>
    <x v="0"/>
    <x v="0"/>
    <x v="0"/>
    <x v="0"/>
    <x v="0"/>
    <x v="0"/>
  </r>
  <r>
    <x v="3"/>
    <x v="9"/>
    <x v="10"/>
    <x v="49"/>
    <n v="159"/>
    <n v="311879.84000000003"/>
    <n v="97665.390000000043"/>
    <n v="214214.44999999998"/>
    <n v="19"/>
    <n v="15464.01"/>
    <n v="6434.74"/>
    <n v="10275.469999999999"/>
    <n v="6404.25"/>
    <n v="24"/>
    <n v="12550.51"/>
    <n v="6420.42"/>
    <n v="126"/>
    <n v="2234.06"/>
    <n v="649.6"/>
    <n v="14"/>
    <n v="160975.4"/>
    <n v="77756.39"/>
    <x v="0"/>
    <x v="0"/>
    <x v="0"/>
    <x v="0"/>
    <x v="0"/>
    <x v="0"/>
  </r>
  <r>
    <x v="3"/>
    <x v="9"/>
    <x v="10"/>
    <x v="52"/>
    <n v="146"/>
    <n v="37340.68"/>
    <n v="10421.39"/>
    <n v="26919.29"/>
    <n v="0"/>
    <n v="7279.4"/>
    <n v="3002.1"/>
    <n v="12236.9"/>
    <n v="2420.65"/>
    <n v="29"/>
    <n v="2691.18"/>
    <n v="1359.52"/>
    <n v="36"/>
    <n v="4711.8100000000004"/>
    <n v="3639.12"/>
    <n v="32"/>
    <n v="0"/>
    <n v="0"/>
    <x v="0"/>
    <x v="0"/>
    <x v="0"/>
    <x v="0"/>
    <x v="0"/>
    <x v="0"/>
  </r>
  <r>
    <x v="3"/>
    <x v="9"/>
    <x v="10"/>
    <x v="53"/>
    <n v="129"/>
    <n v="310594.83"/>
    <n v="116471.57"/>
    <n v="194123.26"/>
    <n v="29"/>
    <n v="13414.5"/>
    <n v="4690.5"/>
    <n v="8194.43"/>
    <n v="3514.43"/>
    <n v="35"/>
    <n v="7132.25"/>
    <n v="1759.45"/>
    <n v="72"/>
    <n v="1417.38"/>
    <n v="493"/>
    <n v="21"/>
    <n v="163964.70000000001"/>
    <n v="106014.2"/>
    <x v="0"/>
    <x v="0"/>
    <x v="0"/>
    <x v="0"/>
    <x v="0"/>
    <x v="0"/>
  </r>
  <r>
    <x v="3"/>
    <x v="9"/>
    <x v="10"/>
    <x v="54"/>
    <n v="118"/>
    <n v="371950.11"/>
    <n v="157177.65"/>
    <n v="214772.46"/>
    <n v="25"/>
    <n v="9693.5"/>
    <n v="5006.5"/>
    <n v="4100.3"/>
    <n v="2849.66"/>
    <n v="18"/>
    <n v="10503.9"/>
    <n v="2610.29"/>
    <n v="123"/>
    <n v="1733.96"/>
    <n v="431.14"/>
    <n v="20"/>
    <n v="187195.8"/>
    <n v="146280.1"/>
    <x v="0"/>
    <x v="0"/>
    <x v="0"/>
    <x v="0"/>
    <x v="0"/>
    <x v="0"/>
  </r>
  <r>
    <x v="3"/>
    <x v="9"/>
    <x v="10"/>
    <x v="118"/>
    <n v="87"/>
    <n v="210796.39"/>
    <n v="73551.330000000016"/>
    <n v="137245.06"/>
    <n v="17"/>
    <n v="8492.6299999999992"/>
    <n v="3328.62"/>
    <n v="12069.44"/>
    <n v="4977.84"/>
    <n v="30"/>
    <n v="3628.49"/>
    <n v="4047.34"/>
    <n v="59"/>
    <n v="0"/>
    <n v="49.34"/>
    <n v="1"/>
    <n v="113054.5"/>
    <n v="61148.19"/>
    <x v="0"/>
    <x v="0"/>
    <x v="0"/>
    <x v="0"/>
    <x v="0"/>
    <x v="0"/>
  </r>
  <r>
    <x v="3"/>
    <x v="9"/>
    <x v="10"/>
    <x v="131"/>
    <n v="88"/>
    <n v="205677.51"/>
    <n v="123293.21"/>
    <n v="82384.3"/>
    <n v="23"/>
    <n v="5834"/>
    <n v="3687"/>
    <n v="4684.09"/>
    <n v="6592.33"/>
    <n v="14"/>
    <n v="2492.71"/>
    <n v="2482.54"/>
    <n v="36"/>
    <n v="25.5"/>
    <n v="199.5"/>
    <n v="2"/>
    <n v="69348"/>
    <n v="110331.8"/>
    <x v="0"/>
    <x v="0"/>
    <x v="0"/>
    <x v="0"/>
    <x v="0"/>
    <x v="0"/>
  </r>
  <r>
    <x v="3"/>
    <x v="9"/>
    <x v="10"/>
    <x v="150"/>
    <n v="81"/>
    <n v="449254.93"/>
    <n v="282472.93"/>
    <n v="166782"/>
    <n v="28"/>
    <n v="7760.88"/>
    <n v="3059.12"/>
    <n v="3658.1"/>
    <n v="4115"/>
    <n v="15"/>
    <n v="6995.72"/>
    <n v="401.95"/>
    <n v="30"/>
    <n v="178.2"/>
    <n v="57.2"/>
    <n v="4"/>
    <n v="147867.1"/>
    <n v="274839.7"/>
    <x v="0"/>
    <x v="0"/>
    <x v="0"/>
    <x v="0"/>
    <x v="0"/>
    <x v="0"/>
  </r>
  <r>
    <x v="3"/>
    <x v="9"/>
    <x v="10"/>
    <x v="151"/>
    <n v="36"/>
    <n v="119813.1"/>
    <n v="83002.920000000013"/>
    <n v="36810.18"/>
    <n v="6"/>
    <n v="3695.5"/>
    <n v="1772"/>
    <n v="325.8"/>
    <n v="0"/>
    <n v="1"/>
    <n v="2837.3"/>
    <n v="372.97"/>
    <n v="29"/>
    <n v="1.1399999999999999"/>
    <n v="4.58"/>
    <n v="1"/>
    <n v="29950.44"/>
    <n v="80853.37"/>
    <x v="0"/>
    <x v="0"/>
    <x v="0"/>
    <x v="0"/>
    <x v="0"/>
    <x v="0"/>
  </r>
  <r>
    <x v="3"/>
    <x v="9"/>
    <x v="10"/>
    <x v="152"/>
    <n v="2"/>
    <n v="121"/>
    <n v="121"/>
    <n v="0"/>
    <n v="0"/>
    <n v="0"/>
    <n v="121"/>
    <n v="0"/>
    <n v="0"/>
    <n v="0"/>
    <n v="0"/>
    <n v="0"/>
    <n v="0"/>
    <n v="0"/>
    <n v="0"/>
    <n v="0"/>
    <n v="0"/>
    <n v="0"/>
    <x v="0"/>
    <x v="0"/>
    <x v="0"/>
    <x v="0"/>
    <x v="0"/>
    <x v="0"/>
  </r>
  <r>
    <x v="3"/>
    <x v="9"/>
    <x v="27"/>
    <x v="119"/>
    <n v="69"/>
    <n v="15926.81"/>
    <n v="8467.6099999999988"/>
    <n v="7459.2000000000007"/>
    <n v="0"/>
    <n v="6051.76"/>
    <n v="3653.24"/>
    <n v="32.89"/>
    <n v="686.01"/>
    <n v="2"/>
    <n v="967.09"/>
    <n v="3818.74"/>
    <n v="25"/>
    <n v="221.46"/>
    <n v="309.62"/>
    <n v="9"/>
    <n v="0"/>
    <n v="0"/>
    <x v="0"/>
    <x v="0"/>
    <x v="0"/>
    <x v="0"/>
    <x v="0"/>
    <x v="0"/>
  </r>
  <r>
    <x v="3"/>
    <x v="9"/>
    <x v="11"/>
    <x v="57"/>
    <n v="195"/>
    <n v="64804.36"/>
    <n v="20102.47"/>
    <n v="44701.89"/>
    <n v="1"/>
    <n v="37723"/>
    <n v="11441"/>
    <n v="0"/>
    <n v="0"/>
    <n v="0"/>
    <n v="116.4"/>
    <n v="850.8"/>
    <n v="6"/>
    <n v="564.65"/>
    <n v="7810.67"/>
    <n v="14"/>
    <n v="6297.84"/>
    <n v="0"/>
    <x v="0"/>
    <x v="0"/>
    <x v="0"/>
    <x v="0"/>
    <x v="0"/>
    <x v="0"/>
  </r>
  <r>
    <x v="3"/>
    <x v="9"/>
    <x v="11"/>
    <x v="153"/>
    <n v="163"/>
    <n v="50164.11"/>
    <n v="20127.240000000002"/>
    <n v="30036.87"/>
    <n v="0"/>
    <n v="29528.28"/>
    <n v="11507.12"/>
    <n v="0"/>
    <n v="0"/>
    <n v="0"/>
    <n v="0"/>
    <n v="0"/>
    <n v="0"/>
    <n v="508.59"/>
    <n v="8620.1200000000008"/>
    <n v="9"/>
    <n v="0"/>
    <n v="0"/>
    <x v="0"/>
    <x v="0"/>
    <x v="0"/>
    <x v="0"/>
    <x v="0"/>
    <x v="0"/>
  </r>
  <r>
    <x v="3"/>
    <x v="9"/>
    <x v="11"/>
    <x v="240"/>
    <n v="130"/>
    <n v="40741.68"/>
    <n v="10900.020000000004"/>
    <n v="29841.659999999996"/>
    <n v="0"/>
    <n v="11129.6"/>
    <n v="4218.3999999999996"/>
    <n v="0"/>
    <n v="0"/>
    <n v="0"/>
    <n v="18663.46"/>
    <n v="6400.22"/>
    <n v="204"/>
    <n v="48.6"/>
    <n v="281.39999999999998"/>
    <n v="1"/>
    <n v="0"/>
    <n v="0"/>
    <x v="0"/>
    <x v="0"/>
    <x v="0"/>
    <x v="0"/>
    <x v="0"/>
    <x v="0"/>
  </r>
  <r>
    <x v="3"/>
    <x v="9"/>
    <x v="12"/>
    <x v="60"/>
    <n v="66"/>
    <n v="355010.4"/>
    <n v="1071.5"/>
    <n v="353938.9"/>
    <n v="8"/>
    <n v="10746"/>
    <n v="1071.5"/>
    <n v="325.8"/>
    <n v="0"/>
    <n v="1"/>
    <n v="581.4"/>
    <n v="0"/>
    <n v="5"/>
    <n v="0"/>
    <n v="0"/>
    <n v="0"/>
    <n v="342285.7"/>
    <n v="0"/>
    <x v="0"/>
    <x v="0"/>
    <x v="0"/>
    <x v="0"/>
    <x v="0"/>
    <x v="0"/>
  </r>
  <r>
    <x v="3"/>
    <x v="9"/>
    <x v="12"/>
    <x v="61"/>
    <n v="162"/>
    <n v="221584.86"/>
    <n v="201084.24"/>
    <n v="20500.62"/>
    <n v="5"/>
    <n v="6956.1"/>
    <n v="3544.9"/>
    <n v="5834.42"/>
    <n v="5920.98"/>
    <n v="39"/>
    <n v="329.3"/>
    <n v="971.25"/>
    <n v="9"/>
    <n v="1867.8"/>
    <n v="1731.3"/>
    <n v="15"/>
    <n v="5513"/>
    <n v="188915.8"/>
    <x v="0"/>
    <x v="0"/>
    <x v="0"/>
    <x v="0"/>
    <x v="0"/>
    <x v="0"/>
  </r>
  <r>
    <x v="3"/>
    <x v="9"/>
    <x v="12"/>
    <x v="55"/>
    <n v="176"/>
    <n v="325010.81"/>
    <n v="142886.34"/>
    <n v="182124.47"/>
    <n v="20"/>
    <n v="18157.009999999998"/>
    <n v="5995.49"/>
    <n v="7693.05"/>
    <n v="3026.9"/>
    <n v="43"/>
    <n v="5926.74"/>
    <n v="2312.79"/>
    <n v="65"/>
    <n v="1817.67"/>
    <n v="2908.48"/>
    <n v="26"/>
    <n v="148185"/>
    <n v="128642.7"/>
    <x v="0"/>
    <x v="0"/>
    <x v="0"/>
    <x v="0"/>
    <x v="0"/>
    <x v="0"/>
  </r>
  <r>
    <x v="3"/>
    <x v="9"/>
    <x v="37"/>
    <x v="190"/>
    <n v="12"/>
    <n v="5918.66"/>
    <n v="3148.7999999999997"/>
    <n v="2769.86"/>
    <n v="0"/>
    <n v="749.4"/>
    <n v="960.6"/>
    <n v="556.86"/>
    <n v="2188.1999999999998"/>
    <n v="6"/>
    <n v="0"/>
    <n v="0"/>
    <n v="0"/>
    <n v="543.6"/>
    <n v="0"/>
    <n v="1"/>
    <n v="0"/>
    <n v="0"/>
    <x v="0"/>
    <x v="0"/>
    <x v="0"/>
    <x v="0"/>
    <x v="0"/>
    <x v="0"/>
  </r>
  <r>
    <x v="3"/>
    <x v="9"/>
    <x v="13"/>
    <x v="62"/>
    <n v="699"/>
    <n v="247209.68"/>
    <n v="209061.88999999998"/>
    <n v="38147.79"/>
    <n v="0"/>
    <n v="8195.4"/>
    <n v="28736.6"/>
    <n v="638.35"/>
    <n v="5717.09"/>
    <n v="26"/>
    <n v="11157.83"/>
    <n v="162385.60000000001"/>
    <n v="1405"/>
    <n v="1694.21"/>
    <n v="12222.64"/>
    <n v="84"/>
    <n v="0"/>
    <n v="0"/>
    <x v="0"/>
    <x v="0"/>
    <x v="0"/>
    <x v="0"/>
    <x v="0"/>
    <x v="0"/>
  </r>
  <r>
    <x v="3"/>
    <x v="9"/>
    <x v="14"/>
    <x v="230"/>
    <n v="40"/>
    <n v="41446.89"/>
    <n v="16220.96"/>
    <n v="25225.93"/>
    <n v="0"/>
    <n v="4010.13"/>
    <n v="2169.87"/>
    <n v="18837.28"/>
    <n v="12226.05"/>
    <n v="23"/>
    <n v="2378.52"/>
    <n v="1825.04"/>
    <n v="14"/>
    <n v="0"/>
    <n v="0"/>
    <n v="0"/>
    <n v="0"/>
    <n v="0"/>
    <x v="0"/>
    <x v="0"/>
    <x v="0"/>
    <x v="0"/>
    <x v="0"/>
    <x v="0"/>
  </r>
  <r>
    <x v="3"/>
    <x v="9"/>
    <x v="15"/>
    <x v="64"/>
    <n v="53"/>
    <n v="248069.54"/>
    <n v="226179.91"/>
    <n v="21889.629999999997"/>
    <n v="14"/>
    <n v="6074.63"/>
    <n v="1642.87"/>
    <n v="1099.78"/>
    <n v="1013.32"/>
    <n v="7"/>
    <n v="993.16"/>
    <n v="959.64"/>
    <n v="15"/>
    <n v="438.06"/>
    <n v="240.24"/>
    <n v="4"/>
    <n v="13284"/>
    <n v="222323.8"/>
    <x v="0"/>
    <x v="0"/>
    <x v="0"/>
    <x v="0"/>
    <x v="0"/>
    <x v="0"/>
  </r>
  <r>
    <x v="3"/>
    <x v="9"/>
    <x v="16"/>
    <x v="65"/>
    <n v="179"/>
    <n v="82652.28"/>
    <n v="44334.200000000004"/>
    <n v="38318.079999999994"/>
    <n v="1"/>
    <n v="15699.76"/>
    <n v="9867.74"/>
    <n v="2748.77"/>
    <n v="4483.8100000000004"/>
    <n v="31"/>
    <n v="16741.09"/>
    <n v="21592.46"/>
    <n v="337"/>
    <n v="173.46"/>
    <n v="568.38"/>
    <n v="32"/>
    <n v="0"/>
    <n v="7821.81"/>
    <x v="0"/>
    <x v="0"/>
    <x v="0"/>
    <x v="0"/>
    <x v="0"/>
    <x v="0"/>
  </r>
  <r>
    <x v="3"/>
    <x v="9"/>
    <x v="16"/>
    <x v="121"/>
    <n v="93"/>
    <n v="44273.7"/>
    <n v="22758.789999999997"/>
    <n v="21514.91"/>
    <n v="0"/>
    <n v="5383.25"/>
    <n v="5669.25"/>
    <n v="6833.48"/>
    <n v="5212.4799999999996"/>
    <n v="25"/>
    <n v="9288.8799999999992"/>
    <n v="11546.94"/>
    <n v="165"/>
    <n v="9.3000000000000007"/>
    <n v="330.12"/>
    <n v="5"/>
    <n v="0"/>
    <n v="0"/>
    <x v="0"/>
    <x v="0"/>
    <x v="0"/>
    <x v="0"/>
    <x v="0"/>
    <x v="0"/>
  </r>
  <r>
    <x v="3"/>
    <x v="9"/>
    <x v="17"/>
    <x v="68"/>
    <n v="376"/>
    <n v="158565.94"/>
    <n v="109028.22"/>
    <n v="49537.72"/>
    <n v="0"/>
    <n v="7781.8"/>
    <n v="15136.2"/>
    <n v="9080.49"/>
    <n v="7972.65"/>
    <n v="49"/>
    <n v="25049.15"/>
    <n v="84779.41"/>
    <n v="924"/>
    <n v="4618.28"/>
    <n v="1139.96"/>
    <n v="50"/>
    <n v="0"/>
    <n v="0"/>
    <x v="0"/>
    <x v="0"/>
    <x v="0"/>
    <x v="0"/>
    <x v="0"/>
    <x v="0"/>
  </r>
  <r>
    <x v="3"/>
    <x v="9"/>
    <x v="17"/>
    <x v="132"/>
    <n v="32"/>
    <n v="14746.94"/>
    <n v="9076.09"/>
    <n v="5670.85"/>
    <n v="0"/>
    <n v="1783"/>
    <n v="2902"/>
    <n v="622.19000000000005"/>
    <n v="653.25"/>
    <n v="5"/>
    <n v="1822.66"/>
    <n v="5520.84"/>
    <n v="73"/>
    <n v="0"/>
    <n v="0"/>
    <n v="0"/>
    <n v="0"/>
    <n v="0"/>
    <x v="0"/>
    <x v="0"/>
    <x v="0"/>
    <x v="0"/>
    <x v="0"/>
    <x v="0"/>
  </r>
  <r>
    <x v="3"/>
    <x v="9"/>
    <x v="17"/>
    <x v="231"/>
    <n v="309"/>
    <n v="391746.81"/>
    <n v="291356.06"/>
    <n v="100390.75000000001"/>
    <n v="12"/>
    <n v="11759.7"/>
    <n v="26455.3"/>
    <n v="10687.35"/>
    <n v="18679.759999999998"/>
    <n v="45"/>
    <n v="30049.31"/>
    <n v="67990.240000000005"/>
    <n v="819"/>
    <n v="608.65"/>
    <n v="548.41999999999996"/>
    <n v="18"/>
    <n v="18279.740000000002"/>
    <n v="177682.3"/>
    <x v="0"/>
    <x v="0"/>
    <x v="0"/>
    <x v="0"/>
    <x v="0"/>
    <x v="0"/>
  </r>
  <r>
    <x v="3"/>
    <x v="9"/>
    <x v="18"/>
    <x v="69"/>
    <n v="66"/>
    <n v="503755.44"/>
    <n v="471603.89"/>
    <n v="32151.55"/>
    <n v="15"/>
    <n v="6631.75"/>
    <n v="2663.25"/>
    <n v="3336.98"/>
    <n v="411.42"/>
    <n v="9"/>
    <n v="8272.93"/>
    <n v="5835.59"/>
    <n v="104"/>
    <n v="95.25"/>
    <n v="55.34"/>
    <n v="2"/>
    <n v="12121.64"/>
    <n v="462638.3"/>
    <x v="0"/>
    <x v="0"/>
    <x v="0"/>
    <x v="0"/>
    <x v="0"/>
    <x v="0"/>
  </r>
  <r>
    <x v="3"/>
    <x v="9"/>
    <x v="19"/>
    <x v="71"/>
    <n v="243"/>
    <n v="340585.41"/>
    <n v="118400.32999999996"/>
    <n v="222185.08000000002"/>
    <n v="3"/>
    <n v="23372.13"/>
    <n v="9902.8700000000008"/>
    <n v="37066.050000000003"/>
    <n v="14062.7"/>
    <n v="84"/>
    <n v="59897.97"/>
    <n v="61001.67"/>
    <n v="870"/>
    <n v="86407.45"/>
    <n v="19727.3"/>
    <n v="57"/>
    <n v="1895.48"/>
    <n v="13705.79"/>
    <x v="0"/>
    <x v="0"/>
    <x v="0"/>
    <x v="0"/>
    <x v="0"/>
    <x v="0"/>
  </r>
  <r>
    <x v="3"/>
    <x v="9"/>
    <x v="19"/>
    <x v="122"/>
    <n v="294"/>
    <n v="343161.4"/>
    <n v="82674.47"/>
    <n v="260486.93000000002"/>
    <n v="1"/>
    <n v="29831.64"/>
    <n v="12645.86"/>
    <n v="31291.1"/>
    <n v="16881.86"/>
    <n v="92"/>
    <n v="56500.05"/>
    <n v="33992.480000000003"/>
    <n v="418"/>
    <n v="101499.3"/>
    <n v="19154.32"/>
    <n v="69"/>
    <n v="2276.84"/>
    <n v="0"/>
    <x v="0"/>
    <x v="0"/>
    <x v="0"/>
    <x v="0"/>
    <x v="0"/>
    <x v="0"/>
  </r>
  <r>
    <x v="3"/>
    <x v="9"/>
    <x v="20"/>
    <x v="74"/>
    <n v="205"/>
    <n v="108848.41"/>
    <n v="63135.05"/>
    <n v="45713.36"/>
    <n v="0"/>
    <n v="8521.14"/>
    <n v="7819.86"/>
    <n v="18545.48"/>
    <n v="22684.11"/>
    <n v="129"/>
    <n v="12574.84"/>
    <n v="30761.8"/>
    <n v="328"/>
    <n v="2129.9"/>
    <n v="1869.28"/>
    <n v="25"/>
    <n v="0"/>
    <n v="0"/>
    <x v="0"/>
    <x v="0"/>
    <x v="0"/>
    <x v="0"/>
    <x v="0"/>
    <x v="0"/>
  </r>
  <r>
    <x v="3"/>
    <x v="9"/>
    <x v="20"/>
    <x v="75"/>
    <n v="178"/>
    <n v="522381.06"/>
    <n v="157094.16999999998"/>
    <n v="365286.89"/>
    <n v="41"/>
    <n v="13845.1"/>
    <n v="6125.9"/>
    <n v="26958.69"/>
    <n v="16765.32"/>
    <n v="114"/>
    <n v="21347.62"/>
    <n v="11714.18"/>
    <n v="239"/>
    <n v="4636.9799999999996"/>
    <n v="1499.27"/>
    <n v="24"/>
    <n v="298436.5"/>
    <n v="120989.5"/>
    <x v="0"/>
    <x v="0"/>
    <x v="0"/>
    <x v="0"/>
    <x v="0"/>
    <x v="0"/>
  </r>
  <r>
    <x v="3"/>
    <x v="9"/>
    <x v="20"/>
    <x v="76"/>
    <n v="261"/>
    <n v="445833.5"/>
    <n v="188933.78999999998"/>
    <n v="256899.71000000002"/>
    <n v="43"/>
    <n v="17395.2"/>
    <n v="10676.8"/>
    <n v="33780.400000000001"/>
    <n v="24887.09"/>
    <n v="178"/>
    <n v="22633.16"/>
    <n v="21984.13"/>
    <n v="379"/>
    <n v="2656.75"/>
    <n v="2525.84"/>
    <n v="36"/>
    <n v="171731.20000000001"/>
    <n v="128859.9"/>
    <x v="0"/>
    <x v="0"/>
    <x v="0"/>
    <x v="0"/>
    <x v="0"/>
    <x v="0"/>
  </r>
  <r>
    <x v="3"/>
    <x v="9"/>
    <x v="20"/>
    <x v="77"/>
    <n v="282"/>
    <n v="236016.25"/>
    <n v="104831.41999999998"/>
    <n v="131184.83000000002"/>
    <n v="19"/>
    <n v="20759.099999999999"/>
    <n v="13872.9"/>
    <n v="26918.92"/>
    <n v="23636.9"/>
    <n v="157"/>
    <n v="19843.09"/>
    <n v="24629.34"/>
    <n v="344"/>
    <n v="4273.1000000000004"/>
    <n v="2089.0300000000002"/>
    <n v="29"/>
    <n v="53753.62"/>
    <n v="40603.25"/>
    <x v="0"/>
    <x v="0"/>
    <x v="0"/>
    <x v="0"/>
    <x v="0"/>
    <x v="0"/>
  </r>
  <r>
    <x v="3"/>
    <x v="9"/>
    <x v="20"/>
    <x v="78"/>
    <n v="235"/>
    <n v="264851.15000000002"/>
    <n v="173061.97000000003"/>
    <n v="91789.18"/>
    <n v="22"/>
    <n v="9346.59"/>
    <n v="8408.91"/>
    <n v="20559.509999999998"/>
    <n v="23624.54"/>
    <n v="136"/>
    <n v="16767.740000000002"/>
    <n v="22347.11"/>
    <n v="328"/>
    <n v="4079.68"/>
    <n v="2827.19"/>
    <n v="34"/>
    <n v="39190.660000000003"/>
    <n v="115854.2"/>
    <x v="0"/>
    <x v="0"/>
    <x v="0"/>
    <x v="0"/>
    <x v="0"/>
    <x v="0"/>
  </r>
  <r>
    <x v="3"/>
    <x v="9"/>
    <x v="20"/>
    <x v="198"/>
    <n v="235"/>
    <n v="202282.51"/>
    <n v="90506.63"/>
    <n v="111775.88"/>
    <n v="16"/>
    <n v="9133.42"/>
    <n v="7715.33"/>
    <n v="22772.49"/>
    <n v="19788.830000000002"/>
    <n v="126"/>
    <n v="16437.28"/>
    <n v="22879.32"/>
    <n v="307"/>
    <n v="1948.06"/>
    <n v="2936.17"/>
    <n v="31"/>
    <n v="57350.63"/>
    <n v="37186.980000000003"/>
    <x v="0"/>
    <x v="0"/>
    <x v="0"/>
    <x v="0"/>
    <x v="0"/>
    <x v="0"/>
  </r>
  <r>
    <x v="3"/>
    <x v="9"/>
    <x v="20"/>
    <x v="207"/>
    <n v="44"/>
    <n v="32378.5"/>
    <n v="11887.779999999999"/>
    <n v="20490.72"/>
    <n v="2"/>
    <n v="2829.1"/>
    <n v="1904.9"/>
    <n v="3136.93"/>
    <n v="3274.3"/>
    <n v="19"/>
    <n v="4948.59"/>
    <n v="2182.5700000000002"/>
    <n v="42"/>
    <n v="1448.1"/>
    <n v="26"/>
    <n v="7"/>
    <n v="6550"/>
    <n v="4500.01"/>
    <x v="0"/>
    <x v="0"/>
    <x v="0"/>
    <x v="0"/>
    <x v="0"/>
    <x v="0"/>
  </r>
  <r>
    <x v="3"/>
    <x v="9"/>
    <x v="21"/>
    <x v="79"/>
    <n v="30"/>
    <n v="10613.65"/>
    <n v="1563.1899999999987"/>
    <n v="9050.4600000000009"/>
    <n v="0"/>
    <n v="1696.2"/>
    <n v="615.79999999999995"/>
    <n v="4019.4"/>
    <n v="0"/>
    <n v="12"/>
    <n v="1362.6"/>
    <n v="440.7"/>
    <n v="17"/>
    <n v="1504.26"/>
    <n v="506.69"/>
    <n v="12"/>
    <n v="0"/>
    <n v="0"/>
    <x v="0"/>
    <x v="0"/>
    <x v="0"/>
    <x v="0"/>
    <x v="0"/>
    <x v="0"/>
  </r>
  <r>
    <x v="3"/>
    <x v="9"/>
    <x v="21"/>
    <x v="80"/>
    <n v="34"/>
    <n v="20223.5"/>
    <n v="4786.3500000000004"/>
    <n v="15437.15"/>
    <n v="0"/>
    <n v="1966.1"/>
    <n v="688.9"/>
    <n v="3570.35"/>
    <n v="1732.05"/>
    <n v="16"/>
    <n v="3665.4"/>
    <n v="183.6"/>
    <n v="30"/>
    <n v="1230.3"/>
    <n v="2181.8000000000002"/>
    <n v="20"/>
    <n v="0"/>
    <n v="0"/>
    <x v="0"/>
    <x v="0"/>
    <x v="0"/>
    <x v="0"/>
    <x v="0"/>
    <x v="0"/>
  </r>
  <r>
    <x v="3"/>
    <x v="9"/>
    <x v="21"/>
    <x v="177"/>
    <n v="35"/>
    <n v="14795.42"/>
    <n v="4588.25"/>
    <n v="10207.17"/>
    <n v="0"/>
    <n v="2044.05"/>
    <n v="654.95000000000005"/>
    <n v="4429.58"/>
    <n v="1377.53"/>
    <n v="19"/>
    <n v="1961.85"/>
    <n v="2424.21"/>
    <n v="37"/>
    <n v="1771.69"/>
    <n v="131.56"/>
    <n v="8"/>
    <n v="0"/>
    <n v="0"/>
    <x v="0"/>
    <x v="0"/>
    <x v="0"/>
    <x v="0"/>
    <x v="0"/>
    <x v="0"/>
  </r>
  <r>
    <x v="3"/>
    <x v="9"/>
    <x v="30"/>
    <x v="134"/>
    <n v="0"/>
    <n v="115994"/>
    <n v="115994"/>
    <n v="0"/>
    <n v="48"/>
    <n v="0"/>
    <n v="0"/>
    <n v="0"/>
    <n v="0"/>
    <n v="0"/>
    <n v="0"/>
    <n v="0"/>
    <n v="0"/>
    <n v="0"/>
    <n v="0"/>
    <n v="0"/>
    <n v="0"/>
    <n v="115994"/>
    <x v="0"/>
    <x v="0"/>
    <x v="0"/>
    <x v="0"/>
    <x v="0"/>
    <x v="0"/>
  </r>
  <r>
    <x v="3"/>
    <x v="9"/>
    <x v="28"/>
    <x v="6"/>
    <n v="425"/>
    <n v="79969.06"/>
    <n v="24705.520000000004"/>
    <n v="55263.539999999994"/>
    <n v="0"/>
    <n v="28820.3"/>
    <n v="11117.7"/>
    <n v="1148.58"/>
    <n v="419.5"/>
    <n v="9"/>
    <n v="3182.4"/>
    <n v="2687.6"/>
    <n v="44"/>
    <n v="20956.259999999998"/>
    <n v="10480.719999999999"/>
    <n v="783"/>
    <n v="0"/>
    <n v="0"/>
    <x v="0"/>
    <x v="0"/>
    <x v="0"/>
    <x v="0"/>
    <x v="0"/>
    <x v="0"/>
  </r>
  <r>
    <x v="3"/>
    <x v="9"/>
    <x v="28"/>
    <x v="9"/>
    <n v="6"/>
    <n v="1813.52"/>
    <n v="1366.5"/>
    <n v="447.02"/>
    <n v="0"/>
    <n v="269.8"/>
    <n v="235.2"/>
    <n v="0"/>
    <n v="0"/>
    <n v="0"/>
    <n v="80.2"/>
    <n v="834.17"/>
    <n v="7"/>
    <n v="97.02"/>
    <n v="297.13"/>
    <n v="9"/>
    <n v="0"/>
    <n v="0"/>
    <x v="0"/>
    <x v="0"/>
    <x v="0"/>
    <x v="0"/>
    <x v="0"/>
    <x v="0"/>
  </r>
  <r>
    <x v="3"/>
    <x v="9"/>
    <x v="28"/>
    <x v="12"/>
    <n v="9"/>
    <n v="1268.3599999999999"/>
    <n v="605.00999999999988"/>
    <n v="663.35"/>
    <n v="0"/>
    <n v="435.8"/>
    <n v="303.2"/>
    <n v="0"/>
    <n v="0"/>
    <n v="0"/>
    <n v="59.2"/>
    <n v="236.81"/>
    <n v="2"/>
    <n v="168.35"/>
    <n v="65"/>
    <n v="6"/>
    <n v="0"/>
    <n v="0"/>
    <x v="0"/>
    <x v="0"/>
    <x v="0"/>
    <x v="0"/>
    <x v="0"/>
    <x v="0"/>
  </r>
  <r>
    <x v="3"/>
    <x v="9"/>
    <x v="28"/>
    <x v="14"/>
    <n v="429"/>
    <n v="78853.11"/>
    <n v="26624.339999999997"/>
    <n v="52228.770000000004"/>
    <n v="0"/>
    <n v="28047.55"/>
    <n v="11722.95"/>
    <n v="252"/>
    <n v="767.7"/>
    <n v="5"/>
    <n v="2665.43"/>
    <n v="2596.9899999999998"/>
    <n v="37"/>
    <n v="20295.79"/>
    <n v="11536.7"/>
    <n v="828"/>
    <n v="0"/>
    <n v="0"/>
    <x v="0"/>
    <x v="0"/>
    <x v="0"/>
    <x v="0"/>
    <x v="0"/>
    <x v="0"/>
  </r>
  <r>
    <x v="3"/>
    <x v="9"/>
    <x v="28"/>
    <x v="19"/>
    <n v="18"/>
    <n v="3111.81"/>
    <n v="1724.08"/>
    <n v="1387.73"/>
    <n v="0"/>
    <n v="611.20000000000005"/>
    <n v="739.8"/>
    <n v="104.3"/>
    <n v="57.2"/>
    <n v="2"/>
    <n v="0"/>
    <n v="0"/>
    <n v="0"/>
    <n v="672.23"/>
    <n v="927.08"/>
    <n v="42"/>
    <n v="0"/>
    <n v="0"/>
    <x v="0"/>
    <x v="0"/>
    <x v="0"/>
    <x v="0"/>
    <x v="0"/>
    <x v="0"/>
  </r>
  <r>
    <x v="3"/>
    <x v="9"/>
    <x v="28"/>
    <x v="173"/>
    <n v="1"/>
    <n v="325.87"/>
    <n v="325.87"/>
    <n v="0"/>
    <n v="0"/>
    <n v="0"/>
    <n v="110"/>
    <n v="0"/>
    <n v="0"/>
    <n v="0"/>
    <n v="0"/>
    <n v="0"/>
    <n v="0"/>
    <n v="0"/>
    <n v="215.87"/>
    <n v="3"/>
    <n v="0"/>
    <n v="0"/>
    <x v="0"/>
    <x v="0"/>
    <x v="0"/>
    <x v="0"/>
    <x v="0"/>
    <x v="0"/>
  </r>
  <r>
    <x v="3"/>
    <x v="9"/>
    <x v="28"/>
    <x v="1"/>
    <n v="1"/>
    <n v="2983.55"/>
    <n v="2909.15"/>
    <n v="74.400000000000006"/>
    <n v="1"/>
    <n v="26.4"/>
    <n v="105.6"/>
    <n v="0"/>
    <n v="0"/>
    <n v="0"/>
    <n v="0"/>
    <n v="0"/>
    <n v="0"/>
    <n v="0"/>
    <n v="0"/>
    <n v="0"/>
    <n v="0"/>
    <n v="2803.55"/>
    <x v="0"/>
    <x v="0"/>
    <x v="0"/>
    <x v="0"/>
    <x v="0"/>
    <x v="0"/>
  </r>
  <r>
    <x v="3"/>
    <x v="9"/>
    <x v="28"/>
    <x v="247"/>
    <n v="24"/>
    <n v="41475.06"/>
    <n v="36402.14"/>
    <n v="5072.92"/>
    <n v="5"/>
    <n v="3334.75"/>
    <n v="772.75"/>
    <n v="769.32"/>
    <n v="334.04"/>
    <n v="11"/>
    <n v="254.76"/>
    <n v="189.92"/>
    <n v="4"/>
    <n v="602.09"/>
    <n v="284.27"/>
    <n v="21"/>
    <n v="0"/>
    <n v="34821.160000000003"/>
    <x v="0"/>
    <x v="0"/>
    <x v="0"/>
    <x v="0"/>
    <x v="0"/>
    <x v="0"/>
  </r>
  <r>
    <x v="3"/>
    <x v="9"/>
    <x v="28"/>
    <x v="191"/>
    <n v="97"/>
    <n v="16961.2"/>
    <n v="4550.6400000000012"/>
    <n v="12410.56"/>
    <n v="0"/>
    <n v="7221.45"/>
    <n v="2312.5500000000002"/>
    <n v="325.8"/>
    <n v="0"/>
    <n v="1"/>
    <n v="358.08"/>
    <n v="314.91000000000003"/>
    <n v="4"/>
    <n v="4505.2299999999996"/>
    <n v="1923.18"/>
    <n v="141"/>
    <n v="0"/>
    <n v="0"/>
    <x v="0"/>
    <x v="0"/>
    <x v="0"/>
    <x v="0"/>
    <x v="0"/>
    <x v="0"/>
  </r>
  <r>
    <x v="3"/>
    <x v="9"/>
    <x v="28"/>
    <x v="157"/>
    <n v="270"/>
    <n v="46489.9"/>
    <n v="13754.400000000001"/>
    <n v="32735.5"/>
    <n v="0"/>
    <n v="13990.2"/>
    <n v="6556.3"/>
    <n v="335.78"/>
    <n v="263.12"/>
    <n v="4"/>
    <n v="2727.44"/>
    <n v="807.71"/>
    <n v="22"/>
    <n v="15561.08"/>
    <n v="6127.27"/>
    <n v="447"/>
    <n v="0"/>
    <n v="0"/>
    <x v="0"/>
    <x v="0"/>
    <x v="0"/>
    <x v="0"/>
    <x v="0"/>
    <x v="0"/>
  </r>
  <r>
    <x v="3"/>
    <x v="9"/>
    <x v="28"/>
    <x v="232"/>
    <n v="81"/>
    <n v="11819.79"/>
    <n v="2932.5200000000004"/>
    <n v="8887.27"/>
    <n v="0"/>
    <n v="3949.2"/>
    <n v="2105.8000000000002"/>
    <n v="524.70000000000005"/>
    <n v="0"/>
    <n v="2"/>
    <n v="467.62"/>
    <n v="92.1"/>
    <n v="4"/>
    <n v="3945.75"/>
    <n v="734.62"/>
    <n v="116"/>
    <n v="0"/>
    <n v="0"/>
    <x v="0"/>
    <x v="0"/>
    <x v="0"/>
    <x v="0"/>
    <x v="0"/>
    <x v="0"/>
  </r>
  <r>
    <x v="3"/>
    <x v="9"/>
    <x v="28"/>
    <x v="248"/>
    <n v="97"/>
    <n v="17657.52"/>
    <n v="5497.0800000000017"/>
    <n v="12160.439999999999"/>
    <n v="0"/>
    <n v="6539.95"/>
    <n v="2562.0500000000002"/>
    <n v="219"/>
    <n v="518.04999999999995"/>
    <n v="4"/>
    <n v="1352.77"/>
    <n v="317.75"/>
    <n v="9"/>
    <n v="3993.72"/>
    <n v="2099.23"/>
    <n v="135"/>
    <n v="0"/>
    <n v="0"/>
    <x v="0"/>
    <x v="0"/>
    <x v="0"/>
    <x v="0"/>
    <x v="0"/>
    <x v="0"/>
  </r>
  <r>
    <x v="3"/>
    <x v="9"/>
    <x v="32"/>
    <x v="158"/>
    <n v="1"/>
    <n v="10184"/>
    <n v="0"/>
    <n v="10184"/>
    <n v="0"/>
    <n v="84"/>
    <n v="0"/>
    <n v="0"/>
    <n v="0"/>
    <n v="0"/>
    <n v="0"/>
    <n v="0"/>
    <n v="0"/>
    <n v="0"/>
    <n v="0"/>
    <n v="0"/>
    <n v="0"/>
    <n v="0"/>
    <x v="0"/>
    <x v="0"/>
    <x v="0"/>
    <x v="0"/>
    <x v="0"/>
    <x v="0"/>
  </r>
  <r>
    <x v="3"/>
    <x v="9"/>
    <x v="32"/>
    <x v="159"/>
    <n v="1"/>
    <n v="7584"/>
    <n v="0"/>
    <n v="7584"/>
    <n v="0"/>
    <n v="84"/>
    <n v="0"/>
    <n v="0"/>
    <n v="0"/>
    <n v="0"/>
    <n v="0"/>
    <n v="0"/>
    <n v="0"/>
    <n v="0"/>
    <n v="0"/>
    <n v="0"/>
    <n v="0"/>
    <n v="0"/>
    <x v="0"/>
    <x v="0"/>
    <x v="0"/>
    <x v="0"/>
    <x v="0"/>
    <x v="0"/>
  </r>
  <r>
    <x v="3"/>
    <x v="9"/>
    <x v="33"/>
    <x v="160"/>
    <n v="4"/>
    <n v="140"/>
    <n v="0"/>
    <n v="140"/>
    <n v="0"/>
    <n v="140"/>
    <n v="0"/>
    <n v="0"/>
    <n v="0"/>
    <n v="0"/>
    <n v="0"/>
    <n v="0"/>
    <n v="0"/>
    <n v="0"/>
    <n v="0"/>
    <n v="0"/>
    <n v="0"/>
    <n v="0"/>
    <x v="0"/>
    <x v="0"/>
    <x v="0"/>
    <x v="0"/>
    <x v="0"/>
    <x v="0"/>
  </r>
  <r>
    <x v="3"/>
    <x v="9"/>
    <x v="33"/>
    <x v="161"/>
    <n v="3"/>
    <n v="105"/>
    <n v="0"/>
    <n v="105"/>
    <n v="0"/>
    <n v="105"/>
    <n v="0"/>
    <n v="0"/>
    <n v="0"/>
    <n v="0"/>
    <n v="0"/>
    <n v="0"/>
    <n v="0"/>
    <n v="0"/>
    <n v="0"/>
    <n v="0"/>
    <n v="0"/>
    <n v="0"/>
    <x v="0"/>
    <x v="0"/>
    <x v="0"/>
    <x v="0"/>
    <x v="0"/>
    <x v="0"/>
  </r>
  <r>
    <x v="3"/>
    <x v="9"/>
    <x v="33"/>
    <x v="162"/>
    <n v="6"/>
    <n v="210"/>
    <n v="0"/>
    <n v="210"/>
    <n v="0"/>
    <n v="210"/>
    <n v="0"/>
    <n v="0"/>
    <n v="0"/>
    <n v="0"/>
    <n v="0"/>
    <n v="0"/>
    <n v="0"/>
    <n v="0"/>
    <n v="0"/>
    <n v="0"/>
    <n v="0"/>
    <n v="0"/>
    <x v="0"/>
    <x v="0"/>
    <x v="0"/>
    <x v="0"/>
    <x v="0"/>
    <x v="0"/>
  </r>
  <r>
    <x v="3"/>
    <x v="9"/>
    <x v="34"/>
    <x v="163"/>
    <n v="169"/>
    <n v="86155.43"/>
    <n v="47035.189999999995"/>
    <n v="39120.239999999998"/>
    <n v="1"/>
    <n v="11192.76"/>
    <n v="7194.74"/>
    <n v="34.33"/>
    <n v="402.65"/>
    <n v="5"/>
    <n v="22117.95"/>
    <n v="24737.34"/>
    <n v="156"/>
    <n v="7.2"/>
    <n v="51.09"/>
    <n v="3"/>
    <n v="0"/>
    <n v="14649.37"/>
    <x v="0"/>
    <x v="0"/>
    <x v="0"/>
    <x v="0"/>
    <x v="0"/>
    <x v="0"/>
  </r>
  <r>
    <x v="3"/>
    <x v="9"/>
    <x v="39"/>
    <x v="233"/>
    <n v="23"/>
    <n v="1797"/>
    <n v="415.40000000000009"/>
    <n v="1381.6"/>
    <n v="0"/>
    <n v="1381.6"/>
    <n v="415.4"/>
    <n v="0"/>
    <n v="0"/>
    <n v="0"/>
    <n v="0"/>
    <n v="0"/>
    <n v="0"/>
    <n v="0"/>
    <n v="0"/>
    <n v="0"/>
    <n v="0"/>
    <n v="0"/>
    <x v="0"/>
    <x v="0"/>
    <x v="0"/>
    <x v="0"/>
    <x v="0"/>
    <x v="0"/>
  </r>
  <r>
    <x v="3"/>
    <x v="9"/>
    <x v="22"/>
    <x v="83"/>
    <n v="220"/>
    <n v="269285.3"/>
    <n v="195442.4"/>
    <n v="73842.899999999994"/>
    <n v="15"/>
    <n v="26348.39"/>
    <n v="11464.11"/>
    <n v="12467.64"/>
    <n v="18467"/>
    <n v="113"/>
    <n v="220.22"/>
    <n v="1754.25"/>
    <n v="24"/>
    <n v="1705.59"/>
    <n v="2970.86"/>
    <n v="23"/>
    <n v="32980.06"/>
    <n v="160786.20000000001"/>
    <x v="0"/>
    <x v="0"/>
    <x v="0"/>
    <x v="0"/>
    <x v="0"/>
    <x v="0"/>
  </r>
  <r>
    <x v="3"/>
    <x v="9"/>
    <x v="22"/>
    <x v="84"/>
    <n v="168"/>
    <n v="234537.60000000001"/>
    <n v="129316.12000000001"/>
    <n v="105221.48"/>
    <n v="15"/>
    <n v="19886.759999999998"/>
    <n v="6901.99"/>
    <n v="10245.01"/>
    <n v="10728.76"/>
    <n v="89"/>
    <n v="1101.56"/>
    <n v="1338.46"/>
    <n v="23"/>
    <n v="651.6"/>
    <n v="128.25"/>
    <n v="4"/>
    <n v="72645.55"/>
    <n v="110218.7"/>
    <x v="0"/>
    <x v="0"/>
    <x v="0"/>
    <x v="0"/>
    <x v="0"/>
    <x v="0"/>
  </r>
  <r>
    <x v="3"/>
    <x v="9"/>
    <x v="22"/>
    <x v="85"/>
    <n v="211"/>
    <n v="229241.89"/>
    <n v="111998.37"/>
    <n v="117243.52000000002"/>
    <n v="5"/>
    <n v="23251.38"/>
    <n v="11361.12"/>
    <n v="11743.06"/>
    <n v="20872.46"/>
    <n v="134"/>
    <n v="2754.12"/>
    <n v="3527.2"/>
    <n v="47"/>
    <n v="265.5"/>
    <n v="0"/>
    <n v="4"/>
    <n v="77957.460000000006"/>
    <n v="76237.59"/>
    <x v="0"/>
    <x v="0"/>
    <x v="0"/>
    <x v="0"/>
    <x v="0"/>
    <x v="0"/>
  </r>
  <r>
    <x v="3"/>
    <x v="9"/>
    <x v="22"/>
    <x v="86"/>
    <n v="498"/>
    <n v="199540.67"/>
    <n v="130489.50000000001"/>
    <n v="69051.17"/>
    <n v="1"/>
    <n v="16115.3"/>
    <n v="14328.2"/>
    <n v="39851.11"/>
    <n v="79937.7"/>
    <n v="379"/>
    <n v="4165.84"/>
    <n v="7438.83"/>
    <n v="111"/>
    <n v="4122.92"/>
    <n v="7319.12"/>
    <n v="61"/>
    <n v="0"/>
    <n v="21465.65"/>
    <x v="0"/>
    <x v="0"/>
    <x v="0"/>
    <x v="0"/>
    <x v="0"/>
    <x v="0"/>
  </r>
  <r>
    <x v="3"/>
    <x v="9"/>
    <x v="22"/>
    <x v="87"/>
    <n v="275"/>
    <n v="200269.52"/>
    <n v="92698.06"/>
    <n v="107571.45999999999"/>
    <n v="4"/>
    <n v="21417.38"/>
    <n v="12355.12"/>
    <n v="46488.4"/>
    <n v="44347.71"/>
    <n v="160"/>
    <n v="12453.2"/>
    <n v="9907.74"/>
    <n v="217"/>
    <n v="5813.48"/>
    <n v="5118.43"/>
    <n v="66"/>
    <n v="21399"/>
    <n v="20969.060000000001"/>
    <x v="0"/>
    <x v="0"/>
    <x v="0"/>
    <x v="0"/>
    <x v="0"/>
    <x v="0"/>
  </r>
  <r>
    <x v="3"/>
    <x v="9"/>
    <x v="22"/>
    <x v="164"/>
    <n v="493"/>
    <n v="210625.23"/>
    <n v="161670.31"/>
    <n v="48954.92"/>
    <n v="0"/>
    <n v="13189.45"/>
    <n v="14551.55"/>
    <n v="28457.599999999999"/>
    <n v="106952"/>
    <n v="389"/>
    <n v="3027.2"/>
    <n v="27943.58"/>
    <n v="265"/>
    <n v="3633.67"/>
    <n v="12223.22"/>
    <n v="55"/>
    <n v="0"/>
    <n v="0"/>
    <x v="0"/>
    <x v="0"/>
    <x v="0"/>
    <x v="0"/>
    <x v="0"/>
    <x v="0"/>
  </r>
  <r>
    <x v="3"/>
    <x v="9"/>
    <x v="23"/>
    <x v="90"/>
    <n v="421"/>
    <n v="186854.09"/>
    <n v="167160.07"/>
    <n v="19694.02"/>
    <n v="0"/>
    <n v="3411.48"/>
    <n v="13776.62"/>
    <n v="0"/>
    <n v="0"/>
    <n v="0"/>
    <n v="0"/>
    <n v="0"/>
    <n v="0"/>
    <n v="14878.54"/>
    <n v="153383.5"/>
    <n v="608"/>
    <n v="0"/>
    <n v="0"/>
    <x v="0"/>
    <x v="0"/>
    <x v="0"/>
    <x v="0"/>
    <x v="0"/>
    <x v="0"/>
  </r>
  <r>
    <x v="3"/>
    <x v="9"/>
    <x v="23"/>
    <x v="91"/>
    <n v="265"/>
    <n v="125899.7"/>
    <n v="110952.51"/>
    <n v="14947.189999999999"/>
    <n v="0"/>
    <n v="2319.14"/>
    <n v="6872.06"/>
    <n v="0"/>
    <n v="0"/>
    <n v="0"/>
    <n v="0"/>
    <n v="0"/>
    <n v="0"/>
    <n v="10308.049999999999"/>
    <n v="104080.5"/>
    <n v="407"/>
    <n v="0"/>
    <n v="0"/>
    <x v="0"/>
    <x v="0"/>
    <x v="0"/>
    <x v="0"/>
    <x v="0"/>
    <x v="0"/>
  </r>
  <r>
    <x v="3"/>
    <x v="9"/>
    <x v="23"/>
    <x v="124"/>
    <n v="259"/>
    <n v="90913.32"/>
    <n v="71654.360000000015"/>
    <n v="19258.96"/>
    <n v="0"/>
    <n v="2481.23"/>
    <n v="7811.47"/>
    <n v="0"/>
    <n v="0"/>
    <n v="0"/>
    <n v="0"/>
    <n v="0"/>
    <n v="0"/>
    <n v="6859.73"/>
    <n v="63842.89"/>
    <n v="271"/>
    <n v="0"/>
    <n v="0"/>
    <x v="0"/>
    <x v="0"/>
    <x v="0"/>
    <x v="0"/>
    <x v="0"/>
    <x v="0"/>
  </r>
  <r>
    <x v="3"/>
    <x v="9"/>
    <x v="23"/>
    <x v="125"/>
    <n v="66"/>
    <n v="80096.490000000005"/>
    <n v="25337.980000000003"/>
    <n v="54758.51"/>
    <n v="7"/>
    <n v="1355.14"/>
    <n v="2896.26"/>
    <n v="0"/>
    <n v="0"/>
    <n v="0"/>
    <n v="0"/>
    <n v="0"/>
    <n v="0"/>
    <n v="2184.37"/>
    <n v="16629.13"/>
    <n v="59"/>
    <n v="50239"/>
    <n v="5812.59"/>
    <x v="0"/>
    <x v="0"/>
    <x v="0"/>
    <x v="0"/>
    <x v="0"/>
    <x v="0"/>
  </r>
  <r>
    <x v="3"/>
    <x v="9"/>
    <x v="23"/>
    <x v="165"/>
    <n v="59"/>
    <n v="52652.58"/>
    <n v="7052.4800000000032"/>
    <n v="45600.1"/>
    <n v="0"/>
    <n v="884.49"/>
    <n v="1959.81"/>
    <n v="0"/>
    <n v="0"/>
    <n v="0"/>
    <n v="0"/>
    <n v="0"/>
    <n v="0"/>
    <n v="10468.61"/>
    <n v="5092.67"/>
    <n v="13"/>
    <n v="0"/>
    <n v="0"/>
    <x v="0"/>
    <x v="0"/>
    <x v="0"/>
    <x v="0"/>
    <x v="0"/>
    <x v="0"/>
  </r>
  <r>
    <x v="3"/>
    <x v="9"/>
    <x v="23"/>
    <x v="167"/>
    <n v="33"/>
    <n v="104904.97"/>
    <n v="77385.11"/>
    <n v="27519.86"/>
    <n v="5"/>
    <n v="804.08"/>
    <n v="1199.1199999999999"/>
    <n v="1098"/>
    <n v="0"/>
    <n v="1"/>
    <n v="657.9"/>
    <n v="0"/>
    <n v="5"/>
    <n v="58.18"/>
    <n v="614.57000000000005"/>
    <n v="2"/>
    <n v="24901.7"/>
    <n v="75571.42"/>
    <x v="0"/>
    <x v="0"/>
    <x v="0"/>
    <x v="0"/>
    <x v="0"/>
    <x v="0"/>
  </r>
  <r>
    <x v="3"/>
    <x v="9"/>
    <x v="23"/>
    <x v="168"/>
    <n v="109"/>
    <n v="32170.32"/>
    <n v="19464.810000000001"/>
    <n v="12705.509999999998"/>
    <n v="0"/>
    <n v="1171.83"/>
    <n v="2310.2199999999998"/>
    <n v="2619.9"/>
    <n v="0"/>
    <n v="2"/>
    <n v="1359"/>
    <n v="0"/>
    <n v="8"/>
    <n v="4405.78"/>
    <n v="17154.59"/>
    <n v="51"/>
    <n v="0"/>
    <n v="0"/>
    <x v="0"/>
    <x v="0"/>
    <x v="0"/>
    <x v="0"/>
    <x v="0"/>
    <x v="0"/>
  </r>
  <r>
    <x v="3"/>
    <x v="9"/>
    <x v="23"/>
    <x v="241"/>
    <n v="364"/>
    <n v="154032.87"/>
    <n v="121587.18"/>
    <n v="32445.690000000002"/>
    <n v="0"/>
    <n v="1703.82"/>
    <n v="5847.98"/>
    <n v="0"/>
    <n v="0"/>
    <n v="0"/>
    <n v="0"/>
    <n v="0"/>
    <n v="0"/>
    <n v="16125.87"/>
    <n v="115739.2"/>
    <n v="303"/>
    <n v="0"/>
    <n v="0"/>
    <x v="0"/>
    <x v="0"/>
    <x v="0"/>
    <x v="0"/>
    <x v="0"/>
    <x v="0"/>
  </r>
  <r>
    <x v="3"/>
    <x v="9"/>
    <x v="24"/>
    <x v="94"/>
    <n v="452"/>
    <n v="356165.11"/>
    <n v="129029.82999999999"/>
    <n v="227135.28"/>
    <n v="55"/>
    <n v="48626.41"/>
    <n v="19363.59"/>
    <n v="11335.11"/>
    <n v="9276.2800000000007"/>
    <n v="26"/>
    <n v="371.64"/>
    <n v="1174.6400000000001"/>
    <n v="16"/>
    <n v="2981.32"/>
    <n v="2400.86"/>
    <n v="40"/>
    <n v="160059.79999999999"/>
    <n v="96814.43"/>
    <x v="0"/>
    <x v="0"/>
    <x v="0"/>
    <x v="0"/>
    <x v="0"/>
    <x v="0"/>
  </r>
  <r>
    <x v="3"/>
    <x v="9"/>
    <x v="24"/>
    <x v="95"/>
    <n v="82"/>
    <n v="63930.05"/>
    <n v="39470.14"/>
    <n v="24459.91"/>
    <n v="6"/>
    <n v="9938.75"/>
    <n v="3106.25"/>
    <n v="1778.26"/>
    <n v="1101.8399999999999"/>
    <n v="7"/>
    <n v="293"/>
    <n v="479.47"/>
    <n v="8"/>
    <n v="1074.9000000000001"/>
    <n v="246"/>
    <n v="7"/>
    <n v="11375"/>
    <n v="34536.58"/>
    <x v="0"/>
    <x v="0"/>
    <x v="0"/>
    <x v="0"/>
    <x v="0"/>
    <x v="0"/>
  </r>
  <r>
    <x v="3"/>
    <x v="9"/>
    <x v="24"/>
    <x v="97"/>
    <n v="329"/>
    <n v="426793.45"/>
    <n v="298471.91000000003"/>
    <n v="128321.54000000001"/>
    <n v="40"/>
    <n v="31394.63"/>
    <n v="15742.87"/>
    <n v="4695.5600000000004"/>
    <n v="25253.71"/>
    <n v="53"/>
    <n v="906.3"/>
    <n v="53.95"/>
    <n v="6"/>
    <n v="896.65"/>
    <n v="2980.5"/>
    <n v="33"/>
    <n v="90428.4"/>
    <n v="254440.9"/>
    <x v="0"/>
    <x v="0"/>
    <x v="0"/>
    <x v="0"/>
    <x v="0"/>
    <x v="0"/>
  </r>
  <r>
    <x v="3"/>
    <x v="9"/>
    <x v="24"/>
    <x v="98"/>
    <n v="338"/>
    <n v="330741.61"/>
    <n v="187219.87"/>
    <n v="143521.74"/>
    <n v="38"/>
    <n v="34274.14"/>
    <n v="15793.36"/>
    <n v="10989.41"/>
    <n v="18909.62"/>
    <n v="45"/>
    <n v="2907.39"/>
    <n v="1610.62"/>
    <n v="34"/>
    <n v="943"/>
    <n v="1597.5"/>
    <n v="15"/>
    <n v="94407.8"/>
    <n v="149308.79999999999"/>
    <x v="0"/>
    <x v="0"/>
    <x v="0"/>
    <x v="0"/>
    <x v="0"/>
    <x v="0"/>
  </r>
  <r>
    <x v="3"/>
    <x v="9"/>
    <x v="24"/>
    <x v="126"/>
    <n v="111"/>
    <n v="57849.99"/>
    <n v="35864.559999999998"/>
    <n v="21985.43"/>
    <n v="3"/>
    <n v="11322"/>
    <n v="5260.5"/>
    <n v="3500.95"/>
    <n v="14402.03"/>
    <n v="24"/>
    <n v="1958.5"/>
    <n v="722.83"/>
    <n v="13"/>
    <n v="1204.98"/>
    <n v="1957.23"/>
    <n v="12"/>
    <n v="3999"/>
    <n v="13521.97"/>
    <x v="0"/>
    <x v="0"/>
    <x v="0"/>
    <x v="0"/>
    <x v="0"/>
    <x v="0"/>
  </r>
  <r>
    <x v="3"/>
    <x v="9"/>
    <x v="24"/>
    <x v="136"/>
    <n v="66"/>
    <n v="27892.92"/>
    <n v="11947.469999999998"/>
    <n v="15945.45"/>
    <n v="2"/>
    <n v="6777.51"/>
    <n v="3301.24"/>
    <n v="2305.94"/>
    <n v="2258.14"/>
    <n v="5"/>
    <n v="0"/>
    <n v="0"/>
    <n v="0"/>
    <n v="78"/>
    <n v="312"/>
    <n v="2"/>
    <n v="3999"/>
    <n v="6076.09"/>
    <x v="0"/>
    <x v="0"/>
    <x v="0"/>
    <x v="0"/>
    <x v="0"/>
    <x v="0"/>
  </r>
  <r>
    <x v="3"/>
    <x v="9"/>
    <x v="24"/>
    <x v="127"/>
    <n v="1034"/>
    <n v="89376.42"/>
    <n v="39637"/>
    <n v="49739.42"/>
    <n v="0"/>
    <n v="38915.599999999999"/>
    <n v="22384.400000000001"/>
    <n v="2488.38"/>
    <n v="9933.31"/>
    <n v="19"/>
    <n v="1287.97"/>
    <n v="1299.8800000000001"/>
    <n v="13"/>
    <n v="4748.47"/>
    <n v="6019.41"/>
    <n v="156"/>
    <n v="0"/>
    <n v="0"/>
    <x v="0"/>
    <x v="0"/>
    <x v="0"/>
    <x v="0"/>
    <x v="0"/>
    <x v="0"/>
  </r>
  <r>
    <x v="3"/>
    <x v="9"/>
    <x v="25"/>
    <x v="101"/>
    <n v="110"/>
    <n v="142571.54999999999"/>
    <n v="120260.45999999999"/>
    <n v="22311.09"/>
    <n v="10"/>
    <n v="10002.5"/>
    <n v="8130"/>
    <n v="0"/>
    <n v="0"/>
    <n v="0"/>
    <n v="93.37"/>
    <n v="880.78"/>
    <n v="9"/>
    <n v="1512.57"/>
    <n v="8734.7999999999993"/>
    <n v="37"/>
    <n v="10702.65"/>
    <n v="102514.9"/>
    <x v="0"/>
    <x v="0"/>
    <x v="0"/>
    <x v="0"/>
    <x v="0"/>
    <x v="0"/>
  </r>
  <r>
    <x v="3"/>
    <x v="9"/>
    <x v="25"/>
    <x v="128"/>
    <n v="540"/>
    <n v="102671.94"/>
    <n v="63495"/>
    <n v="39176.94"/>
    <n v="0"/>
    <n v="31616.3"/>
    <n v="33407.699999999997"/>
    <n v="2334.6"/>
    <n v="0"/>
    <n v="2"/>
    <n v="65.7"/>
    <n v="0"/>
    <n v="1"/>
    <n v="5160.34"/>
    <n v="30087.3"/>
    <n v="269"/>
    <n v="0"/>
    <n v="0"/>
    <x v="0"/>
    <x v="0"/>
    <x v="0"/>
    <x v="0"/>
    <x v="0"/>
    <x v="0"/>
  </r>
  <r>
    <x v="3"/>
    <x v="9"/>
    <x v="25"/>
    <x v="137"/>
    <n v="73"/>
    <n v="79925.509999999995"/>
    <n v="60753.09"/>
    <n v="19172.419999999998"/>
    <n v="6"/>
    <n v="8388.6299999999992"/>
    <n v="4573.87"/>
    <n v="0"/>
    <n v="0"/>
    <n v="0"/>
    <n v="0"/>
    <n v="0"/>
    <n v="0"/>
    <n v="2189.58"/>
    <n v="8179.22"/>
    <n v="37"/>
    <n v="6698.21"/>
    <n v="48000"/>
    <x v="0"/>
    <x v="0"/>
    <x v="0"/>
    <x v="0"/>
    <x v="0"/>
    <x v="0"/>
  </r>
  <r>
    <x v="3"/>
    <x v="9"/>
    <x v="25"/>
    <x v="169"/>
    <n v="165"/>
    <n v="116774.7"/>
    <n v="104835.19"/>
    <n v="11939.51"/>
    <n v="6"/>
    <n v="10589.25"/>
    <n v="11843.25"/>
    <n v="0"/>
    <n v="0"/>
    <n v="0"/>
    <n v="0"/>
    <n v="0"/>
    <n v="0"/>
    <n v="1350.26"/>
    <n v="20789.98"/>
    <n v="68"/>
    <n v="0"/>
    <n v="72201.960000000006"/>
    <x v="0"/>
    <x v="0"/>
    <x v="0"/>
    <x v="0"/>
    <x v="0"/>
    <x v="0"/>
  </r>
  <r>
    <x v="3"/>
    <x v="9"/>
    <x v="26"/>
    <x v="104"/>
    <n v="276"/>
    <n v="80153.06"/>
    <n v="21257.059999999998"/>
    <n v="58896"/>
    <n v="0"/>
    <n v="21134.639999999999"/>
    <n v="15300.36"/>
    <n v="163.80000000000001"/>
    <n v="0"/>
    <n v="1"/>
    <n v="3727.24"/>
    <n v="2617.5"/>
    <n v="44"/>
    <n v="759.32"/>
    <n v="3339.2"/>
    <n v="11"/>
    <n v="0"/>
    <n v="0"/>
    <x v="0"/>
    <x v="0"/>
    <x v="0"/>
    <x v="0"/>
    <x v="0"/>
    <x v="0"/>
  </r>
  <r>
    <x v="3"/>
    <x v="9"/>
    <x v="26"/>
    <x v="105"/>
    <n v="442"/>
    <n v="78392.800000000003"/>
    <n v="45210.32"/>
    <n v="33182.480000000003"/>
    <n v="0"/>
    <n v="29967.77"/>
    <n v="23705.98"/>
    <n v="0"/>
    <n v="0"/>
    <n v="0"/>
    <n v="1249.24"/>
    <n v="12428.11"/>
    <n v="120"/>
    <n v="1765.47"/>
    <n v="9076.23"/>
    <n v="35"/>
    <n v="0"/>
    <n v="0"/>
    <x v="0"/>
    <x v="0"/>
    <x v="0"/>
    <x v="0"/>
    <x v="0"/>
    <x v="0"/>
  </r>
  <r>
    <x v="3"/>
    <x v="9"/>
    <x v="26"/>
    <x v="106"/>
    <n v="95"/>
    <n v="28519.53"/>
    <n v="11904.529999999999"/>
    <n v="16615"/>
    <n v="0"/>
    <n v="6305.48"/>
    <n v="8416.6200000000008"/>
    <n v="0"/>
    <n v="0"/>
    <n v="0"/>
    <n v="1248.93"/>
    <n v="2519.98"/>
    <n v="44"/>
    <n v="260.58999999999997"/>
    <n v="967.93"/>
    <n v="6"/>
    <n v="0"/>
    <n v="0"/>
    <x v="0"/>
    <x v="0"/>
    <x v="0"/>
    <x v="0"/>
    <x v="0"/>
    <x v="0"/>
  </r>
  <r>
    <x v="2"/>
    <x v="10"/>
    <x v="0"/>
    <x v="3"/>
    <n v="300"/>
    <n v="106544.02"/>
    <n v="58120.91"/>
    <n v="48423.11"/>
    <n v="0"/>
    <n v="11712.25"/>
    <n v="11584.25"/>
    <n v="11871.59"/>
    <n v="15100.07"/>
    <n v="97"/>
    <n v="12955.06"/>
    <n v="16513.59"/>
    <n v="266"/>
    <n v="10227.209999999999"/>
    <n v="14923"/>
    <n v="540"/>
    <n v="0"/>
    <n v="0"/>
    <x v="0"/>
    <x v="0"/>
    <x v="0"/>
    <x v="0"/>
    <x v="0"/>
    <x v="0"/>
  </r>
  <r>
    <x v="2"/>
    <x v="10"/>
    <x v="0"/>
    <x v="4"/>
    <n v="286"/>
    <n v="89722.73"/>
    <n v="42230.489999999991"/>
    <n v="47492.240000000005"/>
    <n v="0"/>
    <n v="13174.3"/>
    <n v="9631.2000000000007"/>
    <n v="10892.7"/>
    <n v="14946.81"/>
    <n v="89"/>
    <n v="7845.38"/>
    <n v="7918.21"/>
    <n v="154"/>
    <n v="9544.86"/>
    <n v="9734.27"/>
    <n v="457"/>
    <n v="0"/>
    <n v="0"/>
    <x v="0"/>
    <x v="0"/>
    <x v="0"/>
    <x v="0"/>
    <x v="0"/>
    <x v="0"/>
  </r>
  <r>
    <x v="2"/>
    <x v="10"/>
    <x v="0"/>
    <x v="8"/>
    <n v="324"/>
    <n v="66493.320000000007"/>
    <n v="29764.320000000007"/>
    <n v="36729"/>
    <n v="0"/>
    <n v="8760.58"/>
    <n v="4806.9399999999996"/>
    <n v="5530.76"/>
    <n v="5779.23"/>
    <n v="56"/>
    <n v="10297.67"/>
    <n v="7965.79"/>
    <n v="173"/>
    <n v="10319.99"/>
    <n v="11212.36"/>
    <n v="486"/>
    <n v="0"/>
    <n v="0"/>
    <x v="0"/>
    <x v="0"/>
    <x v="0"/>
    <x v="0"/>
    <x v="0"/>
    <x v="0"/>
  </r>
  <r>
    <x v="2"/>
    <x v="10"/>
    <x v="0"/>
    <x v="249"/>
    <n v="6"/>
    <n v="2526.8000000000002"/>
    <n v="1170.4400000000003"/>
    <n v="1356.36"/>
    <n v="0"/>
    <n v="183"/>
    <n v="84"/>
    <n v="481.46"/>
    <n v="433.24"/>
    <n v="2"/>
    <n v="402.62"/>
    <n v="482.88"/>
    <n v="8"/>
    <n v="198.28"/>
    <n v="170.32"/>
    <n v="9"/>
    <n v="0"/>
    <n v="0"/>
    <x v="0"/>
    <x v="0"/>
    <x v="0"/>
    <x v="0"/>
    <x v="0"/>
    <x v="0"/>
  </r>
  <r>
    <x v="2"/>
    <x v="10"/>
    <x v="0"/>
    <x v="111"/>
    <n v="406"/>
    <n v="92796.98"/>
    <n v="52383.359999999993"/>
    <n v="40413.620000000003"/>
    <n v="0"/>
    <n v="10078.5"/>
    <n v="6572.28"/>
    <n v="6078.85"/>
    <n v="19113.759999999998"/>
    <n v="75"/>
    <n v="8745.69"/>
    <n v="11152.98"/>
    <n v="183"/>
    <n v="13279.58"/>
    <n v="15544.34"/>
    <n v="711"/>
    <n v="0"/>
    <n v="0"/>
    <x v="0"/>
    <x v="0"/>
    <x v="0"/>
    <x v="0"/>
    <x v="0"/>
    <x v="0"/>
  </r>
  <r>
    <x v="2"/>
    <x v="10"/>
    <x v="0"/>
    <x v="204"/>
    <n v="0"/>
    <n v="91"/>
    <n v="0"/>
    <n v="91"/>
    <n v="0"/>
    <n v="0"/>
    <n v="0"/>
    <n v="0"/>
    <n v="0"/>
    <n v="0"/>
    <n v="0"/>
    <n v="0"/>
    <n v="0"/>
    <n v="0"/>
    <n v="0"/>
    <n v="0"/>
    <n v="0"/>
    <n v="0"/>
    <x v="0"/>
    <x v="0"/>
    <x v="0"/>
    <x v="0"/>
    <x v="0"/>
    <x v="0"/>
  </r>
  <r>
    <x v="2"/>
    <x v="10"/>
    <x v="0"/>
    <x v="13"/>
    <n v="0"/>
    <n v="57.6"/>
    <n v="46.08"/>
    <n v="11.52"/>
    <n v="0"/>
    <n v="0"/>
    <n v="0"/>
    <n v="0"/>
    <n v="0"/>
    <n v="0"/>
    <n v="0"/>
    <n v="0"/>
    <n v="0"/>
    <n v="11.52"/>
    <n v="46.08"/>
    <n v="1"/>
    <n v="0"/>
    <n v="0"/>
    <x v="0"/>
    <x v="0"/>
    <x v="0"/>
    <x v="0"/>
    <x v="0"/>
    <x v="0"/>
  </r>
  <r>
    <x v="2"/>
    <x v="10"/>
    <x v="0"/>
    <x v="14"/>
    <n v="0"/>
    <n v="541.5"/>
    <n v="477.18"/>
    <n v="64.319999999999993"/>
    <n v="0"/>
    <n v="0"/>
    <n v="0"/>
    <n v="0"/>
    <n v="0"/>
    <n v="0"/>
    <n v="64.319999999999993"/>
    <n v="477.18"/>
    <n v="5"/>
    <n v="0"/>
    <n v="0"/>
    <n v="0"/>
    <n v="0"/>
    <n v="0"/>
    <x v="0"/>
    <x v="0"/>
    <x v="0"/>
    <x v="0"/>
    <x v="0"/>
    <x v="0"/>
  </r>
  <r>
    <x v="2"/>
    <x v="10"/>
    <x v="0"/>
    <x v="15"/>
    <n v="0"/>
    <n v="2391.3000000000002"/>
    <n v="0"/>
    <n v="2391.3000000000002"/>
    <n v="0"/>
    <n v="0"/>
    <n v="0"/>
    <n v="2391.3000000000002"/>
    <n v="0"/>
    <n v="1"/>
    <n v="0"/>
    <n v="0"/>
    <n v="0"/>
    <n v="0"/>
    <n v="0"/>
    <n v="0"/>
    <n v="0"/>
    <n v="0"/>
    <x v="0"/>
    <x v="0"/>
    <x v="0"/>
    <x v="0"/>
    <x v="0"/>
    <x v="0"/>
  </r>
  <r>
    <x v="2"/>
    <x v="10"/>
    <x v="0"/>
    <x v="139"/>
    <n v="359"/>
    <n v="93512.39"/>
    <n v="33797.699999999997"/>
    <n v="59714.69"/>
    <n v="0"/>
    <n v="11767.97"/>
    <n v="4263.03"/>
    <n v="11287.22"/>
    <n v="6148.01"/>
    <n v="52"/>
    <n v="13148.31"/>
    <n v="10264.75"/>
    <n v="202"/>
    <n v="21812.19"/>
    <n v="13121.91"/>
    <n v="837"/>
    <n v="0"/>
    <n v="0"/>
    <x v="0"/>
    <x v="0"/>
    <x v="0"/>
    <x v="0"/>
    <x v="0"/>
    <x v="0"/>
  </r>
  <r>
    <x v="2"/>
    <x v="10"/>
    <x v="0"/>
    <x v="140"/>
    <n v="369"/>
    <n v="89055.61"/>
    <n v="35657.39"/>
    <n v="53398.22"/>
    <n v="0"/>
    <n v="10684.4"/>
    <n v="5121.6099999999997"/>
    <n v="14614.27"/>
    <n v="9930.68"/>
    <n v="75"/>
    <n v="12718.72"/>
    <n v="8817.81"/>
    <n v="205"/>
    <n v="13416.83"/>
    <n v="11787.29"/>
    <n v="627"/>
    <n v="0"/>
    <n v="0"/>
    <x v="0"/>
    <x v="0"/>
    <x v="0"/>
    <x v="0"/>
    <x v="0"/>
    <x v="0"/>
  </r>
  <r>
    <x v="2"/>
    <x v="10"/>
    <x v="0"/>
    <x v="141"/>
    <n v="295"/>
    <n v="86658.52"/>
    <n v="30364.590000000011"/>
    <n v="56293.929999999993"/>
    <n v="0"/>
    <n v="9002.93"/>
    <n v="3923.59"/>
    <n v="15238.98"/>
    <n v="8300.7999999999993"/>
    <n v="53"/>
    <n v="16058.54"/>
    <n v="9727.94"/>
    <n v="215"/>
    <n v="14126.48"/>
    <n v="8412.26"/>
    <n v="526"/>
    <n v="0"/>
    <n v="0"/>
    <x v="0"/>
    <x v="0"/>
    <x v="0"/>
    <x v="0"/>
    <x v="0"/>
    <x v="0"/>
  </r>
  <r>
    <x v="2"/>
    <x v="10"/>
    <x v="0"/>
    <x v="142"/>
    <n v="13"/>
    <n v="4604.07"/>
    <n v="1681.6799999999998"/>
    <n v="2922.39"/>
    <n v="0"/>
    <n v="492.8"/>
    <n v="99.2"/>
    <n v="129.44999999999999"/>
    <n v="1306.05"/>
    <n v="2"/>
    <n v="1617.08"/>
    <n v="205.5"/>
    <n v="14"/>
    <n v="683.06"/>
    <n v="70.930000000000007"/>
    <n v="22"/>
    <n v="0"/>
    <n v="0"/>
    <x v="0"/>
    <x v="0"/>
    <x v="0"/>
    <x v="0"/>
    <x v="0"/>
    <x v="0"/>
  </r>
  <r>
    <x v="2"/>
    <x v="10"/>
    <x v="1"/>
    <x v="0"/>
    <n v="955"/>
    <n v="636793.06000000006"/>
    <n v="449478.15"/>
    <n v="187314.91"/>
    <n v="58"/>
    <n v="81265.929999999993"/>
    <n v="43474.07"/>
    <n v="26697.83"/>
    <n v="13956.57"/>
    <n v="265"/>
    <n v="19255.57"/>
    <n v="14490.22"/>
    <n v="271"/>
    <n v="9734.73"/>
    <n v="12197.83"/>
    <n v="303"/>
    <n v="48257.85"/>
    <n v="365359.5"/>
    <x v="0"/>
    <x v="0"/>
    <x v="0"/>
    <x v="0"/>
    <x v="0"/>
    <x v="0"/>
  </r>
  <r>
    <x v="2"/>
    <x v="10"/>
    <x v="1"/>
    <x v="1"/>
    <n v="451"/>
    <n v="606673.02"/>
    <n v="560094.91"/>
    <n v="46578.11"/>
    <n v="18"/>
    <n v="26235.8"/>
    <n v="32209.200000000001"/>
    <n v="1559.45"/>
    <n v="4319.97"/>
    <n v="21"/>
    <n v="6469.75"/>
    <n v="15156.47"/>
    <n v="149"/>
    <n v="5039.88"/>
    <n v="10663.49"/>
    <n v="218"/>
    <n v="4682.2299999999996"/>
    <n v="497745.8"/>
    <x v="0"/>
    <x v="0"/>
    <x v="0"/>
    <x v="0"/>
    <x v="0"/>
    <x v="0"/>
  </r>
  <r>
    <x v="2"/>
    <x v="10"/>
    <x v="1"/>
    <x v="22"/>
    <n v="25"/>
    <n v="14464.76"/>
    <n v="6636.32"/>
    <n v="7828.4400000000005"/>
    <n v="0"/>
    <n v="2500.2600000000002"/>
    <n v="1202.24"/>
    <n v="136.94"/>
    <n v="627.46"/>
    <n v="4"/>
    <n v="8.06"/>
    <n v="72.540000000000006"/>
    <n v="2"/>
    <n v="4222.18"/>
    <n v="4734.08"/>
    <n v="16"/>
    <n v="0"/>
    <n v="0"/>
    <x v="0"/>
    <x v="0"/>
    <x v="0"/>
    <x v="0"/>
    <x v="0"/>
    <x v="0"/>
  </r>
  <r>
    <x v="2"/>
    <x v="10"/>
    <x v="1"/>
    <x v="23"/>
    <n v="105"/>
    <n v="58415.15"/>
    <n v="26506.34"/>
    <n v="31908.81"/>
    <n v="3"/>
    <n v="10217"/>
    <n v="4293"/>
    <n v="1870.27"/>
    <n v="8444.18"/>
    <n v="24"/>
    <n v="19294.43"/>
    <n v="6693.17"/>
    <n v="120"/>
    <n v="34.11"/>
    <n v="34.19"/>
    <n v="7"/>
    <n v="0"/>
    <n v="7041.8"/>
    <x v="0"/>
    <x v="0"/>
    <x v="0"/>
    <x v="0"/>
    <x v="0"/>
    <x v="0"/>
  </r>
  <r>
    <x v="2"/>
    <x v="10"/>
    <x v="1"/>
    <x v="24"/>
    <n v="0"/>
    <n v="522295.49"/>
    <n v="421179.97"/>
    <n v="101115.52"/>
    <n v="49"/>
    <n v="0"/>
    <n v="0"/>
    <n v="0"/>
    <n v="0"/>
    <n v="0"/>
    <n v="0"/>
    <n v="0"/>
    <n v="0"/>
    <n v="0"/>
    <n v="0"/>
    <n v="0"/>
    <n v="97928.52"/>
    <n v="421180"/>
    <x v="0"/>
    <x v="0"/>
    <x v="0"/>
    <x v="0"/>
    <x v="0"/>
    <x v="0"/>
  </r>
  <r>
    <x v="2"/>
    <x v="10"/>
    <x v="1"/>
    <x v="112"/>
    <n v="204"/>
    <n v="54502.239999999998"/>
    <n v="35594.949999999997"/>
    <n v="18907.29"/>
    <n v="4"/>
    <n v="11527"/>
    <n v="16497"/>
    <n v="1033.18"/>
    <n v="1099.28"/>
    <n v="14"/>
    <n v="608.94000000000005"/>
    <n v="2474"/>
    <n v="22"/>
    <n v="2099.9"/>
    <n v="3424.05"/>
    <n v="85"/>
    <n v="2029.27"/>
    <n v="12100.62"/>
    <x v="0"/>
    <x v="0"/>
    <x v="0"/>
    <x v="0"/>
    <x v="0"/>
    <x v="0"/>
  </r>
  <r>
    <x v="2"/>
    <x v="10"/>
    <x v="2"/>
    <x v="114"/>
    <n v="662"/>
    <n v="621895.42000000004"/>
    <n v="296464.69000000006"/>
    <n v="325430.73"/>
    <n v="7"/>
    <n v="46323.65"/>
    <n v="37513.35"/>
    <n v="55402.05"/>
    <n v="38642.160000000003"/>
    <n v="222"/>
    <n v="164857.29999999999"/>
    <n v="174255.8"/>
    <n v="2431"/>
    <n v="5882.24"/>
    <n v="4383.17"/>
    <n v="103"/>
    <n v="51116.49"/>
    <n v="41670.14"/>
    <x v="0"/>
    <x v="0"/>
    <x v="0"/>
    <x v="0"/>
    <x v="0"/>
    <x v="0"/>
  </r>
  <r>
    <x v="2"/>
    <x v="10"/>
    <x v="2"/>
    <x v="25"/>
    <n v="202"/>
    <n v="131212.93"/>
    <n v="73759.56"/>
    <n v="57453.37"/>
    <n v="0"/>
    <n v="12898.95"/>
    <n v="13280.05"/>
    <n v="9663.5"/>
    <n v="5636.11"/>
    <n v="49"/>
    <n v="33623.24"/>
    <n v="53919.34"/>
    <n v="721"/>
    <n v="774.68"/>
    <n v="924.06"/>
    <n v="29"/>
    <n v="0"/>
    <n v="0"/>
    <x v="0"/>
    <x v="0"/>
    <x v="0"/>
    <x v="0"/>
    <x v="0"/>
    <x v="0"/>
  </r>
  <r>
    <x v="2"/>
    <x v="10"/>
    <x v="2"/>
    <x v="26"/>
    <n v="331"/>
    <n v="306060.01"/>
    <n v="190897.39"/>
    <n v="115162.62"/>
    <n v="0"/>
    <n v="20401.759999999998"/>
    <n v="25173.24"/>
    <n v="22362.71"/>
    <n v="30887.279999999999"/>
    <n v="98"/>
    <n v="69210.149999999994"/>
    <n v="134083.79999999999"/>
    <n v="1422"/>
    <n v="748"/>
    <n v="753.05"/>
    <n v="15"/>
    <n v="0"/>
    <n v="0"/>
    <x v="0"/>
    <x v="0"/>
    <x v="0"/>
    <x v="0"/>
    <x v="0"/>
    <x v="0"/>
  </r>
  <r>
    <x v="2"/>
    <x v="10"/>
    <x v="3"/>
    <x v="27"/>
    <n v="195"/>
    <n v="76336.320000000007"/>
    <n v="39014.04"/>
    <n v="37322.280000000006"/>
    <n v="0"/>
    <n v="7187.6"/>
    <n v="4992.8999999999996"/>
    <n v="15660.52"/>
    <n v="23797.360000000001"/>
    <n v="81"/>
    <n v="6971.76"/>
    <n v="9920.4500000000007"/>
    <n v="144"/>
    <n v="4258.3999999999996"/>
    <n v="303.33"/>
    <n v="21"/>
    <n v="0"/>
    <n v="0"/>
    <x v="0"/>
    <x v="0"/>
    <x v="0"/>
    <x v="0"/>
    <x v="0"/>
    <x v="0"/>
  </r>
  <r>
    <x v="2"/>
    <x v="10"/>
    <x v="3"/>
    <x v="28"/>
    <n v="150"/>
    <n v="136639.91"/>
    <n v="78616.25"/>
    <n v="58023.66"/>
    <n v="11"/>
    <n v="14530.78"/>
    <n v="7205.52"/>
    <n v="13062.61"/>
    <n v="10042.99"/>
    <n v="65"/>
    <n v="4928.95"/>
    <n v="1888.57"/>
    <n v="82"/>
    <n v="278.82"/>
    <n v="80.709999999999994"/>
    <n v="9"/>
    <n v="24197.5"/>
    <n v="59398.46"/>
    <x v="0"/>
    <x v="0"/>
    <x v="0"/>
    <x v="0"/>
    <x v="0"/>
    <x v="0"/>
  </r>
  <r>
    <x v="2"/>
    <x v="10"/>
    <x v="3"/>
    <x v="29"/>
    <n v="374"/>
    <n v="654166.19999999995"/>
    <n v="367565.97"/>
    <n v="286600.23"/>
    <n v="39"/>
    <n v="32978.769999999997"/>
    <n v="17793.73"/>
    <n v="40463.949999999997"/>
    <n v="30396.47"/>
    <n v="152"/>
    <n v="37708.85"/>
    <n v="30968.03"/>
    <n v="574"/>
    <n v="838.56"/>
    <n v="1743.99"/>
    <n v="23"/>
    <n v="168364.1"/>
    <n v="286663.7"/>
    <x v="0"/>
    <x v="0"/>
    <x v="0"/>
    <x v="0"/>
    <x v="0"/>
    <x v="0"/>
  </r>
  <r>
    <x v="2"/>
    <x v="10"/>
    <x v="3"/>
    <x v="115"/>
    <n v="112"/>
    <n v="45281.71"/>
    <n v="19452.079999999998"/>
    <n v="25829.63"/>
    <n v="0"/>
    <n v="4592.45"/>
    <n v="2685.55"/>
    <n v="13504.62"/>
    <n v="11314.55"/>
    <n v="54"/>
    <n v="5975.72"/>
    <n v="4996.05"/>
    <n v="115"/>
    <n v="1616.84"/>
    <n v="455.93"/>
    <n v="28"/>
    <n v="0"/>
    <n v="0"/>
    <x v="0"/>
    <x v="0"/>
    <x v="0"/>
    <x v="0"/>
    <x v="0"/>
    <x v="0"/>
  </r>
  <r>
    <x v="2"/>
    <x v="10"/>
    <x v="4"/>
    <x v="31"/>
    <n v="57"/>
    <n v="73224.75"/>
    <n v="73013.75"/>
    <n v="211"/>
    <n v="0"/>
    <n v="0"/>
    <n v="0"/>
    <n v="0"/>
    <n v="0"/>
    <n v="0"/>
    <n v="0"/>
    <n v="0"/>
    <n v="0"/>
    <n v="0"/>
    <n v="0"/>
    <n v="0"/>
    <n v="0"/>
    <n v="0"/>
    <x v="0"/>
    <x v="0"/>
    <x v="0"/>
    <x v="0"/>
    <x v="0"/>
    <x v="0"/>
  </r>
  <r>
    <x v="2"/>
    <x v="10"/>
    <x v="4"/>
    <x v="32"/>
    <n v="49"/>
    <n v="59452.02"/>
    <n v="59452.02"/>
    <n v="0"/>
    <n v="0"/>
    <n v="0"/>
    <n v="0"/>
    <n v="0"/>
    <n v="0"/>
    <n v="0"/>
    <n v="0"/>
    <n v="0"/>
    <n v="0"/>
    <n v="0"/>
    <n v="0"/>
    <n v="0"/>
    <n v="0"/>
    <n v="0"/>
    <x v="0"/>
    <x v="0"/>
    <x v="0"/>
    <x v="0"/>
    <x v="0"/>
    <x v="0"/>
  </r>
  <r>
    <x v="2"/>
    <x v="10"/>
    <x v="5"/>
    <x v="33"/>
    <n v="70"/>
    <n v="45163.45"/>
    <n v="13550.679999999997"/>
    <n v="31612.77"/>
    <n v="1"/>
    <n v="7962.75"/>
    <n v="3232.25"/>
    <n v="9383.2199999999993"/>
    <n v="10264.48"/>
    <n v="17"/>
    <n v="0"/>
    <n v="53.95"/>
    <n v="1"/>
    <n v="91.8"/>
    <n v="0"/>
    <n v="4"/>
    <n v="14175"/>
    <n v="0"/>
    <x v="0"/>
    <x v="0"/>
    <x v="0"/>
    <x v="0"/>
    <x v="0"/>
    <x v="0"/>
  </r>
  <r>
    <x v="2"/>
    <x v="10"/>
    <x v="5"/>
    <x v="35"/>
    <n v="0"/>
    <n v="1918003.45"/>
    <n v="1832393.77"/>
    <n v="85609.68"/>
    <n v="30"/>
    <n v="0"/>
    <n v="0"/>
    <n v="0"/>
    <n v="0"/>
    <n v="0"/>
    <n v="0"/>
    <n v="0"/>
    <n v="0"/>
    <n v="0"/>
    <n v="0"/>
    <n v="0"/>
    <n v="85609.68"/>
    <n v="1832394"/>
    <x v="0"/>
    <x v="0"/>
    <x v="0"/>
    <x v="0"/>
    <x v="0"/>
    <x v="0"/>
  </r>
  <r>
    <x v="2"/>
    <x v="10"/>
    <x v="5"/>
    <x v="36"/>
    <n v="140"/>
    <n v="77377.149999999994"/>
    <n v="40632.960000000006"/>
    <n v="36744.189999999988"/>
    <n v="0"/>
    <n v="5013.75"/>
    <n v="3437.75"/>
    <n v="31453.759999999998"/>
    <n v="35847.79"/>
    <n v="55"/>
    <n v="93.34"/>
    <n v="876.1"/>
    <n v="12"/>
    <n v="183.34"/>
    <n v="471.32"/>
    <n v="6"/>
    <n v="0"/>
    <n v="0"/>
    <x v="0"/>
    <x v="0"/>
    <x v="0"/>
    <x v="0"/>
    <x v="0"/>
    <x v="0"/>
  </r>
  <r>
    <x v="2"/>
    <x v="10"/>
    <x v="5"/>
    <x v="144"/>
    <n v="74"/>
    <n v="33494.879999999997"/>
    <n v="21621.17"/>
    <n v="11873.71"/>
    <n v="0"/>
    <n v="3507.25"/>
    <n v="1608.25"/>
    <n v="7634.4"/>
    <n v="19385.18"/>
    <n v="55"/>
    <n v="465.55"/>
    <n v="607.72"/>
    <n v="8"/>
    <n v="57.51"/>
    <n v="20.02"/>
    <n v="5"/>
    <n v="0"/>
    <n v="0"/>
    <x v="0"/>
    <x v="0"/>
    <x v="0"/>
    <x v="0"/>
    <x v="0"/>
    <x v="0"/>
  </r>
  <r>
    <x v="2"/>
    <x v="10"/>
    <x v="6"/>
    <x v="38"/>
    <n v="137"/>
    <n v="1054601.78"/>
    <n v="938174.89"/>
    <n v="116426.89"/>
    <n v="28"/>
    <n v="12588.13"/>
    <n v="6761.87"/>
    <n v="923.3"/>
    <n v="291.2"/>
    <n v="4"/>
    <n v="2695.4"/>
    <n v="6489.28"/>
    <n v="77"/>
    <n v="29064.28"/>
    <n v="19207.36"/>
    <n v="116"/>
    <n v="71005.78"/>
    <n v="905425.2"/>
    <x v="0"/>
    <x v="0"/>
    <x v="0"/>
    <x v="0"/>
    <x v="0"/>
    <x v="0"/>
  </r>
  <r>
    <x v="2"/>
    <x v="10"/>
    <x v="6"/>
    <x v="116"/>
    <n v="191"/>
    <n v="171967.12"/>
    <n v="80902.219999999987"/>
    <n v="91064.900000000009"/>
    <n v="1"/>
    <n v="14961"/>
    <n v="12600"/>
    <n v="1168.6300000000001"/>
    <n v="4242.21"/>
    <n v="28"/>
    <n v="21974.12"/>
    <n v="28895.37"/>
    <n v="392"/>
    <n v="45019.38"/>
    <n v="35164.639999999999"/>
    <n v="228"/>
    <n v="6255.77"/>
    <n v="0"/>
    <x v="0"/>
    <x v="0"/>
    <x v="0"/>
    <x v="0"/>
    <x v="0"/>
    <x v="0"/>
  </r>
  <r>
    <x v="2"/>
    <x v="10"/>
    <x v="6"/>
    <x v="117"/>
    <n v="200"/>
    <n v="102063.22"/>
    <n v="52946.98"/>
    <n v="49116.24"/>
    <n v="0"/>
    <n v="6754.45"/>
    <n v="6391.05"/>
    <n v="170"/>
    <n v="206.7"/>
    <n v="4"/>
    <n v="13490.44"/>
    <n v="19258.240000000002"/>
    <n v="249"/>
    <n v="27861.35"/>
    <n v="27090.99"/>
    <n v="185"/>
    <n v="0"/>
    <n v="0"/>
    <x v="0"/>
    <x v="0"/>
    <x v="0"/>
    <x v="0"/>
    <x v="0"/>
    <x v="0"/>
  </r>
  <r>
    <x v="2"/>
    <x v="10"/>
    <x v="6"/>
    <x v="146"/>
    <n v="58"/>
    <n v="83160.52"/>
    <n v="56952.430000000008"/>
    <n v="26208.089999999997"/>
    <n v="3"/>
    <n v="5110.26"/>
    <n v="3129.74"/>
    <n v="0"/>
    <n v="754"/>
    <n v="2"/>
    <n v="2720.57"/>
    <n v="3321.38"/>
    <n v="59"/>
    <n v="18377.259999999998"/>
    <n v="11910.03"/>
    <n v="66"/>
    <n v="0"/>
    <n v="37837.279999999999"/>
    <x v="0"/>
    <x v="0"/>
    <x v="0"/>
    <x v="0"/>
    <x v="0"/>
    <x v="0"/>
  </r>
  <r>
    <x v="2"/>
    <x v="10"/>
    <x v="7"/>
    <x v="41"/>
    <n v="248"/>
    <n v="224986.98"/>
    <n v="57105.210000000021"/>
    <n v="167881.77"/>
    <n v="0"/>
    <n v="20625.64"/>
    <n v="13824.36"/>
    <n v="3600.7"/>
    <n v="4950.22"/>
    <n v="30"/>
    <n v="30276.23"/>
    <n v="38233.129999999997"/>
    <n v="498"/>
    <n v="79.2"/>
    <n v="97.5"/>
    <n v="2"/>
    <n v="0"/>
    <n v="0"/>
    <x v="0"/>
    <x v="0"/>
    <x v="0"/>
    <x v="0"/>
    <x v="0"/>
    <x v="0"/>
  </r>
  <r>
    <x v="2"/>
    <x v="10"/>
    <x v="8"/>
    <x v="42"/>
    <n v="221"/>
    <n v="305652.09000000003"/>
    <n v="228914.65000000002"/>
    <n v="76737.440000000002"/>
    <n v="8"/>
    <n v="18889.27"/>
    <n v="10424.48"/>
    <n v="36370.35"/>
    <n v="8203.77"/>
    <n v="129"/>
    <n v="3469.02"/>
    <n v="7464.79"/>
    <n v="64"/>
    <n v="1623.83"/>
    <n v="1035.94"/>
    <n v="17"/>
    <n v="16384.97"/>
    <n v="201785.7"/>
    <x v="0"/>
    <x v="0"/>
    <x v="0"/>
    <x v="0"/>
    <x v="0"/>
    <x v="0"/>
  </r>
  <r>
    <x v="2"/>
    <x v="10"/>
    <x v="8"/>
    <x v="147"/>
    <n v="237"/>
    <n v="214019.58"/>
    <n v="149272.52999999997"/>
    <n v="64747.05"/>
    <n v="14"/>
    <n v="19115.64"/>
    <n v="11733.11"/>
    <n v="7659.98"/>
    <n v="6480.08"/>
    <n v="84"/>
    <n v="16019.8"/>
    <n v="16905.14"/>
    <n v="154"/>
    <n v="446.9"/>
    <n v="641.71"/>
    <n v="11"/>
    <n v="21504.73"/>
    <n v="113512.5"/>
    <x v="0"/>
    <x v="0"/>
    <x v="0"/>
    <x v="0"/>
    <x v="0"/>
    <x v="0"/>
  </r>
  <r>
    <x v="2"/>
    <x v="10"/>
    <x v="9"/>
    <x v="43"/>
    <n v="474"/>
    <n v="165097.76"/>
    <n v="49922.73000000001"/>
    <n v="115175.03"/>
    <n v="0"/>
    <n v="57460.88"/>
    <n v="20374.13"/>
    <n v="24983.59"/>
    <n v="24704.86"/>
    <n v="56"/>
    <n v="16347.61"/>
    <n v="906.02"/>
    <n v="108"/>
    <n v="16382.95"/>
    <n v="3937.72"/>
    <n v="41"/>
    <n v="0"/>
    <n v="0"/>
    <x v="0"/>
    <x v="0"/>
    <x v="0"/>
    <x v="0"/>
    <x v="0"/>
    <x v="0"/>
  </r>
  <r>
    <x v="2"/>
    <x v="10"/>
    <x v="9"/>
    <x v="44"/>
    <n v="60"/>
    <n v="30210.36"/>
    <n v="11200.620000000003"/>
    <n v="19009.739999999998"/>
    <n v="0"/>
    <n v="11706.8"/>
    <n v="3010.2"/>
    <n v="2107"/>
    <n v="8136.5"/>
    <n v="5"/>
    <n v="1594.8"/>
    <n v="49.34"/>
    <n v="10"/>
    <n v="3601.14"/>
    <n v="4.58"/>
    <n v="2"/>
    <n v="0"/>
    <n v="0"/>
    <x v="0"/>
    <x v="0"/>
    <x v="0"/>
    <x v="0"/>
    <x v="0"/>
    <x v="0"/>
  </r>
  <r>
    <x v="2"/>
    <x v="10"/>
    <x v="9"/>
    <x v="45"/>
    <n v="350"/>
    <n v="133751.32"/>
    <n v="51968.880000000005"/>
    <n v="81782.44"/>
    <n v="0"/>
    <n v="20812.38"/>
    <n v="10959.12"/>
    <n v="43138.96"/>
    <n v="28679.21"/>
    <n v="70"/>
    <n v="7793.44"/>
    <n v="7350.71"/>
    <n v="113"/>
    <n v="9863.66"/>
    <n v="4979.84"/>
    <n v="44"/>
    <n v="0"/>
    <n v="0"/>
    <x v="0"/>
    <x v="0"/>
    <x v="0"/>
    <x v="0"/>
    <x v="0"/>
    <x v="0"/>
  </r>
  <r>
    <x v="2"/>
    <x v="10"/>
    <x v="9"/>
    <x v="148"/>
    <n v="280"/>
    <n v="98457.78"/>
    <n v="29541.259999999995"/>
    <n v="68916.52"/>
    <n v="0"/>
    <n v="23259.8"/>
    <n v="10534.2"/>
    <n v="33781.5"/>
    <n v="15183.41"/>
    <n v="58"/>
    <n v="5103.42"/>
    <n v="2628.65"/>
    <n v="43"/>
    <n v="6046.8"/>
    <n v="1195"/>
    <n v="14"/>
    <n v="0"/>
    <n v="0"/>
    <x v="0"/>
    <x v="0"/>
    <x v="0"/>
    <x v="0"/>
    <x v="0"/>
    <x v="0"/>
  </r>
  <r>
    <x v="2"/>
    <x v="10"/>
    <x v="10"/>
    <x v="47"/>
    <n v="62"/>
    <n v="47079.38"/>
    <n v="15749.929999999997"/>
    <n v="31329.45"/>
    <n v="4"/>
    <n v="7150"/>
    <n v="2235"/>
    <n v="2439.19"/>
    <n v="4775.3100000000004"/>
    <n v="15"/>
    <n v="1470.26"/>
    <n v="840.29"/>
    <n v="20"/>
    <n v="316.8"/>
    <n v="241.8"/>
    <n v="6"/>
    <n v="19651.2"/>
    <n v="7657.53"/>
    <x v="0"/>
    <x v="0"/>
    <x v="0"/>
    <x v="0"/>
    <x v="0"/>
    <x v="0"/>
  </r>
  <r>
    <x v="2"/>
    <x v="10"/>
    <x v="10"/>
    <x v="49"/>
    <n v="153"/>
    <n v="652581.93999999994"/>
    <n v="227341.21999999997"/>
    <n v="425240.72"/>
    <n v="37"/>
    <n v="12875.5"/>
    <n v="5054.5"/>
    <n v="9091.2000000000007"/>
    <n v="1797.4"/>
    <n v="22"/>
    <n v="16665.05"/>
    <n v="3583.82"/>
    <n v="189"/>
    <n v="2113.4699999999998"/>
    <n v="3072.85"/>
    <n v="27"/>
    <n v="348278.5"/>
    <n v="213832.7"/>
    <x v="0"/>
    <x v="0"/>
    <x v="0"/>
    <x v="0"/>
    <x v="0"/>
    <x v="0"/>
  </r>
  <r>
    <x v="2"/>
    <x v="10"/>
    <x v="10"/>
    <x v="52"/>
    <n v="167"/>
    <n v="37939.760000000002"/>
    <n v="13952.670000000006"/>
    <n v="23987.089999999997"/>
    <n v="0"/>
    <n v="8145.7"/>
    <n v="2752.3"/>
    <n v="11347.85"/>
    <n v="8526.82"/>
    <n v="35"/>
    <n v="2521.7600000000002"/>
    <n v="2042.71"/>
    <n v="44"/>
    <n v="1971.78"/>
    <n v="630.84"/>
    <n v="15"/>
    <n v="0"/>
    <n v="0"/>
    <x v="0"/>
    <x v="0"/>
    <x v="0"/>
    <x v="0"/>
    <x v="0"/>
    <x v="0"/>
  </r>
  <r>
    <x v="2"/>
    <x v="10"/>
    <x v="10"/>
    <x v="53"/>
    <n v="73"/>
    <n v="233740.85"/>
    <n v="166562.84000000003"/>
    <n v="67178.009999999995"/>
    <n v="18"/>
    <n v="7738"/>
    <n v="1542"/>
    <n v="5053.4799999999996"/>
    <n v="591.41999999999996"/>
    <n v="6"/>
    <n v="864.53"/>
    <n v="350.54"/>
    <n v="11"/>
    <n v="184.5"/>
    <n v="104.4"/>
    <n v="4"/>
    <n v="53337.5"/>
    <n v="163974.5"/>
    <x v="0"/>
    <x v="0"/>
    <x v="0"/>
    <x v="0"/>
    <x v="0"/>
    <x v="0"/>
  </r>
  <r>
    <x v="2"/>
    <x v="10"/>
    <x v="10"/>
    <x v="54"/>
    <n v="131"/>
    <n v="437514.25"/>
    <n v="166054.10999999999"/>
    <n v="271460.14"/>
    <n v="36"/>
    <n v="12873.4"/>
    <n v="4251.6000000000004"/>
    <n v="7415.67"/>
    <n v="5310.38"/>
    <n v="28"/>
    <n v="8699.59"/>
    <n v="2606.04"/>
    <n v="107"/>
    <n v="645.48"/>
    <n v="189.4"/>
    <n v="22"/>
    <n v="241809"/>
    <n v="153696.70000000001"/>
    <x v="0"/>
    <x v="0"/>
    <x v="0"/>
    <x v="0"/>
    <x v="0"/>
    <x v="0"/>
  </r>
  <r>
    <x v="2"/>
    <x v="10"/>
    <x v="10"/>
    <x v="118"/>
    <n v="83"/>
    <n v="270897.42"/>
    <n v="153080.34999999998"/>
    <n v="117817.07"/>
    <n v="27"/>
    <n v="7106.75"/>
    <n v="3680.75"/>
    <n v="4899.6400000000003"/>
    <n v="10697.64"/>
    <n v="26"/>
    <n v="5446.58"/>
    <n v="1668.56"/>
    <n v="52"/>
    <n v="19.8"/>
    <n v="79.2"/>
    <n v="3"/>
    <n v="100344.3"/>
    <n v="136954.20000000001"/>
    <x v="0"/>
    <x v="0"/>
    <x v="0"/>
    <x v="0"/>
    <x v="0"/>
    <x v="0"/>
  </r>
  <r>
    <x v="2"/>
    <x v="10"/>
    <x v="10"/>
    <x v="131"/>
    <n v="77"/>
    <n v="126784.2"/>
    <n v="73099.61"/>
    <n v="53684.59"/>
    <n v="13"/>
    <n v="5997.5"/>
    <n v="2746.5"/>
    <n v="3193.6"/>
    <n v="1457"/>
    <n v="8"/>
    <n v="2903.53"/>
    <n v="1390.37"/>
    <n v="41"/>
    <n v="344.76"/>
    <n v="446.94"/>
    <n v="12"/>
    <n v="41245.199999999997"/>
    <n v="67058.8"/>
    <x v="0"/>
    <x v="0"/>
    <x v="0"/>
    <x v="0"/>
    <x v="0"/>
    <x v="0"/>
  </r>
  <r>
    <x v="2"/>
    <x v="10"/>
    <x v="10"/>
    <x v="150"/>
    <n v="77"/>
    <n v="309712.71000000002"/>
    <n v="220559.66000000003"/>
    <n v="89153.049999999988"/>
    <n v="20"/>
    <n v="5683.76"/>
    <n v="3573.74"/>
    <n v="3729.82"/>
    <n v="9253.16"/>
    <n v="17"/>
    <n v="3688.88"/>
    <n v="2186.1799999999998"/>
    <n v="62"/>
    <n v="0"/>
    <n v="411.13"/>
    <n v="1"/>
    <n v="76050.59"/>
    <n v="205135.5"/>
    <x v="0"/>
    <x v="0"/>
    <x v="0"/>
    <x v="0"/>
    <x v="0"/>
    <x v="0"/>
  </r>
  <r>
    <x v="2"/>
    <x v="10"/>
    <x v="27"/>
    <x v="119"/>
    <n v="53"/>
    <n v="26215.09"/>
    <n v="20002.18"/>
    <n v="6212.91"/>
    <n v="1"/>
    <n v="4825.01"/>
    <n v="3401.24"/>
    <n v="0"/>
    <n v="0"/>
    <n v="0"/>
    <n v="1148.6600000000001"/>
    <n v="4182.7"/>
    <n v="28"/>
    <n v="239.24"/>
    <n v="400.9"/>
    <n v="11"/>
    <n v="0"/>
    <n v="12017.34"/>
    <x v="0"/>
    <x v="0"/>
    <x v="0"/>
    <x v="0"/>
    <x v="0"/>
    <x v="0"/>
  </r>
  <r>
    <x v="2"/>
    <x v="10"/>
    <x v="11"/>
    <x v="57"/>
    <n v="210"/>
    <n v="53384.47"/>
    <n v="12894.980000000003"/>
    <n v="40489.49"/>
    <n v="0"/>
    <n v="38940.199999999997"/>
    <n v="11897.8"/>
    <n v="0"/>
    <n v="0"/>
    <n v="0"/>
    <n v="1525.29"/>
    <n v="997.18"/>
    <n v="15"/>
    <n v="24"/>
    <n v="0"/>
    <n v="1"/>
    <n v="0"/>
    <n v="0"/>
    <x v="0"/>
    <x v="0"/>
    <x v="0"/>
    <x v="0"/>
    <x v="0"/>
    <x v="0"/>
  </r>
  <r>
    <x v="2"/>
    <x v="10"/>
    <x v="11"/>
    <x v="120"/>
    <n v="167"/>
    <n v="40391.4"/>
    <n v="10675.32"/>
    <n v="29716.080000000002"/>
    <n v="0"/>
    <n v="29716.080000000002"/>
    <n v="10675.32"/>
    <n v="0"/>
    <n v="0"/>
    <n v="0"/>
    <n v="0"/>
    <n v="0"/>
    <n v="0"/>
    <n v="0"/>
    <n v="0"/>
    <n v="0"/>
    <n v="0"/>
    <n v="0"/>
    <x v="0"/>
    <x v="0"/>
    <x v="0"/>
    <x v="0"/>
    <x v="0"/>
    <x v="0"/>
  </r>
  <r>
    <x v="2"/>
    <x v="10"/>
    <x v="12"/>
    <x v="60"/>
    <n v="73"/>
    <n v="386623.95"/>
    <n v="1566.3000000000466"/>
    <n v="385057.64999999997"/>
    <n v="14"/>
    <n v="10656.75"/>
    <n v="925.75"/>
    <n v="1274.8900000000001"/>
    <n v="382.11"/>
    <n v="5"/>
    <n v="108.71"/>
    <n v="258.44"/>
    <n v="4"/>
    <n v="0"/>
    <n v="0"/>
    <n v="0"/>
    <n v="373017.3"/>
    <n v="0"/>
    <x v="0"/>
    <x v="0"/>
    <x v="0"/>
    <x v="0"/>
    <x v="0"/>
    <x v="0"/>
  </r>
  <r>
    <x v="2"/>
    <x v="10"/>
    <x v="12"/>
    <x v="61"/>
    <n v="208"/>
    <n v="82112.28"/>
    <n v="36944.43"/>
    <n v="45167.85"/>
    <n v="8"/>
    <n v="10657.85"/>
    <n v="3212.15"/>
    <n v="8734.2999999999993"/>
    <n v="3171.89"/>
    <n v="40"/>
    <n v="1350.76"/>
    <n v="2037.64"/>
    <n v="27"/>
    <n v="4549.8"/>
    <n v="3182.65"/>
    <n v="26"/>
    <n v="19875.14"/>
    <n v="25340.1"/>
    <x v="0"/>
    <x v="0"/>
    <x v="0"/>
    <x v="0"/>
    <x v="0"/>
    <x v="0"/>
  </r>
  <r>
    <x v="2"/>
    <x v="10"/>
    <x v="12"/>
    <x v="55"/>
    <n v="136"/>
    <n v="365361.82"/>
    <n v="212312.68000000002"/>
    <n v="153049.13999999998"/>
    <n v="26"/>
    <n v="10147.129999999999"/>
    <n v="5742.87"/>
    <n v="9444.36"/>
    <n v="1567.57"/>
    <n v="31"/>
    <n v="5369.23"/>
    <n v="1678.27"/>
    <n v="48"/>
    <n v="764.92"/>
    <n v="5189.1400000000003"/>
    <n v="42"/>
    <n v="127323.5"/>
    <n v="198134.8"/>
    <x v="0"/>
    <x v="0"/>
    <x v="0"/>
    <x v="0"/>
    <x v="0"/>
    <x v="0"/>
  </r>
  <r>
    <x v="2"/>
    <x v="10"/>
    <x v="13"/>
    <x v="62"/>
    <n v="206"/>
    <n v="70640.12"/>
    <n v="62627.179999999993"/>
    <n v="8012.94"/>
    <n v="0"/>
    <n v="2640.1"/>
    <n v="8444.9"/>
    <n v="608.9"/>
    <n v="3564.8"/>
    <n v="11"/>
    <n v="4410.8999999999996"/>
    <n v="50156.72"/>
    <n v="420"/>
    <n v="69.040000000000006"/>
    <n v="460.76"/>
    <n v="14"/>
    <n v="0"/>
    <n v="0"/>
    <x v="0"/>
    <x v="0"/>
    <x v="0"/>
    <x v="0"/>
    <x v="0"/>
    <x v="0"/>
  </r>
  <r>
    <x v="2"/>
    <x v="10"/>
    <x v="13"/>
    <x v="154"/>
    <n v="93"/>
    <n v="18986.919999999998"/>
    <n v="15981.929999999998"/>
    <n v="3004.9900000000002"/>
    <n v="0"/>
    <n v="1373.85"/>
    <n v="4097.6499999999996"/>
    <n v="84"/>
    <n v="336"/>
    <n v="1"/>
    <n v="1481.2"/>
    <n v="11284.52"/>
    <n v="103"/>
    <n v="65.94"/>
    <n v="263.76"/>
    <n v="13"/>
    <n v="0"/>
    <n v="0"/>
    <x v="0"/>
    <x v="0"/>
    <x v="0"/>
    <x v="0"/>
    <x v="0"/>
    <x v="0"/>
  </r>
  <r>
    <x v="2"/>
    <x v="10"/>
    <x v="14"/>
    <x v="63"/>
    <n v="20"/>
    <n v="43466.12"/>
    <n v="21733.960000000003"/>
    <n v="21732.16"/>
    <n v="0"/>
    <n v="2116.75"/>
    <n v="1185.75"/>
    <n v="17165.45"/>
    <n v="18217.55"/>
    <n v="15"/>
    <n v="2449.96"/>
    <n v="2330.66"/>
    <n v="15"/>
    <n v="0"/>
    <n v="0"/>
    <n v="0"/>
    <n v="0"/>
    <n v="0"/>
    <x v="0"/>
    <x v="0"/>
    <x v="0"/>
    <x v="0"/>
    <x v="0"/>
    <x v="0"/>
  </r>
  <r>
    <x v="2"/>
    <x v="10"/>
    <x v="15"/>
    <x v="64"/>
    <n v="18"/>
    <n v="28980.01"/>
    <n v="12235.3"/>
    <n v="16744.71"/>
    <n v="6"/>
    <n v="1680.25"/>
    <n v="527.25"/>
    <n v="708.89"/>
    <n v="296.01"/>
    <n v="3"/>
    <n v="896.97"/>
    <n v="546.33000000000004"/>
    <n v="10"/>
    <n v="0"/>
    <n v="0"/>
    <n v="0"/>
    <n v="13458.6"/>
    <n v="10865.71"/>
    <x v="0"/>
    <x v="0"/>
    <x v="0"/>
    <x v="0"/>
    <x v="0"/>
    <x v="0"/>
  </r>
  <r>
    <x v="2"/>
    <x v="10"/>
    <x v="16"/>
    <x v="65"/>
    <n v="198"/>
    <n v="64515.85"/>
    <n v="32992.849999999991"/>
    <n v="31523.000000000004"/>
    <n v="0"/>
    <n v="16867.38"/>
    <n v="8711.3700000000008"/>
    <n v="1856.12"/>
    <n v="6986.01"/>
    <n v="22"/>
    <n v="12638.94"/>
    <n v="17228.009999999998"/>
    <n v="276"/>
    <n v="160.56"/>
    <n v="67.459999999999994"/>
    <n v="27"/>
    <n v="0"/>
    <n v="0"/>
    <x v="0"/>
    <x v="0"/>
    <x v="0"/>
    <x v="0"/>
    <x v="0"/>
    <x v="0"/>
  </r>
  <r>
    <x v="2"/>
    <x v="10"/>
    <x v="16"/>
    <x v="121"/>
    <n v="73"/>
    <n v="43448.33"/>
    <n v="21261.200000000001"/>
    <n v="22187.13"/>
    <n v="0"/>
    <n v="6110.5"/>
    <n v="3719.5"/>
    <n v="3084.33"/>
    <n v="3778.31"/>
    <n v="22"/>
    <n v="11682.9"/>
    <n v="12870.29"/>
    <n v="205"/>
    <n v="1309.4000000000001"/>
    <n v="893.1"/>
    <n v="10"/>
    <n v="0"/>
    <n v="0"/>
    <x v="0"/>
    <x v="0"/>
    <x v="0"/>
    <x v="0"/>
    <x v="0"/>
    <x v="0"/>
  </r>
  <r>
    <x v="2"/>
    <x v="10"/>
    <x v="17"/>
    <x v="68"/>
    <n v="638"/>
    <n v="245671.8"/>
    <n v="157102.40999999997"/>
    <n v="88569.39"/>
    <n v="0"/>
    <n v="14553.35"/>
    <n v="25737.15"/>
    <n v="21212.58"/>
    <n v="20693.55"/>
    <n v="104"/>
    <n v="47373.5"/>
    <n v="109067"/>
    <n v="1314"/>
    <n v="5071.96"/>
    <n v="1604.72"/>
    <n v="73"/>
    <n v="0"/>
    <n v="0"/>
    <x v="0"/>
    <x v="0"/>
    <x v="0"/>
    <x v="0"/>
    <x v="0"/>
    <x v="0"/>
  </r>
  <r>
    <x v="2"/>
    <x v="10"/>
    <x v="17"/>
    <x v="132"/>
    <n v="36"/>
    <n v="50812.35"/>
    <n v="18784.160000000003"/>
    <n v="32028.189999999995"/>
    <n v="3"/>
    <n v="3244.75"/>
    <n v="2332.75"/>
    <n v="1582.48"/>
    <n v="572.91999999999996"/>
    <n v="7"/>
    <n v="4856.8"/>
    <n v="4565.8500000000004"/>
    <n v="78"/>
    <n v="161.9"/>
    <n v="74.64"/>
    <n v="4"/>
    <n v="22182.26"/>
    <n v="11238"/>
    <x v="0"/>
    <x v="0"/>
    <x v="0"/>
    <x v="0"/>
    <x v="0"/>
    <x v="0"/>
  </r>
  <r>
    <x v="2"/>
    <x v="10"/>
    <x v="18"/>
    <x v="69"/>
    <n v="118"/>
    <n v="263006.05"/>
    <n v="88592.790000000008"/>
    <n v="174413.25999999998"/>
    <n v="7"/>
    <n v="12669.75"/>
    <n v="3894"/>
    <n v="2886.9"/>
    <n v="1020.4"/>
    <n v="20"/>
    <n v="9762.1"/>
    <n v="4454.2299999999996"/>
    <n v="129"/>
    <n v="297.20999999999998"/>
    <n v="8.84"/>
    <n v="9"/>
    <n v="148797.29999999999"/>
    <n v="79215.360000000001"/>
    <x v="0"/>
    <x v="0"/>
    <x v="0"/>
    <x v="0"/>
    <x v="0"/>
    <x v="0"/>
  </r>
  <r>
    <x v="2"/>
    <x v="10"/>
    <x v="19"/>
    <x v="71"/>
    <n v="289"/>
    <n v="353430.37"/>
    <n v="126787.32999999999"/>
    <n v="226643.04"/>
    <n v="1"/>
    <n v="28832.38"/>
    <n v="10770.12"/>
    <n v="27137.83"/>
    <n v="22359.97"/>
    <n v="112"/>
    <n v="89988.96"/>
    <n v="63039.91"/>
    <n v="1120"/>
    <n v="51648.87"/>
    <n v="14435.11"/>
    <n v="48"/>
    <n v="0"/>
    <n v="16182.22"/>
    <x v="0"/>
    <x v="0"/>
    <x v="0"/>
    <x v="0"/>
    <x v="0"/>
    <x v="0"/>
  </r>
  <r>
    <x v="2"/>
    <x v="10"/>
    <x v="19"/>
    <x v="122"/>
    <n v="174"/>
    <n v="232193.59"/>
    <n v="86555.199999999983"/>
    <n v="145638.39000000001"/>
    <n v="2"/>
    <n v="20080.75"/>
    <n v="6606.75"/>
    <n v="19414.599999999999"/>
    <n v="15646.53"/>
    <n v="52"/>
    <n v="29294.720000000001"/>
    <n v="22832.76"/>
    <n v="237"/>
    <n v="53668.32"/>
    <n v="28138.639999999999"/>
    <n v="49"/>
    <n v="900"/>
    <n v="13330.52"/>
    <x v="0"/>
    <x v="0"/>
    <x v="0"/>
    <x v="0"/>
    <x v="0"/>
    <x v="0"/>
  </r>
  <r>
    <x v="2"/>
    <x v="10"/>
    <x v="20"/>
    <x v="74"/>
    <n v="342"/>
    <n v="186798.71"/>
    <n v="112706.46999999999"/>
    <n v="74092.240000000005"/>
    <n v="1"/>
    <n v="15043.07"/>
    <n v="12187.18"/>
    <n v="26723.200000000001"/>
    <n v="40646.22"/>
    <n v="208"/>
    <n v="21032.18"/>
    <n v="52843.03"/>
    <n v="576"/>
    <n v="3765.55"/>
    <n v="7030.04"/>
    <n v="56"/>
    <n v="3330.24"/>
    <n v="0"/>
    <x v="0"/>
    <x v="0"/>
    <x v="0"/>
    <x v="0"/>
    <x v="0"/>
    <x v="0"/>
  </r>
  <r>
    <x v="2"/>
    <x v="10"/>
    <x v="20"/>
    <x v="75"/>
    <n v="179"/>
    <n v="630078.93000000005"/>
    <n v="205629.56000000006"/>
    <n v="424449.37"/>
    <n v="61"/>
    <n v="15284.7"/>
    <n v="4979.3"/>
    <n v="27473.06"/>
    <n v="12909.28"/>
    <n v="123"/>
    <n v="29928.36"/>
    <n v="15030.27"/>
    <n v="370"/>
    <n v="1193.8499999999999"/>
    <n v="791.6"/>
    <n v="17"/>
    <n v="345704.4"/>
    <n v="171919.1"/>
    <x v="0"/>
    <x v="0"/>
    <x v="0"/>
    <x v="0"/>
    <x v="0"/>
    <x v="0"/>
  </r>
  <r>
    <x v="2"/>
    <x v="10"/>
    <x v="20"/>
    <x v="76"/>
    <n v="269"/>
    <n v="428852.43"/>
    <n v="166451.82"/>
    <n v="262400.61"/>
    <n v="42"/>
    <n v="18429.95"/>
    <n v="12784.05"/>
    <n v="30259.119999999999"/>
    <n v="26343.66"/>
    <n v="174"/>
    <n v="15684.24"/>
    <n v="22937.23"/>
    <n v="369"/>
    <n v="4431.1000000000004"/>
    <n v="2678.92"/>
    <n v="44"/>
    <n v="186886.2"/>
    <n v="101708"/>
    <x v="0"/>
    <x v="0"/>
    <x v="0"/>
    <x v="0"/>
    <x v="0"/>
    <x v="0"/>
  </r>
  <r>
    <x v="2"/>
    <x v="10"/>
    <x v="20"/>
    <x v="77"/>
    <n v="329"/>
    <n v="275747.26"/>
    <n v="158704.73000000001"/>
    <n v="117042.53"/>
    <n v="25"/>
    <n v="15212.06"/>
    <n v="11574.94"/>
    <n v="23584.25"/>
    <n v="32644.13"/>
    <n v="171"/>
    <n v="26672.93"/>
    <n v="30861.8"/>
    <n v="481"/>
    <n v="3052.55"/>
    <n v="3850.89"/>
    <n v="34"/>
    <n v="44597.74"/>
    <n v="79772.97"/>
    <x v="0"/>
    <x v="0"/>
    <x v="0"/>
    <x v="0"/>
    <x v="0"/>
    <x v="0"/>
  </r>
  <r>
    <x v="2"/>
    <x v="10"/>
    <x v="20"/>
    <x v="78"/>
    <n v="266"/>
    <n v="246503.81"/>
    <n v="120487.93"/>
    <n v="126015.88"/>
    <n v="20"/>
    <n v="11411.49"/>
    <n v="9815.01"/>
    <n v="20587"/>
    <n v="25141.22"/>
    <n v="146"/>
    <n v="19937.23"/>
    <n v="25561.919999999998"/>
    <n v="395"/>
    <n v="4196.71"/>
    <n v="3326.15"/>
    <n v="39"/>
    <n v="65474.45"/>
    <n v="56643.63"/>
    <x v="0"/>
    <x v="0"/>
    <x v="0"/>
    <x v="0"/>
    <x v="0"/>
    <x v="0"/>
  </r>
  <r>
    <x v="2"/>
    <x v="10"/>
    <x v="21"/>
    <x v="79"/>
    <n v="45"/>
    <n v="44941.120000000003"/>
    <n v="10164.670000000006"/>
    <n v="34776.449999999997"/>
    <n v="0"/>
    <n v="2503.25"/>
    <n v="1014.75"/>
    <n v="4485.88"/>
    <n v="2584.4699999999998"/>
    <n v="23"/>
    <n v="1872.56"/>
    <n v="3328.01"/>
    <n v="57"/>
    <n v="2187.7600000000002"/>
    <n v="3237.44"/>
    <n v="19"/>
    <n v="0"/>
    <n v="0"/>
    <x v="0"/>
    <x v="0"/>
    <x v="0"/>
    <x v="0"/>
    <x v="0"/>
    <x v="0"/>
  </r>
  <r>
    <x v="2"/>
    <x v="10"/>
    <x v="21"/>
    <x v="80"/>
    <n v="45"/>
    <n v="33822.03"/>
    <n v="7038.02"/>
    <n v="26784.01"/>
    <n v="0"/>
    <n v="2840.65"/>
    <n v="732.35"/>
    <n v="3396.24"/>
    <n v="2141.31"/>
    <n v="18"/>
    <n v="909.66"/>
    <n v="1344.27"/>
    <n v="20"/>
    <n v="3094.46"/>
    <n v="2820.09"/>
    <n v="24"/>
    <n v="0"/>
    <n v="0"/>
    <x v="0"/>
    <x v="0"/>
    <x v="0"/>
    <x v="0"/>
    <x v="0"/>
    <x v="0"/>
  </r>
  <r>
    <x v="2"/>
    <x v="10"/>
    <x v="21"/>
    <x v="74"/>
    <n v="3"/>
    <n v="1556.94"/>
    <n v="255.53999999999996"/>
    <n v="1301.4000000000001"/>
    <n v="0"/>
    <n v="261"/>
    <n v="82.5"/>
    <n v="325.8"/>
    <n v="0"/>
    <n v="1"/>
    <n v="714.6"/>
    <n v="173.04"/>
    <n v="9"/>
    <n v="0"/>
    <n v="0"/>
    <n v="0"/>
    <n v="0"/>
    <n v="0"/>
    <x v="0"/>
    <x v="0"/>
    <x v="0"/>
    <x v="0"/>
    <x v="0"/>
    <x v="0"/>
  </r>
  <r>
    <x v="2"/>
    <x v="10"/>
    <x v="21"/>
    <x v="77"/>
    <n v="17"/>
    <n v="8496.7199999999993"/>
    <n v="3541.4799999999996"/>
    <n v="4955.24"/>
    <n v="0"/>
    <n v="1075.58"/>
    <n v="806.92"/>
    <n v="1409.6"/>
    <n v="1869.97"/>
    <n v="11"/>
    <n v="39.4"/>
    <n v="636.04999999999995"/>
    <n v="8"/>
    <n v="331.66"/>
    <n v="228.54"/>
    <n v="5"/>
    <n v="0"/>
    <n v="0"/>
    <x v="0"/>
    <x v="0"/>
    <x v="0"/>
    <x v="0"/>
    <x v="0"/>
    <x v="0"/>
  </r>
  <r>
    <x v="2"/>
    <x v="10"/>
    <x v="21"/>
    <x v="78"/>
    <n v="11"/>
    <n v="6267.87"/>
    <n v="2482.5299999999997"/>
    <n v="3785.34"/>
    <n v="0"/>
    <n v="633.6"/>
    <n v="566.4"/>
    <n v="749.88"/>
    <n v="975.18"/>
    <n v="6"/>
    <n v="88.24"/>
    <n v="478.39"/>
    <n v="7"/>
    <n v="115.62"/>
    <n v="462.56"/>
    <n v="6"/>
    <n v="0"/>
    <n v="0"/>
    <x v="0"/>
    <x v="0"/>
    <x v="0"/>
    <x v="0"/>
    <x v="0"/>
    <x v="0"/>
  </r>
  <r>
    <x v="2"/>
    <x v="10"/>
    <x v="21"/>
    <x v="155"/>
    <n v="19"/>
    <n v="17716.3"/>
    <n v="10168.64"/>
    <n v="7547.66"/>
    <n v="0"/>
    <n v="889.2"/>
    <n v="598.79999999999995"/>
    <n v="1255.27"/>
    <n v="1998.53"/>
    <n v="10"/>
    <n v="536.54999999999995"/>
    <n v="5592.35"/>
    <n v="47"/>
    <n v="521.64"/>
    <n v="1978.96"/>
    <n v="7"/>
    <n v="0"/>
    <n v="0"/>
    <x v="0"/>
    <x v="0"/>
    <x v="0"/>
    <x v="0"/>
    <x v="0"/>
    <x v="0"/>
  </r>
  <r>
    <x v="2"/>
    <x v="10"/>
    <x v="30"/>
    <x v="134"/>
    <n v="0"/>
    <n v="68793.36"/>
    <n v="68793.36"/>
    <n v="0"/>
    <n v="30"/>
    <n v="0"/>
    <n v="0"/>
    <n v="0"/>
    <n v="0"/>
    <n v="0"/>
    <n v="0"/>
    <n v="0"/>
    <n v="0"/>
    <n v="0"/>
    <n v="0"/>
    <n v="0"/>
    <n v="0"/>
    <n v="68793.36"/>
    <x v="0"/>
    <x v="0"/>
    <x v="0"/>
    <x v="0"/>
    <x v="0"/>
    <x v="0"/>
  </r>
  <r>
    <x v="2"/>
    <x v="10"/>
    <x v="28"/>
    <x v="6"/>
    <n v="206"/>
    <n v="36693.65"/>
    <n v="14982.050000000003"/>
    <n v="21711.599999999999"/>
    <n v="0"/>
    <n v="11865.65"/>
    <n v="5556.85"/>
    <n v="83.58"/>
    <n v="586.76"/>
    <n v="4"/>
    <n v="1150.68"/>
    <n v="3206.31"/>
    <n v="42"/>
    <n v="8420.69"/>
    <n v="5632.13"/>
    <n v="335"/>
    <n v="0"/>
    <n v="0"/>
    <x v="0"/>
    <x v="0"/>
    <x v="0"/>
    <x v="0"/>
    <x v="0"/>
    <x v="0"/>
  </r>
  <r>
    <x v="2"/>
    <x v="10"/>
    <x v="28"/>
    <x v="9"/>
    <n v="7"/>
    <n v="1155.4000000000001"/>
    <n v="703.72"/>
    <n v="451.68"/>
    <n v="0"/>
    <n v="327.60000000000002"/>
    <n v="207.4"/>
    <n v="102"/>
    <n v="408"/>
    <n v="1"/>
    <n v="0"/>
    <n v="0"/>
    <n v="0"/>
    <n v="22.08"/>
    <n v="88.32"/>
    <n v="1"/>
    <n v="0"/>
    <n v="0"/>
    <x v="0"/>
    <x v="0"/>
    <x v="0"/>
    <x v="0"/>
    <x v="0"/>
    <x v="0"/>
  </r>
  <r>
    <x v="2"/>
    <x v="10"/>
    <x v="28"/>
    <x v="10"/>
    <n v="1"/>
    <n v="380.6"/>
    <n v="306.87"/>
    <n v="73.73"/>
    <n v="0"/>
    <n v="12"/>
    <n v="48"/>
    <n v="0"/>
    <n v="0"/>
    <n v="0"/>
    <n v="34.43"/>
    <n v="149.66999999999999"/>
    <n v="2"/>
    <n v="27.3"/>
    <n v="109.2"/>
    <n v="4"/>
    <n v="0"/>
    <n v="0"/>
    <x v="0"/>
    <x v="0"/>
    <x v="0"/>
    <x v="0"/>
    <x v="0"/>
    <x v="0"/>
  </r>
  <r>
    <x v="2"/>
    <x v="10"/>
    <x v="28"/>
    <x v="12"/>
    <n v="4"/>
    <n v="1051.5999999999999"/>
    <n v="551.3599999999999"/>
    <n v="500.24"/>
    <n v="0"/>
    <n v="193.2"/>
    <n v="100.8"/>
    <n v="0"/>
    <n v="0"/>
    <n v="0"/>
    <n v="56.14"/>
    <n v="224.56"/>
    <n v="2"/>
    <n v="250.9"/>
    <n v="226"/>
    <n v="9"/>
    <n v="0"/>
    <n v="0"/>
    <x v="0"/>
    <x v="0"/>
    <x v="0"/>
    <x v="0"/>
    <x v="0"/>
    <x v="0"/>
  </r>
  <r>
    <x v="2"/>
    <x v="10"/>
    <x v="28"/>
    <x v="14"/>
    <n v="259"/>
    <n v="41156.769999999997"/>
    <n v="18367.39"/>
    <n v="22789.379999999997"/>
    <n v="0"/>
    <n v="13428.55"/>
    <n v="7580.45"/>
    <n v="72.06"/>
    <n v="604.34"/>
    <n v="4"/>
    <n v="130.83000000000001"/>
    <n v="422.34"/>
    <n v="9"/>
    <n v="9037.94"/>
    <n v="9760.26"/>
    <n v="509"/>
    <n v="0"/>
    <n v="0"/>
    <x v="0"/>
    <x v="0"/>
    <x v="0"/>
    <x v="0"/>
    <x v="0"/>
    <x v="0"/>
  </r>
  <r>
    <x v="2"/>
    <x v="10"/>
    <x v="28"/>
    <x v="20"/>
    <n v="51"/>
    <n v="7618.8"/>
    <n v="1751.9800000000005"/>
    <n v="5866.82"/>
    <n v="0"/>
    <n v="3132.45"/>
    <n v="1185.55"/>
    <n v="0"/>
    <n v="0"/>
    <n v="0"/>
    <n v="894.42"/>
    <n v="39.68"/>
    <n v="7"/>
    <n v="1356.95"/>
    <n v="526.75"/>
    <n v="48"/>
    <n v="0"/>
    <n v="0"/>
    <x v="0"/>
    <x v="0"/>
    <x v="0"/>
    <x v="0"/>
    <x v="0"/>
    <x v="0"/>
  </r>
  <r>
    <x v="2"/>
    <x v="10"/>
    <x v="28"/>
    <x v="113"/>
    <n v="15"/>
    <n v="2035.78"/>
    <n v="362.81999999999994"/>
    <n v="1672.96"/>
    <n v="0"/>
    <n v="1105.7"/>
    <n v="253.8"/>
    <n v="0"/>
    <n v="0"/>
    <n v="0"/>
    <n v="0"/>
    <n v="0"/>
    <n v="0"/>
    <n v="567.26"/>
    <n v="109.02"/>
    <n v="14"/>
    <n v="0"/>
    <n v="0"/>
    <x v="0"/>
    <x v="0"/>
    <x v="0"/>
    <x v="0"/>
    <x v="0"/>
    <x v="0"/>
  </r>
  <r>
    <x v="2"/>
    <x v="10"/>
    <x v="28"/>
    <x v="173"/>
    <n v="1"/>
    <n v="791.2"/>
    <n v="0"/>
    <n v="791.2"/>
    <n v="0"/>
    <n v="168"/>
    <n v="0"/>
    <n v="0"/>
    <n v="0"/>
    <n v="0"/>
    <n v="623.20000000000005"/>
    <n v="0"/>
    <n v="5"/>
    <n v="0"/>
    <n v="0"/>
    <n v="0"/>
    <n v="0"/>
    <n v="0"/>
    <x v="0"/>
    <x v="0"/>
    <x v="0"/>
    <x v="0"/>
    <x v="0"/>
    <x v="0"/>
  </r>
  <r>
    <x v="2"/>
    <x v="10"/>
    <x v="28"/>
    <x v="24"/>
    <n v="2"/>
    <n v="5945"/>
    <n v="5945"/>
    <n v="0"/>
    <n v="0"/>
    <n v="0"/>
    <n v="600"/>
    <n v="0"/>
    <n v="450.66"/>
    <n v="4"/>
    <n v="0"/>
    <n v="342.78"/>
    <n v="2"/>
    <n v="0"/>
    <n v="4551.5600000000004"/>
    <n v="12"/>
    <n v="0"/>
    <n v="0"/>
    <x v="0"/>
    <x v="0"/>
    <x v="0"/>
    <x v="0"/>
    <x v="0"/>
    <x v="0"/>
  </r>
  <r>
    <x v="2"/>
    <x v="10"/>
    <x v="32"/>
    <x v="158"/>
    <n v="1"/>
    <n v="7284"/>
    <n v="0"/>
    <n v="7284"/>
    <n v="0"/>
    <n v="84"/>
    <n v="0"/>
    <n v="0"/>
    <n v="0"/>
    <n v="0"/>
    <n v="0"/>
    <n v="0"/>
    <n v="0"/>
    <n v="0"/>
    <n v="0"/>
    <n v="0"/>
    <n v="0"/>
    <n v="0"/>
    <x v="0"/>
    <x v="0"/>
    <x v="0"/>
    <x v="0"/>
    <x v="0"/>
    <x v="0"/>
  </r>
  <r>
    <x v="2"/>
    <x v="10"/>
    <x v="32"/>
    <x v="159"/>
    <n v="0"/>
    <n v="3200"/>
    <n v="0"/>
    <n v="3200"/>
    <n v="0"/>
    <n v="0"/>
    <n v="0"/>
    <n v="0"/>
    <n v="0"/>
    <n v="0"/>
    <n v="0"/>
    <n v="0"/>
    <n v="0"/>
    <n v="0"/>
    <n v="0"/>
    <n v="0"/>
    <n v="0"/>
    <n v="0"/>
    <x v="0"/>
    <x v="0"/>
    <x v="0"/>
    <x v="0"/>
    <x v="0"/>
    <x v="0"/>
  </r>
  <r>
    <x v="2"/>
    <x v="10"/>
    <x v="33"/>
    <x v="160"/>
    <n v="9"/>
    <n v="315"/>
    <n v="0"/>
    <n v="315"/>
    <n v="0"/>
    <n v="315"/>
    <n v="0"/>
    <n v="0"/>
    <n v="0"/>
    <n v="0"/>
    <n v="0"/>
    <n v="0"/>
    <n v="0"/>
    <n v="0"/>
    <n v="0"/>
    <n v="0"/>
    <n v="0"/>
    <n v="0"/>
    <x v="0"/>
    <x v="0"/>
    <x v="0"/>
    <x v="0"/>
    <x v="0"/>
    <x v="0"/>
  </r>
  <r>
    <x v="2"/>
    <x v="10"/>
    <x v="33"/>
    <x v="161"/>
    <n v="5"/>
    <n v="192.5"/>
    <n v="0"/>
    <n v="192.5"/>
    <n v="0"/>
    <n v="192.5"/>
    <n v="0"/>
    <n v="0"/>
    <n v="0"/>
    <n v="0"/>
    <n v="0"/>
    <n v="0"/>
    <n v="0"/>
    <n v="0"/>
    <n v="0"/>
    <n v="0"/>
    <n v="0"/>
    <n v="0"/>
    <x v="0"/>
    <x v="0"/>
    <x v="0"/>
    <x v="0"/>
    <x v="0"/>
    <x v="0"/>
  </r>
  <r>
    <x v="2"/>
    <x v="10"/>
    <x v="33"/>
    <x v="162"/>
    <n v="3"/>
    <n v="120"/>
    <n v="0"/>
    <n v="120"/>
    <n v="0"/>
    <n v="120"/>
    <n v="0"/>
    <n v="0"/>
    <n v="0"/>
    <n v="0"/>
    <n v="0"/>
    <n v="0"/>
    <n v="0"/>
    <n v="0"/>
    <n v="0"/>
    <n v="0"/>
    <n v="0"/>
    <n v="0"/>
    <x v="0"/>
    <x v="0"/>
    <x v="0"/>
    <x v="0"/>
    <x v="0"/>
    <x v="0"/>
  </r>
  <r>
    <x v="2"/>
    <x v="10"/>
    <x v="34"/>
    <x v="163"/>
    <n v="18"/>
    <n v="10015"/>
    <n v="1637.7800000000007"/>
    <n v="8377.2199999999993"/>
    <n v="0"/>
    <n v="2092.5"/>
    <n v="835"/>
    <n v="420.68"/>
    <n v="197.92"/>
    <n v="5"/>
    <n v="5851.7"/>
    <n v="584.54999999999995"/>
    <n v="25"/>
    <n v="12.34"/>
    <n v="20.309999999999999"/>
    <n v="4"/>
    <n v="0"/>
    <n v="0"/>
    <x v="0"/>
    <x v="0"/>
    <x v="0"/>
    <x v="0"/>
    <x v="0"/>
    <x v="0"/>
  </r>
  <r>
    <x v="2"/>
    <x v="10"/>
    <x v="22"/>
    <x v="83"/>
    <n v="196"/>
    <n v="638319.92000000004"/>
    <n v="562059.45000000007"/>
    <n v="76260.47"/>
    <n v="13"/>
    <n v="23886.51"/>
    <n v="10164.74"/>
    <n v="9889.11"/>
    <n v="10324.719999999999"/>
    <n v="113"/>
    <n v="1308.1300000000001"/>
    <n v="1015.8"/>
    <n v="22"/>
    <n v="1095.8"/>
    <n v="1113.9000000000001"/>
    <n v="15"/>
    <n v="40074.92"/>
    <n v="539440.30000000005"/>
    <x v="0"/>
    <x v="0"/>
    <x v="0"/>
    <x v="0"/>
    <x v="0"/>
    <x v="0"/>
  </r>
  <r>
    <x v="2"/>
    <x v="10"/>
    <x v="22"/>
    <x v="84"/>
    <n v="180"/>
    <n v="137067.89000000001"/>
    <n v="98879.860000000015"/>
    <n v="38188.03"/>
    <n v="7"/>
    <n v="19300.78"/>
    <n v="8995.4699999999993"/>
    <n v="11539.82"/>
    <n v="10582.34"/>
    <n v="118"/>
    <n v="2341.2199999999998"/>
    <n v="205.25"/>
    <n v="22"/>
    <n v="1623.21"/>
    <n v="284.83999999999997"/>
    <n v="9"/>
    <n v="3019"/>
    <n v="78811.960000000006"/>
    <x v="0"/>
    <x v="0"/>
    <x v="0"/>
    <x v="0"/>
    <x v="0"/>
    <x v="0"/>
  </r>
  <r>
    <x v="2"/>
    <x v="10"/>
    <x v="22"/>
    <x v="85"/>
    <n v="213"/>
    <n v="385254.07"/>
    <n v="268883.16000000003"/>
    <n v="116370.91"/>
    <n v="7"/>
    <n v="22926.77"/>
    <n v="11514.48"/>
    <n v="9164.9500000000007"/>
    <n v="19393.849999999999"/>
    <n v="131"/>
    <n v="1602.97"/>
    <n v="6180.86"/>
    <n v="65"/>
    <n v="640.14"/>
    <n v="573.34"/>
    <n v="4"/>
    <n v="82036.08"/>
    <n v="231220.6"/>
    <x v="0"/>
    <x v="0"/>
    <x v="0"/>
    <x v="0"/>
    <x v="0"/>
    <x v="0"/>
  </r>
  <r>
    <x v="2"/>
    <x v="10"/>
    <x v="22"/>
    <x v="87"/>
    <n v="199"/>
    <n v="455601.66"/>
    <n v="371656.93999999994"/>
    <n v="83944.72"/>
    <n v="5"/>
    <n v="16590.759999999998"/>
    <n v="8337.99"/>
    <n v="32045.79"/>
    <n v="25096.080000000002"/>
    <n v="119"/>
    <n v="11653.2"/>
    <n v="8477.58"/>
    <n v="208"/>
    <n v="1494.97"/>
    <n v="925.28"/>
    <n v="20"/>
    <n v="22160"/>
    <n v="328820"/>
    <x v="0"/>
    <x v="0"/>
    <x v="0"/>
    <x v="0"/>
    <x v="0"/>
    <x v="0"/>
  </r>
  <r>
    <x v="2"/>
    <x v="10"/>
    <x v="22"/>
    <x v="123"/>
    <n v="0"/>
    <n v="53.95"/>
    <n v="53.95"/>
    <n v="0"/>
    <n v="0"/>
    <n v="0"/>
    <n v="0"/>
    <n v="0"/>
    <n v="0"/>
    <n v="0"/>
    <n v="0"/>
    <n v="53.95"/>
    <n v="1"/>
    <n v="0"/>
    <n v="0"/>
    <n v="0"/>
    <n v="0"/>
    <n v="0"/>
    <x v="0"/>
    <x v="0"/>
    <x v="0"/>
    <x v="0"/>
    <x v="0"/>
    <x v="0"/>
  </r>
  <r>
    <x v="2"/>
    <x v="10"/>
    <x v="22"/>
    <x v="164"/>
    <n v="545"/>
    <n v="190408.38"/>
    <n v="134073.09"/>
    <n v="56335.29"/>
    <n v="0"/>
    <n v="17570.900000000001"/>
    <n v="14361.1"/>
    <n v="31890.080000000002"/>
    <n v="95630.15"/>
    <n v="332"/>
    <n v="4000.1"/>
    <n v="20184.32"/>
    <n v="236"/>
    <n v="2874.21"/>
    <n v="3897.52"/>
    <n v="30"/>
    <n v="0"/>
    <n v="0"/>
    <x v="0"/>
    <x v="0"/>
    <x v="0"/>
    <x v="0"/>
    <x v="0"/>
    <x v="0"/>
  </r>
  <r>
    <x v="2"/>
    <x v="10"/>
    <x v="23"/>
    <x v="135"/>
    <n v="280"/>
    <n v="119622.53"/>
    <n v="75705.47"/>
    <n v="43917.06"/>
    <n v="0"/>
    <n v="2800.22"/>
    <n v="8808.8799999999992"/>
    <n v="0"/>
    <n v="0"/>
    <n v="0"/>
    <n v="0"/>
    <n v="0"/>
    <n v="0"/>
    <n v="10945.84"/>
    <n v="66896.59"/>
    <n v="236"/>
    <n v="0"/>
    <n v="0"/>
    <x v="0"/>
    <x v="0"/>
    <x v="0"/>
    <x v="0"/>
    <x v="0"/>
    <x v="0"/>
  </r>
  <r>
    <x v="2"/>
    <x v="10"/>
    <x v="23"/>
    <x v="90"/>
    <n v="218"/>
    <n v="110780.53"/>
    <n v="97372.28"/>
    <n v="13408.25"/>
    <n v="0"/>
    <n v="2039.52"/>
    <n v="6788.48"/>
    <n v="0"/>
    <n v="0"/>
    <n v="0"/>
    <n v="0"/>
    <n v="0"/>
    <n v="0"/>
    <n v="9349.73"/>
    <n v="90583.8"/>
    <n v="379"/>
    <n v="0"/>
    <n v="0"/>
    <x v="0"/>
    <x v="0"/>
    <x v="0"/>
    <x v="0"/>
    <x v="0"/>
    <x v="0"/>
  </r>
  <r>
    <x v="2"/>
    <x v="10"/>
    <x v="23"/>
    <x v="91"/>
    <n v="233"/>
    <n v="96578.32"/>
    <n v="84532.860000000015"/>
    <n v="12045.46"/>
    <n v="0"/>
    <n v="2026.58"/>
    <n v="5882.12"/>
    <n v="0"/>
    <n v="0"/>
    <n v="0"/>
    <n v="0"/>
    <n v="0"/>
    <n v="0"/>
    <n v="9443.8799999999992"/>
    <n v="78650.740000000005"/>
    <n v="303"/>
    <n v="0"/>
    <n v="0"/>
    <x v="0"/>
    <x v="0"/>
    <x v="0"/>
    <x v="0"/>
    <x v="0"/>
    <x v="0"/>
  </r>
  <r>
    <x v="2"/>
    <x v="10"/>
    <x v="23"/>
    <x v="124"/>
    <n v="97"/>
    <n v="45422.85"/>
    <n v="32258.87"/>
    <n v="13163.98"/>
    <n v="0"/>
    <n v="1447.11"/>
    <n v="3281.39"/>
    <n v="0"/>
    <n v="0"/>
    <n v="0"/>
    <n v="0"/>
    <n v="0"/>
    <n v="0"/>
    <n v="4653.87"/>
    <n v="28977.48"/>
    <n v="122"/>
    <n v="0"/>
    <n v="0"/>
    <x v="0"/>
    <x v="0"/>
    <x v="0"/>
    <x v="0"/>
    <x v="0"/>
    <x v="0"/>
  </r>
  <r>
    <x v="2"/>
    <x v="10"/>
    <x v="23"/>
    <x v="125"/>
    <n v="23"/>
    <n v="62054.62"/>
    <n v="29228.590000000004"/>
    <n v="32826.03"/>
    <n v="8"/>
    <n v="359.58"/>
    <n v="717.52"/>
    <n v="0"/>
    <n v="0"/>
    <n v="0"/>
    <n v="0"/>
    <n v="0"/>
    <n v="0"/>
    <n v="677.95"/>
    <n v="6562.4"/>
    <n v="22"/>
    <n v="31788.5"/>
    <n v="21948.67"/>
    <x v="0"/>
    <x v="0"/>
    <x v="0"/>
    <x v="0"/>
    <x v="0"/>
    <x v="0"/>
  </r>
  <r>
    <x v="2"/>
    <x v="10"/>
    <x v="23"/>
    <x v="165"/>
    <n v="23"/>
    <n v="23375.09"/>
    <n v="8399.91"/>
    <n v="14975.18"/>
    <n v="0"/>
    <n v="328.15"/>
    <n v="1022.25"/>
    <n v="0"/>
    <n v="0"/>
    <n v="0"/>
    <n v="0"/>
    <n v="0"/>
    <n v="0"/>
    <n v="345.03"/>
    <n v="7377.66"/>
    <n v="14"/>
    <n v="0"/>
    <n v="0"/>
    <x v="0"/>
    <x v="0"/>
    <x v="0"/>
    <x v="0"/>
    <x v="0"/>
    <x v="0"/>
  </r>
  <r>
    <x v="2"/>
    <x v="10"/>
    <x v="24"/>
    <x v="94"/>
    <n v="360"/>
    <n v="251356.42"/>
    <n v="95010.200000000012"/>
    <n v="156346.22"/>
    <n v="32"/>
    <n v="39058.54"/>
    <n v="16526.46"/>
    <n v="8395.7999999999993"/>
    <n v="9599.0499999999993"/>
    <n v="29"/>
    <n v="1636.26"/>
    <n v="1215.6400000000001"/>
    <n v="18"/>
    <n v="2428.02"/>
    <n v="2160.85"/>
    <n v="36"/>
    <n v="104827.6"/>
    <n v="65508.22"/>
    <x v="0"/>
    <x v="0"/>
    <x v="0"/>
    <x v="0"/>
    <x v="0"/>
    <x v="0"/>
  </r>
  <r>
    <x v="2"/>
    <x v="10"/>
    <x v="24"/>
    <x v="95"/>
    <n v="20"/>
    <n v="32633.41"/>
    <n v="25034.11"/>
    <n v="7599.3"/>
    <n v="2"/>
    <n v="2326"/>
    <n v="719"/>
    <n v="976"/>
    <n v="0"/>
    <n v="1"/>
    <n v="0"/>
    <n v="0"/>
    <n v="0"/>
    <n v="210.4"/>
    <n v="195"/>
    <n v="2"/>
    <n v="4086.9"/>
    <n v="24120.11"/>
    <x v="0"/>
    <x v="0"/>
    <x v="0"/>
    <x v="0"/>
    <x v="0"/>
    <x v="0"/>
  </r>
  <r>
    <x v="2"/>
    <x v="10"/>
    <x v="24"/>
    <x v="97"/>
    <n v="203"/>
    <n v="245145.45"/>
    <n v="191281.74000000002"/>
    <n v="53863.71"/>
    <n v="15"/>
    <n v="19181.64"/>
    <n v="8529.61"/>
    <n v="5431.91"/>
    <n v="14446.15"/>
    <n v="27"/>
    <n v="65.7"/>
    <n v="0"/>
    <n v="1"/>
    <n v="361.96"/>
    <n v="1490.56"/>
    <n v="13"/>
    <n v="28822.5"/>
    <n v="166815.4"/>
    <x v="0"/>
    <x v="0"/>
    <x v="0"/>
    <x v="0"/>
    <x v="0"/>
    <x v="0"/>
  </r>
  <r>
    <x v="2"/>
    <x v="10"/>
    <x v="24"/>
    <x v="98"/>
    <n v="207"/>
    <n v="138398.99"/>
    <n v="42292.619999999995"/>
    <n v="96106.37"/>
    <n v="11"/>
    <n v="22787.26"/>
    <n v="9907.74"/>
    <n v="10516.75"/>
    <n v="4922.25"/>
    <n v="26"/>
    <n v="2136.64"/>
    <n v="1022.7"/>
    <n v="23"/>
    <n v="1179.52"/>
    <n v="267.99"/>
    <n v="8"/>
    <n v="59486.2"/>
    <n v="26171.94"/>
    <x v="0"/>
    <x v="0"/>
    <x v="0"/>
    <x v="0"/>
    <x v="0"/>
    <x v="0"/>
  </r>
  <r>
    <x v="2"/>
    <x v="10"/>
    <x v="24"/>
    <x v="126"/>
    <n v="99"/>
    <n v="30880.1"/>
    <n v="16637.07"/>
    <n v="14243.03"/>
    <n v="0"/>
    <n v="10899.14"/>
    <n v="4279.6099999999997"/>
    <n v="2496.79"/>
    <n v="11707.46"/>
    <n v="21"/>
    <n v="0"/>
    <n v="0"/>
    <n v="0"/>
    <n v="847.1"/>
    <n v="650"/>
    <n v="5"/>
    <n v="0"/>
    <n v="0"/>
    <x v="0"/>
    <x v="0"/>
    <x v="0"/>
    <x v="0"/>
    <x v="0"/>
    <x v="0"/>
  </r>
  <r>
    <x v="2"/>
    <x v="10"/>
    <x v="24"/>
    <x v="127"/>
    <n v="763"/>
    <n v="71069.52"/>
    <n v="31913.559999999998"/>
    <n v="39155.960000000006"/>
    <n v="0"/>
    <n v="32120.75"/>
    <n v="14378.75"/>
    <n v="2884.18"/>
    <n v="12880.27"/>
    <n v="24"/>
    <n v="404.87"/>
    <n v="1717.99"/>
    <n v="14"/>
    <n v="3138.16"/>
    <n v="2936.55"/>
    <n v="48"/>
    <n v="0"/>
    <n v="0"/>
    <x v="0"/>
    <x v="0"/>
    <x v="0"/>
    <x v="0"/>
    <x v="0"/>
    <x v="0"/>
  </r>
  <r>
    <x v="2"/>
    <x v="10"/>
    <x v="25"/>
    <x v="101"/>
    <n v="88"/>
    <n v="64438.18"/>
    <n v="38007.520000000004"/>
    <n v="26430.66"/>
    <n v="5"/>
    <n v="7713.14"/>
    <n v="6164.36"/>
    <n v="0"/>
    <n v="0"/>
    <n v="0"/>
    <n v="210.6"/>
    <n v="170.95"/>
    <n v="4"/>
    <n v="1059.92"/>
    <n v="5252.21"/>
    <n v="40"/>
    <n v="17447"/>
    <n v="26420"/>
    <x v="0"/>
    <x v="0"/>
    <x v="0"/>
    <x v="0"/>
    <x v="0"/>
    <x v="0"/>
  </r>
  <r>
    <x v="2"/>
    <x v="10"/>
    <x v="25"/>
    <x v="128"/>
    <n v="373"/>
    <n v="86233.82"/>
    <n v="56545.490000000005"/>
    <n v="29688.33"/>
    <n v="0"/>
    <n v="22238.400000000001"/>
    <n v="28306.6"/>
    <n v="28"/>
    <n v="958.7"/>
    <n v="1"/>
    <n v="61.76"/>
    <n v="497.94"/>
    <n v="2"/>
    <n v="6515.17"/>
    <n v="26782.25"/>
    <n v="222"/>
    <n v="0"/>
    <n v="0"/>
    <x v="0"/>
    <x v="0"/>
    <x v="0"/>
    <x v="0"/>
    <x v="0"/>
    <x v="0"/>
  </r>
  <r>
    <x v="2"/>
    <x v="10"/>
    <x v="25"/>
    <x v="137"/>
    <n v="14"/>
    <n v="106952.34"/>
    <n v="101774.34"/>
    <n v="5178"/>
    <n v="6"/>
    <n v="766.25"/>
    <n v="866.25"/>
    <n v="0"/>
    <n v="0"/>
    <n v="0"/>
    <n v="0"/>
    <n v="0"/>
    <n v="0"/>
    <n v="788.75"/>
    <n v="4498.6400000000003"/>
    <n v="22"/>
    <n v="0"/>
    <n v="96409.45"/>
    <x v="0"/>
    <x v="0"/>
    <x v="0"/>
    <x v="0"/>
    <x v="0"/>
    <x v="0"/>
  </r>
  <r>
    <x v="2"/>
    <x v="10"/>
    <x v="25"/>
    <x v="169"/>
    <n v="162"/>
    <n v="71662.080000000002"/>
    <n v="56410.68"/>
    <n v="15251.4"/>
    <n v="3"/>
    <n v="12428.76"/>
    <n v="11482.49"/>
    <n v="13.8"/>
    <n v="1466.25"/>
    <n v="1"/>
    <n v="0"/>
    <n v="0"/>
    <n v="0"/>
    <n v="635.34"/>
    <n v="9535.56"/>
    <n v="64"/>
    <n v="2173.5"/>
    <n v="33926.379999999997"/>
    <x v="0"/>
    <x v="0"/>
    <x v="0"/>
    <x v="0"/>
    <x v="0"/>
    <x v="0"/>
  </r>
  <r>
    <x v="2"/>
    <x v="10"/>
    <x v="26"/>
    <x v="104"/>
    <n v="153"/>
    <n v="45697.34"/>
    <n v="16061.049999999996"/>
    <n v="29636.29"/>
    <n v="0"/>
    <n v="11680.5"/>
    <n v="6788.25"/>
    <n v="0"/>
    <n v="0"/>
    <n v="0"/>
    <n v="3405.79"/>
    <n v="6370.07"/>
    <n v="77"/>
    <n v="0"/>
    <n v="2902.73"/>
    <n v="2"/>
    <n v="0"/>
    <n v="0"/>
    <x v="0"/>
    <x v="0"/>
    <x v="0"/>
    <x v="0"/>
    <x v="0"/>
    <x v="0"/>
  </r>
  <r>
    <x v="2"/>
    <x v="10"/>
    <x v="26"/>
    <x v="105"/>
    <n v="263"/>
    <n v="42639.19"/>
    <n v="21297.010000000006"/>
    <n v="21342.179999999997"/>
    <n v="0"/>
    <n v="18192.64"/>
    <n v="12666.11"/>
    <n v="0"/>
    <n v="0"/>
    <n v="0"/>
    <n v="1646.26"/>
    <n v="5755.22"/>
    <n v="82"/>
    <n v="498.28"/>
    <n v="2875.68"/>
    <n v="16"/>
    <n v="0"/>
    <n v="0"/>
    <x v="0"/>
    <x v="0"/>
    <x v="0"/>
    <x v="0"/>
    <x v="0"/>
    <x v="0"/>
  </r>
  <r>
    <x v="2"/>
    <x v="10"/>
    <x v="26"/>
    <x v="106"/>
    <n v="76"/>
    <n v="21458.71"/>
    <n v="7559.43"/>
    <n v="13899.279999999999"/>
    <n v="0"/>
    <n v="6052.23"/>
    <n v="5185.37"/>
    <n v="0"/>
    <n v="0"/>
    <n v="0"/>
    <n v="2692.05"/>
    <n v="2224.46"/>
    <n v="51"/>
    <n v="0"/>
    <n v="149.6"/>
    <n v="3"/>
    <n v="0"/>
    <n v="0"/>
    <x v="0"/>
    <x v="0"/>
    <x v="0"/>
    <x v="0"/>
    <x v="0"/>
    <x v="0"/>
  </r>
  <r>
    <x v="2"/>
    <x v="10"/>
    <x v="26"/>
    <x v="250"/>
    <n v="1"/>
    <n v="117"/>
    <n v="93.6"/>
    <n v="23.4"/>
    <n v="0"/>
    <n v="23.4"/>
    <n v="93.6"/>
    <n v="0"/>
    <n v="0"/>
    <n v="0"/>
    <n v="0"/>
    <n v="0"/>
    <n v="0"/>
    <n v="0"/>
    <n v="0"/>
    <n v="0"/>
    <n v="0"/>
    <n v="0"/>
    <x v="0"/>
    <x v="0"/>
    <x v="0"/>
    <x v="0"/>
    <x v="0"/>
    <x v="0"/>
  </r>
  <r>
    <x v="0"/>
    <x v="10"/>
    <x v="0"/>
    <x v="2"/>
    <n v="0"/>
    <n v="247"/>
    <n v="247"/>
    <n v="0"/>
    <n v="0"/>
    <n v="0"/>
    <n v="0"/>
    <n v="0"/>
    <n v="0"/>
    <n v="0"/>
    <n v="0"/>
    <n v="0"/>
    <n v="0"/>
    <n v="0"/>
    <n v="0"/>
    <n v="0"/>
    <n v="0"/>
    <n v="0"/>
    <x v="0"/>
    <x v="0"/>
    <x v="0"/>
    <x v="0"/>
    <x v="0"/>
    <x v="0"/>
  </r>
  <r>
    <x v="0"/>
    <x v="10"/>
    <x v="0"/>
    <x v="3"/>
    <n v="285"/>
    <n v="87339.199999999997"/>
    <n v="45394.850000000006"/>
    <n v="41944.349999999991"/>
    <n v="0"/>
    <n v="13012.65"/>
    <n v="11172.35"/>
    <n v="10951.79"/>
    <n v="9478.16"/>
    <n v="78"/>
    <n v="9639.18"/>
    <n v="10642.37"/>
    <n v="188"/>
    <n v="8621.23"/>
    <n v="10651.47"/>
    <n v="462"/>
    <n v="0"/>
    <n v="0"/>
    <x v="0"/>
    <x v="0"/>
    <x v="0"/>
    <x v="0"/>
    <x v="0"/>
    <x v="0"/>
  </r>
  <r>
    <x v="0"/>
    <x v="10"/>
    <x v="0"/>
    <x v="4"/>
    <n v="309"/>
    <n v="82677.55"/>
    <n v="48182.119999999995"/>
    <n v="34495.430000000008"/>
    <n v="0"/>
    <n v="14849.75"/>
    <n v="11515.25"/>
    <n v="7430.21"/>
    <n v="7401.39"/>
    <n v="75"/>
    <n v="9979.81"/>
    <n v="6330.24"/>
    <n v="134"/>
    <n v="9259.35"/>
    <n v="9248.5499999999993"/>
    <n v="421"/>
    <n v="0"/>
    <n v="0"/>
    <x v="0"/>
    <x v="0"/>
    <x v="0"/>
    <x v="0"/>
    <x v="0"/>
    <x v="0"/>
  </r>
  <r>
    <x v="0"/>
    <x v="10"/>
    <x v="0"/>
    <x v="6"/>
    <n v="481"/>
    <n v="79151.05"/>
    <n v="52720.56"/>
    <n v="26430.490000000005"/>
    <n v="0"/>
    <n v="31270.55"/>
    <n v="13558.45"/>
    <n v="435.25"/>
    <n v="769.35"/>
    <n v="14"/>
    <n v="2972.78"/>
    <n v="2972.32"/>
    <n v="57"/>
    <n v="16195.98"/>
    <n v="9130.3700000000008"/>
    <n v="602"/>
    <n v="0"/>
    <n v="0"/>
    <x v="0"/>
    <x v="0"/>
    <x v="0"/>
    <x v="0"/>
    <x v="0"/>
    <x v="0"/>
  </r>
  <r>
    <x v="0"/>
    <x v="10"/>
    <x v="0"/>
    <x v="9"/>
    <n v="15"/>
    <n v="2222.5500000000002"/>
    <n v="946.58999999999992"/>
    <n v="1275.9600000000003"/>
    <n v="0"/>
    <n v="520"/>
    <n v="706"/>
    <n v="0"/>
    <n v="0"/>
    <n v="0"/>
    <n v="64.16"/>
    <n v="256.64"/>
    <n v="2"/>
    <n v="362.43"/>
    <n v="313.32"/>
    <n v="16"/>
    <n v="0"/>
    <n v="0"/>
    <x v="0"/>
    <x v="0"/>
    <x v="0"/>
    <x v="0"/>
    <x v="0"/>
    <x v="0"/>
  </r>
  <r>
    <x v="0"/>
    <x v="10"/>
    <x v="0"/>
    <x v="111"/>
    <n v="392"/>
    <n v="96303.55"/>
    <n v="58333.61"/>
    <n v="37969.94"/>
    <n v="0"/>
    <n v="13092.76"/>
    <n v="5448.49"/>
    <n v="16574.47"/>
    <n v="17278.68"/>
    <n v="89"/>
    <n v="10048.32"/>
    <n v="6587.88"/>
    <n v="146"/>
    <n v="12226.06"/>
    <n v="8654.89"/>
    <n v="516"/>
    <n v="0"/>
    <n v="0"/>
    <x v="0"/>
    <x v="0"/>
    <x v="0"/>
    <x v="0"/>
    <x v="0"/>
    <x v="0"/>
  </r>
  <r>
    <x v="0"/>
    <x v="10"/>
    <x v="0"/>
    <x v="10"/>
    <n v="44"/>
    <n v="7479.3"/>
    <n v="5191.37"/>
    <n v="2287.9300000000003"/>
    <n v="0"/>
    <n v="3085.65"/>
    <n v="1100.3499999999999"/>
    <n v="7.15"/>
    <n v="64.349999999999994"/>
    <n v="1"/>
    <n v="706.53"/>
    <n v="525.72"/>
    <n v="14"/>
    <n v="1188.04"/>
    <n v="597.51"/>
    <n v="42"/>
    <n v="0"/>
    <n v="0"/>
    <x v="0"/>
    <x v="0"/>
    <x v="0"/>
    <x v="0"/>
    <x v="0"/>
    <x v="0"/>
  </r>
  <r>
    <x v="0"/>
    <x v="10"/>
    <x v="0"/>
    <x v="11"/>
    <n v="88"/>
    <n v="34240.300000000003"/>
    <n v="20996.300000000003"/>
    <n v="13244"/>
    <n v="0"/>
    <n v="4984.8"/>
    <n v="2823.2"/>
    <n v="4232.51"/>
    <n v="2884.94"/>
    <n v="25"/>
    <n v="5291.68"/>
    <n v="2667.17"/>
    <n v="67"/>
    <n v="5023.3100000000004"/>
    <n v="4868.6899999999996"/>
    <n v="185"/>
    <n v="0"/>
    <n v="0"/>
    <x v="0"/>
    <x v="0"/>
    <x v="0"/>
    <x v="0"/>
    <x v="0"/>
    <x v="0"/>
  </r>
  <r>
    <x v="0"/>
    <x v="10"/>
    <x v="0"/>
    <x v="12"/>
    <n v="55"/>
    <n v="10295.15"/>
    <n v="6492.38"/>
    <n v="3802.7699999999995"/>
    <n v="0"/>
    <n v="3482.9"/>
    <n v="1582.1"/>
    <n v="0"/>
    <n v="0"/>
    <n v="0"/>
    <n v="762.51"/>
    <n v="975.19"/>
    <n v="20"/>
    <n v="1150.97"/>
    <n v="1245.48"/>
    <n v="54"/>
    <n v="0"/>
    <n v="0"/>
    <x v="0"/>
    <x v="0"/>
    <x v="0"/>
    <x v="0"/>
    <x v="0"/>
    <x v="0"/>
  </r>
  <r>
    <x v="0"/>
    <x v="10"/>
    <x v="0"/>
    <x v="13"/>
    <n v="358"/>
    <n v="89873.65"/>
    <n v="49423.53"/>
    <n v="40450.119999999995"/>
    <n v="0"/>
    <n v="9572.26"/>
    <n v="6200.49"/>
    <n v="9355.19"/>
    <n v="16636.259999999998"/>
    <n v="120"/>
    <n v="9281.44"/>
    <n v="8287.56"/>
    <n v="148"/>
    <n v="14019.64"/>
    <n v="9325.81"/>
    <n v="463"/>
    <n v="0"/>
    <n v="0"/>
    <x v="0"/>
    <x v="0"/>
    <x v="0"/>
    <x v="0"/>
    <x v="0"/>
    <x v="0"/>
  </r>
  <r>
    <x v="0"/>
    <x v="10"/>
    <x v="0"/>
    <x v="14"/>
    <n v="91"/>
    <n v="15205.9"/>
    <n v="10741.25"/>
    <n v="4464.6499999999996"/>
    <n v="0"/>
    <n v="6493.4"/>
    <n v="2280.6"/>
    <n v="0"/>
    <n v="0"/>
    <n v="0"/>
    <n v="239.17"/>
    <n v="337.48"/>
    <n v="5"/>
    <n v="3996.68"/>
    <n v="1846.57"/>
    <n v="165"/>
    <n v="0"/>
    <n v="0"/>
    <x v="0"/>
    <x v="0"/>
    <x v="0"/>
    <x v="0"/>
    <x v="0"/>
    <x v="0"/>
  </r>
  <r>
    <x v="0"/>
    <x v="10"/>
    <x v="0"/>
    <x v="15"/>
    <n v="389"/>
    <n v="100897.95"/>
    <n v="66454.37"/>
    <n v="34443.58"/>
    <n v="0"/>
    <n v="13569.94"/>
    <n v="5059.5600000000004"/>
    <n v="10187.24"/>
    <n v="10932.41"/>
    <n v="90"/>
    <n v="17087.11"/>
    <n v="10867.64"/>
    <n v="235"/>
    <n v="17418.080000000002"/>
    <n v="7583.97"/>
    <n v="559"/>
    <n v="0"/>
    <n v="0"/>
    <x v="0"/>
    <x v="0"/>
    <x v="0"/>
    <x v="0"/>
    <x v="0"/>
    <x v="0"/>
  </r>
  <r>
    <x v="0"/>
    <x v="10"/>
    <x v="0"/>
    <x v="16"/>
    <n v="424"/>
    <n v="88848.88"/>
    <n v="53514.52"/>
    <n v="35334.360000000008"/>
    <n v="0"/>
    <n v="15282.71"/>
    <n v="5372.79"/>
    <n v="9539.73"/>
    <n v="7479.17"/>
    <n v="69"/>
    <n v="5864.84"/>
    <n v="9657.81"/>
    <n v="139"/>
    <n v="14226.24"/>
    <n v="12824.59"/>
    <n v="562"/>
    <n v="0"/>
    <n v="0"/>
    <x v="0"/>
    <x v="0"/>
    <x v="0"/>
    <x v="0"/>
    <x v="0"/>
    <x v="0"/>
  </r>
  <r>
    <x v="0"/>
    <x v="10"/>
    <x v="0"/>
    <x v="18"/>
    <n v="363"/>
    <n v="76144.850000000006"/>
    <n v="53415.34"/>
    <n v="22729.510000000009"/>
    <n v="0"/>
    <n v="13247.77"/>
    <n v="4262.7299999999996"/>
    <n v="6898.08"/>
    <n v="5507.42"/>
    <n v="52"/>
    <n v="7864.44"/>
    <n v="5799.16"/>
    <n v="121"/>
    <n v="15940.05"/>
    <n v="7160.2"/>
    <n v="544"/>
    <n v="0"/>
    <n v="0"/>
    <x v="0"/>
    <x v="0"/>
    <x v="0"/>
    <x v="0"/>
    <x v="0"/>
    <x v="0"/>
  </r>
  <r>
    <x v="0"/>
    <x v="10"/>
    <x v="0"/>
    <x v="19"/>
    <n v="405"/>
    <n v="72054.850000000006"/>
    <n v="52406.39"/>
    <n v="19648.460000000006"/>
    <n v="0"/>
    <n v="28981.1"/>
    <n v="9949.9"/>
    <n v="191.1"/>
    <n v="431.9"/>
    <n v="4"/>
    <n v="3474.82"/>
    <n v="989.28"/>
    <n v="38"/>
    <n v="18698.37"/>
    <n v="8277.3799999999992"/>
    <n v="673"/>
    <n v="0"/>
    <n v="0"/>
    <x v="0"/>
    <x v="0"/>
    <x v="0"/>
    <x v="0"/>
    <x v="0"/>
    <x v="0"/>
  </r>
  <r>
    <x v="0"/>
    <x v="10"/>
    <x v="0"/>
    <x v="20"/>
    <n v="3"/>
    <n v="1009.95"/>
    <n v="201.99"/>
    <n v="807.96"/>
    <n v="0"/>
    <n v="35.200000000000003"/>
    <n v="140.80000000000001"/>
    <n v="143.78"/>
    <n v="575.12"/>
    <n v="2"/>
    <n v="23.01"/>
    <n v="92.04"/>
    <n v="2"/>
    <n v="0"/>
    <n v="0"/>
    <n v="0"/>
    <n v="0"/>
    <n v="0"/>
    <x v="0"/>
    <x v="0"/>
    <x v="0"/>
    <x v="0"/>
    <x v="0"/>
    <x v="0"/>
  </r>
  <r>
    <x v="0"/>
    <x v="10"/>
    <x v="1"/>
    <x v="0"/>
    <n v="1507"/>
    <n v="740843.6"/>
    <n v="315485.71000000002"/>
    <n v="425357.88999999996"/>
    <n v="114"/>
    <n v="138294.39999999999"/>
    <n v="70184.399999999994"/>
    <n v="31571.7"/>
    <n v="17403.95"/>
    <n v="271"/>
    <n v="16751.150000000001"/>
    <n v="14475.21"/>
    <n v="288"/>
    <n v="15126.16"/>
    <n v="18706.29"/>
    <n v="429"/>
    <n v="110225.3"/>
    <n v="304588.09999999998"/>
    <x v="0"/>
    <x v="0"/>
    <x v="0"/>
    <x v="0"/>
    <x v="0"/>
    <x v="0"/>
  </r>
  <r>
    <x v="0"/>
    <x v="10"/>
    <x v="1"/>
    <x v="1"/>
    <n v="649"/>
    <n v="942302.65"/>
    <n v="61296.009999999995"/>
    <n v="881006.64"/>
    <n v="56"/>
    <n v="34890.199999999997"/>
    <n v="44545.8"/>
    <n v="2409.46"/>
    <n v="5169.09"/>
    <n v="40"/>
    <n v="8371.2900000000009"/>
    <n v="13331.06"/>
    <n v="185"/>
    <n v="3555.45"/>
    <n v="12365.7"/>
    <n v="301"/>
    <n v="10908.61"/>
    <n v="805595"/>
    <x v="0"/>
    <x v="0"/>
    <x v="0"/>
    <x v="0"/>
    <x v="0"/>
    <x v="0"/>
  </r>
  <r>
    <x v="0"/>
    <x v="10"/>
    <x v="1"/>
    <x v="22"/>
    <n v="22"/>
    <n v="10627"/>
    <n v="5400.16"/>
    <n v="5226.84"/>
    <n v="0"/>
    <n v="1771.5"/>
    <n v="2118.5"/>
    <n v="17.600000000000001"/>
    <n v="141.9"/>
    <n v="2"/>
    <n v="0"/>
    <n v="0"/>
    <n v="0"/>
    <n v="3611.06"/>
    <n v="2966.44"/>
    <n v="13"/>
    <n v="0"/>
    <n v="0"/>
    <x v="0"/>
    <x v="0"/>
    <x v="0"/>
    <x v="0"/>
    <x v="0"/>
    <x v="0"/>
  </r>
  <r>
    <x v="0"/>
    <x v="10"/>
    <x v="1"/>
    <x v="23"/>
    <n v="73"/>
    <n v="26225"/>
    <n v="14562.82"/>
    <n v="11662.18"/>
    <n v="1"/>
    <n v="7619.9"/>
    <n v="3897.6"/>
    <n v="691.18"/>
    <n v="183.02"/>
    <n v="8"/>
    <n v="6243.74"/>
    <n v="5033.8599999999997"/>
    <n v="59"/>
    <n v="0"/>
    <n v="0"/>
    <n v="0"/>
    <n v="0"/>
    <n v="2547.6999999999998"/>
    <x v="0"/>
    <x v="0"/>
    <x v="0"/>
    <x v="0"/>
    <x v="0"/>
    <x v="0"/>
  </r>
  <r>
    <x v="0"/>
    <x v="10"/>
    <x v="1"/>
    <x v="24"/>
    <n v="0"/>
    <n v="1870020.79"/>
    <n v="13397.71"/>
    <n v="1856623.08"/>
    <n v="46"/>
    <n v="0"/>
    <n v="0"/>
    <n v="0"/>
    <n v="0"/>
    <n v="0"/>
    <n v="0"/>
    <n v="0"/>
    <n v="0"/>
    <n v="0"/>
    <n v="0"/>
    <n v="0"/>
    <n v="11682.71"/>
    <n v="1856623"/>
    <x v="0"/>
    <x v="0"/>
    <x v="0"/>
    <x v="0"/>
    <x v="0"/>
    <x v="0"/>
  </r>
  <r>
    <x v="0"/>
    <x v="10"/>
    <x v="1"/>
    <x v="9"/>
    <n v="4"/>
    <n v="635.1"/>
    <n v="156"/>
    <n v="479.1"/>
    <n v="0"/>
    <n v="115.2"/>
    <n v="124.8"/>
    <n v="0"/>
    <n v="0"/>
    <n v="0"/>
    <n v="26.92"/>
    <n v="330.78"/>
    <n v="3"/>
    <n v="5.88"/>
    <n v="23.52"/>
    <n v="1"/>
    <n v="0"/>
    <n v="0"/>
    <x v="0"/>
    <x v="0"/>
    <x v="0"/>
    <x v="0"/>
    <x v="0"/>
    <x v="0"/>
  </r>
  <r>
    <x v="0"/>
    <x v="10"/>
    <x v="1"/>
    <x v="10"/>
    <n v="0"/>
    <n v="172"/>
    <n v="172"/>
    <n v="0"/>
    <n v="0"/>
    <n v="0"/>
    <n v="0"/>
    <n v="0"/>
    <n v="0"/>
    <n v="0"/>
    <n v="0"/>
    <n v="0"/>
    <n v="0"/>
    <n v="0"/>
    <n v="0"/>
    <n v="0"/>
    <n v="0"/>
    <n v="0"/>
    <x v="0"/>
    <x v="0"/>
    <x v="0"/>
    <x v="0"/>
    <x v="0"/>
    <x v="0"/>
  </r>
  <r>
    <x v="0"/>
    <x v="10"/>
    <x v="1"/>
    <x v="112"/>
    <n v="441"/>
    <n v="94500.1"/>
    <n v="44585.37"/>
    <n v="49914.73"/>
    <n v="1"/>
    <n v="31339.8"/>
    <n v="31595.200000000001"/>
    <n v="2612.21"/>
    <n v="3080.99"/>
    <n v="26"/>
    <n v="5393.64"/>
    <n v="6986.41"/>
    <n v="132"/>
    <n v="4689.72"/>
    <n v="5289.48"/>
    <n v="164"/>
    <n v="0"/>
    <n v="2962.65"/>
    <x v="0"/>
    <x v="0"/>
    <x v="0"/>
    <x v="0"/>
    <x v="0"/>
    <x v="0"/>
  </r>
  <r>
    <x v="0"/>
    <x v="10"/>
    <x v="2"/>
    <x v="114"/>
    <n v="523"/>
    <n v="483984.73"/>
    <n v="245659.21999999997"/>
    <n v="238325.51"/>
    <n v="10"/>
    <n v="38497.25"/>
    <n v="30725.75"/>
    <n v="41084.71"/>
    <n v="24180.26"/>
    <n v="149"/>
    <n v="117971.5"/>
    <n v="94481.44"/>
    <n v="1583"/>
    <n v="12459.46"/>
    <n v="5822.24"/>
    <n v="92"/>
    <n v="31239.3"/>
    <n v="83115.83"/>
    <x v="0"/>
    <x v="0"/>
    <x v="0"/>
    <x v="0"/>
    <x v="0"/>
    <x v="0"/>
  </r>
  <r>
    <x v="0"/>
    <x v="10"/>
    <x v="2"/>
    <x v="25"/>
    <n v="418"/>
    <n v="273505.06"/>
    <n v="131817.21999999997"/>
    <n v="141687.84000000003"/>
    <n v="1"/>
    <n v="32617.4"/>
    <n v="28039.599999999999"/>
    <n v="26026.99"/>
    <n v="17115.73"/>
    <n v="130"/>
    <n v="69645.399999999994"/>
    <n v="88345.46"/>
    <n v="1221"/>
    <n v="1617.43"/>
    <n v="1784.92"/>
    <n v="49"/>
    <n v="0"/>
    <n v="6402.13"/>
    <x v="0"/>
    <x v="0"/>
    <x v="0"/>
    <x v="0"/>
    <x v="0"/>
    <x v="0"/>
  </r>
  <r>
    <x v="0"/>
    <x v="10"/>
    <x v="2"/>
    <x v="26"/>
    <n v="203"/>
    <n v="171027.32"/>
    <n v="89629.459999999992"/>
    <n v="81397.860000000015"/>
    <n v="0"/>
    <n v="17132.14"/>
    <n v="12940.36"/>
    <n v="12969.78"/>
    <n v="7798.67"/>
    <n v="52"/>
    <n v="56240.54"/>
    <n v="60418.48"/>
    <n v="799"/>
    <n v="0"/>
    <n v="240.35"/>
    <n v="3"/>
    <n v="0"/>
    <n v="0"/>
    <x v="0"/>
    <x v="0"/>
    <x v="0"/>
    <x v="0"/>
    <x v="0"/>
    <x v="0"/>
  </r>
  <r>
    <x v="0"/>
    <x v="10"/>
    <x v="3"/>
    <x v="50"/>
    <n v="0"/>
    <n v="8000"/>
    <n v="8000"/>
    <n v="0"/>
    <n v="1"/>
    <n v="0"/>
    <n v="0"/>
    <n v="0"/>
    <n v="0"/>
    <n v="0"/>
    <n v="0"/>
    <n v="0"/>
    <n v="0"/>
    <n v="0"/>
    <n v="0"/>
    <n v="0"/>
    <n v="8000"/>
    <n v="0"/>
    <x v="0"/>
    <x v="0"/>
    <x v="0"/>
    <x v="0"/>
    <x v="0"/>
    <x v="0"/>
  </r>
  <r>
    <x v="0"/>
    <x v="10"/>
    <x v="3"/>
    <x v="27"/>
    <n v="261"/>
    <n v="92824.8"/>
    <n v="49091.24"/>
    <n v="43733.560000000005"/>
    <n v="0"/>
    <n v="10353.75"/>
    <n v="6018.25"/>
    <n v="23062.49"/>
    <n v="24903.91"/>
    <n v="125"/>
    <n v="11978.98"/>
    <n v="10938.22"/>
    <n v="202"/>
    <n v="2731.02"/>
    <n v="1873.18"/>
    <n v="14"/>
    <n v="0"/>
    <n v="0"/>
    <x v="0"/>
    <x v="0"/>
    <x v="0"/>
    <x v="0"/>
    <x v="0"/>
    <x v="0"/>
  </r>
  <r>
    <x v="0"/>
    <x v="10"/>
    <x v="3"/>
    <x v="28"/>
    <n v="122"/>
    <n v="221957.19"/>
    <n v="91060.82"/>
    <n v="130896.37"/>
    <n v="12"/>
    <n v="13769.25"/>
    <n v="5733.25"/>
    <n v="14619.16"/>
    <n v="5421.34"/>
    <n v="43"/>
    <n v="2363.2399999999998"/>
    <n v="2340.0100000000002"/>
    <n v="49"/>
    <n v="99.02"/>
    <n v="36.229999999999997"/>
    <n v="8"/>
    <n v="59910.15"/>
    <n v="117365.5"/>
    <x v="0"/>
    <x v="0"/>
    <x v="0"/>
    <x v="0"/>
    <x v="0"/>
    <x v="0"/>
  </r>
  <r>
    <x v="0"/>
    <x v="10"/>
    <x v="3"/>
    <x v="29"/>
    <n v="393"/>
    <n v="1212689.05"/>
    <n v="234532.79000000004"/>
    <n v="978156.26"/>
    <n v="44"/>
    <n v="35332.9"/>
    <n v="20882.099999999999"/>
    <n v="44075.17"/>
    <n v="47339.78"/>
    <n v="200"/>
    <n v="26249.99"/>
    <n v="21958.15"/>
    <n v="484"/>
    <n v="9823.93"/>
    <n v="11935.87"/>
    <n v="30"/>
    <n v="118254.8"/>
    <n v="876040.4"/>
    <x v="0"/>
    <x v="0"/>
    <x v="0"/>
    <x v="0"/>
    <x v="0"/>
    <x v="0"/>
  </r>
  <r>
    <x v="0"/>
    <x v="10"/>
    <x v="3"/>
    <x v="115"/>
    <n v="1"/>
    <n v="84"/>
    <n v="84"/>
    <n v="0"/>
    <n v="0"/>
    <n v="84"/>
    <n v="0"/>
    <n v="0"/>
    <n v="0"/>
    <n v="0"/>
    <n v="0"/>
    <n v="0"/>
    <n v="0"/>
    <n v="0"/>
    <n v="0"/>
    <n v="0"/>
    <n v="0"/>
    <n v="0"/>
    <x v="0"/>
    <x v="0"/>
    <x v="0"/>
    <x v="0"/>
    <x v="0"/>
    <x v="0"/>
  </r>
  <r>
    <x v="0"/>
    <x v="10"/>
    <x v="4"/>
    <x v="31"/>
    <n v="74"/>
    <n v="97198.399999999994"/>
    <n v="4226"/>
    <n v="92972.4"/>
    <n v="0"/>
    <n v="0"/>
    <n v="0"/>
    <n v="0"/>
    <n v="0"/>
    <n v="0"/>
    <n v="0"/>
    <n v="0"/>
    <n v="0"/>
    <n v="0"/>
    <n v="0"/>
    <n v="0"/>
    <n v="0"/>
    <n v="0"/>
    <x v="0"/>
    <x v="0"/>
    <x v="0"/>
    <x v="0"/>
    <x v="0"/>
    <x v="0"/>
  </r>
  <r>
    <x v="0"/>
    <x v="10"/>
    <x v="4"/>
    <x v="32"/>
    <n v="51"/>
    <n v="91380.3"/>
    <n v="242"/>
    <n v="91138.3"/>
    <n v="0"/>
    <n v="0"/>
    <n v="0"/>
    <n v="0"/>
    <n v="0"/>
    <n v="0"/>
    <n v="0"/>
    <n v="0"/>
    <n v="0"/>
    <n v="0"/>
    <n v="0"/>
    <n v="0"/>
    <n v="0"/>
    <n v="0"/>
    <x v="0"/>
    <x v="0"/>
    <x v="0"/>
    <x v="0"/>
    <x v="0"/>
    <x v="0"/>
  </r>
  <r>
    <x v="0"/>
    <x v="10"/>
    <x v="5"/>
    <x v="33"/>
    <n v="108"/>
    <n v="197279.97"/>
    <n v="43807.619999999995"/>
    <n v="153472.35"/>
    <n v="5"/>
    <n v="10098.75"/>
    <n v="5082.5"/>
    <n v="19726.560000000001"/>
    <n v="15054.14"/>
    <n v="19"/>
    <n v="145.51"/>
    <n v="56.44"/>
    <n v="3"/>
    <n v="652.5"/>
    <n v="538.20000000000005"/>
    <n v="2"/>
    <n v="8280.2999999999993"/>
    <n v="132741.1"/>
    <x v="0"/>
    <x v="0"/>
    <x v="0"/>
    <x v="0"/>
    <x v="0"/>
    <x v="0"/>
  </r>
  <r>
    <x v="0"/>
    <x v="10"/>
    <x v="5"/>
    <x v="34"/>
    <n v="298"/>
    <n v="792372.39"/>
    <n v="95025.62000000001"/>
    <n v="697346.77"/>
    <n v="11"/>
    <n v="27059.13"/>
    <n v="17103.37"/>
    <n v="55072.43"/>
    <n v="45984.21"/>
    <n v="137"/>
    <n v="1738.74"/>
    <n v="1618.86"/>
    <n v="23"/>
    <n v="1061.82"/>
    <n v="1217.28"/>
    <n v="18"/>
    <n v="10003.5"/>
    <n v="631423.1"/>
    <x v="0"/>
    <x v="0"/>
    <x v="0"/>
    <x v="0"/>
    <x v="0"/>
    <x v="0"/>
  </r>
  <r>
    <x v="0"/>
    <x v="10"/>
    <x v="5"/>
    <x v="35"/>
    <n v="0"/>
    <n v="1835007.49"/>
    <n v="25334.880000000001"/>
    <n v="1809672.61"/>
    <n v="34"/>
    <n v="0"/>
    <n v="0"/>
    <n v="0"/>
    <n v="0"/>
    <n v="0"/>
    <n v="0"/>
    <n v="0"/>
    <n v="0"/>
    <n v="0"/>
    <n v="0"/>
    <n v="0"/>
    <n v="25334.880000000001"/>
    <n v="1809673"/>
    <x v="0"/>
    <x v="0"/>
    <x v="0"/>
    <x v="0"/>
    <x v="0"/>
    <x v="0"/>
  </r>
  <r>
    <x v="0"/>
    <x v="10"/>
    <x v="5"/>
    <x v="36"/>
    <n v="60"/>
    <n v="26080.15"/>
    <n v="15344.680000000002"/>
    <n v="10735.47"/>
    <n v="0"/>
    <n v="2203.6999999999998"/>
    <n v="1530.3"/>
    <n v="10301.200000000001"/>
    <n v="9124.75"/>
    <n v="22"/>
    <n v="13.28"/>
    <n v="53.12"/>
    <n v="1"/>
    <n v="652.5"/>
    <n v="27.3"/>
    <n v="2"/>
    <n v="0"/>
    <n v="0"/>
    <x v="0"/>
    <x v="0"/>
    <x v="0"/>
    <x v="0"/>
    <x v="0"/>
    <x v="0"/>
  </r>
  <r>
    <x v="0"/>
    <x v="10"/>
    <x v="6"/>
    <x v="38"/>
    <n v="154"/>
    <n v="1537362.71"/>
    <n v="54201.009999999995"/>
    <n v="1483161.7"/>
    <n v="45"/>
    <n v="15890.65"/>
    <n v="9344.35"/>
    <n v="90"/>
    <n v="358.8"/>
    <n v="2"/>
    <n v="4515.45"/>
    <n v="8629.7000000000007"/>
    <n v="111"/>
    <n v="26065.57"/>
    <n v="20555.39"/>
    <n v="134"/>
    <n v="5629.34"/>
    <n v="1444273"/>
    <x v="0"/>
    <x v="0"/>
    <x v="0"/>
    <x v="0"/>
    <x v="0"/>
    <x v="0"/>
  </r>
  <r>
    <x v="0"/>
    <x v="10"/>
    <x v="6"/>
    <x v="40"/>
    <n v="377"/>
    <n v="185127.73"/>
    <n v="82792.01999999999"/>
    <n v="102335.71000000002"/>
    <n v="0"/>
    <n v="13319.95"/>
    <n v="12898.05"/>
    <n v="197.6"/>
    <n v="70.400000000000006"/>
    <n v="3"/>
    <n v="20136.439999999999"/>
    <n v="33867.67"/>
    <n v="395"/>
    <n v="47780.03"/>
    <n v="55499.59"/>
    <n v="304"/>
    <n v="0"/>
    <n v="0"/>
    <x v="0"/>
    <x v="0"/>
    <x v="0"/>
    <x v="0"/>
    <x v="0"/>
    <x v="0"/>
  </r>
  <r>
    <x v="0"/>
    <x v="10"/>
    <x v="7"/>
    <x v="41"/>
    <n v="198"/>
    <n v="93641.44"/>
    <n v="61406.26"/>
    <n v="32235.18"/>
    <n v="0"/>
    <n v="15578.76"/>
    <n v="11169.99"/>
    <n v="3968.82"/>
    <n v="2353.54"/>
    <n v="24"/>
    <n v="17955.16"/>
    <n v="18649.57"/>
    <n v="244"/>
    <n v="15.52"/>
    <n v="62.08"/>
    <n v="2"/>
    <n v="0"/>
    <n v="0"/>
    <x v="0"/>
    <x v="0"/>
    <x v="0"/>
    <x v="0"/>
    <x v="0"/>
    <x v="0"/>
  </r>
  <r>
    <x v="0"/>
    <x v="10"/>
    <x v="8"/>
    <x v="5"/>
    <n v="332"/>
    <n v="216902.1"/>
    <n v="53579.39"/>
    <n v="163322.71000000002"/>
    <n v="15"/>
    <n v="24909.45"/>
    <n v="20185.55"/>
    <n v="10501.61"/>
    <n v="5413.04"/>
    <n v="136"/>
    <n v="7180.62"/>
    <n v="5096.18"/>
    <n v="94"/>
    <n v="1969.87"/>
    <n v="2559.83"/>
    <n v="75"/>
    <n v="6998.84"/>
    <n v="130068.1"/>
    <x v="0"/>
    <x v="0"/>
    <x v="0"/>
    <x v="0"/>
    <x v="0"/>
    <x v="0"/>
  </r>
  <r>
    <x v="0"/>
    <x v="10"/>
    <x v="8"/>
    <x v="42"/>
    <n v="189"/>
    <n v="523467.92"/>
    <n v="121024.54000000001"/>
    <n v="402443.38"/>
    <n v="17"/>
    <n v="17303.259999999998"/>
    <n v="9890.49"/>
    <n v="11163.88"/>
    <n v="9215.17"/>
    <n v="101"/>
    <n v="3361.63"/>
    <n v="4211.07"/>
    <n v="50"/>
    <n v="2112.8200000000002"/>
    <n v="1079.6300000000001"/>
    <n v="18"/>
    <n v="86982.95"/>
    <n v="378047"/>
    <x v="0"/>
    <x v="0"/>
    <x v="0"/>
    <x v="0"/>
    <x v="0"/>
    <x v="0"/>
  </r>
  <r>
    <x v="0"/>
    <x v="10"/>
    <x v="9"/>
    <x v="43"/>
    <n v="489"/>
    <n v="165955.85999999999"/>
    <n v="108432.12"/>
    <n v="57523.739999999991"/>
    <n v="0"/>
    <n v="46599.26"/>
    <n v="22914.49"/>
    <n v="38493.56"/>
    <n v="29969.79"/>
    <n v="64"/>
    <n v="7240.09"/>
    <n v="2617.62"/>
    <n v="73"/>
    <n v="14534.21"/>
    <n v="2021.84"/>
    <n v="35"/>
    <n v="0"/>
    <n v="0"/>
    <x v="0"/>
    <x v="0"/>
    <x v="0"/>
    <x v="0"/>
    <x v="0"/>
    <x v="0"/>
  </r>
  <r>
    <x v="0"/>
    <x v="10"/>
    <x v="9"/>
    <x v="35"/>
    <n v="0"/>
    <n v="14353.73"/>
    <n v="0"/>
    <n v="14353.73"/>
    <n v="2"/>
    <n v="0"/>
    <n v="0"/>
    <n v="0"/>
    <n v="0"/>
    <n v="0"/>
    <n v="0"/>
    <n v="0"/>
    <n v="0"/>
    <n v="0"/>
    <n v="0"/>
    <n v="0"/>
    <n v="0"/>
    <n v="14353.73"/>
    <x v="0"/>
    <x v="0"/>
    <x v="0"/>
    <x v="0"/>
    <x v="0"/>
    <x v="0"/>
  </r>
  <r>
    <x v="0"/>
    <x v="10"/>
    <x v="9"/>
    <x v="44"/>
    <n v="190"/>
    <n v="198594.66"/>
    <n v="83144.319999999992"/>
    <n v="115450.34000000001"/>
    <n v="1"/>
    <n v="42572.44"/>
    <n v="8658.76"/>
    <n v="32154.48"/>
    <n v="26671.77"/>
    <n v="32"/>
    <n v="0"/>
    <n v="0"/>
    <n v="0"/>
    <n v="417.4"/>
    <n v="6991.7"/>
    <n v="10"/>
    <n v="0"/>
    <n v="73128.11"/>
    <x v="0"/>
    <x v="0"/>
    <x v="0"/>
    <x v="0"/>
    <x v="0"/>
    <x v="0"/>
  </r>
  <r>
    <x v="0"/>
    <x v="10"/>
    <x v="9"/>
    <x v="45"/>
    <n v="297"/>
    <n v="140418.5"/>
    <n v="87991.430000000008"/>
    <n v="52427.069999999992"/>
    <n v="0"/>
    <n v="18301.13"/>
    <n v="9175.8700000000008"/>
    <n v="48593.7"/>
    <n v="21561.45"/>
    <n v="57"/>
    <n v="7804.25"/>
    <n v="14236.3"/>
    <n v="189"/>
    <n v="13284.35"/>
    <n v="7453.45"/>
    <n v="43"/>
    <n v="0"/>
    <n v="0"/>
    <x v="0"/>
    <x v="0"/>
    <x v="0"/>
    <x v="0"/>
    <x v="0"/>
    <x v="0"/>
  </r>
  <r>
    <x v="0"/>
    <x v="10"/>
    <x v="10"/>
    <x v="48"/>
    <n v="52"/>
    <n v="142780.29"/>
    <n v="74127.95"/>
    <n v="68652.340000000011"/>
    <n v="17"/>
    <n v="6679.25"/>
    <n v="1570.75"/>
    <n v="0"/>
    <n v="0"/>
    <n v="0"/>
    <n v="137"/>
    <n v="763.8"/>
    <n v="9"/>
    <n v="24"/>
    <n v="96"/>
    <n v="1"/>
    <n v="67287.7"/>
    <n v="66221.789999999994"/>
    <x v="0"/>
    <x v="0"/>
    <x v="0"/>
    <x v="0"/>
    <x v="0"/>
    <x v="0"/>
  </r>
  <r>
    <x v="0"/>
    <x v="10"/>
    <x v="10"/>
    <x v="49"/>
    <n v="133"/>
    <n v="663262.48"/>
    <n v="356138.82"/>
    <n v="307123.65999999997"/>
    <n v="38"/>
    <n v="11554.5"/>
    <n v="4046.75"/>
    <n v="3688.6"/>
    <n v="1320.5"/>
    <n v="14"/>
    <n v="15735.42"/>
    <n v="5009.43"/>
    <n v="189"/>
    <n v="915"/>
    <n v="590.70000000000005"/>
    <n v="16"/>
    <n v="284354.3"/>
    <n v="296156.3"/>
    <x v="0"/>
    <x v="0"/>
    <x v="0"/>
    <x v="0"/>
    <x v="0"/>
    <x v="0"/>
  </r>
  <r>
    <x v="0"/>
    <x v="10"/>
    <x v="10"/>
    <x v="50"/>
    <n v="46"/>
    <n v="417233.03"/>
    <n v="132559.15"/>
    <n v="284673.88"/>
    <n v="78"/>
    <n v="5277"/>
    <n v="1943"/>
    <n v="4970.75"/>
    <n v="6397.85"/>
    <n v="16"/>
    <n v="845.1"/>
    <n v="0"/>
    <n v="6"/>
    <n v="12.6"/>
    <n v="0"/>
    <n v="1"/>
    <n v="121453.7"/>
    <n v="276333"/>
    <x v="0"/>
    <x v="0"/>
    <x v="0"/>
    <x v="0"/>
    <x v="0"/>
    <x v="0"/>
  </r>
  <r>
    <x v="0"/>
    <x v="10"/>
    <x v="10"/>
    <x v="64"/>
    <n v="0"/>
    <n v="4869"/>
    <n v="4869"/>
    <n v="0"/>
    <n v="1"/>
    <n v="0"/>
    <n v="0"/>
    <n v="0"/>
    <n v="0"/>
    <n v="0"/>
    <n v="0"/>
    <n v="0"/>
    <n v="0"/>
    <n v="0"/>
    <n v="0"/>
    <n v="0"/>
    <n v="4869"/>
    <n v="0"/>
    <x v="0"/>
    <x v="0"/>
    <x v="0"/>
    <x v="0"/>
    <x v="0"/>
    <x v="0"/>
  </r>
  <r>
    <x v="0"/>
    <x v="10"/>
    <x v="10"/>
    <x v="52"/>
    <n v="278"/>
    <n v="52487.45"/>
    <n v="31528.049999999996"/>
    <n v="20959.400000000001"/>
    <n v="0"/>
    <n v="11635.3"/>
    <n v="5665.7"/>
    <n v="9930.2199999999993"/>
    <n v="5595.88"/>
    <n v="41"/>
    <n v="4331.16"/>
    <n v="2637.89"/>
    <n v="68"/>
    <n v="5459.37"/>
    <n v="7059.93"/>
    <n v="62"/>
    <n v="0"/>
    <n v="0"/>
    <x v="0"/>
    <x v="0"/>
    <x v="0"/>
    <x v="0"/>
    <x v="0"/>
    <x v="0"/>
  </r>
  <r>
    <x v="0"/>
    <x v="10"/>
    <x v="10"/>
    <x v="53"/>
    <n v="127"/>
    <n v="331326.06"/>
    <n v="239786.19"/>
    <n v="91539.87"/>
    <n v="34"/>
    <n v="13080.88"/>
    <n v="3901.62"/>
    <n v="8642.2900000000009"/>
    <n v="1285.31"/>
    <n v="13"/>
    <n v="3604.92"/>
    <n v="1271.93"/>
    <n v="48"/>
    <n v="178.2"/>
    <n v="0"/>
    <n v="2"/>
    <n v="214279.9"/>
    <n v="85080.98"/>
    <x v="0"/>
    <x v="0"/>
    <x v="0"/>
    <x v="0"/>
    <x v="0"/>
    <x v="0"/>
  </r>
  <r>
    <x v="0"/>
    <x v="10"/>
    <x v="10"/>
    <x v="54"/>
    <n v="136"/>
    <n v="421880.61"/>
    <n v="244461"/>
    <n v="177419.61"/>
    <n v="34"/>
    <n v="11998.63"/>
    <n v="4331.37"/>
    <n v="8178.2"/>
    <n v="4508.8"/>
    <n v="29"/>
    <n v="10031.290000000001"/>
    <n v="4232.5600000000004"/>
    <n v="108"/>
    <n v="366.58"/>
    <n v="130.41999999999999"/>
    <n v="7"/>
    <n v="213886.3"/>
    <n v="164216.5"/>
    <x v="0"/>
    <x v="0"/>
    <x v="0"/>
    <x v="0"/>
    <x v="0"/>
    <x v="0"/>
  </r>
  <r>
    <x v="0"/>
    <x v="10"/>
    <x v="10"/>
    <x v="118"/>
    <n v="31"/>
    <n v="33761.699999999997"/>
    <n v="17727.120000000003"/>
    <n v="16034.579999999994"/>
    <n v="2"/>
    <n v="3911.25"/>
    <n v="1746.25"/>
    <n v="1918.38"/>
    <n v="4316.92"/>
    <n v="13"/>
    <n v="2883.69"/>
    <n v="1909.26"/>
    <n v="40"/>
    <n v="695.1"/>
    <n v="307.2"/>
    <n v="5"/>
    <n v="8318.7000000000007"/>
    <n v="7754.95"/>
    <x v="0"/>
    <x v="0"/>
    <x v="0"/>
    <x v="0"/>
    <x v="0"/>
    <x v="0"/>
  </r>
  <r>
    <x v="0"/>
    <x v="10"/>
    <x v="27"/>
    <x v="119"/>
    <n v="22"/>
    <n v="4838.5"/>
    <n v="2696.3900000000003"/>
    <n v="2142.1099999999997"/>
    <n v="0"/>
    <n v="2000.88"/>
    <n v="1167.8699999999999"/>
    <n v="0"/>
    <n v="0"/>
    <n v="0"/>
    <n v="631.61"/>
    <n v="974.24"/>
    <n v="13"/>
    <n v="63.9"/>
    <n v="0"/>
    <n v="1"/>
    <n v="0"/>
    <n v="0"/>
    <x v="0"/>
    <x v="0"/>
    <x v="0"/>
    <x v="0"/>
    <x v="0"/>
    <x v="0"/>
  </r>
  <r>
    <x v="0"/>
    <x v="10"/>
    <x v="11"/>
    <x v="56"/>
    <n v="70"/>
    <n v="15717.8"/>
    <n v="12036.06"/>
    <n v="3681.74"/>
    <n v="0"/>
    <n v="12029.5"/>
    <n v="3655.5"/>
    <n v="0"/>
    <n v="0"/>
    <n v="0"/>
    <n v="0"/>
    <n v="0"/>
    <n v="0"/>
    <n v="6.56"/>
    <n v="26.24"/>
    <n v="1"/>
    <n v="0"/>
    <n v="0"/>
    <x v="0"/>
    <x v="0"/>
    <x v="0"/>
    <x v="0"/>
    <x v="0"/>
    <x v="0"/>
  </r>
  <r>
    <x v="0"/>
    <x v="10"/>
    <x v="11"/>
    <x v="57"/>
    <n v="188"/>
    <n v="45742.8"/>
    <n v="37021.909999999996"/>
    <n v="8720.8900000000067"/>
    <n v="0"/>
    <n v="36125.85"/>
    <n v="7830.15"/>
    <n v="0"/>
    <n v="0"/>
    <n v="0"/>
    <n v="652.05999999999995"/>
    <n v="508.74"/>
    <n v="9"/>
    <n v="70"/>
    <n v="382"/>
    <n v="2"/>
    <n v="0"/>
    <n v="0"/>
    <x v="0"/>
    <x v="0"/>
    <x v="0"/>
    <x v="0"/>
    <x v="0"/>
    <x v="0"/>
  </r>
  <r>
    <x v="0"/>
    <x v="10"/>
    <x v="11"/>
    <x v="58"/>
    <n v="102"/>
    <n v="25523"/>
    <n v="20010.05"/>
    <n v="5512.9500000000007"/>
    <n v="0"/>
    <n v="20010.05"/>
    <n v="5512.95"/>
    <n v="0"/>
    <n v="0"/>
    <n v="0"/>
    <n v="0"/>
    <n v="0"/>
    <n v="0"/>
    <n v="0"/>
    <n v="0"/>
    <n v="0"/>
    <n v="0"/>
    <n v="0"/>
    <x v="0"/>
    <x v="0"/>
    <x v="0"/>
    <x v="0"/>
    <x v="0"/>
    <x v="0"/>
  </r>
  <r>
    <x v="0"/>
    <x v="10"/>
    <x v="11"/>
    <x v="59"/>
    <n v="0"/>
    <n v="8100"/>
    <n v="8100"/>
    <n v="0"/>
    <n v="0"/>
    <n v="0"/>
    <n v="0"/>
    <n v="0"/>
    <n v="0"/>
    <n v="0"/>
    <n v="0"/>
    <n v="0"/>
    <n v="0"/>
    <n v="0"/>
    <n v="0"/>
    <n v="0"/>
    <n v="0"/>
    <n v="0"/>
    <x v="0"/>
    <x v="0"/>
    <x v="0"/>
    <x v="0"/>
    <x v="0"/>
    <x v="0"/>
  </r>
  <r>
    <x v="0"/>
    <x v="10"/>
    <x v="11"/>
    <x v="120"/>
    <n v="65"/>
    <n v="16813.3"/>
    <n v="13947.1"/>
    <n v="2866.1999999999989"/>
    <n v="0"/>
    <n v="13748.2"/>
    <n v="2667.8"/>
    <n v="0"/>
    <n v="0"/>
    <n v="0"/>
    <n v="198.9"/>
    <n v="198.4"/>
    <n v="2"/>
    <n v="0"/>
    <n v="0"/>
    <n v="0"/>
    <n v="0"/>
    <n v="0"/>
    <x v="0"/>
    <x v="0"/>
    <x v="0"/>
    <x v="0"/>
    <x v="0"/>
    <x v="0"/>
  </r>
  <r>
    <x v="0"/>
    <x v="10"/>
    <x v="12"/>
    <x v="60"/>
    <n v="39"/>
    <n v="115434.6"/>
    <n v="114298.73"/>
    <n v="1135.8700000000099"/>
    <n v="7"/>
    <n v="6165.13"/>
    <n v="859.87"/>
    <n v="0"/>
    <n v="0"/>
    <n v="0"/>
    <n v="849.6"/>
    <n v="276"/>
    <n v="8"/>
    <n v="0"/>
    <n v="0"/>
    <n v="0"/>
    <n v="107134"/>
    <n v="0"/>
    <x v="0"/>
    <x v="0"/>
    <x v="0"/>
    <x v="0"/>
    <x v="0"/>
    <x v="0"/>
  </r>
  <r>
    <x v="0"/>
    <x v="10"/>
    <x v="12"/>
    <x v="61"/>
    <n v="188"/>
    <n v="182783.02"/>
    <n v="38750.92"/>
    <n v="144032.09999999998"/>
    <n v="6"/>
    <n v="9282.7000000000007"/>
    <n v="3019.3"/>
    <n v="12894.38"/>
    <n v="4478.62"/>
    <n v="55"/>
    <n v="3368.74"/>
    <n v="2721.51"/>
    <n v="59"/>
    <n v="5924.1"/>
    <n v="5254"/>
    <n v="26"/>
    <n v="7281"/>
    <n v="128558.7"/>
    <x v="0"/>
    <x v="0"/>
    <x v="0"/>
    <x v="0"/>
    <x v="0"/>
    <x v="0"/>
  </r>
  <r>
    <x v="0"/>
    <x v="10"/>
    <x v="12"/>
    <x v="55"/>
    <n v="126"/>
    <n v="134219.34"/>
    <n v="57012.58"/>
    <n v="77206.759999999995"/>
    <n v="13"/>
    <n v="11103.75"/>
    <n v="5500"/>
    <n v="1819.02"/>
    <n v="5092.9799999999996"/>
    <n v="25"/>
    <n v="1597.55"/>
    <n v="2973.9"/>
    <n v="39"/>
    <n v="2049.1"/>
    <n v="3748.45"/>
    <n v="44"/>
    <n v="40443.160000000003"/>
    <n v="59891.43"/>
    <x v="0"/>
    <x v="0"/>
    <x v="0"/>
    <x v="0"/>
    <x v="0"/>
    <x v="0"/>
  </r>
  <r>
    <x v="0"/>
    <x v="10"/>
    <x v="13"/>
    <x v="62"/>
    <n v="592"/>
    <n v="158961.35"/>
    <n v="26871.87"/>
    <n v="132089.48000000001"/>
    <n v="0"/>
    <n v="7827.45"/>
    <n v="26105.05"/>
    <n v="1573.33"/>
    <n v="9586.6200000000008"/>
    <n v="41"/>
    <n v="11028.2"/>
    <n v="95001.5"/>
    <n v="836"/>
    <n v="301.89"/>
    <n v="1396.31"/>
    <n v="44"/>
    <n v="0"/>
    <n v="0"/>
    <x v="0"/>
    <x v="0"/>
    <x v="0"/>
    <x v="0"/>
    <x v="0"/>
    <x v="0"/>
  </r>
  <r>
    <x v="0"/>
    <x v="10"/>
    <x v="14"/>
    <x v="63"/>
    <n v="29"/>
    <n v="40644.080000000002"/>
    <n v="22413.629999999997"/>
    <n v="18230.450000000004"/>
    <n v="0"/>
    <n v="2866.63"/>
    <n v="2815.87"/>
    <n v="14028.72"/>
    <n v="13835.78"/>
    <n v="12"/>
    <n v="2725.28"/>
    <n v="1578.8"/>
    <n v="12"/>
    <n v="0"/>
    <n v="0"/>
    <n v="0"/>
    <n v="0"/>
    <n v="0"/>
    <x v="0"/>
    <x v="0"/>
    <x v="0"/>
    <x v="0"/>
    <x v="0"/>
    <x v="0"/>
  </r>
  <r>
    <x v="0"/>
    <x v="10"/>
    <x v="15"/>
    <x v="64"/>
    <n v="48"/>
    <n v="91902.97"/>
    <n v="27207.9"/>
    <n v="64695.07"/>
    <n v="8"/>
    <n v="5626.25"/>
    <n v="1263.75"/>
    <n v="714.71"/>
    <n v="2575.2399999999998"/>
    <n v="8"/>
    <n v="906.24"/>
    <n v="864.66"/>
    <n v="14"/>
    <n v="56.7"/>
    <n v="0"/>
    <n v="1"/>
    <n v="19904"/>
    <n v="59991.42"/>
    <x v="0"/>
    <x v="0"/>
    <x v="0"/>
    <x v="0"/>
    <x v="0"/>
    <x v="0"/>
  </r>
  <r>
    <x v="0"/>
    <x v="10"/>
    <x v="16"/>
    <x v="65"/>
    <n v="174"/>
    <n v="75678.27"/>
    <n v="39488.879999999997"/>
    <n v="36189.390000000007"/>
    <n v="0"/>
    <n v="16477.75"/>
    <n v="8694.75"/>
    <n v="1326.12"/>
    <n v="8927.98"/>
    <n v="27"/>
    <n v="21039.09"/>
    <n v="18236.580000000002"/>
    <n v="309"/>
    <n v="89.92"/>
    <n v="330.08"/>
    <n v="12"/>
    <n v="0"/>
    <n v="0"/>
    <x v="0"/>
    <x v="0"/>
    <x v="0"/>
    <x v="0"/>
    <x v="0"/>
    <x v="0"/>
  </r>
  <r>
    <x v="0"/>
    <x v="10"/>
    <x v="17"/>
    <x v="67"/>
    <n v="377"/>
    <n v="109248.69"/>
    <n v="39339.439999999995"/>
    <n v="69909.25"/>
    <n v="0"/>
    <n v="8996.5499999999993"/>
    <n v="15595.95"/>
    <n v="10277.86"/>
    <n v="5827.84"/>
    <n v="47"/>
    <n v="19453.96"/>
    <n v="47718.33"/>
    <n v="548"/>
    <n v="611.07000000000005"/>
    <n v="767.13"/>
    <n v="32"/>
    <n v="0"/>
    <n v="0"/>
    <x v="0"/>
    <x v="0"/>
    <x v="0"/>
    <x v="0"/>
    <x v="0"/>
    <x v="0"/>
  </r>
  <r>
    <x v="0"/>
    <x v="10"/>
    <x v="17"/>
    <x v="68"/>
    <n v="340"/>
    <n v="192707.3"/>
    <n v="46261.850000000006"/>
    <n v="146445.44999999998"/>
    <n v="1"/>
    <n v="7009.05"/>
    <n v="14092.95"/>
    <n v="11076.42"/>
    <n v="9617.43"/>
    <n v="47"/>
    <n v="26345.74"/>
    <n v="53569.98"/>
    <n v="686"/>
    <n v="1395.64"/>
    <n v="57260.93"/>
    <n v="71"/>
    <n v="0"/>
    <n v="11904.16"/>
    <x v="0"/>
    <x v="0"/>
    <x v="0"/>
    <x v="0"/>
    <x v="0"/>
    <x v="0"/>
  </r>
  <r>
    <x v="0"/>
    <x v="10"/>
    <x v="18"/>
    <x v="69"/>
    <n v="67"/>
    <n v="19464.900000000001"/>
    <n v="15235.750000000002"/>
    <n v="4229.1499999999996"/>
    <n v="0"/>
    <n v="7527.63"/>
    <n v="2042.37"/>
    <n v="1882.8"/>
    <n v="260"/>
    <n v="8"/>
    <n v="5754.22"/>
    <n v="1890.38"/>
    <n v="64"/>
    <n v="9.1"/>
    <n v="36.4"/>
    <n v="1"/>
    <n v="0"/>
    <n v="0"/>
    <x v="0"/>
    <x v="0"/>
    <x v="0"/>
    <x v="0"/>
    <x v="0"/>
    <x v="0"/>
  </r>
  <r>
    <x v="0"/>
    <x v="10"/>
    <x v="19"/>
    <x v="70"/>
    <n v="110"/>
    <n v="106341"/>
    <n v="88338.200000000012"/>
    <n v="18002.799999999988"/>
    <n v="0"/>
    <n v="15441.63"/>
    <n v="3238.37"/>
    <n v="7675.28"/>
    <n v="1036.6199999999999"/>
    <n v="21"/>
    <n v="12922.49"/>
    <n v="4297.21"/>
    <n v="88"/>
    <n v="38485.800000000003"/>
    <n v="9430.6"/>
    <n v="39"/>
    <n v="0"/>
    <n v="0"/>
    <x v="0"/>
    <x v="0"/>
    <x v="0"/>
    <x v="0"/>
    <x v="0"/>
    <x v="0"/>
  </r>
  <r>
    <x v="0"/>
    <x v="10"/>
    <x v="19"/>
    <x v="71"/>
    <n v="95"/>
    <n v="116677.22"/>
    <n v="84740.82"/>
    <n v="31936.399999999994"/>
    <n v="1"/>
    <n v="13393.5"/>
    <n v="3729"/>
    <n v="9528.52"/>
    <n v="4595.4799999999996"/>
    <n v="30"/>
    <n v="28087.9"/>
    <n v="8133.2"/>
    <n v="221"/>
    <n v="28557.9"/>
    <n v="4507.1000000000004"/>
    <n v="20"/>
    <n v="0"/>
    <n v="10971.62"/>
    <x v="0"/>
    <x v="0"/>
    <x v="0"/>
    <x v="0"/>
    <x v="0"/>
    <x v="0"/>
  </r>
  <r>
    <x v="0"/>
    <x v="10"/>
    <x v="19"/>
    <x v="72"/>
    <n v="75"/>
    <n v="20817.3"/>
    <n v="16219.87"/>
    <n v="4597.4299999999985"/>
    <n v="0"/>
    <n v="8468"/>
    <n v="1389.5"/>
    <n v="2697.35"/>
    <n v="971.55"/>
    <n v="12"/>
    <n v="5030.5200000000004"/>
    <n v="2140.38"/>
    <n v="64"/>
    <n v="24"/>
    <n v="96"/>
    <n v="1"/>
    <n v="0"/>
    <n v="0"/>
    <x v="0"/>
    <x v="0"/>
    <x v="0"/>
    <x v="0"/>
    <x v="0"/>
    <x v="0"/>
  </r>
  <r>
    <x v="0"/>
    <x v="10"/>
    <x v="19"/>
    <x v="122"/>
    <n v="119"/>
    <n v="265857.03999999998"/>
    <n v="127557.98"/>
    <n v="138299.06"/>
    <n v="11"/>
    <n v="15728.01"/>
    <n v="4773.24"/>
    <n v="7002.07"/>
    <n v="4029.83"/>
    <n v="26"/>
    <n v="29018.25"/>
    <n v="16518.259999999998"/>
    <n v="237"/>
    <n v="67981.64"/>
    <n v="16565.47"/>
    <n v="51"/>
    <n v="5108.01"/>
    <n v="96412.26"/>
    <x v="0"/>
    <x v="0"/>
    <x v="0"/>
    <x v="0"/>
    <x v="0"/>
    <x v="0"/>
  </r>
  <r>
    <x v="0"/>
    <x v="10"/>
    <x v="20"/>
    <x v="73"/>
    <n v="0"/>
    <n v="106580.07"/>
    <n v="68474.11"/>
    <n v="38105.960000000006"/>
    <n v="8"/>
    <n v="0"/>
    <n v="0"/>
    <n v="0"/>
    <n v="0"/>
    <n v="0"/>
    <n v="0"/>
    <n v="0"/>
    <n v="0"/>
    <n v="0"/>
    <n v="0"/>
    <n v="0"/>
    <n v="68474.11"/>
    <n v="38105.96"/>
    <x v="0"/>
    <x v="0"/>
    <x v="0"/>
    <x v="0"/>
    <x v="0"/>
    <x v="0"/>
  </r>
  <r>
    <x v="0"/>
    <x v="10"/>
    <x v="20"/>
    <x v="74"/>
    <n v="377"/>
    <n v="191999.01"/>
    <n v="96168.53"/>
    <n v="95830.48000000001"/>
    <n v="2"/>
    <n v="17243.97"/>
    <n v="12919.53"/>
    <n v="36463.019999999997"/>
    <n v="37990.28"/>
    <n v="218"/>
    <n v="29402.69"/>
    <n v="38373.449999999997"/>
    <n v="561"/>
    <n v="6225.85"/>
    <n v="4906.7"/>
    <n v="40"/>
    <n v="325"/>
    <n v="1640.52"/>
    <x v="0"/>
    <x v="0"/>
    <x v="0"/>
    <x v="0"/>
    <x v="0"/>
    <x v="0"/>
  </r>
  <r>
    <x v="0"/>
    <x v="10"/>
    <x v="20"/>
    <x v="75"/>
    <n v="118"/>
    <n v="510603.24"/>
    <n v="292907.3"/>
    <n v="217695.94"/>
    <n v="47"/>
    <n v="9891.7999999999993"/>
    <n v="4369.2"/>
    <n v="15330.16"/>
    <n v="8368.59"/>
    <n v="69"/>
    <n v="9926.64"/>
    <n v="6428.62"/>
    <n v="149"/>
    <n v="2918.8"/>
    <n v="621"/>
    <n v="10"/>
    <n v="252050.9"/>
    <n v="197908.5"/>
    <x v="0"/>
    <x v="0"/>
    <x v="0"/>
    <x v="0"/>
    <x v="0"/>
    <x v="0"/>
  </r>
  <r>
    <x v="0"/>
    <x v="10"/>
    <x v="20"/>
    <x v="76"/>
    <n v="303"/>
    <n v="580873.15"/>
    <n v="306337.07"/>
    <n v="274536.08"/>
    <n v="53"/>
    <n v="20630.45"/>
    <n v="13964.55"/>
    <n v="29732.9"/>
    <n v="22418.52"/>
    <n v="156"/>
    <n v="23785.63"/>
    <n v="23618.71"/>
    <n v="421"/>
    <n v="5485.99"/>
    <n v="1934.07"/>
    <n v="35"/>
    <n v="219734.1"/>
    <n v="212600.3"/>
    <x v="0"/>
    <x v="0"/>
    <x v="0"/>
    <x v="0"/>
    <x v="0"/>
    <x v="0"/>
  </r>
  <r>
    <x v="0"/>
    <x v="10"/>
    <x v="20"/>
    <x v="77"/>
    <n v="212"/>
    <n v="290257.11"/>
    <n v="127728.76000000001"/>
    <n v="162528.34999999998"/>
    <n v="31"/>
    <n v="12131.83"/>
    <n v="6616.67"/>
    <n v="21642.37"/>
    <n v="12923.73"/>
    <n v="99"/>
    <n v="16066.9"/>
    <n v="11435.71"/>
    <n v="234"/>
    <n v="6230.89"/>
    <n v="1584.21"/>
    <n v="44"/>
    <n v="68576.77"/>
    <n v="129968"/>
    <x v="0"/>
    <x v="0"/>
    <x v="0"/>
    <x v="0"/>
    <x v="0"/>
    <x v="0"/>
  </r>
  <r>
    <x v="0"/>
    <x v="10"/>
    <x v="20"/>
    <x v="81"/>
    <n v="4"/>
    <n v="2799.8"/>
    <n v="1311.29"/>
    <n v="1488.5100000000002"/>
    <n v="0"/>
    <n v="81"/>
    <n v="84"/>
    <n v="520"/>
    <n v="776.8"/>
    <n v="4"/>
    <n v="365.29"/>
    <n v="627.71"/>
    <n v="7"/>
    <n v="0"/>
    <n v="0"/>
    <n v="0"/>
    <n v="0"/>
    <n v="0"/>
    <x v="0"/>
    <x v="0"/>
    <x v="0"/>
    <x v="0"/>
    <x v="0"/>
    <x v="0"/>
  </r>
  <r>
    <x v="0"/>
    <x v="10"/>
    <x v="20"/>
    <x v="78"/>
    <n v="276"/>
    <n v="408265.9"/>
    <n v="253860.47999999998"/>
    <n v="154405.42000000004"/>
    <n v="55"/>
    <n v="12713.69"/>
    <n v="9361.81"/>
    <n v="29986.31"/>
    <n v="24884.31"/>
    <n v="165"/>
    <n v="23755.93"/>
    <n v="21569.4"/>
    <n v="360"/>
    <n v="5973.55"/>
    <n v="3944.1"/>
    <n v="44"/>
    <n v="174642"/>
    <n v="94645.85"/>
    <x v="0"/>
    <x v="0"/>
    <x v="0"/>
    <x v="0"/>
    <x v="0"/>
    <x v="0"/>
  </r>
  <r>
    <x v="0"/>
    <x v="10"/>
    <x v="21"/>
    <x v="79"/>
    <n v="58"/>
    <n v="35660.85"/>
    <n v="24883.07"/>
    <n v="10777.779999999999"/>
    <n v="0"/>
    <n v="2692.4"/>
    <n v="1692.1"/>
    <n v="5723.13"/>
    <n v="3404.44"/>
    <n v="29"/>
    <n v="2670.64"/>
    <n v="3808.19"/>
    <n v="58"/>
    <n v="1085.9000000000001"/>
    <n v="1873.05"/>
    <n v="13"/>
    <n v="0"/>
    <n v="0"/>
    <x v="0"/>
    <x v="0"/>
    <x v="0"/>
    <x v="0"/>
    <x v="0"/>
    <x v="0"/>
  </r>
  <r>
    <x v="0"/>
    <x v="10"/>
    <x v="21"/>
    <x v="80"/>
    <n v="7"/>
    <n v="4970.3"/>
    <n v="4220.22"/>
    <n v="750.07999999999993"/>
    <n v="0"/>
    <n v="451.2"/>
    <n v="124.8"/>
    <n v="0"/>
    <n v="0"/>
    <n v="0"/>
    <n v="336.46"/>
    <n v="327.04000000000002"/>
    <n v="5"/>
    <n v="74.56"/>
    <n v="298.24"/>
    <n v="2"/>
    <n v="0"/>
    <n v="0"/>
    <x v="0"/>
    <x v="0"/>
    <x v="0"/>
    <x v="0"/>
    <x v="0"/>
    <x v="0"/>
  </r>
  <r>
    <x v="0"/>
    <x v="10"/>
    <x v="21"/>
    <x v="81"/>
    <n v="43"/>
    <n v="27609.1"/>
    <n v="19458.260000000002"/>
    <n v="8150.8399999999965"/>
    <n v="0"/>
    <n v="1683.39"/>
    <n v="439.61"/>
    <n v="5097.49"/>
    <n v="1998.46"/>
    <n v="22"/>
    <n v="2309.8000000000002"/>
    <n v="1779.8"/>
    <n v="36"/>
    <n v="1586.58"/>
    <n v="3932.97"/>
    <n v="12"/>
    <n v="0"/>
    <n v="0"/>
    <x v="0"/>
    <x v="0"/>
    <x v="0"/>
    <x v="0"/>
    <x v="0"/>
    <x v="0"/>
  </r>
  <r>
    <x v="0"/>
    <x v="10"/>
    <x v="21"/>
    <x v="82"/>
    <n v="50"/>
    <n v="31611.59"/>
    <n v="25722.799999999999"/>
    <n v="5888.7900000000009"/>
    <n v="0"/>
    <n v="1973.35"/>
    <n v="524.9"/>
    <n v="5693.36"/>
    <n v="2123.5500000000002"/>
    <n v="24"/>
    <n v="3693.53"/>
    <n v="2124.4"/>
    <n v="56"/>
    <n v="2827.56"/>
    <n v="1115.94"/>
    <n v="12"/>
    <n v="0"/>
    <n v="0"/>
    <x v="0"/>
    <x v="0"/>
    <x v="0"/>
    <x v="0"/>
    <x v="0"/>
    <x v="0"/>
  </r>
  <r>
    <x v="0"/>
    <x v="10"/>
    <x v="28"/>
    <x v="12"/>
    <n v="1"/>
    <n v="78"/>
    <n v="15.6"/>
    <n v="62.4"/>
    <n v="0"/>
    <n v="15.6"/>
    <n v="62.4"/>
    <n v="0"/>
    <n v="0"/>
    <n v="0"/>
    <n v="0"/>
    <n v="0"/>
    <n v="0"/>
    <n v="0"/>
    <n v="0"/>
    <n v="0"/>
    <n v="0"/>
    <n v="0"/>
    <x v="0"/>
    <x v="0"/>
    <x v="0"/>
    <x v="0"/>
    <x v="0"/>
    <x v="0"/>
  </r>
  <r>
    <x v="0"/>
    <x v="10"/>
    <x v="28"/>
    <x v="19"/>
    <n v="7"/>
    <n v="730.15"/>
    <n v="543.08000000000004"/>
    <n v="187.06999999999994"/>
    <n v="0"/>
    <n v="531.1"/>
    <n v="136.9"/>
    <n v="0"/>
    <n v="0"/>
    <n v="0"/>
    <n v="0"/>
    <n v="0"/>
    <n v="0"/>
    <n v="11.98"/>
    <n v="50.17"/>
    <n v="2"/>
    <n v="0"/>
    <n v="0"/>
    <x v="0"/>
    <x v="0"/>
    <x v="0"/>
    <x v="0"/>
    <x v="0"/>
    <x v="0"/>
  </r>
  <r>
    <x v="0"/>
    <x v="10"/>
    <x v="22"/>
    <x v="83"/>
    <n v="314"/>
    <n v="566317.96"/>
    <n v="224052.99"/>
    <n v="342264.97"/>
    <n v="19"/>
    <n v="40813.879999999997"/>
    <n v="15149.87"/>
    <n v="25593.73"/>
    <n v="22787.62"/>
    <n v="211"/>
    <n v="2088.34"/>
    <n v="4099.6099999999997"/>
    <n v="57"/>
    <n v="3708.64"/>
    <n v="1503.36"/>
    <n v="29"/>
    <n v="149552.4"/>
    <n v="298724.59999999998"/>
    <x v="0"/>
    <x v="0"/>
    <x v="0"/>
    <x v="0"/>
    <x v="0"/>
    <x v="0"/>
  </r>
  <r>
    <x v="0"/>
    <x v="10"/>
    <x v="22"/>
    <x v="84"/>
    <n v="175"/>
    <n v="129368.04"/>
    <n v="55055.61"/>
    <n v="74312.429999999993"/>
    <n v="7"/>
    <n v="19856.259999999998"/>
    <n v="9003.74"/>
    <n v="16272.07"/>
    <n v="9664.68"/>
    <n v="108"/>
    <n v="3037.22"/>
    <n v="1278.8800000000001"/>
    <n v="29"/>
    <n v="1321.06"/>
    <n v="1165.74"/>
    <n v="10"/>
    <n v="14569"/>
    <n v="53199.39"/>
    <x v="0"/>
    <x v="0"/>
    <x v="0"/>
    <x v="0"/>
    <x v="0"/>
    <x v="0"/>
  </r>
  <r>
    <x v="0"/>
    <x v="10"/>
    <x v="22"/>
    <x v="85"/>
    <n v="162"/>
    <n v="584592.78"/>
    <n v="43443.810000000005"/>
    <n v="541148.97"/>
    <n v="13"/>
    <n v="17050"/>
    <n v="8490"/>
    <n v="11361.48"/>
    <n v="16314.12"/>
    <n v="118"/>
    <n v="2209.17"/>
    <n v="5648.98"/>
    <n v="63"/>
    <n v="181.4"/>
    <n v="12.8"/>
    <n v="3"/>
    <n v="12641.76"/>
    <n v="510683.1"/>
    <x v="0"/>
    <x v="0"/>
    <x v="0"/>
    <x v="0"/>
    <x v="0"/>
    <x v="0"/>
  </r>
  <r>
    <x v="0"/>
    <x v="10"/>
    <x v="22"/>
    <x v="86"/>
    <n v="408"/>
    <n v="146427.1"/>
    <n v="61409.860000000008"/>
    <n v="85017.239999999991"/>
    <n v="0"/>
    <n v="12411.95"/>
    <n v="13708.05"/>
    <n v="38812.730000000003"/>
    <n v="61869.72"/>
    <n v="269"/>
    <n v="4618.37"/>
    <n v="6850.63"/>
    <n v="103"/>
    <n v="3119.81"/>
    <n v="2588.84"/>
    <n v="28"/>
    <n v="0"/>
    <n v="0"/>
    <x v="0"/>
    <x v="0"/>
    <x v="0"/>
    <x v="0"/>
    <x v="0"/>
    <x v="0"/>
  </r>
  <r>
    <x v="0"/>
    <x v="10"/>
    <x v="22"/>
    <x v="87"/>
    <n v="97"/>
    <n v="62627.64"/>
    <n v="25392.81"/>
    <n v="37234.83"/>
    <n v="1"/>
    <n v="8878.25"/>
    <n v="5509.25"/>
    <n v="12790.76"/>
    <n v="20198.84"/>
    <n v="55"/>
    <n v="1215"/>
    <n v="531.85"/>
    <n v="13"/>
    <n v="334.8"/>
    <n v="269.10000000000002"/>
    <n v="3"/>
    <n v="0"/>
    <n v="10725.79"/>
    <x v="0"/>
    <x v="0"/>
    <x v="0"/>
    <x v="0"/>
    <x v="0"/>
    <x v="0"/>
  </r>
  <r>
    <x v="0"/>
    <x v="10"/>
    <x v="22"/>
    <x v="123"/>
    <n v="273"/>
    <n v="57125.95"/>
    <n v="25403.58"/>
    <n v="31722.369999999995"/>
    <n v="0"/>
    <n v="10582.45"/>
    <n v="8514.5499999999993"/>
    <n v="10892.62"/>
    <n v="16077.78"/>
    <n v="120"/>
    <n v="3705.81"/>
    <n v="5993.44"/>
    <n v="70"/>
    <n v="222.7"/>
    <n v="1136.5999999999999"/>
    <n v="10"/>
    <n v="0"/>
    <n v="0"/>
    <x v="0"/>
    <x v="0"/>
    <x v="0"/>
    <x v="0"/>
    <x v="0"/>
    <x v="0"/>
  </r>
  <r>
    <x v="0"/>
    <x v="10"/>
    <x v="23"/>
    <x v="89"/>
    <n v="8"/>
    <n v="0"/>
    <n v="0"/>
    <n v="0"/>
    <n v="0"/>
    <n v="0"/>
    <n v="0"/>
    <n v="0"/>
    <n v="0"/>
    <n v="0"/>
    <n v="0"/>
    <n v="0"/>
    <n v="0"/>
    <n v="0"/>
    <n v="0"/>
    <n v="0"/>
    <n v="0"/>
    <n v="0"/>
    <x v="0"/>
    <x v="0"/>
    <x v="0"/>
    <x v="0"/>
    <x v="0"/>
    <x v="0"/>
  </r>
  <r>
    <x v="0"/>
    <x v="10"/>
    <x v="23"/>
    <x v="90"/>
    <n v="319"/>
    <n v="147023.56"/>
    <n v="21625.699999999997"/>
    <n v="125397.86"/>
    <n v="0"/>
    <n v="3099.81"/>
    <n v="8730.0400000000009"/>
    <n v="0"/>
    <n v="0"/>
    <n v="0"/>
    <n v="0"/>
    <n v="0"/>
    <n v="0"/>
    <n v="12304.89"/>
    <n v="116667.8"/>
    <n v="431"/>
    <n v="0"/>
    <n v="0"/>
    <x v="0"/>
    <x v="0"/>
    <x v="0"/>
    <x v="0"/>
    <x v="0"/>
    <x v="0"/>
  </r>
  <r>
    <x v="0"/>
    <x v="10"/>
    <x v="23"/>
    <x v="91"/>
    <n v="194"/>
    <n v="83412.05"/>
    <n v="16053.11"/>
    <n v="67358.94"/>
    <n v="0"/>
    <n v="1800.5"/>
    <n v="5128.5"/>
    <n v="0"/>
    <n v="0"/>
    <n v="0"/>
    <n v="0"/>
    <n v="0"/>
    <n v="0"/>
    <n v="7494.61"/>
    <n v="62230.44"/>
    <n v="228"/>
    <n v="0"/>
    <n v="0"/>
    <x v="0"/>
    <x v="0"/>
    <x v="0"/>
    <x v="0"/>
    <x v="0"/>
    <x v="0"/>
  </r>
  <r>
    <x v="0"/>
    <x v="10"/>
    <x v="23"/>
    <x v="92"/>
    <n v="213"/>
    <n v="61494.65"/>
    <n v="18016.580000000002"/>
    <n v="43478.07"/>
    <n v="0"/>
    <n v="2875.56"/>
    <n v="3486.94"/>
    <n v="0"/>
    <n v="0"/>
    <n v="0"/>
    <n v="0"/>
    <n v="0"/>
    <n v="0"/>
    <n v="3663.02"/>
    <n v="39991.129999999997"/>
    <n v="190"/>
    <n v="0"/>
    <n v="0"/>
    <x v="0"/>
    <x v="0"/>
    <x v="0"/>
    <x v="0"/>
    <x v="0"/>
    <x v="0"/>
  </r>
  <r>
    <x v="0"/>
    <x v="10"/>
    <x v="23"/>
    <x v="93"/>
    <n v="73"/>
    <n v="17675.45"/>
    <n v="4451.63"/>
    <n v="13223.82"/>
    <n v="0"/>
    <n v="1246.95"/>
    <n v="1806.9"/>
    <n v="0"/>
    <n v="0"/>
    <n v="0"/>
    <n v="0"/>
    <n v="0"/>
    <n v="0"/>
    <n v="2040.68"/>
    <n v="11416.92"/>
    <n v="50"/>
    <n v="0"/>
    <n v="0"/>
    <x v="0"/>
    <x v="0"/>
    <x v="0"/>
    <x v="0"/>
    <x v="0"/>
    <x v="0"/>
  </r>
  <r>
    <x v="0"/>
    <x v="10"/>
    <x v="23"/>
    <x v="124"/>
    <n v="174"/>
    <n v="48805.3"/>
    <n v="12237.98"/>
    <n v="36567.320000000007"/>
    <n v="0"/>
    <n v="1900.74"/>
    <n v="4517.1099999999997"/>
    <n v="0"/>
    <n v="0"/>
    <n v="0"/>
    <n v="0"/>
    <n v="0"/>
    <n v="0"/>
    <n v="3838.24"/>
    <n v="32050.21"/>
    <n v="145"/>
    <n v="0"/>
    <n v="0"/>
    <x v="0"/>
    <x v="0"/>
    <x v="0"/>
    <x v="0"/>
    <x v="0"/>
    <x v="0"/>
  </r>
  <r>
    <x v="0"/>
    <x v="10"/>
    <x v="23"/>
    <x v="125"/>
    <n v="6"/>
    <n v="32168.799999999999"/>
    <n v="24058.799999999999"/>
    <n v="8110"/>
    <n v="4"/>
    <n v="58.8"/>
    <n v="110"/>
    <n v="0"/>
    <n v="0"/>
    <n v="0"/>
    <n v="0"/>
    <n v="0"/>
    <n v="0"/>
    <n v="0"/>
    <n v="0"/>
    <n v="0"/>
    <n v="24000"/>
    <n v="8000"/>
    <x v="0"/>
    <x v="0"/>
    <x v="0"/>
    <x v="0"/>
    <x v="0"/>
    <x v="0"/>
  </r>
  <r>
    <x v="0"/>
    <x v="10"/>
    <x v="24"/>
    <x v="94"/>
    <n v="465"/>
    <n v="482452.99"/>
    <n v="276137.20999999996"/>
    <n v="206315.78000000003"/>
    <n v="69"/>
    <n v="58635.38"/>
    <n v="14029.62"/>
    <n v="8798.35"/>
    <n v="5224.95"/>
    <n v="19"/>
    <n v="2231.8000000000002"/>
    <n v="2714.85"/>
    <n v="32"/>
    <n v="2474.6799999999998"/>
    <n v="959.48"/>
    <n v="24"/>
    <n v="203997"/>
    <n v="183386.9"/>
    <x v="0"/>
    <x v="0"/>
    <x v="0"/>
    <x v="0"/>
    <x v="0"/>
    <x v="0"/>
  </r>
  <r>
    <x v="0"/>
    <x v="10"/>
    <x v="24"/>
    <x v="95"/>
    <n v="105"/>
    <n v="238654.8"/>
    <n v="138256.9"/>
    <n v="100397.9"/>
    <n v="27"/>
    <n v="10857.38"/>
    <n v="4405.12"/>
    <n v="4680.72"/>
    <n v="5081.93"/>
    <n v="11"/>
    <n v="65.7"/>
    <n v="0"/>
    <n v="1"/>
    <n v="806.1"/>
    <n v="384"/>
    <n v="5"/>
    <n v="121847"/>
    <n v="90526.85"/>
    <x v="0"/>
    <x v="0"/>
    <x v="0"/>
    <x v="0"/>
    <x v="0"/>
    <x v="0"/>
  </r>
  <r>
    <x v="0"/>
    <x v="10"/>
    <x v="24"/>
    <x v="202"/>
    <n v="1"/>
    <n v="195"/>
    <n v="39"/>
    <n v="156"/>
    <n v="0"/>
    <n v="39"/>
    <n v="156"/>
    <n v="0"/>
    <n v="0"/>
    <n v="0"/>
    <n v="0"/>
    <n v="0"/>
    <n v="0"/>
    <n v="0"/>
    <n v="0"/>
    <n v="0"/>
    <n v="0"/>
    <n v="0"/>
    <x v="0"/>
    <x v="0"/>
    <x v="0"/>
    <x v="0"/>
    <x v="0"/>
    <x v="0"/>
  </r>
  <r>
    <x v="0"/>
    <x v="10"/>
    <x v="24"/>
    <x v="96"/>
    <n v="74"/>
    <n v="37259.9"/>
    <n v="31623.199999999997"/>
    <n v="5636.7000000000044"/>
    <n v="4"/>
    <n v="7760.75"/>
    <n v="2861.75"/>
    <n v="1428.05"/>
    <n v="2774.95"/>
    <n v="4"/>
    <n v="752.4"/>
    <n v="0"/>
    <n v="8"/>
    <n v="0"/>
    <n v="0"/>
    <n v="0"/>
    <n v="21682"/>
    <n v="0"/>
    <x v="0"/>
    <x v="0"/>
    <x v="0"/>
    <x v="0"/>
    <x v="0"/>
    <x v="0"/>
  </r>
  <r>
    <x v="0"/>
    <x v="10"/>
    <x v="24"/>
    <x v="97"/>
    <n v="220"/>
    <n v="248202.61"/>
    <n v="82392.66"/>
    <n v="165809.94999999998"/>
    <n v="19"/>
    <n v="23630.63"/>
    <n v="8861.8700000000008"/>
    <n v="8001.44"/>
    <n v="13085.01"/>
    <n v="28"/>
    <n v="158.38999999999999"/>
    <n v="1128.8599999999999"/>
    <n v="13"/>
    <n v="492.2"/>
    <n v="1580.7"/>
    <n v="11"/>
    <n v="50110"/>
    <n v="141153.5"/>
    <x v="0"/>
    <x v="0"/>
    <x v="0"/>
    <x v="0"/>
    <x v="0"/>
    <x v="0"/>
  </r>
  <r>
    <x v="0"/>
    <x v="10"/>
    <x v="24"/>
    <x v="98"/>
    <n v="193"/>
    <n v="181601.38"/>
    <n v="81007.450000000012"/>
    <n v="100593.93"/>
    <n v="19"/>
    <n v="23044.880000000001"/>
    <n v="8062.62"/>
    <n v="7037.88"/>
    <n v="4046.92"/>
    <n v="27"/>
    <n v="2360.31"/>
    <n v="418.84"/>
    <n v="17"/>
    <n v="479.98"/>
    <n v="449.07"/>
    <n v="6"/>
    <n v="48084.4"/>
    <n v="87616.48"/>
    <x v="0"/>
    <x v="0"/>
    <x v="0"/>
    <x v="0"/>
    <x v="0"/>
    <x v="0"/>
  </r>
  <r>
    <x v="0"/>
    <x v="10"/>
    <x v="24"/>
    <x v="126"/>
    <n v="60"/>
    <n v="24699.200000000001"/>
    <n v="7726.3399999999992"/>
    <n v="16972.86"/>
    <n v="0"/>
    <n v="5382.5"/>
    <n v="4595"/>
    <n v="1997.07"/>
    <n v="9895.68"/>
    <n v="13"/>
    <n v="110.07"/>
    <n v="2482.1799999999998"/>
    <n v="16"/>
    <n v="236.7"/>
    <n v="0"/>
    <n v="1"/>
    <n v="0"/>
    <n v="0"/>
    <x v="0"/>
    <x v="0"/>
    <x v="0"/>
    <x v="0"/>
    <x v="0"/>
    <x v="0"/>
  </r>
  <r>
    <x v="0"/>
    <x v="10"/>
    <x v="24"/>
    <x v="127"/>
    <n v="602"/>
    <n v="52725.5"/>
    <n v="30814.71"/>
    <n v="21910.79"/>
    <n v="0"/>
    <n v="23260.05"/>
    <n v="13578.95"/>
    <n v="2027.15"/>
    <n v="5206.8"/>
    <n v="21"/>
    <n v="553.5"/>
    <n v="224.9"/>
    <n v="7"/>
    <n v="4109.01"/>
    <n v="2900.14"/>
    <n v="136"/>
    <n v="0"/>
    <n v="0"/>
    <x v="0"/>
    <x v="0"/>
    <x v="0"/>
    <x v="0"/>
    <x v="0"/>
    <x v="0"/>
  </r>
  <r>
    <x v="0"/>
    <x v="10"/>
    <x v="25"/>
    <x v="99"/>
    <n v="49"/>
    <n v="32852.65"/>
    <n v="31303.05"/>
    <n v="1549.6000000000022"/>
    <n v="3"/>
    <n v="6393"/>
    <n v="1432"/>
    <n v="0"/>
    <n v="0"/>
    <n v="0"/>
    <n v="1429.2"/>
    <n v="0"/>
    <n v="10"/>
    <n v="522.6"/>
    <n v="117.6"/>
    <n v="3"/>
    <n v="22958.25"/>
    <n v="0"/>
    <x v="0"/>
    <x v="0"/>
    <x v="0"/>
    <x v="0"/>
    <x v="0"/>
    <x v="0"/>
  </r>
  <r>
    <x v="0"/>
    <x v="10"/>
    <x v="25"/>
    <x v="100"/>
    <n v="38"/>
    <n v="42310.7"/>
    <n v="2832.25"/>
    <n v="39478.449999999997"/>
    <n v="3"/>
    <n v="2777.25"/>
    <n v="3062.75"/>
    <n v="0"/>
    <n v="0"/>
    <n v="0"/>
    <n v="0"/>
    <n v="421.85"/>
    <n v="3"/>
    <n v="55"/>
    <n v="1847.6"/>
    <n v="5"/>
    <n v="0"/>
    <n v="34146.25"/>
    <x v="0"/>
    <x v="0"/>
    <x v="0"/>
    <x v="0"/>
    <x v="0"/>
    <x v="0"/>
  </r>
  <r>
    <x v="0"/>
    <x v="10"/>
    <x v="25"/>
    <x v="101"/>
    <n v="94"/>
    <n v="115698.65"/>
    <n v="13815.150000000001"/>
    <n v="101883.5"/>
    <n v="8"/>
    <n v="7517.76"/>
    <n v="7122.24"/>
    <n v="2391.3000000000002"/>
    <n v="0"/>
    <n v="1"/>
    <n v="385.46"/>
    <n v="1313.04"/>
    <n v="15"/>
    <n v="520.02"/>
    <n v="5810.88"/>
    <n v="22"/>
    <n v="1310.6099999999999"/>
    <n v="87637.34"/>
    <x v="0"/>
    <x v="0"/>
    <x v="0"/>
    <x v="0"/>
    <x v="0"/>
    <x v="0"/>
  </r>
  <r>
    <x v="0"/>
    <x v="10"/>
    <x v="25"/>
    <x v="128"/>
    <n v="493"/>
    <n v="107740.05"/>
    <n v="39707.549999999996"/>
    <n v="68032.5"/>
    <n v="0"/>
    <n v="31907.35"/>
    <n v="42339.65"/>
    <n v="0"/>
    <n v="0"/>
    <n v="0"/>
    <n v="0"/>
    <n v="0"/>
    <n v="0"/>
    <n v="6109.2"/>
    <n v="25692.85"/>
    <n v="172"/>
    <n v="0"/>
    <n v="0"/>
    <x v="0"/>
    <x v="0"/>
    <x v="0"/>
    <x v="0"/>
    <x v="0"/>
    <x v="0"/>
  </r>
  <r>
    <x v="0"/>
    <x v="10"/>
    <x v="26"/>
    <x v="103"/>
    <n v="763"/>
    <n v="79569.05"/>
    <n v="37662.47"/>
    <n v="41906.58"/>
    <n v="0"/>
    <n v="22461.7"/>
    <n v="23226.3"/>
    <n v="0"/>
    <n v="0"/>
    <n v="0"/>
    <n v="9789.9699999999993"/>
    <n v="10796.48"/>
    <n v="194"/>
    <n v="938.8"/>
    <n v="7883.8"/>
    <n v="32"/>
    <n v="0"/>
    <n v="0"/>
    <x v="0"/>
    <x v="0"/>
    <x v="0"/>
    <x v="0"/>
    <x v="0"/>
    <x v="0"/>
  </r>
  <r>
    <x v="0"/>
    <x v="10"/>
    <x v="26"/>
    <x v="104"/>
    <n v="165"/>
    <n v="48018"/>
    <n v="46702.75"/>
    <n v="1315.25"/>
    <n v="0"/>
    <n v="21622.25"/>
    <n v="1315.25"/>
    <n v="0"/>
    <n v="0"/>
    <n v="0"/>
    <n v="4486.5"/>
    <n v="0"/>
    <n v="25"/>
    <n v="135"/>
    <n v="0"/>
    <n v="1"/>
    <n v="0"/>
    <n v="0"/>
    <x v="0"/>
    <x v="0"/>
    <x v="0"/>
    <x v="0"/>
    <x v="0"/>
    <x v="0"/>
  </r>
  <r>
    <x v="0"/>
    <x v="10"/>
    <x v="26"/>
    <x v="105"/>
    <n v="401"/>
    <n v="64420.1"/>
    <n v="37127.550000000003"/>
    <n v="27292.549999999996"/>
    <n v="0"/>
    <n v="34242.51"/>
    <n v="15704.99"/>
    <n v="0"/>
    <n v="0"/>
    <n v="0"/>
    <n v="1004.04"/>
    <n v="7930.81"/>
    <n v="84"/>
    <n v="1461"/>
    <n v="3656.75"/>
    <n v="27"/>
    <n v="0"/>
    <n v="0"/>
    <x v="0"/>
    <x v="0"/>
    <x v="0"/>
    <x v="0"/>
    <x v="0"/>
    <x v="0"/>
  </r>
  <r>
    <x v="0"/>
    <x v="10"/>
    <x v="26"/>
    <x v="106"/>
    <n v="58"/>
    <n v="10727.86"/>
    <n v="4520.6799999999994"/>
    <n v="6207.1800000000012"/>
    <n v="0"/>
    <n v="4060.71"/>
    <n v="3142.99"/>
    <n v="0"/>
    <n v="0"/>
    <n v="0"/>
    <n v="101.19"/>
    <n v="2434.4699999999998"/>
    <n v="23"/>
    <n v="208.78"/>
    <n v="629.72"/>
    <n v="3"/>
    <n v="0"/>
    <n v="0"/>
    <x v="0"/>
    <x v="0"/>
    <x v="0"/>
    <x v="0"/>
    <x v="0"/>
    <x v="0"/>
  </r>
  <r>
    <x v="1"/>
    <x v="10"/>
    <x v="0"/>
    <x v="3"/>
    <n v="74"/>
    <n v="35556.620000000003"/>
    <n v="19120.11"/>
    <n v="16436.510000000002"/>
    <n v="0"/>
    <n v="3707.15"/>
    <n v="3013.35"/>
    <n v="3621.89"/>
    <n v="2221.44"/>
    <n v="28"/>
    <n v="4085.69"/>
    <n v="4652.74"/>
    <n v="82"/>
    <n v="2959.38"/>
    <n v="6548.98"/>
    <n v="127"/>
    <n v="0"/>
    <n v="0"/>
    <x v="0"/>
    <x v="0"/>
    <x v="0"/>
    <x v="0"/>
    <x v="0"/>
    <x v="0"/>
  </r>
  <r>
    <x v="1"/>
    <x v="10"/>
    <x v="0"/>
    <x v="4"/>
    <n v="120"/>
    <n v="53109.19"/>
    <n v="36591.869999999995"/>
    <n v="16517.320000000007"/>
    <n v="0"/>
    <n v="6721.1"/>
    <n v="4178.8999999999996"/>
    <n v="7074.24"/>
    <n v="3936.57"/>
    <n v="48"/>
    <n v="8180.91"/>
    <n v="3513.04"/>
    <n v="102"/>
    <n v="6606.62"/>
    <n v="4888.8100000000004"/>
    <n v="205"/>
    <n v="0"/>
    <n v="0"/>
    <x v="0"/>
    <x v="0"/>
    <x v="0"/>
    <x v="0"/>
    <x v="0"/>
    <x v="0"/>
  </r>
  <r>
    <x v="1"/>
    <x v="10"/>
    <x v="0"/>
    <x v="111"/>
    <n v="248"/>
    <n v="69505.83"/>
    <n v="40194.93"/>
    <n v="29310.9"/>
    <n v="0"/>
    <n v="8257.57"/>
    <n v="3457.93"/>
    <n v="9662.31"/>
    <n v="12853.29"/>
    <n v="45"/>
    <n v="9424.15"/>
    <n v="5109.34"/>
    <n v="114"/>
    <n v="11433.9"/>
    <n v="7890.34"/>
    <n v="399"/>
    <n v="0"/>
    <n v="0"/>
    <x v="0"/>
    <x v="0"/>
    <x v="0"/>
    <x v="0"/>
    <x v="0"/>
    <x v="0"/>
  </r>
  <r>
    <x v="1"/>
    <x v="10"/>
    <x v="0"/>
    <x v="11"/>
    <n v="233"/>
    <n v="118673.98"/>
    <n v="65052.929999999993"/>
    <n v="53621.05"/>
    <n v="0"/>
    <n v="13859.6"/>
    <n v="7442.4"/>
    <n v="15993.64"/>
    <n v="19316.78"/>
    <n v="118"/>
    <n v="18612.89"/>
    <n v="15209.71"/>
    <n v="279"/>
    <n v="11510.8"/>
    <n v="11652.16"/>
    <n v="404"/>
    <n v="0"/>
    <n v="0"/>
    <x v="0"/>
    <x v="0"/>
    <x v="0"/>
    <x v="0"/>
    <x v="0"/>
    <x v="0"/>
  </r>
  <r>
    <x v="1"/>
    <x v="10"/>
    <x v="0"/>
    <x v="13"/>
    <n v="273"/>
    <n v="115348.91"/>
    <n v="49717.890000000007"/>
    <n v="65631.01999999999"/>
    <n v="0"/>
    <n v="8203.8700000000008"/>
    <n v="4411.13"/>
    <n v="11624.36"/>
    <n v="32605.71"/>
    <n v="118"/>
    <n v="13256.58"/>
    <n v="14394.03"/>
    <n v="225"/>
    <n v="11276.08"/>
    <n v="14220.15"/>
    <n v="430"/>
    <n v="0"/>
    <n v="0"/>
    <x v="0"/>
    <x v="0"/>
    <x v="0"/>
    <x v="0"/>
    <x v="0"/>
    <x v="0"/>
  </r>
  <r>
    <x v="1"/>
    <x v="10"/>
    <x v="0"/>
    <x v="15"/>
    <n v="182"/>
    <n v="66072.56"/>
    <n v="32955.85"/>
    <n v="33116.71"/>
    <n v="0"/>
    <n v="5639.59"/>
    <n v="2817.16"/>
    <n v="7045.65"/>
    <n v="14140.05"/>
    <n v="58"/>
    <n v="8178.93"/>
    <n v="9437.09"/>
    <n v="141"/>
    <n v="8125.68"/>
    <n v="6722.41"/>
    <n v="275"/>
    <n v="0"/>
    <n v="0"/>
    <x v="0"/>
    <x v="0"/>
    <x v="0"/>
    <x v="0"/>
    <x v="0"/>
    <x v="0"/>
  </r>
  <r>
    <x v="1"/>
    <x v="10"/>
    <x v="0"/>
    <x v="16"/>
    <n v="176"/>
    <n v="53939.57"/>
    <n v="33053.020000000004"/>
    <n v="20886.549999999996"/>
    <n v="0"/>
    <n v="5935.26"/>
    <n v="2411.7399999999998"/>
    <n v="8112.19"/>
    <n v="5243.09"/>
    <n v="39"/>
    <n v="9140.49"/>
    <n v="7940.59"/>
    <n v="129"/>
    <n v="7722.08"/>
    <n v="5291.13"/>
    <n v="280"/>
    <n v="0"/>
    <n v="0"/>
    <x v="0"/>
    <x v="0"/>
    <x v="0"/>
    <x v="0"/>
    <x v="0"/>
    <x v="0"/>
  </r>
  <r>
    <x v="1"/>
    <x v="10"/>
    <x v="0"/>
    <x v="18"/>
    <n v="202"/>
    <n v="76758.37"/>
    <n v="45151.49"/>
    <n v="31606.879999999997"/>
    <n v="0"/>
    <n v="6737.65"/>
    <n v="2946.85"/>
    <n v="8944.86"/>
    <n v="7341.91"/>
    <n v="56"/>
    <n v="8999.26"/>
    <n v="13266.09"/>
    <n v="174"/>
    <n v="10277.719999999999"/>
    <n v="8052.03"/>
    <n v="303"/>
    <n v="0"/>
    <n v="0"/>
    <x v="0"/>
    <x v="0"/>
    <x v="0"/>
    <x v="0"/>
    <x v="0"/>
    <x v="0"/>
  </r>
  <r>
    <x v="1"/>
    <x v="10"/>
    <x v="0"/>
    <x v="122"/>
    <n v="0"/>
    <n v="714"/>
    <n v="714"/>
    <n v="0"/>
    <n v="0"/>
    <n v="0"/>
    <n v="0"/>
    <n v="0"/>
    <n v="0"/>
    <n v="0"/>
    <n v="0"/>
    <n v="0"/>
    <n v="0"/>
    <n v="0"/>
    <n v="0"/>
    <n v="0"/>
    <n v="0"/>
    <n v="0"/>
    <x v="0"/>
    <x v="0"/>
    <x v="0"/>
    <x v="0"/>
    <x v="0"/>
    <x v="0"/>
  </r>
  <r>
    <x v="1"/>
    <x v="10"/>
    <x v="1"/>
    <x v="0"/>
    <n v="618"/>
    <n v="389665.49"/>
    <n v="161327.91999999998"/>
    <n v="228337.57"/>
    <n v="30"/>
    <n v="58561.919999999998"/>
    <n v="30485.58"/>
    <n v="26253.119999999999"/>
    <n v="17063.23"/>
    <n v="202"/>
    <n v="28670.5"/>
    <n v="13008.2"/>
    <n v="330"/>
    <n v="8104.2"/>
    <n v="12749.1"/>
    <n v="143"/>
    <n v="36976.18"/>
    <n v="155031.5"/>
    <x v="0"/>
    <x v="0"/>
    <x v="0"/>
    <x v="0"/>
    <x v="0"/>
    <x v="0"/>
  </r>
  <r>
    <x v="1"/>
    <x v="10"/>
    <x v="1"/>
    <x v="1"/>
    <n v="261"/>
    <n v="506590.88"/>
    <n v="33044.25"/>
    <n v="473546.63"/>
    <n v="15"/>
    <n v="16426.95"/>
    <n v="18474.05"/>
    <n v="1509.6"/>
    <n v="2639.5"/>
    <n v="13"/>
    <n v="7445.63"/>
    <n v="7815.43"/>
    <n v="80"/>
    <n v="2092.9699999999998"/>
    <n v="9191.2199999999993"/>
    <n v="99"/>
    <n v="1960.1"/>
    <n v="435426.4"/>
    <x v="0"/>
    <x v="0"/>
    <x v="0"/>
    <x v="0"/>
    <x v="0"/>
    <x v="0"/>
  </r>
  <r>
    <x v="1"/>
    <x v="10"/>
    <x v="1"/>
    <x v="22"/>
    <n v="42"/>
    <n v="25046.7"/>
    <n v="13311.7"/>
    <n v="11735"/>
    <n v="0"/>
    <n v="4169.13"/>
    <n v="2830.87"/>
    <n v="415.8"/>
    <n v="0"/>
    <n v="2"/>
    <n v="30.42"/>
    <n v="239.1"/>
    <n v="2"/>
    <n v="8696.35"/>
    <n v="8665.0300000000007"/>
    <n v="35"/>
    <n v="0"/>
    <n v="0"/>
    <x v="0"/>
    <x v="0"/>
    <x v="0"/>
    <x v="0"/>
    <x v="0"/>
    <x v="0"/>
  </r>
  <r>
    <x v="1"/>
    <x v="10"/>
    <x v="1"/>
    <x v="23"/>
    <n v="65"/>
    <n v="31597.4"/>
    <n v="24158.080000000002"/>
    <n v="7439.32"/>
    <n v="1"/>
    <n v="7040.38"/>
    <n v="3242.12"/>
    <n v="1076.1600000000001"/>
    <n v="1027.24"/>
    <n v="14"/>
    <n v="10700.74"/>
    <n v="3148.96"/>
    <n v="61"/>
    <n v="14.4"/>
    <n v="21"/>
    <n v="5"/>
    <n v="2669.4"/>
    <n v="0"/>
    <x v="0"/>
    <x v="0"/>
    <x v="0"/>
    <x v="0"/>
    <x v="0"/>
    <x v="0"/>
  </r>
  <r>
    <x v="1"/>
    <x v="10"/>
    <x v="1"/>
    <x v="24"/>
    <n v="0"/>
    <n v="2242687.7799999998"/>
    <n v="2272"/>
    <n v="2240415.7799999998"/>
    <n v="76"/>
    <n v="0"/>
    <n v="0"/>
    <n v="0"/>
    <n v="0"/>
    <n v="0"/>
    <n v="0"/>
    <n v="0"/>
    <n v="0"/>
    <n v="0"/>
    <n v="0"/>
    <n v="0"/>
    <n v="0"/>
    <n v="2240416"/>
    <x v="0"/>
    <x v="0"/>
    <x v="0"/>
    <x v="0"/>
    <x v="0"/>
    <x v="0"/>
  </r>
  <r>
    <x v="1"/>
    <x v="10"/>
    <x v="1"/>
    <x v="112"/>
    <n v="185"/>
    <n v="59615.68"/>
    <n v="27596.280000000002"/>
    <n v="32019.399999999998"/>
    <n v="3"/>
    <n v="12388.1"/>
    <n v="14809.9"/>
    <n v="2355.16"/>
    <n v="1362.82"/>
    <n v="14"/>
    <n v="3640.12"/>
    <n v="4131.3999999999996"/>
    <n v="72"/>
    <n v="2092.9699999999998"/>
    <n v="5877.66"/>
    <n v="79"/>
    <n v="6624.93"/>
    <n v="5837.62"/>
    <x v="0"/>
    <x v="0"/>
    <x v="0"/>
    <x v="0"/>
    <x v="0"/>
    <x v="0"/>
  </r>
  <r>
    <x v="1"/>
    <x v="10"/>
    <x v="2"/>
    <x v="114"/>
    <n v="637"/>
    <n v="737412.84"/>
    <n v="349358.13"/>
    <n v="388054.70999999996"/>
    <n v="20"/>
    <n v="49996.45"/>
    <n v="30244.55"/>
    <n v="60365.25"/>
    <n v="38345.230000000003"/>
    <n v="211"/>
    <n v="146728.20000000001"/>
    <n v="115185.7"/>
    <n v="1765"/>
    <n v="7197.63"/>
    <n v="4026.17"/>
    <n v="94"/>
    <n v="83568.600000000006"/>
    <n v="200253.1"/>
    <x v="0"/>
    <x v="0"/>
    <x v="0"/>
    <x v="0"/>
    <x v="0"/>
    <x v="0"/>
  </r>
  <r>
    <x v="1"/>
    <x v="10"/>
    <x v="2"/>
    <x v="25"/>
    <n v="87"/>
    <n v="70247.98"/>
    <n v="36702.860000000008"/>
    <n v="33545.119999999988"/>
    <n v="1"/>
    <n v="7595"/>
    <n v="5657"/>
    <n v="8177.18"/>
    <n v="3546.82"/>
    <n v="35"/>
    <n v="20484.810000000001"/>
    <n v="19477.009999999998"/>
    <n v="310"/>
    <n v="445.87"/>
    <n v="350.68"/>
    <n v="19"/>
    <n v="0"/>
    <n v="4513.6099999999997"/>
    <x v="0"/>
    <x v="0"/>
    <x v="0"/>
    <x v="0"/>
    <x v="0"/>
    <x v="0"/>
  </r>
  <r>
    <x v="1"/>
    <x v="10"/>
    <x v="2"/>
    <x v="26"/>
    <n v="256"/>
    <n v="242096.58"/>
    <n v="116447.56"/>
    <n v="125649.01999999999"/>
    <n v="0"/>
    <n v="20891.5"/>
    <n v="16861"/>
    <n v="17298.03"/>
    <n v="11511.22"/>
    <n v="67"/>
    <n v="73540.03"/>
    <n v="95972.5"/>
    <n v="1184"/>
    <n v="0"/>
    <n v="1304.3"/>
    <n v="5"/>
    <n v="0"/>
    <n v="0"/>
    <x v="0"/>
    <x v="0"/>
    <x v="0"/>
    <x v="0"/>
    <x v="0"/>
    <x v="0"/>
  </r>
  <r>
    <x v="1"/>
    <x v="10"/>
    <x v="3"/>
    <x v="27"/>
    <n v="167"/>
    <n v="65640.67"/>
    <n v="35576.729999999996"/>
    <n v="30063.940000000002"/>
    <n v="0"/>
    <n v="6805.1"/>
    <n v="3833.9"/>
    <n v="18213.060000000001"/>
    <n v="16756.52"/>
    <n v="75"/>
    <n v="10268.23"/>
    <n v="7716.26"/>
    <n v="139"/>
    <n v="150.34"/>
    <n v="1757.26"/>
    <n v="10"/>
    <n v="0"/>
    <n v="0"/>
    <x v="0"/>
    <x v="0"/>
    <x v="0"/>
    <x v="0"/>
    <x v="0"/>
    <x v="0"/>
  </r>
  <r>
    <x v="1"/>
    <x v="10"/>
    <x v="3"/>
    <x v="28"/>
    <n v="161"/>
    <n v="253721.72"/>
    <n v="168500.53"/>
    <n v="85221.19"/>
    <n v="27"/>
    <n v="16563.13"/>
    <n v="6165.62"/>
    <n v="16623.62"/>
    <n v="6110.52"/>
    <n v="58"/>
    <n v="4709.58"/>
    <n v="3566.93"/>
    <n v="88"/>
    <n v="3356.7"/>
    <n v="78"/>
    <n v="3"/>
    <n v="127061.5"/>
    <n v="69300.09"/>
    <x v="0"/>
    <x v="0"/>
    <x v="0"/>
    <x v="0"/>
    <x v="0"/>
    <x v="0"/>
  </r>
  <r>
    <x v="1"/>
    <x v="10"/>
    <x v="3"/>
    <x v="29"/>
    <n v="450"/>
    <n v="811624.05"/>
    <n v="322467.58"/>
    <n v="489156.47000000003"/>
    <n v="41"/>
    <n v="45845.39"/>
    <n v="21069.61"/>
    <n v="50756.89"/>
    <n v="38342.71"/>
    <n v="213"/>
    <n v="43221.73"/>
    <n v="49530.11"/>
    <n v="850"/>
    <n v="921.47"/>
    <n v="670.03"/>
    <n v="38"/>
    <n v="174608.1"/>
    <n v="379544"/>
    <x v="0"/>
    <x v="0"/>
    <x v="0"/>
    <x v="0"/>
    <x v="0"/>
    <x v="0"/>
  </r>
  <r>
    <x v="1"/>
    <x v="10"/>
    <x v="3"/>
    <x v="115"/>
    <n v="103"/>
    <n v="42385.760000000002"/>
    <n v="27552.59"/>
    <n v="14833.170000000002"/>
    <n v="0"/>
    <n v="4565.8"/>
    <n v="2422.1999999999998"/>
    <n v="11402.54"/>
    <n v="8625.4599999999991"/>
    <n v="47"/>
    <n v="7046.39"/>
    <n v="3684.22"/>
    <n v="89"/>
    <n v="630.86"/>
    <n v="101.29"/>
    <n v="17"/>
    <n v="0"/>
    <n v="0"/>
    <x v="0"/>
    <x v="0"/>
    <x v="0"/>
    <x v="0"/>
    <x v="0"/>
    <x v="0"/>
  </r>
  <r>
    <x v="1"/>
    <x v="10"/>
    <x v="4"/>
    <x v="31"/>
    <n v="63"/>
    <n v="74546.3"/>
    <n v="363"/>
    <n v="74183.3"/>
    <n v="0"/>
    <n v="0"/>
    <n v="0"/>
    <n v="0"/>
    <n v="0"/>
    <n v="0"/>
    <n v="0"/>
    <n v="0"/>
    <n v="0"/>
    <n v="0"/>
    <n v="0"/>
    <n v="0"/>
    <n v="0"/>
    <n v="0"/>
    <x v="0"/>
    <x v="0"/>
    <x v="0"/>
    <x v="0"/>
    <x v="0"/>
    <x v="0"/>
  </r>
  <r>
    <x v="1"/>
    <x v="10"/>
    <x v="4"/>
    <x v="32"/>
    <n v="63"/>
    <n v="107904.51"/>
    <n v="968"/>
    <n v="106936.51"/>
    <n v="0"/>
    <n v="0"/>
    <n v="0"/>
    <n v="0"/>
    <n v="0"/>
    <n v="0"/>
    <n v="0"/>
    <n v="0"/>
    <n v="0"/>
    <n v="0"/>
    <n v="0"/>
    <n v="0"/>
    <n v="0"/>
    <n v="0"/>
    <x v="0"/>
    <x v="0"/>
    <x v="0"/>
    <x v="0"/>
    <x v="0"/>
    <x v="0"/>
  </r>
  <r>
    <x v="1"/>
    <x v="10"/>
    <x v="5"/>
    <x v="33"/>
    <n v="0"/>
    <n v="293710.55"/>
    <n v="35511.949999999997"/>
    <n v="258198.59999999998"/>
    <n v="9"/>
    <n v="0"/>
    <n v="0"/>
    <n v="0"/>
    <n v="0"/>
    <n v="0"/>
    <n v="0"/>
    <n v="0"/>
    <n v="0"/>
    <n v="0"/>
    <n v="0"/>
    <n v="0"/>
    <n v="35511.949999999997"/>
    <n v="258198.6"/>
    <x v="0"/>
    <x v="0"/>
    <x v="0"/>
    <x v="0"/>
    <x v="0"/>
    <x v="0"/>
  </r>
  <r>
    <x v="1"/>
    <x v="10"/>
    <x v="5"/>
    <x v="34"/>
    <n v="436"/>
    <n v="567250.61"/>
    <n v="163893.01"/>
    <n v="403357.6"/>
    <n v="8"/>
    <n v="43895.39"/>
    <n v="22922.11"/>
    <n v="76614.850000000006"/>
    <n v="54829.83"/>
    <n v="194"/>
    <n v="1884.31"/>
    <n v="1985.11"/>
    <n v="31"/>
    <n v="1450.66"/>
    <n v="624.27"/>
    <n v="11"/>
    <n v="38693.800000000003"/>
    <n v="322996.3"/>
    <x v="0"/>
    <x v="0"/>
    <x v="0"/>
    <x v="0"/>
    <x v="0"/>
    <x v="0"/>
  </r>
  <r>
    <x v="1"/>
    <x v="10"/>
    <x v="5"/>
    <x v="35"/>
    <n v="0"/>
    <n v="831219.31"/>
    <n v="10397.9"/>
    <n v="820821.41"/>
    <n v="14"/>
    <n v="0"/>
    <n v="0"/>
    <n v="0"/>
    <n v="0"/>
    <n v="0"/>
    <n v="0"/>
    <n v="0"/>
    <n v="0"/>
    <n v="0"/>
    <n v="0"/>
    <n v="0"/>
    <n v="10397.9"/>
    <n v="820821.4"/>
    <x v="0"/>
    <x v="0"/>
    <x v="0"/>
    <x v="0"/>
    <x v="0"/>
    <x v="0"/>
  </r>
  <r>
    <x v="1"/>
    <x v="10"/>
    <x v="5"/>
    <x v="36"/>
    <n v="80"/>
    <n v="38414.949999999997"/>
    <n v="17219.57"/>
    <n v="21195.379999999997"/>
    <n v="0"/>
    <n v="3442.5"/>
    <n v="1815.5"/>
    <n v="13496.86"/>
    <n v="18592.09"/>
    <n v="30"/>
    <n v="187.46"/>
    <n v="757.24"/>
    <n v="8"/>
    <n v="92.75"/>
    <n v="30.55"/>
    <n v="4"/>
    <n v="0"/>
    <n v="0"/>
    <x v="0"/>
    <x v="0"/>
    <x v="0"/>
    <x v="0"/>
    <x v="0"/>
    <x v="0"/>
  </r>
  <r>
    <x v="1"/>
    <x v="10"/>
    <x v="6"/>
    <x v="38"/>
    <n v="188"/>
    <n v="965516.14"/>
    <n v="75410.429999999993"/>
    <n v="890105.71"/>
    <n v="40"/>
    <n v="18011.5"/>
    <n v="9626"/>
    <n v="90"/>
    <n v="0"/>
    <n v="1"/>
    <n v="4501.79"/>
    <n v="4968.9399999999996"/>
    <n v="76"/>
    <n v="31999.75"/>
    <n v="34973.599999999999"/>
    <n v="171"/>
    <n v="15377.39"/>
    <n v="840537.2"/>
    <x v="0"/>
    <x v="0"/>
    <x v="0"/>
    <x v="0"/>
    <x v="0"/>
    <x v="0"/>
  </r>
  <r>
    <x v="1"/>
    <x v="10"/>
    <x v="6"/>
    <x v="116"/>
    <n v="253"/>
    <n v="195096.41"/>
    <n v="110976.34999999999"/>
    <n v="84120.060000000012"/>
    <n v="0"/>
    <n v="10119.25"/>
    <n v="6976.25"/>
    <n v="236.06"/>
    <n v="603.72"/>
    <n v="11"/>
    <n v="29627.17"/>
    <n v="26787.55"/>
    <n v="368"/>
    <n v="66059.87"/>
    <n v="49752.54"/>
    <n v="309"/>
    <n v="0"/>
    <n v="0"/>
    <x v="0"/>
    <x v="0"/>
    <x v="0"/>
    <x v="0"/>
    <x v="0"/>
    <x v="0"/>
  </r>
  <r>
    <x v="1"/>
    <x v="10"/>
    <x v="6"/>
    <x v="117"/>
    <n v="234"/>
    <n v="198131.37"/>
    <n v="98891.75"/>
    <n v="99239.62"/>
    <n v="0"/>
    <n v="9934.7999999999993"/>
    <n v="6357.2"/>
    <n v="422.59"/>
    <n v="630.41"/>
    <n v="13"/>
    <n v="29260.45"/>
    <n v="47341.88"/>
    <n v="518"/>
    <n v="58088.91"/>
    <n v="44910.13"/>
    <n v="287"/>
    <n v="0"/>
    <n v="0"/>
    <x v="0"/>
    <x v="0"/>
    <x v="0"/>
    <x v="0"/>
    <x v="0"/>
    <x v="0"/>
  </r>
  <r>
    <x v="1"/>
    <x v="10"/>
    <x v="7"/>
    <x v="41"/>
    <n v="239"/>
    <n v="160416.81"/>
    <n v="98322.3"/>
    <n v="62094.509999999995"/>
    <n v="0"/>
    <n v="18184.38"/>
    <n v="15301.87"/>
    <n v="4028.36"/>
    <n v="5521.1"/>
    <n v="26"/>
    <n v="24167.26"/>
    <n v="41261.53"/>
    <n v="499"/>
    <n v="33.299999999999997"/>
    <n v="10.01"/>
    <n v="2"/>
    <n v="0"/>
    <n v="0"/>
    <x v="0"/>
    <x v="0"/>
    <x v="0"/>
    <x v="0"/>
    <x v="0"/>
    <x v="0"/>
  </r>
  <r>
    <x v="1"/>
    <x v="10"/>
    <x v="8"/>
    <x v="5"/>
    <n v="276"/>
    <n v="120804.72"/>
    <n v="45237.39"/>
    <n v="75567.33"/>
    <n v="4"/>
    <n v="22624.05"/>
    <n v="16669.95"/>
    <n v="10242.030000000001"/>
    <n v="8613.52"/>
    <n v="152"/>
    <n v="7766.59"/>
    <n v="13473.31"/>
    <n v="158"/>
    <n v="1364.72"/>
    <n v="960.38"/>
    <n v="23"/>
    <n v="0"/>
    <n v="35850.17"/>
    <x v="0"/>
    <x v="0"/>
    <x v="0"/>
    <x v="0"/>
    <x v="0"/>
    <x v="0"/>
  </r>
  <r>
    <x v="1"/>
    <x v="10"/>
    <x v="8"/>
    <x v="42"/>
    <n v="229"/>
    <n v="576470.07999999996"/>
    <n v="83838.22"/>
    <n v="492631.86"/>
    <n v="17"/>
    <n v="20701.5"/>
    <n v="8206"/>
    <n v="39835.14"/>
    <n v="12619.95"/>
    <n v="116"/>
    <n v="6285.67"/>
    <n v="2159.85"/>
    <n v="56"/>
    <n v="1815.32"/>
    <n v="1200.9100000000001"/>
    <n v="18"/>
    <n v="15000.59"/>
    <n v="468445.2"/>
    <x v="0"/>
    <x v="0"/>
    <x v="0"/>
    <x v="0"/>
    <x v="0"/>
    <x v="0"/>
  </r>
  <r>
    <x v="1"/>
    <x v="10"/>
    <x v="9"/>
    <x v="43"/>
    <n v="606"/>
    <n v="207774.64"/>
    <n v="146505.56"/>
    <n v="61269.080000000016"/>
    <n v="0"/>
    <n v="66359.39"/>
    <n v="23285.61"/>
    <n v="40935.14"/>
    <n v="32599.35"/>
    <n v="70"/>
    <n v="6413.88"/>
    <n v="2141.77"/>
    <n v="67"/>
    <n v="28093.15"/>
    <n v="3242.35"/>
    <n v="48"/>
    <n v="0"/>
    <n v="0"/>
    <x v="0"/>
    <x v="0"/>
    <x v="0"/>
    <x v="0"/>
    <x v="0"/>
    <x v="0"/>
  </r>
  <r>
    <x v="1"/>
    <x v="10"/>
    <x v="9"/>
    <x v="44"/>
    <n v="92"/>
    <n v="690167.87"/>
    <n v="24390.399999999998"/>
    <n v="665777.47"/>
    <n v="14"/>
    <n v="18046.099999999999"/>
    <n v="4269.8999999999996"/>
    <n v="4097.3"/>
    <n v="6646.9"/>
    <n v="6"/>
    <n v="0"/>
    <n v="0"/>
    <n v="0"/>
    <n v="0"/>
    <n v="0"/>
    <n v="0"/>
    <n v="0"/>
    <n v="654860.69999999995"/>
    <x v="0"/>
    <x v="0"/>
    <x v="0"/>
    <x v="0"/>
    <x v="0"/>
    <x v="0"/>
  </r>
  <r>
    <x v="1"/>
    <x v="10"/>
    <x v="9"/>
    <x v="45"/>
    <n v="385"/>
    <n v="179211.04"/>
    <n v="110580.59000000001"/>
    <n v="68630.45"/>
    <n v="0"/>
    <n v="26705.33"/>
    <n v="11546.92"/>
    <n v="61029.58"/>
    <n v="48816.54"/>
    <n v="104"/>
    <n v="7242.27"/>
    <n v="2623.45"/>
    <n v="68"/>
    <n v="15532.41"/>
    <n v="5643.54"/>
    <n v="44"/>
    <n v="0"/>
    <n v="0"/>
    <x v="0"/>
    <x v="0"/>
    <x v="0"/>
    <x v="0"/>
    <x v="0"/>
    <x v="0"/>
  </r>
  <r>
    <x v="1"/>
    <x v="10"/>
    <x v="10"/>
    <x v="47"/>
    <n v="51"/>
    <n v="32564.44"/>
    <n v="22077.300000000003"/>
    <n v="10487.139999999996"/>
    <n v="2"/>
    <n v="6099.88"/>
    <n v="1477.62"/>
    <n v="3367.7"/>
    <n v="57.2"/>
    <n v="7"/>
    <n v="2610.52"/>
    <n v="1792.46"/>
    <n v="43"/>
    <n v="178.2"/>
    <n v="187.2"/>
    <n v="4"/>
    <n v="8841"/>
    <n v="6972.66"/>
    <x v="0"/>
    <x v="0"/>
    <x v="0"/>
    <x v="0"/>
    <x v="0"/>
    <x v="0"/>
  </r>
  <r>
    <x v="1"/>
    <x v="10"/>
    <x v="10"/>
    <x v="49"/>
    <n v="231"/>
    <n v="834522.43"/>
    <n v="578317.98"/>
    <n v="256204.45000000007"/>
    <n v="42"/>
    <n v="21564.02"/>
    <n v="5419.73"/>
    <n v="7370.79"/>
    <n v="3289.05"/>
    <n v="29"/>
    <n v="19199.900000000001"/>
    <n v="9111.59"/>
    <n v="263"/>
    <n v="5135.7700000000004"/>
    <n v="3964.98"/>
    <n v="35"/>
    <n v="469151.5"/>
    <n v="234419.1"/>
    <x v="0"/>
    <x v="0"/>
    <x v="0"/>
    <x v="0"/>
    <x v="0"/>
    <x v="0"/>
  </r>
  <r>
    <x v="1"/>
    <x v="10"/>
    <x v="10"/>
    <x v="52"/>
    <n v="249"/>
    <n v="64129.1"/>
    <n v="42683.040000000001"/>
    <n v="21446.059999999998"/>
    <n v="0"/>
    <n v="12282.85"/>
    <n v="4335.75"/>
    <n v="19776.03"/>
    <n v="13432.52"/>
    <n v="64"/>
    <n v="5430.98"/>
    <n v="1858.36"/>
    <n v="73"/>
    <n v="5114.18"/>
    <n v="1819.43"/>
    <n v="33"/>
    <n v="0"/>
    <n v="0"/>
    <x v="0"/>
    <x v="0"/>
    <x v="0"/>
    <x v="0"/>
    <x v="0"/>
    <x v="0"/>
  </r>
  <r>
    <x v="1"/>
    <x v="10"/>
    <x v="10"/>
    <x v="53"/>
    <n v="112"/>
    <n v="436395.35"/>
    <n v="176291.3"/>
    <n v="260104.05"/>
    <n v="35"/>
    <n v="11711.5"/>
    <n v="2791"/>
    <n v="11702.6"/>
    <n v="3067"/>
    <n v="14"/>
    <n v="4767.5"/>
    <n v="1213.05"/>
    <n v="56"/>
    <n v="472.7"/>
    <n v="198.18"/>
    <n v="9"/>
    <n v="147637"/>
    <n v="252834.9"/>
    <x v="0"/>
    <x v="0"/>
    <x v="0"/>
    <x v="0"/>
    <x v="0"/>
    <x v="0"/>
  </r>
  <r>
    <x v="1"/>
    <x v="10"/>
    <x v="10"/>
    <x v="54"/>
    <n v="137"/>
    <n v="551547.59"/>
    <n v="342772.15"/>
    <n v="208775.43999999994"/>
    <n v="45"/>
    <n v="14765.25"/>
    <n v="3204.75"/>
    <n v="12952.39"/>
    <n v="7756.21"/>
    <n v="27"/>
    <n v="13965.33"/>
    <n v="2664.67"/>
    <n v="168"/>
    <n v="309.18"/>
    <n v="20.47"/>
    <n v="8"/>
    <n v="299372"/>
    <n v="195129.3"/>
    <x v="0"/>
    <x v="0"/>
    <x v="0"/>
    <x v="0"/>
    <x v="0"/>
    <x v="0"/>
  </r>
  <r>
    <x v="1"/>
    <x v="10"/>
    <x v="10"/>
    <x v="118"/>
    <n v="84"/>
    <n v="246020.77"/>
    <n v="109347.34"/>
    <n v="136673.43"/>
    <n v="24"/>
    <n v="7839.13"/>
    <n v="3548.37"/>
    <n v="14790.39"/>
    <n v="4200.01"/>
    <n v="22"/>
    <n v="5710.32"/>
    <n v="3101.35"/>
    <n v="67"/>
    <n v="0"/>
    <n v="0"/>
    <n v="0"/>
    <n v="80511.5"/>
    <n v="125823.7"/>
    <x v="0"/>
    <x v="0"/>
    <x v="0"/>
    <x v="0"/>
    <x v="0"/>
    <x v="0"/>
  </r>
  <r>
    <x v="1"/>
    <x v="10"/>
    <x v="10"/>
    <x v="131"/>
    <n v="119"/>
    <n v="167360.42000000001"/>
    <n v="108102.59"/>
    <n v="59257.830000000016"/>
    <n v="22"/>
    <n v="10776.05"/>
    <n v="4115.95"/>
    <n v="6708.86"/>
    <n v="4395.84"/>
    <n v="20"/>
    <n v="6284.02"/>
    <n v="1144.53"/>
    <n v="70"/>
    <n v="215.96"/>
    <n v="1144.5899999999999"/>
    <n v="7"/>
    <n v="84117.7"/>
    <n v="48456.92"/>
    <x v="0"/>
    <x v="0"/>
    <x v="0"/>
    <x v="0"/>
    <x v="0"/>
    <x v="0"/>
  </r>
  <r>
    <x v="1"/>
    <x v="10"/>
    <x v="27"/>
    <x v="119"/>
    <n v="38"/>
    <n v="69282.47"/>
    <n v="8724.34"/>
    <n v="60558.130000000005"/>
    <n v="3"/>
    <n v="3755.88"/>
    <n v="2021.62"/>
    <n v="0"/>
    <n v="364"/>
    <n v="2"/>
    <n v="1278.45"/>
    <n v="1895.13"/>
    <n v="24"/>
    <n v="78.010000000000005"/>
    <n v="110.39"/>
    <n v="3"/>
    <n v="2700"/>
    <n v="56166.99"/>
    <x v="0"/>
    <x v="0"/>
    <x v="0"/>
    <x v="0"/>
    <x v="0"/>
    <x v="0"/>
  </r>
  <r>
    <x v="1"/>
    <x v="10"/>
    <x v="11"/>
    <x v="57"/>
    <n v="282"/>
    <n v="74117.75"/>
    <n v="60004.15"/>
    <n v="14113.599999999999"/>
    <n v="0"/>
    <n v="59525.65"/>
    <n v="11949.35"/>
    <n v="0"/>
    <n v="0"/>
    <n v="0"/>
    <n v="356.8"/>
    <n v="2141.85"/>
    <n v="18"/>
    <n v="121.7"/>
    <n v="22.4"/>
    <n v="3"/>
    <n v="0"/>
    <n v="0"/>
    <x v="0"/>
    <x v="0"/>
    <x v="0"/>
    <x v="0"/>
    <x v="0"/>
    <x v="0"/>
  </r>
  <r>
    <x v="1"/>
    <x v="10"/>
    <x v="11"/>
    <x v="58"/>
    <n v="66"/>
    <n v="16398.8"/>
    <n v="11233.71"/>
    <n v="5165.09"/>
    <n v="0"/>
    <n v="11233.71"/>
    <n v="5165.09"/>
    <n v="0"/>
    <n v="0"/>
    <n v="0"/>
    <n v="0"/>
    <n v="0"/>
    <n v="0"/>
    <n v="0"/>
    <n v="0"/>
    <n v="0"/>
    <n v="0"/>
    <n v="0"/>
    <x v="0"/>
    <x v="0"/>
    <x v="0"/>
    <x v="0"/>
    <x v="0"/>
    <x v="0"/>
  </r>
  <r>
    <x v="1"/>
    <x v="10"/>
    <x v="11"/>
    <x v="120"/>
    <n v="94"/>
    <n v="22986.400000000001"/>
    <n v="18120.080000000002"/>
    <n v="4866.32"/>
    <n v="0"/>
    <n v="18120.080000000002"/>
    <n v="4866.32"/>
    <n v="0"/>
    <n v="0"/>
    <n v="0"/>
    <n v="0"/>
    <n v="0"/>
    <n v="0"/>
    <n v="0"/>
    <n v="0"/>
    <n v="0"/>
    <n v="0"/>
    <n v="0"/>
    <x v="0"/>
    <x v="0"/>
    <x v="0"/>
    <x v="0"/>
    <x v="0"/>
    <x v="0"/>
  </r>
  <r>
    <x v="1"/>
    <x v="10"/>
    <x v="12"/>
    <x v="60"/>
    <n v="91"/>
    <n v="441528.95"/>
    <n v="439727.51"/>
    <n v="1801.4400000000023"/>
    <n v="15"/>
    <n v="13532"/>
    <n v="1543"/>
    <n v="651.6"/>
    <n v="0"/>
    <n v="2"/>
    <n v="1807.91"/>
    <n v="258.44"/>
    <n v="16"/>
    <n v="0"/>
    <n v="0"/>
    <n v="0"/>
    <n v="423736"/>
    <n v="0"/>
    <x v="0"/>
    <x v="0"/>
    <x v="0"/>
    <x v="0"/>
    <x v="0"/>
    <x v="0"/>
  </r>
  <r>
    <x v="1"/>
    <x v="10"/>
    <x v="12"/>
    <x v="61"/>
    <n v="190"/>
    <n v="123486.39999999999"/>
    <n v="64775.8"/>
    <n v="58710.599999999991"/>
    <n v="11"/>
    <n v="10044.65"/>
    <n v="2821.35"/>
    <n v="12927.17"/>
    <n v="6822.83"/>
    <n v="55"/>
    <n v="4562.54"/>
    <n v="1896.56"/>
    <n v="63"/>
    <n v="5020.24"/>
    <n v="2027.49"/>
    <n v="21"/>
    <n v="32221.200000000001"/>
    <n v="45142.37"/>
    <x v="0"/>
    <x v="0"/>
    <x v="0"/>
    <x v="0"/>
    <x v="0"/>
    <x v="0"/>
  </r>
  <r>
    <x v="1"/>
    <x v="10"/>
    <x v="12"/>
    <x v="55"/>
    <n v="144"/>
    <n v="806808.98"/>
    <n v="204429.04"/>
    <n v="602379.93999999994"/>
    <n v="19"/>
    <n v="14887"/>
    <n v="5495.5"/>
    <n v="7122.64"/>
    <n v="4012.26"/>
    <n v="29"/>
    <n v="1886.5"/>
    <n v="1171.8"/>
    <n v="24"/>
    <n v="971.9"/>
    <n v="4265.6000000000004"/>
    <n v="25"/>
    <n v="179319"/>
    <n v="587434.80000000005"/>
    <x v="0"/>
    <x v="0"/>
    <x v="0"/>
    <x v="0"/>
    <x v="0"/>
    <x v="0"/>
  </r>
  <r>
    <x v="1"/>
    <x v="10"/>
    <x v="13"/>
    <x v="62"/>
    <n v="139"/>
    <n v="45090.89"/>
    <n v="4921.96"/>
    <n v="40168.93"/>
    <n v="0"/>
    <n v="1952.2"/>
    <n v="7003.8"/>
    <n v="315.27"/>
    <n v="3118.83"/>
    <n v="9"/>
    <n v="2079.67"/>
    <n v="28716.68"/>
    <n v="229"/>
    <n v="239.82"/>
    <n v="1329.62"/>
    <n v="24"/>
    <n v="0"/>
    <n v="0"/>
    <x v="0"/>
    <x v="0"/>
    <x v="0"/>
    <x v="0"/>
    <x v="0"/>
    <x v="0"/>
  </r>
  <r>
    <x v="1"/>
    <x v="10"/>
    <x v="14"/>
    <x v="63"/>
    <n v="26"/>
    <n v="38362.6"/>
    <n v="30562.98"/>
    <n v="7799.619999999999"/>
    <n v="0"/>
    <n v="3944"/>
    <n v="741"/>
    <n v="23150.5"/>
    <n v="6197.5"/>
    <n v="13"/>
    <n v="3468.48"/>
    <n v="861.12"/>
    <n v="13"/>
    <n v="0"/>
    <n v="0"/>
    <n v="0"/>
    <n v="0"/>
    <n v="0"/>
    <x v="0"/>
    <x v="0"/>
    <x v="0"/>
    <x v="0"/>
    <x v="0"/>
    <x v="0"/>
  </r>
  <r>
    <x v="1"/>
    <x v="10"/>
    <x v="15"/>
    <x v="64"/>
    <n v="32"/>
    <n v="271144.15999999997"/>
    <n v="59187.06"/>
    <n v="211957.09999999998"/>
    <n v="13"/>
    <n v="3869"/>
    <n v="441"/>
    <n v="1435.12"/>
    <n v="512"/>
    <n v="7"/>
    <n v="2195.12"/>
    <n v="1047.58"/>
    <n v="24"/>
    <n v="0"/>
    <n v="0"/>
    <n v="0"/>
    <n v="51687.82"/>
    <n v="209956.5"/>
    <x v="0"/>
    <x v="0"/>
    <x v="0"/>
    <x v="0"/>
    <x v="0"/>
    <x v="0"/>
  </r>
  <r>
    <x v="1"/>
    <x v="10"/>
    <x v="29"/>
    <x v="41"/>
    <n v="7"/>
    <n v="361.25"/>
    <n v="113.05"/>
    <n v="248.2"/>
    <n v="0"/>
    <n v="113.05"/>
    <n v="248.2"/>
    <n v="0"/>
    <n v="0"/>
    <n v="0"/>
    <n v="0"/>
    <n v="0"/>
    <n v="0"/>
    <n v="0"/>
    <n v="0"/>
    <n v="0"/>
    <n v="0"/>
    <n v="0"/>
    <x v="0"/>
    <x v="0"/>
    <x v="0"/>
    <x v="0"/>
    <x v="0"/>
    <x v="0"/>
  </r>
  <r>
    <x v="1"/>
    <x v="10"/>
    <x v="16"/>
    <x v="65"/>
    <n v="188"/>
    <n v="86747.51"/>
    <n v="34221.369999999995"/>
    <n v="52526.14"/>
    <n v="1"/>
    <n v="17278.63"/>
    <n v="10087.620000000001"/>
    <n v="1978.68"/>
    <n v="5852.44"/>
    <n v="23"/>
    <n v="14816.14"/>
    <n v="18173.580000000002"/>
    <n v="286"/>
    <n v="131.91999999999999"/>
    <n v="130.03"/>
    <n v="18"/>
    <n v="0"/>
    <n v="18282.47"/>
    <x v="0"/>
    <x v="0"/>
    <x v="0"/>
    <x v="0"/>
    <x v="0"/>
    <x v="0"/>
  </r>
  <r>
    <x v="1"/>
    <x v="10"/>
    <x v="16"/>
    <x v="121"/>
    <n v="75"/>
    <n v="38078.980000000003"/>
    <n v="22153.600000000002"/>
    <n v="15925.380000000001"/>
    <n v="0"/>
    <n v="5821"/>
    <n v="3169"/>
    <n v="2852.68"/>
    <n v="5568.32"/>
    <n v="26"/>
    <n v="12268.52"/>
    <n v="6793.51"/>
    <n v="135"/>
    <n v="1211.4000000000001"/>
    <n v="394.55"/>
    <n v="10"/>
    <n v="0"/>
    <n v="0"/>
    <x v="0"/>
    <x v="0"/>
    <x v="0"/>
    <x v="0"/>
    <x v="0"/>
    <x v="0"/>
  </r>
  <r>
    <x v="1"/>
    <x v="10"/>
    <x v="17"/>
    <x v="67"/>
    <n v="650"/>
    <n v="250340.67"/>
    <n v="76185.590000000011"/>
    <n v="174155.08000000002"/>
    <n v="2"/>
    <n v="17982.849999999999"/>
    <n v="24451.15"/>
    <n v="17325.29"/>
    <n v="10832.46"/>
    <n v="81"/>
    <n v="39128.239999999998"/>
    <n v="97767.63"/>
    <n v="1198"/>
    <n v="1035.21"/>
    <n v="648.84"/>
    <n v="33"/>
    <n v="0"/>
    <n v="40455"/>
    <x v="0"/>
    <x v="0"/>
    <x v="0"/>
    <x v="0"/>
    <x v="0"/>
    <x v="0"/>
  </r>
  <r>
    <x v="1"/>
    <x v="10"/>
    <x v="17"/>
    <x v="68"/>
    <n v="614"/>
    <n v="325509.18"/>
    <n v="72150.840000000011"/>
    <n v="253358.33999999997"/>
    <n v="1"/>
    <n v="15526.9"/>
    <n v="24636.6"/>
    <n v="17082.72"/>
    <n v="18480.82"/>
    <n v="97"/>
    <n v="38091.230000000003"/>
    <n v="120761.60000000001"/>
    <n v="1228"/>
    <n v="1253.99"/>
    <n v="1533.54"/>
    <n v="54"/>
    <n v="0"/>
    <n v="87945.76"/>
    <x v="0"/>
    <x v="0"/>
    <x v="0"/>
    <x v="0"/>
    <x v="0"/>
    <x v="0"/>
  </r>
  <r>
    <x v="1"/>
    <x v="10"/>
    <x v="17"/>
    <x v="132"/>
    <n v="7"/>
    <n v="58307.69"/>
    <n v="2879.8799999999997"/>
    <n v="55427.810000000005"/>
    <n v="2"/>
    <n v="899.5"/>
    <n v="398"/>
    <n v="271.8"/>
    <n v="0"/>
    <n v="1"/>
    <n v="1701.86"/>
    <n v="998.54"/>
    <n v="22"/>
    <n v="6.72"/>
    <n v="26.88"/>
    <n v="1"/>
    <n v="0"/>
    <n v="54004.39"/>
    <x v="0"/>
    <x v="0"/>
    <x v="0"/>
    <x v="0"/>
    <x v="0"/>
    <x v="0"/>
  </r>
  <r>
    <x v="1"/>
    <x v="10"/>
    <x v="18"/>
    <x v="69"/>
    <n v="143"/>
    <n v="852954.28"/>
    <n v="48230.22"/>
    <n v="804724.06"/>
    <n v="31"/>
    <n v="15440.5"/>
    <n v="3869.5"/>
    <n v="4317.34"/>
    <n v="4833.76"/>
    <n v="16"/>
    <n v="10703.41"/>
    <n v="5407.34"/>
    <n v="102"/>
    <n v="98.2"/>
    <n v="36.4"/>
    <n v="2"/>
    <n v="17558.77"/>
    <n v="790577.1"/>
    <x v="0"/>
    <x v="0"/>
    <x v="0"/>
    <x v="0"/>
    <x v="0"/>
    <x v="0"/>
  </r>
  <r>
    <x v="1"/>
    <x v="10"/>
    <x v="19"/>
    <x v="71"/>
    <n v="199"/>
    <n v="216905.85"/>
    <n v="157005.63"/>
    <n v="59900.22"/>
    <n v="0"/>
    <n v="25745"/>
    <n v="7082.5"/>
    <n v="23867.03"/>
    <n v="14001.05"/>
    <n v="70"/>
    <n v="44915.3"/>
    <n v="27015.94"/>
    <n v="492"/>
    <n v="43298.3"/>
    <n v="11800.73"/>
    <n v="32"/>
    <n v="0"/>
    <n v="0"/>
    <x v="0"/>
    <x v="0"/>
    <x v="0"/>
    <x v="0"/>
    <x v="0"/>
    <x v="0"/>
  </r>
  <r>
    <x v="1"/>
    <x v="10"/>
    <x v="19"/>
    <x v="122"/>
    <n v="249"/>
    <n v="381691.84"/>
    <n v="289648.96999999997"/>
    <n v="92042.870000000054"/>
    <n v="6"/>
    <n v="32641.38"/>
    <n v="7503.62"/>
    <n v="16913.810000000001"/>
    <n v="10881.91"/>
    <n v="54"/>
    <n v="49604.9"/>
    <n v="22941.99"/>
    <n v="298"/>
    <n v="114640.2"/>
    <n v="26347.439999999999"/>
    <n v="76"/>
    <n v="35665.68"/>
    <n v="24367.87"/>
    <x v="0"/>
    <x v="0"/>
    <x v="0"/>
    <x v="0"/>
    <x v="0"/>
    <x v="0"/>
  </r>
  <r>
    <x v="1"/>
    <x v="10"/>
    <x v="20"/>
    <x v="73"/>
    <n v="0"/>
    <n v="14008.8"/>
    <n v="14008.8"/>
    <n v="0"/>
    <n v="1"/>
    <n v="0"/>
    <n v="0"/>
    <n v="0"/>
    <n v="0"/>
    <n v="0"/>
    <n v="0"/>
    <n v="0"/>
    <n v="0"/>
    <n v="0"/>
    <n v="0"/>
    <n v="0"/>
    <n v="14008.8"/>
    <n v="0"/>
    <x v="0"/>
    <x v="0"/>
    <x v="0"/>
    <x v="0"/>
    <x v="0"/>
    <x v="0"/>
  </r>
  <r>
    <x v="1"/>
    <x v="10"/>
    <x v="20"/>
    <x v="74"/>
    <n v="423"/>
    <n v="214770.54"/>
    <n v="118126.59"/>
    <n v="96643.950000000012"/>
    <n v="2"/>
    <n v="21619.5"/>
    <n v="12502.5"/>
    <n v="43605.17"/>
    <n v="35054.19"/>
    <n v="219"/>
    <n v="40145.160000000003"/>
    <n v="40849"/>
    <n v="599"/>
    <n v="5470.76"/>
    <n v="2658.06"/>
    <n v="44"/>
    <n v="3675"/>
    <n v="5580.2"/>
    <x v="0"/>
    <x v="0"/>
    <x v="0"/>
    <x v="0"/>
    <x v="0"/>
    <x v="0"/>
  </r>
  <r>
    <x v="1"/>
    <x v="10"/>
    <x v="20"/>
    <x v="75"/>
    <n v="0"/>
    <n v="503.75"/>
    <n v="67"/>
    <n v="436.75"/>
    <n v="0"/>
    <n v="0"/>
    <n v="0"/>
    <n v="58.5"/>
    <n v="234"/>
    <n v="1"/>
    <n v="8.5"/>
    <n v="202.75"/>
    <n v="3"/>
    <n v="0"/>
    <n v="0"/>
    <n v="0"/>
    <n v="0"/>
    <n v="0"/>
    <x v="0"/>
    <x v="0"/>
    <x v="0"/>
    <x v="0"/>
    <x v="0"/>
    <x v="0"/>
  </r>
  <r>
    <x v="1"/>
    <x v="10"/>
    <x v="20"/>
    <x v="76"/>
    <n v="313"/>
    <n v="739521.61"/>
    <n v="390840.44"/>
    <n v="348681.17"/>
    <n v="77"/>
    <n v="22912.6"/>
    <n v="14852.4"/>
    <n v="39305.879999999997"/>
    <n v="25022.15"/>
    <n v="192"/>
    <n v="26992.58"/>
    <n v="16092.96"/>
    <n v="384"/>
    <n v="5366.18"/>
    <n v="2574.2399999999998"/>
    <n v="43"/>
    <n v="284641.2"/>
    <n v="290139.5"/>
    <x v="0"/>
    <x v="0"/>
    <x v="0"/>
    <x v="0"/>
    <x v="0"/>
    <x v="0"/>
  </r>
  <r>
    <x v="1"/>
    <x v="10"/>
    <x v="20"/>
    <x v="77"/>
    <n v="40"/>
    <n v="59021.2"/>
    <n v="27407.24"/>
    <n v="31613.959999999995"/>
    <n v="5"/>
    <n v="2379.4499999999998"/>
    <n v="1205.55"/>
    <n v="3679.94"/>
    <n v="2485.9899999999998"/>
    <n v="18"/>
    <n v="1959.5"/>
    <n v="3156.21"/>
    <n v="42"/>
    <n v="1041.3800000000001"/>
    <n v="881.02"/>
    <n v="8"/>
    <n v="17602.97"/>
    <n v="23885.19"/>
    <x v="0"/>
    <x v="0"/>
    <x v="0"/>
    <x v="0"/>
    <x v="0"/>
    <x v="0"/>
  </r>
  <r>
    <x v="1"/>
    <x v="10"/>
    <x v="20"/>
    <x v="78"/>
    <n v="361"/>
    <n v="407499.29"/>
    <n v="272118.77"/>
    <n v="135380.51999999996"/>
    <n v="45"/>
    <n v="19691.59"/>
    <n v="10234.16"/>
    <n v="43038.95"/>
    <n v="28429.919999999998"/>
    <n v="199"/>
    <n v="30748.76"/>
    <n v="21579.42"/>
    <n v="381"/>
    <n v="8171.27"/>
    <n v="4218.1400000000003"/>
    <n v="52"/>
    <n v="159677.20000000001"/>
    <n v="70918.899999999994"/>
    <x v="0"/>
    <x v="0"/>
    <x v="0"/>
    <x v="0"/>
    <x v="0"/>
    <x v="0"/>
  </r>
  <r>
    <x v="1"/>
    <x v="10"/>
    <x v="20"/>
    <x v="78"/>
    <n v="0"/>
    <n v="2000"/>
    <n v="2000"/>
    <n v="0"/>
    <n v="0"/>
    <n v="0"/>
    <n v="0"/>
    <n v="0"/>
    <n v="0"/>
    <n v="0"/>
    <n v="0"/>
    <n v="0"/>
    <n v="0"/>
    <n v="0"/>
    <n v="0"/>
    <n v="0"/>
    <n v="0"/>
    <n v="0"/>
    <x v="0"/>
    <x v="0"/>
    <x v="0"/>
    <x v="0"/>
    <x v="0"/>
    <x v="0"/>
  </r>
  <r>
    <x v="1"/>
    <x v="10"/>
    <x v="21"/>
    <x v="79"/>
    <n v="43"/>
    <n v="38678.43"/>
    <n v="34377.57"/>
    <n v="4300.8600000000006"/>
    <n v="0"/>
    <n v="2646.6"/>
    <n v="792.4"/>
    <n v="5258.7"/>
    <n v="1659.68"/>
    <n v="21"/>
    <n v="2146.87"/>
    <n v="1359.58"/>
    <n v="27"/>
    <n v="7746.4"/>
    <n v="489.2"/>
    <n v="12"/>
    <n v="0"/>
    <n v="0"/>
    <x v="0"/>
    <x v="0"/>
    <x v="0"/>
    <x v="0"/>
    <x v="0"/>
    <x v="0"/>
  </r>
  <r>
    <x v="1"/>
    <x v="10"/>
    <x v="21"/>
    <x v="80"/>
    <n v="47"/>
    <n v="33886.67"/>
    <n v="29733.59"/>
    <n v="4153.0799999999981"/>
    <n v="0"/>
    <n v="2879.1"/>
    <n v="887.9"/>
    <n v="2415.87"/>
    <n v="1529.64"/>
    <n v="12"/>
    <n v="2275.21"/>
    <n v="1044.6400000000001"/>
    <n v="25"/>
    <n v="3801.41"/>
    <n v="690.9"/>
    <n v="14"/>
    <n v="0"/>
    <n v="0"/>
    <x v="0"/>
    <x v="0"/>
    <x v="0"/>
    <x v="0"/>
    <x v="0"/>
    <x v="0"/>
  </r>
  <r>
    <x v="1"/>
    <x v="10"/>
    <x v="21"/>
    <x v="77"/>
    <n v="38"/>
    <n v="19315.34"/>
    <n v="14570.04"/>
    <n v="4745.2999999999993"/>
    <n v="0"/>
    <n v="3296.4"/>
    <n v="1178.0999999999999"/>
    <n v="3131.64"/>
    <n v="2318.44"/>
    <n v="17"/>
    <n v="1147.4000000000001"/>
    <n v="917.56"/>
    <n v="23"/>
    <n v="1080.5999999999999"/>
    <n v="331.2"/>
    <n v="6"/>
    <n v="0"/>
    <n v="0"/>
    <x v="0"/>
    <x v="0"/>
    <x v="0"/>
    <x v="0"/>
    <x v="0"/>
    <x v="0"/>
  </r>
  <r>
    <x v="1"/>
    <x v="10"/>
    <x v="21"/>
    <x v="78"/>
    <n v="1"/>
    <n v="2873"/>
    <n v="2873"/>
    <n v="0"/>
    <n v="0"/>
    <n v="126"/>
    <n v="0"/>
    <n v="325.8"/>
    <n v="0"/>
    <n v="1"/>
    <n v="421.2"/>
    <n v="0"/>
    <n v="2"/>
    <n v="0"/>
    <n v="0"/>
    <n v="0"/>
    <n v="0"/>
    <n v="0"/>
    <x v="0"/>
    <x v="0"/>
    <x v="0"/>
    <x v="0"/>
    <x v="0"/>
    <x v="0"/>
  </r>
  <r>
    <x v="1"/>
    <x v="10"/>
    <x v="21"/>
    <x v="133"/>
    <n v="13"/>
    <n v="9107.1"/>
    <n v="7463.6900000000005"/>
    <n v="1643.4099999999999"/>
    <n v="0"/>
    <n v="793.4"/>
    <n v="269.60000000000002"/>
    <n v="2490"/>
    <n v="960.5"/>
    <n v="10"/>
    <n v="1498.2"/>
    <n v="281.75"/>
    <n v="10"/>
    <n v="682.09"/>
    <n v="131.56"/>
    <n v="5"/>
    <n v="0"/>
    <n v="0"/>
    <x v="0"/>
    <x v="0"/>
    <x v="0"/>
    <x v="0"/>
    <x v="0"/>
    <x v="0"/>
  </r>
  <r>
    <x v="1"/>
    <x v="10"/>
    <x v="30"/>
    <x v="134"/>
    <n v="0"/>
    <n v="80800"/>
    <n v="0"/>
    <n v="80800"/>
    <n v="36"/>
    <n v="0"/>
    <n v="0"/>
    <n v="0"/>
    <n v="0"/>
    <n v="0"/>
    <n v="0"/>
    <n v="0"/>
    <n v="0"/>
    <n v="0"/>
    <n v="0"/>
    <n v="0"/>
    <n v="0"/>
    <n v="80800"/>
    <x v="0"/>
    <x v="0"/>
    <x v="0"/>
    <x v="0"/>
    <x v="0"/>
    <x v="0"/>
  </r>
  <r>
    <x v="1"/>
    <x v="10"/>
    <x v="28"/>
    <x v="6"/>
    <n v="90"/>
    <n v="15847.97"/>
    <n v="8095.01"/>
    <n v="7752.9599999999991"/>
    <n v="0"/>
    <n v="4923.95"/>
    <n v="3125.55"/>
    <n v="140.80000000000001"/>
    <n v="307"/>
    <n v="5"/>
    <n v="528.20000000000005"/>
    <n v="2613.23"/>
    <n v="27"/>
    <n v="2005.06"/>
    <n v="1707.18"/>
    <n v="98"/>
    <n v="0"/>
    <n v="0"/>
    <x v="0"/>
    <x v="0"/>
    <x v="0"/>
    <x v="0"/>
    <x v="0"/>
    <x v="0"/>
  </r>
  <r>
    <x v="1"/>
    <x v="10"/>
    <x v="28"/>
    <x v="9"/>
    <n v="1"/>
    <n v="421.08"/>
    <n v="84.22"/>
    <n v="336.86"/>
    <n v="0"/>
    <n v="11"/>
    <n v="44"/>
    <n v="65.78"/>
    <n v="263.12"/>
    <n v="1"/>
    <n v="7.44"/>
    <n v="29.74"/>
    <n v="1"/>
    <n v="0"/>
    <n v="0"/>
    <n v="0"/>
    <n v="0"/>
    <n v="0"/>
    <x v="0"/>
    <x v="0"/>
    <x v="0"/>
    <x v="0"/>
    <x v="0"/>
    <x v="0"/>
  </r>
  <r>
    <x v="1"/>
    <x v="10"/>
    <x v="28"/>
    <x v="10"/>
    <n v="1"/>
    <n v="210"/>
    <n v="210"/>
    <n v="0"/>
    <n v="0"/>
    <n v="120"/>
    <n v="0"/>
    <n v="90"/>
    <n v="0"/>
    <n v="1"/>
    <n v="0"/>
    <n v="0"/>
    <n v="0"/>
    <n v="0"/>
    <n v="0"/>
    <n v="0"/>
    <n v="0"/>
    <n v="0"/>
    <x v="0"/>
    <x v="0"/>
    <x v="0"/>
    <x v="0"/>
    <x v="0"/>
    <x v="0"/>
  </r>
  <r>
    <x v="1"/>
    <x v="10"/>
    <x v="28"/>
    <x v="12"/>
    <n v="9"/>
    <n v="1437.05"/>
    <n v="969.12"/>
    <n v="467.92999999999995"/>
    <n v="0"/>
    <n v="751.2"/>
    <n v="190.8"/>
    <n v="180"/>
    <n v="0"/>
    <n v="2"/>
    <n v="0"/>
    <n v="125.45"/>
    <n v="2"/>
    <n v="37.92"/>
    <n v="151.68"/>
    <n v="5"/>
    <n v="0"/>
    <n v="0"/>
    <x v="0"/>
    <x v="0"/>
    <x v="0"/>
    <x v="0"/>
    <x v="0"/>
    <x v="0"/>
  </r>
  <r>
    <x v="1"/>
    <x v="10"/>
    <x v="28"/>
    <x v="19"/>
    <n v="2"/>
    <n v="832.4"/>
    <n v="262.48"/>
    <n v="569.91999999999996"/>
    <n v="0"/>
    <n v="135.6"/>
    <n v="62.4"/>
    <n v="96"/>
    <n v="384"/>
    <n v="1"/>
    <n v="30.88"/>
    <n v="123.52"/>
    <n v="1"/>
    <n v="0"/>
    <n v="0"/>
    <n v="0"/>
    <n v="0"/>
    <n v="0"/>
    <x v="0"/>
    <x v="0"/>
    <x v="0"/>
    <x v="0"/>
    <x v="0"/>
    <x v="0"/>
  </r>
  <r>
    <x v="1"/>
    <x v="10"/>
    <x v="28"/>
    <x v="20"/>
    <n v="31"/>
    <n v="4631.62"/>
    <n v="2481.42"/>
    <n v="2150.1999999999998"/>
    <n v="0"/>
    <n v="1558.2"/>
    <n v="1161.8"/>
    <n v="192.57"/>
    <n v="443.08"/>
    <n v="3"/>
    <n v="81.28"/>
    <n v="123.52"/>
    <n v="2"/>
    <n v="641.37"/>
    <n v="421.8"/>
    <n v="24"/>
    <n v="0"/>
    <n v="0"/>
    <x v="0"/>
    <x v="0"/>
    <x v="0"/>
    <x v="0"/>
    <x v="0"/>
    <x v="0"/>
  </r>
  <r>
    <x v="1"/>
    <x v="10"/>
    <x v="28"/>
    <x v="113"/>
    <n v="42"/>
    <n v="10362.879999999999"/>
    <n v="4363.8700000000008"/>
    <n v="5999.0099999999984"/>
    <n v="0"/>
    <n v="2004.2"/>
    <n v="1569.8"/>
    <n v="0"/>
    <n v="1104"/>
    <n v="1"/>
    <n v="951.81"/>
    <n v="1699.02"/>
    <n v="21"/>
    <n v="840.86"/>
    <n v="1626.19"/>
    <n v="40"/>
    <n v="0"/>
    <n v="0"/>
    <x v="0"/>
    <x v="0"/>
    <x v="0"/>
    <x v="0"/>
    <x v="0"/>
    <x v="0"/>
  </r>
  <r>
    <x v="1"/>
    <x v="10"/>
    <x v="28"/>
    <x v="173"/>
    <n v="1"/>
    <n v="1146.58"/>
    <n v="0"/>
    <n v="1146.58"/>
    <n v="0"/>
    <n v="0"/>
    <n v="300"/>
    <n v="0"/>
    <n v="0"/>
    <n v="0"/>
    <n v="0"/>
    <n v="329.74"/>
    <n v="3"/>
    <n v="0"/>
    <n v="516.84"/>
    <n v="7"/>
    <n v="0"/>
    <n v="0"/>
    <x v="0"/>
    <x v="0"/>
    <x v="0"/>
    <x v="0"/>
    <x v="0"/>
    <x v="0"/>
  </r>
  <r>
    <x v="1"/>
    <x v="10"/>
    <x v="28"/>
    <x v="1"/>
    <n v="1"/>
    <n v="409.78"/>
    <n v="81.96"/>
    <n v="327.82"/>
    <n v="0"/>
    <n v="22"/>
    <n v="88"/>
    <n v="13.16"/>
    <n v="52.62"/>
    <n v="1"/>
    <n v="0"/>
    <n v="0"/>
    <n v="0"/>
    <n v="46.8"/>
    <n v="187.2"/>
    <n v="3"/>
    <n v="0"/>
    <n v="0"/>
    <x v="0"/>
    <x v="0"/>
    <x v="0"/>
    <x v="0"/>
    <x v="0"/>
    <x v="0"/>
  </r>
  <r>
    <x v="1"/>
    <x v="10"/>
    <x v="22"/>
    <x v="83"/>
    <n v="199"/>
    <n v="337850.98"/>
    <n v="105455.14"/>
    <n v="232395.83999999997"/>
    <n v="17"/>
    <n v="26987.27"/>
    <n v="8556.48"/>
    <n v="11928.2"/>
    <n v="16578.34"/>
    <n v="111"/>
    <n v="0"/>
    <n v="756.28"/>
    <n v="11"/>
    <n v="4712.58"/>
    <n v="933.57"/>
    <n v="31"/>
    <n v="61827.09"/>
    <n v="205571.20000000001"/>
    <x v="0"/>
    <x v="0"/>
    <x v="0"/>
    <x v="0"/>
    <x v="0"/>
    <x v="0"/>
  </r>
  <r>
    <x v="1"/>
    <x v="10"/>
    <x v="22"/>
    <x v="84"/>
    <n v="130"/>
    <n v="370917.76199999999"/>
    <n v="86682.67"/>
    <n v="284235.092"/>
    <n v="14"/>
    <n v="15204.25"/>
    <n v="5523.25"/>
    <n v="10098.18"/>
    <n v="2849.36"/>
    <n v="66"/>
    <n v="2832.78"/>
    <n v="911.55"/>
    <n v="21"/>
    <n v="1628.84"/>
    <n v="823.21"/>
    <n v="9"/>
    <n v="56918.62"/>
    <n v="274127.7"/>
    <x v="0"/>
    <x v="0"/>
    <x v="0"/>
    <x v="0"/>
    <x v="0"/>
    <x v="0"/>
  </r>
  <r>
    <x v="1"/>
    <x v="10"/>
    <x v="22"/>
    <x v="85"/>
    <n v="224"/>
    <n v="535963.77"/>
    <n v="79388.709999999992"/>
    <n v="456575.06000000006"/>
    <n v="9"/>
    <n v="29823.75"/>
    <n v="7431.25"/>
    <n v="17251.12"/>
    <n v="13714.04"/>
    <n v="143"/>
    <n v="1897.32"/>
    <n v="4014.96"/>
    <n v="48"/>
    <n v="0"/>
    <n v="0"/>
    <n v="0"/>
    <n v="30416.52"/>
    <n v="431414.8"/>
    <x v="0"/>
    <x v="0"/>
    <x v="0"/>
    <x v="0"/>
    <x v="0"/>
    <x v="0"/>
  </r>
  <r>
    <x v="1"/>
    <x v="10"/>
    <x v="22"/>
    <x v="86"/>
    <n v="464"/>
    <n v="160625.48000000001"/>
    <n v="55400.599999999991"/>
    <n v="105224.88000000002"/>
    <n v="2"/>
    <n v="15293.4"/>
    <n v="12787.1"/>
    <n v="32617.439999999999"/>
    <n v="68689.399999999994"/>
    <n v="320"/>
    <n v="6085.45"/>
    <n v="6172.67"/>
    <n v="127"/>
    <n v="1259.31"/>
    <n v="2194.91"/>
    <n v="28"/>
    <n v="0"/>
    <n v="15380.8"/>
    <x v="0"/>
    <x v="0"/>
    <x v="0"/>
    <x v="0"/>
    <x v="0"/>
    <x v="0"/>
  </r>
  <r>
    <x v="1"/>
    <x v="10"/>
    <x v="22"/>
    <x v="87"/>
    <n v="190"/>
    <n v="462529.05"/>
    <n v="44726.74"/>
    <n v="417802.31"/>
    <n v="6"/>
    <n v="16504.009999999998"/>
    <n v="9600.99"/>
    <n v="20046.32"/>
    <n v="30308.14"/>
    <n v="83"/>
    <n v="2687.34"/>
    <n v="2763.94"/>
    <n v="50"/>
    <n v="624.07000000000005"/>
    <n v="385.18"/>
    <n v="12"/>
    <n v="4226"/>
    <n v="374744.1"/>
    <x v="0"/>
    <x v="0"/>
    <x v="0"/>
    <x v="0"/>
    <x v="0"/>
    <x v="0"/>
  </r>
  <r>
    <x v="1"/>
    <x v="10"/>
    <x v="22"/>
    <x v="123"/>
    <n v="265"/>
    <n v="82602.48"/>
    <n v="36093.19"/>
    <n v="46509.289999999994"/>
    <n v="0"/>
    <n v="10886.05"/>
    <n v="7681.95"/>
    <n v="22580.78"/>
    <n v="34883.33"/>
    <n v="191"/>
    <n v="2046.7"/>
    <n v="2924.6"/>
    <n v="41"/>
    <n v="579.66"/>
    <n v="1019.41"/>
    <n v="14"/>
    <n v="0"/>
    <n v="0"/>
    <x v="0"/>
    <x v="0"/>
    <x v="0"/>
    <x v="0"/>
    <x v="0"/>
    <x v="0"/>
  </r>
  <r>
    <x v="1"/>
    <x v="10"/>
    <x v="23"/>
    <x v="135"/>
    <n v="358"/>
    <n v="105773.05"/>
    <n v="27597.879999999997"/>
    <n v="78175.170000000013"/>
    <n v="0"/>
    <n v="3396.33"/>
    <n v="8657.67"/>
    <n v="0"/>
    <n v="0"/>
    <n v="0"/>
    <n v="0"/>
    <n v="0"/>
    <n v="0"/>
    <n v="14489.55"/>
    <n v="69517.5"/>
    <n v="275"/>
    <n v="0"/>
    <n v="0"/>
    <x v="0"/>
    <x v="0"/>
    <x v="0"/>
    <x v="0"/>
    <x v="0"/>
    <x v="0"/>
  </r>
  <r>
    <x v="1"/>
    <x v="10"/>
    <x v="23"/>
    <x v="90"/>
    <n v="298"/>
    <n v="173310.35"/>
    <n v="23131.22"/>
    <n v="150179.13"/>
    <n v="0"/>
    <n v="2739.33"/>
    <n v="7837.87"/>
    <n v="0"/>
    <n v="0"/>
    <n v="0"/>
    <n v="0"/>
    <n v="0"/>
    <n v="0"/>
    <n v="16227.89"/>
    <n v="142341.29999999999"/>
    <n v="473"/>
    <n v="0"/>
    <n v="0"/>
    <x v="0"/>
    <x v="0"/>
    <x v="0"/>
    <x v="0"/>
    <x v="0"/>
    <x v="0"/>
  </r>
  <r>
    <x v="1"/>
    <x v="10"/>
    <x v="23"/>
    <x v="91"/>
    <n v="189"/>
    <n v="106063.07"/>
    <n v="22189.27"/>
    <n v="83873.8"/>
    <n v="0"/>
    <n v="1999.1"/>
    <n v="5028.3999999999996"/>
    <n v="0"/>
    <n v="0"/>
    <n v="0"/>
    <n v="0"/>
    <n v="0"/>
    <n v="0"/>
    <n v="12126.17"/>
    <n v="78845.399999999994"/>
    <n v="272"/>
    <n v="0"/>
    <n v="0"/>
    <x v="0"/>
    <x v="0"/>
    <x v="0"/>
    <x v="0"/>
    <x v="0"/>
    <x v="0"/>
  </r>
  <r>
    <x v="1"/>
    <x v="10"/>
    <x v="23"/>
    <x v="124"/>
    <n v="210"/>
    <n v="81497.23"/>
    <n v="19097.93"/>
    <n v="62399.299999999996"/>
    <n v="0"/>
    <n v="2597.11"/>
    <n v="4581.3900000000003"/>
    <n v="0"/>
    <n v="0"/>
    <n v="0"/>
    <n v="0"/>
    <n v="0"/>
    <n v="0"/>
    <n v="6469.82"/>
    <n v="57817.91"/>
    <n v="222"/>
    <n v="0"/>
    <n v="0"/>
    <x v="0"/>
    <x v="0"/>
    <x v="0"/>
    <x v="0"/>
    <x v="0"/>
    <x v="0"/>
  </r>
  <r>
    <x v="1"/>
    <x v="10"/>
    <x v="23"/>
    <x v="125"/>
    <n v="32"/>
    <n v="225201.22"/>
    <n v="209313.75"/>
    <n v="15887.470000000001"/>
    <n v="29"/>
    <n v="1674.95"/>
    <n v="213.15"/>
    <n v="0"/>
    <n v="0"/>
    <n v="0"/>
    <n v="789.3"/>
    <n v="0"/>
    <n v="3"/>
    <n v="0"/>
    <n v="0"/>
    <n v="0"/>
    <n v="206849.5"/>
    <n v="15674.32"/>
    <x v="0"/>
    <x v="0"/>
    <x v="0"/>
    <x v="0"/>
    <x v="0"/>
    <x v="0"/>
  </r>
  <r>
    <x v="1"/>
    <x v="10"/>
    <x v="24"/>
    <x v="94"/>
    <n v="452"/>
    <n v="339170.39"/>
    <n v="271399.41000000003"/>
    <n v="67770.979999999981"/>
    <n v="47"/>
    <n v="56652.75"/>
    <n v="14002.25"/>
    <n v="9761.08"/>
    <n v="7347.67"/>
    <n v="23"/>
    <n v="3026.08"/>
    <n v="582.52"/>
    <n v="22"/>
    <n v="3690"/>
    <n v="811.9"/>
    <n v="35"/>
    <n v="198269.5"/>
    <n v="45026.64"/>
    <x v="0"/>
    <x v="0"/>
    <x v="0"/>
    <x v="0"/>
    <x v="0"/>
    <x v="0"/>
  </r>
  <r>
    <x v="1"/>
    <x v="10"/>
    <x v="24"/>
    <x v="95"/>
    <n v="151"/>
    <n v="234763.19"/>
    <n v="127204.45"/>
    <n v="107558.74"/>
    <n v="23"/>
    <n v="17864"/>
    <n v="5286"/>
    <n v="5954.9"/>
    <n v="6352.15"/>
    <n v="19"/>
    <n v="2303.1"/>
    <n v="170.95"/>
    <n v="16"/>
    <n v="1387.05"/>
    <n v="432.9"/>
    <n v="11"/>
    <n v="99695.4"/>
    <n v="95316.74"/>
    <x v="0"/>
    <x v="0"/>
    <x v="0"/>
    <x v="0"/>
    <x v="0"/>
    <x v="0"/>
  </r>
  <r>
    <x v="1"/>
    <x v="10"/>
    <x v="24"/>
    <x v="96"/>
    <n v="71"/>
    <n v="63087.53"/>
    <n v="50894.080000000002"/>
    <n v="12193.449999999997"/>
    <n v="6"/>
    <n v="8379.8799999999992"/>
    <n v="2158.87"/>
    <n v="1349"/>
    <n v="943"/>
    <n v="3"/>
    <n v="154.80000000000001"/>
    <n v="0"/>
    <n v="1"/>
    <n v="0"/>
    <n v="0"/>
    <n v="0"/>
    <n v="41010.400000000001"/>
    <n v="9091.58"/>
    <x v="0"/>
    <x v="0"/>
    <x v="0"/>
    <x v="0"/>
    <x v="0"/>
    <x v="0"/>
  </r>
  <r>
    <x v="1"/>
    <x v="10"/>
    <x v="24"/>
    <x v="97"/>
    <n v="279"/>
    <n v="358035.08"/>
    <n v="189387.51999999999"/>
    <n v="168647.56000000003"/>
    <n v="38"/>
    <n v="27510.5"/>
    <n v="12199.5"/>
    <n v="10226.25"/>
    <n v="15692.55"/>
    <n v="35"/>
    <n v="1657.8"/>
    <n v="809.98"/>
    <n v="15"/>
    <n v="1395.17"/>
    <n v="3473.86"/>
    <n v="28"/>
    <n v="148524.79999999999"/>
    <n v="136471.70000000001"/>
    <x v="0"/>
    <x v="0"/>
    <x v="0"/>
    <x v="0"/>
    <x v="0"/>
    <x v="0"/>
  </r>
  <r>
    <x v="1"/>
    <x v="10"/>
    <x v="24"/>
    <x v="98"/>
    <n v="189"/>
    <n v="137731.26"/>
    <n v="103068.03"/>
    <n v="34663.23000000001"/>
    <n v="13"/>
    <n v="21073.5"/>
    <n v="8102.75"/>
    <n v="14384.02"/>
    <n v="6861.23"/>
    <n v="34"/>
    <n v="2820.41"/>
    <n v="1773.99"/>
    <n v="28"/>
    <n v="2092.6999999999998"/>
    <n v="1123.8499999999999"/>
    <n v="17"/>
    <n v="62434.400000000001"/>
    <n v="16801.41"/>
    <x v="0"/>
    <x v="0"/>
    <x v="0"/>
    <x v="0"/>
    <x v="0"/>
    <x v="0"/>
  </r>
  <r>
    <x v="1"/>
    <x v="10"/>
    <x v="24"/>
    <x v="126"/>
    <n v="57"/>
    <n v="22178.3"/>
    <n v="13103.88"/>
    <n v="9074.42"/>
    <n v="0"/>
    <n v="7064.25"/>
    <n v="2215.75"/>
    <n v="5435.05"/>
    <n v="6805.55"/>
    <n v="12"/>
    <n v="367.88"/>
    <n v="53.12"/>
    <n v="3"/>
    <n v="236.7"/>
    <n v="0"/>
    <n v="1"/>
    <n v="0"/>
    <n v="0"/>
    <x v="0"/>
    <x v="0"/>
    <x v="0"/>
    <x v="0"/>
    <x v="0"/>
    <x v="0"/>
  </r>
  <r>
    <x v="1"/>
    <x v="10"/>
    <x v="24"/>
    <x v="136"/>
    <n v="115"/>
    <n v="40654.300000000003"/>
    <n v="33154.33"/>
    <n v="7499.9700000000012"/>
    <n v="2"/>
    <n v="14150.25"/>
    <n v="5007.25"/>
    <n v="850.2"/>
    <n v="2123.4"/>
    <n v="5"/>
    <n v="487.88"/>
    <n v="369.32"/>
    <n v="5"/>
    <n v="0"/>
    <n v="0"/>
    <n v="0"/>
    <n v="17666"/>
    <n v="0"/>
    <x v="0"/>
    <x v="0"/>
    <x v="0"/>
    <x v="0"/>
    <x v="0"/>
    <x v="0"/>
  </r>
  <r>
    <x v="1"/>
    <x v="10"/>
    <x v="24"/>
    <x v="127"/>
    <n v="200"/>
    <n v="19334.7"/>
    <n v="10064.630000000001"/>
    <n v="9270.07"/>
    <n v="0"/>
    <n v="6460"/>
    <n v="4350"/>
    <n v="3455.19"/>
    <n v="3974.31"/>
    <n v="7"/>
    <n v="65.7"/>
    <n v="220.8"/>
    <n v="3"/>
    <n v="83.74"/>
    <n v="724.96"/>
    <n v="7"/>
    <n v="0"/>
    <n v="0"/>
    <x v="0"/>
    <x v="0"/>
    <x v="0"/>
    <x v="0"/>
    <x v="0"/>
    <x v="0"/>
  </r>
  <r>
    <x v="1"/>
    <x v="10"/>
    <x v="25"/>
    <x v="100"/>
    <n v="0"/>
    <n v="9700.52"/>
    <n v="0"/>
    <n v="9700.52"/>
    <n v="1"/>
    <n v="0"/>
    <n v="0"/>
    <n v="0"/>
    <n v="0"/>
    <n v="0"/>
    <n v="0"/>
    <n v="0"/>
    <n v="0"/>
    <n v="0"/>
    <n v="0"/>
    <n v="0"/>
    <n v="0"/>
    <n v="9700.52"/>
    <x v="0"/>
    <x v="0"/>
    <x v="0"/>
    <x v="0"/>
    <x v="0"/>
    <x v="0"/>
  </r>
  <r>
    <x v="1"/>
    <x v="10"/>
    <x v="25"/>
    <x v="101"/>
    <n v="58"/>
    <n v="113331.04"/>
    <n v="48462.840000000004"/>
    <n v="64868.19999999999"/>
    <n v="10"/>
    <n v="5380.13"/>
    <n v="3604.87"/>
    <n v="0"/>
    <n v="0"/>
    <n v="0"/>
    <n v="665.99"/>
    <n v="307.70999999999998"/>
    <n v="10"/>
    <n v="401.06"/>
    <n v="1104.8399999999999"/>
    <n v="10"/>
    <n v="42015.66"/>
    <n v="59850.78"/>
    <x v="0"/>
    <x v="0"/>
    <x v="0"/>
    <x v="0"/>
    <x v="0"/>
    <x v="0"/>
  </r>
  <r>
    <x v="1"/>
    <x v="10"/>
    <x v="25"/>
    <x v="128"/>
    <n v="478"/>
    <n v="92451.04"/>
    <n v="44125.599999999999"/>
    <n v="48325.439999999995"/>
    <n v="0"/>
    <n v="36433.949999999997"/>
    <n v="34862.15"/>
    <n v="1098"/>
    <n v="0"/>
    <n v="1"/>
    <n v="310.5"/>
    <n v="0"/>
    <n v="1"/>
    <n v="3748.15"/>
    <n v="13463.29"/>
    <n v="121"/>
    <n v="0"/>
    <n v="0"/>
    <x v="0"/>
    <x v="0"/>
    <x v="0"/>
    <x v="0"/>
    <x v="0"/>
    <x v="0"/>
  </r>
  <r>
    <x v="1"/>
    <x v="10"/>
    <x v="26"/>
    <x v="103"/>
    <n v="686"/>
    <n v="62933.02"/>
    <n v="31576.579999999998"/>
    <n v="31356.44"/>
    <n v="0"/>
    <n v="23264.85"/>
    <n v="20819.150000000001"/>
    <n v="0"/>
    <n v="0"/>
    <n v="0"/>
    <n v="7502.45"/>
    <n v="9504.57"/>
    <n v="158"/>
    <n v="33.28"/>
    <n v="1032.72"/>
    <n v="3"/>
    <n v="0"/>
    <n v="0"/>
    <x v="0"/>
    <x v="0"/>
    <x v="0"/>
    <x v="0"/>
    <x v="0"/>
    <x v="0"/>
  </r>
  <r>
    <x v="1"/>
    <x v="10"/>
    <x v="26"/>
    <x v="104"/>
    <n v="21"/>
    <n v="7254.82"/>
    <n v="4789.4400000000005"/>
    <n v="2465.3799999999992"/>
    <n v="0"/>
    <n v="1432.63"/>
    <n v="1377.37"/>
    <n v="0"/>
    <n v="0"/>
    <n v="0"/>
    <n v="75.25"/>
    <n v="821.77"/>
    <n v="2"/>
    <n v="66.56"/>
    <n v="266.24"/>
    <n v="1"/>
    <n v="0"/>
    <n v="0"/>
    <x v="0"/>
    <x v="0"/>
    <x v="0"/>
    <x v="0"/>
    <x v="0"/>
    <x v="0"/>
  </r>
  <r>
    <x v="1"/>
    <x v="10"/>
    <x v="26"/>
    <x v="105"/>
    <n v="348"/>
    <n v="63150.7"/>
    <n v="39100.119999999995"/>
    <n v="24050.58"/>
    <n v="0"/>
    <n v="28274.89"/>
    <n v="12491.36"/>
    <n v="130.5"/>
    <n v="0"/>
    <n v="1"/>
    <n v="6150.81"/>
    <n v="7647.16"/>
    <n v="118"/>
    <n v="1361.92"/>
    <n v="3912.06"/>
    <n v="24"/>
    <n v="0"/>
    <n v="0"/>
    <x v="0"/>
    <x v="0"/>
    <x v="0"/>
    <x v="0"/>
    <x v="0"/>
    <x v="0"/>
  </r>
  <r>
    <x v="1"/>
    <x v="10"/>
    <x v="26"/>
    <x v="106"/>
    <n v="85"/>
    <n v="39443.230000000003"/>
    <n v="31297.29"/>
    <n v="8145.9400000000023"/>
    <n v="0"/>
    <n v="6725.8"/>
    <n v="5349"/>
    <n v="0"/>
    <n v="0"/>
    <n v="0"/>
    <n v="1689.21"/>
    <n v="1463.82"/>
    <n v="26"/>
    <n v="33.28"/>
    <n v="1333.12"/>
    <n v="2"/>
    <n v="0"/>
    <n v="0"/>
    <x v="0"/>
    <x v="0"/>
    <x v="0"/>
    <x v="0"/>
    <x v="0"/>
    <x v="0"/>
  </r>
  <r>
    <x v="0"/>
    <x v="11"/>
    <x v="0"/>
    <x v="3"/>
    <n v="178"/>
    <n v="67364.89"/>
    <n v="33091.11"/>
    <n v="34273.78"/>
    <n v="0"/>
    <n v="8486.15"/>
    <n v="6803.85"/>
    <n v="9302.0300000000007"/>
    <n v="12577.52"/>
    <n v="70"/>
    <n v="6700.65"/>
    <n v="8273.27"/>
    <n v="136"/>
    <n v="5376.28"/>
    <n v="6619.14"/>
    <n v="280"/>
    <n v="0"/>
    <n v="0"/>
    <x v="0"/>
    <x v="0"/>
    <x v="0"/>
    <x v="0"/>
    <x v="0"/>
    <x v="0"/>
  </r>
  <r>
    <x v="0"/>
    <x v="11"/>
    <x v="0"/>
    <x v="4"/>
    <n v="315"/>
    <n v="103523.56"/>
    <n v="52944.47"/>
    <n v="50579.09"/>
    <n v="0"/>
    <n v="14591.1"/>
    <n v="12125.4"/>
    <n v="4591.6400000000003"/>
    <n v="14117.46"/>
    <n v="86"/>
    <n v="9131.57"/>
    <n v="10583.91"/>
    <n v="177"/>
    <n v="10145.16"/>
    <n v="13752.32"/>
    <n v="492"/>
    <n v="0"/>
    <n v="0"/>
    <x v="0"/>
    <x v="0"/>
    <x v="0"/>
    <x v="0"/>
    <x v="0"/>
    <x v="0"/>
  </r>
  <r>
    <x v="0"/>
    <x v="11"/>
    <x v="0"/>
    <x v="6"/>
    <n v="0"/>
    <n v="14.4"/>
    <n v="14.4"/>
    <n v="0"/>
    <n v="0"/>
    <n v="0"/>
    <n v="0"/>
    <n v="0"/>
    <n v="0"/>
    <n v="0"/>
    <n v="0"/>
    <n v="0"/>
    <n v="0"/>
    <n v="14.4"/>
    <n v="0"/>
    <n v="2"/>
    <n v="0"/>
    <n v="0"/>
    <x v="0"/>
    <x v="0"/>
    <x v="0"/>
    <x v="0"/>
    <x v="0"/>
    <x v="0"/>
  </r>
  <r>
    <x v="0"/>
    <x v="11"/>
    <x v="0"/>
    <x v="8"/>
    <n v="0"/>
    <n v="480"/>
    <n v="96"/>
    <n v="384"/>
    <n v="0"/>
    <n v="0"/>
    <n v="0"/>
    <n v="96"/>
    <n v="384"/>
    <n v="1"/>
    <n v="0"/>
    <n v="0"/>
    <n v="0"/>
    <n v="0"/>
    <n v="0"/>
    <n v="0"/>
    <n v="0"/>
    <n v="0"/>
    <x v="0"/>
    <x v="0"/>
    <x v="0"/>
    <x v="0"/>
    <x v="0"/>
    <x v="0"/>
  </r>
  <r>
    <x v="0"/>
    <x v="11"/>
    <x v="0"/>
    <x v="110"/>
    <n v="0"/>
    <n v="1318"/>
    <n v="1318"/>
    <n v="0"/>
    <n v="0"/>
    <n v="0"/>
    <n v="0"/>
    <n v="0"/>
    <n v="0"/>
    <n v="0"/>
    <n v="0"/>
    <n v="0"/>
    <n v="0"/>
    <n v="0"/>
    <n v="0"/>
    <n v="0"/>
    <n v="0"/>
    <n v="0"/>
    <x v="0"/>
    <x v="0"/>
    <x v="0"/>
    <x v="0"/>
    <x v="0"/>
    <x v="0"/>
  </r>
  <r>
    <x v="0"/>
    <x v="11"/>
    <x v="0"/>
    <x v="111"/>
    <n v="360"/>
    <n v="90571.8"/>
    <n v="54728.32"/>
    <n v="35843.480000000003"/>
    <n v="0"/>
    <n v="10125.42"/>
    <n v="5943.58"/>
    <n v="10471.42"/>
    <n v="12661.13"/>
    <n v="66"/>
    <n v="9125.2199999999993"/>
    <n v="7900.78"/>
    <n v="156"/>
    <n v="9672.26"/>
    <n v="9337.99"/>
    <n v="441"/>
    <n v="0"/>
    <n v="0"/>
    <x v="0"/>
    <x v="0"/>
    <x v="0"/>
    <x v="0"/>
    <x v="0"/>
    <x v="0"/>
  </r>
  <r>
    <x v="0"/>
    <x v="11"/>
    <x v="0"/>
    <x v="11"/>
    <n v="283"/>
    <n v="122407.57"/>
    <n v="63443.26"/>
    <n v="58964.310000000005"/>
    <n v="0"/>
    <n v="14690.4"/>
    <n v="10081.6"/>
    <n v="9526.1299999999992"/>
    <n v="19023.57"/>
    <n v="98"/>
    <n v="19008.54"/>
    <n v="17041.88"/>
    <n v="309"/>
    <n v="14907.19"/>
    <n v="12817.26"/>
    <n v="517"/>
    <n v="0"/>
    <n v="0"/>
    <x v="0"/>
    <x v="0"/>
    <x v="0"/>
    <x v="0"/>
    <x v="0"/>
    <x v="0"/>
  </r>
  <r>
    <x v="0"/>
    <x v="11"/>
    <x v="0"/>
    <x v="13"/>
    <n v="402"/>
    <n v="118599.21"/>
    <n v="69182.73000000001"/>
    <n v="49416.479999999996"/>
    <n v="0"/>
    <n v="11031.99"/>
    <n v="6818.01"/>
    <n v="18799.990000000002"/>
    <n v="18628.89"/>
    <n v="133"/>
    <n v="16646.36"/>
    <n v="10823.58"/>
    <n v="239"/>
    <n v="11875.39"/>
    <n v="13146"/>
    <n v="508"/>
    <n v="0"/>
    <n v="0"/>
    <x v="0"/>
    <x v="0"/>
    <x v="0"/>
    <x v="0"/>
    <x v="0"/>
    <x v="0"/>
  </r>
  <r>
    <x v="0"/>
    <x v="11"/>
    <x v="0"/>
    <x v="15"/>
    <n v="298"/>
    <n v="85333.9"/>
    <n v="63943.409999999996"/>
    <n v="21390.489999999998"/>
    <n v="0"/>
    <n v="10350.66"/>
    <n v="3820.59"/>
    <n v="11746.8"/>
    <n v="7105.5"/>
    <n v="72"/>
    <n v="16477.740000000002"/>
    <n v="4820.8599999999997"/>
    <n v="175"/>
    <n v="12672.21"/>
    <n v="5643.54"/>
    <n v="401"/>
    <n v="0"/>
    <n v="0"/>
    <x v="0"/>
    <x v="0"/>
    <x v="0"/>
    <x v="0"/>
    <x v="0"/>
    <x v="0"/>
  </r>
  <r>
    <x v="0"/>
    <x v="11"/>
    <x v="0"/>
    <x v="16"/>
    <n v="380"/>
    <n v="85261.37"/>
    <n v="64584.520000000004"/>
    <n v="20676.849999999991"/>
    <n v="0"/>
    <n v="13112.28"/>
    <n v="5146.22"/>
    <n v="12979.32"/>
    <n v="5063.49"/>
    <n v="47"/>
    <n v="11526.95"/>
    <n v="3851.16"/>
    <n v="130"/>
    <n v="13398.97"/>
    <n v="6615.98"/>
    <n v="463"/>
    <n v="0"/>
    <n v="0"/>
    <x v="0"/>
    <x v="0"/>
    <x v="0"/>
    <x v="0"/>
    <x v="0"/>
    <x v="0"/>
  </r>
  <r>
    <x v="0"/>
    <x v="11"/>
    <x v="0"/>
    <x v="18"/>
    <n v="159"/>
    <n v="40165.5"/>
    <n v="31382.29"/>
    <n v="8783.2099999999991"/>
    <n v="0"/>
    <n v="6366.12"/>
    <n v="1630.38"/>
    <n v="5307.37"/>
    <n v="953.08"/>
    <n v="16"/>
    <n v="6617.62"/>
    <n v="3239.53"/>
    <n v="85"/>
    <n v="7574.18"/>
    <n v="2960.22"/>
    <n v="263"/>
    <n v="0"/>
    <n v="0"/>
    <x v="0"/>
    <x v="0"/>
    <x v="0"/>
    <x v="0"/>
    <x v="0"/>
    <x v="0"/>
  </r>
  <r>
    <x v="0"/>
    <x v="11"/>
    <x v="0"/>
    <x v="19"/>
    <n v="0"/>
    <n v="145.19999999999999"/>
    <n v="110.88"/>
    <n v="34.319999999999993"/>
    <n v="0"/>
    <n v="0"/>
    <n v="0"/>
    <n v="0"/>
    <n v="0"/>
    <n v="0"/>
    <n v="0"/>
    <n v="0"/>
    <n v="0"/>
    <n v="110.88"/>
    <n v="34.32"/>
    <n v="5"/>
    <n v="0"/>
    <n v="0"/>
    <x v="0"/>
    <x v="0"/>
    <x v="0"/>
    <x v="0"/>
    <x v="0"/>
    <x v="0"/>
  </r>
  <r>
    <x v="0"/>
    <x v="11"/>
    <x v="1"/>
    <x v="0"/>
    <n v="1442"/>
    <n v="896479.27"/>
    <n v="344378.89"/>
    <n v="552100.38"/>
    <n v="114"/>
    <n v="138476.6"/>
    <n v="64239.62"/>
    <n v="29412.67"/>
    <n v="11660.58"/>
    <n v="260"/>
    <n v="28718.34"/>
    <n v="17651.240000000002"/>
    <n v="375"/>
    <n v="13604.18"/>
    <n v="22551.27"/>
    <n v="423"/>
    <n v="0"/>
    <n v="0"/>
    <x v="0"/>
    <x v="0"/>
    <x v="0"/>
    <x v="0"/>
    <x v="0"/>
    <x v="0"/>
  </r>
  <r>
    <x v="0"/>
    <x v="11"/>
    <x v="1"/>
    <x v="1"/>
    <n v="633"/>
    <n v="1360449.56"/>
    <n v="100749.63999999998"/>
    <n v="1259699.9200000002"/>
    <n v="65"/>
    <n v="38321.050000000003"/>
    <n v="39325.949999999997"/>
    <n v="3405.02"/>
    <n v="6453.33"/>
    <n v="37"/>
    <n v="10563.63"/>
    <n v="9339.02"/>
    <n v="168"/>
    <n v="5106.95"/>
    <n v="13247.86"/>
    <n v="310"/>
    <n v="0"/>
    <n v="0"/>
    <x v="0"/>
    <x v="0"/>
    <x v="0"/>
    <x v="0"/>
    <x v="0"/>
    <x v="0"/>
  </r>
  <r>
    <x v="0"/>
    <x v="11"/>
    <x v="1"/>
    <x v="6"/>
    <n v="10"/>
    <n v="1510.6"/>
    <n v="1263.9000000000001"/>
    <n v="246.69999999999982"/>
    <n v="0"/>
    <n v="282"/>
    <n v="157"/>
    <n v="524.70000000000005"/>
    <n v="0"/>
    <n v="2"/>
    <n v="336.6"/>
    <n v="0"/>
    <n v="4"/>
    <n v="120.6"/>
    <n v="89.7"/>
    <n v="6"/>
    <n v="0"/>
    <n v="0"/>
    <x v="0"/>
    <x v="0"/>
    <x v="0"/>
    <x v="0"/>
    <x v="0"/>
    <x v="0"/>
  </r>
  <r>
    <x v="0"/>
    <x v="11"/>
    <x v="1"/>
    <x v="22"/>
    <n v="31"/>
    <n v="22222.6"/>
    <n v="17492.190000000002"/>
    <n v="4730.4099999999962"/>
    <n v="0"/>
    <n v="4192.38"/>
    <n v="1175.1199999999999"/>
    <n v="706.5"/>
    <n v="0"/>
    <n v="3"/>
    <n v="2630.4"/>
    <n v="519.79999999999995"/>
    <n v="25"/>
    <n v="8391.91"/>
    <n v="3035.49"/>
    <n v="19"/>
    <n v="0"/>
    <n v="0"/>
    <x v="0"/>
    <x v="0"/>
    <x v="0"/>
    <x v="0"/>
    <x v="0"/>
    <x v="0"/>
  </r>
  <r>
    <x v="0"/>
    <x v="11"/>
    <x v="1"/>
    <x v="23"/>
    <n v="73"/>
    <n v="31850.560000000001"/>
    <n v="22540.449999999997"/>
    <n v="9310.1100000000042"/>
    <n v="0"/>
    <n v="9390.25"/>
    <n v="3672.25"/>
    <n v="778.81"/>
    <n v="66.040000000000006"/>
    <n v="8"/>
    <n v="11210.39"/>
    <n v="5325.92"/>
    <n v="75"/>
    <n v="0"/>
    <n v="245.9"/>
    <n v="2"/>
    <n v="110225.3"/>
    <n v="304588.09999999998"/>
    <x v="0"/>
    <x v="0"/>
    <x v="0"/>
    <x v="0"/>
    <x v="0"/>
    <x v="0"/>
  </r>
  <r>
    <x v="0"/>
    <x v="11"/>
    <x v="1"/>
    <x v="24"/>
    <n v="0"/>
    <n v="2208411.0099999998"/>
    <n v="20410.400000000001"/>
    <n v="2188000.61"/>
    <n v="62"/>
    <n v="0"/>
    <n v="0"/>
    <n v="0"/>
    <n v="0"/>
    <n v="0"/>
    <n v="0"/>
    <n v="0"/>
    <n v="0"/>
    <n v="0"/>
    <n v="0"/>
    <n v="0"/>
    <n v="10908.61"/>
    <n v="805595"/>
    <x v="0"/>
    <x v="0"/>
    <x v="0"/>
    <x v="0"/>
    <x v="0"/>
    <x v="0"/>
  </r>
  <r>
    <x v="0"/>
    <x v="11"/>
    <x v="1"/>
    <x v="9"/>
    <n v="1"/>
    <n v="84"/>
    <n v="84"/>
    <n v="0"/>
    <n v="0"/>
    <n v="84"/>
    <n v="0"/>
    <n v="0"/>
    <n v="0"/>
    <n v="0"/>
    <n v="0"/>
    <n v="0"/>
    <n v="0"/>
    <n v="0"/>
    <n v="0"/>
    <n v="0"/>
    <n v="0"/>
    <n v="0"/>
    <x v="0"/>
    <x v="0"/>
    <x v="0"/>
    <x v="0"/>
    <x v="0"/>
    <x v="0"/>
  </r>
  <r>
    <x v="0"/>
    <x v="11"/>
    <x v="1"/>
    <x v="10"/>
    <n v="0"/>
    <n v="344"/>
    <n v="344"/>
    <n v="0"/>
    <n v="0"/>
    <n v="0"/>
    <n v="0"/>
    <n v="0"/>
    <n v="0"/>
    <n v="0"/>
    <n v="0"/>
    <n v="0"/>
    <n v="0"/>
    <n v="0"/>
    <n v="0"/>
    <n v="0"/>
    <n v="0"/>
    <n v="2547.6999999999998"/>
    <x v="0"/>
    <x v="0"/>
    <x v="0"/>
    <x v="0"/>
    <x v="0"/>
    <x v="0"/>
  </r>
  <r>
    <x v="0"/>
    <x v="11"/>
    <x v="1"/>
    <x v="19"/>
    <n v="4"/>
    <n v="712.1"/>
    <n v="226.34000000000003"/>
    <n v="485.76"/>
    <n v="0"/>
    <n v="108.75"/>
    <n v="140.25"/>
    <n v="37.049999999999997"/>
    <n v="209.95"/>
    <n v="1"/>
    <n v="0"/>
    <n v="0"/>
    <n v="0"/>
    <n v="80.540000000000006"/>
    <n v="135.56"/>
    <n v="5"/>
    <n v="11682.71"/>
    <n v="1856623"/>
    <x v="0"/>
    <x v="0"/>
    <x v="0"/>
    <x v="0"/>
    <x v="0"/>
    <x v="0"/>
  </r>
  <r>
    <x v="0"/>
    <x v="11"/>
    <x v="1"/>
    <x v="112"/>
    <n v="356"/>
    <n v="189313.85"/>
    <n v="54080.79"/>
    <n v="135233.06"/>
    <n v="17"/>
    <n v="25817.5"/>
    <n v="24189.5"/>
    <n v="3305.74"/>
    <n v="5777.41"/>
    <n v="27"/>
    <n v="7572.33"/>
    <n v="7352.42"/>
    <n v="151"/>
    <n v="4926.96"/>
    <n v="7327.59"/>
    <n v="151"/>
    <n v="0"/>
    <n v="0"/>
    <x v="0"/>
    <x v="0"/>
    <x v="0"/>
    <x v="0"/>
    <x v="0"/>
    <x v="0"/>
  </r>
  <r>
    <x v="0"/>
    <x v="11"/>
    <x v="2"/>
    <x v="114"/>
    <n v="515"/>
    <n v="466306.65"/>
    <n v="262511.56000000006"/>
    <n v="203795.08999999997"/>
    <n v="5"/>
    <n v="38967.050000000003"/>
    <n v="32625.95"/>
    <n v="47818.67"/>
    <n v="28057.68"/>
    <n v="175"/>
    <n v="115075.6"/>
    <n v="112062.7"/>
    <n v="1722"/>
    <n v="21015.08"/>
    <n v="9191.4699999999993"/>
    <n v="96"/>
    <n v="0"/>
    <n v="0"/>
    <x v="0"/>
    <x v="0"/>
    <x v="0"/>
    <x v="0"/>
    <x v="0"/>
    <x v="0"/>
  </r>
  <r>
    <x v="0"/>
    <x v="11"/>
    <x v="2"/>
    <x v="25"/>
    <n v="493"/>
    <n v="354249.86"/>
    <n v="127512.64"/>
    <n v="226737.21999999997"/>
    <n v="5"/>
    <n v="32435.45"/>
    <n v="37351.550000000003"/>
    <n v="22793.48"/>
    <n v="21685.77"/>
    <n v="131"/>
    <n v="66852.89"/>
    <n v="109607"/>
    <n v="1433"/>
    <n v="1344.9"/>
    <n v="196.5"/>
    <n v="26"/>
    <n v="0"/>
    <n v="2962.65"/>
    <x v="0"/>
    <x v="0"/>
    <x v="0"/>
    <x v="0"/>
    <x v="0"/>
    <x v="0"/>
  </r>
  <r>
    <x v="0"/>
    <x v="11"/>
    <x v="2"/>
    <x v="26"/>
    <n v="231"/>
    <n v="173992.75"/>
    <n v="70347.759999999995"/>
    <n v="103644.99"/>
    <n v="0"/>
    <n v="15612.38"/>
    <n v="17273.87"/>
    <n v="11520.62"/>
    <n v="16456.73"/>
    <n v="59"/>
    <n v="40735.46"/>
    <n v="69810.39"/>
    <n v="780"/>
    <n v="33.299999999999997"/>
    <n v="104"/>
    <n v="3"/>
    <n v="31239.3"/>
    <n v="83115.83"/>
    <x v="0"/>
    <x v="0"/>
    <x v="0"/>
    <x v="0"/>
    <x v="0"/>
    <x v="0"/>
  </r>
  <r>
    <x v="0"/>
    <x v="11"/>
    <x v="3"/>
    <x v="27"/>
    <n v="273"/>
    <n v="105979.41"/>
    <n v="63518.41"/>
    <n v="42461"/>
    <n v="0"/>
    <n v="10458.700000000001"/>
    <n v="7249.8"/>
    <n v="32723.48"/>
    <n v="21648.880000000001"/>
    <n v="136"/>
    <n v="14623.09"/>
    <n v="13158.26"/>
    <n v="236"/>
    <n v="3043.14"/>
    <n v="404.06"/>
    <n v="16"/>
    <n v="0"/>
    <n v="6402.13"/>
    <x v="0"/>
    <x v="0"/>
    <x v="0"/>
    <x v="0"/>
    <x v="0"/>
    <x v="0"/>
  </r>
  <r>
    <x v="0"/>
    <x v="11"/>
    <x v="3"/>
    <x v="28"/>
    <n v="152"/>
    <n v="121579.38"/>
    <n v="53199.18"/>
    <n v="68380.200000000012"/>
    <n v="11"/>
    <n v="16104.89"/>
    <n v="7572.61"/>
    <n v="19165.96"/>
    <n v="14234.59"/>
    <n v="68"/>
    <n v="5745.07"/>
    <n v="2800.88"/>
    <n v="98"/>
    <n v="200.26"/>
    <n v="75.94"/>
    <n v="8"/>
    <n v="0"/>
    <n v="0"/>
    <x v="0"/>
    <x v="0"/>
    <x v="0"/>
    <x v="0"/>
    <x v="0"/>
    <x v="0"/>
  </r>
  <r>
    <x v="0"/>
    <x v="11"/>
    <x v="3"/>
    <x v="29"/>
    <n v="343"/>
    <n v="883939.93"/>
    <n v="346444.98"/>
    <n v="537494.95000000007"/>
    <n v="49"/>
    <n v="31269.01"/>
    <n v="18633.490000000002"/>
    <n v="29283.93"/>
    <n v="33681.82"/>
    <n v="161"/>
    <n v="25517.17"/>
    <n v="21390.15"/>
    <n v="444"/>
    <n v="4836.2700000000004"/>
    <n v="7024.13"/>
    <n v="13"/>
    <n v="8000"/>
    <n v="0"/>
    <x v="0"/>
    <x v="0"/>
    <x v="0"/>
    <x v="0"/>
    <x v="0"/>
    <x v="0"/>
  </r>
  <r>
    <x v="0"/>
    <x v="11"/>
    <x v="4"/>
    <x v="31"/>
    <n v="60"/>
    <n v="99064.15"/>
    <n v="121"/>
    <n v="98943.15"/>
    <n v="0"/>
    <n v="0"/>
    <n v="0"/>
    <n v="0"/>
    <n v="0"/>
    <n v="0"/>
    <n v="0"/>
    <n v="0"/>
    <n v="0"/>
    <n v="0"/>
    <n v="0"/>
    <n v="0"/>
    <n v="0"/>
    <n v="0"/>
    <x v="0"/>
    <x v="0"/>
    <x v="0"/>
    <x v="0"/>
    <x v="0"/>
    <x v="0"/>
  </r>
  <r>
    <x v="0"/>
    <x v="11"/>
    <x v="4"/>
    <x v="32"/>
    <n v="58"/>
    <n v="85158.8"/>
    <n v="0"/>
    <n v="85158.8"/>
    <n v="0"/>
    <n v="0"/>
    <n v="0"/>
    <n v="0"/>
    <n v="0"/>
    <n v="0"/>
    <n v="0"/>
    <n v="0"/>
    <n v="0"/>
    <n v="0"/>
    <n v="0"/>
    <n v="0"/>
    <n v="59910.15"/>
    <n v="117365.5"/>
    <x v="0"/>
    <x v="0"/>
    <x v="0"/>
    <x v="0"/>
    <x v="0"/>
    <x v="0"/>
  </r>
  <r>
    <x v="0"/>
    <x v="11"/>
    <x v="5"/>
    <x v="33"/>
    <n v="133"/>
    <n v="104015.27"/>
    <n v="30739.489999999998"/>
    <n v="73275.78"/>
    <n v="2"/>
    <n v="12154.89"/>
    <n v="4846.3599999999997"/>
    <n v="16528.599999999999"/>
    <n v="16719.599999999999"/>
    <n v="30"/>
    <n v="0"/>
    <n v="297.05"/>
    <n v="3"/>
    <n v="74"/>
    <n v="1107.75"/>
    <n v="4"/>
    <n v="118254.8"/>
    <n v="876040.4"/>
    <x v="0"/>
    <x v="0"/>
    <x v="0"/>
    <x v="0"/>
    <x v="0"/>
    <x v="0"/>
  </r>
  <r>
    <x v="0"/>
    <x v="11"/>
    <x v="5"/>
    <x v="34"/>
    <n v="350"/>
    <n v="255068.79999999999"/>
    <n v="102528.83"/>
    <n v="152539.96999999997"/>
    <n v="7"/>
    <n v="30160.28"/>
    <n v="22119.72"/>
    <n v="54735.22"/>
    <n v="45459.74"/>
    <n v="157"/>
    <n v="1005.3"/>
    <n v="664.1"/>
    <n v="19"/>
    <n v="1132.67"/>
    <n v="961.23"/>
    <n v="15"/>
    <n v="0"/>
    <n v="0"/>
    <x v="0"/>
    <x v="0"/>
    <x v="0"/>
    <x v="0"/>
    <x v="0"/>
    <x v="0"/>
  </r>
  <r>
    <x v="0"/>
    <x v="11"/>
    <x v="5"/>
    <x v="35"/>
    <n v="0"/>
    <n v="2011827.39"/>
    <n v="19157.95"/>
    <n v="1992669.44"/>
    <n v="33"/>
    <n v="0"/>
    <n v="0"/>
    <n v="0"/>
    <n v="0"/>
    <n v="0"/>
    <n v="0"/>
    <n v="0"/>
    <n v="0"/>
    <n v="0"/>
    <n v="0"/>
    <n v="0"/>
    <n v="0"/>
    <n v="0"/>
    <x v="0"/>
    <x v="0"/>
    <x v="0"/>
    <x v="0"/>
    <x v="0"/>
    <x v="0"/>
  </r>
  <r>
    <x v="0"/>
    <x v="11"/>
    <x v="5"/>
    <x v="36"/>
    <n v="43"/>
    <n v="22646.5"/>
    <n v="15703.640000000001"/>
    <n v="6942.8599999999988"/>
    <n v="0"/>
    <n v="1911.95"/>
    <n v="952.05"/>
    <n v="13019.45"/>
    <n v="5720.7"/>
    <n v="16"/>
    <n v="119.74"/>
    <n v="270.11"/>
    <n v="3"/>
    <n v="652.5"/>
    <n v="0"/>
    <n v="1"/>
    <n v="0"/>
    <n v="0"/>
    <x v="0"/>
    <x v="0"/>
    <x v="0"/>
    <x v="0"/>
    <x v="0"/>
    <x v="0"/>
  </r>
  <r>
    <x v="0"/>
    <x v="11"/>
    <x v="6"/>
    <x v="38"/>
    <n v="218"/>
    <n v="1231420.8899999999"/>
    <n v="67126.53"/>
    <n v="1164294.3599999999"/>
    <n v="34"/>
    <n v="20380.759999999998"/>
    <n v="13255.49"/>
    <n v="452.3"/>
    <n v="70.400000000000006"/>
    <n v="2"/>
    <n v="4769.17"/>
    <n v="10697.11"/>
    <n v="141"/>
    <n v="27690.63"/>
    <n v="26846.52"/>
    <n v="134"/>
    <n v="8280.2999999999993"/>
    <n v="132741.1"/>
    <x v="0"/>
    <x v="0"/>
    <x v="0"/>
    <x v="0"/>
    <x v="0"/>
    <x v="0"/>
  </r>
  <r>
    <x v="0"/>
    <x v="11"/>
    <x v="6"/>
    <x v="40"/>
    <n v="361"/>
    <n v="185019.14"/>
    <n v="82726.19"/>
    <n v="102292.95000000001"/>
    <n v="0"/>
    <n v="12131.6"/>
    <n v="13021.4"/>
    <n v="0"/>
    <n v="627.9"/>
    <n v="1"/>
    <n v="17819.11"/>
    <n v="32350.85"/>
    <n v="358"/>
    <n v="50965.48"/>
    <n v="56292.800000000003"/>
    <n v="296"/>
    <n v="10003.5"/>
    <n v="631423.1"/>
    <x v="0"/>
    <x v="0"/>
    <x v="0"/>
    <x v="0"/>
    <x v="0"/>
    <x v="0"/>
  </r>
  <r>
    <x v="0"/>
    <x v="11"/>
    <x v="6"/>
    <x v="54"/>
    <n v="0"/>
    <n v="12448"/>
    <n v="12448"/>
    <n v="0"/>
    <n v="1"/>
    <n v="0"/>
    <n v="0"/>
    <n v="0"/>
    <n v="0"/>
    <n v="0"/>
    <n v="0"/>
    <n v="0"/>
    <n v="0"/>
    <n v="0"/>
    <n v="0"/>
    <n v="0"/>
    <n v="25334.880000000001"/>
    <n v="1809673"/>
    <x v="0"/>
    <x v="0"/>
    <x v="0"/>
    <x v="0"/>
    <x v="0"/>
    <x v="0"/>
  </r>
  <r>
    <x v="0"/>
    <x v="11"/>
    <x v="7"/>
    <x v="41"/>
    <n v="222"/>
    <n v="127523.22"/>
    <n v="69287.66"/>
    <n v="58235.56"/>
    <n v="0"/>
    <n v="15003.89"/>
    <n v="16187.36"/>
    <n v="3417.19"/>
    <n v="4201.16"/>
    <n v="23"/>
    <n v="18755.98"/>
    <n v="37668.29"/>
    <n v="410"/>
    <n v="108.6"/>
    <n v="178.75"/>
    <n v="7"/>
    <n v="0"/>
    <n v="0"/>
    <x v="0"/>
    <x v="0"/>
    <x v="0"/>
    <x v="0"/>
    <x v="0"/>
    <x v="0"/>
  </r>
  <r>
    <x v="0"/>
    <x v="11"/>
    <x v="8"/>
    <x v="5"/>
    <n v="347"/>
    <n v="225290.05"/>
    <n v="62084.9"/>
    <n v="163205.15"/>
    <n v="10"/>
    <n v="29784.55"/>
    <n v="20671.45"/>
    <n v="11824.12"/>
    <n v="6963.53"/>
    <n v="165"/>
    <n v="9788.2999999999993"/>
    <n v="6738.6"/>
    <n v="142"/>
    <n v="3538.44"/>
    <n v="2650.01"/>
    <n v="97"/>
    <n v="5629.34"/>
    <n v="1444273"/>
    <x v="0"/>
    <x v="0"/>
    <x v="0"/>
    <x v="0"/>
    <x v="0"/>
    <x v="0"/>
  </r>
  <r>
    <x v="0"/>
    <x v="11"/>
    <x v="8"/>
    <x v="42"/>
    <n v="186"/>
    <n v="804292.05"/>
    <n v="60487.63"/>
    <n v="743804.42"/>
    <n v="26"/>
    <n v="16880.14"/>
    <n v="10517.36"/>
    <n v="12825.34"/>
    <n v="9527.01"/>
    <n v="109"/>
    <n v="2852.37"/>
    <n v="4876.88"/>
    <n v="53"/>
    <n v="1256.7"/>
    <n v="1743.15"/>
    <n v="19"/>
    <n v="0"/>
    <n v="0"/>
    <x v="0"/>
    <x v="0"/>
    <x v="0"/>
    <x v="0"/>
    <x v="0"/>
    <x v="0"/>
  </r>
  <r>
    <x v="0"/>
    <x v="11"/>
    <x v="40"/>
    <x v="235"/>
    <n v="0"/>
    <n v="15607"/>
    <n v="15607"/>
    <n v="0"/>
    <n v="0"/>
    <n v="0"/>
    <n v="0"/>
    <n v="0"/>
    <n v="0"/>
    <n v="0"/>
    <n v="0"/>
    <n v="0"/>
    <n v="0"/>
    <n v="0"/>
    <n v="0"/>
    <n v="0"/>
    <n v="0"/>
    <n v="0"/>
    <x v="0"/>
    <x v="0"/>
    <x v="0"/>
    <x v="0"/>
    <x v="0"/>
    <x v="0"/>
  </r>
  <r>
    <x v="0"/>
    <x v="11"/>
    <x v="9"/>
    <x v="43"/>
    <n v="484"/>
    <n v="183398.17"/>
    <n v="125628.06000000001"/>
    <n v="57770.11"/>
    <n v="0"/>
    <n v="46568.13"/>
    <n v="25581.87"/>
    <n v="49910.84"/>
    <n v="24769.91"/>
    <n v="64"/>
    <n v="10213.99"/>
    <n v="2645.33"/>
    <n v="96"/>
    <n v="14906.1"/>
    <n v="4773"/>
    <n v="42"/>
    <n v="6998.84"/>
    <n v="130068.1"/>
    <x v="0"/>
    <x v="0"/>
    <x v="0"/>
    <x v="0"/>
    <x v="0"/>
    <x v="0"/>
  </r>
  <r>
    <x v="0"/>
    <x v="11"/>
    <x v="9"/>
    <x v="35"/>
    <n v="0"/>
    <n v="27381.61"/>
    <n v="6416.65"/>
    <n v="20964.96"/>
    <n v="2"/>
    <n v="0"/>
    <n v="0"/>
    <n v="0"/>
    <n v="0"/>
    <n v="0"/>
    <n v="0"/>
    <n v="0"/>
    <n v="0"/>
    <n v="0"/>
    <n v="0"/>
    <n v="0"/>
    <n v="86982.95"/>
    <n v="378047"/>
    <x v="0"/>
    <x v="0"/>
    <x v="0"/>
    <x v="0"/>
    <x v="0"/>
    <x v="0"/>
  </r>
  <r>
    <x v="0"/>
    <x v="11"/>
    <x v="9"/>
    <x v="44"/>
    <n v="165"/>
    <n v="308703.88"/>
    <n v="76127.409999999989"/>
    <n v="232576.47000000003"/>
    <n v="2"/>
    <n v="32421.15"/>
    <n v="9750.85"/>
    <n v="28991.02"/>
    <n v="32878.68"/>
    <n v="35"/>
    <n v="897.34"/>
    <n v="598.96"/>
    <n v="13"/>
    <n v="200.78"/>
    <n v="3059.52"/>
    <n v="3"/>
    <n v="0"/>
    <n v="0"/>
    <x v="0"/>
    <x v="0"/>
    <x v="0"/>
    <x v="0"/>
    <x v="0"/>
    <x v="0"/>
  </r>
  <r>
    <x v="0"/>
    <x v="11"/>
    <x v="9"/>
    <x v="45"/>
    <n v="345"/>
    <n v="130751.9"/>
    <n v="81230.790000000008"/>
    <n v="49521.109999999986"/>
    <n v="0"/>
    <n v="23222.03"/>
    <n v="9423.9699999999993"/>
    <n v="35108.870000000003"/>
    <n v="27319.83"/>
    <n v="55"/>
    <n v="7339.46"/>
    <n v="6713.99"/>
    <n v="120"/>
    <n v="14376.43"/>
    <n v="6063.32"/>
    <n v="44"/>
    <n v="0"/>
    <n v="14353.73"/>
    <x v="0"/>
    <x v="0"/>
    <x v="0"/>
    <x v="0"/>
    <x v="0"/>
    <x v="0"/>
  </r>
  <r>
    <x v="0"/>
    <x v="11"/>
    <x v="10"/>
    <x v="47"/>
    <n v="34"/>
    <n v="24017.5"/>
    <n v="4856.6000000000004"/>
    <n v="19160.900000000001"/>
    <n v="1"/>
    <n v="4066"/>
    <n v="1479"/>
    <n v="340.1"/>
    <n v="128.69999999999999"/>
    <n v="3"/>
    <n v="450.5"/>
    <n v="2364.65"/>
    <n v="29"/>
    <n v="0"/>
    <n v="97.5"/>
    <n v="1"/>
    <n v="0"/>
    <n v="73128.11"/>
    <x v="0"/>
    <x v="0"/>
    <x v="0"/>
    <x v="0"/>
    <x v="0"/>
    <x v="0"/>
  </r>
  <r>
    <x v="0"/>
    <x v="11"/>
    <x v="10"/>
    <x v="48"/>
    <n v="43"/>
    <n v="91943.44"/>
    <n v="79243.100000000006"/>
    <n v="12700.339999999997"/>
    <n v="12"/>
    <n v="4810.5"/>
    <n v="1007"/>
    <n v="0"/>
    <n v="0"/>
    <n v="0"/>
    <n v="1863"/>
    <n v="0"/>
    <n v="18"/>
    <n v="0"/>
    <n v="0"/>
    <n v="0"/>
    <n v="0"/>
    <n v="0"/>
    <x v="0"/>
    <x v="0"/>
    <x v="0"/>
    <x v="0"/>
    <x v="0"/>
    <x v="0"/>
  </r>
  <r>
    <x v="0"/>
    <x v="11"/>
    <x v="10"/>
    <x v="49"/>
    <n v="146"/>
    <n v="643768.86"/>
    <n v="327554.39"/>
    <n v="316214.46999999997"/>
    <n v="28"/>
    <n v="13742.63"/>
    <n v="5094.87"/>
    <n v="3899.25"/>
    <n v="3842.95"/>
    <n v="25"/>
    <n v="5958.37"/>
    <n v="4856.83"/>
    <n v="119"/>
    <n v="730.74"/>
    <n v="2351.7600000000002"/>
    <n v="15"/>
    <n v="67287.7"/>
    <n v="66221.789999999994"/>
    <x v="0"/>
    <x v="0"/>
    <x v="0"/>
    <x v="0"/>
    <x v="0"/>
    <x v="0"/>
  </r>
  <r>
    <x v="0"/>
    <x v="11"/>
    <x v="10"/>
    <x v="50"/>
    <n v="56"/>
    <n v="216220.79999999999"/>
    <n v="44842.89"/>
    <n v="171377.90999999997"/>
    <n v="63"/>
    <n v="5537.5"/>
    <n v="3445"/>
    <n v="6676.12"/>
    <n v="7991.38"/>
    <n v="21"/>
    <n v="3265.87"/>
    <n v="2012.28"/>
    <n v="46"/>
    <n v="13"/>
    <n v="702"/>
    <n v="1"/>
    <n v="284354.3"/>
    <n v="296156.3"/>
    <x v="0"/>
    <x v="0"/>
    <x v="0"/>
    <x v="0"/>
    <x v="0"/>
    <x v="0"/>
  </r>
  <r>
    <x v="0"/>
    <x v="11"/>
    <x v="10"/>
    <x v="52"/>
    <n v="234"/>
    <n v="49306.13"/>
    <n v="29477.360000000001"/>
    <n v="19828.769999999997"/>
    <n v="0"/>
    <n v="9577.1"/>
    <n v="5239.8999999999996"/>
    <n v="11023.85"/>
    <n v="8101.86"/>
    <n v="46"/>
    <n v="5261.96"/>
    <n v="2850.11"/>
    <n v="80"/>
    <n v="3162.45"/>
    <n v="3636.9"/>
    <n v="36"/>
    <n v="121453.7"/>
    <n v="276333"/>
    <x v="0"/>
    <x v="0"/>
    <x v="0"/>
    <x v="0"/>
    <x v="0"/>
    <x v="0"/>
  </r>
  <r>
    <x v="0"/>
    <x v="11"/>
    <x v="10"/>
    <x v="53"/>
    <n v="149"/>
    <n v="495210.62"/>
    <n v="265615.75"/>
    <n v="229594.87"/>
    <n v="52"/>
    <n v="13950.5"/>
    <n v="4669.5"/>
    <n v="5643.5"/>
    <n v="1637.5"/>
    <n v="15"/>
    <n v="4416.05"/>
    <n v="4242"/>
    <n v="83"/>
    <n v="89.1"/>
    <n v="97.5"/>
    <n v="2"/>
    <n v="4869"/>
    <n v="0"/>
    <x v="0"/>
    <x v="0"/>
    <x v="0"/>
    <x v="0"/>
    <x v="0"/>
    <x v="0"/>
  </r>
  <r>
    <x v="0"/>
    <x v="11"/>
    <x v="10"/>
    <x v="54"/>
    <n v="125"/>
    <n v="468445.56"/>
    <n v="252679.43"/>
    <n v="215766.13"/>
    <n v="39"/>
    <n v="10621.25"/>
    <n v="4221.25"/>
    <n v="4210.92"/>
    <n v="7793.33"/>
    <n v="14"/>
    <n v="7959.17"/>
    <n v="2738.69"/>
    <n v="94"/>
    <n v="491.29"/>
    <n v="431.56"/>
    <n v="14"/>
    <n v="0"/>
    <n v="0"/>
    <x v="0"/>
    <x v="0"/>
    <x v="0"/>
    <x v="0"/>
    <x v="0"/>
    <x v="0"/>
  </r>
  <r>
    <x v="0"/>
    <x v="11"/>
    <x v="10"/>
    <x v="118"/>
    <n v="44"/>
    <n v="100558.02"/>
    <n v="48617.22"/>
    <n v="51940.800000000003"/>
    <n v="9"/>
    <n v="4138.5"/>
    <n v="1721.5"/>
    <n v="5924.4"/>
    <n v="4633.1000000000004"/>
    <n v="16"/>
    <n v="4073.12"/>
    <n v="1059.53"/>
    <n v="41"/>
    <n v="0"/>
    <n v="286"/>
    <n v="1"/>
    <n v="214279.9"/>
    <n v="85080.98"/>
    <x v="0"/>
    <x v="0"/>
    <x v="0"/>
    <x v="0"/>
    <x v="0"/>
    <x v="0"/>
  </r>
  <r>
    <x v="0"/>
    <x v="11"/>
    <x v="27"/>
    <x v="119"/>
    <n v="13"/>
    <n v="4375.6000000000004"/>
    <n v="3095.12"/>
    <n v="1280.4800000000005"/>
    <n v="0"/>
    <n v="1703"/>
    <n v="577"/>
    <n v="0"/>
    <n v="0"/>
    <n v="0"/>
    <n v="791.94"/>
    <n v="600.96"/>
    <n v="8"/>
    <n v="77.180000000000007"/>
    <n v="102.52"/>
    <n v="3"/>
    <n v="213886.3"/>
    <n v="164216.5"/>
    <x v="0"/>
    <x v="0"/>
    <x v="0"/>
    <x v="0"/>
    <x v="0"/>
    <x v="0"/>
  </r>
  <r>
    <x v="0"/>
    <x v="11"/>
    <x v="11"/>
    <x v="56"/>
    <n v="51"/>
    <n v="13366.4"/>
    <n v="11861.199999999999"/>
    <n v="1505.2000000000007"/>
    <n v="0"/>
    <n v="11828.8"/>
    <n v="1505.2"/>
    <n v="0"/>
    <n v="0"/>
    <n v="0"/>
    <n v="0"/>
    <n v="0"/>
    <n v="0"/>
    <n v="32.4"/>
    <n v="0"/>
    <n v="1"/>
    <n v="8318.7000000000007"/>
    <n v="7754.95"/>
    <x v="0"/>
    <x v="0"/>
    <x v="0"/>
    <x v="0"/>
    <x v="0"/>
    <x v="0"/>
  </r>
  <r>
    <x v="0"/>
    <x v="11"/>
    <x v="11"/>
    <x v="57"/>
    <n v="231"/>
    <n v="59323.1"/>
    <n v="46995.12"/>
    <n v="12327.979999999996"/>
    <n v="0"/>
    <n v="46684.62"/>
    <n v="12327.98"/>
    <n v="0"/>
    <n v="0"/>
    <n v="0"/>
    <n v="310.5"/>
    <n v="0"/>
    <n v="1"/>
    <n v="0"/>
    <n v="0"/>
    <n v="0"/>
    <n v="0"/>
    <n v="0"/>
    <x v="0"/>
    <x v="0"/>
    <x v="0"/>
    <x v="0"/>
    <x v="0"/>
    <x v="0"/>
  </r>
  <r>
    <x v="0"/>
    <x v="11"/>
    <x v="11"/>
    <x v="58"/>
    <n v="77"/>
    <n v="19534"/>
    <n v="14725.1"/>
    <n v="4808.8999999999996"/>
    <n v="0"/>
    <n v="14725.1"/>
    <n v="4808.8999999999996"/>
    <n v="0"/>
    <n v="0"/>
    <n v="0"/>
    <n v="0"/>
    <n v="0"/>
    <n v="0"/>
    <n v="0"/>
    <n v="0"/>
    <n v="0"/>
    <n v="0"/>
    <n v="0"/>
    <x v="0"/>
    <x v="0"/>
    <x v="0"/>
    <x v="0"/>
    <x v="0"/>
    <x v="0"/>
  </r>
  <r>
    <x v="0"/>
    <x v="11"/>
    <x v="11"/>
    <x v="59"/>
    <n v="0"/>
    <n v="1800"/>
    <n v="1800"/>
    <n v="0"/>
    <n v="0"/>
    <n v="0"/>
    <n v="0"/>
    <n v="0"/>
    <n v="0"/>
    <n v="0"/>
    <n v="0"/>
    <n v="0"/>
    <n v="0"/>
    <n v="0"/>
    <n v="0"/>
    <n v="0"/>
    <n v="0"/>
    <n v="0"/>
    <x v="0"/>
    <x v="0"/>
    <x v="0"/>
    <x v="0"/>
    <x v="0"/>
    <x v="0"/>
  </r>
  <r>
    <x v="0"/>
    <x v="11"/>
    <x v="11"/>
    <x v="120"/>
    <n v="107"/>
    <n v="29567.200000000001"/>
    <n v="25636.43"/>
    <n v="3930.7700000000004"/>
    <n v="0"/>
    <n v="25636.43"/>
    <n v="3930.77"/>
    <n v="0"/>
    <n v="0"/>
    <n v="0"/>
    <n v="0"/>
    <n v="0"/>
    <n v="0"/>
    <n v="0"/>
    <n v="0"/>
    <n v="0"/>
    <n v="0"/>
    <n v="0"/>
    <x v="0"/>
    <x v="0"/>
    <x v="0"/>
    <x v="0"/>
    <x v="0"/>
    <x v="0"/>
  </r>
  <r>
    <x v="0"/>
    <x v="11"/>
    <x v="12"/>
    <x v="60"/>
    <n v="64"/>
    <n v="198327.44"/>
    <n v="197357.08"/>
    <n v="970.36000000001513"/>
    <n v="9"/>
    <n v="9930.8799999999992"/>
    <n v="970.37"/>
    <n v="325.8"/>
    <n v="0"/>
    <n v="1"/>
    <n v="849.6"/>
    <n v="0"/>
    <n v="6"/>
    <n v="0"/>
    <n v="0"/>
    <n v="0"/>
    <n v="0"/>
    <n v="0"/>
    <x v="0"/>
    <x v="0"/>
    <x v="0"/>
    <x v="0"/>
    <x v="0"/>
    <x v="0"/>
  </r>
  <r>
    <x v="0"/>
    <x v="11"/>
    <x v="12"/>
    <x v="61"/>
    <n v="178"/>
    <n v="220673.55"/>
    <n v="51214.57"/>
    <n v="169458.97999999998"/>
    <n v="9"/>
    <n v="8012.5"/>
    <n v="3999.5"/>
    <n v="7456.92"/>
    <n v="4530.4799999999996"/>
    <n v="39"/>
    <n v="2510.19"/>
    <n v="1683.21"/>
    <n v="33"/>
    <n v="1372.96"/>
    <n v="3966.39"/>
    <n v="18"/>
    <n v="0"/>
    <n v="0"/>
    <x v="0"/>
    <x v="0"/>
    <x v="0"/>
    <x v="0"/>
    <x v="0"/>
    <x v="0"/>
  </r>
  <r>
    <x v="0"/>
    <x v="11"/>
    <x v="12"/>
    <x v="54"/>
    <n v="0"/>
    <n v="4200"/>
    <n v="4200"/>
    <n v="0"/>
    <n v="1"/>
    <n v="0"/>
    <n v="0"/>
    <n v="0"/>
    <n v="0"/>
    <n v="0"/>
    <n v="0"/>
    <n v="0"/>
    <n v="0"/>
    <n v="0"/>
    <n v="0"/>
    <n v="0"/>
    <n v="107134"/>
    <n v="0"/>
    <x v="0"/>
    <x v="0"/>
    <x v="0"/>
    <x v="0"/>
    <x v="0"/>
    <x v="0"/>
  </r>
  <r>
    <x v="0"/>
    <x v="11"/>
    <x v="12"/>
    <x v="55"/>
    <n v="150"/>
    <n v="201394.39"/>
    <n v="51873.72"/>
    <n v="149520.67000000001"/>
    <n v="16"/>
    <n v="11355.02"/>
    <n v="8528.73"/>
    <n v="1901.66"/>
    <n v="2261.59"/>
    <n v="28"/>
    <n v="1378.11"/>
    <n v="2268.69"/>
    <n v="34"/>
    <n v="3212.93"/>
    <n v="5315.47"/>
    <n v="57"/>
    <n v="7281"/>
    <n v="128558.7"/>
    <x v="0"/>
    <x v="0"/>
    <x v="0"/>
    <x v="0"/>
    <x v="0"/>
    <x v="0"/>
  </r>
  <r>
    <x v="0"/>
    <x v="11"/>
    <x v="13"/>
    <x v="62"/>
    <n v="516"/>
    <n v="94981.11"/>
    <n v="13602.060000000001"/>
    <n v="81379.05"/>
    <n v="0"/>
    <n v="6095"/>
    <n v="22704"/>
    <n v="315.58999999999997"/>
    <n v="2483.96"/>
    <n v="12"/>
    <n v="6399.77"/>
    <n v="53784.24"/>
    <n v="493"/>
    <n v="107.7"/>
    <n v="2406.85"/>
    <n v="31"/>
    <n v="40443.160000000003"/>
    <n v="59891.43"/>
    <x v="0"/>
    <x v="0"/>
    <x v="0"/>
    <x v="0"/>
    <x v="0"/>
    <x v="0"/>
  </r>
  <r>
    <x v="0"/>
    <x v="11"/>
    <x v="14"/>
    <x v="63"/>
    <n v="23"/>
    <n v="49898.62"/>
    <n v="26762.6"/>
    <n v="23136.020000000004"/>
    <n v="0"/>
    <n v="2383.5"/>
    <n v="1994"/>
    <n v="18545.099999999999"/>
    <n v="18484.900000000001"/>
    <n v="17"/>
    <n v="3041"/>
    <n v="2657.12"/>
    <n v="17"/>
    <n v="0"/>
    <n v="0"/>
    <n v="0"/>
    <n v="0"/>
    <n v="0"/>
    <x v="0"/>
    <x v="0"/>
    <x v="0"/>
    <x v="0"/>
    <x v="0"/>
    <x v="0"/>
  </r>
  <r>
    <x v="0"/>
    <x v="11"/>
    <x v="41"/>
    <x v="83"/>
    <n v="0"/>
    <n v="175141.76000000001"/>
    <n v="175141.8"/>
    <n v="-3.9999999979045242E-2"/>
    <n v="1"/>
    <n v="0"/>
    <n v="0"/>
    <n v="0"/>
    <n v="0"/>
    <n v="0"/>
    <n v="0"/>
    <n v="0"/>
    <n v="0"/>
    <n v="0"/>
    <n v="0"/>
    <n v="0"/>
    <n v="0"/>
    <n v="0"/>
    <x v="0"/>
    <x v="0"/>
    <x v="0"/>
    <x v="0"/>
    <x v="0"/>
    <x v="0"/>
  </r>
  <r>
    <x v="0"/>
    <x v="11"/>
    <x v="15"/>
    <x v="64"/>
    <n v="40"/>
    <n v="49928.74"/>
    <n v="35792.229999999996"/>
    <n v="14136.510000000002"/>
    <n v="4"/>
    <n v="4899.75"/>
    <n v="1607.75"/>
    <n v="1444.2"/>
    <n v="384"/>
    <n v="8"/>
    <n v="5406.2"/>
    <n v="1055"/>
    <n v="35"/>
    <n v="169.08"/>
    <n v="222.72"/>
    <n v="4"/>
    <n v="19904"/>
    <n v="59991.42"/>
    <x v="0"/>
    <x v="0"/>
    <x v="0"/>
    <x v="0"/>
    <x v="0"/>
    <x v="0"/>
  </r>
  <r>
    <x v="0"/>
    <x v="11"/>
    <x v="16"/>
    <x v="65"/>
    <n v="197"/>
    <n v="73327.3"/>
    <n v="43343.840000000004"/>
    <n v="29983.46"/>
    <n v="0"/>
    <n v="18449.52"/>
    <n v="9156.73"/>
    <n v="2555.8200000000002"/>
    <n v="3449.43"/>
    <n v="27"/>
    <n v="21954.82"/>
    <n v="17224.78"/>
    <n v="297"/>
    <n v="38.68"/>
    <n v="152.52000000000001"/>
    <n v="8"/>
    <n v="0"/>
    <n v="0"/>
    <x v="0"/>
    <x v="0"/>
    <x v="0"/>
    <x v="0"/>
    <x v="0"/>
    <x v="0"/>
  </r>
  <r>
    <x v="0"/>
    <x v="11"/>
    <x v="16"/>
    <x v="121"/>
    <n v="6"/>
    <n v="4711.8"/>
    <n v="4711.7999999999993"/>
    <n v="0"/>
    <n v="0"/>
    <n v="1200"/>
    <n v="0"/>
    <n v="818.1"/>
    <n v="0"/>
    <n v="6"/>
    <n v="2693.7"/>
    <n v="0"/>
    <n v="18"/>
    <n v="0"/>
    <n v="0"/>
    <n v="0"/>
    <n v="0"/>
    <n v="0"/>
    <x v="0"/>
    <x v="0"/>
    <x v="0"/>
    <x v="0"/>
    <x v="0"/>
    <x v="0"/>
  </r>
  <r>
    <x v="0"/>
    <x v="11"/>
    <x v="17"/>
    <x v="67"/>
    <n v="372"/>
    <n v="111309.46"/>
    <n v="36575.07"/>
    <n v="74734.390000000014"/>
    <n v="2"/>
    <n v="7552.55"/>
    <n v="16097.45"/>
    <n v="5840.92"/>
    <n v="6090.18"/>
    <n v="38"/>
    <n v="15015.29"/>
    <n v="41832.57"/>
    <n v="529"/>
    <n v="247.26"/>
    <n v="492.99"/>
    <n v="16"/>
    <n v="0"/>
    <n v="11904.16"/>
    <x v="0"/>
    <x v="0"/>
    <x v="0"/>
    <x v="0"/>
    <x v="0"/>
    <x v="0"/>
  </r>
  <r>
    <x v="0"/>
    <x v="11"/>
    <x v="17"/>
    <x v="68"/>
    <n v="430"/>
    <n v="133349.17000000001"/>
    <n v="44344.619999999995"/>
    <n v="89004.550000000017"/>
    <n v="0"/>
    <n v="8525.6"/>
    <n v="18291.400000000001"/>
    <n v="11236.98"/>
    <n v="8636.27"/>
    <n v="64"/>
    <n v="22362.76"/>
    <n v="61046.96"/>
    <n v="682"/>
    <n v="1505.28"/>
    <n v="1029.92"/>
    <n v="74"/>
    <n v="0"/>
    <n v="0"/>
    <x v="0"/>
    <x v="0"/>
    <x v="0"/>
    <x v="0"/>
    <x v="0"/>
    <x v="0"/>
  </r>
  <r>
    <x v="0"/>
    <x v="11"/>
    <x v="18"/>
    <x v="69"/>
    <n v="56"/>
    <n v="31189.05"/>
    <n v="19081.059999999998"/>
    <n v="12107.990000000002"/>
    <n v="1"/>
    <n v="7495.25"/>
    <n v="1662.25"/>
    <n v="4568.1499999999996"/>
    <n v="405.8"/>
    <n v="6"/>
    <n v="6655.66"/>
    <n v="2508.79"/>
    <n v="59"/>
    <n v="0"/>
    <n v="0"/>
    <n v="0"/>
    <n v="0"/>
    <n v="0"/>
    <x v="0"/>
    <x v="0"/>
    <x v="0"/>
    <x v="0"/>
    <x v="0"/>
    <x v="0"/>
  </r>
  <r>
    <x v="0"/>
    <x v="11"/>
    <x v="19"/>
    <x v="70"/>
    <n v="128"/>
    <n v="114799.87"/>
    <n v="87492.28"/>
    <n v="27307.589999999997"/>
    <n v="0"/>
    <n v="15419.25"/>
    <n v="3960.75"/>
    <n v="10463.08"/>
    <n v="2700.14"/>
    <n v="35"/>
    <n v="17166.45"/>
    <n v="10190.4"/>
    <n v="205"/>
    <n v="32502.5"/>
    <n v="10456.299999999999"/>
    <n v="35"/>
    <n v="0"/>
    <n v="10971.62"/>
    <x v="0"/>
    <x v="0"/>
    <x v="0"/>
    <x v="0"/>
    <x v="0"/>
    <x v="0"/>
  </r>
  <r>
    <x v="0"/>
    <x v="11"/>
    <x v="19"/>
    <x v="71"/>
    <n v="119"/>
    <n v="196267.51999999999"/>
    <n v="129428.28000000001"/>
    <n v="66839.239999999976"/>
    <n v="3"/>
    <n v="16199.38"/>
    <n v="3795.62"/>
    <n v="11334.88"/>
    <n v="10417.27"/>
    <n v="42"/>
    <n v="31254.400000000001"/>
    <n v="14352.57"/>
    <n v="288"/>
    <n v="48833.98"/>
    <n v="2472.27"/>
    <n v="28"/>
    <n v="0"/>
    <n v="0"/>
    <x v="0"/>
    <x v="0"/>
    <x v="0"/>
    <x v="0"/>
    <x v="0"/>
    <x v="0"/>
  </r>
  <r>
    <x v="0"/>
    <x v="11"/>
    <x v="19"/>
    <x v="72"/>
    <n v="55"/>
    <n v="16440.900000000001"/>
    <n v="13751.820000000002"/>
    <n v="2689.08"/>
    <n v="0"/>
    <n v="6763.5"/>
    <n v="1606.5"/>
    <n v="1719"/>
    <n v="0"/>
    <n v="6"/>
    <n v="5180.22"/>
    <n v="1082.58"/>
    <n v="50"/>
    <n v="89.1"/>
    <n v="0"/>
    <n v="1"/>
    <n v="5108.01"/>
    <n v="96412.26"/>
    <x v="0"/>
    <x v="0"/>
    <x v="0"/>
    <x v="0"/>
    <x v="0"/>
    <x v="0"/>
  </r>
  <r>
    <x v="0"/>
    <x v="11"/>
    <x v="19"/>
    <x v="122"/>
    <n v="118"/>
    <n v="246764.62"/>
    <n v="145981.93"/>
    <n v="100782.69"/>
    <n v="11"/>
    <n v="14485.76"/>
    <n v="4920.49"/>
    <n v="14229.57"/>
    <n v="5998.33"/>
    <n v="45"/>
    <n v="29638.59"/>
    <n v="13590.86"/>
    <n v="225"/>
    <n v="40927.33"/>
    <n v="8630.0300000000007"/>
    <n v="27"/>
    <n v="68474.11"/>
    <n v="38105.96"/>
    <x v="0"/>
    <x v="0"/>
    <x v="0"/>
    <x v="0"/>
    <x v="0"/>
    <x v="0"/>
  </r>
  <r>
    <x v="0"/>
    <x v="11"/>
    <x v="20"/>
    <x v="73"/>
    <n v="0"/>
    <n v="46512.85"/>
    <n v="46512.85"/>
    <n v="0"/>
    <n v="3"/>
    <n v="0"/>
    <n v="0"/>
    <n v="0"/>
    <n v="0"/>
    <n v="0"/>
    <n v="0"/>
    <n v="0"/>
    <n v="0"/>
    <n v="0"/>
    <n v="0"/>
    <n v="0"/>
    <n v="325"/>
    <n v="1640.52"/>
    <x v="0"/>
    <x v="0"/>
    <x v="0"/>
    <x v="0"/>
    <x v="0"/>
    <x v="0"/>
  </r>
  <r>
    <x v="0"/>
    <x v="11"/>
    <x v="20"/>
    <x v="74"/>
    <n v="129"/>
    <n v="64297.13"/>
    <n v="33615.46"/>
    <n v="30681.67"/>
    <n v="0"/>
    <n v="6109.14"/>
    <n v="4341.3599999999997"/>
    <n v="13880.54"/>
    <n v="12080.42"/>
    <n v="78"/>
    <n v="11678.04"/>
    <n v="12081.73"/>
    <n v="197"/>
    <n v="1307.74"/>
    <n v="2178.16"/>
    <n v="19"/>
    <n v="252050.9"/>
    <n v="197908.5"/>
    <x v="0"/>
    <x v="0"/>
    <x v="0"/>
    <x v="0"/>
    <x v="0"/>
    <x v="0"/>
  </r>
  <r>
    <x v="0"/>
    <x v="11"/>
    <x v="20"/>
    <x v="75"/>
    <n v="154"/>
    <n v="565759.19999999995"/>
    <n v="313913.8"/>
    <n v="251845.39999999997"/>
    <n v="49"/>
    <n v="12815.5"/>
    <n v="5064.5"/>
    <n v="22819.03"/>
    <n v="8727.9699999999993"/>
    <n v="91"/>
    <n v="19591.669999999998"/>
    <n v="7986.97"/>
    <n v="235"/>
    <n v="1719.9"/>
    <n v="717.6"/>
    <n v="8"/>
    <n v="219734.1"/>
    <n v="212600.3"/>
    <x v="0"/>
    <x v="0"/>
    <x v="0"/>
    <x v="0"/>
    <x v="0"/>
    <x v="0"/>
  </r>
  <r>
    <x v="0"/>
    <x v="11"/>
    <x v="20"/>
    <x v="76"/>
    <n v="296"/>
    <n v="491214.63"/>
    <n v="261503.31"/>
    <n v="229711.32"/>
    <n v="49"/>
    <n v="20932.45"/>
    <n v="16128.55"/>
    <n v="38050.07"/>
    <n v="28152.84"/>
    <n v="193"/>
    <n v="24326.89"/>
    <n v="24569.08"/>
    <n v="434"/>
    <n v="2941.9"/>
    <n v="984.9"/>
    <n v="27"/>
    <n v="68576.77"/>
    <n v="129968"/>
    <x v="0"/>
    <x v="0"/>
    <x v="0"/>
    <x v="0"/>
    <x v="0"/>
    <x v="0"/>
  </r>
  <r>
    <x v="0"/>
    <x v="11"/>
    <x v="20"/>
    <x v="77"/>
    <n v="323"/>
    <n v="329982.94"/>
    <n v="167090.62"/>
    <n v="162892.32"/>
    <n v="36"/>
    <n v="15475.05"/>
    <n v="10508.7"/>
    <n v="28559.81"/>
    <n v="27123.46"/>
    <n v="164"/>
    <n v="23075.599999999999"/>
    <n v="21742.86"/>
    <n v="368"/>
    <n v="8199.6299999999992"/>
    <n v="4051.07"/>
    <n v="83"/>
    <n v="0"/>
    <n v="0"/>
    <x v="0"/>
    <x v="0"/>
    <x v="0"/>
    <x v="0"/>
    <x v="0"/>
    <x v="0"/>
  </r>
  <r>
    <x v="0"/>
    <x v="11"/>
    <x v="20"/>
    <x v="78"/>
    <n v="334"/>
    <n v="342085.11"/>
    <n v="214308.14"/>
    <n v="127776.96999999997"/>
    <n v="36"/>
    <n v="14832.69"/>
    <n v="11943.06"/>
    <n v="32084.45"/>
    <n v="27488.12"/>
    <n v="177"/>
    <n v="34639.11"/>
    <n v="21175.74"/>
    <n v="412"/>
    <n v="8069.69"/>
    <n v="2773.56"/>
    <n v="40"/>
    <n v="174642"/>
    <n v="94645.85"/>
    <x v="0"/>
    <x v="0"/>
    <x v="0"/>
    <x v="0"/>
    <x v="0"/>
    <x v="0"/>
  </r>
  <r>
    <x v="0"/>
    <x v="11"/>
    <x v="21"/>
    <x v="79"/>
    <n v="20"/>
    <n v="19975.150000000001"/>
    <n v="15549.16"/>
    <n v="4425.9900000000016"/>
    <n v="0"/>
    <n v="850.8"/>
    <n v="715.2"/>
    <n v="2615.8000000000002"/>
    <n v="1988.8"/>
    <n v="13"/>
    <n v="2457.94"/>
    <n v="1181.31"/>
    <n v="30"/>
    <n v="2389.62"/>
    <n v="540.67999999999995"/>
    <n v="7"/>
    <n v="0"/>
    <n v="0"/>
    <x v="0"/>
    <x v="0"/>
    <x v="0"/>
    <x v="0"/>
    <x v="0"/>
    <x v="0"/>
  </r>
  <r>
    <x v="0"/>
    <x v="11"/>
    <x v="21"/>
    <x v="80"/>
    <n v="29"/>
    <n v="20074.849999999999"/>
    <n v="15813.54"/>
    <n v="4261.3099999999977"/>
    <n v="0"/>
    <n v="1558.45"/>
    <n v="722.55"/>
    <n v="3321.73"/>
    <n v="1495.37"/>
    <n v="14"/>
    <n v="1720.48"/>
    <n v="1178.47"/>
    <n v="27"/>
    <n v="2237.88"/>
    <n v="864.92"/>
    <n v="16"/>
    <n v="0"/>
    <n v="0"/>
    <x v="0"/>
    <x v="0"/>
    <x v="0"/>
    <x v="0"/>
    <x v="0"/>
    <x v="0"/>
  </r>
  <r>
    <x v="0"/>
    <x v="11"/>
    <x v="21"/>
    <x v="81"/>
    <n v="38"/>
    <n v="21528.55"/>
    <n v="18178.53"/>
    <n v="3350.0200000000004"/>
    <n v="0"/>
    <n v="1570.65"/>
    <n v="404.35"/>
    <n v="5757.2"/>
    <n v="2008.2"/>
    <n v="22"/>
    <n v="1388.52"/>
    <n v="760.83"/>
    <n v="21"/>
    <n v="872.16"/>
    <n v="176.64"/>
    <n v="4"/>
    <n v="0"/>
    <n v="0"/>
    <x v="0"/>
    <x v="0"/>
    <x v="0"/>
    <x v="0"/>
    <x v="0"/>
    <x v="0"/>
  </r>
  <r>
    <x v="0"/>
    <x v="11"/>
    <x v="21"/>
    <x v="82"/>
    <n v="47"/>
    <n v="36539.75"/>
    <n v="25146.39"/>
    <n v="11393.36"/>
    <n v="0"/>
    <n v="1555.4"/>
    <n v="656.6"/>
    <n v="6761"/>
    <n v="3916.3"/>
    <n v="34"/>
    <n v="2117.42"/>
    <n v="3536.38"/>
    <n v="46"/>
    <n v="1525.57"/>
    <n v="3284.08"/>
    <n v="16"/>
    <n v="0"/>
    <n v="0"/>
    <x v="0"/>
    <x v="0"/>
    <x v="0"/>
    <x v="0"/>
    <x v="0"/>
    <x v="0"/>
  </r>
  <r>
    <x v="0"/>
    <x v="11"/>
    <x v="28"/>
    <x v="6"/>
    <n v="408"/>
    <n v="72592.95"/>
    <n v="49018.460000000006"/>
    <n v="23574.489999999991"/>
    <n v="0"/>
    <n v="28487.45"/>
    <n v="10402.049999999999"/>
    <n v="934.73"/>
    <n v="1105.1199999999999"/>
    <n v="18"/>
    <n v="4948.84"/>
    <n v="2768.81"/>
    <n v="67"/>
    <n v="13526.44"/>
    <n v="9298.51"/>
    <n v="530"/>
    <n v="0"/>
    <n v="0"/>
    <x v="0"/>
    <x v="0"/>
    <x v="0"/>
    <x v="0"/>
    <x v="0"/>
    <x v="0"/>
  </r>
  <r>
    <x v="0"/>
    <x v="11"/>
    <x v="28"/>
    <x v="9"/>
    <n v="4"/>
    <n v="642.79999999999995"/>
    <n v="565"/>
    <n v="77.799999999999955"/>
    <n v="0"/>
    <n v="283.2"/>
    <n v="77.8"/>
    <n v="0"/>
    <n v="0"/>
    <n v="0"/>
    <n v="0"/>
    <n v="0"/>
    <n v="0"/>
    <n v="109.8"/>
    <n v="0"/>
    <n v="2"/>
    <n v="0"/>
    <n v="0"/>
    <x v="0"/>
    <x v="0"/>
    <x v="0"/>
    <x v="0"/>
    <x v="0"/>
    <x v="0"/>
  </r>
  <r>
    <x v="0"/>
    <x v="11"/>
    <x v="28"/>
    <x v="10"/>
    <n v="11"/>
    <n v="1331.85"/>
    <n v="539.52"/>
    <n v="792.32999999999993"/>
    <n v="0"/>
    <n v="448.8"/>
    <n v="487.2"/>
    <n v="0"/>
    <n v="0"/>
    <n v="0"/>
    <n v="30.88"/>
    <n v="248.97"/>
    <n v="4"/>
    <n v="59.84"/>
    <n v="56.16"/>
    <n v="4"/>
    <n v="149552.4"/>
    <n v="298724.59999999998"/>
    <x v="0"/>
    <x v="0"/>
    <x v="0"/>
    <x v="0"/>
    <x v="0"/>
    <x v="0"/>
  </r>
  <r>
    <x v="0"/>
    <x v="11"/>
    <x v="28"/>
    <x v="12"/>
    <n v="5"/>
    <n v="1683.55"/>
    <n v="891.8"/>
    <n v="791.75"/>
    <n v="0"/>
    <n v="360"/>
    <n v="132"/>
    <n v="0"/>
    <n v="0"/>
    <n v="0"/>
    <n v="0"/>
    <n v="570.04999999999995"/>
    <n v="6"/>
    <n v="187.8"/>
    <n v="89.7"/>
    <n v="7"/>
    <n v="14569"/>
    <n v="53199.39"/>
    <x v="0"/>
    <x v="0"/>
    <x v="0"/>
    <x v="0"/>
    <x v="0"/>
    <x v="0"/>
  </r>
  <r>
    <x v="0"/>
    <x v="11"/>
    <x v="28"/>
    <x v="14"/>
    <n v="325"/>
    <n v="56007.75"/>
    <n v="38154.42"/>
    <n v="17853.330000000002"/>
    <n v="0"/>
    <n v="22560.85"/>
    <n v="8335.15"/>
    <n v="978.06"/>
    <n v="445.44"/>
    <n v="17"/>
    <n v="2406.35"/>
    <n v="1460.4"/>
    <n v="28"/>
    <n v="12083.16"/>
    <n v="7612.34"/>
    <n v="543"/>
    <n v="12641.76"/>
    <n v="510683.1"/>
    <x v="0"/>
    <x v="0"/>
    <x v="0"/>
    <x v="0"/>
    <x v="0"/>
    <x v="0"/>
  </r>
  <r>
    <x v="0"/>
    <x v="11"/>
    <x v="28"/>
    <x v="19"/>
    <n v="103"/>
    <n v="19412.7"/>
    <n v="13337.8"/>
    <n v="6074.9000000000015"/>
    <n v="0"/>
    <n v="7267.2"/>
    <n v="2628.8"/>
    <n v="129.69"/>
    <n v="158.76"/>
    <n v="3"/>
    <n v="550.17999999999995"/>
    <n v="123.52"/>
    <n v="4"/>
    <n v="5343.73"/>
    <n v="3163.82"/>
    <n v="188"/>
    <n v="0"/>
    <n v="0"/>
    <x v="0"/>
    <x v="0"/>
    <x v="0"/>
    <x v="0"/>
    <x v="0"/>
    <x v="0"/>
  </r>
  <r>
    <x v="0"/>
    <x v="11"/>
    <x v="22"/>
    <x v="83"/>
    <n v="272"/>
    <n v="775390.49"/>
    <n v="109665.19"/>
    <n v="665725.30000000005"/>
    <n v="23"/>
    <n v="36314.75"/>
    <n v="11401.5"/>
    <n v="22757.360000000001"/>
    <n v="22285.49"/>
    <n v="191"/>
    <n v="1155.8599999999999"/>
    <n v="1911.29"/>
    <n v="30"/>
    <n v="3881.18"/>
    <n v="1583.72"/>
    <n v="28"/>
    <n v="0"/>
    <n v="10725.79"/>
    <x v="0"/>
    <x v="0"/>
    <x v="0"/>
    <x v="0"/>
    <x v="0"/>
    <x v="0"/>
  </r>
  <r>
    <x v="0"/>
    <x v="11"/>
    <x v="22"/>
    <x v="84"/>
    <n v="188"/>
    <n v="200761.67"/>
    <n v="74812.989999999991"/>
    <n v="125948.68000000002"/>
    <n v="8"/>
    <n v="23890.63"/>
    <n v="7808.12"/>
    <n v="16633.32"/>
    <n v="9430.2800000000007"/>
    <n v="109"/>
    <n v="2193.7800000000002"/>
    <n v="1314.02"/>
    <n v="29"/>
    <n v="3300.26"/>
    <n v="2554.54"/>
    <n v="19"/>
    <n v="0"/>
    <n v="0"/>
    <x v="0"/>
    <x v="0"/>
    <x v="0"/>
    <x v="0"/>
    <x v="0"/>
    <x v="0"/>
  </r>
  <r>
    <x v="0"/>
    <x v="11"/>
    <x v="22"/>
    <x v="85"/>
    <n v="163"/>
    <n v="460080.64000000001"/>
    <n v="99314.459999999992"/>
    <n v="360766.18000000005"/>
    <n v="8"/>
    <n v="17810.13"/>
    <n v="8654.8700000000008"/>
    <n v="10916.68"/>
    <n v="12738.37"/>
    <n v="109"/>
    <n v="1970.13"/>
    <n v="6423.87"/>
    <n v="72"/>
    <n v="185.4"/>
    <n v="0"/>
    <n v="4"/>
    <n v="0"/>
    <n v="0"/>
    <x v="0"/>
    <x v="0"/>
    <x v="0"/>
    <x v="0"/>
    <x v="0"/>
    <x v="0"/>
  </r>
  <r>
    <x v="0"/>
    <x v="11"/>
    <x v="22"/>
    <x v="86"/>
    <n v="400"/>
    <n v="158081.26999999999"/>
    <n v="68458.239999999991"/>
    <n v="89623.03"/>
    <n v="1"/>
    <n v="14168.2"/>
    <n v="12764.3"/>
    <n v="43666.89"/>
    <n v="64308.160000000003"/>
    <n v="260"/>
    <n v="7089.68"/>
    <n v="6773.65"/>
    <n v="133"/>
    <n v="3206.47"/>
    <n v="1578.33"/>
    <n v="26"/>
    <n v="0"/>
    <n v="0"/>
    <x v="0"/>
    <x v="0"/>
    <x v="0"/>
    <x v="0"/>
    <x v="0"/>
    <x v="0"/>
  </r>
  <r>
    <x v="0"/>
    <x v="11"/>
    <x v="22"/>
    <x v="87"/>
    <n v="132"/>
    <n v="75948.19"/>
    <n v="21821.260000000002"/>
    <n v="54126.93"/>
    <n v="2"/>
    <n v="11001.76"/>
    <n v="8546.99"/>
    <n v="8968.14"/>
    <n v="27496.81"/>
    <n v="76"/>
    <n v="467.16"/>
    <n v="567.99"/>
    <n v="10"/>
    <n v="1384.2"/>
    <n v="620.1"/>
    <n v="15"/>
    <n v="0"/>
    <n v="0"/>
    <x v="0"/>
    <x v="0"/>
    <x v="0"/>
    <x v="0"/>
    <x v="0"/>
    <x v="0"/>
  </r>
  <r>
    <x v="0"/>
    <x v="11"/>
    <x v="22"/>
    <x v="123"/>
    <n v="297"/>
    <n v="55525.75"/>
    <n v="21646.98"/>
    <n v="33878.770000000004"/>
    <n v="0"/>
    <n v="10756.95"/>
    <n v="10118.549999999999"/>
    <n v="9055.44"/>
    <n v="20284.61"/>
    <n v="131"/>
    <n v="1679.76"/>
    <n v="2252.84"/>
    <n v="24"/>
    <n v="154.83000000000001"/>
    <n v="1222.77"/>
    <n v="5"/>
    <n v="0"/>
    <n v="0"/>
    <x v="0"/>
    <x v="0"/>
    <x v="0"/>
    <x v="0"/>
    <x v="0"/>
    <x v="0"/>
  </r>
  <r>
    <x v="0"/>
    <x v="11"/>
    <x v="23"/>
    <x v="89"/>
    <n v="252"/>
    <n v="106248.2"/>
    <n v="30378.66"/>
    <n v="75869.539999999994"/>
    <n v="0"/>
    <n v="4047.35"/>
    <n v="6262.5"/>
    <n v="0"/>
    <n v="0"/>
    <n v="0"/>
    <n v="0"/>
    <n v="0"/>
    <n v="0"/>
    <n v="10693.31"/>
    <n v="69607.039999999994"/>
    <n v="222"/>
    <n v="0"/>
    <n v="0"/>
    <x v="0"/>
    <x v="0"/>
    <x v="0"/>
    <x v="0"/>
    <x v="0"/>
    <x v="0"/>
  </r>
  <r>
    <x v="0"/>
    <x v="11"/>
    <x v="23"/>
    <x v="90"/>
    <n v="290"/>
    <n v="138370.4"/>
    <n v="17967"/>
    <n v="120403.4"/>
    <n v="0"/>
    <n v="2987.15"/>
    <n v="9600.1"/>
    <n v="0"/>
    <n v="0"/>
    <n v="0"/>
    <n v="0"/>
    <n v="0"/>
    <n v="0"/>
    <n v="12423.85"/>
    <n v="110803.3"/>
    <n v="399"/>
    <n v="0"/>
    <n v="0"/>
    <x v="0"/>
    <x v="0"/>
    <x v="0"/>
    <x v="0"/>
    <x v="0"/>
    <x v="0"/>
  </r>
  <r>
    <x v="0"/>
    <x v="11"/>
    <x v="23"/>
    <x v="91"/>
    <n v="202"/>
    <n v="82081.350000000006"/>
    <n v="15705.619999999999"/>
    <n v="66375.73000000001"/>
    <n v="0"/>
    <n v="1859.51"/>
    <n v="4445.49"/>
    <n v="0"/>
    <n v="0"/>
    <n v="0"/>
    <n v="0"/>
    <n v="0"/>
    <n v="0"/>
    <n v="6960.11"/>
    <n v="61930.239999999998"/>
    <n v="223"/>
    <n v="24000"/>
    <n v="8000"/>
    <x v="0"/>
    <x v="0"/>
    <x v="0"/>
    <x v="0"/>
    <x v="0"/>
    <x v="0"/>
  </r>
  <r>
    <x v="0"/>
    <x v="11"/>
    <x v="23"/>
    <x v="92"/>
    <n v="257"/>
    <n v="60411.95"/>
    <n v="18288.239999999998"/>
    <n v="42123.71"/>
    <n v="0"/>
    <n v="3275.8"/>
    <n v="5221.7"/>
    <n v="0"/>
    <n v="0"/>
    <n v="0"/>
    <n v="0"/>
    <n v="0"/>
    <n v="0"/>
    <n v="6093.44"/>
    <n v="36902.01"/>
    <n v="187"/>
    <n v="203997"/>
    <n v="183386.9"/>
    <x v="0"/>
    <x v="0"/>
    <x v="0"/>
    <x v="0"/>
    <x v="0"/>
    <x v="0"/>
  </r>
  <r>
    <x v="0"/>
    <x v="11"/>
    <x v="23"/>
    <x v="93"/>
    <n v="44"/>
    <n v="13409.65"/>
    <n v="1982.39"/>
    <n v="11427.26"/>
    <n v="0"/>
    <n v="356.05"/>
    <n v="1413.8"/>
    <n v="0"/>
    <n v="0"/>
    <n v="0"/>
    <n v="0"/>
    <n v="0"/>
    <n v="0"/>
    <n v="992.34"/>
    <n v="10013.459999999999"/>
    <n v="40"/>
    <n v="121847"/>
    <n v="90526.85"/>
    <x v="0"/>
    <x v="0"/>
    <x v="0"/>
    <x v="0"/>
    <x v="0"/>
    <x v="0"/>
  </r>
  <r>
    <x v="0"/>
    <x v="11"/>
    <x v="23"/>
    <x v="124"/>
    <n v="195"/>
    <n v="63648.2"/>
    <n v="18629.97"/>
    <n v="45018.229999999996"/>
    <n v="0"/>
    <n v="1578.7"/>
    <n v="4357.3"/>
    <n v="0"/>
    <n v="0"/>
    <n v="0"/>
    <n v="0"/>
    <n v="0"/>
    <n v="0"/>
    <n v="4466.2700000000004"/>
    <n v="40660.93"/>
    <n v="148"/>
    <n v="0"/>
    <n v="0"/>
    <x v="0"/>
    <x v="0"/>
    <x v="0"/>
    <x v="0"/>
    <x v="0"/>
    <x v="0"/>
  </r>
  <r>
    <x v="0"/>
    <x v="11"/>
    <x v="23"/>
    <x v="125"/>
    <n v="5"/>
    <n v="8000"/>
    <n v="8000"/>
    <n v="0"/>
    <n v="2"/>
    <n v="0"/>
    <n v="0"/>
    <n v="0"/>
    <n v="0"/>
    <n v="0"/>
    <n v="0"/>
    <n v="0"/>
    <n v="0"/>
    <n v="0"/>
    <n v="0"/>
    <n v="0"/>
    <n v="21682"/>
    <n v="0"/>
    <x v="0"/>
    <x v="0"/>
    <x v="0"/>
    <x v="0"/>
    <x v="0"/>
    <x v="0"/>
  </r>
  <r>
    <x v="0"/>
    <x v="11"/>
    <x v="24"/>
    <x v="94"/>
    <n v="441"/>
    <n v="509859.17"/>
    <n v="345818.63"/>
    <n v="164040.53999999998"/>
    <n v="76"/>
    <n v="52361.760000000002"/>
    <n v="15680.74"/>
    <n v="13344.02"/>
    <n v="9507.23"/>
    <n v="35"/>
    <n v="3149.49"/>
    <n v="2332.11"/>
    <n v="40"/>
    <n v="1284.6600000000001"/>
    <n v="585.44000000000005"/>
    <n v="17"/>
    <n v="50110"/>
    <n v="141153.5"/>
    <x v="0"/>
    <x v="0"/>
    <x v="0"/>
    <x v="0"/>
    <x v="0"/>
    <x v="0"/>
  </r>
  <r>
    <x v="0"/>
    <x v="11"/>
    <x v="24"/>
    <x v="95"/>
    <n v="134"/>
    <n v="242592.88"/>
    <n v="151429.07999999999"/>
    <n v="91163.800000000017"/>
    <n v="29"/>
    <n v="16670.25"/>
    <n v="4099.75"/>
    <n v="6327.4"/>
    <n v="2457.3000000000002"/>
    <n v="13"/>
    <n v="264.60000000000002"/>
    <n v="0"/>
    <n v="2"/>
    <n v="1684.13"/>
    <n v="777.52"/>
    <n v="12"/>
    <n v="48084.4"/>
    <n v="87616.48"/>
    <x v="0"/>
    <x v="0"/>
    <x v="0"/>
    <x v="0"/>
    <x v="0"/>
    <x v="0"/>
  </r>
  <r>
    <x v="0"/>
    <x v="11"/>
    <x v="24"/>
    <x v="96"/>
    <n v="44"/>
    <n v="18949.23"/>
    <n v="3765.57"/>
    <n v="15183.66"/>
    <n v="1"/>
    <n v="3749.38"/>
    <n v="2776.87"/>
    <n v="10.73"/>
    <n v="1164.77"/>
    <n v="2"/>
    <n v="0"/>
    <n v="0"/>
    <n v="0"/>
    <n v="5.46"/>
    <n v="21.84"/>
    <n v="1"/>
    <n v="0"/>
    <n v="0"/>
    <x v="0"/>
    <x v="0"/>
    <x v="0"/>
    <x v="0"/>
    <x v="0"/>
    <x v="0"/>
  </r>
  <r>
    <x v="0"/>
    <x v="11"/>
    <x v="24"/>
    <x v="97"/>
    <n v="288"/>
    <n v="296424.40000000002"/>
    <n v="107269.4"/>
    <n v="189155.00000000003"/>
    <n v="30"/>
    <n v="31560.14"/>
    <n v="10591.11"/>
    <n v="10260.93"/>
    <n v="12585.37"/>
    <n v="32"/>
    <n v="875.93"/>
    <n v="150.07"/>
    <n v="5"/>
    <n v="543.55999999999995"/>
    <n v="2349.59"/>
    <n v="14"/>
    <n v="0"/>
    <n v="0"/>
    <x v="0"/>
    <x v="0"/>
    <x v="0"/>
    <x v="0"/>
    <x v="0"/>
    <x v="0"/>
  </r>
  <r>
    <x v="0"/>
    <x v="11"/>
    <x v="24"/>
    <x v="98"/>
    <n v="200"/>
    <n v="158907.04"/>
    <n v="92571.12"/>
    <n v="66335.920000000013"/>
    <n v="16"/>
    <n v="23047.38"/>
    <n v="8195.1200000000008"/>
    <n v="12485.57"/>
    <n v="8430.8799999999992"/>
    <n v="32"/>
    <n v="2080.58"/>
    <n v="788.27"/>
    <n v="16"/>
    <n v="81.19"/>
    <n v="476.51"/>
    <n v="5"/>
    <n v="22958.25"/>
    <n v="0"/>
    <x v="0"/>
    <x v="0"/>
    <x v="0"/>
    <x v="0"/>
    <x v="0"/>
    <x v="0"/>
  </r>
  <r>
    <x v="0"/>
    <x v="11"/>
    <x v="24"/>
    <x v="126"/>
    <n v="47"/>
    <n v="15201.3"/>
    <n v="5527.28"/>
    <n v="9674.02"/>
    <n v="0"/>
    <n v="4833.25"/>
    <n v="3100.5"/>
    <n v="440.33"/>
    <n v="5580.92"/>
    <n v="8"/>
    <n v="0"/>
    <n v="574.6"/>
    <n v="4"/>
    <n v="253.7"/>
    <n v="418"/>
    <n v="3"/>
    <n v="0"/>
    <n v="34146.25"/>
    <x v="0"/>
    <x v="0"/>
    <x v="0"/>
    <x v="0"/>
    <x v="0"/>
    <x v="0"/>
  </r>
  <r>
    <x v="0"/>
    <x v="11"/>
    <x v="24"/>
    <x v="127"/>
    <n v="668"/>
    <n v="58909.599999999999"/>
    <n v="34074.57"/>
    <n v="24835.03"/>
    <n v="0"/>
    <n v="25150.55"/>
    <n v="15804.95"/>
    <n v="2249.3000000000002"/>
    <n v="4337.2"/>
    <n v="15"/>
    <n v="1581.7"/>
    <n v="1442.7"/>
    <n v="30"/>
    <n v="3873.02"/>
    <n v="3250.18"/>
    <n v="163"/>
    <n v="1310.6099999999999"/>
    <n v="87637.34"/>
    <x v="0"/>
    <x v="0"/>
    <x v="0"/>
    <x v="0"/>
    <x v="0"/>
    <x v="0"/>
  </r>
  <r>
    <x v="0"/>
    <x v="11"/>
    <x v="25"/>
    <x v="99"/>
    <n v="1"/>
    <n v="200"/>
    <n v="200"/>
    <n v="0"/>
    <n v="0"/>
    <n v="200"/>
    <n v="0"/>
    <n v="0"/>
    <n v="0"/>
    <n v="0"/>
    <n v="0"/>
    <n v="0"/>
    <n v="0"/>
    <n v="0"/>
    <n v="0"/>
    <n v="0"/>
    <n v="0"/>
    <n v="0"/>
    <x v="0"/>
    <x v="0"/>
    <x v="0"/>
    <x v="0"/>
    <x v="0"/>
    <x v="0"/>
  </r>
  <r>
    <x v="0"/>
    <x v="11"/>
    <x v="25"/>
    <x v="100"/>
    <n v="66"/>
    <n v="74991.649999999994"/>
    <n v="6845.8"/>
    <n v="68145.849999999991"/>
    <n v="5"/>
    <n v="5871.38"/>
    <n v="5351.12"/>
    <n v="0"/>
    <n v="0"/>
    <n v="0"/>
    <n v="0"/>
    <n v="401.05"/>
    <n v="3"/>
    <n v="974.42"/>
    <n v="6162.38"/>
    <n v="22"/>
    <n v="0"/>
    <n v="0"/>
    <x v="0"/>
    <x v="0"/>
    <x v="0"/>
    <x v="0"/>
    <x v="0"/>
    <x v="0"/>
  </r>
  <r>
    <x v="0"/>
    <x v="11"/>
    <x v="25"/>
    <x v="101"/>
    <n v="114"/>
    <n v="140816.5"/>
    <n v="28826.760000000002"/>
    <n v="111989.73999999999"/>
    <n v="10"/>
    <n v="9824.01"/>
    <n v="8624.74"/>
    <n v="0"/>
    <n v="0"/>
    <n v="0"/>
    <n v="351.68"/>
    <n v="510.22"/>
    <n v="8"/>
    <n v="2953.07"/>
    <n v="8976.6299999999992"/>
    <n v="36"/>
    <n v="0"/>
    <n v="0"/>
    <x v="0"/>
    <x v="0"/>
    <x v="0"/>
    <x v="0"/>
    <x v="0"/>
    <x v="0"/>
  </r>
  <r>
    <x v="0"/>
    <x v="11"/>
    <x v="25"/>
    <x v="128"/>
    <n v="469"/>
    <n v="103232.05"/>
    <n v="35310.19"/>
    <n v="67921.86"/>
    <n v="0"/>
    <n v="30434.5"/>
    <n v="42098.5"/>
    <n v="0"/>
    <n v="0"/>
    <n v="0"/>
    <n v="0"/>
    <n v="0"/>
    <n v="0"/>
    <n v="3725.69"/>
    <n v="25823.360000000001"/>
    <n v="154"/>
    <n v="0"/>
    <n v="0"/>
    <x v="0"/>
    <x v="0"/>
    <x v="0"/>
    <x v="0"/>
    <x v="0"/>
    <x v="0"/>
  </r>
  <r>
    <x v="0"/>
    <x v="11"/>
    <x v="26"/>
    <x v="103"/>
    <n v="752"/>
    <n v="89937.32"/>
    <n v="40099.86"/>
    <n v="49837.460000000006"/>
    <n v="0"/>
    <n v="22611.45"/>
    <n v="23562.05"/>
    <n v="0"/>
    <n v="0"/>
    <n v="0"/>
    <n v="8431.59"/>
    <n v="15791.63"/>
    <n v="236"/>
    <n v="331.82"/>
    <n v="10483.780000000001"/>
    <n v="29"/>
    <n v="0"/>
    <n v="0"/>
    <x v="0"/>
    <x v="0"/>
    <x v="0"/>
    <x v="0"/>
    <x v="0"/>
    <x v="0"/>
  </r>
  <r>
    <x v="0"/>
    <x v="11"/>
    <x v="26"/>
    <x v="104"/>
    <n v="193"/>
    <n v="71517.8"/>
    <n v="69571.899999999994"/>
    <n v="1945.9000000000087"/>
    <n v="0"/>
    <n v="22539.5"/>
    <n v="1675.5"/>
    <n v="0"/>
    <n v="0"/>
    <n v="0"/>
    <n v="3936.6"/>
    <n v="0"/>
    <n v="26"/>
    <n v="550.79999999999995"/>
    <n v="270.39999999999998"/>
    <n v="3"/>
    <m/>
    <m/>
    <x v="0"/>
    <x v="0"/>
    <x v="0"/>
    <x v="0"/>
    <x v="0"/>
    <x v="0"/>
  </r>
  <r>
    <x v="0"/>
    <x v="11"/>
    <x v="26"/>
    <x v="105"/>
    <n v="432"/>
    <n v="69723.649999999994"/>
    <n v="39032.050000000003"/>
    <n v="30691.599999999991"/>
    <n v="0"/>
    <n v="34445.65"/>
    <n v="18734.349999999999"/>
    <n v="0"/>
    <n v="0"/>
    <n v="0"/>
    <n v="1626.81"/>
    <n v="8298.0400000000009"/>
    <n v="105"/>
    <n v="2224.59"/>
    <n v="3659.21"/>
    <n v="28"/>
    <m/>
    <m/>
    <x v="0"/>
    <x v="0"/>
    <x v="0"/>
    <x v="0"/>
    <x v="0"/>
    <x v="0"/>
  </r>
  <r>
    <x v="0"/>
    <x v="11"/>
    <x v="26"/>
    <x v="106"/>
    <n v="94"/>
    <n v="28136.5"/>
    <n v="18775.45"/>
    <n v="9361.0499999999993"/>
    <n v="0"/>
    <n v="8418.01"/>
    <n v="5268.99"/>
    <n v="0"/>
    <n v="0"/>
    <n v="0"/>
    <n v="3100.08"/>
    <n v="3742.62"/>
    <n v="59"/>
    <n v="357.36"/>
    <n v="349.44"/>
    <n v="4"/>
    <m/>
    <m/>
    <x v="0"/>
    <x v="0"/>
    <x v="0"/>
    <x v="0"/>
    <x v="0"/>
    <x v="0"/>
  </r>
  <r>
    <x v="1"/>
    <x v="11"/>
    <x v="0"/>
    <x v="3"/>
    <n v="195"/>
    <n v="97764.63"/>
    <n v="47122.1"/>
    <n v="50642.530000000006"/>
    <n v="0"/>
    <n v="10282.700000000001"/>
    <n v="7215.8"/>
    <n v="11030.94"/>
    <n v="20681.52"/>
    <n v="102"/>
    <n v="9403.09"/>
    <n v="9751.2000000000007"/>
    <n v="168"/>
    <n v="8503.3700000000008"/>
    <n v="12994.01"/>
    <n v="316"/>
    <m/>
    <m/>
    <x v="0"/>
    <x v="0"/>
    <x v="0"/>
    <x v="0"/>
    <x v="0"/>
    <x v="0"/>
  </r>
  <r>
    <x v="1"/>
    <x v="11"/>
    <x v="0"/>
    <x v="4"/>
    <n v="167"/>
    <n v="85307.74"/>
    <n v="53791.71"/>
    <n v="31516.030000000006"/>
    <n v="0"/>
    <n v="10165.4"/>
    <n v="5289.6"/>
    <n v="5123.01"/>
    <n v="7902.34"/>
    <n v="57"/>
    <n v="12727.2"/>
    <n v="9808.07"/>
    <n v="184"/>
    <n v="10224.1"/>
    <n v="8516.02"/>
    <n v="334"/>
    <m/>
    <m/>
    <x v="0"/>
    <x v="0"/>
    <x v="0"/>
    <x v="0"/>
    <x v="0"/>
    <x v="0"/>
  </r>
  <r>
    <x v="1"/>
    <x v="11"/>
    <x v="0"/>
    <x v="111"/>
    <n v="194"/>
    <n v="68713.75"/>
    <n v="38542.31"/>
    <n v="30171.440000000002"/>
    <n v="0"/>
    <n v="5892.69"/>
    <n v="2999.06"/>
    <n v="13235.4"/>
    <n v="12071.1"/>
    <n v="49"/>
    <n v="8983.24"/>
    <n v="5666.85"/>
    <n v="124"/>
    <n v="8133.98"/>
    <n v="9434.43"/>
    <n v="326"/>
    <m/>
    <m/>
    <x v="0"/>
    <x v="0"/>
    <x v="0"/>
    <x v="0"/>
    <x v="0"/>
    <x v="0"/>
  </r>
  <r>
    <x v="1"/>
    <x v="11"/>
    <x v="0"/>
    <x v="11"/>
    <n v="135"/>
    <n v="82262.3"/>
    <n v="37700.089999999997"/>
    <n v="44562.210000000006"/>
    <n v="0"/>
    <n v="7547.8"/>
    <n v="4649.2"/>
    <n v="12267.25"/>
    <n v="10714.67"/>
    <n v="83"/>
    <n v="7678.81"/>
    <n v="9591.18"/>
    <n v="158"/>
    <n v="6395.23"/>
    <n v="19607.16"/>
    <n v="253"/>
    <m/>
    <m/>
    <x v="0"/>
    <x v="0"/>
    <x v="0"/>
    <x v="0"/>
    <x v="0"/>
    <x v="0"/>
  </r>
  <r>
    <x v="1"/>
    <x v="11"/>
    <x v="0"/>
    <x v="13"/>
    <n v="295"/>
    <n v="104613.06"/>
    <n v="62734.080000000002"/>
    <n v="41878.979999999996"/>
    <n v="0"/>
    <n v="9509.1"/>
    <n v="4245.3999999999996"/>
    <n v="13718.9"/>
    <n v="18780.61"/>
    <n v="104"/>
    <n v="14880.13"/>
    <n v="8009.48"/>
    <n v="189"/>
    <n v="18326.95"/>
    <n v="10843.49"/>
    <n v="430"/>
    <m/>
    <m/>
    <x v="0"/>
    <x v="0"/>
    <x v="0"/>
    <x v="0"/>
    <x v="0"/>
    <x v="0"/>
  </r>
  <r>
    <x v="1"/>
    <x v="11"/>
    <x v="0"/>
    <x v="15"/>
    <n v="243"/>
    <n v="96050.04"/>
    <n v="59579.67"/>
    <n v="36470.369999999995"/>
    <n v="0"/>
    <n v="8354.7999999999993"/>
    <n v="3324.95"/>
    <n v="11803.77"/>
    <n v="10319.709999999999"/>
    <n v="65"/>
    <n v="16016.74"/>
    <n v="12683.11"/>
    <n v="226"/>
    <n v="12251.36"/>
    <n v="10142.6"/>
    <n v="435"/>
    <m/>
    <m/>
    <x v="0"/>
    <x v="0"/>
    <x v="0"/>
    <x v="0"/>
    <x v="0"/>
    <x v="0"/>
  </r>
  <r>
    <x v="1"/>
    <x v="11"/>
    <x v="0"/>
    <x v="16"/>
    <n v="0"/>
    <n v="1004.8"/>
    <n v="36.81"/>
    <n v="967.99"/>
    <n v="0"/>
    <n v="0"/>
    <n v="0"/>
    <n v="36.81"/>
    <n v="443.19"/>
    <n v="1"/>
    <n v="0"/>
    <n v="491.2"/>
    <n v="4"/>
    <n v="0"/>
    <n v="33.6"/>
    <n v="1"/>
    <m/>
    <m/>
    <x v="0"/>
    <x v="0"/>
    <x v="0"/>
    <x v="0"/>
    <x v="0"/>
    <x v="0"/>
  </r>
  <r>
    <x v="1"/>
    <x v="11"/>
    <x v="0"/>
    <x v="18"/>
    <n v="304"/>
    <n v="96992.07"/>
    <n v="55633.25"/>
    <n v="41358.820000000007"/>
    <n v="0"/>
    <n v="9502.82"/>
    <n v="4563.18"/>
    <n v="13564.31"/>
    <n v="12304.72"/>
    <n v="84"/>
    <n v="12958.89"/>
    <n v="12214.84"/>
    <n v="198"/>
    <n v="12305.23"/>
    <n v="12276.08"/>
    <n v="448"/>
    <m/>
    <m/>
    <x v="0"/>
    <x v="0"/>
    <x v="0"/>
    <x v="0"/>
    <x v="0"/>
    <x v="0"/>
  </r>
  <r>
    <x v="1"/>
    <x v="11"/>
    <x v="1"/>
    <x v="0"/>
    <n v="664"/>
    <n v="478202.18"/>
    <n v="145114.85"/>
    <n v="333087.32999999996"/>
    <n v="18"/>
    <n v="66509.14"/>
    <n v="30937.11"/>
    <n v="34499.410000000003"/>
    <n v="12566.23"/>
    <n v="212"/>
    <n v="24950.62"/>
    <n v="19522.38"/>
    <n v="326"/>
    <n v="5183.0600000000004"/>
    <n v="11514.72"/>
    <n v="156"/>
    <m/>
    <m/>
    <x v="0"/>
    <x v="0"/>
    <x v="0"/>
    <x v="0"/>
    <x v="0"/>
    <x v="0"/>
  </r>
  <r>
    <x v="1"/>
    <x v="11"/>
    <x v="1"/>
    <x v="1"/>
    <n v="337"/>
    <n v="742202.07"/>
    <n v="38493.660000000003"/>
    <n v="703708.40999999992"/>
    <n v="24"/>
    <n v="20267.150000000001"/>
    <n v="25086.85"/>
    <n v="3530.56"/>
    <n v="2804.74"/>
    <n v="21"/>
    <n v="5431.25"/>
    <n v="14217.23"/>
    <n v="136"/>
    <n v="3746.21"/>
    <n v="10370.32"/>
    <n v="157"/>
    <m/>
    <m/>
    <x v="0"/>
    <x v="0"/>
    <x v="0"/>
    <x v="0"/>
    <x v="0"/>
    <x v="0"/>
  </r>
  <r>
    <x v="1"/>
    <x v="11"/>
    <x v="1"/>
    <x v="22"/>
    <n v="22"/>
    <n v="19484.75"/>
    <n v="13472.01"/>
    <n v="6012.74"/>
    <n v="0"/>
    <n v="2741"/>
    <n v="1224"/>
    <n v="0"/>
    <n v="88"/>
    <n v="1"/>
    <n v="0"/>
    <n v="0"/>
    <n v="0"/>
    <n v="9051.01"/>
    <n v="4700.74"/>
    <n v="24"/>
    <m/>
    <m/>
    <x v="0"/>
    <x v="0"/>
    <x v="0"/>
    <x v="0"/>
    <x v="0"/>
    <x v="0"/>
  </r>
  <r>
    <x v="1"/>
    <x v="11"/>
    <x v="1"/>
    <x v="23"/>
    <n v="84"/>
    <n v="40734.800000000003"/>
    <n v="25384.550000000003"/>
    <n v="15350.25"/>
    <n v="1"/>
    <n v="7857.88"/>
    <n v="5902.12"/>
    <n v="1341.23"/>
    <n v="717.27"/>
    <n v="20"/>
    <n v="11559.34"/>
    <n v="8475.41"/>
    <n v="78"/>
    <n v="38.700000000000003"/>
    <n v="255.45"/>
    <n v="5"/>
    <m/>
    <m/>
    <x v="0"/>
    <x v="0"/>
    <x v="0"/>
    <x v="0"/>
    <x v="0"/>
    <x v="0"/>
  </r>
  <r>
    <x v="1"/>
    <x v="11"/>
    <x v="1"/>
    <x v="24"/>
    <n v="0"/>
    <n v="1864776.85"/>
    <n v="132021.5"/>
    <n v="1732755.35"/>
    <n v="70"/>
    <n v="0"/>
    <n v="0"/>
    <n v="0"/>
    <n v="0"/>
    <n v="0"/>
    <n v="0"/>
    <n v="0"/>
    <n v="0"/>
    <n v="0"/>
    <n v="0"/>
    <n v="0"/>
    <m/>
    <m/>
    <x v="0"/>
    <x v="0"/>
    <x v="0"/>
    <x v="0"/>
    <x v="0"/>
    <x v="0"/>
  </r>
  <r>
    <x v="1"/>
    <x v="11"/>
    <x v="1"/>
    <x v="112"/>
    <n v="162"/>
    <n v="51611.19"/>
    <n v="18905.09"/>
    <n v="32706.100000000002"/>
    <n v="2"/>
    <n v="11247.1"/>
    <n v="12934.9"/>
    <n v="1290.73"/>
    <n v="885.07"/>
    <n v="8"/>
    <n v="2004.93"/>
    <n v="2961.6"/>
    <n v="42"/>
    <n v="2945.33"/>
    <n v="5260.47"/>
    <n v="90"/>
    <m/>
    <m/>
    <x v="0"/>
    <x v="0"/>
    <x v="0"/>
    <x v="0"/>
    <x v="0"/>
    <x v="0"/>
  </r>
  <r>
    <x v="1"/>
    <x v="11"/>
    <x v="2"/>
    <x v="114"/>
    <n v="515"/>
    <n v="465498.78"/>
    <n v="261618.31"/>
    <n v="203880.47000000003"/>
    <n v="8"/>
    <n v="39951.9"/>
    <n v="28512.1"/>
    <n v="52983.4"/>
    <n v="30896.17"/>
    <n v="188"/>
    <n v="131124.70000000001"/>
    <n v="113504.8"/>
    <n v="1704"/>
    <n v="13232.06"/>
    <n v="4838.6000000000004"/>
    <n v="84"/>
    <m/>
    <m/>
    <x v="0"/>
    <x v="0"/>
    <x v="0"/>
    <x v="0"/>
    <x v="0"/>
    <x v="0"/>
  </r>
  <r>
    <x v="1"/>
    <x v="11"/>
    <x v="2"/>
    <x v="25"/>
    <n v="432"/>
    <n v="456453.78"/>
    <n v="162403.07999999999"/>
    <n v="294050.70000000007"/>
    <n v="12"/>
    <n v="35828.6"/>
    <n v="28870.400000000001"/>
    <n v="32667.16"/>
    <n v="20461.580000000002"/>
    <n v="157"/>
    <n v="87568.59"/>
    <n v="112373"/>
    <n v="1491"/>
    <n v="1453.38"/>
    <n v="1804.07"/>
    <n v="65"/>
    <m/>
    <m/>
    <x v="0"/>
    <x v="0"/>
    <x v="0"/>
    <x v="0"/>
    <x v="0"/>
    <x v="0"/>
  </r>
  <r>
    <x v="1"/>
    <x v="11"/>
    <x v="2"/>
    <x v="26"/>
    <n v="214"/>
    <n v="205362.19"/>
    <n v="96916.280000000013"/>
    <n v="108445.90999999999"/>
    <n v="0"/>
    <n v="17946.25"/>
    <n v="13878.75"/>
    <n v="14003.27"/>
    <n v="15144.77"/>
    <n v="64"/>
    <n v="60938.66"/>
    <n v="79048.63"/>
    <n v="991"/>
    <n v="89.1"/>
    <n v="373.76"/>
    <n v="6"/>
    <m/>
    <m/>
    <x v="0"/>
    <x v="0"/>
    <x v="0"/>
    <x v="0"/>
    <x v="0"/>
    <x v="0"/>
  </r>
  <r>
    <x v="1"/>
    <x v="11"/>
    <x v="3"/>
    <x v="27"/>
    <n v="176"/>
    <n v="58956.2"/>
    <n v="33515.83"/>
    <n v="25440.369999999995"/>
    <n v="0"/>
    <n v="7169.65"/>
    <n v="3891.35"/>
    <n v="13576.2"/>
    <n v="14063.69"/>
    <n v="74"/>
    <n v="10556.96"/>
    <n v="7387.65"/>
    <n v="134"/>
    <n v="289.02"/>
    <n v="97.68"/>
    <n v="12"/>
    <m/>
    <m/>
    <x v="0"/>
    <x v="0"/>
    <x v="0"/>
    <x v="0"/>
    <x v="0"/>
    <x v="0"/>
  </r>
  <r>
    <x v="1"/>
    <x v="11"/>
    <x v="3"/>
    <x v="28"/>
    <n v="129"/>
    <n v="273263.08"/>
    <n v="87569.38"/>
    <n v="185693.7"/>
    <n v="20"/>
    <n v="14394.88"/>
    <n v="5686.37"/>
    <n v="16391.060000000001"/>
    <n v="13116.07"/>
    <n v="56"/>
    <n v="6412.4"/>
    <n v="1707.7"/>
    <n v="77"/>
    <n v="113.25"/>
    <n v="1701.25"/>
    <n v="2"/>
    <m/>
    <m/>
    <x v="0"/>
    <x v="0"/>
    <x v="0"/>
    <x v="0"/>
    <x v="0"/>
    <x v="0"/>
  </r>
  <r>
    <x v="1"/>
    <x v="11"/>
    <x v="3"/>
    <x v="29"/>
    <n v="428"/>
    <n v="761259.84"/>
    <n v="249180.67"/>
    <n v="512079.16999999993"/>
    <n v="36"/>
    <n v="42530"/>
    <n v="18987.5"/>
    <n v="43711.08"/>
    <n v="36156.120000000003"/>
    <n v="182"/>
    <n v="40836.33"/>
    <n v="41847.230000000003"/>
    <n v="741"/>
    <n v="5271.66"/>
    <n v="653.47"/>
    <n v="34"/>
    <m/>
    <m/>
    <x v="0"/>
    <x v="0"/>
    <x v="0"/>
    <x v="0"/>
    <x v="0"/>
    <x v="0"/>
  </r>
  <r>
    <x v="1"/>
    <x v="11"/>
    <x v="3"/>
    <x v="115"/>
    <n v="127"/>
    <n v="51106.74"/>
    <n v="24517.19"/>
    <n v="26589.55"/>
    <n v="0"/>
    <n v="5393.9"/>
    <n v="3098.1"/>
    <n v="11727.51"/>
    <n v="14995.54"/>
    <n v="65"/>
    <n v="6436.25"/>
    <n v="6657.17"/>
    <n v="132"/>
    <n v="782.53"/>
    <n v="1838.74"/>
    <n v="31"/>
    <m/>
    <m/>
    <x v="0"/>
    <x v="0"/>
    <x v="0"/>
    <x v="0"/>
    <x v="0"/>
    <x v="0"/>
  </r>
  <r>
    <x v="1"/>
    <x v="11"/>
    <x v="4"/>
    <x v="31"/>
    <n v="58"/>
    <n v="73377.899999999994"/>
    <n v="242"/>
    <n v="73135.899999999994"/>
    <n v="0"/>
    <n v="0"/>
    <n v="0"/>
    <n v="0"/>
    <n v="0"/>
    <n v="0"/>
    <n v="0"/>
    <n v="0"/>
    <n v="0"/>
    <n v="0"/>
    <n v="0"/>
    <n v="0"/>
    <m/>
    <m/>
    <x v="0"/>
    <x v="0"/>
    <x v="0"/>
    <x v="0"/>
    <x v="0"/>
    <x v="0"/>
  </r>
  <r>
    <x v="1"/>
    <x v="11"/>
    <x v="4"/>
    <x v="32"/>
    <n v="61"/>
    <n v="65751.95"/>
    <n v="16"/>
    <n v="65735.95"/>
    <n v="0"/>
    <n v="0"/>
    <n v="0"/>
    <n v="0"/>
    <n v="0"/>
    <n v="0"/>
    <n v="0"/>
    <n v="0"/>
    <n v="0"/>
    <n v="0"/>
    <n v="0"/>
    <n v="0"/>
    <m/>
    <m/>
    <x v="0"/>
    <x v="0"/>
    <x v="0"/>
    <x v="0"/>
    <x v="0"/>
    <x v="0"/>
  </r>
  <r>
    <x v="1"/>
    <x v="11"/>
    <x v="5"/>
    <x v="33"/>
    <n v="0"/>
    <n v="420654.68"/>
    <n v="0"/>
    <n v="420654.68"/>
    <n v="6"/>
    <n v="0"/>
    <n v="0"/>
    <n v="0"/>
    <n v="0"/>
    <n v="0"/>
    <n v="0"/>
    <n v="0"/>
    <n v="0"/>
    <n v="0"/>
    <n v="0"/>
    <n v="0"/>
    <m/>
    <m/>
    <x v="0"/>
    <x v="0"/>
    <x v="0"/>
    <x v="0"/>
    <x v="0"/>
    <x v="0"/>
  </r>
  <r>
    <x v="1"/>
    <x v="11"/>
    <x v="5"/>
    <x v="34"/>
    <n v="373"/>
    <n v="504763.95"/>
    <n v="183494.76"/>
    <n v="321269.19"/>
    <n v="14"/>
    <n v="33275.129999999997"/>
    <n v="17732.37"/>
    <n v="50025.07"/>
    <n v="41822.629999999997"/>
    <n v="134"/>
    <n v="1102.8599999999999"/>
    <n v="1333.09"/>
    <n v="23"/>
    <n v="3435.2"/>
    <n v="2147.96"/>
    <n v="18"/>
    <m/>
    <m/>
    <x v="0"/>
    <x v="0"/>
    <x v="0"/>
    <x v="0"/>
    <x v="0"/>
    <x v="0"/>
  </r>
  <r>
    <x v="1"/>
    <x v="11"/>
    <x v="5"/>
    <x v="35"/>
    <n v="0"/>
    <n v="589899.76"/>
    <n v="0"/>
    <n v="589899.76"/>
    <n v="11"/>
    <n v="0"/>
    <n v="0"/>
    <n v="0"/>
    <n v="0"/>
    <n v="0"/>
    <n v="0"/>
    <n v="0"/>
    <n v="0"/>
    <n v="0"/>
    <n v="0"/>
    <n v="0"/>
    <m/>
    <m/>
    <x v="0"/>
    <x v="0"/>
    <x v="0"/>
    <x v="0"/>
    <x v="0"/>
    <x v="0"/>
  </r>
  <r>
    <x v="1"/>
    <x v="11"/>
    <x v="5"/>
    <x v="36"/>
    <n v="92"/>
    <n v="42188.800000000003"/>
    <n v="22291.84"/>
    <n v="19896.960000000003"/>
    <n v="0"/>
    <n v="4684.3999999999996"/>
    <n v="1376.6"/>
    <n v="15910.05"/>
    <n v="18477.2"/>
    <n v="31"/>
    <n v="1597.49"/>
    <n v="43.16"/>
    <n v="12"/>
    <n v="99.9"/>
    <n v="0"/>
    <n v="3"/>
    <m/>
    <m/>
    <x v="0"/>
    <x v="0"/>
    <x v="0"/>
    <x v="0"/>
    <x v="0"/>
    <x v="0"/>
  </r>
  <r>
    <x v="1"/>
    <x v="11"/>
    <x v="6"/>
    <x v="38"/>
    <n v="152"/>
    <n v="640893.32999999996"/>
    <n v="53259.38"/>
    <n v="587633.94999999995"/>
    <n v="28"/>
    <n v="14088.38"/>
    <n v="9724.1200000000008"/>
    <n v="0"/>
    <n v="65.78"/>
    <n v="1"/>
    <n v="3507.78"/>
    <n v="7165.03"/>
    <n v="108"/>
    <n v="23076.54"/>
    <n v="27035.42"/>
    <n v="138"/>
    <m/>
    <m/>
    <x v="0"/>
    <x v="0"/>
    <x v="0"/>
    <x v="0"/>
    <x v="0"/>
    <x v="0"/>
  </r>
  <r>
    <x v="1"/>
    <x v="11"/>
    <x v="6"/>
    <x v="116"/>
    <n v="233"/>
    <n v="185907.98"/>
    <n v="103922.35"/>
    <n v="81985.63"/>
    <n v="0"/>
    <n v="8958.15"/>
    <n v="5957.95"/>
    <n v="1280.0999999999999"/>
    <n v="503.6"/>
    <n v="17"/>
    <n v="32227.27"/>
    <n v="26954.54"/>
    <n v="421"/>
    <n v="59778.83"/>
    <n v="48569.54"/>
    <n v="282"/>
    <m/>
    <m/>
    <x v="0"/>
    <x v="0"/>
    <x v="0"/>
    <x v="0"/>
    <x v="0"/>
    <x v="0"/>
  </r>
  <r>
    <x v="1"/>
    <x v="11"/>
    <x v="6"/>
    <x v="117"/>
    <n v="211"/>
    <n v="160941.12"/>
    <n v="80886.97"/>
    <n v="80054.149999999994"/>
    <n v="0"/>
    <n v="8255.25"/>
    <n v="5597.25"/>
    <n v="940.5"/>
    <n v="65.78"/>
    <n v="4"/>
    <n v="21358.82"/>
    <n v="33974.910000000003"/>
    <n v="407"/>
    <n v="47739.4"/>
    <n v="40416.21"/>
    <n v="254"/>
    <m/>
    <m/>
    <x v="0"/>
    <x v="0"/>
    <x v="0"/>
    <x v="0"/>
    <x v="0"/>
    <x v="0"/>
  </r>
  <r>
    <x v="1"/>
    <x v="11"/>
    <x v="7"/>
    <x v="41"/>
    <n v="239"/>
    <n v="153637.06"/>
    <n v="100451.36"/>
    <n v="53185.7"/>
    <n v="0"/>
    <n v="19152.25"/>
    <n v="15225.25"/>
    <n v="2770.99"/>
    <n v="2113.17"/>
    <n v="18"/>
    <n v="30991.32"/>
    <n v="35836.230000000003"/>
    <n v="456"/>
    <n v="127.8"/>
    <n v="11.05"/>
    <n v="3"/>
    <m/>
    <m/>
    <x v="0"/>
    <x v="0"/>
    <x v="0"/>
    <x v="0"/>
    <x v="0"/>
    <x v="0"/>
  </r>
  <r>
    <x v="1"/>
    <x v="11"/>
    <x v="8"/>
    <x v="5"/>
    <n v="315"/>
    <n v="146071.9"/>
    <n v="48562.630000000005"/>
    <n v="97509.26999999999"/>
    <n v="4"/>
    <n v="27009.599999999999"/>
    <n v="18143.400000000001"/>
    <n v="11294.34"/>
    <n v="12608.3"/>
    <n v="174"/>
    <n v="6514.78"/>
    <n v="14359.72"/>
    <n v="173"/>
    <n v="2858.91"/>
    <n v="3328.61"/>
    <n v="58"/>
    <m/>
    <m/>
    <x v="0"/>
    <x v="0"/>
    <x v="0"/>
    <x v="0"/>
    <x v="0"/>
    <x v="0"/>
  </r>
  <r>
    <x v="1"/>
    <x v="11"/>
    <x v="8"/>
    <x v="42"/>
    <n v="83"/>
    <n v="420258.44"/>
    <n v="33687.96"/>
    <n v="386570.48"/>
    <n v="10"/>
    <n v="9731.75"/>
    <n v="1910.75"/>
    <n v="18010.91"/>
    <n v="767.17"/>
    <n v="53"/>
    <n v="1939.16"/>
    <n v="1363.84"/>
    <n v="17"/>
    <n v="1106.1400000000001"/>
    <n v="548.94000000000005"/>
    <n v="9"/>
    <m/>
    <m/>
    <x v="0"/>
    <x v="0"/>
    <x v="0"/>
    <x v="0"/>
    <x v="0"/>
    <x v="0"/>
  </r>
  <r>
    <x v="1"/>
    <x v="11"/>
    <x v="9"/>
    <x v="43"/>
    <n v="599"/>
    <n v="192660.34"/>
    <n v="129180.01"/>
    <n v="63480.33"/>
    <n v="0"/>
    <n v="65794.14"/>
    <n v="23755.86"/>
    <n v="26825.56"/>
    <n v="33109.440000000002"/>
    <n v="69"/>
    <n v="12341.29"/>
    <n v="2375.75"/>
    <n v="107"/>
    <n v="18915.02"/>
    <n v="4239.28"/>
    <n v="43"/>
    <m/>
    <m/>
    <x v="0"/>
    <x v="0"/>
    <x v="0"/>
    <x v="0"/>
    <x v="0"/>
    <x v="0"/>
  </r>
  <r>
    <x v="1"/>
    <x v="11"/>
    <x v="9"/>
    <x v="44"/>
    <n v="22"/>
    <n v="538268.62"/>
    <n v="16867.300000000003"/>
    <n v="521401.32"/>
    <n v="11"/>
    <n v="5523.6"/>
    <n v="703.4"/>
    <n v="1956.6"/>
    <n v="0"/>
    <n v="1"/>
    <n v="0"/>
    <n v="0"/>
    <n v="0"/>
    <n v="0"/>
    <n v="0"/>
    <n v="0"/>
    <m/>
    <m/>
    <x v="0"/>
    <x v="0"/>
    <x v="0"/>
    <x v="0"/>
    <x v="0"/>
    <x v="0"/>
  </r>
  <r>
    <x v="1"/>
    <x v="11"/>
    <x v="9"/>
    <x v="45"/>
    <n v="391"/>
    <n v="166378.45000000001"/>
    <n v="108715.41999999998"/>
    <n v="57663.030000000028"/>
    <n v="0"/>
    <n v="26740.13"/>
    <n v="11439.37"/>
    <n v="57482.02"/>
    <n v="31310.73"/>
    <n v="75"/>
    <n v="11704.7"/>
    <n v="7117"/>
    <n v="139"/>
    <n v="11568.57"/>
    <n v="7795.93"/>
    <n v="43"/>
    <m/>
    <m/>
    <x v="0"/>
    <x v="0"/>
    <x v="0"/>
    <x v="0"/>
    <x v="0"/>
    <x v="0"/>
  </r>
  <r>
    <x v="1"/>
    <x v="11"/>
    <x v="9"/>
    <x v="130"/>
    <n v="115"/>
    <n v="329794.62"/>
    <n v="76992.89"/>
    <n v="252801.72999999998"/>
    <n v="11"/>
    <n v="21268.7"/>
    <n v="4690.3"/>
    <n v="28532.15"/>
    <n v="10231.77"/>
    <n v="22"/>
    <n v="7558.25"/>
    <n v="12920.51"/>
    <n v="123"/>
    <n v="8759.06"/>
    <n v="5153.4399999999996"/>
    <n v="13"/>
    <m/>
    <m/>
    <x v="0"/>
    <x v="0"/>
    <x v="0"/>
    <x v="0"/>
    <x v="0"/>
    <x v="0"/>
  </r>
  <r>
    <x v="1"/>
    <x v="11"/>
    <x v="10"/>
    <x v="47"/>
    <n v="54"/>
    <n v="94638.69"/>
    <n v="61989.130000000005"/>
    <n v="32649.559999999998"/>
    <n v="7"/>
    <n v="7463.25"/>
    <n v="684.25"/>
    <n v="11389.71"/>
    <n v="3245.1"/>
    <n v="18"/>
    <n v="4854.57"/>
    <n v="1157.8"/>
    <n v="58"/>
    <n v="317.7"/>
    <n v="97.51"/>
    <n v="6"/>
    <m/>
    <m/>
    <x v="0"/>
    <x v="0"/>
    <x v="0"/>
    <x v="0"/>
    <x v="0"/>
    <x v="0"/>
  </r>
  <r>
    <x v="1"/>
    <x v="11"/>
    <x v="10"/>
    <x v="49"/>
    <n v="231"/>
    <n v="953809.37"/>
    <n v="660362.98"/>
    <n v="293446.39"/>
    <n v="57"/>
    <n v="23446.25"/>
    <n v="4666.25"/>
    <n v="8874.9"/>
    <n v="2864.05"/>
    <n v="22"/>
    <n v="24839.82"/>
    <n v="3856.36"/>
    <n v="234"/>
    <n v="7987.61"/>
    <n v="817.77"/>
    <n v="36"/>
    <m/>
    <m/>
    <x v="0"/>
    <x v="0"/>
    <x v="0"/>
    <x v="0"/>
    <x v="0"/>
    <x v="0"/>
  </r>
  <r>
    <x v="1"/>
    <x v="11"/>
    <x v="10"/>
    <x v="52"/>
    <n v="176"/>
    <n v="34811.910000000003"/>
    <n v="21694.5"/>
    <n v="13117.410000000003"/>
    <n v="0"/>
    <n v="8359.4500000000007"/>
    <n v="3231.55"/>
    <n v="7413.24"/>
    <n v="6414.69"/>
    <n v="32"/>
    <n v="2630.48"/>
    <n v="2453.77"/>
    <n v="54"/>
    <n v="3291.33"/>
    <n v="1017.4"/>
    <n v="33"/>
    <m/>
    <m/>
    <x v="0"/>
    <x v="0"/>
    <x v="0"/>
    <x v="0"/>
    <x v="0"/>
    <x v="0"/>
  </r>
  <r>
    <x v="1"/>
    <x v="11"/>
    <x v="10"/>
    <x v="53"/>
    <n v="99"/>
    <n v="342689.29"/>
    <n v="168611.9"/>
    <n v="174077.38999999998"/>
    <n v="30"/>
    <n v="10376"/>
    <n v="2164"/>
    <n v="6276.72"/>
    <n v="3596.88"/>
    <n v="17"/>
    <n v="5539.38"/>
    <n v="2061.61"/>
    <n v="71"/>
    <n v="445.5"/>
    <n v="120"/>
    <n v="6"/>
    <m/>
    <m/>
    <x v="0"/>
    <x v="0"/>
    <x v="0"/>
    <x v="0"/>
    <x v="0"/>
    <x v="0"/>
  </r>
  <r>
    <x v="1"/>
    <x v="11"/>
    <x v="10"/>
    <x v="54"/>
    <n v="118"/>
    <n v="400438.73"/>
    <n v="219112.09000000003"/>
    <n v="181326.63999999996"/>
    <n v="31"/>
    <n v="10107.01"/>
    <n v="4507.99"/>
    <n v="9607.2199999999993"/>
    <n v="10287.56"/>
    <n v="23"/>
    <n v="6871.2"/>
    <n v="3909.33"/>
    <n v="112"/>
    <n v="108.96"/>
    <n v="32.64"/>
    <n v="4"/>
    <m/>
    <m/>
    <x v="0"/>
    <x v="0"/>
    <x v="0"/>
    <x v="0"/>
    <x v="0"/>
    <x v="0"/>
  </r>
  <r>
    <x v="1"/>
    <x v="11"/>
    <x v="10"/>
    <x v="118"/>
    <n v="92"/>
    <n v="244489.59"/>
    <n v="103304.79000000001"/>
    <n v="141184.79999999999"/>
    <n v="22"/>
    <n v="9804.25"/>
    <n v="3933.25"/>
    <n v="11660.02"/>
    <n v="8946.93"/>
    <n v="33"/>
    <n v="7129.72"/>
    <n v="6174.76"/>
    <n v="99"/>
    <n v="0"/>
    <n v="286"/>
    <n v="1"/>
    <m/>
    <m/>
    <x v="0"/>
    <x v="0"/>
    <x v="0"/>
    <x v="0"/>
    <x v="0"/>
    <x v="0"/>
  </r>
  <r>
    <x v="1"/>
    <x v="11"/>
    <x v="10"/>
    <x v="131"/>
    <n v="130"/>
    <n v="235046.15"/>
    <n v="143911.59"/>
    <n v="91134.56"/>
    <n v="22"/>
    <n v="8397.2000000000007"/>
    <n v="5884.8"/>
    <n v="2304.38"/>
    <n v="3716.62"/>
    <n v="12"/>
    <n v="4820.7299999999996"/>
    <n v="3325.19"/>
    <n v="77"/>
    <n v="389.28"/>
    <n v="221.52"/>
    <n v="5"/>
    <m/>
    <m/>
    <x v="0"/>
    <x v="0"/>
    <x v="0"/>
    <x v="0"/>
    <x v="0"/>
    <x v="0"/>
  </r>
  <r>
    <x v="1"/>
    <x v="11"/>
    <x v="27"/>
    <x v="119"/>
    <n v="41"/>
    <n v="43622.06"/>
    <n v="10143.929999999998"/>
    <n v="33478.129999999997"/>
    <n v="3"/>
    <n v="4719.63"/>
    <n v="1247.8699999999999"/>
    <n v="1195.2"/>
    <n v="2601.3000000000002"/>
    <n v="5"/>
    <n v="3533.29"/>
    <n v="1434.16"/>
    <n v="28"/>
    <n v="205.81"/>
    <n v="56.44"/>
    <n v="4"/>
    <m/>
    <m/>
    <x v="0"/>
    <x v="0"/>
    <x v="0"/>
    <x v="0"/>
    <x v="0"/>
    <x v="0"/>
  </r>
  <r>
    <x v="1"/>
    <x v="11"/>
    <x v="11"/>
    <x v="57"/>
    <n v="252"/>
    <n v="63943.55"/>
    <n v="49644.98"/>
    <n v="14298.57"/>
    <n v="0"/>
    <n v="48583.48"/>
    <n v="14091.92"/>
    <n v="0"/>
    <n v="0"/>
    <n v="0"/>
    <n v="751.5"/>
    <n v="206.65"/>
    <n v="7"/>
    <n v="81"/>
    <n v="0"/>
    <n v="3"/>
    <m/>
    <m/>
    <x v="0"/>
    <x v="0"/>
    <x v="0"/>
    <x v="0"/>
    <x v="0"/>
    <x v="0"/>
  </r>
  <r>
    <x v="1"/>
    <x v="11"/>
    <x v="11"/>
    <x v="58"/>
    <n v="49"/>
    <n v="12403"/>
    <n v="9903.6"/>
    <n v="2499.3999999999996"/>
    <n v="0"/>
    <n v="9903.6"/>
    <n v="2499.4"/>
    <n v="0"/>
    <n v="0"/>
    <n v="0"/>
    <n v="0"/>
    <n v="0"/>
    <n v="0"/>
    <n v="0"/>
    <n v="0"/>
    <n v="0"/>
    <m/>
    <m/>
    <x v="0"/>
    <x v="0"/>
    <x v="0"/>
    <x v="0"/>
    <x v="0"/>
    <x v="0"/>
  </r>
  <r>
    <x v="1"/>
    <x v="11"/>
    <x v="11"/>
    <x v="120"/>
    <n v="108"/>
    <n v="27721.4"/>
    <n v="22027.08"/>
    <n v="5694.32"/>
    <n v="0"/>
    <n v="22027.08"/>
    <n v="5694.32"/>
    <n v="0"/>
    <n v="0"/>
    <n v="0"/>
    <n v="0"/>
    <n v="0"/>
    <n v="0"/>
    <n v="0"/>
    <n v="0"/>
    <n v="0"/>
    <m/>
    <m/>
    <x v="0"/>
    <x v="0"/>
    <x v="0"/>
    <x v="0"/>
    <x v="0"/>
    <x v="0"/>
  </r>
  <r>
    <x v="1"/>
    <x v="11"/>
    <x v="12"/>
    <x v="60"/>
    <n v="65"/>
    <n v="409569.1"/>
    <n v="408766.85"/>
    <n v="802.25"/>
    <n v="15"/>
    <n v="10190.25"/>
    <n v="802.25"/>
    <n v="651.6"/>
    <n v="0"/>
    <n v="2"/>
    <n v="2124"/>
    <n v="0"/>
    <n v="15"/>
    <n v="0"/>
    <n v="0"/>
    <n v="0"/>
    <m/>
    <m/>
    <x v="0"/>
    <x v="0"/>
    <x v="0"/>
    <x v="0"/>
    <x v="0"/>
    <x v="0"/>
  </r>
  <r>
    <x v="1"/>
    <x v="11"/>
    <x v="12"/>
    <x v="61"/>
    <n v="165"/>
    <n v="71266.820000000007"/>
    <n v="45620.75"/>
    <n v="25646.070000000007"/>
    <n v="6"/>
    <n v="8746.1"/>
    <n v="2488.9"/>
    <n v="6151.18"/>
    <n v="3038.22"/>
    <n v="29"/>
    <n v="3084.97"/>
    <n v="1226.58"/>
    <n v="39"/>
    <n v="2438.5"/>
    <n v="1344.8"/>
    <n v="14"/>
    <m/>
    <m/>
    <x v="0"/>
    <x v="0"/>
    <x v="0"/>
    <x v="0"/>
    <x v="0"/>
    <x v="0"/>
  </r>
  <r>
    <x v="1"/>
    <x v="11"/>
    <x v="12"/>
    <x v="55"/>
    <n v="139"/>
    <n v="366601.41"/>
    <n v="73080.070000000007"/>
    <n v="293521.33999999997"/>
    <n v="22"/>
    <n v="14403.25"/>
    <n v="5799.25"/>
    <n v="3608.61"/>
    <n v="7948.14"/>
    <n v="27"/>
    <n v="1151.26"/>
    <n v="2100.42"/>
    <n v="29"/>
    <n v="1218.48"/>
    <n v="2588"/>
    <n v="24"/>
    <m/>
    <m/>
    <x v="0"/>
    <x v="0"/>
    <x v="0"/>
    <x v="0"/>
    <x v="0"/>
    <x v="0"/>
  </r>
  <r>
    <x v="1"/>
    <x v="11"/>
    <x v="13"/>
    <x v="62"/>
    <n v="236"/>
    <n v="79509.11"/>
    <n v="14623.220000000001"/>
    <n v="64885.89"/>
    <n v="0"/>
    <n v="3544.5"/>
    <n v="12176.5"/>
    <n v="976.39"/>
    <n v="6136.39"/>
    <n v="19"/>
    <n v="8684.69"/>
    <n v="45523.45"/>
    <n v="406"/>
    <n v="95.64"/>
    <n v="1049.55"/>
    <n v="21"/>
    <m/>
    <m/>
    <x v="0"/>
    <x v="0"/>
    <x v="0"/>
    <x v="0"/>
    <x v="0"/>
    <x v="0"/>
  </r>
  <r>
    <x v="1"/>
    <x v="11"/>
    <x v="14"/>
    <x v="63"/>
    <n v="17"/>
    <n v="26171.7"/>
    <n v="18611.3"/>
    <n v="7560.4000000000015"/>
    <n v="0"/>
    <n v="2174.5"/>
    <n v="863"/>
    <n v="11772.5"/>
    <n v="5788"/>
    <n v="8"/>
    <n v="1995.3"/>
    <n v="909.4"/>
    <n v="8"/>
    <n v="0"/>
    <n v="0"/>
    <n v="0"/>
    <m/>
    <m/>
    <x v="0"/>
    <x v="0"/>
    <x v="0"/>
    <x v="0"/>
    <x v="0"/>
    <x v="0"/>
  </r>
  <r>
    <x v="1"/>
    <x v="11"/>
    <x v="15"/>
    <x v="64"/>
    <n v="38"/>
    <n v="37866.5"/>
    <n v="14694.55"/>
    <n v="23171.95"/>
    <n v="3"/>
    <n v="4613.75"/>
    <n v="1363.75"/>
    <n v="2235.88"/>
    <n v="1078.92"/>
    <n v="12"/>
    <n v="892.42"/>
    <n v="398.08"/>
    <n v="8"/>
    <n v="652.5"/>
    <n v="0"/>
    <n v="4"/>
    <m/>
    <m/>
    <x v="0"/>
    <x v="0"/>
    <x v="0"/>
    <x v="0"/>
    <x v="0"/>
    <x v="0"/>
  </r>
  <r>
    <x v="1"/>
    <x v="11"/>
    <x v="16"/>
    <x v="65"/>
    <n v="175"/>
    <n v="57040.03"/>
    <n v="32930.199999999997"/>
    <n v="24109.83"/>
    <n v="0"/>
    <n v="17491.25"/>
    <n v="8673.75"/>
    <n v="968.5"/>
    <n v="581.20000000000005"/>
    <n v="13"/>
    <n v="13247.71"/>
    <n v="14830.9"/>
    <n v="241"/>
    <n v="74.739999999999995"/>
    <n v="23.98"/>
    <n v="14"/>
    <m/>
    <m/>
    <x v="0"/>
    <x v="0"/>
    <x v="0"/>
    <x v="0"/>
    <x v="0"/>
    <x v="0"/>
  </r>
  <r>
    <x v="1"/>
    <x v="11"/>
    <x v="16"/>
    <x v="121"/>
    <n v="46"/>
    <n v="34884.230000000003"/>
    <n v="18511.53"/>
    <n v="16372.700000000004"/>
    <n v="1"/>
    <n v="4562"/>
    <n v="1605.5"/>
    <n v="5493.43"/>
    <n v="6079.21"/>
    <n v="15"/>
    <n v="5175.92"/>
    <n v="3058.28"/>
    <n v="61"/>
    <n v="883.8"/>
    <n v="165.6"/>
    <n v="6"/>
    <m/>
    <m/>
    <x v="0"/>
    <x v="0"/>
    <x v="0"/>
    <x v="0"/>
    <x v="0"/>
    <x v="0"/>
  </r>
  <r>
    <x v="1"/>
    <x v="11"/>
    <x v="17"/>
    <x v="67"/>
    <n v="490"/>
    <n v="121860.63"/>
    <n v="46180.099999999991"/>
    <n v="75680.530000000013"/>
    <n v="0"/>
    <n v="12843.8"/>
    <n v="17549.7"/>
    <n v="8334.51"/>
    <n v="7312.37"/>
    <n v="45"/>
    <n v="23268.51"/>
    <n v="50239.83"/>
    <n v="647"/>
    <n v="1281.28"/>
    <n v="578.63"/>
    <n v="43"/>
    <m/>
    <m/>
    <x v="0"/>
    <x v="0"/>
    <x v="0"/>
    <x v="0"/>
    <x v="0"/>
    <x v="0"/>
  </r>
  <r>
    <x v="1"/>
    <x v="11"/>
    <x v="17"/>
    <x v="68"/>
    <n v="514"/>
    <n v="149356.85999999999"/>
    <n v="40433.620000000003"/>
    <n v="108923.23999999999"/>
    <n v="0"/>
    <n v="11105.45"/>
    <n v="20408.05"/>
    <n v="9625.0400000000009"/>
    <n v="10481.540000000001"/>
    <n v="49"/>
    <n v="18701.03"/>
    <n v="76992.789999999994"/>
    <n v="800"/>
    <n v="816.1"/>
    <n v="1040.8599999999999"/>
    <n v="42"/>
    <m/>
    <m/>
    <x v="0"/>
    <x v="0"/>
    <x v="0"/>
    <x v="0"/>
    <x v="0"/>
    <x v="0"/>
  </r>
  <r>
    <x v="1"/>
    <x v="11"/>
    <x v="17"/>
    <x v="132"/>
    <n v="26"/>
    <n v="525108.99"/>
    <n v="34496.399999999994"/>
    <n v="490612.58999999997"/>
    <n v="11"/>
    <n v="2416.5"/>
    <n v="1361"/>
    <n v="335.8"/>
    <n v="646"/>
    <n v="3"/>
    <n v="5439.7"/>
    <n v="1646.8"/>
    <n v="61"/>
    <n v="33.299999999999997"/>
    <n v="0"/>
    <n v="1"/>
    <m/>
    <m/>
    <x v="0"/>
    <x v="0"/>
    <x v="0"/>
    <x v="0"/>
    <x v="0"/>
    <x v="0"/>
  </r>
  <r>
    <x v="1"/>
    <x v="11"/>
    <x v="18"/>
    <x v="69"/>
    <n v="79"/>
    <n v="449666.68"/>
    <n v="18455.86"/>
    <n v="431210.82"/>
    <n v="18"/>
    <n v="9587"/>
    <n v="2468"/>
    <n v="1109.94"/>
    <n v="2937.46"/>
    <n v="9"/>
    <n v="4845.26"/>
    <n v="2950.29"/>
    <n v="41"/>
    <n v="168.3"/>
    <n v="0"/>
    <n v="3"/>
    <m/>
    <m/>
    <x v="0"/>
    <x v="0"/>
    <x v="0"/>
    <x v="0"/>
    <x v="0"/>
    <x v="0"/>
  </r>
  <r>
    <x v="1"/>
    <x v="11"/>
    <x v="19"/>
    <x v="71"/>
    <n v="153"/>
    <n v="230965.51"/>
    <n v="132020.04"/>
    <n v="98945.47"/>
    <n v="2"/>
    <n v="18869.25"/>
    <n v="6735.75"/>
    <n v="14197.41"/>
    <n v="16700.54"/>
    <n v="55"/>
    <n v="45015.38"/>
    <n v="32203.02"/>
    <n v="515"/>
    <n v="28401"/>
    <n v="17311.03"/>
    <n v="28"/>
    <m/>
    <m/>
    <x v="0"/>
    <x v="0"/>
    <x v="0"/>
    <x v="0"/>
    <x v="0"/>
    <x v="0"/>
  </r>
  <r>
    <x v="1"/>
    <x v="11"/>
    <x v="19"/>
    <x v="122"/>
    <n v="247"/>
    <n v="313933.11"/>
    <n v="249769.41"/>
    <n v="64163.699999999983"/>
    <n v="1"/>
    <n v="33566.379999999997"/>
    <n v="7713.62"/>
    <n v="29412.12"/>
    <n v="6461.87"/>
    <n v="65"/>
    <n v="57353.29"/>
    <n v="17121.59"/>
    <n v="334"/>
    <n v="97447.62"/>
    <n v="27853.48"/>
    <n v="77"/>
    <m/>
    <m/>
    <x v="0"/>
    <x v="0"/>
    <x v="0"/>
    <x v="0"/>
    <x v="0"/>
    <x v="0"/>
  </r>
  <r>
    <x v="1"/>
    <x v="11"/>
    <x v="20"/>
    <x v="73"/>
    <n v="0"/>
    <n v="18666.8"/>
    <n v="18666.8"/>
    <n v="0"/>
    <n v="1"/>
    <n v="0"/>
    <n v="0"/>
    <n v="0"/>
    <n v="0"/>
    <n v="0"/>
    <n v="0"/>
    <n v="0"/>
    <n v="0"/>
    <n v="0"/>
    <n v="0"/>
    <n v="0"/>
    <m/>
    <m/>
    <x v="0"/>
    <x v="0"/>
    <x v="0"/>
    <x v="0"/>
    <x v="0"/>
    <x v="0"/>
  </r>
  <r>
    <x v="1"/>
    <x v="11"/>
    <x v="20"/>
    <x v="74"/>
    <n v="364"/>
    <n v="189469.45"/>
    <n v="104053.05"/>
    <n v="85416.400000000009"/>
    <n v="1"/>
    <n v="19097.78"/>
    <n v="11879.47"/>
    <n v="37900.879999999997"/>
    <n v="34432.629999999997"/>
    <n v="214"/>
    <n v="29553.03"/>
    <n v="33006.14"/>
    <n v="479"/>
    <n v="12045.36"/>
    <n v="2831.39"/>
    <n v="37"/>
    <m/>
    <m/>
    <x v="0"/>
    <x v="0"/>
    <x v="0"/>
    <x v="0"/>
    <x v="0"/>
    <x v="0"/>
  </r>
  <r>
    <x v="1"/>
    <x v="11"/>
    <x v="20"/>
    <x v="76"/>
    <n v="324"/>
    <n v="851768.27"/>
    <n v="500148.42000000004"/>
    <n v="351619.85"/>
    <n v="80"/>
    <n v="25279.75"/>
    <n v="13078.25"/>
    <n v="42656.43"/>
    <n v="26308.54"/>
    <n v="204"/>
    <n v="35258.339999999997"/>
    <n v="22338.93"/>
    <n v="456"/>
    <n v="5518"/>
    <n v="2603.65"/>
    <n v="70"/>
    <m/>
    <m/>
    <x v="0"/>
    <x v="0"/>
    <x v="0"/>
    <x v="0"/>
    <x v="0"/>
    <x v="0"/>
  </r>
  <r>
    <x v="1"/>
    <x v="11"/>
    <x v="20"/>
    <x v="77"/>
    <n v="227"/>
    <n v="239020.48"/>
    <n v="157181.41"/>
    <n v="81839.070000000007"/>
    <n v="26"/>
    <n v="12743.34"/>
    <n v="8611.41"/>
    <n v="22282.63"/>
    <n v="17837.54"/>
    <n v="119"/>
    <n v="14195.35"/>
    <n v="18882.07"/>
    <n v="269"/>
    <n v="5011.59"/>
    <n v="2402.56"/>
    <n v="31"/>
    <m/>
    <m/>
    <x v="0"/>
    <x v="0"/>
    <x v="0"/>
    <x v="0"/>
    <x v="0"/>
    <x v="0"/>
  </r>
  <r>
    <x v="1"/>
    <x v="11"/>
    <x v="20"/>
    <x v="78"/>
    <n v="274"/>
    <n v="289805.32"/>
    <n v="173351.09"/>
    <n v="116454.23000000001"/>
    <n v="27"/>
    <n v="14705.49"/>
    <n v="7516.26"/>
    <n v="33480.639999999999"/>
    <n v="20508.580000000002"/>
    <n v="155"/>
    <n v="30043.85"/>
    <n v="16995.59"/>
    <n v="334"/>
    <n v="4473.38"/>
    <n v="2724.83"/>
    <n v="36"/>
    <m/>
    <m/>
    <x v="0"/>
    <x v="0"/>
    <x v="0"/>
    <x v="0"/>
    <x v="0"/>
    <x v="0"/>
  </r>
  <r>
    <x v="1"/>
    <x v="11"/>
    <x v="21"/>
    <x v="79"/>
    <n v="62"/>
    <n v="43888.78"/>
    <n v="37304.160000000003"/>
    <n v="6584.6199999999953"/>
    <n v="0"/>
    <n v="3833.7"/>
    <n v="1082.3"/>
    <n v="7054.71"/>
    <n v="2546.29"/>
    <n v="30"/>
    <n v="3525.96"/>
    <n v="2133.2199999999998"/>
    <n v="51"/>
    <n v="2403.79"/>
    <n v="822.81"/>
    <n v="18"/>
    <m/>
    <m/>
    <x v="0"/>
    <x v="0"/>
    <x v="0"/>
    <x v="0"/>
    <x v="0"/>
    <x v="0"/>
  </r>
  <r>
    <x v="1"/>
    <x v="11"/>
    <x v="21"/>
    <x v="80"/>
    <n v="43"/>
    <n v="30559.17"/>
    <n v="26180.760000000002"/>
    <n v="4378.4099999999962"/>
    <n v="0"/>
    <n v="2575.4"/>
    <n v="774.6"/>
    <n v="2490.9"/>
    <n v="757.18"/>
    <n v="10"/>
    <n v="3168.95"/>
    <n v="2287.5500000000002"/>
    <n v="42"/>
    <n v="1553.51"/>
    <n v="559.08000000000004"/>
    <n v="12"/>
    <m/>
    <m/>
    <x v="0"/>
    <x v="0"/>
    <x v="0"/>
    <x v="0"/>
    <x v="0"/>
    <x v="0"/>
  </r>
  <r>
    <x v="1"/>
    <x v="11"/>
    <x v="21"/>
    <x v="76"/>
    <n v="0"/>
    <n v="4134.78"/>
    <n v="0"/>
    <n v="4134.78"/>
    <n v="1"/>
    <n v="0"/>
    <n v="0"/>
    <n v="0"/>
    <n v="0"/>
    <n v="0"/>
    <n v="0"/>
    <n v="0"/>
    <n v="0"/>
    <n v="0"/>
    <n v="0"/>
    <n v="0"/>
    <m/>
    <m/>
    <x v="0"/>
    <x v="0"/>
    <x v="0"/>
    <x v="0"/>
    <x v="0"/>
    <x v="0"/>
  </r>
  <r>
    <x v="1"/>
    <x v="11"/>
    <x v="21"/>
    <x v="77"/>
    <n v="6"/>
    <n v="2928.2"/>
    <n v="1305.45"/>
    <n v="1622.7499999999998"/>
    <n v="0"/>
    <n v="451.8"/>
    <n v="295.2"/>
    <n v="798.4"/>
    <n v="595.70000000000005"/>
    <n v="4"/>
    <n v="55.25"/>
    <n v="731.85"/>
    <n v="7"/>
    <n v="0"/>
    <n v="0"/>
    <n v="0"/>
    <m/>
    <m/>
    <x v="0"/>
    <x v="0"/>
    <x v="0"/>
    <x v="0"/>
    <x v="0"/>
    <x v="0"/>
  </r>
  <r>
    <x v="1"/>
    <x v="11"/>
    <x v="21"/>
    <x v="78"/>
    <n v="1"/>
    <n v="1013.4"/>
    <n v="100"/>
    <n v="913.4"/>
    <n v="0"/>
    <n v="25.2"/>
    <n v="100.8"/>
    <n v="74.8"/>
    <n v="307.7"/>
    <n v="1"/>
    <n v="0"/>
    <n v="504.9"/>
    <n v="3"/>
    <n v="0"/>
    <n v="0"/>
    <n v="0"/>
    <m/>
    <m/>
    <x v="0"/>
    <x v="0"/>
    <x v="0"/>
    <x v="0"/>
    <x v="0"/>
    <x v="0"/>
  </r>
  <r>
    <x v="1"/>
    <x v="11"/>
    <x v="21"/>
    <x v="133"/>
    <n v="41"/>
    <n v="35442.269999999997"/>
    <n v="30122.5"/>
    <n v="5319.7699999999968"/>
    <n v="0"/>
    <n v="2317.35"/>
    <n v="899.65"/>
    <n v="3898.5"/>
    <n v="2188.5700000000002"/>
    <n v="18"/>
    <n v="4672.93"/>
    <n v="1646.27"/>
    <n v="55"/>
    <n v="2986.72"/>
    <n v="585.28"/>
    <n v="20"/>
    <m/>
    <m/>
    <x v="0"/>
    <x v="0"/>
    <x v="0"/>
    <x v="0"/>
    <x v="0"/>
    <x v="0"/>
  </r>
  <r>
    <x v="1"/>
    <x v="11"/>
    <x v="30"/>
    <x v="134"/>
    <n v="0"/>
    <n v="117449.72"/>
    <n v="0"/>
    <n v="117449.72"/>
    <n v="41"/>
    <n v="0"/>
    <n v="0"/>
    <n v="0"/>
    <n v="0"/>
    <n v="0"/>
    <n v="0"/>
    <n v="0"/>
    <n v="0"/>
    <n v="0"/>
    <n v="0"/>
    <n v="0"/>
    <m/>
    <m/>
    <x v="0"/>
    <x v="0"/>
    <x v="0"/>
    <x v="0"/>
    <x v="0"/>
    <x v="0"/>
  </r>
  <r>
    <x v="1"/>
    <x v="11"/>
    <x v="28"/>
    <x v="6"/>
    <n v="1"/>
    <n v="84"/>
    <n v="16.8"/>
    <n v="67.2"/>
    <n v="0"/>
    <n v="16.8"/>
    <n v="67.2"/>
    <n v="0"/>
    <n v="0"/>
    <n v="0"/>
    <n v="0"/>
    <n v="0"/>
    <n v="0"/>
    <n v="0"/>
    <n v="0"/>
    <n v="0"/>
    <m/>
    <m/>
    <x v="0"/>
    <x v="0"/>
    <x v="0"/>
    <x v="0"/>
    <x v="0"/>
    <x v="0"/>
  </r>
  <r>
    <x v="1"/>
    <x v="11"/>
    <x v="28"/>
    <x v="9"/>
    <n v="1"/>
    <n v="84"/>
    <n v="16.8"/>
    <n v="67.2"/>
    <n v="0"/>
    <n v="16.8"/>
    <n v="67.2"/>
    <n v="0"/>
    <n v="0"/>
    <n v="0"/>
    <n v="0"/>
    <n v="0"/>
    <n v="0"/>
    <n v="0"/>
    <n v="0"/>
    <n v="0"/>
    <m/>
    <m/>
    <x v="0"/>
    <x v="0"/>
    <x v="0"/>
    <x v="0"/>
    <x v="0"/>
    <x v="0"/>
  </r>
  <r>
    <x v="1"/>
    <x v="11"/>
    <x v="28"/>
    <x v="10"/>
    <n v="11"/>
    <n v="1423.45"/>
    <n v="589.51"/>
    <n v="833.94"/>
    <n v="0"/>
    <n v="454.9"/>
    <n v="407.1"/>
    <n v="0"/>
    <n v="0"/>
    <n v="0"/>
    <n v="0"/>
    <n v="0"/>
    <n v="0"/>
    <n v="134.61000000000001"/>
    <n v="426.84"/>
    <n v="8"/>
    <m/>
    <m/>
    <x v="0"/>
    <x v="0"/>
    <x v="0"/>
    <x v="0"/>
    <x v="0"/>
    <x v="0"/>
  </r>
  <r>
    <x v="1"/>
    <x v="11"/>
    <x v="28"/>
    <x v="12"/>
    <n v="1"/>
    <n v="120"/>
    <n v="120"/>
    <n v="0"/>
    <n v="0"/>
    <n v="120"/>
    <n v="0"/>
    <n v="0"/>
    <n v="0"/>
    <n v="0"/>
    <n v="0"/>
    <n v="0"/>
    <n v="0"/>
    <n v="0"/>
    <n v="0"/>
    <n v="0"/>
    <m/>
    <m/>
    <x v="0"/>
    <x v="0"/>
    <x v="0"/>
    <x v="0"/>
    <x v="0"/>
    <x v="0"/>
  </r>
  <r>
    <x v="1"/>
    <x v="11"/>
    <x v="28"/>
    <x v="14"/>
    <n v="82"/>
    <n v="13833.52"/>
    <n v="8799.24"/>
    <n v="5034.2800000000007"/>
    <n v="0"/>
    <n v="5000.8999999999996"/>
    <n v="2458.1"/>
    <n v="267.26"/>
    <n v="76.239999999999995"/>
    <n v="3"/>
    <n v="769.6"/>
    <n v="947.1"/>
    <n v="13"/>
    <n v="2326.48"/>
    <n v="1552.84"/>
    <n v="99"/>
    <m/>
    <m/>
    <x v="0"/>
    <x v="0"/>
    <x v="0"/>
    <x v="0"/>
    <x v="0"/>
    <x v="0"/>
  </r>
  <r>
    <x v="1"/>
    <x v="11"/>
    <x v="28"/>
    <x v="19"/>
    <n v="15"/>
    <n v="3403.5"/>
    <n v="1580.8000000000002"/>
    <n v="1822.6999999999998"/>
    <n v="0"/>
    <n v="1141.2"/>
    <n v="376.8"/>
    <n v="0"/>
    <n v="0"/>
    <n v="0"/>
    <n v="35.880000000000003"/>
    <n v="1063.92"/>
    <n v="8"/>
    <n v="403.72"/>
    <n v="381.98"/>
    <n v="18"/>
    <m/>
    <m/>
    <x v="0"/>
    <x v="0"/>
    <x v="0"/>
    <x v="0"/>
    <x v="0"/>
    <x v="0"/>
  </r>
  <r>
    <x v="1"/>
    <x v="11"/>
    <x v="28"/>
    <x v="113"/>
    <n v="97"/>
    <n v="15248.96"/>
    <n v="9190.6200000000008"/>
    <n v="6058.3399999999983"/>
    <n v="0"/>
    <n v="6456.3"/>
    <n v="2895.7"/>
    <n v="0"/>
    <n v="148.01"/>
    <n v="1"/>
    <n v="326.04000000000002"/>
    <n v="1339.96"/>
    <n v="15"/>
    <n v="2256.2800000000002"/>
    <n v="1674.67"/>
    <n v="92"/>
    <m/>
    <m/>
    <x v="0"/>
    <x v="0"/>
    <x v="0"/>
    <x v="0"/>
    <x v="0"/>
    <x v="0"/>
  </r>
  <r>
    <x v="1"/>
    <x v="11"/>
    <x v="28"/>
    <x v="1"/>
    <n v="8"/>
    <n v="66378.5"/>
    <n v="946.8"/>
    <n v="65431.7"/>
    <n v="2"/>
    <n v="705"/>
    <n v="707"/>
    <n v="90"/>
    <n v="304.33"/>
    <n v="4"/>
    <n v="42"/>
    <n v="490.5"/>
    <n v="5"/>
    <n v="109.8"/>
    <n v="845.35"/>
    <n v="10"/>
    <m/>
    <m/>
    <x v="0"/>
    <x v="0"/>
    <x v="0"/>
    <x v="0"/>
    <x v="0"/>
    <x v="0"/>
  </r>
  <r>
    <x v="1"/>
    <x v="11"/>
    <x v="22"/>
    <x v="83"/>
    <n v="172"/>
    <n v="393407.9"/>
    <n v="98833.279999999999"/>
    <n v="294574.62"/>
    <n v="16"/>
    <n v="22548.5"/>
    <n v="8084"/>
    <n v="12557.92"/>
    <n v="10143.83"/>
    <n v="103"/>
    <n v="489.41"/>
    <n v="1917.13"/>
    <n v="26"/>
    <n v="3025.81"/>
    <n v="1869.29"/>
    <n v="26"/>
    <m/>
    <m/>
    <x v="0"/>
    <x v="0"/>
    <x v="0"/>
    <x v="0"/>
    <x v="0"/>
    <x v="0"/>
  </r>
  <r>
    <x v="1"/>
    <x v="11"/>
    <x v="22"/>
    <x v="84"/>
    <n v="187"/>
    <n v="220000.69"/>
    <n v="120862"/>
    <n v="99138.69"/>
    <n v="17"/>
    <n v="24134.25"/>
    <n v="6308.25"/>
    <n v="12396.65"/>
    <n v="5630.94"/>
    <n v="94"/>
    <n v="3752.1"/>
    <n v="763.99"/>
    <n v="28"/>
    <n v="2894.48"/>
    <n v="867.27"/>
    <n v="13"/>
    <m/>
    <m/>
    <x v="0"/>
    <x v="0"/>
    <x v="0"/>
    <x v="0"/>
    <x v="0"/>
    <x v="0"/>
  </r>
  <r>
    <x v="1"/>
    <x v="11"/>
    <x v="22"/>
    <x v="85"/>
    <n v="216"/>
    <n v="528833.22"/>
    <n v="355131.25"/>
    <n v="173701.96999999997"/>
    <n v="10"/>
    <n v="25732.25"/>
    <n v="8335.25"/>
    <n v="14626.72"/>
    <n v="13033.5"/>
    <n v="124"/>
    <n v="4036.98"/>
    <n v="4769.42"/>
    <n v="73"/>
    <n v="327.60000000000002"/>
    <n v="134.55000000000001"/>
    <n v="3"/>
    <m/>
    <m/>
    <x v="0"/>
    <x v="0"/>
    <x v="0"/>
    <x v="0"/>
    <x v="0"/>
    <x v="0"/>
  </r>
  <r>
    <x v="1"/>
    <x v="11"/>
    <x v="22"/>
    <x v="86"/>
    <n v="443"/>
    <n v="158560.31"/>
    <n v="77763.22"/>
    <n v="80797.09"/>
    <n v="2"/>
    <n v="16418.55"/>
    <n v="12084.95"/>
    <n v="48178.87"/>
    <n v="44930.51"/>
    <n v="311"/>
    <n v="5556.55"/>
    <n v="7826.76"/>
    <n v="128"/>
    <n v="2090.5300000000002"/>
    <n v="987.72"/>
    <n v="31"/>
    <m/>
    <m/>
    <x v="0"/>
    <x v="0"/>
    <x v="0"/>
    <x v="0"/>
    <x v="0"/>
    <x v="0"/>
  </r>
  <r>
    <x v="1"/>
    <x v="11"/>
    <x v="22"/>
    <x v="87"/>
    <n v="130"/>
    <n v="275413.84999999998"/>
    <n v="49508.72"/>
    <n v="225905.12999999998"/>
    <n v="7"/>
    <n v="12626.75"/>
    <n v="5603.25"/>
    <n v="16108.65"/>
    <n v="28605.58"/>
    <n v="68"/>
    <n v="1928.61"/>
    <n v="980.31"/>
    <n v="28"/>
    <n v="469.71"/>
    <n v="514.44000000000005"/>
    <n v="12"/>
    <m/>
    <m/>
    <x v="0"/>
    <x v="0"/>
    <x v="0"/>
    <x v="0"/>
    <x v="0"/>
    <x v="0"/>
  </r>
  <r>
    <x v="1"/>
    <x v="11"/>
    <x v="22"/>
    <x v="123"/>
    <n v="270"/>
    <n v="71923.95"/>
    <n v="34649.85"/>
    <n v="37274.1"/>
    <n v="0"/>
    <n v="10578.55"/>
    <n v="7594.45"/>
    <n v="22784.73"/>
    <n v="28123.27"/>
    <n v="221"/>
    <n v="74.319999999999993"/>
    <n v="518.48"/>
    <n v="5"/>
    <n v="487.25"/>
    <n v="1037.9000000000001"/>
    <n v="17"/>
    <m/>
    <m/>
    <x v="0"/>
    <x v="0"/>
    <x v="0"/>
    <x v="0"/>
    <x v="0"/>
    <x v="0"/>
  </r>
  <r>
    <x v="1"/>
    <x v="11"/>
    <x v="23"/>
    <x v="135"/>
    <n v="409"/>
    <n v="156549.67000000001"/>
    <n v="66926.91"/>
    <n v="89622.760000000009"/>
    <n v="0"/>
    <n v="3300.29"/>
    <n v="10437.11"/>
    <n v="0"/>
    <n v="0"/>
    <n v="0"/>
    <n v="0"/>
    <n v="0"/>
    <n v="0"/>
    <n v="17939.62"/>
    <n v="79185.649999999994"/>
    <n v="304"/>
    <m/>
    <m/>
    <x v="0"/>
    <x v="0"/>
    <x v="0"/>
    <x v="0"/>
    <x v="0"/>
    <x v="0"/>
  </r>
  <r>
    <x v="1"/>
    <x v="11"/>
    <x v="23"/>
    <x v="90"/>
    <n v="303"/>
    <n v="190327.67"/>
    <n v="28264.74"/>
    <n v="162062.93000000002"/>
    <n v="0"/>
    <n v="3557.29"/>
    <n v="9177.06"/>
    <n v="0"/>
    <n v="0"/>
    <n v="0"/>
    <n v="0"/>
    <n v="0"/>
    <n v="0"/>
    <n v="14077.45"/>
    <n v="152885.9"/>
    <n v="475"/>
    <m/>
    <m/>
    <x v="0"/>
    <x v="0"/>
    <x v="0"/>
    <x v="0"/>
    <x v="0"/>
    <x v="0"/>
  </r>
  <r>
    <x v="1"/>
    <x v="11"/>
    <x v="23"/>
    <x v="91"/>
    <n v="274"/>
    <n v="135383.24"/>
    <n v="26525.48"/>
    <n v="108857.76"/>
    <n v="0"/>
    <n v="2959.23"/>
    <n v="6474.67"/>
    <n v="0"/>
    <n v="0"/>
    <n v="0"/>
    <n v="0"/>
    <n v="0"/>
    <n v="0"/>
    <n v="9242.25"/>
    <n v="102383.1"/>
    <n v="350"/>
    <m/>
    <m/>
    <x v="0"/>
    <x v="0"/>
    <x v="0"/>
    <x v="0"/>
    <x v="0"/>
    <x v="0"/>
  </r>
  <r>
    <x v="1"/>
    <x v="11"/>
    <x v="23"/>
    <x v="124"/>
    <n v="260"/>
    <n v="100394.75"/>
    <n v="28856.14"/>
    <n v="71538.61"/>
    <n v="0"/>
    <n v="2677.55"/>
    <n v="4581.45"/>
    <n v="0"/>
    <n v="0"/>
    <n v="0"/>
    <n v="442.8"/>
    <n v="0"/>
    <n v="2"/>
    <n v="7037.79"/>
    <n v="66957.16"/>
    <n v="246"/>
    <m/>
    <m/>
    <x v="0"/>
    <x v="0"/>
    <x v="0"/>
    <x v="0"/>
    <x v="0"/>
    <x v="0"/>
  </r>
  <r>
    <x v="1"/>
    <x v="11"/>
    <x v="23"/>
    <x v="125"/>
    <n v="44"/>
    <n v="210296.85"/>
    <n v="192007.92"/>
    <n v="18288.929999999993"/>
    <n v="29"/>
    <n v="2004"/>
    <n v="326.5"/>
    <n v="0"/>
    <n v="0"/>
    <n v="0"/>
    <n v="0"/>
    <n v="0"/>
    <n v="0"/>
    <n v="62.92"/>
    <n v="251.68"/>
    <n v="2"/>
    <m/>
    <m/>
    <x v="0"/>
    <x v="0"/>
    <x v="0"/>
    <x v="0"/>
    <x v="0"/>
    <x v="0"/>
  </r>
  <r>
    <x v="1"/>
    <x v="11"/>
    <x v="24"/>
    <x v="94"/>
    <n v="299"/>
    <n v="283984.5"/>
    <n v="200270.44"/>
    <n v="83714.06"/>
    <n v="33"/>
    <n v="36612.639999999999"/>
    <n v="8746.11"/>
    <n v="16958.71"/>
    <n v="4801.4399999999996"/>
    <n v="22"/>
    <n v="2496.4699999999998"/>
    <n v="586.73"/>
    <n v="18"/>
    <n v="2052.92"/>
    <n v="588.08000000000004"/>
    <n v="21"/>
    <m/>
    <m/>
    <x v="0"/>
    <x v="0"/>
    <x v="0"/>
    <x v="0"/>
    <x v="0"/>
    <x v="0"/>
  </r>
  <r>
    <x v="1"/>
    <x v="11"/>
    <x v="24"/>
    <x v="95"/>
    <n v="166"/>
    <n v="121049.69"/>
    <n v="85772.56"/>
    <n v="35277.130000000005"/>
    <n v="15"/>
    <n v="19971.759999999998"/>
    <n v="4989.49"/>
    <n v="7561.2"/>
    <n v="4196.68"/>
    <n v="17"/>
    <n v="520.91"/>
    <n v="354.51"/>
    <n v="6"/>
    <n v="2350.9899999999998"/>
    <n v="1256.5"/>
    <n v="21"/>
    <m/>
    <m/>
    <x v="0"/>
    <x v="0"/>
    <x v="0"/>
    <x v="0"/>
    <x v="0"/>
    <x v="0"/>
  </r>
  <r>
    <x v="1"/>
    <x v="11"/>
    <x v="24"/>
    <x v="96"/>
    <n v="42"/>
    <n v="8405.73"/>
    <n v="6455.84"/>
    <n v="1949.8899999999994"/>
    <n v="0"/>
    <n v="3569.38"/>
    <n v="1826.87"/>
    <n v="1454.56"/>
    <n v="123.02"/>
    <n v="4"/>
    <n v="1195.2"/>
    <n v="0"/>
    <n v="5"/>
    <n v="236.7"/>
    <n v="0"/>
    <n v="1"/>
    <m/>
    <m/>
    <x v="0"/>
    <x v="0"/>
    <x v="0"/>
    <x v="0"/>
    <x v="0"/>
    <x v="0"/>
  </r>
  <r>
    <x v="1"/>
    <x v="11"/>
    <x v="24"/>
    <x v="97"/>
    <n v="229"/>
    <n v="364736.88"/>
    <n v="131820.04999999999"/>
    <n v="232916.83000000002"/>
    <n v="23"/>
    <n v="23234.89"/>
    <n v="9075.11"/>
    <n v="3893.46"/>
    <n v="13248.54"/>
    <n v="24"/>
    <n v="1086.3"/>
    <n v="210.53"/>
    <n v="6"/>
    <n v="454.4"/>
    <n v="1873.08"/>
    <n v="17"/>
    <m/>
    <m/>
    <x v="0"/>
    <x v="0"/>
    <x v="0"/>
    <x v="0"/>
    <x v="0"/>
    <x v="0"/>
  </r>
  <r>
    <x v="1"/>
    <x v="11"/>
    <x v="24"/>
    <x v="98"/>
    <n v="204"/>
    <n v="238035.87"/>
    <n v="112902.23000000001"/>
    <n v="125133.63999999998"/>
    <n v="20"/>
    <n v="23363"/>
    <n v="8974.5"/>
    <n v="13412.8"/>
    <n v="4924.1499999999996"/>
    <n v="32"/>
    <n v="3280.31"/>
    <n v="1726.04"/>
    <n v="28"/>
    <n v="1859.32"/>
    <n v="554.07000000000005"/>
    <n v="17"/>
    <m/>
    <m/>
    <x v="0"/>
    <x v="0"/>
    <x v="0"/>
    <x v="0"/>
    <x v="0"/>
    <x v="0"/>
  </r>
  <r>
    <x v="1"/>
    <x v="11"/>
    <x v="24"/>
    <x v="126"/>
    <n v="96"/>
    <n v="27125.66"/>
    <n v="14130.64"/>
    <n v="12995.02"/>
    <n v="0"/>
    <n v="11010"/>
    <n v="4505"/>
    <n v="1534.73"/>
    <n v="6806.28"/>
    <n v="10"/>
    <n v="335.7"/>
    <n v="187.2"/>
    <n v="2"/>
    <n v="1250.21"/>
    <n v="1496.54"/>
    <n v="9"/>
    <m/>
    <m/>
    <x v="0"/>
    <x v="0"/>
    <x v="0"/>
    <x v="0"/>
    <x v="0"/>
    <x v="0"/>
  </r>
  <r>
    <x v="1"/>
    <x v="11"/>
    <x v="24"/>
    <x v="136"/>
    <n v="95"/>
    <n v="45401.120000000003"/>
    <n v="29692.7"/>
    <n v="15708.420000000002"/>
    <n v="4"/>
    <n v="10780.5"/>
    <n v="3694.5"/>
    <n v="3989.7"/>
    <n v="1076.4000000000001"/>
    <n v="5"/>
    <n v="220.5"/>
    <n v="0"/>
    <n v="2"/>
    <n v="117"/>
    <n v="117"/>
    <n v="7"/>
    <m/>
    <m/>
    <x v="0"/>
    <x v="0"/>
    <x v="0"/>
    <x v="0"/>
    <x v="0"/>
    <x v="0"/>
  </r>
  <r>
    <x v="1"/>
    <x v="11"/>
    <x v="24"/>
    <x v="127"/>
    <n v="468"/>
    <n v="40887.31"/>
    <n v="24994.279999999995"/>
    <n v="15893.030000000002"/>
    <n v="0"/>
    <n v="20403.849999999999"/>
    <n v="9067.25"/>
    <n v="825.73"/>
    <n v="4443.83"/>
    <n v="9"/>
    <n v="377.1"/>
    <n v="305.5"/>
    <n v="8"/>
    <n v="2009.6"/>
    <n v="2076.4499999999998"/>
    <n v="26"/>
    <m/>
    <m/>
    <x v="0"/>
    <x v="0"/>
    <x v="0"/>
    <x v="0"/>
    <x v="0"/>
    <x v="0"/>
  </r>
  <r>
    <x v="1"/>
    <x v="11"/>
    <x v="25"/>
    <x v="101"/>
    <n v="75"/>
    <n v="48748.24"/>
    <n v="14927.28"/>
    <n v="33820.959999999999"/>
    <n v="3"/>
    <n v="6030.25"/>
    <n v="5957.25"/>
    <n v="0"/>
    <n v="0"/>
    <n v="0"/>
    <n v="328.3"/>
    <n v="920"/>
    <n v="14"/>
    <n v="719.73"/>
    <n v="4768.57"/>
    <n v="24"/>
    <m/>
    <m/>
    <x v="0"/>
    <x v="0"/>
    <x v="0"/>
    <x v="0"/>
    <x v="0"/>
    <x v="0"/>
  </r>
  <r>
    <x v="1"/>
    <x v="11"/>
    <x v="25"/>
    <x v="128"/>
    <n v="490"/>
    <n v="101754.93"/>
    <n v="45287.38"/>
    <n v="56467.549999999996"/>
    <n v="0"/>
    <n v="37861.199999999997"/>
    <n v="36504.800000000003"/>
    <n v="0"/>
    <n v="0"/>
    <n v="0"/>
    <n v="226.58"/>
    <n v="702.52"/>
    <n v="5"/>
    <n v="5509.6"/>
    <n v="19260.23"/>
    <n v="159"/>
    <m/>
    <m/>
    <x v="0"/>
    <x v="0"/>
    <x v="0"/>
    <x v="0"/>
    <x v="0"/>
    <x v="0"/>
  </r>
  <r>
    <x v="1"/>
    <x v="11"/>
    <x v="26"/>
    <x v="103"/>
    <n v="687"/>
    <n v="72759.8"/>
    <n v="31341.129999999997"/>
    <n v="41418.670000000006"/>
    <n v="0"/>
    <n v="21912.3"/>
    <n v="21854.7"/>
    <n v="0"/>
    <n v="0"/>
    <n v="0"/>
    <n v="7360.55"/>
    <n v="19054.650000000001"/>
    <n v="220"/>
    <n v="20.28"/>
    <n v="509.32"/>
    <n v="4"/>
    <m/>
    <m/>
    <x v="0"/>
    <x v="0"/>
    <x v="0"/>
    <x v="0"/>
    <x v="0"/>
    <x v="0"/>
  </r>
  <r>
    <x v="1"/>
    <x v="11"/>
    <x v="26"/>
    <x v="104"/>
    <n v="203"/>
    <n v="69906.63"/>
    <n v="54912.92"/>
    <n v="14993.710000000006"/>
    <n v="0"/>
    <n v="21740.01"/>
    <n v="8442.49"/>
    <n v="0"/>
    <n v="0"/>
    <n v="0"/>
    <n v="3236.46"/>
    <n v="2816.64"/>
    <n v="48"/>
    <n v="232.45"/>
    <n v="3734.58"/>
    <n v="10"/>
    <m/>
    <m/>
    <x v="0"/>
    <x v="0"/>
    <x v="0"/>
    <x v="0"/>
    <x v="0"/>
    <x v="0"/>
  </r>
  <r>
    <x v="1"/>
    <x v="11"/>
    <x v="26"/>
    <x v="105"/>
    <n v="295"/>
    <n v="53260.25"/>
    <n v="30361.149999999998"/>
    <n v="22899.100000000002"/>
    <n v="0"/>
    <n v="23610.77"/>
    <n v="12362.98"/>
    <n v="0"/>
    <n v="0"/>
    <n v="0"/>
    <n v="1349.53"/>
    <n v="6384.63"/>
    <n v="74"/>
    <n v="2588.85"/>
    <n v="4151.49"/>
    <n v="28"/>
    <m/>
    <m/>
    <x v="0"/>
    <x v="0"/>
    <x v="0"/>
    <x v="0"/>
    <x v="0"/>
    <x v="0"/>
  </r>
  <r>
    <x v="1"/>
    <x v="11"/>
    <x v="26"/>
    <x v="106"/>
    <n v="80"/>
    <n v="28355.599999999999"/>
    <n v="19009.13"/>
    <n v="9346.4699999999975"/>
    <n v="0"/>
    <n v="5868.01"/>
    <n v="5203.59"/>
    <n v="0"/>
    <n v="0"/>
    <n v="0"/>
    <n v="1691.12"/>
    <n v="4142.88"/>
    <n v="55"/>
    <n v="0"/>
    <n v="0"/>
    <n v="0"/>
    <m/>
    <m/>
    <x v="0"/>
    <x v="0"/>
    <x v="0"/>
    <x v="0"/>
    <x v="0"/>
    <x v="0"/>
  </r>
  <r>
    <x v="2"/>
    <x v="11"/>
    <x v="0"/>
    <x v="3"/>
    <n v="103"/>
    <n v="41762"/>
    <n v="24534.129999999997"/>
    <n v="17227.870000000003"/>
    <n v="0"/>
    <n v="4278.55"/>
    <n v="3689.95"/>
    <n v="12339.73"/>
    <n v="2402.31"/>
    <n v="50"/>
    <n v="3374.39"/>
    <n v="5009.88"/>
    <n v="79"/>
    <n v="3309.46"/>
    <n v="6125.73"/>
    <n v="172"/>
    <n v="0"/>
    <n v="0"/>
    <x v="0"/>
    <x v="0"/>
    <x v="0"/>
    <x v="0"/>
    <x v="0"/>
    <x v="0"/>
  </r>
  <r>
    <x v="2"/>
    <x v="11"/>
    <x v="0"/>
    <x v="4"/>
    <n v="278"/>
    <n v="79911.39"/>
    <n v="36992.1"/>
    <n v="42919.29"/>
    <n v="0"/>
    <n v="13225.45"/>
    <n v="9059.0499999999993"/>
    <n v="4741.3900000000003"/>
    <n v="11435.4"/>
    <n v="58"/>
    <n v="8389.41"/>
    <n v="10137.08"/>
    <n v="176"/>
    <n v="8597.85"/>
    <n v="12287.76"/>
    <n v="423"/>
    <n v="0"/>
    <n v="0"/>
    <x v="0"/>
    <x v="0"/>
    <x v="0"/>
    <x v="0"/>
    <x v="0"/>
    <x v="0"/>
  </r>
  <r>
    <x v="2"/>
    <x v="11"/>
    <x v="0"/>
    <x v="8"/>
    <n v="343"/>
    <n v="84233.48"/>
    <n v="45646.49"/>
    <n v="38586.99"/>
    <n v="0"/>
    <n v="8713.9599999999991"/>
    <n v="5490.04"/>
    <n v="9185.0400000000009"/>
    <n v="15224.17"/>
    <n v="67"/>
    <n v="13187.75"/>
    <n v="7075.07"/>
    <n v="180"/>
    <n v="11396.74"/>
    <n v="10797.71"/>
    <n v="502"/>
    <n v="0"/>
    <n v="0"/>
    <x v="0"/>
    <x v="0"/>
    <x v="0"/>
    <x v="0"/>
    <x v="0"/>
    <x v="0"/>
  </r>
  <r>
    <x v="2"/>
    <x v="11"/>
    <x v="0"/>
    <x v="111"/>
    <n v="374"/>
    <n v="95617.91"/>
    <n v="55062.239999999991"/>
    <n v="40555.670000000013"/>
    <n v="0"/>
    <n v="10060.82"/>
    <n v="5680.71"/>
    <n v="14594.13"/>
    <n v="10459.950000000001"/>
    <n v="84"/>
    <n v="10906.73"/>
    <n v="9036.83"/>
    <n v="192"/>
    <n v="15618.56"/>
    <n v="15378.18"/>
    <n v="691"/>
    <n v="0"/>
    <n v="0"/>
    <x v="0"/>
    <x v="0"/>
    <x v="0"/>
    <x v="0"/>
    <x v="0"/>
    <x v="0"/>
  </r>
  <r>
    <x v="2"/>
    <x v="11"/>
    <x v="0"/>
    <x v="13"/>
    <n v="51"/>
    <n v="10456.25"/>
    <n v="7063.8899999999994"/>
    <n v="3392.3600000000006"/>
    <n v="0"/>
    <n v="1289.77"/>
    <n v="832.23"/>
    <n v="1996.37"/>
    <n v="914.77"/>
    <n v="9"/>
    <n v="1426.42"/>
    <n v="722.64"/>
    <n v="20"/>
    <n v="1602.33"/>
    <n v="922.72"/>
    <n v="59"/>
    <n v="0"/>
    <n v="0"/>
    <x v="0"/>
    <x v="0"/>
    <x v="0"/>
    <x v="0"/>
    <x v="0"/>
    <x v="0"/>
  </r>
  <r>
    <x v="2"/>
    <x v="11"/>
    <x v="0"/>
    <x v="139"/>
    <n v="343"/>
    <n v="94035.15"/>
    <n v="57901.45"/>
    <n v="36133.699999999997"/>
    <n v="0"/>
    <n v="10705.49"/>
    <n v="4308.07"/>
    <n v="9088.68"/>
    <n v="5170.96"/>
    <n v="63"/>
    <n v="16162.88"/>
    <n v="10593.91"/>
    <n v="249"/>
    <n v="19667.400000000001"/>
    <n v="16060.76"/>
    <n v="754"/>
    <n v="0"/>
    <n v="0"/>
    <x v="0"/>
    <x v="0"/>
    <x v="0"/>
    <x v="0"/>
    <x v="0"/>
    <x v="0"/>
  </r>
  <r>
    <x v="2"/>
    <x v="11"/>
    <x v="0"/>
    <x v="140"/>
    <n v="313"/>
    <n v="114688.49"/>
    <n v="49208.67"/>
    <n v="65479.820000000007"/>
    <n v="0"/>
    <n v="9086.4"/>
    <n v="4522.6099999999997"/>
    <n v="8774.17"/>
    <n v="24831.89"/>
    <n v="102"/>
    <n v="14916.17"/>
    <n v="11012.86"/>
    <n v="227"/>
    <n v="13543.93"/>
    <n v="25112.46"/>
    <n v="654"/>
    <n v="0"/>
    <n v="0"/>
    <x v="0"/>
    <x v="0"/>
    <x v="0"/>
    <x v="0"/>
    <x v="0"/>
    <x v="0"/>
  </r>
  <r>
    <x v="2"/>
    <x v="11"/>
    <x v="0"/>
    <x v="141"/>
    <n v="284"/>
    <n v="65109.03"/>
    <n v="45131.409999999996"/>
    <n v="19977.620000000003"/>
    <n v="0"/>
    <n v="8492.08"/>
    <n v="3555.68"/>
    <n v="11693.72"/>
    <n v="2114.71"/>
    <n v="47"/>
    <n v="11203.33"/>
    <n v="7842.39"/>
    <n v="159"/>
    <n v="12622.28"/>
    <n v="6464.84"/>
    <n v="440"/>
    <n v="0"/>
    <n v="0"/>
    <x v="0"/>
    <x v="0"/>
    <x v="0"/>
    <x v="0"/>
    <x v="0"/>
    <x v="0"/>
  </r>
  <r>
    <x v="2"/>
    <x v="11"/>
    <x v="0"/>
    <x v="142"/>
    <n v="271"/>
    <n v="96775.56"/>
    <n v="49646.67"/>
    <n v="47128.89"/>
    <n v="0"/>
    <n v="6664.2"/>
    <n v="4290.09"/>
    <n v="16365.75"/>
    <n v="18159.03"/>
    <n v="90"/>
    <n v="15544.91"/>
    <n v="14045.87"/>
    <n v="274"/>
    <n v="9672.81"/>
    <n v="10633.9"/>
    <n v="494"/>
    <n v="0"/>
    <n v="0"/>
    <x v="0"/>
    <x v="0"/>
    <x v="0"/>
    <x v="0"/>
    <x v="0"/>
    <x v="0"/>
  </r>
  <r>
    <x v="2"/>
    <x v="11"/>
    <x v="1"/>
    <x v="0"/>
    <n v="1069"/>
    <n v="667094.31000000006"/>
    <n v="178861.74"/>
    <n v="488232.57000000007"/>
    <n v="63"/>
    <n v="88271.82"/>
    <n v="48579.43"/>
    <n v="33118.379999999997"/>
    <n v="16948.150000000001"/>
    <n v="281"/>
    <n v="20413.810000000001"/>
    <n v="10215.299999999999"/>
    <n v="281"/>
    <n v="11524.59"/>
    <n v="17735.009999999998"/>
    <n v="392"/>
    <n v="23182.14"/>
    <n v="394754.7"/>
    <x v="0"/>
    <x v="0"/>
    <x v="0"/>
    <x v="0"/>
    <x v="0"/>
    <x v="0"/>
  </r>
  <r>
    <x v="2"/>
    <x v="11"/>
    <x v="1"/>
    <x v="1"/>
    <n v="511"/>
    <n v="730115.76"/>
    <n v="54887.680000000008"/>
    <n v="675228.08"/>
    <n v="31"/>
    <n v="30576.2"/>
    <n v="34928.800000000003"/>
    <n v="1689.52"/>
    <n v="3400.76"/>
    <n v="16"/>
    <n v="8662.2999999999993"/>
    <n v="16630.88"/>
    <n v="169"/>
    <n v="5528.89"/>
    <n v="12903.29"/>
    <n v="236"/>
    <n v="5978.77"/>
    <n v="607364.4"/>
    <x v="0"/>
    <x v="0"/>
    <x v="0"/>
    <x v="0"/>
    <x v="0"/>
    <x v="0"/>
  </r>
  <r>
    <x v="2"/>
    <x v="11"/>
    <x v="1"/>
    <x v="22"/>
    <n v="30"/>
    <n v="21419.42"/>
    <n v="10887.689999999999"/>
    <n v="10531.73"/>
    <n v="0"/>
    <n v="2625.88"/>
    <n v="2035.37"/>
    <n v="6.58"/>
    <n v="59.2"/>
    <n v="1"/>
    <n v="178"/>
    <n v="407.73"/>
    <n v="5"/>
    <n v="6397.23"/>
    <n v="8029.43"/>
    <n v="26"/>
    <n v="0"/>
    <n v="0"/>
    <x v="0"/>
    <x v="0"/>
    <x v="0"/>
    <x v="0"/>
    <x v="0"/>
    <x v="0"/>
  </r>
  <r>
    <x v="2"/>
    <x v="11"/>
    <x v="1"/>
    <x v="23"/>
    <n v="103"/>
    <n v="54857.3"/>
    <n v="25604.7"/>
    <n v="29252.600000000002"/>
    <n v="7"/>
    <n v="8553.66"/>
    <n v="5723.84"/>
    <n v="2951.83"/>
    <n v="2778.2"/>
    <n v="14"/>
    <n v="7797.85"/>
    <n v="8166.45"/>
    <n v="100"/>
    <n v="9.66"/>
    <n v="25.11"/>
    <n v="5"/>
    <n v="5825.7"/>
    <n v="12559"/>
    <x v="0"/>
    <x v="0"/>
    <x v="0"/>
    <x v="0"/>
    <x v="0"/>
    <x v="0"/>
  </r>
  <r>
    <x v="2"/>
    <x v="11"/>
    <x v="1"/>
    <x v="24"/>
    <n v="1"/>
    <n v="389544.54"/>
    <n v="98891.74"/>
    <n v="290652.79999999999"/>
    <n v="41"/>
    <n v="0"/>
    <n v="0"/>
    <n v="0"/>
    <n v="0"/>
    <n v="0"/>
    <n v="0"/>
    <n v="0"/>
    <n v="0"/>
    <n v="0"/>
    <n v="0"/>
    <n v="0"/>
    <n v="96615.74"/>
    <n v="290652.79999999999"/>
    <x v="0"/>
    <x v="0"/>
    <x v="0"/>
    <x v="0"/>
    <x v="0"/>
    <x v="0"/>
  </r>
  <r>
    <x v="2"/>
    <x v="11"/>
    <x v="1"/>
    <x v="112"/>
    <n v="197"/>
    <n v="59534.45"/>
    <n v="25699.579999999998"/>
    <n v="33834.869999999995"/>
    <n v="5"/>
    <n v="13250.1"/>
    <n v="13785.9"/>
    <n v="1840.29"/>
    <n v="1700"/>
    <n v="16"/>
    <n v="2770.3"/>
    <n v="3248.01"/>
    <n v="52"/>
    <n v="2366.98"/>
    <n v="2998.66"/>
    <n v="95"/>
    <n v="5098.91"/>
    <n v="12102.3"/>
    <x v="0"/>
    <x v="0"/>
    <x v="0"/>
    <x v="0"/>
    <x v="0"/>
    <x v="0"/>
  </r>
  <r>
    <x v="2"/>
    <x v="11"/>
    <x v="2"/>
    <x v="114"/>
    <n v="584"/>
    <n v="610051.15"/>
    <n v="242418.38999999998"/>
    <n v="367632.76"/>
    <n v="12"/>
    <n v="42038"/>
    <n v="34078"/>
    <n v="48446.69"/>
    <n v="36502.269999999997"/>
    <n v="204"/>
    <n v="112557.8"/>
    <n v="152936.4"/>
    <n v="1908"/>
    <n v="8648.36"/>
    <n v="5244.4"/>
    <n v="74"/>
    <n v="27137.54"/>
    <n v="138871.70000000001"/>
    <x v="0"/>
    <x v="0"/>
    <x v="0"/>
    <x v="0"/>
    <x v="0"/>
    <x v="0"/>
  </r>
  <r>
    <x v="2"/>
    <x v="11"/>
    <x v="2"/>
    <x v="25"/>
    <n v="306"/>
    <n v="210536.19"/>
    <n v="75756.850000000006"/>
    <n v="134779.34"/>
    <n v="0"/>
    <n v="20978.65"/>
    <n v="25245.35"/>
    <n v="14601.34"/>
    <n v="13267.07"/>
    <n v="85"/>
    <n v="38963.97"/>
    <n v="95784.89"/>
    <n v="1045"/>
    <n v="965.89"/>
    <n v="482.03"/>
    <n v="34"/>
    <n v="0"/>
    <n v="0"/>
    <x v="0"/>
    <x v="0"/>
    <x v="0"/>
    <x v="0"/>
    <x v="0"/>
    <x v="0"/>
  </r>
  <r>
    <x v="2"/>
    <x v="11"/>
    <x v="2"/>
    <x v="26"/>
    <n v="301"/>
    <n v="287694.09000000003"/>
    <n v="99843.010000000009"/>
    <n v="187851.08000000002"/>
    <n v="0"/>
    <n v="18840.02"/>
    <n v="23453.73"/>
    <n v="18749.310000000001"/>
    <n v="21348.71"/>
    <n v="84"/>
    <n v="59089.49"/>
    <n v="141175.5"/>
    <n v="1465"/>
    <n v="223.19"/>
    <n v="1873.12"/>
    <n v="13"/>
    <n v="0"/>
    <n v="0"/>
    <x v="0"/>
    <x v="0"/>
    <x v="0"/>
    <x v="0"/>
    <x v="0"/>
    <x v="0"/>
  </r>
  <r>
    <x v="2"/>
    <x v="11"/>
    <x v="3"/>
    <x v="27"/>
    <n v="205"/>
    <n v="76035.539999999994"/>
    <n v="31976.440000000002"/>
    <n v="44059.099999999991"/>
    <n v="0"/>
    <n v="7380.5"/>
    <n v="5207"/>
    <n v="13356.09"/>
    <n v="25612.240000000002"/>
    <n v="91"/>
    <n v="8366.9500000000007"/>
    <n v="12210.71"/>
    <n v="173"/>
    <n v="2374.9"/>
    <n v="1029.1500000000001"/>
    <n v="13"/>
    <n v="0"/>
    <n v="0"/>
    <x v="0"/>
    <x v="0"/>
    <x v="0"/>
    <x v="0"/>
    <x v="0"/>
    <x v="0"/>
  </r>
  <r>
    <x v="2"/>
    <x v="11"/>
    <x v="3"/>
    <x v="28"/>
    <n v="127"/>
    <n v="144499.23000000001"/>
    <n v="93377.08"/>
    <n v="51122.150000000009"/>
    <n v="15"/>
    <n v="12974.25"/>
    <n v="5355.75"/>
    <n v="12442.83"/>
    <n v="5199.3500000000004"/>
    <n v="50"/>
    <n v="7301.62"/>
    <n v="2401.67"/>
    <n v="107"/>
    <n v="335.7"/>
    <n v="81.2"/>
    <n v="10"/>
    <n v="60224.68"/>
    <n v="38084.18"/>
    <x v="0"/>
    <x v="0"/>
    <x v="0"/>
    <x v="0"/>
    <x v="0"/>
    <x v="0"/>
  </r>
  <r>
    <x v="2"/>
    <x v="11"/>
    <x v="3"/>
    <x v="29"/>
    <n v="315"/>
    <n v="443014.13"/>
    <n v="205058"/>
    <n v="237956.13"/>
    <n v="29"/>
    <n v="24989.64"/>
    <n v="16969.16"/>
    <n v="25883.919999999998"/>
    <n v="39485.949999999997"/>
    <n v="162"/>
    <n v="29553.360000000001"/>
    <n v="40180.25"/>
    <n v="618"/>
    <n v="6370.18"/>
    <n v="381.98"/>
    <n v="17"/>
    <n v="114998.9"/>
    <n v="140938.79999999999"/>
    <x v="0"/>
    <x v="0"/>
    <x v="0"/>
    <x v="0"/>
    <x v="0"/>
    <x v="0"/>
  </r>
  <r>
    <x v="2"/>
    <x v="11"/>
    <x v="3"/>
    <x v="115"/>
    <n v="140"/>
    <n v="43023.08"/>
    <n v="23186"/>
    <n v="19837.080000000002"/>
    <n v="0"/>
    <n v="5156"/>
    <n v="3432"/>
    <n v="12904.06"/>
    <n v="11403.95"/>
    <n v="63"/>
    <n v="3585.36"/>
    <n v="4812.2299999999996"/>
    <n v="106"/>
    <n v="800.58"/>
    <n v="188.9"/>
    <n v="30"/>
    <n v="0"/>
    <n v="0"/>
    <x v="0"/>
    <x v="0"/>
    <x v="0"/>
    <x v="0"/>
    <x v="0"/>
    <x v="0"/>
  </r>
  <r>
    <x v="2"/>
    <x v="11"/>
    <x v="4"/>
    <x v="31"/>
    <n v="72"/>
    <n v="94179.45"/>
    <n v="418.8"/>
    <n v="93760.65"/>
    <n v="0"/>
    <n v="0"/>
    <n v="0"/>
    <n v="0"/>
    <n v="0"/>
    <n v="0"/>
    <n v="55.8"/>
    <n v="0"/>
    <n v="1"/>
    <n v="0"/>
    <n v="0"/>
    <n v="0"/>
    <n v="0"/>
    <n v="0"/>
    <x v="0"/>
    <x v="0"/>
    <x v="0"/>
    <x v="0"/>
    <x v="0"/>
    <x v="0"/>
  </r>
  <r>
    <x v="2"/>
    <x v="11"/>
    <x v="4"/>
    <x v="32"/>
    <n v="51"/>
    <n v="72702.3"/>
    <n v="0"/>
    <n v="72702.3"/>
    <n v="0"/>
    <n v="0"/>
    <n v="0"/>
    <n v="0"/>
    <n v="0"/>
    <n v="0"/>
    <n v="0"/>
    <n v="0"/>
    <n v="0"/>
    <n v="0"/>
    <n v="0"/>
    <n v="0"/>
    <n v="0"/>
    <n v="0"/>
    <x v="0"/>
    <x v="0"/>
    <x v="0"/>
    <x v="0"/>
    <x v="0"/>
    <x v="0"/>
  </r>
  <r>
    <x v="2"/>
    <x v="11"/>
    <x v="5"/>
    <x v="33"/>
    <n v="130"/>
    <n v="73434.559999999998"/>
    <n v="59546.950000000004"/>
    <n v="13887.609999999993"/>
    <n v="1"/>
    <n v="13602.38"/>
    <n v="3923.87"/>
    <n v="18957.84"/>
    <n v="9425.61"/>
    <n v="25"/>
    <n v="480.12"/>
    <n v="518.11"/>
    <n v="8"/>
    <n v="585.01"/>
    <n v="20.02"/>
    <n v="2"/>
    <n v="25921.599999999999"/>
    <n v="0"/>
    <x v="0"/>
    <x v="0"/>
    <x v="0"/>
    <x v="0"/>
    <x v="0"/>
    <x v="0"/>
  </r>
  <r>
    <x v="2"/>
    <x v="11"/>
    <x v="5"/>
    <x v="35"/>
    <n v="0"/>
    <n v="1698361.35"/>
    <n v="36021.56"/>
    <n v="1662339.79"/>
    <n v="25"/>
    <n v="0"/>
    <n v="0"/>
    <n v="0"/>
    <n v="0"/>
    <n v="0"/>
    <n v="0"/>
    <n v="0"/>
    <n v="0"/>
    <n v="0"/>
    <n v="0"/>
    <n v="0"/>
    <n v="36021.56"/>
    <n v="1662340"/>
    <x v="0"/>
    <x v="0"/>
    <x v="0"/>
    <x v="0"/>
    <x v="0"/>
    <x v="0"/>
  </r>
  <r>
    <x v="2"/>
    <x v="11"/>
    <x v="5"/>
    <x v="36"/>
    <n v="58"/>
    <n v="20752.86"/>
    <n v="9633.17"/>
    <n v="11119.69"/>
    <n v="0"/>
    <n v="1926.35"/>
    <n v="1157.6500000000001"/>
    <n v="7677.22"/>
    <n v="9934.74"/>
    <n v="16"/>
    <n v="0"/>
    <n v="0"/>
    <n v="0"/>
    <n v="29.6"/>
    <n v="27.3"/>
    <n v="2"/>
    <n v="0"/>
    <n v="0"/>
    <x v="0"/>
    <x v="0"/>
    <x v="0"/>
    <x v="0"/>
    <x v="0"/>
    <x v="0"/>
  </r>
  <r>
    <x v="2"/>
    <x v="11"/>
    <x v="5"/>
    <x v="144"/>
    <n v="230"/>
    <n v="135105.24"/>
    <n v="62055.880000000005"/>
    <n v="73049.359999999986"/>
    <n v="0"/>
    <n v="9654.7999999999993"/>
    <n v="4529.7"/>
    <n v="47697.7"/>
    <n v="65419.91"/>
    <n v="141"/>
    <n v="3724.51"/>
    <n v="2403.69"/>
    <n v="40"/>
    <n v="862.87"/>
    <n v="696.06"/>
    <n v="15"/>
    <n v="0"/>
    <n v="0"/>
    <x v="0"/>
    <x v="0"/>
    <x v="0"/>
    <x v="0"/>
    <x v="0"/>
    <x v="0"/>
  </r>
  <r>
    <x v="2"/>
    <x v="11"/>
    <x v="6"/>
    <x v="38"/>
    <n v="144"/>
    <n v="701019.75"/>
    <n v="78903.26999999999"/>
    <n v="622116.48"/>
    <n v="21"/>
    <n v="11708.88"/>
    <n v="8148.62"/>
    <n v="724.3"/>
    <n v="0"/>
    <n v="2"/>
    <n v="2842.2"/>
    <n v="9771.64"/>
    <n v="114"/>
    <n v="18905.77"/>
    <n v="23438.29"/>
    <n v="107"/>
    <n v="41102.120000000003"/>
    <n v="580757.9"/>
    <x v="0"/>
    <x v="0"/>
    <x v="0"/>
    <x v="0"/>
    <x v="0"/>
    <x v="0"/>
  </r>
  <r>
    <x v="2"/>
    <x v="11"/>
    <x v="6"/>
    <x v="116"/>
    <n v="181"/>
    <n v="236756.91"/>
    <n v="76366.84"/>
    <n v="160390.07"/>
    <n v="8"/>
    <n v="12906.8"/>
    <n v="12836.2"/>
    <n v="521.9"/>
    <n v="556.6"/>
    <n v="14"/>
    <n v="20379.34"/>
    <n v="25451.85"/>
    <n v="332"/>
    <n v="37258.800000000003"/>
    <n v="38031.99"/>
    <n v="223"/>
    <n v="0"/>
    <n v="83513.429999999993"/>
    <x v="0"/>
    <x v="0"/>
    <x v="0"/>
    <x v="0"/>
    <x v="0"/>
    <x v="0"/>
  </r>
  <r>
    <x v="2"/>
    <x v="11"/>
    <x v="6"/>
    <x v="117"/>
    <n v="166"/>
    <n v="103373.83"/>
    <n v="45553.93"/>
    <n v="57819.9"/>
    <n v="0"/>
    <n v="5586.9"/>
    <n v="5255.6"/>
    <n v="0"/>
    <n v="915.8"/>
    <n v="3"/>
    <n v="11580.45"/>
    <n v="18780.23"/>
    <n v="221"/>
    <n v="24836.58"/>
    <n v="32868.269999999997"/>
    <n v="177"/>
    <n v="0"/>
    <n v="0"/>
    <x v="0"/>
    <x v="0"/>
    <x v="0"/>
    <x v="0"/>
    <x v="0"/>
    <x v="0"/>
  </r>
  <r>
    <x v="2"/>
    <x v="11"/>
    <x v="6"/>
    <x v="146"/>
    <n v="61"/>
    <n v="49986.47"/>
    <n v="30350.34"/>
    <n v="19636.13"/>
    <n v="1"/>
    <n v="6964.75"/>
    <n v="3030.25"/>
    <n v="0"/>
    <n v="0"/>
    <n v="0"/>
    <n v="2707.13"/>
    <n v="3200.36"/>
    <n v="45"/>
    <n v="18868.46"/>
    <n v="8811.7099999999991"/>
    <n v="68"/>
    <n v="0"/>
    <n v="4593.8100000000004"/>
    <x v="0"/>
    <x v="0"/>
    <x v="0"/>
    <x v="0"/>
    <x v="0"/>
    <x v="0"/>
  </r>
  <r>
    <x v="2"/>
    <x v="11"/>
    <x v="7"/>
    <x v="41"/>
    <n v="218"/>
    <n v="223078.75"/>
    <n v="174674.41999999998"/>
    <n v="48404.330000000016"/>
    <n v="0"/>
    <n v="15711.9"/>
    <n v="13768.1"/>
    <n v="4840.8599999999997"/>
    <n v="1780.88"/>
    <n v="26"/>
    <n v="28090.799999999999"/>
    <n v="32637.06"/>
    <n v="472"/>
    <n v="99.86"/>
    <n v="218.29"/>
    <n v="5"/>
    <n v="0"/>
    <n v="0"/>
    <x v="0"/>
    <x v="0"/>
    <x v="0"/>
    <x v="0"/>
    <x v="0"/>
    <x v="0"/>
  </r>
  <r>
    <x v="2"/>
    <x v="11"/>
    <x v="8"/>
    <x v="42"/>
    <n v="232"/>
    <n v="302467.99"/>
    <n v="76096.06"/>
    <n v="226371.93"/>
    <n v="12"/>
    <n v="20576.38"/>
    <n v="11337.37"/>
    <n v="25462.65"/>
    <n v="13819.94"/>
    <n v="170"/>
    <n v="5665.32"/>
    <n v="3991.43"/>
    <n v="49"/>
    <n v="1960.65"/>
    <n v="2531.2399999999998"/>
    <n v="26"/>
    <n v="20982.06"/>
    <n v="194692"/>
    <x v="0"/>
    <x v="0"/>
    <x v="0"/>
    <x v="0"/>
    <x v="0"/>
    <x v="0"/>
  </r>
  <r>
    <x v="2"/>
    <x v="11"/>
    <x v="8"/>
    <x v="147"/>
    <n v="243"/>
    <n v="453630.81"/>
    <n v="105753.41"/>
    <n v="347877.4"/>
    <n v="20"/>
    <n v="21099.91"/>
    <n v="10776.34"/>
    <n v="7601.22"/>
    <n v="7960.89"/>
    <n v="104"/>
    <n v="17100.78"/>
    <n v="15089.5"/>
    <n v="160"/>
    <n v="190.88"/>
    <n v="1745.56"/>
    <n v="22"/>
    <n v="59481.62"/>
    <n v="312305.09999999998"/>
    <x v="0"/>
    <x v="0"/>
    <x v="0"/>
    <x v="0"/>
    <x v="0"/>
    <x v="0"/>
  </r>
  <r>
    <x v="2"/>
    <x v="11"/>
    <x v="9"/>
    <x v="43"/>
    <n v="541"/>
    <n v="170055.49"/>
    <n v="108042.1"/>
    <n v="62013.389999999985"/>
    <n v="0"/>
    <n v="50339.02"/>
    <n v="21344.73"/>
    <n v="35303.199999999997"/>
    <n v="30729.9"/>
    <n v="72"/>
    <n v="6448.17"/>
    <n v="3183.06"/>
    <n v="77"/>
    <n v="15951.71"/>
    <n v="6755.7"/>
    <n v="37"/>
    <n v="0"/>
    <n v="0"/>
    <x v="0"/>
    <x v="0"/>
    <x v="0"/>
    <x v="0"/>
    <x v="0"/>
    <x v="0"/>
  </r>
  <r>
    <x v="2"/>
    <x v="11"/>
    <x v="9"/>
    <x v="44"/>
    <n v="3"/>
    <n v="600"/>
    <n v="600"/>
    <n v="0"/>
    <n v="0"/>
    <n v="600"/>
    <n v="0"/>
    <n v="0"/>
    <n v="0"/>
    <n v="0"/>
    <n v="0"/>
    <n v="0"/>
    <n v="0"/>
    <n v="0"/>
    <n v="0"/>
    <n v="0"/>
    <n v="0"/>
    <n v="0"/>
    <x v="0"/>
    <x v="0"/>
    <x v="0"/>
    <x v="0"/>
    <x v="0"/>
    <x v="0"/>
  </r>
  <r>
    <x v="2"/>
    <x v="11"/>
    <x v="9"/>
    <x v="45"/>
    <n v="84"/>
    <n v="35982.28"/>
    <n v="18667.169999999998"/>
    <n v="17315.11"/>
    <n v="0"/>
    <n v="5242.95"/>
    <n v="2926.8"/>
    <n v="7114.78"/>
    <n v="9863.82"/>
    <n v="15"/>
    <n v="604.86"/>
    <n v="2323.77"/>
    <n v="22"/>
    <n v="5222.58"/>
    <n v="2200.7199999999998"/>
    <n v="16"/>
    <n v="0"/>
    <n v="0"/>
    <x v="0"/>
    <x v="0"/>
    <x v="0"/>
    <x v="0"/>
    <x v="0"/>
    <x v="0"/>
  </r>
  <r>
    <x v="2"/>
    <x v="11"/>
    <x v="9"/>
    <x v="148"/>
    <n v="355"/>
    <n v="125971.36"/>
    <n v="89157.099999999991"/>
    <n v="36814.260000000009"/>
    <n v="0"/>
    <n v="32461.3"/>
    <n v="15591.7"/>
    <n v="40608.92"/>
    <n v="15088.69"/>
    <n v="64"/>
    <n v="6211.4"/>
    <n v="3260.95"/>
    <n v="56"/>
    <n v="7585.48"/>
    <n v="2872.92"/>
    <n v="18"/>
    <n v="0"/>
    <n v="0"/>
    <x v="0"/>
    <x v="0"/>
    <x v="0"/>
    <x v="0"/>
    <x v="0"/>
    <x v="0"/>
  </r>
  <r>
    <x v="2"/>
    <x v="11"/>
    <x v="10"/>
    <x v="47"/>
    <n v="56"/>
    <n v="105572.36"/>
    <n v="66183.33"/>
    <n v="39389.03"/>
    <n v="8"/>
    <n v="6273"/>
    <n v="1597"/>
    <n v="1633.82"/>
    <n v="5029.18"/>
    <n v="12"/>
    <n v="3630.6"/>
    <n v="1408.38"/>
    <n v="48"/>
    <n v="163.41"/>
    <n v="305.37"/>
    <n v="6"/>
    <n v="54334.5"/>
    <n v="31049.1"/>
    <x v="0"/>
    <x v="0"/>
    <x v="0"/>
    <x v="0"/>
    <x v="0"/>
    <x v="0"/>
  </r>
  <r>
    <x v="2"/>
    <x v="11"/>
    <x v="10"/>
    <x v="49"/>
    <n v="182"/>
    <n v="761020.89"/>
    <n v="469830.94"/>
    <n v="291189.95"/>
    <n v="35"/>
    <n v="15749.5"/>
    <n v="4878"/>
    <n v="16323.4"/>
    <n v="3687.48"/>
    <n v="44"/>
    <n v="21950.880000000001"/>
    <n v="9855.25"/>
    <n v="264"/>
    <n v="6187.16"/>
    <n v="1758.52"/>
    <n v="24"/>
    <n v="378521"/>
    <n v="271010.7"/>
    <x v="0"/>
    <x v="0"/>
    <x v="0"/>
    <x v="0"/>
    <x v="0"/>
    <x v="0"/>
  </r>
  <r>
    <x v="2"/>
    <x v="11"/>
    <x v="10"/>
    <x v="52"/>
    <n v="145"/>
    <n v="35398.99"/>
    <n v="21696.969999999998"/>
    <n v="13702.02"/>
    <n v="0"/>
    <n v="6985.65"/>
    <n v="2579.85"/>
    <n v="9617.34"/>
    <n v="5298.33"/>
    <n v="28"/>
    <n v="2574.25"/>
    <n v="1935.7"/>
    <n v="36"/>
    <n v="2519.73"/>
    <n v="3888.14"/>
    <n v="41"/>
    <n v="0"/>
    <n v="0"/>
    <x v="0"/>
    <x v="0"/>
    <x v="0"/>
    <x v="0"/>
    <x v="0"/>
    <x v="0"/>
  </r>
  <r>
    <x v="2"/>
    <x v="11"/>
    <x v="10"/>
    <x v="53"/>
    <n v="100"/>
    <n v="257384.52"/>
    <n v="154566.18"/>
    <n v="102818.34"/>
    <n v="20"/>
    <n v="8936.6299999999992"/>
    <n v="3117.12"/>
    <n v="5900.55"/>
    <n v="6541.43"/>
    <n v="16"/>
    <n v="4437.3999999999996"/>
    <n v="2330.4499999999998"/>
    <n v="64"/>
    <n v="220.8"/>
    <n v="195"/>
    <n v="6"/>
    <n v="135070.79999999999"/>
    <n v="90634.3"/>
    <x v="0"/>
    <x v="0"/>
    <x v="0"/>
    <x v="0"/>
    <x v="0"/>
    <x v="0"/>
  </r>
  <r>
    <x v="2"/>
    <x v="11"/>
    <x v="10"/>
    <x v="54"/>
    <n v="101"/>
    <n v="375985.49"/>
    <n v="259895.21"/>
    <n v="116090.28"/>
    <n v="27"/>
    <n v="10088.14"/>
    <n v="3620.61"/>
    <n v="7449.17"/>
    <n v="3430.42"/>
    <n v="23"/>
    <n v="7354.6"/>
    <n v="1766.77"/>
    <n v="92"/>
    <n v="320.2"/>
    <n v="20.74"/>
    <n v="12"/>
    <n v="233968.1"/>
    <n v="107251.7"/>
    <x v="0"/>
    <x v="0"/>
    <x v="0"/>
    <x v="0"/>
    <x v="0"/>
    <x v="0"/>
  </r>
  <r>
    <x v="2"/>
    <x v="11"/>
    <x v="10"/>
    <x v="118"/>
    <n v="84"/>
    <n v="156294.69"/>
    <n v="97838.76999999999"/>
    <n v="58455.920000000013"/>
    <n v="13"/>
    <n v="7841"/>
    <n v="2176.5"/>
    <n v="4431.3900000000003"/>
    <n v="649.80999999999995"/>
    <n v="18"/>
    <n v="7893.08"/>
    <n v="1404.1"/>
    <n v="67"/>
    <n v="198.6"/>
    <n v="763.6"/>
    <n v="10"/>
    <n v="77474.7"/>
    <n v="53461.91"/>
    <x v="0"/>
    <x v="0"/>
    <x v="0"/>
    <x v="0"/>
    <x v="0"/>
    <x v="0"/>
  </r>
  <r>
    <x v="2"/>
    <x v="11"/>
    <x v="10"/>
    <x v="131"/>
    <n v="90"/>
    <n v="111223.47"/>
    <n v="48383.15"/>
    <n v="62840.32"/>
    <n v="13"/>
    <n v="8102.2"/>
    <n v="3860.8"/>
    <n v="1737.79"/>
    <n v="2557.5100000000002"/>
    <n v="9"/>
    <n v="1913.36"/>
    <n v="1656.44"/>
    <n v="31"/>
    <n v="562.4"/>
    <n v="120"/>
    <n v="3"/>
    <n v="36067.4"/>
    <n v="54645.57"/>
    <x v="0"/>
    <x v="0"/>
    <x v="0"/>
    <x v="0"/>
    <x v="0"/>
    <x v="0"/>
  </r>
  <r>
    <x v="2"/>
    <x v="11"/>
    <x v="10"/>
    <x v="150"/>
    <n v="81"/>
    <n v="215633.14"/>
    <n v="144312.73000000001"/>
    <n v="71320.41"/>
    <n v="20"/>
    <n v="7909.38"/>
    <n v="2680.62"/>
    <n v="6858.79"/>
    <n v="4515.97"/>
    <n v="17"/>
    <n v="4065.27"/>
    <n v="2477.2199999999998"/>
    <n v="58"/>
    <n v="322.99"/>
    <n v="425.09"/>
    <n v="12"/>
    <n v="125156.3"/>
    <n v="61221.47"/>
    <x v="0"/>
    <x v="0"/>
    <x v="0"/>
    <x v="0"/>
    <x v="0"/>
    <x v="0"/>
  </r>
  <r>
    <x v="2"/>
    <x v="11"/>
    <x v="27"/>
    <x v="119"/>
    <n v="37"/>
    <n v="21360.77"/>
    <n v="3823.3"/>
    <n v="17537.47"/>
    <n v="1"/>
    <n v="2245"/>
    <n v="2575"/>
    <n v="161"/>
    <n v="1744.6"/>
    <n v="2"/>
    <n v="936.77"/>
    <n v="4273.8500000000004"/>
    <n v="26"/>
    <n v="118.53"/>
    <n v="310.01"/>
    <n v="7"/>
    <n v="0"/>
    <n v="8634.01"/>
    <x v="0"/>
    <x v="0"/>
    <x v="0"/>
    <x v="0"/>
    <x v="0"/>
    <x v="0"/>
  </r>
  <r>
    <x v="2"/>
    <x v="11"/>
    <x v="11"/>
    <x v="57"/>
    <n v="204"/>
    <n v="53678.89"/>
    <n v="37286.090000000004"/>
    <n v="16392.799999999996"/>
    <n v="0"/>
    <n v="36958.120000000003"/>
    <n v="12469.48"/>
    <n v="0.56999999999999995"/>
    <n v="1707.18"/>
    <n v="1"/>
    <n v="327.39999999999998"/>
    <n v="2216.14"/>
    <n v="20"/>
    <n v="0"/>
    <n v="0"/>
    <n v="0"/>
    <n v="0"/>
    <n v="0"/>
    <x v="0"/>
    <x v="0"/>
    <x v="0"/>
    <x v="0"/>
    <x v="0"/>
    <x v="0"/>
  </r>
  <r>
    <x v="2"/>
    <x v="11"/>
    <x v="11"/>
    <x v="120"/>
    <n v="174"/>
    <n v="44688.4"/>
    <n v="33735.58"/>
    <n v="10952.82"/>
    <n v="0"/>
    <n v="33735.58"/>
    <n v="10952.82"/>
    <n v="0"/>
    <n v="0"/>
    <n v="0"/>
    <n v="0"/>
    <n v="0"/>
    <n v="0"/>
    <n v="0"/>
    <n v="0"/>
    <n v="0"/>
    <n v="0"/>
    <n v="0"/>
    <x v="0"/>
    <x v="0"/>
    <x v="0"/>
    <x v="0"/>
    <x v="0"/>
    <x v="0"/>
  </r>
  <r>
    <x v="2"/>
    <x v="11"/>
    <x v="12"/>
    <x v="60"/>
    <n v="70"/>
    <n v="442089.05"/>
    <n v="440586.56"/>
    <n v="1502.4899999999907"/>
    <n v="14"/>
    <n v="9953.76"/>
    <n v="1502.49"/>
    <n v="1255.2"/>
    <n v="0"/>
    <n v="4"/>
    <n v="377.6"/>
    <n v="0"/>
    <n v="3"/>
    <n v="0"/>
    <n v="0"/>
    <n v="0"/>
    <n v="428528"/>
    <n v="0"/>
    <x v="0"/>
    <x v="0"/>
    <x v="0"/>
    <x v="0"/>
    <x v="0"/>
    <x v="0"/>
  </r>
  <r>
    <x v="2"/>
    <x v="11"/>
    <x v="12"/>
    <x v="61"/>
    <n v="146"/>
    <n v="62430.67"/>
    <n v="18290.089999999997"/>
    <n v="44140.58"/>
    <n v="5"/>
    <n v="8142.65"/>
    <n v="1763.35"/>
    <n v="6063.61"/>
    <n v="2338.7399999999998"/>
    <n v="28"/>
    <n v="666.8"/>
    <n v="680.03"/>
    <n v="11"/>
    <n v="3417.03"/>
    <n v="1561.02"/>
    <n v="18"/>
    <n v="0"/>
    <n v="37797.440000000002"/>
    <x v="0"/>
    <x v="0"/>
    <x v="0"/>
    <x v="0"/>
    <x v="0"/>
    <x v="0"/>
  </r>
  <r>
    <x v="2"/>
    <x v="11"/>
    <x v="12"/>
    <x v="55"/>
    <n v="168"/>
    <n v="343801.29"/>
    <n v="167908.03999999998"/>
    <n v="175893.25"/>
    <n v="26"/>
    <n v="15520.64"/>
    <n v="5423.11"/>
    <n v="5243.94"/>
    <n v="10775.31"/>
    <n v="40"/>
    <n v="6591.36"/>
    <n v="3198.73"/>
    <n v="68"/>
    <n v="707.2"/>
    <n v="3650.29"/>
    <n v="33"/>
    <n v="139844.9"/>
    <n v="152845.79999999999"/>
    <x v="0"/>
    <x v="0"/>
    <x v="0"/>
    <x v="0"/>
    <x v="0"/>
    <x v="0"/>
  </r>
  <r>
    <x v="2"/>
    <x v="11"/>
    <x v="13"/>
    <x v="154"/>
    <n v="472"/>
    <n v="87646.33"/>
    <n v="17377.34"/>
    <n v="70268.990000000005"/>
    <n v="0"/>
    <n v="6051.2"/>
    <n v="20214.8"/>
    <n v="702.47"/>
    <n v="2747.96"/>
    <n v="17"/>
    <n v="9008.73"/>
    <n v="44478.49"/>
    <n v="369"/>
    <n v="408.94"/>
    <n v="2827.74"/>
    <n v="94"/>
    <n v="0"/>
    <n v="0"/>
    <x v="0"/>
    <x v="0"/>
    <x v="0"/>
    <x v="0"/>
    <x v="0"/>
    <x v="0"/>
  </r>
  <r>
    <x v="2"/>
    <x v="11"/>
    <x v="14"/>
    <x v="63"/>
    <n v="25"/>
    <n v="51236.82"/>
    <n v="32545.239999999998"/>
    <n v="18691.580000000002"/>
    <n v="0"/>
    <n v="2779.25"/>
    <n v="1440.75"/>
    <n v="25887.25"/>
    <n v="15154.25"/>
    <n v="19"/>
    <n v="3878.74"/>
    <n v="2096.58"/>
    <n v="19"/>
    <n v="0"/>
    <n v="0"/>
    <n v="0"/>
    <n v="0"/>
    <n v="0"/>
    <x v="0"/>
    <x v="0"/>
    <x v="0"/>
    <x v="0"/>
    <x v="0"/>
    <x v="0"/>
  </r>
  <r>
    <x v="2"/>
    <x v="11"/>
    <x v="15"/>
    <x v="64"/>
    <n v="22"/>
    <n v="76044.509999999995"/>
    <n v="33074.76"/>
    <n v="42969.749999999993"/>
    <n v="4"/>
    <n v="2376.88"/>
    <n v="1148.1199999999999"/>
    <n v="408.2"/>
    <n v="858"/>
    <n v="5"/>
    <n v="112.54"/>
    <n v="975.44"/>
    <n v="8"/>
    <n v="0"/>
    <n v="0"/>
    <n v="0"/>
    <n v="30177.14"/>
    <n v="39988.19"/>
    <x v="0"/>
    <x v="0"/>
    <x v="0"/>
    <x v="0"/>
    <x v="0"/>
    <x v="0"/>
  </r>
  <r>
    <x v="2"/>
    <x v="11"/>
    <x v="16"/>
    <x v="65"/>
    <n v="143"/>
    <n v="47700.39"/>
    <n v="24909.54"/>
    <n v="22790.85"/>
    <n v="0"/>
    <n v="13623.39"/>
    <n v="6715.36"/>
    <n v="219.76"/>
    <n v="1957.74"/>
    <n v="6"/>
    <n v="10973.81"/>
    <n v="14062.22"/>
    <n v="241"/>
    <n v="92.58"/>
    <n v="55.53"/>
    <n v="16"/>
    <n v="0"/>
    <n v="0"/>
    <x v="0"/>
    <x v="0"/>
    <x v="0"/>
    <x v="0"/>
    <x v="0"/>
    <x v="0"/>
  </r>
  <r>
    <x v="2"/>
    <x v="11"/>
    <x v="16"/>
    <x v="121"/>
    <n v="74"/>
    <n v="46206.45"/>
    <n v="17105.96"/>
    <n v="29100.489999999998"/>
    <n v="0"/>
    <n v="4888"/>
    <n v="3664.5"/>
    <n v="4754.9799999999996"/>
    <n v="4204.68"/>
    <n v="28"/>
    <n v="7154.98"/>
    <n v="20411.919999999998"/>
    <n v="237"/>
    <n v="308"/>
    <n v="819.39"/>
    <n v="6"/>
    <n v="0"/>
    <n v="0"/>
    <x v="0"/>
    <x v="0"/>
    <x v="0"/>
    <x v="0"/>
    <x v="0"/>
    <x v="0"/>
  </r>
  <r>
    <x v="2"/>
    <x v="11"/>
    <x v="17"/>
    <x v="68"/>
    <n v="584"/>
    <n v="230673.1"/>
    <n v="78851.88"/>
    <n v="151821.22"/>
    <n v="0"/>
    <n v="12769.75"/>
    <n v="22785.75"/>
    <n v="20054.32"/>
    <n v="20998.77"/>
    <n v="98"/>
    <n v="36919.26"/>
    <n v="106759.1"/>
    <n v="1247"/>
    <n v="6930.55"/>
    <n v="1277.58"/>
    <n v="81"/>
    <n v="0"/>
    <n v="0"/>
    <x v="0"/>
    <x v="0"/>
    <x v="0"/>
    <x v="0"/>
    <x v="0"/>
    <x v="0"/>
  </r>
  <r>
    <x v="2"/>
    <x v="11"/>
    <x v="17"/>
    <x v="132"/>
    <n v="35"/>
    <n v="63637.16"/>
    <n v="9359.41"/>
    <n v="54277.75"/>
    <n v="4"/>
    <n v="2572.25"/>
    <n v="2160.25"/>
    <n v="1370.71"/>
    <n v="1363.21"/>
    <n v="10"/>
    <n v="4068.81"/>
    <n v="4154.6499999999996"/>
    <n v="88"/>
    <n v="19.600000000000001"/>
    <n v="0"/>
    <n v="2"/>
    <n v="1328.04"/>
    <n v="46599.64"/>
    <x v="0"/>
    <x v="0"/>
    <x v="0"/>
    <x v="0"/>
    <x v="0"/>
    <x v="0"/>
  </r>
  <r>
    <x v="2"/>
    <x v="11"/>
    <x v="18"/>
    <x v="69"/>
    <n v="80"/>
    <n v="496000.49"/>
    <n v="16938.550000000003"/>
    <n v="479061.94"/>
    <n v="2"/>
    <n v="7130"/>
    <n v="3085"/>
    <n v="3595.8"/>
    <n v="601"/>
    <n v="9"/>
    <n v="6070.35"/>
    <n v="4436.42"/>
    <n v="91"/>
    <n v="142.4"/>
    <n v="0"/>
    <n v="3"/>
    <n v="0"/>
    <n v="470939.5"/>
    <x v="0"/>
    <x v="0"/>
    <x v="0"/>
    <x v="0"/>
    <x v="0"/>
    <x v="0"/>
  </r>
  <r>
    <x v="2"/>
    <x v="11"/>
    <x v="19"/>
    <x v="71"/>
    <n v="205"/>
    <n v="226587.1"/>
    <n v="170863.72000000003"/>
    <n v="55723.379999999976"/>
    <n v="3"/>
    <n v="20517.38"/>
    <n v="6926.37"/>
    <n v="22286.49"/>
    <n v="8916.2199999999993"/>
    <n v="71"/>
    <n v="52164.29"/>
    <n v="33939.07"/>
    <n v="678"/>
    <n v="24622.92"/>
    <n v="5941.72"/>
    <n v="26"/>
    <n v="28074.639999999999"/>
    <n v="0"/>
    <x v="0"/>
    <x v="0"/>
    <x v="0"/>
    <x v="0"/>
    <x v="0"/>
    <x v="0"/>
  </r>
  <r>
    <x v="2"/>
    <x v="11"/>
    <x v="19"/>
    <x v="122"/>
    <n v="247"/>
    <n v="343569.17"/>
    <n v="255948.2"/>
    <n v="87620.969999999972"/>
    <n v="3"/>
    <n v="29713.38"/>
    <n v="8981.6200000000008"/>
    <n v="25679.279999999999"/>
    <n v="15888.77"/>
    <n v="69"/>
    <n v="56032.33"/>
    <n v="24847.1"/>
    <n v="325"/>
    <n v="94345.76"/>
    <n v="29920.77"/>
    <n v="75"/>
    <n v="14904.45"/>
    <n v="7982.71"/>
    <x v="0"/>
    <x v="0"/>
    <x v="0"/>
    <x v="0"/>
    <x v="0"/>
    <x v="0"/>
  </r>
  <r>
    <x v="2"/>
    <x v="11"/>
    <x v="20"/>
    <x v="74"/>
    <n v="367"/>
    <n v="193258.23"/>
    <n v="77014.01999999999"/>
    <n v="116244.21000000002"/>
    <n v="2"/>
    <n v="16512.62"/>
    <n v="12778.63"/>
    <n v="31223.17"/>
    <n v="39704.410000000003"/>
    <n v="225"/>
    <n v="26512.51"/>
    <n v="49218.720000000001"/>
    <n v="600"/>
    <n v="1700.72"/>
    <n v="5166.66"/>
    <n v="42"/>
    <n v="0"/>
    <n v="9375.7900000000009"/>
    <x v="0"/>
    <x v="0"/>
    <x v="0"/>
    <x v="0"/>
    <x v="0"/>
    <x v="0"/>
  </r>
  <r>
    <x v="2"/>
    <x v="11"/>
    <x v="20"/>
    <x v="75"/>
    <n v="132"/>
    <n v="463797.91"/>
    <n v="336754.66000000003"/>
    <n v="127043.24999999994"/>
    <n v="37"/>
    <n v="10602.6"/>
    <n v="4076.4"/>
    <n v="15417.9"/>
    <n v="10608.44"/>
    <n v="76"/>
    <n v="19043.66"/>
    <n v="8429.74"/>
    <n v="235"/>
    <n v="3185.5"/>
    <n v="151.44999999999999"/>
    <n v="14"/>
    <n v="287983"/>
    <n v="103777.2"/>
    <x v="0"/>
    <x v="0"/>
    <x v="0"/>
    <x v="0"/>
    <x v="0"/>
    <x v="0"/>
  </r>
  <r>
    <x v="2"/>
    <x v="11"/>
    <x v="20"/>
    <x v="76"/>
    <n v="253"/>
    <n v="436181.82"/>
    <n v="237651.85"/>
    <n v="198529.97"/>
    <n v="47"/>
    <n v="16877.599999999999"/>
    <n v="11289.4"/>
    <n v="27308.57"/>
    <n v="22134.48"/>
    <n v="160"/>
    <n v="23692.17"/>
    <n v="19985.599999999999"/>
    <n v="379"/>
    <n v="3460.91"/>
    <n v="3266.2"/>
    <n v="34"/>
    <n v="158983.6"/>
    <n v="141854.29999999999"/>
    <x v="0"/>
    <x v="0"/>
    <x v="0"/>
    <x v="0"/>
    <x v="0"/>
    <x v="0"/>
  </r>
  <r>
    <x v="2"/>
    <x v="11"/>
    <x v="20"/>
    <x v="77"/>
    <n v="323"/>
    <n v="305808.31"/>
    <n v="122746.22"/>
    <n v="183062.09"/>
    <n v="25"/>
    <n v="14810.26"/>
    <n v="11237.99"/>
    <n v="28512.23"/>
    <n v="31719.83"/>
    <n v="192"/>
    <n v="14350.37"/>
    <n v="29271.03"/>
    <n v="380"/>
    <n v="4382.3900000000003"/>
    <n v="3530.73"/>
    <n v="58"/>
    <n v="57835.97"/>
    <n v="107302.5"/>
    <x v="0"/>
    <x v="0"/>
    <x v="0"/>
    <x v="0"/>
    <x v="0"/>
    <x v="0"/>
  </r>
  <r>
    <x v="2"/>
    <x v="11"/>
    <x v="20"/>
    <x v="78"/>
    <n v="199"/>
    <n v="282576.57"/>
    <n v="150145.82"/>
    <n v="132430.75"/>
    <n v="36"/>
    <n v="11045.42"/>
    <n v="6124.33"/>
    <n v="22038.7"/>
    <n v="17009.849999999999"/>
    <n v="120"/>
    <n v="14038.09"/>
    <n v="14912.41"/>
    <n v="283"/>
    <n v="2812.44"/>
    <n v="2720.13"/>
    <n v="26"/>
    <n v="92493.17"/>
    <n v="91664.03"/>
    <x v="0"/>
    <x v="0"/>
    <x v="0"/>
    <x v="0"/>
    <x v="0"/>
    <x v="0"/>
  </r>
  <r>
    <x v="2"/>
    <x v="11"/>
    <x v="21"/>
    <x v="79"/>
    <n v="45"/>
    <n v="46883.72"/>
    <n v="29759.68"/>
    <n v="17124.04"/>
    <n v="0"/>
    <n v="2322.4"/>
    <n v="1124.0999999999999"/>
    <n v="5290.83"/>
    <n v="3216.95"/>
    <n v="28"/>
    <n v="2414.9499999999998"/>
    <n v="2593.6799999999998"/>
    <n v="52"/>
    <n v="4375.5"/>
    <n v="10189.31"/>
    <n v="19"/>
    <n v="0"/>
    <n v="0"/>
    <x v="0"/>
    <x v="0"/>
    <x v="0"/>
    <x v="0"/>
    <x v="0"/>
    <x v="0"/>
  </r>
  <r>
    <x v="2"/>
    <x v="11"/>
    <x v="21"/>
    <x v="80"/>
    <n v="38"/>
    <n v="25141.29"/>
    <n v="19563.830000000002"/>
    <n v="5577.4599999999991"/>
    <n v="0"/>
    <n v="1845.45"/>
    <n v="1092.55"/>
    <n v="3728.06"/>
    <n v="2581.3200000000002"/>
    <n v="21"/>
    <n v="759.88"/>
    <n v="1275.43"/>
    <n v="15"/>
    <n v="5061.4399999999996"/>
    <n v="628.16"/>
    <n v="25"/>
    <n v="0"/>
    <n v="0"/>
    <x v="0"/>
    <x v="0"/>
    <x v="0"/>
    <x v="0"/>
    <x v="0"/>
    <x v="0"/>
  </r>
  <r>
    <x v="2"/>
    <x v="11"/>
    <x v="21"/>
    <x v="77"/>
    <n v="0"/>
    <n v="2000"/>
    <n v="2000"/>
    <n v="0"/>
    <n v="0"/>
    <n v="0"/>
    <n v="0"/>
    <n v="0"/>
    <n v="0"/>
    <n v="0"/>
    <n v="0"/>
    <n v="0"/>
    <n v="0"/>
    <n v="0"/>
    <n v="0"/>
    <n v="0"/>
    <n v="0"/>
    <n v="0"/>
    <x v="0"/>
    <x v="0"/>
    <x v="0"/>
    <x v="0"/>
    <x v="0"/>
    <x v="0"/>
  </r>
  <r>
    <x v="2"/>
    <x v="11"/>
    <x v="21"/>
    <x v="78"/>
    <n v="4"/>
    <n v="3762.23"/>
    <n v="3462.45"/>
    <n v="299.7800000000002"/>
    <n v="0"/>
    <n v="406.8"/>
    <n v="79.2"/>
    <n v="579.20000000000005"/>
    <n v="0"/>
    <n v="2"/>
    <n v="228.05"/>
    <n v="220.58"/>
    <n v="3"/>
    <n v="248.4"/>
    <n v="0"/>
    <n v="1"/>
    <n v="0"/>
    <n v="0"/>
    <x v="0"/>
    <x v="0"/>
    <x v="0"/>
    <x v="0"/>
    <x v="0"/>
    <x v="0"/>
  </r>
  <r>
    <x v="2"/>
    <x v="11"/>
    <x v="21"/>
    <x v="155"/>
    <n v="35"/>
    <n v="20419.849999999999"/>
    <n v="15611.18"/>
    <n v="4808.6699999999983"/>
    <n v="0"/>
    <n v="1785.1"/>
    <n v="930.9"/>
    <n v="3149.51"/>
    <n v="2851.63"/>
    <n v="19"/>
    <n v="396.56"/>
    <n v="324.77999999999997"/>
    <n v="6"/>
    <n v="1819.01"/>
    <n v="701.36"/>
    <n v="20"/>
    <n v="0"/>
    <n v="0"/>
    <x v="0"/>
    <x v="0"/>
    <x v="0"/>
    <x v="0"/>
    <x v="0"/>
    <x v="0"/>
  </r>
  <r>
    <x v="2"/>
    <x v="11"/>
    <x v="30"/>
    <x v="134"/>
    <n v="0"/>
    <n v="149360.76"/>
    <n v="15545"/>
    <n v="133815.76"/>
    <n v="55"/>
    <n v="0"/>
    <n v="0"/>
    <n v="0"/>
    <n v="0"/>
    <n v="0"/>
    <n v="0"/>
    <n v="0"/>
    <n v="0"/>
    <n v="0"/>
    <n v="0"/>
    <n v="0"/>
    <n v="15545"/>
    <n v="133815.79999999999"/>
    <x v="0"/>
    <x v="0"/>
    <x v="0"/>
    <x v="0"/>
    <x v="0"/>
    <x v="0"/>
  </r>
  <r>
    <x v="2"/>
    <x v="11"/>
    <x v="28"/>
    <x v="6"/>
    <n v="272"/>
    <n v="46624.68"/>
    <n v="26400.57"/>
    <n v="20224.11"/>
    <n v="0"/>
    <n v="14613.41"/>
    <n v="7684.64"/>
    <n v="717.93"/>
    <n v="321.85000000000002"/>
    <n v="9"/>
    <n v="1985.02"/>
    <n v="4614.3999999999996"/>
    <n v="67"/>
    <n v="8749.2099999999991"/>
    <n v="7603.22"/>
    <n v="412"/>
    <n v="0"/>
    <n v="0"/>
    <x v="0"/>
    <x v="0"/>
    <x v="0"/>
    <x v="0"/>
    <x v="0"/>
    <x v="0"/>
  </r>
  <r>
    <x v="2"/>
    <x v="11"/>
    <x v="28"/>
    <x v="9"/>
    <n v="2"/>
    <n v="332.8"/>
    <n v="332.8"/>
    <n v="0"/>
    <n v="0"/>
    <n v="204"/>
    <n v="0"/>
    <n v="80"/>
    <n v="0"/>
    <n v="1"/>
    <n v="0"/>
    <n v="0"/>
    <n v="1"/>
    <n v="48.8"/>
    <n v="0"/>
    <n v="1"/>
    <n v="0"/>
    <n v="0"/>
    <x v="0"/>
    <x v="0"/>
    <x v="0"/>
    <x v="0"/>
    <x v="0"/>
    <x v="0"/>
  </r>
  <r>
    <x v="2"/>
    <x v="11"/>
    <x v="28"/>
    <x v="10"/>
    <n v="1"/>
    <n v="506"/>
    <n v="101.19999999999999"/>
    <n v="404.8"/>
    <n v="0"/>
    <n v="15.6"/>
    <n v="62.4"/>
    <n v="0"/>
    <n v="0"/>
    <n v="0"/>
    <n v="44.16"/>
    <n v="176.64"/>
    <n v="2"/>
    <n v="41.44"/>
    <n v="165.76"/>
    <n v="3"/>
    <n v="0"/>
    <n v="0"/>
    <x v="0"/>
    <x v="0"/>
    <x v="0"/>
    <x v="0"/>
    <x v="0"/>
    <x v="0"/>
  </r>
  <r>
    <x v="2"/>
    <x v="11"/>
    <x v="28"/>
    <x v="12"/>
    <n v="3"/>
    <n v="1370.25"/>
    <n v="191.43"/>
    <n v="1178.82"/>
    <n v="0"/>
    <n v="39.450000000000003"/>
    <n v="171.55"/>
    <n v="17.600000000000001"/>
    <n v="70.400000000000006"/>
    <n v="1"/>
    <n v="91.07"/>
    <n v="600.28"/>
    <n v="6"/>
    <n v="43.31"/>
    <n v="336.59"/>
    <n v="7"/>
    <n v="0"/>
    <n v="0"/>
    <x v="0"/>
    <x v="0"/>
    <x v="0"/>
    <x v="0"/>
    <x v="0"/>
    <x v="0"/>
  </r>
  <r>
    <x v="2"/>
    <x v="11"/>
    <x v="28"/>
    <x v="14"/>
    <n v="230"/>
    <n v="34584.589999999997"/>
    <n v="20997.719999999998"/>
    <n v="13586.869999999999"/>
    <n v="0"/>
    <n v="12834.4"/>
    <n v="6124.1"/>
    <n v="8.2200000000000006"/>
    <n v="74.010000000000005"/>
    <n v="1"/>
    <n v="710.49"/>
    <n v="1081.76"/>
    <n v="19"/>
    <n v="7258.61"/>
    <n v="6307"/>
    <n v="372"/>
    <n v="0"/>
    <n v="0"/>
    <x v="0"/>
    <x v="0"/>
    <x v="0"/>
    <x v="0"/>
    <x v="0"/>
    <x v="0"/>
  </r>
  <r>
    <x v="2"/>
    <x v="11"/>
    <x v="28"/>
    <x v="20"/>
    <n v="32"/>
    <n v="4430.1000000000004"/>
    <n v="3546.16"/>
    <n v="883.94000000000051"/>
    <n v="0"/>
    <n v="2090.3000000000002"/>
    <n v="564.70000000000005"/>
    <n v="435.74"/>
    <n v="279.56"/>
    <n v="2"/>
    <n v="264"/>
    <n v="0"/>
    <n v="2"/>
    <n v="756.12"/>
    <n v="39.68"/>
    <n v="20"/>
    <n v="0"/>
    <n v="0"/>
    <x v="0"/>
    <x v="0"/>
    <x v="0"/>
    <x v="0"/>
    <x v="0"/>
    <x v="0"/>
  </r>
  <r>
    <x v="2"/>
    <x v="11"/>
    <x v="28"/>
    <x v="113"/>
    <n v="36"/>
    <n v="5647.71"/>
    <n v="2994.74"/>
    <n v="2652.9700000000003"/>
    <n v="0"/>
    <n v="1606.7"/>
    <n v="1159.3"/>
    <n v="17.600000000000001"/>
    <n v="70.400000000000006"/>
    <n v="1"/>
    <n v="68.86"/>
    <n v="699.44"/>
    <n v="7"/>
    <n v="1301.58"/>
    <n v="723.83"/>
    <n v="48"/>
    <n v="0"/>
    <n v="0"/>
    <x v="0"/>
    <x v="0"/>
    <x v="0"/>
    <x v="0"/>
    <x v="0"/>
    <x v="0"/>
  </r>
  <r>
    <x v="2"/>
    <x v="11"/>
    <x v="28"/>
    <x v="1"/>
    <n v="3"/>
    <n v="638.6"/>
    <n v="545.1"/>
    <n v="93.5"/>
    <n v="0"/>
    <n v="352.5"/>
    <n v="93.5"/>
    <n v="0"/>
    <n v="0"/>
    <n v="0"/>
    <n v="0"/>
    <n v="0"/>
    <n v="0"/>
    <n v="192.6"/>
    <n v="0"/>
    <n v="3"/>
    <n v="0"/>
    <n v="0"/>
    <x v="0"/>
    <x v="0"/>
    <x v="0"/>
    <x v="0"/>
    <x v="0"/>
    <x v="0"/>
  </r>
  <r>
    <x v="2"/>
    <x v="11"/>
    <x v="28"/>
    <x v="24"/>
    <n v="6"/>
    <n v="10922.03"/>
    <n v="0"/>
    <n v="10922.03"/>
    <n v="0"/>
    <n v="0"/>
    <n v="1800"/>
    <n v="0"/>
    <n v="0"/>
    <n v="0"/>
    <n v="0"/>
    <n v="139"/>
    <n v="1"/>
    <n v="0"/>
    <n v="8983.0300000000007"/>
    <n v="22"/>
    <n v="0"/>
    <n v="0"/>
    <x v="0"/>
    <x v="0"/>
    <x v="0"/>
    <x v="0"/>
    <x v="0"/>
    <x v="0"/>
  </r>
  <r>
    <x v="2"/>
    <x v="11"/>
    <x v="32"/>
    <x v="158"/>
    <n v="0"/>
    <n v="6800"/>
    <n v="6800"/>
    <n v="0"/>
    <n v="0"/>
    <n v="0"/>
    <n v="0"/>
    <n v="0"/>
    <n v="0"/>
    <n v="0"/>
    <n v="0"/>
    <n v="0"/>
    <n v="0"/>
    <n v="0"/>
    <n v="0"/>
    <n v="0"/>
    <n v="0"/>
    <n v="0"/>
    <x v="0"/>
    <x v="0"/>
    <x v="0"/>
    <x v="0"/>
    <x v="0"/>
    <x v="0"/>
  </r>
  <r>
    <x v="2"/>
    <x v="11"/>
    <x v="32"/>
    <x v="159"/>
    <n v="1"/>
    <n v="3690"/>
    <n v="3618"/>
    <n v="72"/>
    <n v="0"/>
    <n v="18"/>
    <n v="72"/>
    <n v="0"/>
    <n v="0"/>
    <n v="0"/>
    <n v="0"/>
    <n v="0"/>
    <n v="0"/>
    <n v="0"/>
    <n v="0"/>
    <n v="0"/>
    <n v="0"/>
    <n v="0"/>
    <x v="0"/>
    <x v="0"/>
    <x v="0"/>
    <x v="0"/>
    <x v="0"/>
    <x v="0"/>
  </r>
  <r>
    <x v="2"/>
    <x v="11"/>
    <x v="33"/>
    <x v="160"/>
    <n v="1"/>
    <n v="50"/>
    <n v="50"/>
    <n v="0"/>
    <n v="0"/>
    <n v="50"/>
    <n v="0"/>
    <n v="0"/>
    <n v="0"/>
    <n v="0"/>
    <n v="0"/>
    <n v="0"/>
    <n v="0"/>
    <n v="0"/>
    <n v="0"/>
    <n v="0"/>
    <n v="0"/>
    <n v="0"/>
    <x v="0"/>
    <x v="0"/>
    <x v="0"/>
    <x v="0"/>
    <x v="0"/>
    <x v="0"/>
  </r>
  <r>
    <x v="2"/>
    <x v="11"/>
    <x v="33"/>
    <x v="161"/>
    <n v="9"/>
    <n v="375"/>
    <n v="375"/>
    <n v="0"/>
    <n v="0"/>
    <n v="375"/>
    <n v="0"/>
    <n v="0"/>
    <n v="0"/>
    <n v="0"/>
    <n v="0"/>
    <n v="0"/>
    <n v="0"/>
    <n v="0"/>
    <n v="0"/>
    <n v="0"/>
    <n v="0"/>
    <n v="0"/>
    <x v="0"/>
    <x v="0"/>
    <x v="0"/>
    <x v="0"/>
    <x v="0"/>
    <x v="0"/>
  </r>
  <r>
    <x v="2"/>
    <x v="11"/>
    <x v="33"/>
    <x v="162"/>
    <n v="11"/>
    <n v="417.5"/>
    <n v="417.5"/>
    <n v="0"/>
    <n v="0"/>
    <n v="417.5"/>
    <n v="0"/>
    <n v="0"/>
    <n v="0"/>
    <n v="0"/>
    <n v="0"/>
    <n v="0"/>
    <n v="0"/>
    <n v="0"/>
    <n v="0"/>
    <n v="0"/>
    <n v="0"/>
    <n v="0"/>
    <x v="0"/>
    <x v="0"/>
    <x v="0"/>
    <x v="0"/>
    <x v="0"/>
    <x v="0"/>
  </r>
  <r>
    <x v="2"/>
    <x v="11"/>
    <x v="34"/>
    <x v="163"/>
    <n v="23"/>
    <n v="10153.35"/>
    <n v="6500.6"/>
    <n v="3652.75"/>
    <n v="0"/>
    <n v="2373"/>
    <n v="729.5"/>
    <n v="0"/>
    <n v="0"/>
    <n v="0"/>
    <n v="4127.6000000000004"/>
    <n v="2923.25"/>
    <n v="31"/>
    <n v="0"/>
    <n v="0"/>
    <n v="0"/>
    <n v="0"/>
    <n v="0"/>
    <x v="0"/>
    <x v="0"/>
    <x v="0"/>
    <x v="0"/>
    <x v="0"/>
    <x v="0"/>
  </r>
  <r>
    <x v="2"/>
    <x v="11"/>
    <x v="22"/>
    <x v="83"/>
    <n v="205"/>
    <n v="436263.37"/>
    <n v="124575.44"/>
    <n v="311687.93"/>
    <n v="11"/>
    <n v="23750.25"/>
    <n v="10243.5"/>
    <n v="12931.35"/>
    <n v="20621.34"/>
    <n v="130"/>
    <n v="297.60000000000002"/>
    <n v="125.45"/>
    <n v="4"/>
    <n v="2573.5300000000002"/>
    <n v="1599.59"/>
    <n v="25"/>
    <n v="84598.71"/>
    <n v="279098.09999999998"/>
    <x v="0"/>
    <x v="0"/>
    <x v="0"/>
    <x v="0"/>
    <x v="0"/>
    <x v="0"/>
  </r>
  <r>
    <x v="2"/>
    <x v="11"/>
    <x v="22"/>
    <x v="84"/>
    <n v="179"/>
    <n v="186028.32"/>
    <n v="90286.23"/>
    <n v="95742.090000000011"/>
    <n v="8"/>
    <n v="19493.63"/>
    <n v="8503.8799999999992"/>
    <n v="13852.31"/>
    <n v="13634.39"/>
    <n v="127"/>
    <n v="2309.02"/>
    <n v="3764.64"/>
    <n v="49"/>
    <n v="2053.06"/>
    <n v="1261.72"/>
    <n v="10"/>
    <n v="52578.21"/>
    <n v="68577.460000000006"/>
    <x v="0"/>
    <x v="0"/>
    <x v="0"/>
    <x v="0"/>
    <x v="0"/>
    <x v="0"/>
  </r>
  <r>
    <x v="2"/>
    <x v="11"/>
    <x v="22"/>
    <x v="85"/>
    <n v="167"/>
    <n v="238128.1"/>
    <n v="38674.479999999996"/>
    <n v="199453.62"/>
    <n v="5"/>
    <n v="18552.009999999998"/>
    <n v="7716.74"/>
    <n v="6938.66"/>
    <n v="14275.07"/>
    <n v="113"/>
    <n v="815.02"/>
    <n v="1468.69"/>
    <n v="23"/>
    <n v="507.2"/>
    <n v="246.68"/>
    <n v="3"/>
    <n v="11861.59"/>
    <n v="175746.4"/>
    <x v="0"/>
    <x v="0"/>
    <x v="0"/>
    <x v="0"/>
    <x v="0"/>
    <x v="0"/>
  </r>
  <r>
    <x v="2"/>
    <x v="11"/>
    <x v="22"/>
    <x v="87"/>
    <n v="289"/>
    <n v="216020.06"/>
    <n v="106101.62999999999"/>
    <n v="109918.43000000001"/>
    <n v="3"/>
    <n v="18935.03"/>
    <n v="13582.48"/>
    <n v="65454.64"/>
    <n v="36859.17"/>
    <n v="193"/>
    <n v="19885.98"/>
    <n v="13992.12"/>
    <n v="358"/>
    <n v="1825.98"/>
    <n v="1618.66"/>
    <n v="28"/>
    <n v="0"/>
    <n v="43866"/>
    <x v="0"/>
    <x v="0"/>
    <x v="0"/>
    <x v="0"/>
    <x v="0"/>
    <x v="0"/>
  </r>
  <r>
    <x v="2"/>
    <x v="11"/>
    <x v="22"/>
    <x v="164"/>
    <n v="513"/>
    <n v="173646.62"/>
    <n v="67715.03"/>
    <n v="105931.59"/>
    <n v="0"/>
    <n v="18931.2"/>
    <n v="13103.3"/>
    <n v="33945.599999999999"/>
    <n v="72893.7"/>
    <n v="328"/>
    <n v="11438.5"/>
    <n v="17765.439999999999"/>
    <n v="238"/>
    <n v="3399.73"/>
    <n v="2169.15"/>
    <n v="24"/>
    <n v="0"/>
    <n v="0"/>
    <x v="0"/>
    <x v="0"/>
    <x v="0"/>
    <x v="0"/>
    <x v="0"/>
    <x v="0"/>
  </r>
  <r>
    <x v="2"/>
    <x v="11"/>
    <x v="23"/>
    <x v="135"/>
    <n v="260"/>
    <n v="94171.54"/>
    <n v="32309.91"/>
    <n v="61861.62999999999"/>
    <n v="0"/>
    <n v="2813.86"/>
    <n v="7991.99"/>
    <n v="0"/>
    <n v="0"/>
    <n v="0"/>
    <n v="0"/>
    <n v="0"/>
    <n v="0"/>
    <n v="9243.0499999999993"/>
    <n v="53869.64"/>
    <n v="193"/>
    <n v="0"/>
    <n v="0"/>
    <x v="0"/>
    <x v="0"/>
    <x v="0"/>
    <x v="0"/>
    <x v="0"/>
    <x v="0"/>
  </r>
  <r>
    <x v="2"/>
    <x v="11"/>
    <x v="23"/>
    <x v="90"/>
    <n v="273"/>
    <n v="165103.95000000001"/>
    <n v="19360.97"/>
    <n v="145742.98000000001"/>
    <n v="0"/>
    <n v="2708.72"/>
    <n v="7862.48"/>
    <n v="0"/>
    <n v="0"/>
    <n v="0"/>
    <n v="0"/>
    <n v="0"/>
    <n v="0"/>
    <n v="15034.25"/>
    <n v="137880.5"/>
    <n v="566"/>
    <n v="0"/>
    <n v="0"/>
    <x v="0"/>
    <x v="0"/>
    <x v="0"/>
    <x v="0"/>
    <x v="0"/>
    <x v="0"/>
  </r>
  <r>
    <x v="2"/>
    <x v="11"/>
    <x v="23"/>
    <x v="91"/>
    <n v="139"/>
    <n v="80999.44"/>
    <n v="9990.16"/>
    <n v="71009.279999999999"/>
    <n v="0"/>
    <n v="1367.45"/>
    <n v="4007.05"/>
    <n v="0"/>
    <n v="0"/>
    <n v="0"/>
    <n v="0"/>
    <n v="0"/>
    <n v="0"/>
    <n v="7560.71"/>
    <n v="67002.23"/>
    <n v="250"/>
    <n v="0"/>
    <n v="0"/>
    <x v="0"/>
    <x v="0"/>
    <x v="0"/>
    <x v="0"/>
    <x v="0"/>
    <x v="0"/>
  </r>
  <r>
    <x v="2"/>
    <x v="11"/>
    <x v="23"/>
    <x v="124"/>
    <n v="197"/>
    <n v="76659.350000000006"/>
    <n v="14695.22"/>
    <n v="61964.130000000005"/>
    <n v="0"/>
    <n v="1956.65"/>
    <n v="4962.2"/>
    <n v="0"/>
    <n v="0"/>
    <n v="0"/>
    <n v="0"/>
    <n v="0"/>
    <n v="0"/>
    <n v="7146.57"/>
    <n v="57001.93"/>
    <n v="234"/>
    <n v="0"/>
    <n v="0"/>
    <x v="0"/>
    <x v="0"/>
    <x v="0"/>
    <x v="0"/>
    <x v="0"/>
    <x v="0"/>
  </r>
  <r>
    <x v="2"/>
    <x v="11"/>
    <x v="23"/>
    <x v="125"/>
    <n v="44"/>
    <n v="70608.22"/>
    <n v="19584.61"/>
    <n v="51023.61"/>
    <n v="5"/>
    <n v="691.8"/>
    <n v="1686"/>
    <n v="0"/>
    <n v="0"/>
    <n v="0"/>
    <n v="0"/>
    <n v="0"/>
    <n v="0"/>
    <n v="2797.81"/>
    <n v="22645.08"/>
    <n v="71"/>
    <n v="15053"/>
    <n v="26692.53"/>
    <x v="0"/>
    <x v="0"/>
    <x v="0"/>
    <x v="0"/>
    <x v="0"/>
    <x v="0"/>
  </r>
  <r>
    <x v="2"/>
    <x v="11"/>
    <x v="23"/>
    <x v="165"/>
    <n v="27"/>
    <n v="13133.85"/>
    <n v="2338.21"/>
    <n v="10795.64"/>
    <n v="0"/>
    <n v="610.95000000000005"/>
    <n v="1397.05"/>
    <n v="0"/>
    <n v="0"/>
    <n v="0"/>
    <n v="0"/>
    <n v="0"/>
    <n v="0"/>
    <n v="1227.26"/>
    <n v="9398.59"/>
    <n v="18"/>
    <n v="0"/>
    <n v="0"/>
    <x v="0"/>
    <x v="0"/>
    <x v="0"/>
    <x v="0"/>
    <x v="0"/>
    <x v="0"/>
  </r>
  <r>
    <x v="2"/>
    <x v="11"/>
    <x v="23"/>
    <x v="166"/>
    <n v="30"/>
    <n v="10905.85"/>
    <n v="1741.96"/>
    <n v="9163.89"/>
    <n v="0"/>
    <n v="461.7"/>
    <n v="858.8"/>
    <n v="0"/>
    <n v="0"/>
    <n v="0"/>
    <n v="0"/>
    <n v="0"/>
    <n v="0"/>
    <n v="982.26"/>
    <n v="8305.09"/>
    <n v="41"/>
    <n v="0"/>
    <n v="0"/>
    <x v="0"/>
    <x v="0"/>
    <x v="0"/>
    <x v="0"/>
    <x v="0"/>
    <x v="0"/>
  </r>
  <r>
    <x v="2"/>
    <x v="11"/>
    <x v="23"/>
    <x v="167"/>
    <n v="19"/>
    <n v="15618.79"/>
    <n v="2925.92"/>
    <n v="12692.87"/>
    <n v="2"/>
    <n v="492.98"/>
    <n v="1003.42"/>
    <n v="56.59"/>
    <n v="1199.21"/>
    <n v="1"/>
    <n v="86.8"/>
    <n v="864.15"/>
    <n v="2"/>
    <n v="195.16"/>
    <n v="2482.69"/>
    <n v="7"/>
    <n v="2094.39"/>
    <n v="7143.4"/>
    <x v="0"/>
    <x v="0"/>
    <x v="0"/>
    <x v="0"/>
    <x v="0"/>
    <x v="0"/>
  </r>
  <r>
    <x v="2"/>
    <x v="11"/>
    <x v="24"/>
    <x v="94"/>
    <n v="379"/>
    <n v="322305.58"/>
    <n v="197380.19"/>
    <n v="124925.39000000001"/>
    <n v="40"/>
    <n v="38974.400000000001"/>
    <n v="16571.849999999999"/>
    <n v="13992.55"/>
    <n v="10976.8"/>
    <n v="35"/>
    <n v="1323.84"/>
    <n v="1397.96"/>
    <n v="17"/>
    <n v="3661.4"/>
    <n v="3186.88"/>
    <n v="48"/>
    <n v="139428"/>
    <n v="92791.9"/>
    <x v="0"/>
    <x v="0"/>
    <x v="0"/>
    <x v="0"/>
    <x v="0"/>
    <x v="0"/>
  </r>
  <r>
    <x v="2"/>
    <x v="11"/>
    <x v="24"/>
    <x v="95"/>
    <n v="72"/>
    <n v="60176.76"/>
    <n v="22930.43"/>
    <n v="37246.33"/>
    <n v="6"/>
    <n v="7246.26"/>
    <n v="3381.29"/>
    <n v="5216.58"/>
    <n v="2923.31"/>
    <n v="11"/>
    <n v="413.83"/>
    <n v="320.95999999999998"/>
    <n v="8"/>
    <n v="296.86"/>
    <n v="618.79999999999995"/>
    <n v="7"/>
    <n v="9756.9"/>
    <n v="30001.97"/>
    <x v="0"/>
    <x v="0"/>
    <x v="0"/>
    <x v="0"/>
    <x v="0"/>
    <x v="0"/>
  </r>
  <r>
    <x v="2"/>
    <x v="11"/>
    <x v="24"/>
    <x v="97"/>
    <n v="257"/>
    <n v="256438.7"/>
    <n v="69077.490000000005"/>
    <n v="187361.21000000002"/>
    <n v="21"/>
    <n v="22320.52"/>
    <n v="13084.48"/>
    <n v="6315.93"/>
    <n v="22885.040000000001"/>
    <n v="36"/>
    <n v="564.24"/>
    <n v="1014.98"/>
    <n v="11"/>
    <n v="516.79999999999995"/>
    <n v="3012.29"/>
    <n v="19"/>
    <n v="39360"/>
    <n v="147364.4"/>
    <x v="0"/>
    <x v="0"/>
    <x v="0"/>
    <x v="0"/>
    <x v="0"/>
    <x v="0"/>
  </r>
  <r>
    <x v="2"/>
    <x v="11"/>
    <x v="24"/>
    <x v="98"/>
    <n v="177"/>
    <n v="279229.34999999998"/>
    <n v="106275.22"/>
    <n v="172954.12999999998"/>
    <n v="24"/>
    <n v="16535.13"/>
    <n v="7903.62"/>
    <n v="9742.1299999999992"/>
    <n v="6991.8"/>
    <n v="25"/>
    <n v="1186"/>
    <n v="4222.92"/>
    <n v="36"/>
    <n v="1413.88"/>
    <n v="271.27"/>
    <n v="12"/>
    <n v="77135.08"/>
    <n v="153564.5"/>
    <x v="0"/>
    <x v="0"/>
    <x v="0"/>
    <x v="0"/>
    <x v="0"/>
    <x v="0"/>
  </r>
  <r>
    <x v="2"/>
    <x v="11"/>
    <x v="24"/>
    <x v="126"/>
    <n v="82"/>
    <n v="27672.18"/>
    <n v="14056.920000000002"/>
    <n v="13615.259999999998"/>
    <n v="0"/>
    <n v="7036.88"/>
    <n v="4360.62"/>
    <n v="5994.84"/>
    <n v="8175.31"/>
    <n v="14"/>
    <n v="190.74"/>
    <n v="237.4"/>
    <n v="5"/>
    <n v="834.46"/>
    <n v="841.93"/>
    <n v="11"/>
    <n v="0"/>
    <n v="0"/>
    <x v="0"/>
    <x v="0"/>
    <x v="0"/>
    <x v="0"/>
    <x v="0"/>
    <x v="0"/>
  </r>
  <r>
    <x v="2"/>
    <x v="11"/>
    <x v="24"/>
    <x v="127"/>
    <n v="672"/>
    <n v="62545.72"/>
    <n v="32189.119999999999"/>
    <n v="30356.600000000002"/>
    <n v="0"/>
    <n v="27649.85"/>
    <n v="14363.15"/>
    <n v="1624.62"/>
    <n v="11704.97"/>
    <n v="23"/>
    <n v="628.61"/>
    <n v="800.46"/>
    <n v="11"/>
    <n v="2286.04"/>
    <n v="3488.02"/>
    <n v="81"/>
    <n v="0"/>
    <n v="0"/>
    <x v="0"/>
    <x v="0"/>
    <x v="0"/>
    <x v="0"/>
    <x v="0"/>
    <x v="0"/>
  </r>
  <r>
    <x v="2"/>
    <x v="11"/>
    <x v="25"/>
    <x v="101"/>
    <n v="71"/>
    <n v="52976.24"/>
    <n v="14209.93"/>
    <n v="38766.31"/>
    <n v="3"/>
    <n v="4550.75"/>
    <n v="6244.25"/>
    <n v="0"/>
    <n v="0"/>
    <n v="0"/>
    <n v="102.57"/>
    <n v="410.28"/>
    <n v="6"/>
    <n v="1049.6099999999999"/>
    <n v="5617.14"/>
    <n v="38"/>
    <n v="8507"/>
    <n v="26494.639999999999"/>
    <x v="0"/>
    <x v="0"/>
    <x v="0"/>
    <x v="0"/>
    <x v="0"/>
    <x v="0"/>
  </r>
  <r>
    <x v="2"/>
    <x v="11"/>
    <x v="25"/>
    <x v="128"/>
    <n v="389"/>
    <n v="89111.83"/>
    <n v="33045.019999999997"/>
    <n v="56066.810000000005"/>
    <n v="0"/>
    <n v="24271.3"/>
    <n v="27916.7"/>
    <n v="0"/>
    <n v="0"/>
    <n v="0"/>
    <n v="196"/>
    <n v="0"/>
    <n v="2"/>
    <n v="8577.7199999999993"/>
    <n v="28150.11"/>
    <n v="236"/>
    <n v="0"/>
    <n v="0"/>
    <x v="0"/>
    <x v="0"/>
    <x v="0"/>
    <x v="0"/>
    <x v="0"/>
    <x v="0"/>
  </r>
  <r>
    <x v="2"/>
    <x v="11"/>
    <x v="25"/>
    <x v="137"/>
    <n v="39"/>
    <n v="122748.5"/>
    <n v="9866.66"/>
    <n v="112881.84"/>
    <n v="7"/>
    <n v="3698.5"/>
    <n v="2875.25"/>
    <n v="0"/>
    <n v="0"/>
    <n v="0"/>
    <n v="0"/>
    <n v="0"/>
    <n v="0"/>
    <n v="4930.2"/>
    <n v="16965.88"/>
    <n v="44"/>
    <n v="1237.96"/>
    <n v="93040.71"/>
    <x v="0"/>
    <x v="0"/>
    <x v="0"/>
    <x v="0"/>
    <x v="0"/>
    <x v="0"/>
  </r>
  <r>
    <x v="2"/>
    <x v="11"/>
    <x v="25"/>
    <x v="169"/>
    <n v="119"/>
    <n v="81010.55"/>
    <n v="7275.34"/>
    <n v="73735.210000000006"/>
    <n v="3"/>
    <n v="5861.88"/>
    <n v="10621.87"/>
    <n v="0"/>
    <n v="1076.4000000000001"/>
    <n v="1"/>
    <n v="369.12"/>
    <n v="727.58"/>
    <n v="13"/>
    <n v="1044.3399999999999"/>
    <n v="11656.1"/>
    <n v="58"/>
    <n v="0"/>
    <n v="49653.26"/>
    <x v="0"/>
    <x v="0"/>
    <x v="0"/>
    <x v="0"/>
    <x v="0"/>
    <x v="0"/>
  </r>
  <r>
    <x v="2"/>
    <x v="11"/>
    <x v="26"/>
    <x v="104"/>
    <n v="162"/>
    <n v="47226.720000000001"/>
    <n v="30469.159999999996"/>
    <n v="16757.560000000005"/>
    <n v="0"/>
    <n v="10954.38"/>
    <n v="9599.3700000000008"/>
    <n v="0"/>
    <n v="0"/>
    <n v="0"/>
    <n v="2368.3200000000002"/>
    <n v="4568.83"/>
    <n v="55"/>
    <n v="165.46"/>
    <n v="2589.36"/>
    <n v="8"/>
    <n v="0"/>
    <n v="0"/>
    <x v="0"/>
    <x v="0"/>
    <x v="0"/>
    <x v="0"/>
    <x v="0"/>
    <x v="0"/>
  </r>
  <r>
    <x v="2"/>
    <x v="11"/>
    <x v="26"/>
    <x v="105"/>
    <n v="357"/>
    <n v="61287.93"/>
    <n v="27544.590000000004"/>
    <n v="33743.339999999997"/>
    <n v="0"/>
    <n v="21653.27"/>
    <n v="18812.98"/>
    <n v="0"/>
    <n v="0"/>
    <n v="0"/>
    <n v="3956.92"/>
    <n v="12502.34"/>
    <n v="159"/>
    <n v="419.4"/>
    <n v="2428.02"/>
    <n v="15"/>
    <n v="0"/>
    <n v="0"/>
    <x v="0"/>
    <x v="0"/>
    <x v="0"/>
    <x v="0"/>
    <x v="0"/>
    <x v="0"/>
  </r>
  <r>
    <x v="2"/>
    <x v="11"/>
    <x v="26"/>
    <x v="106"/>
    <n v="0"/>
    <n v="284.8"/>
    <n v="284.8"/>
    <n v="0"/>
    <n v="0"/>
    <n v="0"/>
    <n v="0"/>
    <n v="0"/>
    <n v="0"/>
    <n v="0"/>
    <n v="284.8"/>
    <n v="0"/>
    <n v="4"/>
    <n v="0"/>
    <n v="0"/>
    <n v="0"/>
    <n v="0"/>
    <n v="0"/>
    <x v="0"/>
    <x v="0"/>
    <x v="0"/>
    <x v="0"/>
    <x v="0"/>
    <x v="0"/>
  </r>
  <r>
    <x v="3"/>
    <x v="11"/>
    <x v="0"/>
    <x v="3"/>
    <n v="34"/>
    <n v="15964.28"/>
    <n v="12234.37"/>
    <n v="3729.91"/>
    <n v="0"/>
    <n v="1211.45"/>
    <n v="1544.05"/>
    <n v="563.70000000000005"/>
    <n v="7343.87"/>
    <n v="19"/>
    <n v="1025.96"/>
    <n v="1785.74"/>
    <n v="28"/>
    <n v="615.79999999999995"/>
    <n v="1560.71"/>
    <n v="49"/>
    <n v="0"/>
    <n v="0"/>
    <x v="0"/>
    <x v="0"/>
    <x v="0"/>
    <x v="0"/>
    <x v="0"/>
    <x v="0"/>
  </r>
  <r>
    <x v="3"/>
    <x v="11"/>
    <x v="0"/>
    <x v="4"/>
    <n v="102"/>
    <n v="39711.279999999999"/>
    <n v="24601.239999999998"/>
    <n v="15110.04"/>
    <n v="0"/>
    <n v="4664.7"/>
    <n v="3912.8"/>
    <n v="3927.16"/>
    <n v="13026.72"/>
    <n v="37"/>
    <n v="1327"/>
    <n v="4672.6499999999996"/>
    <n v="61"/>
    <n v="2087.1799999999998"/>
    <n v="2989.07"/>
    <n v="124"/>
    <n v="0"/>
    <n v="0"/>
    <x v="0"/>
    <x v="0"/>
    <x v="0"/>
    <x v="0"/>
    <x v="0"/>
    <x v="0"/>
  </r>
  <r>
    <x v="3"/>
    <x v="11"/>
    <x v="0"/>
    <x v="243"/>
    <n v="3"/>
    <n v="360"/>
    <n v="0"/>
    <n v="360"/>
    <n v="0"/>
    <n v="360"/>
    <n v="0"/>
    <n v="0"/>
    <n v="0"/>
    <n v="0"/>
    <n v="0"/>
    <n v="0"/>
    <n v="0"/>
    <n v="0"/>
    <n v="0"/>
    <n v="0"/>
    <n v="0"/>
    <n v="0"/>
    <x v="0"/>
    <x v="0"/>
    <x v="0"/>
    <x v="0"/>
    <x v="0"/>
    <x v="0"/>
  </r>
  <r>
    <x v="3"/>
    <x v="11"/>
    <x v="0"/>
    <x v="13"/>
    <n v="270"/>
    <n v="118421.38"/>
    <n v="59168.47"/>
    <n v="59252.91"/>
    <n v="0"/>
    <n v="7948.39"/>
    <n v="4170.1099999999997"/>
    <n v="14178"/>
    <n v="29623.47"/>
    <n v="130"/>
    <n v="15529.07"/>
    <n v="14676.52"/>
    <n v="245"/>
    <n v="14251.45"/>
    <n v="10698.37"/>
    <n v="502"/>
    <n v="0"/>
    <n v="0"/>
    <x v="0"/>
    <x v="0"/>
    <x v="0"/>
    <x v="0"/>
    <x v="0"/>
    <x v="0"/>
  </r>
  <r>
    <x v="3"/>
    <x v="11"/>
    <x v="0"/>
    <x v="141"/>
    <n v="233"/>
    <n v="87541.35"/>
    <n v="37945.890000000007"/>
    <n v="49595.46"/>
    <n v="0"/>
    <n v="7482.96"/>
    <n v="3273.54"/>
    <n v="7416.57"/>
    <n v="12841.47"/>
    <n v="70"/>
    <n v="13855.56"/>
    <n v="11680.66"/>
    <n v="212"/>
    <n v="14570.37"/>
    <n v="10150.219999999999"/>
    <n v="515"/>
    <n v="0"/>
    <n v="0"/>
    <x v="0"/>
    <x v="0"/>
    <x v="0"/>
    <x v="0"/>
    <x v="0"/>
    <x v="0"/>
  </r>
  <r>
    <x v="3"/>
    <x v="11"/>
    <x v="0"/>
    <x v="142"/>
    <n v="354"/>
    <n v="146859.59"/>
    <n v="93560.549999999988"/>
    <n v="53299.040000000001"/>
    <n v="0"/>
    <n v="9745.6"/>
    <n v="5688.9"/>
    <n v="9766.82"/>
    <n v="47126.9"/>
    <n v="154"/>
    <n v="13796.68"/>
    <n v="24676.62"/>
    <n v="325"/>
    <n v="12161.94"/>
    <n v="16068.13"/>
    <n v="621"/>
    <n v="0"/>
    <n v="0"/>
    <x v="0"/>
    <x v="0"/>
    <x v="0"/>
    <x v="0"/>
    <x v="0"/>
    <x v="0"/>
  </r>
  <r>
    <x v="3"/>
    <x v="11"/>
    <x v="0"/>
    <x v="175"/>
    <n v="54"/>
    <n v="36445.129999999997"/>
    <n v="30920.379999999997"/>
    <n v="5524.75"/>
    <n v="0"/>
    <n v="1422.8"/>
    <n v="5599.2"/>
    <n v="389.41"/>
    <n v="10237.81"/>
    <n v="27"/>
    <n v="1992.57"/>
    <n v="11512.38"/>
    <n v="120"/>
    <n v="862.97"/>
    <n v="3570.99"/>
    <n v="108"/>
    <n v="0"/>
    <n v="0"/>
    <x v="0"/>
    <x v="0"/>
    <x v="0"/>
    <x v="0"/>
    <x v="0"/>
    <x v="0"/>
  </r>
  <r>
    <x v="3"/>
    <x v="11"/>
    <x v="0"/>
    <x v="195"/>
    <n v="330"/>
    <n v="106415.2"/>
    <n v="47529.429999999993"/>
    <n v="58885.770000000004"/>
    <n v="0"/>
    <n v="9671.56"/>
    <n v="5001.1899999999996"/>
    <n v="10848.31"/>
    <n v="11935.71"/>
    <n v="70"/>
    <n v="18932.71"/>
    <n v="16814.87"/>
    <n v="263"/>
    <n v="13256.19"/>
    <n v="13777.66"/>
    <n v="605"/>
    <n v="0"/>
    <n v="0"/>
    <x v="0"/>
    <x v="0"/>
    <x v="0"/>
    <x v="0"/>
    <x v="0"/>
    <x v="0"/>
  </r>
  <r>
    <x v="3"/>
    <x v="11"/>
    <x v="0"/>
    <x v="196"/>
    <n v="170"/>
    <n v="59210.73"/>
    <n v="19625.870000000003"/>
    <n v="39584.86"/>
    <n v="0"/>
    <n v="5534.46"/>
    <n v="2348.04"/>
    <n v="7495.94"/>
    <n v="6193.79"/>
    <n v="42"/>
    <n v="14498.44"/>
    <n v="6108.37"/>
    <n v="155"/>
    <n v="8917.02"/>
    <n v="4975.67"/>
    <n v="336"/>
    <n v="0"/>
    <n v="0"/>
    <x v="0"/>
    <x v="0"/>
    <x v="0"/>
    <x v="0"/>
    <x v="0"/>
    <x v="0"/>
  </r>
  <r>
    <x v="3"/>
    <x v="11"/>
    <x v="0"/>
    <x v="213"/>
    <n v="275"/>
    <n v="97461.68"/>
    <n v="44774.729999999996"/>
    <n v="52686.95"/>
    <n v="0"/>
    <n v="7884.4"/>
    <n v="4270.6000000000004"/>
    <n v="8437.0300000000007"/>
    <n v="11610.21"/>
    <n v="72"/>
    <n v="21566.61"/>
    <n v="20413.830000000002"/>
    <n v="355"/>
    <n v="8353.91"/>
    <n v="8480.09"/>
    <n v="363"/>
    <n v="0"/>
    <n v="0"/>
    <x v="0"/>
    <x v="0"/>
    <x v="0"/>
    <x v="0"/>
    <x v="0"/>
    <x v="0"/>
  </r>
  <r>
    <x v="3"/>
    <x v="11"/>
    <x v="0"/>
    <x v="220"/>
    <n v="0"/>
    <n v="93"/>
    <n v="0"/>
    <n v="93"/>
    <n v="0"/>
    <n v="0"/>
    <n v="0"/>
    <n v="0"/>
    <n v="0"/>
    <n v="0"/>
    <n v="0"/>
    <n v="0"/>
    <n v="0"/>
    <n v="0"/>
    <n v="0"/>
    <n v="0"/>
    <n v="0"/>
    <n v="0"/>
    <x v="0"/>
    <x v="0"/>
    <x v="0"/>
    <x v="0"/>
    <x v="0"/>
    <x v="0"/>
  </r>
  <r>
    <x v="3"/>
    <x v="11"/>
    <x v="0"/>
    <x v="244"/>
    <n v="284"/>
    <n v="86487.66"/>
    <n v="29642.840000000004"/>
    <n v="56844.82"/>
    <n v="0"/>
    <n v="9413.01"/>
    <n v="3629.99"/>
    <n v="12328.26"/>
    <n v="4225.3100000000004"/>
    <n v="63"/>
    <n v="18892.68"/>
    <n v="12943.22"/>
    <n v="272"/>
    <n v="12050.87"/>
    <n v="8844.32"/>
    <n v="472"/>
    <n v="0"/>
    <n v="0"/>
    <x v="0"/>
    <x v="0"/>
    <x v="0"/>
    <x v="0"/>
    <x v="0"/>
    <x v="0"/>
  </r>
  <r>
    <x v="3"/>
    <x v="11"/>
    <x v="0"/>
    <x v="251"/>
    <n v="0"/>
    <n v="30"/>
    <n v="0"/>
    <n v="30"/>
    <n v="0"/>
    <n v="0"/>
    <n v="0"/>
    <n v="0"/>
    <n v="0"/>
    <n v="0"/>
    <n v="0"/>
    <n v="0"/>
    <n v="0"/>
    <n v="0"/>
    <n v="0"/>
    <n v="0"/>
    <n v="0"/>
    <n v="0"/>
    <x v="0"/>
    <x v="0"/>
    <x v="0"/>
    <x v="0"/>
    <x v="0"/>
    <x v="0"/>
  </r>
  <r>
    <x v="3"/>
    <x v="11"/>
    <x v="0"/>
    <x v="252"/>
    <n v="340"/>
    <n v="178022.42"/>
    <n v="103715.28000000001"/>
    <n v="74307.14"/>
    <n v="0"/>
    <n v="18071.45"/>
    <n v="11779.55"/>
    <n v="14277.59"/>
    <n v="51965.45"/>
    <n v="198"/>
    <n v="18584.32"/>
    <n v="22730.65"/>
    <n v="371"/>
    <n v="13047.78"/>
    <n v="17239.63"/>
    <n v="650"/>
    <n v="0"/>
    <n v="0"/>
    <x v="0"/>
    <x v="0"/>
    <x v="0"/>
    <x v="0"/>
    <x v="0"/>
    <x v="0"/>
  </r>
  <r>
    <x v="3"/>
    <x v="11"/>
    <x v="1"/>
    <x v="0"/>
    <n v="1301"/>
    <n v="1298979.98"/>
    <n v="1097297.69"/>
    <n v="201682.28999999998"/>
    <n v="112"/>
    <n v="123767.7"/>
    <n v="51999.78"/>
    <n v="35806.699999999997"/>
    <n v="18812.16"/>
    <n v="425"/>
    <n v="15571.99"/>
    <n v="15884.85"/>
    <n v="246"/>
    <n v="13384.32"/>
    <n v="16468.07"/>
    <n v="359"/>
    <n v="8302.58"/>
    <n v="994132.8"/>
    <x v="0"/>
    <x v="0"/>
    <x v="0"/>
    <x v="0"/>
    <x v="0"/>
    <x v="0"/>
  </r>
  <r>
    <x v="3"/>
    <x v="11"/>
    <x v="1"/>
    <x v="1"/>
    <n v="619"/>
    <n v="1089675.17"/>
    <n v="1033893.9099999999"/>
    <n v="55781.259999999995"/>
    <n v="58"/>
    <n v="33472.199999999997"/>
    <n v="35183.800000000003"/>
    <n v="778.88"/>
    <n v="2068.8000000000002"/>
    <n v="21"/>
    <n v="9278.14"/>
    <n v="19473.66"/>
    <n v="235"/>
    <n v="6247.04"/>
    <n v="12431.48"/>
    <n v="362"/>
    <n v="2100"/>
    <n v="964736.2"/>
    <x v="0"/>
    <x v="0"/>
    <x v="0"/>
    <x v="0"/>
    <x v="0"/>
    <x v="0"/>
  </r>
  <r>
    <x v="3"/>
    <x v="11"/>
    <x v="1"/>
    <x v="6"/>
    <n v="38"/>
    <n v="4556.32"/>
    <n v="1661"/>
    <n v="2895.3199999999997"/>
    <n v="0"/>
    <n v="1311.7"/>
    <n v="1123.3"/>
    <n v="0"/>
    <n v="0"/>
    <n v="0"/>
    <n v="881.4"/>
    <n v="256.82"/>
    <n v="9"/>
    <n v="702.22"/>
    <n v="280.88"/>
    <n v="21"/>
    <n v="0"/>
    <n v="0"/>
    <x v="0"/>
    <x v="0"/>
    <x v="0"/>
    <x v="0"/>
    <x v="0"/>
    <x v="0"/>
  </r>
  <r>
    <x v="3"/>
    <x v="11"/>
    <x v="1"/>
    <x v="22"/>
    <n v="20"/>
    <n v="10018.459999999999"/>
    <n v="5243.3599999999988"/>
    <n v="4775.1000000000004"/>
    <n v="0"/>
    <n v="1429.25"/>
    <n v="1678.25"/>
    <n v="0"/>
    <n v="0"/>
    <n v="0"/>
    <n v="60.55"/>
    <n v="545.03"/>
    <n v="8"/>
    <n v="2445.3000000000002"/>
    <n v="3020.08"/>
    <n v="9"/>
    <n v="0"/>
    <n v="0"/>
    <x v="0"/>
    <x v="0"/>
    <x v="0"/>
    <x v="0"/>
    <x v="0"/>
    <x v="0"/>
  </r>
  <r>
    <x v="3"/>
    <x v="11"/>
    <x v="1"/>
    <x v="23"/>
    <n v="131"/>
    <n v="65262.559999999998"/>
    <n v="29257.689999999995"/>
    <n v="36004.870000000003"/>
    <n v="3"/>
    <n v="11381.64"/>
    <n v="7783.36"/>
    <n v="2442.5"/>
    <n v="3337.36"/>
    <n v="34"/>
    <n v="19654.93"/>
    <n v="9331.77"/>
    <n v="124"/>
    <n v="36.799999999999997"/>
    <n v="32.96"/>
    <n v="10"/>
    <n v="0"/>
    <n v="8772.24"/>
    <x v="0"/>
    <x v="0"/>
    <x v="0"/>
    <x v="0"/>
    <x v="0"/>
    <x v="0"/>
  </r>
  <r>
    <x v="3"/>
    <x v="11"/>
    <x v="1"/>
    <x v="24"/>
    <n v="0"/>
    <n v="1242542.3500000001"/>
    <n v="1230089.3900000001"/>
    <n v="12452.96"/>
    <n v="54"/>
    <n v="0"/>
    <n v="0"/>
    <n v="0"/>
    <n v="0"/>
    <n v="0"/>
    <n v="0"/>
    <n v="0"/>
    <n v="0"/>
    <n v="0"/>
    <n v="0"/>
    <n v="0"/>
    <n v="11003.96"/>
    <n v="1230089"/>
    <x v="0"/>
    <x v="0"/>
    <x v="0"/>
    <x v="0"/>
    <x v="0"/>
    <x v="0"/>
  </r>
  <r>
    <x v="3"/>
    <x v="11"/>
    <x v="1"/>
    <x v="20"/>
    <n v="0"/>
    <n v="483"/>
    <n v="0"/>
    <n v="483"/>
    <n v="0"/>
    <n v="0"/>
    <n v="0"/>
    <n v="0"/>
    <n v="0"/>
    <n v="0"/>
    <n v="0"/>
    <n v="0"/>
    <n v="0"/>
    <n v="0"/>
    <n v="0"/>
    <n v="0"/>
    <n v="0"/>
    <n v="0"/>
    <x v="0"/>
    <x v="0"/>
    <x v="0"/>
    <x v="0"/>
    <x v="0"/>
    <x v="0"/>
  </r>
  <r>
    <x v="3"/>
    <x v="11"/>
    <x v="1"/>
    <x v="112"/>
    <n v="235"/>
    <n v="44968.23"/>
    <n v="27075.490000000005"/>
    <n v="17892.739999999998"/>
    <n v="1"/>
    <n v="13425.5"/>
    <n v="14851.5"/>
    <n v="678.26"/>
    <n v="1365.34"/>
    <n v="9"/>
    <n v="2954.29"/>
    <n v="2306.2399999999998"/>
    <n v="44"/>
    <n v="592.69000000000005"/>
    <n v="969.71"/>
    <n v="35"/>
    <n v="0"/>
    <n v="7582.7"/>
    <x v="0"/>
    <x v="0"/>
    <x v="0"/>
    <x v="0"/>
    <x v="0"/>
    <x v="0"/>
  </r>
  <r>
    <x v="3"/>
    <x v="11"/>
    <x v="1"/>
    <x v="143"/>
    <n v="20"/>
    <n v="5349.95"/>
    <n v="3002.5"/>
    <n v="2347.4499999999998"/>
    <n v="0"/>
    <n v="1699.25"/>
    <n v="1598.25"/>
    <n v="205.79"/>
    <n v="673.61"/>
    <n v="3"/>
    <n v="442.41"/>
    <n v="730.64"/>
    <n v="10"/>
    <n v="0"/>
    <n v="0"/>
    <n v="0"/>
    <n v="0"/>
    <n v="0"/>
    <x v="0"/>
    <x v="0"/>
    <x v="0"/>
    <x v="0"/>
    <x v="0"/>
    <x v="0"/>
  </r>
  <r>
    <x v="3"/>
    <x v="11"/>
    <x v="1"/>
    <x v="214"/>
    <n v="23"/>
    <n v="13732.01"/>
    <n v="7213.3600000000006"/>
    <n v="6518.65"/>
    <n v="1"/>
    <n v="2886.25"/>
    <n v="578.75"/>
    <n v="1956.6"/>
    <n v="0"/>
    <n v="1"/>
    <n v="110.7"/>
    <n v="846.3"/>
    <n v="6"/>
    <n v="1565.1"/>
    <n v="624"/>
    <n v="3"/>
    <n v="0"/>
    <n v="5164.3100000000004"/>
    <x v="0"/>
    <x v="0"/>
    <x v="0"/>
    <x v="0"/>
    <x v="0"/>
    <x v="0"/>
  </r>
  <r>
    <x v="3"/>
    <x v="11"/>
    <x v="1"/>
    <x v="238"/>
    <n v="84"/>
    <n v="11262.69"/>
    <n v="7041.43"/>
    <n v="4221.26"/>
    <n v="0"/>
    <n v="2705.65"/>
    <n v="2898.35"/>
    <n v="116.05"/>
    <n v="454.35"/>
    <n v="3"/>
    <n v="388.76"/>
    <n v="2211.48"/>
    <n v="21"/>
    <n v="1010.8"/>
    <n v="1477.25"/>
    <n v="59"/>
    <n v="0"/>
    <n v="0"/>
    <x v="0"/>
    <x v="0"/>
    <x v="0"/>
    <x v="0"/>
    <x v="0"/>
    <x v="0"/>
  </r>
  <r>
    <x v="3"/>
    <x v="11"/>
    <x v="1"/>
    <x v="245"/>
    <n v="1"/>
    <n v="200"/>
    <n v="0"/>
    <n v="200"/>
    <n v="0"/>
    <n v="200"/>
    <n v="0"/>
    <n v="0"/>
    <n v="0"/>
    <n v="0"/>
    <n v="0"/>
    <n v="0"/>
    <n v="0"/>
    <n v="0"/>
    <n v="0"/>
    <n v="0"/>
    <n v="0"/>
    <n v="0"/>
    <x v="0"/>
    <x v="0"/>
    <x v="0"/>
    <x v="0"/>
    <x v="0"/>
    <x v="0"/>
  </r>
  <r>
    <x v="3"/>
    <x v="11"/>
    <x v="2"/>
    <x v="114"/>
    <n v="506"/>
    <n v="545326.48"/>
    <n v="298765.83999999997"/>
    <n v="246560.64000000001"/>
    <n v="6"/>
    <n v="34050.400000000001"/>
    <n v="30415.599999999999"/>
    <n v="52502.45"/>
    <n v="38985.33"/>
    <n v="215"/>
    <n v="115405.6"/>
    <n v="145967.4"/>
    <n v="1911"/>
    <n v="8223.8700000000008"/>
    <n v="1769.43"/>
    <n v="47"/>
    <n v="21919.32"/>
    <n v="81628.039999999994"/>
    <x v="0"/>
    <x v="0"/>
    <x v="0"/>
    <x v="0"/>
    <x v="0"/>
    <x v="0"/>
  </r>
  <r>
    <x v="3"/>
    <x v="11"/>
    <x v="2"/>
    <x v="25"/>
    <n v="157"/>
    <n v="149884.6"/>
    <n v="111300.53"/>
    <n v="38584.07"/>
    <n v="3"/>
    <n v="8925.7999999999993"/>
    <n v="10867.2"/>
    <n v="9556.36"/>
    <n v="6869.58"/>
    <n v="44"/>
    <n v="19195.41"/>
    <n v="47218.29"/>
    <n v="558"/>
    <n v="906.5"/>
    <n v="282.74"/>
    <n v="10"/>
    <n v="0"/>
    <n v="46062.720000000001"/>
    <x v="0"/>
    <x v="0"/>
    <x v="0"/>
    <x v="0"/>
    <x v="0"/>
    <x v="0"/>
  </r>
  <r>
    <x v="3"/>
    <x v="11"/>
    <x v="2"/>
    <x v="26"/>
    <n v="351"/>
    <n v="276909.28000000003"/>
    <n v="181912.53000000003"/>
    <n v="94996.75"/>
    <n v="0"/>
    <n v="22387.77"/>
    <n v="28025.98"/>
    <n v="10402.1"/>
    <n v="7864.79"/>
    <n v="56"/>
    <n v="53324.68"/>
    <n v="145833.9"/>
    <n v="1394"/>
    <n v="7.2"/>
    <n v="187.85"/>
    <n v="5"/>
    <n v="0"/>
    <n v="0"/>
    <x v="0"/>
    <x v="0"/>
    <x v="0"/>
    <x v="0"/>
    <x v="0"/>
    <x v="0"/>
  </r>
  <r>
    <x v="3"/>
    <x v="11"/>
    <x v="2"/>
    <x v="253"/>
    <n v="287"/>
    <n v="247256.39"/>
    <n v="189538.65000000002"/>
    <n v="57717.74"/>
    <n v="1"/>
    <n v="15355.5"/>
    <n v="19068.5"/>
    <n v="9851.82"/>
    <n v="19842.669999999998"/>
    <n v="81"/>
    <n v="28759.22"/>
    <n v="133195.6"/>
    <n v="1289"/>
    <n v="734.2"/>
    <n v="608.42999999999995"/>
    <n v="25"/>
    <n v="0"/>
    <n v="16823.439999999999"/>
    <x v="0"/>
    <x v="0"/>
    <x v="0"/>
    <x v="0"/>
    <x v="0"/>
    <x v="0"/>
  </r>
  <r>
    <x v="3"/>
    <x v="11"/>
    <x v="3"/>
    <x v="27"/>
    <n v="153"/>
    <n v="55978.68"/>
    <n v="27737.59"/>
    <n v="28241.09"/>
    <n v="1"/>
    <n v="5841.9"/>
    <n v="4357.6000000000004"/>
    <n v="12404.81"/>
    <n v="12931.77"/>
    <n v="64"/>
    <n v="7494.08"/>
    <n v="7957.03"/>
    <n v="182"/>
    <n v="1900.3"/>
    <n v="1907.8"/>
    <n v="10"/>
    <n v="600"/>
    <n v="583.39"/>
    <x v="0"/>
    <x v="0"/>
    <x v="0"/>
    <x v="0"/>
    <x v="0"/>
    <x v="0"/>
  </r>
  <r>
    <x v="3"/>
    <x v="11"/>
    <x v="3"/>
    <x v="28"/>
    <n v="144"/>
    <n v="150948.73000000001"/>
    <n v="57874.130000000005"/>
    <n v="93074.6"/>
    <n v="12"/>
    <n v="13413.14"/>
    <n v="8776.86"/>
    <n v="14899.29"/>
    <n v="12155.61"/>
    <n v="61"/>
    <n v="3940.33"/>
    <n v="3075.42"/>
    <n v="98"/>
    <n v="27.76"/>
    <n v="136.44999999999999"/>
    <n v="4"/>
    <n v="60194.080000000002"/>
    <n v="33729.79"/>
    <x v="0"/>
    <x v="0"/>
    <x v="0"/>
    <x v="0"/>
    <x v="0"/>
    <x v="0"/>
  </r>
  <r>
    <x v="3"/>
    <x v="11"/>
    <x v="3"/>
    <x v="29"/>
    <n v="400"/>
    <n v="546195.43999999994"/>
    <n v="351189.10999999993"/>
    <n v="195006.33000000002"/>
    <n v="25"/>
    <n v="32802.29"/>
    <n v="24288.959999999999"/>
    <n v="32274.16"/>
    <n v="37618.14"/>
    <n v="167"/>
    <n v="26129.09"/>
    <n v="46937.93"/>
    <n v="569"/>
    <n v="660.52"/>
    <n v="5651.66"/>
    <n v="25"/>
    <n v="98437.27"/>
    <n v="236692.4"/>
    <x v="0"/>
    <x v="0"/>
    <x v="0"/>
    <x v="0"/>
    <x v="0"/>
    <x v="0"/>
  </r>
  <r>
    <x v="3"/>
    <x v="11"/>
    <x v="3"/>
    <x v="215"/>
    <n v="1"/>
    <n v="1775"/>
    <n v="0"/>
    <n v="1775"/>
    <n v="1"/>
    <n v="200"/>
    <n v="0"/>
    <n v="0"/>
    <n v="0"/>
    <n v="0"/>
    <n v="0"/>
    <n v="0"/>
    <n v="0"/>
    <n v="0"/>
    <n v="0"/>
    <n v="0"/>
    <n v="1575"/>
    <n v="0"/>
    <x v="0"/>
    <x v="0"/>
    <x v="0"/>
    <x v="0"/>
    <x v="0"/>
    <x v="0"/>
  </r>
  <r>
    <x v="3"/>
    <x v="11"/>
    <x v="3"/>
    <x v="254"/>
    <n v="22"/>
    <n v="12354.83"/>
    <n v="3753.7799999999988"/>
    <n v="8601.0500000000011"/>
    <n v="0"/>
    <n v="1971.25"/>
    <n v="1318.75"/>
    <n v="4234.6000000000004"/>
    <n v="1147.42"/>
    <n v="13"/>
    <n v="2055"/>
    <n v="891.55"/>
    <n v="27"/>
    <n v="40.200000000000003"/>
    <n v="396.06"/>
    <n v="9"/>
    <n v="0"/>
    <n v="0"/>
    <x v="0"/>
    <x v="0"/>
    <x v="0"/>
    <x v="0"/>
    <x v="0"/>
    <x v="0"/>
  </r>
  <r>
    <x v="3"/>
    <x v="11"/>
    <x v="4"/>
    <x v="31"/>
    <n v="17"/>
    <n v="38303.519999999997"/>
    <n v="38042.519999999997"/>
    <n v="261"/>
    <n v="0"/>
    <n v="140"/>
    <n v="0"/>
    <n v="0"/>
    <n v="0"/>
    <n v="0"/>
    <n v="0"/>
    <n v="0"/>
    <n v="0"/>
    <n v="0"/>
    <n v="0"/>
    <n v="0"/>
    <n v="0"/>
    <n v="0"/>
    <x v="0"/>
    <x v="0"/>
    <x v="0"/>
    <x v="0"/>
    <x v="0"/>
    <x v="0"/>
  </r>
  <r>
    <x v="3"/>
    <x v="11"/>
    <x v="4"/>
    <x v="32"/>
    <n v="9"/>
    <n v="18774.52"/>
    <n v="18704.52"/>
    <n v="70"/>
    <n v="0"/>
    <n v="70"/>
    <n v="0"/>
    <n v="0"/>
    <n v="0"/>
    <n v="0"/>
    <n v="0"/>
    <n v="0"/>
    <n v="0"/>
    <n v="0"/>
    <n v="0"/>
    <n v="0"/>
    <n v="0"/>
    <n v="0"/>
    <x v="0"/>
    <x v="0"/>
    <x v="0"/>
    <x v="0"/>
    <x v="0"/>
    <x v="0"/>
  </r>
  <r>
    <x v="3"/>
    <x v="11"/>
    <x v="4"/>
    <x v="221"/>
    <n v="3"/>
    <n v="4392.66"/>
    <n v="4182.66"/>
    <n v="210"/>
    <n v="0"/>
    <n v="210"/>
    <n v="0"/>
    <n v="0"/>
    <n v="0"/>
    <n v="0"/>
    <n v="0"/>
    <n v="0"/>
    <n v="0"/>
    <n v="0"/>
    <n v="0"/>
    <n v="0"/>
    <n v="0"/>
    <n v="0"/>
    <x v="0"/>
    <x v="0"/>
    <x v="0"/>
    <x v="0"/>
    <x v="0"/>
    <x v="0"/>
  </r>
  <r>
    <x v="3"/>
    <x v="11"/>
    <x v="4"/>
    <x v="222"/>
    <n v="4"/>
    <n v="4400.96"/>
    <n v="4260.96"/>
    <n v="140"/>
    <n v="0"/>
    <n v="140"/>
    <n v="0"/>
    <n v="0"/>
    <n v="0"/>
    <n v="0"/>
    <n v="0"/>
    <n v="0"/>
    <n v="0"/>
    <n v="0"/>
    <n v="33"/>
    <n v="1"/>
    <n v="0"/>
    <n v="0"/>
    <x v="0"/>
    <x v="0"/>
    <x v="0"/>
    <x v="0"/>
    <x v="0"/>
    <x v="0"/>
  </r>
  <r>
    <x v="3"/>
    <x v="11"/>
    <x v="4"/>
    <x v="176"/>
    <n v="15"/>
    <n v="1970"/>
    <n v="754"/>
    <n v="1216"/>
    <n v="0"/>
    <n v="1216"/>
    <n v="754"/>
    <n v="0"/>
    <n v="0"/>
    <n v="0"/>
    <n v="0"/>
    <n v="0"/>
    <n v="0"/>
    <n v="0"/>
    <n v="0"/>
    <n v="0"/>
    <n v="0"/>
    <n v="0"/>
    <x v="0"/>
    <x v="0"/>
    <x v="0"/>
    <x v="0"/>
    <x v="0"/>
    <x v="0"/>
  </r>
  <r>
    <x v="3"/>
    <x v="11"/>
    <x v="4"/>
    <x v="216"/>
    <n v="2"/>
    <n v="3321.6"/>
    <n v="3321.6"/>
    <n v="0"/>
    <n v="0"/>
    <n v="0"/>
    <n v="0"/>
    <n v="0"/>
    <n v="0"/>
    <n v="0"/>
    <n v="0"/>
    <n v="0"/>
    <n v="0"/>
    <n v="0"/>
    <n v="0"/>
    <n v="0"/>
    <n v="0"/>
    <n v="0"/>
    <x v="0"/>
    <x v="0"/>
    <x v="0"/>
    <x v="0"/>
    <x v="0"/>
    <x v="0"/>
  </r>
  <r>
    <x v="3"/>
    <x v="11"/>
    <x v="4"/>
    <x v="197"/>
    <n v="2"/>
    <n v="1691.2"/>
    <n v="1621.2"/>
    <n v="70"/>
    <n v="0"/>
    <n v="70"/>
    <n v="0"/>
    <n v="0"/>
    <n v="0"/>
    <n v="0"/>
    <n v="0"/>
    <n v="0"/>
    <n v="0"/>
    <n v="0"/>
    <n v="0"/>
    <n v="0"/>
    <n v="0"/>
    <n v="0"/>
    <x v="0"/>
    <x v="0"/>
    <x v="0"/>
    <x v="0"/>
    <x v="0"/>
    <x v="0"/>
  </r>
  <r>
    <x v="3"/>
    <x v="11"/>
    <x v="4"/>
    <x v="223"/>
    <n v="6"/>
    <n v="4037.5"/>
    <n v="3967.5"/>
    <n v="70"/>
    <n v="0"/>
    <n v="70"/>
    <n v="0"/>
    <n v="0"/>
    <n v="0"/>
    <n v="0"/>
    <n v="0"/>
    <n v="0"/>
    <n v="0"/>
    <n v="0"/>
    <n v="0"/>
    <n v="0"/>
    <n v="0"/>
    <n v="0"/>
    <x v="0"/>
    <x v="0"/>
    <x v="0"/>
    <x v="0"/>
    <x v="0"/>
    <x v="0"/>
  </r>
  <r>
    <x v="3"/>
    <x v="11"/>
    <x v="4"/>
    <x v="224"/>
    <n v="7"/>
    <n v="6288.42"/>
    <n v="6288.42"/>
    <n v="0"/>
    <n v="0"/>
    <n v="0"/>
    <n v="0"/>
    <n v="0"/>
    <n v="0"/>
    <n v="0"/>
    <n v="0"/>
    <n v="0"/>
    <n v="0"/>
    <n v="0"/>
    <n v="0"/>
    <n v="0"/>
    <n v="0"/>
    <n v="0"/>
    <x v="0"/>
    <x v="0"/>
    <x v="0"/>
    <x v="0"/>
    <x v="0"/>
    <x v="0"/>
  </r>
  <r>
    <x v="3"/>
    <x v="11"/>
    <x v="4"/>
    <x v="225"/>
    <n v="3"/>
    <n v="5462.61"/>
    <n v="5462.61"/>
    <n v="0"/>
    <n v="0"/>
    <n v="0"/>
    <n v="0"/>
    <n v="0"/>
    <n v="0"/>
    <n v="0"/>
    <n v="0"/>
    <n v="0"/>
    <n v="0"/>
    <n v="0"/>
    <n v="0"/>
    <n v="0"/>
    <n v="0"/>
    <n v="0"/>
    <x v="0"/>
    <x v="0"/>
    <x v="0"/>
    <x v="0"/>
    <x v="0"/>
    <x v="0"/>
  </r>
  <r>
    <x v="3"/>
    <x v="11"/>
    <x v="4"/>
    <x v="226"/>
    <n v="6"/>
    <n v="5215.72"/>
    <n v="5145.72"/>
    <n v="70"/>
    <n v="0"/>
    <n v="70"/>
    <n v="0"/>
    <n v="0"/>
    <n v="0"/>
    <n v="0"/>
    <n v="0"/>
    <n v="0"/>
    <n v="0"/>
    <n v="0"/>
    <n v="0"/>
    <n v="0"/>
    <n v="0"/>
    <n v="0"/>
    <x v="0"/>
    <x v="0"/>
    <x v="0"/>
    <x v="0"/>
    <x v="0"/>
    <x v="0"/>
  </r>
  <r>
    <x v="3"/>
    <x v="11"/>
    <x v="4"/>
    <x v="227"/>
    <n v="10"/>
    <n v="8067.02"/>
    <n v="7927.02"/>
    <n v="140"/>
    <n v="0"/>
    <n v="140"/>
    <n v="0"/>
    <n v="0"/>
    <n v="0"/>
    <n v="0"/>
    <n v="0"/>
    <n v="0"/>
    <n v="0"/>
    <n v="0"/>
    <n v="0"/>
    <n v="0"/>
    <n v="0"/>
    <n v="0"/>
    <x v="0"/>
    <x v="0"/>
    <x v="0"/>
    <x v="0"/>
    <x v="0"/>
    <x v="0"/>
  </r>
  <r>
    <x v="3"/>
    <x v="11"/>
    <x v="4"/>
    <x v="239"/>
    <n v="0"/>
    <n v="679.5"/>
    <n v="679.5"/>
    <n v="0"/>
    <n v="0"/>
    <n v="0"/>
    <n v="0"/>
    <n v="0"/>
    <n v="0"/>
    <n v="0"/>
    <n v="0"/>
    <n v="0"/>
    <n v="0"/>
    <n v="0"/>
    <n v="0"/>
    <n v="0"/>
    <n v="0"/>
    <n v="0"/>
    <x v="0"/>
    <x v="0"/>
    <x v="0"/>
    <x v="0"/>
    <x v="0"/>
    <x v="0"/>
  </r>
  <r>
    <x v="3"/>
    <x v="11"/>
    <x v="4"/>
    <x v="246"/>
    <n v="10"/>
    <n v="14482.3"/>
    <n v="14464.3"/>
    <n v="18"/>
    <n v="0"/>
    <n v="10"/>
    <n v="40"/>
    <n v="0"/>
    <n v="0"/>
    <n v="0"/>
    <n v="0"/>
    <n v="0"/>
    <n v="0"/>
    <n v="8"/>
    <n v="32.04"/>
    <n v="1"/>
    <n v="0"/>
    <n v="0"/>
    <x v="0"/>
    <x v="0"/>
    <x v="0"/>
    <x v="0"/>
    <x v="0"/>
    <x v="0"/>
  </r>
  <r>
    <x v="3"/>
    <x v="11"/>
    <x v="5"/>
    <x v="33"/>
    <n v="89"/>
    <n v="108160.16"/>
    <n v="10004.850000000006"/>
    <n v="98155.31"/>
    <n v="2"/>
    <n v="9458.76"/>
    <n v="4068.74"/>
    <n v="12670.78"/>
    <n v="5091.57"/>
    <n v="12"/>
    <n v="131.4"/>
    <n v="0"/>
    <n v="2"/>
    <n v="187.01"/>
    <n v="844.54"/>
    <n v="2"/>
    <n v="75460.36"/>
    <n v="0"/>
    <x v="0"/>
    <x v="0"/>
    <x v="0"/>
    <x v="0"/>
    <x v="0"/>
    <x v="0"/>
  </r>
  <r>
    <x v="3"/>
    <x v="11"/>
    <x v="5"/>
    <x v="35"/>
    <n v="30"/>
    <n v="1331417.8899999999"/>
    <n v="1290150.6299999999"/>
    <n v="41267.259999999995"/>
    <n v="23"/>
    <n v="2496.13"/>
    <n v="2296.37"/>
    <n v="17"/>
    <n v="6058.45"/>
    <n v="4"/>
    <n v="0"/>
    <n v="1380.6"/>
    <n v="9"/>
    <n v="0"/>
    <n v="0"/>
    <n v="0"/>
    <n v="38754.129999999997"/>
    <n v="1280415"/>
    <x v="0"/>
    <x v="0"/>
    <x v="0"/>
    <x v="0"/>
    <x v="0"/>
    <x v="0"/>
  </r>
  <r>
    <x v="3"/>
    <x v="11"/>
    <x v="5"/>
    <x v="36"/>
    <n v="75"/>
    <n v="28891"/>
    <n v="11523.880000000001"/>
    <n v="17367.12"/>
    <n v="0"/>
    <n v="2559.9"/>
    <n v="1814.6"/>
    <n v="14740.62"/>
    <n v="9709.2800000000007"/>
    <n v="23"/>
    <n v="0"/>
    <n v="0"/>
    <n v="0"/>
    <n v="66.599999999999994"/>
    <n v="0"/>
    <n v="2"/>
    <n v="0"/>
    <n v="0"/>
    <x v="0"/>
    <x v="0"/>
    <x v="0"/>
    <x v="0"/>
    <x v="0"/>
    <x v="0"/>
  </r>
  <r>
    <x v="3"/>
    <x v="11"/>
    <x v="5"/>
    <x v="145"/>
    <n v="179"/>
    <n v="1119993.6399999999"/>
    <n v="736050.40999999992"/>
    <n v="383943.23"/>
    <n v="11"/>
    <n v="14638.38"/>
    <n v="11196.62"/>
    <n v="43389.09"/>
    <n v="56910.99"/>
    <n v="68"/>
    <n v="65.7"/>
    <n v="1645.75"/>
    <n v="10"/>
    <n v="70.760000000000005"/>
    <n v="16.64"/>
    <n v="3"/>
    <n v="325779.3"/>
    <n v="666280.4"/>
    <x v="0"/>
    <x v="0"/>
    <x v="0"/>
    <x v="0"/>
    <x v="0"/>
    <x v="0"/>
  </r>
  <r>
    <x v="3"/>
    <x v="11"/>
    <x v="6"/>
    <x v="38"/>
    <n v="138"/>
    <n v="630746.01"/>
    <n v="602938.41"/>
    <n v="27807.599999999999"/>
    <n v="20"/>
    <n v="9931.25"/>
    <n v="9371.25"/>
    <n v="35.880000000000003"/>
    <n v="764.52"/>
    <n v="2"/>
    <n v="3380.86"/>
    <n v="8966.0499999999993"/>
    <n v="115"/>
    <n v="11779.61"/>
    <n v="22056"/>
    <n v="94"/>
    <n v="1000"/>
    <n v="561780.6"/>
    <x v="0"/>
    <x v="0"/>
    <x v="0"/>
    <x v="0"/>
    <x v="0"/>
    <x v="0"/>
  </r>
  <r>
    <x v="3"/>
    <x v="11"/>
    <x v="6"/>
    <x v="116"/>
    <n v="201"/>
    <n v="550222.97"/>
    <n v="471669.55"/>
    <n v="78553.42"/>
    <n v="15"/>
    <n v="11460.1"/>
    <n v="12747.9"/>
    <n v="2052.09"/>
    <n v="1282.58"/>
    <n v="24"/>
    <n v="24389.7"/>
    <n v="38041.96"/>
    <n v="436"/>
    <n v="35823.53"/>
    <n v="42480.47"/>
    <n v="204"/>
    <n v="4000"/>
    <n v="377116.6"/>
    <x v="0"/>
    <x v="0"/>
    <x v="0"/>
    <x v="0"/>
    <x v="0"/>
    <x v="0"/>
  </r>
  <r>
    <x v="3"/>
    <x v="11"/>
    <x v="6"/>
    <x v="117"/>
    <n v="195"/>
    <n v="117149.81"/>
    <n v="64631.38"/>
    <n v="52518.43"/>
    <n v="0"/>
    <n v="6044.25"/>
    <n v="6866.25"/>
    <n v="270"/>
    <n v="683.6"/>
    <n v="7"/>
    <n v="15474.7"/>
    <n v="24804.14"/>
    <n v="289"/>
    <n v="29668.48"/>
    <n v="32277.39"/>
    <n v="253"/>
    <n v="0"/>
    <n v="0"/>
    <x v="0"/>
    <x v="0"/>
    <x v="0"/>
    <x v="0"/>
    <x v="0"/>
    <x v="0"/>
  </r>
  <r>
    <x v="3"/>
    <x v="11"/>
    <x v="6"/>
    <x v="146"/>
    <n v="50"/>
    <n v="71921.42"/>
    <n v="55725.64"/>
    <n v="16195.78"/>
    <n v="3"/>
    <n v="3468.13"/>
    <n v="3661.87"/>
    <n v="1467.9"/>
    <n v="328.9"/>
    <n v="4"/>
    <n v="2706"/>
    <n v="5258.09"/>
    <n v="63"/>
    <n v="8553.75"/>
    <n v="12713.01"/>
    <n v="55"/>
    <n v="0"/>
    <n v="33763.769999999997"/>
    <x v="0"/>
    <x v="0"/>
    <x v="0"/>
    <x v="0"/>
    <x v="0"/>
    <x v="0"/>
  </r>
  <r>
    <x v="3"/>
    <x v="11"/>
    <x v="6"/>
    <x v="205"/>
    <n v="10"/>
    <n v="7928"/>
    <n v="1281.5"/>
    <n v="6646.5"/>
    <n v="0"/>
    <n v="1452.5"/>
    <n v="457.5"/>
    <n v="760.5"/>
    <n v="0"/>
    <n v="1"/>
    <n v="0"/>
    <n v="0"/>
    <n v="0"/>
    <n v="4433.5"/>
    <n v="824"/>
    <n v="12"/>
    <n v="0"/>
    <n v="0"/>
    <x v="0"/>
    <x v="0"/>
    <x v="0"/>
    <x v="0"/>
    <x v="0"/>
    <x v="0"/>
  </r>
  <r>
    <x v="3"/>
    <x v="11"/>
    <x v="7"/>
    <x v="41"/>
    <n v="247"/>
    <n v="104110.55"/>
    <n v="59934.61"/>
    <n v="44175.94"/>
    <n v="0"/>
    <n v="17217.88"/>
    <n v="18110.87"/>
    <n v="4209.5200000000004"/>
    <n v="2164"/>
    <n v="23"/>
    <n v="20429.54"/>
    <n v="39659.74"/>
    <n v="469"/>
    <n v="0"/>
    <n v="0"/>
    <n v="0"/>
    <n v="0"/>
    <n v="0"/>
    <x v="0"/>
    <x v="0"/>
    <x v="0"/>
    <x v="0"/>
    <x v="0"/>
    <x v="0"/>
  </r>
  <r>
    <x v="3"/>
    <x v="11"/>
    <x v="8"/>
    <x v="42"/>
    <n v="249"/>
    <n v="579263.6"/>
    <n v="496087.6"/>
    <n v="83176"/>
    <n v="14"/>
    <n v="25148.39"/>
    <n v="11835.36"/>
    <n v="34670.720000000001"/>
    <n v="12759.03"/>
    <n v="219"/>
    <n v="10959.55"/>
    <n v="5894.79"/>
    <n v="76"/>
    <n v="1448.39"/>
    <n v="809.03"/>
    <n v="20"/>
    <n v="10948.95"/>
    <n v="464789.4"/>
    <x v="0"/>
    <x v="0"/>
    <x v="0"/>
    <x v="0"/>
    <x v="0"/>
    <x v="0"/>
  </r>
  <r>
    <x v="3"/>
    <x v="11"/>
    <x v="8"/>
    <x v="147"/>
    <n v="260"/>
    <n v="842921.77"/>
    <n v="764402.85"/>
    <n v="78518.92"/>
    <n v="36"/>
    <n v="22888.01"/>
    <n v="17031.990000000002"/>
    <n v="9735.58"/>
    <n v="8756.4"/>
    <n v="120"/>
    <n v="24142.79"/>
    <n v="33327.54"/>
    <n v="399"/>
    <n v="1538.56"/>
    <n v="1686.74"/>
    <n v="44"/>
    <n v="19720.98"/>
    <n v="703600.2"/>
    <x v="0"/>
    <x v="0"/>
    <x v="0"/>
    <x v="0"/>
    <x v="0"/>
    <x v="0"/>
  </r>
  <r>
    <x v="3"/>
    <x v="11"/>
    <x v="8"/>
    <x v="228"/>
    <n v="256"/>
    <n v="407720.75"/>
    <n v="338862.18"/>
    <n v="68858.569999999992"/>
    <n v="17"/>
    <n v="16965.5"/>
    <n v="13950.5"/>
    <n v="12019.5"/>
    <n v="18341.099999999999"/>
    <n v="161"/>
    <n v="18918.09"/>
    <n v="38541.089999999997"/>
    <n v="336"/>
    <n v="3876.49"/>
    <n v="3558.56"/>
    <n v="117"/>
    <n v="12676.99"/>
    <n v="264470.90000000002"/>
    <x v="0"/>
    <x v="0"/>
    <x v="0"/>
    <x v="0"/>
    <x v="0"/>
    <x v="0"/>
  </r>
  <r>
    <x v="3"/>
    <x v="11"/>
    <x v="9"/>
    <x v="43"/>
    <n v="457"/>
    <n v="159018.35"/>
    <n v="67891.490000000005"/>
    <n v="91126.86"/>
    <n v="1"/>
    <n v="43163.76"/>
    <n v="22781.24"/>
    <n v="27313.07"/>
    <n v="29399.119999999999"/>
    <n v="67"/>
    <n v="6316.41"/>
    <n v="2602.5500000000002"/>
    <n v="65"/>
    <n v="14333.62"/>
    <n v="3186.12"/>
    <n v="34"/>
    <n v="0"/>
    <n v="9922.4599999999991"/>
    <x v="0"/>
    <x v="0"/>
    <x v="0"/>
    <x v="0"/>
    <x v="0"/>
    <x v="0"/>
  </r>
  <r>
    <x v="3"/>
    <x v="11"/>
    <x v="9"/>
    <x v="44"/>
    <n v="0"/>
    <n v="196463.74"/>
    <n v="195464.56"/>
    <n v="999.18"/>
    <n v="5"/>
    <n v="0"/>
    <n v="0"/>
    <n v="0"/>
    <n v="0"/>
    <n v="0"/>
    <n v="0"/>
    <n v="0"/>
    <n v="0"/>
    <n v="0"/>
    <n v="0"/>
    <n v="0"/>
    <n v="999.18"/>
    <n v="195464.6"/>
    <x v="0"/>
    <x v="0"/>
    <x v="0"/>
    <x v="0"/>
    <x v="0"/>
    <x v="0"/>
  </r>
  <r>
    <x v="3"/>
    <x v="11"/>
    <x v="9"/>
    <x v="45"/>
    <n v="346"/>
    <n v="147545.65"/>
    <n v="67637.14"/>
    <n v="79908.509999999995"/>
    <n v="0"/>
    <n v="18632.5"/>
    <n v="12062.75"/>
    <n v="44015.96"/>
    <n v="34096.800000000003"/>
    <n v="57"/>
    <n v="5400.52"/>
    <n v="10253.370000000001"/>
    <n v="137"/>
    <n v="10294.530000000001"/>
    <n v="11224.22"/>
    <n v="45"/>
    <n v="0"/>
    <n v="0"/>
    <x v="0"/>
    <x v="0"/>
    <x v="0"/>
    <x v="0"/>
    <x v="0"/>
    <x v="0"/>
  </r>
  <r>
    <x v="3"/>
    <x v="11"/>
    <x v="9"/>
    <x v="148"/>
    <n v="308"/>
    <n v="173425.64"/>
    <n v="54353.790000000008"/>
    <n v="119071.85"/>
    <n v="3"/>
    <n v="22671.9"/>
    <n v="13934.1"/>
    <n v="32810.39"/>
    <n v="19002.02"/>
    <n v="69"/>
    <n v="10094.82"/>
    <n v="5821"/>
    <n v="77"/>
    <n v="8154.94"/>
    <n v="2978.53"/>
    <n v="18"/>
    <n v="42440.800000000003"/>
    <n v="12618.14"/>
    <x v="0"/>
    <x v="0"/>
    <x v="0"/>
    <x v="0"/>
    <x v="0"/>
    <x v="0"/>
  </r>
  <r>
    <x v="3"/>
    <x v="11"/>
    <x v="9"/>
    <x v="149"/>
    <n v="157"/>
    <n v="300801.51"/>
    <n v="237634.99000000002"/>
    <n v="63166.52"/>
    <n v="7"/>
    <n v="25903.200000000001"/>
    <n v="5374.8"/>
    <n v="17167.61"/>
    <n v="10569.15"/>
    <n v="16"/>
    <n v="5241.95"/>
    <n v="3961.21"/>
    <n v="68"/>
    <n v="4316"/>
    <n v="1138.8"/>
    <n v="9"/>
    <n v="1841.76"/>
    <n v="216591"/>
    <x v="0"/>
    <x v="0"/>
    <x v="0"/>
    <x v="0"/>
    <x v="0"/>
    <x v="0"/>
  </r>
  <r>
    <x v="3"/>
    <x v="11"/>
    <x v="10"/>
    <x v="47"/>
    <n v="59"/>
    <n v="98794.69"/>
    <n v="16841.53"/>
    <n v="81953.16"/>
    <n v="10"/>
    <n v="7011"/>
    <n v="1176.5"/>
    <n v="2833.14"/>
    <n v="1102.06"/>
    <n v="16"/>
    <n v="5406.74"/>
    <n v="701.42"/>
    <n v="54"/>
    <n v="688.68"/>
    <n v="179.5"/>
    <n v="10"/>
    <n v="65371.6"/>
    <n v="13682.05"/>
    <x v="0"/>
    <x v="0"/>
    <x v="0"/>
    <x v="0"/>
    <x v="0"/>
    <x v="0"/>
  </r>
  <r>
    <x v="3"/>
    <x v="11"/>
    <x v="10"/>
    <x v="49"/>
    <n v="126"/>
    <n v="698333.55"/>
    <n v="341259.54000000004"/>
    <n v="357074.01"/>
    <n v="34"/>
    <n v="13442.26"/>
    <n v="4487.74"/>
    <n v="7635.74"/>
    <n v="1963.76"/>
    <n v="22"/>
    <n v="20450.97"/>
    <n v="6627.58"/>
    <n v="178"/>
    <n v="3140.34"/>
    <n v="1476.82"/>
    <n v="20"/>
    <n v="276460.7"/>
    <n v="326703.7"/>
    <x v="0"/>
    <x v="0"/>
    <x v="0"/>
    <x v="0"/>
    <x v="0"/>
    <x v="0"/>
  </r>
  <r>
    <x v="3"/>
    <x v="11"/>
    <x v="10"/>
    <x v="52"/>
    <n v="117"/>
    <n v="23487.45"/>
    <n v="7394.7200000000012"/>
    <n v="16092.73"/>
    <n v="0"/>
    <n v="5005.3"/>
    <n v="2505.1999999999998"/>
    <n v="4444.72"/>
    <n v="2296.12"/>
    <n v="15"/>
    <n v="2682.98"/>
    <n v="632.72"/>
    <n v="28"/>
    <n v="3959.73"/>
    <n v="1960.68"/>
    <n v="33"/>
    <n v="0"/>
    <n v="0"/>
    <x v="0"/>
    <x v="0"/>
    <x v="0"/>
    <x v="0"/>
    <x v="0"/>
    <x v="0"/>
  </r>
  <r>
    <x v="3"/>
    <x v="11"/>
    <x v="10"/>
    <x v="53"/>
    <n v="95"/>
    <n v="207301.08"/>
    <n v="118786.10999999999"/>
    <n v="88514.97"/>
    <n v="19"/>
    <n v="9780.1299999999992"/>
    <n v="4052.37"/>
    <n v="3719.57"/>
    <n v="2975.44"/>
    <n v="24"/>
    <n v="3602.46"/>
    <n v="2995.21"/>
    <n v="56"/>
    <n v="952.81"/>
    <n v="619.15"/>
    <n v="17"/>
    <n v="70460"/>
    <n v="108143.9"/>
    <x v="0"/>
    <x v="0"/>
    <x v="0"/>
    <x v="0"/>
    <x v="0"/>
    <x v="0"/>
  </r>
  <r>
    <x v="3"/>
    <x v="11"/>
    <x v="10"/>
    <x v="54"/>
    <n v="85"/>
    <n v="329954.40999999997"/>
    <n v="108486.38999999996"/>
    <n v="221468.02000000002"/>
    <n v="25"/>
    <n v="7397"/>
    <n v="3033"/>
    <n v="2460.1"/>
    <n v="4010.68"/>
    <n v="14"/>
    <n v="3893.56"/>
    <n v="2332.94"/>
    <n v="58"/>
    <n v="388.16"/>
    <n v="334.19"/>
    <n v="9"/>
    <n v="203336.2"/>
    <n v="98775.58"/>
    <x v="0"/>
    <x v="0"/>
    <x v="0"/>
    <x v="0"/>
    <x v="0"/>
    <x v="0"/>
  </r>
  <r>
    <x v="3"/>
    <x v="11"/>
    <x v="10"/>
    <x v="118"/>
    <n v="85"/>
    <n v="176085.05"/>
    <n v="66712.949999999983"/>
    <n v="109372.1"/>
    <n v="16"/>
    <n v="7645.25"/>
    <n v="3382.25"/>
    <n v="7436"/>
    <n v="6549.44"/>
    <n v="26"/>
    <n v="8118.88"/>
    <n v="3472.59"/>
    <n v="81"/>
    <n v="0"/>
    <n v="0"/>
    <n v="0"/>
    <n v="85476.97"/>
    <n v="53308.67"/>
    <x v="0"/>
    <x v="0"/>
    <x v="0"/>
    <x v="0"/>
    <x v="0"/>
    <x v="0"/>
  </r>
  <r>
    <x v="3"/>
    <x v="11"/>
    <x v="10"/>
    <x v="131"/>
    <n v="101"/>
    <n v="182310.39"/>
    <n v="81112.48000000001"/>
    <n v="101197.91"/>
    <n v="19"/>
    <n v="6095.6"/>
    <n v="2680.4"/>
    <n v="1081.6400000000001"/>
    <n v="489.84"/>
    <n v="5"/>
    <n v="2723.26"/>
    <n v="1446.42"/>
    <n v="38"/>
    <n v="632.70000000000005"/>
    <n v="0"/>
    <n v="2"/>
    <n v="90664.71"/>
    <n v="76495.820000000007"/>
    <x v="0"/>
    <x v="0"/>
    <x v="0"/>
    <x v="0"/>
    <x v="0"/>
    <x v="0"/>
  </r>
  <r>
    <x v="3"/>
    <x v="11"/>
    <x v="10"/>
    <x v="150"/>
    <n v="63"/>
    <n v="448002.4"/>
    <n v="296896.01"/>
    <n v="151106.38999999998"/>
    <n v="30"/>
    <n v="5703.5"/>
    <n v="2361.5"/>
    <n v="2986.82"/>
    <n v="4268.5600000000004"/>
    <n v="20"/>
    <n v="3518.97"/>
    <n v="2305.41"/>
    <n v="52"/>
    <n v="373.8"/>
    <n v="528"/>
    <n v="8"/>
    <n v="138523.29999999999"/>
    <n v="287432.59999999998"/>
    <x v="0"/>
    <x v="0"/>
    <x v="0"/>
    <x v="0"/>
    <x v="0"/>
    <x v="0"/>
  </r>
  <r>
    <x v="3"/>
    <x v="11"/>
    <x v="10"/>
    <x v="151"/>
    <n v="19"/>
    <n v="35518.400000000001"/>
    <n v="12228.95"/>
    <n v="23289.45"/>
    <n v="2"/>
    <n v="2107.5"/>
    <n v="665"/>
    <n v="687.6"/>
    <n v="324"/>
    <n v="3"/>
    <n v="1098.3499999999999"/>
    <n v="740.33"/>
    <n v="18"/>
    <n v="0"/>
    <n v="0"/>
    <n v="0"/>
    <n v="16500"/>
    <n v="10499.62"/>
    <x v="0"/>
    <x v="0"/>
    <x v="0"/>
    <x v="0"/>
    <x v="0"/>
    <x v="0"/>
  </r>
  <r>
    <x v="3"/>
    <x v="11"/>
    <x v="27"/>
    <x v="119"/>
    <n v="57"/>
    <n v="81547.990000000005"/>
    <n v="73404.840000000011"/>
    <n v="8143.15"/>
    <n v="2"/>
    <n v="5287.88"/>
    <n v="4289.62"/>
    <n v="744.19"/>
    <n v="945.59"/>
    <n v="6"/>
    <n v="737.56"/>
    <n v="4298.87"/>
    <n v="28"/>
    <n v="93.52"/>
    <n v="342.16"/>
    <n v="8"/>
    <n v="0"/>
    <n v="63528.6"/>
    <x v="0"/>
    <x v="0"/>
    <x v="0"/>
    <x v="0"/>
    <x v="0"/>
    <x v="0"/>
  </r>
  <r>
    <x v="3"/>
    <x v="11"/>
    <x v="11"/>
    <x v="57"/>
    <n v="244"/>
    <n v="68425.16"/>
    <n v="18540.570000000007"/>
    <n v="49884.59"/>
    <n v="0"/>
    <n v="48066.67"/>
    <n v="14374.93"/>
    <n v="0"/>
    <n v="0"/>
    <n v="0"/>
    <n v="0"/>
    <n v="0"/>
    <n v="0"/>
    <n v="317.92"/>
    <n v="4165.6400000000003"/>
    <n v="5"/>
    <n v="0"/>
    <n v="0"/>
    <x v="0"/>
    <x v="0"/>
    <x v="0"/>
    <x v="0"/>
    <x v="0"/>
    <x v="0"/>
  </r>
  <r>
    <x v="3"/>
    <x v="11"/>
    <x v="11"/>
    <x v="153"/>
    <n v="118"/>
    <n v="38537.9"/>
    <n v="15712.36"/>
    <n v="22825.54"/>
    <n v="0"/>
    <n v="22259.3"/>
    <n v="8330.7000000000007"/>
    <n v="0"/>
    <n v="0"/>
    <n v="0"/>
    <n v="0"/>
    <n v="0"/>
    <n v="0"/>
    <n v="566.24"/>
    <n v="7381.66"/>
    <n v="8"/>
    <n v="0"/>
    <n v="0"/>
    <x v="0"/>
    <x v="0"/>
    <x v="0"/>
    <x v="0"/>
    <x v="0"/>
    <x v="0"/>
  </r>
  <r>
    <x v="3"/>
    <x v="11"/>
    <x v="11"/>
    <x v="240"/>
    <n v="148"/>
    <n v="47834.3"/>
    <n v="11074.61"/>
    <n v="36759.69"/>
    <n v="0"/>
    <n v="13633.4"/>
    <n v="4950.6000000000004"/>
    <n v="0"/>
    <n v="0"/>
    <n v="0"/>
    <n v="20651.080000000002"/>
    <n v="5228.72"/>
    <n v="192"/>
    <n v="35.21"/>
    <n v="895.29"/>
    <n v="3"/>
    <n v="0"/>
    <n v="0"/>
    <x v="0"/>
    <x v="0"/>
    <x v="0"/>
    <x v="0"/>
    <x v="0"/>
    <x v="0"/>
  </r>
  <r>
    <x v="3"/>
    <x v="11"/>
    <x v="12"/>
    <x v="60"/>
    <n v="53"/>
    <n v="335670.1"/>
    <n v="741.75"/>
    <n v="334928.34999999998"/>
    <n v="13"/>
    <n v="9368.25"/>
    <n v="741.75"/>
    <n v="2173.5"/>
    <n v="0"/>
    <n v="3"/>
    <n v="534.6"/>
    <n v="0"/>
    <n v="5"/>
    <n v="0"/>
    <n v="0"/>
    <n v="0"/>
    <n v="322852"/>
    <n v="0"/>
    <x v="0"/>
    <x v="0"/>
    <x v="0"/>
    <x v="0"/>
    <x v="0"/>
    <x v="0"/>
  </r>
  <r>
    <x v="3"/>
    <x v="11"/>
    <x v="12"/>
    <x v="61"/>
    <n v="127"/>
    <n v="78986.22"/>
    <n v="57968.01"/>
    <n v="21018.21"/>
    <n v="5"/>
    <n v="6535.7"/>
    <n v="2325.8000000000002"/>
    <n v="6760.13"/>
    <n v="3544.06"/>
    <n v="32"/>
    <n v="1173.3800000000001"/>
    <n v="1579.19"/>
    <n v="27"/>
    <n v="579"/>
    <n v="468"/>
    <n v="10"/>
    <n v="5970"/>
    <n v="50050.96"/>
    <x v="0"/>
    <x v="0"/>
    <x v="0"/>
    <x v="0"/>
    <x v="0"/>
    <x v="0"/>
  </r>
  <r>
    <x v="3"/>
    <x v="11"/>
    <x v="12"/>
    <x v="55"/>
    <n v="142"/>
    <n v="347226.35"/>
    <n v="257953.90999999997"/>
    <n v="89272.44"/>
    <n v="27"/>
    <n v="13037.25"/>
    <n v="5617.75"/>
    <n v="3924.71"/>
    <n v="6752.26"/>
    <n v="48"/>
    <n v="3074.02"/>
    <n v="2416.1799999999998"/>
    <n v="43"/>
    <n v="781.56"/>
    <n v="3223.04"/>
    <n v="36"/>
    <n v="68391.899999999994"/>
    <n v="239944.7"/>
    <x v="0"/>
    <x v="0"/>
    <x v="0"/>
    <x v="0"/>
    <x v="0"/>
    <x v="0"/>
  </r>
  <r>
    <x v="3"/>
    <x v="11"/>
    <x v="12"/>
    <x v="229"/>
    <n v="18"/>
    <n v="11279.3"/>
    <n v="1247.2999999999993"/>
    <n v="10032"/>
    <n v="1"/>
    <n v="2827.5"/>
    <n v="440"/>
    <n v="434.7"/>
    <n v="0"/>
    <n v="1"/>
    <n v="154.80000000000001"/>
    <n v="0"/>
    <n v="1"/>
    <n v="0"/>
    <n v="807.3"/>
    <n v="2"/>
    <n v="6615"/>
    <n v="0"/>
    <x v="0"/>
    <x v="0"/>
    <x v="0"/>
    <x v="0"/>
    <x v="0"/>
    <x v="0"/>
  </r>
  <r>
    <x v="3"/>
    <x v="11"/>
    <x v="37"/>
    <x v="190"/>
    <n v="15"/>
    <n v="5800"/>
    <n v="1122.08"/>
    <n v="4677.92"/>
    <n v="1"/>
    <n v="1371.5"/>
    <n v="324.5"/>
    <n v="541.6"/>
    <n v="797.58"/>
    <n v="3"/>
    <n v="0"/>
    <n v="0"/>
    <n v="0"/>
    <n v="0"/>
    <n v="0"/>
    <n v="0"/>
    <n v="2764.82"/>
    <n v="0"/>
    <x v="0"/>
    <x v="0"/>
    <x v="0"/>
    <x v="0"/>
    <x v="0"/>
    <x v="0"/>
  </r>
  <r>
    <x v="3"/>
    <x v="11"/>
    <x v="13"/>
    <x v="62"/>
    <n v="580"/>
    <n v="204877.83"/>
    <n v="173176.81"/>
    <n v="31701.02"/>
    <n v="0"/>
    <n v="6395.55"/>
    <n v="24709.45"/>
    <n v="210.2"/>
    <n v="6295.27"/>
    <n v="27"/>
    <n v="12189.34"/>
    <n v="130796.3"/>
    <n v="1170"/>
    <n v="126.93"/>
    <n v="11375.79"/>
    <n v="48"/>
    <n v="0"/>
    <n v="0"/>
    <x v="0"/>
    <x v="0"/>
    <x v="0"/>
    <x v="0"/>
    <x v="0"/>
    <x v="0"/>
  </r>
  <r>
    <x v="3"/>
    <x v="11"/>
    <x v="14"/>
    <x v="230"/>
    <n v="19"/>
    <n v="27968.400000000001"/>
    <n v="17233"/>
    <n v="10735.400000000001"/>
    <n v="0"/>
    <n v="1979.5"/>
    <n v="1340.5"/>
    <n v="7453.88"/>
    <n v="15396.82"/>
    <n v="9"/>
    <n v="1302.02"/>
    <n v="495.68"/>
    <n v="5"/>
    <n v="0"/>
    <n v="0"/>
    <n v="0"/>
    <n v="0"/>
    <n v="0"/>
    <x v="0"/>
    <x v="0"/>
    <x v="0"/>
    <x v="0"/>
    <x v="0"/>
    <x v="0"/>
  </r>
  <r>
    <x v="3"/>
    <x v="11"/>
    <x v="15"/>
    <x v="64"/>
    <n v="23"/>
    <n v="111634.87"/>
    <n v="100879.84"/>
    <n v="10755.03"/>
    <n v="6"/>
    <n v="2951.75"/>
    <n v="953.25"/>
    <n v="20.59"/>
    <n v="185.33"/>
    <n v="1"/>
    <n v="478.19"/>
    <n v="318.52999999999997"/>
    <n v="7"/>
    <n v="104.5"/>
    <n v="287.2"/>
    <n v="3"/>
    <n v="7200"/>
    <n v="99135.53"/>
    <x v="0"/>
    <x v="0"/>
    <x v="0"/>
    <x v="0"/>
    <x v="0"/>
    <x v="0"/>
  </r>
  <r>
    <x v="3"/>
    <x v="11"/>
    <x v="16"/>
    <x v="65"/>
    <n v="188"/>
    <n v="82350.31"/>
    <n v="35872.439999999995"/>
    <n v="46477.87"/>
    <n v="0"/>
    <n v="18476.14"/>
    <n v="9245.11"/>
    <n v="3292.33"/>
    <n v="1625.18"/>
    <n v="29"/>
    <n v="18993.830000000002"/>
    <n v="24930.080000000002"/>
    <n v="399"/>
    <n v="223.57"/>
    <n v="72.069999999999993"/>
    <n v="30"/>
    <n v="0"/>
    <n v="0"/>
    <x v="0"/>
    <x v="0"/>
    <x v="0"/>
    <x v="0"/>
    <x v="0"/>
    <x v="0"/>
  </r>
  <r>
    <x v="3"/>
    <x v="11"/>
    <x v="16"/>
    <x v="121"/>
    <n v="68"/>
    <n v="86647.16"/>
    <n v="63193.73"/>
    <n v="23453.43"/>
    <n v="1"/>
    <n v="5565.38"/>
    <n v="3269.62"/>
    <n v="4864.2"/>
    <n v="3815.65"/>
    <n v="19"/>
    <n v="9158.85"/>
    <n v="14855.66"/>
    <n v="184"/>
    <n v="342"/>
    <n v="461.89"/>
    <n v="8"/>
    <n v="0"/>
    <n v="40790.910000000003"/>
    <x v="0"/>
    <x v="0"/>
    <x v="0"/>
    <x v="0"/>
    <x v="0"/>
    <x v="0"/>
  </r>
  <r>
    <x v="3"/>
    <x v="11"/>
    <x v="17"/>
    <x v="68"/>
    <n v="296"/>
    <n v="108135.56"/>
    <n v="85250.95"/>
    <n v="22884.61"/>
    <n v="0"/>
    <n v="5411.5"/>
    <n v="11189.5"/>
    <n v="7180.55"/>
    <n v="9353.42"/>
    <n v="39"/>
    <n v="9818.31"/>
    <n v="63438.46"/>
    <n v="617"/>
    <n v="474.25"/>
    <n v="1269.57"/>
    <n v="38"/>
    <n v="0"/>
    <n v="0"/>
    <x v="0"/>
    <x v="0"/>
    <x v="0"/>
    <x v="0"/>
    <x v="0"/>
    <x v="0"/>
  </r>
  <r>
    <x v="3"/>
    <x v="11"/>
    <x v="17"/>
    <x v="132"/>
    <n v="25"/>
    <n v="53789.18"/>
    <n v="48043.72"/>
    <n v="5745.46"/>
    <n v="2"/>
    <n v="2989"/>
    <n v="1208.5"/>
    <n v="989.96"/>
    <n v="383.54"/>
    <n v="5"/>
    <n v="1756.62"/>
    <n v="2036.88"/>
    <n v="45"/>
    <n v="9.8800000000000008"/>
    <n v="39.520000000000003"/>
    <n v="1"/>
    <n v="0"/>
    <n v="44375.28"/>
    <x v="0"/>
    <x v="0"/>
    <x v="0"/>
    <x v="0"/>
    <x v="0"/>
    <x v="0"/>
  </r>
  <r>
    <x v="3"/>
    <x v="11"/>
    <x v="17"/>
    <x v="231"/>
    <n v="242"/>
    <n v="171120.73"/>
    <n v="138056.25"/>
    <n v="33064.480000000003"/>
    <n v="2"/>
    <n v="7204"/>
    <n v="22842"/>
    <n v="8292.08"/>
    <n v="11946.08"/>
    <n v="35"/>
    <n v="16249.86"/>
    <n v="47177.84"/>
    <n v="501"/>
    <n v="606.54"/>
    <n v="1131.8599999999999"/>
    <n v="31"/>
    <n v="0"/>
    <n v="54958.47"/>
    <x v="0"/>
    <x v="0"/>
    <x v="0"/>
    <x v="0"/>
    <x v="0"/>
    <x v="0"/>
  </r>
  <r>
    <x v="3"/>
    <x v="11"/>
    <x v="18"/>
    <x v="69"/>
    <n v="65"/>
    <n v="353319.62"/>
    <n v="336222.73"/>
    <n v="17096.89"/>
    <n v="9"/>
    <n v="6664.01"/>
    <n v="3435.99"/>
    <n v="436.11"/>
    <n v="116.97"/>
    <n v="4"/>
    <n v="8479.2000000000007"/>
    <n v="4697.4399999999996"/>
    <n v="84"/>
    <n v="70.569999999999993"/>
    <n v="230.29"/>
    <n v="8"/>
    <n v="0"/>
    <n v="327742"/>
    <x v="0"/>
    <x v="0"/>
    <x v="0"/>
    <x v="0"/>
    <x v="0"/>
    <x v="0"/>
  </r>
  <r>
    <x v="3"/>
    <x v="11"/>
    <x v="19"/>
    <x v="71"/>
    <n v="215"/>
    <n v="229641.27"/>
    <n v="73162.339999999967"/>
    <n v="156478.93000000002"/>
    <n v="1"/>
    <n v="22351.63"/>
    <n v="10217.120000000001"/>
    <n v="13094.28"/>
    <n v="9082.86"/>
    <n v="51"/>
    <n v="46302.07"/>
    <n v="39009.39"/>
    <n v="555"/>
    <n v="55295.63"/>
    <n v="14852.97"/>
    <n v="41"/>
    <n v="1635.32"/>
    <n v="0"/>
    <x v="0"/>
    <x v="0"/>
    <x v="0"/>
    <x v="0"/>
    <x v="0"/>
    <x v="0"/>
  </r>
  <r>
    <x v="3"/>
    <x v="11"/>
    <x v="19"/>
    <x v="122"/>
    <n v="284"/>
    <n v="299229.98"/>
    <n v="85175.669999999984"/>
    <n v="214054.31"/>
    <n v="2"/>
    <n v="30213.13"/>
    <n v="10536.87"/>
    <n v="20187.419999999998"/>
    <n v="11876.9"/>
    <n v="71"/>
    <n v="51309.87"/>
    <n v="33336.129999999997"/>
    <n v="342"/>
    <n v="91627.59"/>
    <n v="27052.33"/>
    <n v="65"/>
    <n v="3458.3"/>
    <n v="2373.44"/>
    <x v="0"/>
    <x v="0"/>
    <x v="0"/>
    <x v="0"/>
    <x v="0"/>
    <x v="0"/>
  </r>
  <r>
    <x v="3"/>
    <x v="11"/>
    <x v="20"/>
    <x v="75"/>
    <n v="225"/>
    <n v="700657.83"/>
    <n v="236728.09999999998"/>
    <n v="463929.73"/>
    <n v="51"/>
    <n v="17437.8"/>
    <n v="5946.2"/>
    <n v="32695.9"/>
    <n v="13511.63"/>
    <n v="129"/>
    <n v="30671.13"/>
    <n v="14758.61"/>
    <n v="314"/>
    <n v="5564.2"/>
    <n v="2011.54"/>
    <n v="38"/>
    <n v="373779.7"/>
    <n v="200500.1"/>
    <x v="0"/>
    <x v="0"/>
    <x v="0"/>
    <x v="0"/>
    <x v="0"/>
    <x v="0"/>
  </r>
  <r>
    <x v="3"/>
    <x v="11"/>
    <x v="20"/>
    <x v="76"/>
    <n v="288"/>
    <n v="382847.04"/>
    <n v="184015.49"/>
    <n v="198831.55"/>
    <n v="39"/>
    <n v="21005.5"/>
    <n v="12301.5"/>
    <n v="38555.910000000003"/>
    <n v="29284.23"/>
    <n v="206"/>
    <n v="23725.43"/>
    <n v="30526.82"/>
    <n v="473"/>
    <n v="5558.21"/>
    <n v="1789.35"/>
    <n v="43"/>
    <n v="106975.5"/>
    <n v="110113.60000000001"/>
    <x v="0"/>
    <x v="0"/>
    <x v="0"/>
    <x v="0"/>
    <x v="0"/>
    <x v="0"/>
  </r>
  <r>
    <x v="3"/>
    <x v="11"/>
    <x v="20"/>
    <x v="77"/>
    <n v="64"/>
    <n v="87978.68"/>
    <n v="55220.209999999992"/>
    <n v="32758.469999999998"/>
    <n v="12"/>
    <n v="4161.8999999999996"/>
    <n v="3654.1"/>
    <n v="4880.4799999999996"/>
    <n v="7662.61"/>
    <n v="40"/>
    <n v="3183.08"/>
    <n v="7018.73"/>
    <n v="82"/>
    <n v="322.8"/>
    <n v="613.79999999999995"/>
    <n v="6"/>
    <n v="20010.21"/>
    <n v="36270.97"/>
    <x v="0"/>
    <x v="0"/>
    <x v="0"/>
    <x v="0"/>
    <x v="0"/>
    <x v="0"/>
  </r>
  <r>
    <x v="3"/>
    <x v="11"/>
    <x v="20"/>
    <x v="78"/>
    <n v="294"/>
    <n v="331647.74"/>
    <n v="179092.58000000002"/>
    <n v="152555.15999999997"/>
    <n v="29"/>
    <n v="12693.45"/>
    <n v="11526.3"/>
    <n v="24796.14"/>
    <n v="30273.34"/>
    <n v="171"/>
    <n v="19965.79"/>
    <n v="29639.07"/>
    <n v="406"/>
    <n v="3034.41"/>
    <n v="3812.81"/>
    <n v="41"/>
    <n v="88295.37"/>
    <n v="103841.1"/>
    <x v="0"/>
    <x v="0"/>
    <x v="0"/>
    <x v="0"/>
    <x v="0"/>
    <x v="0"/>
  </r>
  <r>
    <x v="3"/>
    <x v="11"/>
    <x v="20"/>
    <x v="198"/>
    <n v="382"/>
    <n v="321492"/>
    <n v="189073.15"/>
    <n v="132418.85"/>
    <n v="23"/>
    <n v="13522.52"/>
    <n v="14549.23"/>
    <n v="26448.16"/>
    <n v="44623.25"/>
    <n v="226"/>
    <n v="26002.43"/>
    <n v="42481.17"/>
    <n v="559"/>
    <n v="4740.8500000000004"/>
    <n v="4732.8900000000003"/>
    <n v="44"/>
    <n v="56475.89"/>
    <n v="82686.61"/>
    <x v="0"/>
    <x v="0"/>
    <x v="0"/>
    <x v="0"/>
    <x v="0"/>
    <x v="0"/>
  </r>
  <r>
    <x v="3"/>
    <x v="11"/>
    <x v="20"/>
    <x v="198"/>
    <n v="0"/>
    <n v="6338.48"/>
    <n v="6338.48"/>
    <n v="0"/>
    <n v="2"/>
    <n v="0"/>
    <n v="0"/>
    <n v="0"/>
    <n v="0"/>
    <n v="0"/>
    <n v="0"/>
    <n v="0"/>
    <n v="0"/>
    <n v="0"/>
    <n v="0"/>
    <n v="0"/>
    <n v="0"/>
    <n v="6338.48"/>
    <x v="0"/>
    <x v="0"/>
    <x v="0"/>
    <x v="0"/>
    <x v="0"/>
    <x v="0"/>
  </r>
  <r>
    <x v="3"/>
    <x v="11"/>
    <x v="20"/>
    <x v="207"/>
    <n v="25"/>
    <n v="27832.2"/>
    <n v="22199.72"/>
    <n v="5632.48"/>
    <n v="1"/>
    <n v="903.1"/>
    <n v="1746.9"/>
    <n v="1805.55"/>
    <n v="2380.6999999999998"/>
    <n v="13"/>
    <n v="552.83000000000004"/>
    <n v="3656.93"/>
    <n v="34"/>
    <n v="171"/>
    <n v="234.6"/>
    <n v="2"/>
    <n v="2100"/>
    <n v="14180.59"/>
    <x v="0"/>
    <x v="0"/>
    <x v="0"/>
    <x v="0"/>
    <x v="0"/>
    <x v="0"/>
  </r>
  <r>
    <x v="3"/>
    <x v="11"/>
    <x v="21"/>
    <x v="79"/>
    <n v="36"/>
    <n v="17534.599999999999"/>
    <n v="2556.1999999999971"/>
    <n v="14978.400000000001"/>
    <n v="0"/>
    <n v="2285.4"/>
    <n v="543.6"/>
    <n v="6057.37"/>
    <n v="702.69"/>
    <n v="21"/>
    <n v="3115.84"/>
    <n v="786.54"/>
    <n v="31"/>
    <n v="2610.79"/>
    <n v="523.37"/>
    <n v="18"/>
    <n v="0"/>
    <n v="0"/>
    <x v="0"/>
    <x v="0"/>
    <x v="0"/>
    <x v="0"/>
    <x v="0"/>
    <x v="0"/>
  </r>
  <r>
    <x v="3"/>
    <x v="11"/>
    <x v="21"/>
    <x v="80"/>
    <n v="30"/>
    <n v="13147.55"/>
    <n v="4072.1099999999988"/>
    <n v="9075.44"/>
    <n v="0"/>
    <n v="1798.1"/>
    <n v="565.9"/>
    <n v="3568"/>
    <n v="1119.3"/>
    <n v="14"/>
    <n v="1223.5"/>
    <n v="908.9"/>
    <n v="18"/>
    <n v="2209.84"/>
    <n v="1478.01"/>
    <n v="18"/>
    <n v="0"/>
    <n v="0"/>
    <x v="0"/>
    <x v="0"/>
    <x v="0"/>
    <x v="0"/>
    <x v="0"/>
    <x v="0"/>
  </r>
  <r>
    <x v="3"/>
    <x v="11"/>
    <x v="21"/>
    <x v="177"/>
    <n v="33"/>
    <n v="11944.05"/>
    <n v="2755.7700000000004"/>
    <n v="9188.2799999999988"/>
    <n v="0"/>
    <n v="2025.5"/>
    <n v="534.5"/>
    <n v="4187.7"/>
    <n v="727.68"/>
    <n v="15"/>
    <n v="1614.46"/>
    <n v="973.97"/>
    <n v="25"/>
    <n v="1298.6199999999999"/>
    <n v="519.62"/>
    <n v="10"/>
    <n v="0"/>
    <n v="0"/>
    <x v="0"/>
    <x v="0"/>
    <x v="0"/>
    <x v="0"/>
    <x v="0"/>
    <x v="0"/>
  </r>
  <r>
    <x v="3"/>
    <x v="11"/>
    <x v="30"/>
    <x v="134"/>
    <n v="0"/>
    <n v="65630"/>
    <n v="65630"/>
    <n v="0"/>
    <n v="28"/>
    <n v="0"/>
    <n v="0"/>
    <n v="0"/>
    <n v="0"/>
    <n v="0"/>
    <n v="0"/>
    <n v="0"/>
    <n v="0"/>
    <n v="0"/>
    <n v="0"/>
    <n v="0"/>
    <n v="0"/>
    <n v="65630"/>
    <x v="0"/>
    <x v="0"/>
    <x v="0"/>
    <x v="0"/>
    <x v="0"/>
    <x v="0"/>
  </r>
  <r>
    <x v="3"/>
    <x v="11"/>
    <x v="28"/>
    <x v="6"/>
    <n v="159"/>
    <n v="33765.19"/>
    <n v="15427.89"/>
    <n v="18337.300000000003"/>
    <n v="0"/>
    <n v="9584"/>
    <n v="4736"/>
    <n v="168.94"/>
    <n v="587.45000000000005"/>
    <n v="6"/>
    <n v="1864.6"/>
    <n v="5485.52"/>
    <n v="58"/>
    <n v="6352.76"/>
    <n v="4618.92"/>
    <n v="266"/>
    <n v="0"/>
    <n v="0"/>
    <x v="0"/>
    <x v="0"/>
    <x v="0"/>
    <x v="0"/>
    <x v="0"/>
    <x v="0"/>
  </r>
  <r>
    <x v="3"/>
    <x v="11"/>
    <x v="28"/>
    <x v="9"/>
    <n v="2"/>
    <n v="743.06"/>
    <n v="424.15999999999997"/>
    <n v="318.89999999999998"/>
    <n v="0"/>
    <n v="120"/>
    <n v="120"/>
    <n v="90"/>
    <n v="167.05"/>
    <n v="2"/>
    <n v="0"/>
    <n v="0"/>
    <n v="0"/>
    <n v="108.9"/>
    <n v="137.11000000000001"/>
    <n v="4"/>
    <n v="0"/>
    <n v="0"/>
    <x v="0"/>
    <x v="0"/>
    <x v="0"/>
    <x v="0"/>
    <x v="0"/>
    <x v="0"/>
  </r>
  <r>
    <x v="3"/>
    <x v="11"/>
    <x v="28"/>
    <x v="12"/>
    <n v="2"/>
    <n v="258"/>
    <n v="70.199999999999989"/>
    <n v="187.8"/>
    <n v="0"/>
    <n v="127.8"/>
    <n v="70.2"/>
    <n v="0"/>
    <n v="0"/>
    <n v="0"/>
    <n v="0"/>
    <n v="0"/>
    <n v="0"/>
    <n v="0"/>
    <n v="0"/>
    <n v="0"/>
    <n v="0"/>
    <n v="0"/>
    <x v="0"/>
    <x v="0"/>
    <x v="0"/>
    <x v="0"/>
    <x v="0"/>
    <x v="0"/>
  </r>
  <r>
    <x v="3"/>
    <x v="11"/>
    <x v="28"/>
    <x v="14"/>
    <n v="183"/>
    <n v="32099.45"/>
    <n v="13391.080000000002"/>
    <n v="18708.37"/>
    <n v="0"/>
    <n v="10122.299999999999"/>
    <n v="5900.7"/>
    <n v="15.38"/>
    <n v="138.4"/>
    <n v="2"/>
    <n v="722.16"/>
    <n v="1270.94"/>
    <n v="18"/>
    <n v="7226.53"/>
    <n v="6081.04"/>
    <n v="332"/>
    <n v="0"/>
    <n v="0"/>
    <x v="0"/>
    <x v="0"/>
    <x v="0"/>
    <x v="0"/>
    <x v="0"/>
    <x v="0"/>
  </r>
  <r>
    <x v="3"/>
    <x v="11"/>
    <x v="28"/>
    <x v="19"/>
    <n v="9"/>
    <n v="2432.8000000000002"/>
    <n v="1526.5200000000002"/>
    <n v="906.28"/>
    <n v="0"/>
    <n v="408.5"/>
    <n v="380.5"/>
    <n v="98.8"/>
    <n v="246.25"/>
    <n v="3"/>
    <n v="22.08"/>
    <n v="198.72"/>
    <n v="1"/>
    <n v="316.89999999999998"/>
    <n v="701.05"/>
    <n v="22"/>
    <n v="0"/>
    <n v="0"/>
    <x v="0"/>
    <x v="0"/>
    <x v="0"/>
    <x v="0"/>
    <x v="0"/>
    <x v="0"/>
  </r>
  <r>
    <x v="3"/>
    <x v="11"/>
    <x v="28"/>
    <x v="1"/>
    <n v="0"/>
    <n v="8"/>
    <n v="0"/>
    <n v="8"/>
    <n v="0"/>
    <n v="0"/>
    <n v="0"/>
    <n v="0"/>
    <n v="0"/>
    <n v="0"/>
    <n v="0"/>
    <n v="0"/>
    <n v="0"/>
    <n v="0"/>
    <n v="0"/>
    <n v="0"/>
    <n v="0"/>
    <n v="0"/>
    <x v="0"/>
    <x v="0"/>
    <x v="0"/>
    <x v="0"/>
    <x v="0"/>
    <x v="0"/>
  </r>
  <r>
    <x v="3"/>
    <x v="11"/>
    <x v="28"/>
    <x v="247"/>
    <n v="26"/>
    <n v="6885.5"/>
    <n v="175.5"/>
    <n v="6710"/>
    <n v="0"/>
    <n v="5019.5"/>
    <n v="175.5"/>
    <n v="1260"/>
    <n v="0"/>
    <n v="14"/>
    <n v="0"/>
    <n v="0"/>
    <n v="0"/>
    <n v="364.5"/>
    <n v="0"/>
    <n v="6"/>
    <n v="0"/>
    <n v="0"/>
    <x v="0"/>
    <x v="0"/>
    <x v="0"/>
    <x v="0"/>
    <x v="0"/>
    <x v="0"/>
  </r>
  <r>
    <x v="3"/>
    <x v="11"/>
    <x v="28"/>
    <x v="24"/>
    <n v="1"/>
    <n v="200"/>
    <n v="0"/>
    <n v="200"/>
    <n v="0"/>
    <n v="200"/>
    <n v="0"/>
    <n v="0"/>
    <n v="0"/>
    <n v="0"/>
    <n v="0"/>
    <n v="0"/>
    <n v="0"/>
    <n v="0"/>
    <n v="0"/>
    <n v="0"/>
    <n v="0"/>
    <n v="0"/>
    <x v="0"/>
    <x v="0"/>
    <x v="0"/>
    <x v="0"/>
    <x v="0"/>
    <x v="0"/>
  </r>
  <r>
    <x v="3"/>
    <x v="11"/>
    <x v="28"/>
    <x v="191"/>
    <n v="115"/>
    <n v="20092.080000000002"/>
    <n v="7039.1700000000019"/>
    <n v="13052.91"/>
    <n v="0"/>
    <n v="7008.45"/>
    <n v="3455.05"/>
    <n v="166.5"/>
    <n v="324"/>
    <n v="2"/>
    <n v="0"/>
    <n v="0"/>
    <n v="0"/>
    <n v="5877.96"/>
    <n v="3260.12"/>
    <n v="200"/>
    <n v="0"/>
    <n v="0"/>
    <x v="0"/>
    <x v="0"/>
    <x v="0"/>
    <x v="0"/>
    <x v="0"/>
    <x v="0"/>
  </r>
  <r>
    <x v="3"/>
    <x v="11"/>
    <x v="28"/>
    <x v="255"/>
    <n v="179"/>
    <n v="41078.199999999997"/>
    <n v="12766.61"/>
    <n v="28311.589999999997"/>
    <n v="0"/>
    <n v="12695"/>
    <n v="4472.5"/>
    <n v="1896.64"/>
    <n v="1066.3399999999999"/>
    <n v="9"/>
    <n v="555.88"/>
    <n v="856.84"/>
    <n v="8"/>
    <n v="13011.07"/>
    <n v="6370.93"/>
    <n v="415"/>
    <n v="0"/>
    <n v="0"/>
    <x v="0"/>
    <x v="0"/>
    <x v="0"/>
    <x v="0"/>
    <x v="0"/>
    <x v="0"/>
  </r>
  <r>
    <x v="3"/>
    <x v="11"/>
    <x v="28"/>
    <x v="248"/>
    <n v="52"/>
    <n v="11090.62"/>
    <n v="3085.3900000000003"/>
    <n v="8005.2300000000005"/>
    <n v="0"/>
    <n v="4256.2"/>
    <n v="890.8"/>
    <n v="32.89"/>
    <n v="296.01"/>
    <n v="1"/>
    <n v="662.26"/>
    <n v="1116.6300000000001"/>
    <n v="14"/>
    <n v="3053.88"/>
    <n v="781.95"/>
    <n v="108"/>
    <n v="0"/>
    <n v="0"/>
    <x v="0"/>
    <x v="0"/>
    <x v="0"/>
    <x v="0"/>
    <x v="0"/>
    <x v="0"/>
  </r>
  <r>
    <x v="3"/>
    <x v="11"/>
    <x v="32"/>
    <x v="158"/>
    <n v="2"/>
    <n v="9950"/>
    <n v="52.799999999999272"/>
    <n v="9897.2000000000007"/>
    <n v="0"/>
    <n v="97.2"/>
    <n v="52.8"/>
    <n v="0"/>
    <n v="0"/>
    <n v="0"/>
    <n v="0"/>
    <n v="0"/>
    <n v="0"/>
    <n v="0"/>
    <n v="0"/>
    <n v="0"/>
    <n v="0"/>
    <n v="0"/>
    <x v="0"/>
    <x v="0"/>
    <x v="0"/>
    <x v="0"/>
    <x v="0"/>
    <x v="0"/>
  </r>
  <r>
    <x v="3"/>
    <x v="11"/>
    <x v="32"/>
    <x v="159"/>
    <n v="1"/>
    <n v="5584"/>
    <n v="0"/>
    <n v="5584"/>
    <n v="0"/>
    <n v="84"/>
    <n v="0"/>
    <n v="0"/>
    <n v="0"/>
    <n v="0"/>
    <n v="0"/>
    <n v="0"/>
    <n v="0"/>
    <n v="0"/>
    <n v="0"/>
    <n v="0"/>
    <n v="0"/>
    <n v="0"/>
    <x v="0"/>
    <x v="0"/>
    <x v="0"/>
    <x v="0"/>
    <x v="0"/>
    <x v="0"/>
  </r>
  <r>
    <x v="3"/>
    <x v="11"/>
    <x v="33"/>
    <x v="160"/>
    <n v="5"/>
    <n v="175"/>
    <n v="0"/>
    <n v="175"/>
    <n v="0"/>
    <n v="175"/>
    <n v="0"/>
    <n v="0"/>
    <n v="0"/>
    <n v="0"/>
    <n v="0"/>
    <n v="0"/>
    <n v="0"/>
    <n v="0"/>
    <n v="0"/>
    <n v="0"/>
    <n v="0"/>
    <n v="0"/>
    <x v="0"/>
    <x v="0"/>
    <x v="0"/>
    <x v="0"/>
    <x v="0"/>
    <x v="0"/>
  </r>
  <r>
    <x v="3"/>
    <x v="11"/>
    <x v="33"/>
    <x v="161"/>
    <n v="2"/>
    <n v="85"/>
    <n v="0"/>
    <n v="85"/>
    <n v="0"/>
    <n v="85"/>
    <n v="0"/>
    <n v="0"/>
    <n v="0"/>
    <n v="0"/>
    <n v="0"/>
    <n v="0"/>
    <n v="0"/>
    <n v="0"/>
    <n v="0"/>
    <n v="0"/>
    <n v="0"/>
    <n v="0"/>
    <x v="0"/>
    <x v="0"/>
    <x v="0"/>
    <x v="0"/>
    <x v="0"/>
    <x v="0"/>
  </r>
  <r>
    <x v="3"/>
    <x v="11"/>
    <x v="33"/>
    <x v="162"/>
    <n v="6"/>
    <n v="210"/>
    <n v="0"/>
    <n v="210"/>
    <n v="0"/>
    <n v="210"/>
    <n v="0"/>
    <n v="0"/>
    <n v="0"/>
    <n v="0"/>
    <n v="0"/>
    <n v="0"/>
    <n v="0"/>
    <n v="0"/>
    <n v="0"/>
    <n v="0"/>
    <n v="0"/>
    <n v="0"/>
    <x v="0"/>
    <x v="0"/>
    <x v="0"/>
    <x v="0"/>
    <x v="0"/>
    <x v="0"/>
  </r>
  <r>
    <x v="3"/>
    <x v="11"/>
    <x v="34"/>
    <x v="163"/>
    <n v="137"/>
    <n v="71313.55"/>
    <n v="30320.989999999998"/>
    <n v="40992.560000000005"/>
    <n v="1"/>
    <n v="11702.76"/>
    <n v="6124.74"/>
    <n v="599.87"/>
    <n v="1695.27"/>
    <n v="11"/>
    <n v="23479.83"/>
    <n v="18107.25"/>
    <n v="140"/>
    <n v="120.1"/>
    <n v="14.3"/>
    <n v="7"/>
    <n v="0"/>
    <n v="4379.43"/>
    <x v="0"/>
    <x v="0"/>
    <x v="0"/>
    <x v="0"/>
    <x v="0"/>
    <x v="0"/>
  </r>
  <r>
    <x v="3"/>
    <x v="11"/>
    <x v="22"/>
    <x v="83"/>
    <n v="186"/>
    <n v="184162.63"/>
    <n v="128544.85"/>
    <n v="55617.78"/>
    <n v="7"/>
    <n v="22479.01"/>
    <n v="10580.99"/>
    <n v="7675.87"/>
    <n v="9695.57"/>
    <n v="92"/>
    <n v="82.33"/>
    <n v="462.12"/>
    <n v="7"/>
    <n v="1128.5"/>
    <n v="1381.05"/>
    <n v="16"/>
    <n v="23828.07"/>
    <n v="106425.1"/>
    <x v="0"/>
    <x v="0"/>
    <x v="0"/>
    <x v="0"/>
    <x v="0"/>
    <x v="0"/>
  </r>
  <r>
    <x v="3"/>
    <x v="11"/>
    <x v="22"/>
    <x v="84"/>
    <n v="169"/>
    <n v="277869.71000000002"/>
    <n v="82185.610000000044"/>
    <n v="195684.09999999998"/>
    <n v="14"/>
    <n v="19060.52"/>
    <n v="8293.23"/>
    <n v="11947.94"/>
    <n v="8332.1299999999992"/>
    <n v="104"/>
    <n v="93.53"/>
    <n v="864.39"/>
    <n v="10"/>
    <n v="1503.81"/>
    <n v="689.64"/>
    <n v="8"/>
    <n v="162586.29999999999"/>
    <n v="64006.21"/>
    <x v="0"/>
    <x v="0"/>
    <x v="0"/>
    <x v="0"/>
    <x v="0"/>
    <x v="0"/>
  </r>
  <r>
    <x v="3"/>
    <x v="11"/>
    <x v="22"/>
    <x v="85"/>
    <n v="167"/>
    <n v="321111.78000000003"/>
    <n v="162768.55000000002"/>
    <n v="158343.23000000001"/>
    <n v="8"/>
    <n v="18350.39"/>
    <n v="8978.36"/>
    <n v="5626.04"/>
    <n v="13534.41"/>
    <n v="90"/>
    <n v="3220.39"/>
    <n v="2353.7399999999998"/>
    <n v="44"/>
    <n v="729.31"/>
    <n v="135.38999999999999"/>
    <n v="4"/>
    <n v="130417.1"/>
    <n v="137766.6"/>
    <x v="0"/>
    <x v="0"/>
    <x v="0"/>
    <x v="0"/>
    <x v="0"/>
    <x v="0"/>
  </r>
  <r>
    <x v="3"/>
    <x v="11"/>
    <x v="22"/>
    <x v="86"/>
    <n v="440"/>
    <n v="164524.96"/>
    <n v="99732.239999999991"/>
    <n v="64792.719999999994"/>
    <n v="2"/>
    <n v="14731.05"/>
    <n v="12742.95"/>
    <n v="36632.519999999997"/>
    <n v="57616.81"/>
    <n v="311"/>
    <n v="6389.57"/>
    <n v="7519.99"/>
    <n v="128"/>
    <n v="4986.58"/>
    <n v="6249.27"/>
    <n v="64"/>
    <n v="0"/>
    <n v="15603.22"/>
    <x v="0"/>
    <x v="0"/>
    <x v="0"/>
    <x v="0"/>
    <x v="0"/>
    <x v="0"/>
  </r>
  <r>
    <x v="3"/>
    <x v="11"/>
    <x v="22"/>
    <x v="87"/>
    <n v="170"/>
    <n v="103955.24"/>
    <n v="38995.030000000006"/>
    <n v="64960.21"/>
    <n v="3"/>
    <n v="13822.88"/>
    <n v="6909.62"/>
    <n v="23088.080000000002"/>
    <n v="24593.119999999999"/>
    <n v="82"/>
    <n v="6361.82"/>
    <n v="5855.27"/>
    <n v="104"/>
    <n v="3679.43"/>
    <n v="1637.02"/>
    <n v="56"/>
    <n v="18008"/>
    <n v="0"/>
    <x v="0"/>
    <x v="0"/>
    <x v="0"/>
    <x v="0"/>
    <x v="0"/>
    <x v="0"/>
  </r>
  <r>
    <x v="3"/>
    <x v="11"/>
    <x v="22"/>
    <x v="164"/>
    <n v="384"/>
    <n v="119230.95"/>
    <n v="91235.62"/>
    <n v="27995.329999999998"/>
    <n v="0"/>
    <n v="10429.75"/>
    <n v="11570.25"/>
    <n v="10864.09"/>
    <n v="58333.35"/>
    <n v="248"/>
    <n v="2147.35"/>
    <n v="19530.78"/>
    <n v="185"/>
    <n v="4554.1400000000003"/>
    <n v="1801.24"/>
    <n v="26"/>
    <n v="0"/>
    <n v="0"/>
    <x v="0"/>
    <x v="0"/>
    <x v="0"/>
    <x v="0"/>
    <x v="0"/>
    <x v="0"/>
  </r>
  <r>
    <x v="3"/>
    <x v="11"/>
    <x v="23"/>
    <x v="90"/>
    <n v="380"/>
    <n v="206003.02"/>
    <n v="190737.86"/>
    <n v="15265.16"/>
    <n v="0"/>
    <n v="2704.7"/>
    <n v="10679.15"/>
    <n v="0"/>
    <n v="0"/>
    <n v="0"/>
    <n v="0"/>
    <n v="0"/>
    <n v="0"/>
    <n v="12098.46"/>
    <n v="180058.7"/>
    <n v="627"/>
    <n v="0"/>
    <n v="0"/>
    <x v="0"/>
    <x v="0"/>
    <x v="0"/>
    <x v="0"/>
    <x v="0"/>
    <x v="0"/>
  </r>
  <r>
    <x v="3"/>
    <x v="11"/>
    <x v="23"/>
    <x v="91"/>
    <n v="241"/>
    <n v="122776.18"/>
    <n v="105861.54"/>
    <n v="16914.64"/>
    <n v="0"/>
    <n v="2601.87"/>
    <n v="6831.08"/>
    <n v="0"/>
    <n v="0"/>
    <n v="0"/>
    <n v="0"/>
    <n v="0"/>
    <n v="0"/>
    <n v="11883.77"/>
    <n v="99030.46"/>
    <n v="366"/>
    <n v="0"/>
    <n v="0"/>
    <x v="0"/>
    <x v="0"/>
    <x v="0"/>
    <x v="0"/>
    <x v="0"/>
    <x v="0"/>
  </r>
  <r>
    <x v="3"/>
    <x v="11"/>
    <x v="23"/>
    <x v="124"/>
    <n v="159"/>
    <n v="66712.77"/>
    <n v="57762.47"/>
    <n v="8950.2999999999993"/>
    <n v="0"/>
    <n v="1563.44"/>
    <n v="4677.41"/>
    <n v="0"/>
    <n v="0"/>
    <n v="0"/>
    <n v="0"/>
    <n v="0"/>
    <n v="0"/>
    <n v="4425.8599999999997"/>
    <n v="53085.06"/>
    <n v="215"/>
    <n v="0"/>
    <n v="0"/>
    <x v="0"/>
    <x v="0"/>
    <x v="0"/>
    <x v="0"/>
    <x v="0"/>
    <x v="0"/>
  </r>
  <r>
    <x v="3"/>
    <x v="11"/>
    <x v="23"/>
    <x v="125"/>
    <n v="79"/>
    <n v="117558.04"/>
    <n v="100232.76999999999"/>
    <n v="17325.27"/>
    <n v="14"/>
    <n v="1009.25"/>
    <n v="4143.3500000000004"/>
    <n v="0"/>
    <n v="0"/>
    <n v="0"/>
    <n v="0"/>
    <n v="0"/>
    <n v="0"/>
    <n v="1976.02"/>
    <n v="21929.08"/>
    <n v="45"/>
    <n v="13609"/>
    <n v="74160.34"/>
    <x v="0"/>
    <x v="0"/>
    <x v="0"/>
    <x v="0"/>
    <x v="0"/>
    <x v="0"/>
  </r>
  <r>
    <x v="3"/>
    <x v="11"/>
    <x v="23"/>
    <x v="165"/>
    <n v="61"/>
    <n v="31170.49"/>
    <n v="7549.3600000000006"/>
    <n v="23621.13"/>
    <n v="0"/>
    <n v="753.86"/>
    <n v="2011.64"/>
    <n v="0"/>
    <n v="0"/>
    <n v="0"/>
    <n v="0"/>
    <n v="0"/>
    <n v="0"/>
    <n v="5310.27"/>
    <n v="5537.72"/>
    <n v="22"/>
    <n v="0"/>
    <n v="0"/>
    <x v="0"/>
    <x v="0"/>
    <x v="0"/>
    <x v="0"/>
    <x v="0"/>
    <x v="0"/>
  </r>
  <r>
    <x v="3"/>
    <x v="11"/>
    <x v="23"/>
    <x v="168"/>
    <n v="147"/>
    <n v="44637.1"/>
    <n v="33129.08"/>
    <n v="11508.02"/>
    <n v="0"/>
    <n v="2007.89"/>
    <n v="3457.91"/>
    <n v="0"/>
    <n v="0"/>
    <n v="0"/>
    <n v="1175.4000000000001"/>
    <n v="0"/>
    <n v="6"/>
    <n v="4690.7299999999996"/>
    <n v="29671.17"/>
    <n v="92"/>
    <n v="0"/>
    <n v="0"/>
    <x v="0"/>
    <x v="0"/>
    <x v="0"/>
    <x v="0"/>
    <x v="0"/>
    <x v="0"/>
  </r>
  <r>
    <x v="3"/>
    <x v="11"/>
    <x v="23"/>
    <x v="241"/>
    <n v="302"/>
    <n v="125312.38"/>
    <n v="96020.75"/>
    <n v="29291.63"/>
    <n v="0"/>
    <n v="2109.0700000000002"/>
    <n v="5784.68"/>
    <n v="0"/>
    <n v="0"/>
    <n v="0"/>
    <n v="0"/>
    <n v="0"/>
    <n v="0"/>
    <n v="18650.560000000001"/>
    <n v="90236.07"/>
    <n v="237"/>
    <n v="0"/>
    <n v="0"/>
    <x v="0"/>
    <x v="0"/>
    <x v="0"/>
    <x v="0"/>
    <x v="0"/>
    <x v="0"/>
  </r>
  <r>
    <x v="3"/>
    <x v="11"/>
    <x v="23"/>
    <x v="256"/>
    <n v="1"/>
    <n v="58.8"/>
    <n v="0"/>
    <n v="58.8"/>
    <n v="0"/>
    <n v="58.8"/>
    <n v="0"/>
    <n v="0"/>
    <n v="0"/>
    <n v="0"/>
    <n v="0"/>
    <n v="0"/>
    <n v="0"/>
    <n v="0"/>
    <n v="0"/>
    <n v="0"/>
    <n v="0"/>
    <n v="0"/>
    <x v="0"/>
    <x v="0"/>
    <x v="0"/>
    <x v="0"/>
    <x v="0"/>
    <x v="0"/>
  </r>
  <r>
    <x v="3"/>
    <x v="11"/>
    <x v="24"/>
    <x v="94"/>
    <n v="370"/>
    <n v="368706.88"/>
    <n v="156924.32999999999"/>
    <n v="211782.55000000002"/>
    <n v="65"/>
    <n v="40568.410000000003"/>
    <n v="15364.09"/>
    <n v="10716.85"/>
    <n v="4994.09"/>
    <n v="29"/>
    <n v="1656.89"/>
    <n v="43.16"/>
    <n v="10"/>
    <n v="3614.7"/>
    <n v="2307.0500000000002"/>
    <n v="32"/>
    <n v="155225.70000000001"/>
    <n v="134215.9"/>
    <x v="0"/>
    <x v="0"/>
    <x v="0"/>
    <x v="0"/>
    <x v="0"/>
    <x v="0"/>
  </r>
  <r>
    <x v="3"/>
    <x v="11"/>
    <x v="24"/>
    <x v="95"/>
    <n v="76"/>
    <n v="65841.87"/>
    <n v="12867.409999999996"/>
    <n v="52974.46"/>
    <n v="10"/>
    <n v="10188.01"/>
    <n v="1689.49"/>
    <n v="3312.55"/>
    <n v="105.15"/>
    <n v="4"/>
    <n v="8.8000000000000007"/>
    <n v="79.2"/>
    <n v="1"/>
    <n v="473.4"/>
    <n v="0"/>
    <n v="2"/>
    <n v="38991.699999999997"/>
    <n v="10993.57"/>
    <x v="0"/>
    <x v="0"/>
    <x v="0"/>
    <x v="0"/>
    <x v="0"/>
    <x v="0"/>
  </r>
  <r>
    <x v="3"/>
    <x v="11"/>
    <x v="24"/>
    <x v="97"/>
    <n v="232"/>
    <n v="296686.99"/>
    <n v="200621.24"/>
    <n v="96065.75"/>
    <n v="31"/>
    <n v="20473.13"/>
    <n v="10510.62"/>
    <n v="3275.34"/>
    <n v="19608.37"/>
    <n v="31"/>
    <n v="42.9"/>
    <n v="332.8"/>
    <n v="2"/>
    <n v="357.38"/>
    <n v="2353.0700000000002"/>
    <n v="20"/>
    <n v="71917"/>
    <n v="167816.4"/>
    <x v="0"/>
    <x v="0"/>
    <x v="0"/>
    <x v="0"/>
    <x v="0"/>
    <x v="0"/>
  </r>
  <r>
    <x v="3"/>
    <x v="11"/>
    <x v="24"/>
    <x v="98"/>
    <n v="281"/>
    <n v="235087.39"/>
    <n v="144099.41000000003"/>
    <n v="90987.98"/>
    <n v="24"/>
    <n v="29967.89"/>
    <n v="12542.11"/>
    <n v="11697.58"/>
    <n v="20566.939999999999"/>
    <n v="59"/>
    <n v="3754.25"/>
    <n v="1428.5"/>
    <n v="33"/>
    <n v="1513.56"/>
    <n v="1306.81"/>
    <n v="20"/>
    <n v="44054.7"/>
    <n v="108255.1"/>
    <x v="0"/>
    <x v="0"/>
    <x v="0"/>
    <x v="0"/>
    <x v="0"/>
    <x v="0"/>
  </r>
  <r>
    <x v="3"/>
    <x v="11"/>
    <x v="24"/>
    <x v="126"/>
    <n v="146"/>
    <n v="106168.62"/>
    <n v="44694.51999999999"/>
    <n v="61474.100000000006"/>
    <n v="12"/>
    <n v="15791.26"/>
    <n v="7018.74"/>
    <n v="4245.74"/>
    <n v="13622.75"/>
    <n v="26"/>
    <n v="2363.2600000000002"/>
    <n v="932.97"/>
    <n v="19"/>
    <n v="3053.84"/>
    <n v="2897.14"/>
    <n v="27"/>
    <n v="36020"/>
    <n v="20222.919999999998"/>
    <x v="0"/>
    <x v="0"/>
    <x v="0"/>
    <x v="0"/>
    <x v="0"/>
    <x v="0"/>
  </r>
  <r>
    <x v="3"/>
    <x v="11"/>
    <x v="24"/>
    <x v="136"/>
    <n v="69"/>
    <n v="24631.79"/>
    <n v="9870.49"/>
    <n v="14761.300000000001"/>
    <n v="2"/>
    <n v="6644.02"/>
    <n v="3855.98"/>
    <n v="2402.1"/>
    <n v="0"/>
    <n v="2"/>
    <n v="59.28"/>
    <n v="237.12"/>
    <n v="2"/>
    <n v="1656.9"/>
    <n v="0"/>
    <n v="7"/>
    <n v="3999"/>
    <n v="5777.39"/>
    <x v="0"/>
    <x v="0"/>
    <x v="0"/>
    <x v="0"/>
    <x v="0"/>
    <x v="0"/>
  </r>
  <r>
    <x v="3"/>
    <x v="11"/>
    <x v="24"/>
    <x v="127"/>
    <n v="844"/>
    <n v="78815.44"/>
    <n v="38535.180000000008"/>
    <n v="40280.259999999995"/>
    <n v="2"/>
    <n v="30811.9"/>
    <n v="19622.599999999999"/>
    <n v="2625.27"/>
    <n v="12473.35"/>
    <n v="25"/>
    <n v="1230.28"/>
    <n v="526.41"/>
    <n v="13"/>
    <n v="2049.81"/>
    <n v="2812.34"/>
    <n v="93"/>
    <n v="2940"/>
    <n v="3100.48"/>
    <x v="0"/>
    <x v="0"/>
    <x v="0"/>
    <x v="0"/>
    <x v="0"/>
    <x v="0"/>
  </r>
  <r>
    <x v="3"/>
    <x v="11"/>
    <x v="25"/>
    <x v="101"/>
    <n v="45"/>
    <n v="31123.69"/>
    <n v="18205.629999999997"/>
    <n v="12918.06"/>
    <n v="3"/>
    <n v="3766.75"/>
    <n v="3363.25"/>
    <n v="0"/>
    <n v="0"/>
    <n v="0"/>
    <n v="22.24"/>
    <n v="331.43"/>
    <n v="5"/>
    <n v="676.07"/>
    <n v="2487.0100000000002"/>
    <n v="13"/>
    <n v="8453"/>
    <n v="12023.94"/>
    <x v="0"/>
    <x v="0"/>
    <x v="0"/>
    <x v="0"/>
    <x v="0"/>
    <x v="0"/>
  </r>
  <r>
    <x v="3"/>
    <x v="11"/>
    <x v="25"/>
    <x v="128"/>
    <n v="467"/>
    <n v="91658.76"/>
    <n v="59610.399999999994"/>
    <n v="32048.36"/>
    <n v="0"/>
    <n v="27711.8"/>
    <n v="28226.2"/>
    <n v="0"/>
    <n v="0"/>
    <n v="0"/>
    <n v="65.7"/>
    <n v="0"/>
    <n v="1"/>
    <n v="4270.8599999999997"/>
    <n v="31384.2"/>
    <n v="276"/>
    <n v="0"/>
    <n v="0"/>
    <x v="0"/>
    <x v="0"/>
    <x v="0"/>
    <x v="0"/>
    <x v="0"/>
    <x v="0"/>
  </r>
  <r>
    <x v="3"/>
    <x v="11"/>
    <x v="25"/>
    <x v="137"/>
    <n v="91"/>
    <n v="73053.119999999995"/>
    <n v="55051.569999999992"/>
    <n v="18001.550000000003"/>
    <n v="3"/>
    <n v="8298.76"/>
    <n v="5872.49"/>
    <n v="0"/>
    <n v="0"/>
    <n v="0"/>
    <n v="0"/>
    <n v="0"/>
    <n v="0"/>
    <n v="9702.7900000000009"/>
    <n v="16108.77"/>
    <n v="47"/>
    <n v="0"/>
    <n v="33070.31"/>
    <x v="0"/>
    <x v="0"/>
    <x v="0"/>
    <x v="0"/>
    <x v="0"/>
    <x v="0"/>
  </r>
  <r>
    <x v="3"/>
    <x v="11"/>
    <x v="25"/>
    <x v="169"/>
    <n v="131"/>
    <n v="59701.19"/>
    <n v="49685.240000000005"/>
    <n v="10015.950000000001"/>
    <n v="4"/>
    <n v="9554.5"/>
    <n v="9528"/>
    <n v="0"/>
    <n v="0"/>
    <n v="0"/>
    <n v="0"/>
    <n v="0"/>
    <n v="0"/>
    <n v="461.45"/>
    <n v="2057.85"/>
    <n v="7"/>
    <n v="0"/>
    <n v="38099.39"/>
    <x v="0"/>
    <x v="0"/>
    <x v="0"/>
    <x v="0"/>
    <x v="0"/>
    <x v="0"/>
  </r>
  <r>
    <x v="3"/>
    <x v="11"/>
    <x v="26"/>
    <x v="104"/>
    <n v="225"/>
    <n v="62781.27"/>
    <n v="22793.969999999994"/>
    <n v="39987.300000000003"/>
    <n v="0"/>
    <n v="16941.77"/>
    <n v="12411.98"/>
    <n v="0"/>
    <n v="1480.05"/>
    <n v="1"/>
    <n v="4681.93"/>
    <n v="4383.84"/>
    <n v="69"/>
    <n v="1133.5999999999999"/>
    <n v="4518.1000000000004"/>
    <n v="15"/>
    <n v="0"/>
    <n v="0"/>
    <x v="0"/>
    <x v="0"/>
    <x v="0"/>
    <x v="0"/>
    <x v="0"/>
    <x v="0"/>
  </r>
  <r>
    <x v="3"/>
    <x v="11"/>
    <x v="26"/>
    <x v="105"/>
    <n v="431"/>
    <n v="68443.17"/>
    <n v="31931.589999999997"/>
    <n v="36511.58"/>
    <n v="0"/>
    <n v="30337.040000000001"/>
    <n v="20677.96"/>
    <n v="0"/>
    <n v="0"/>
    <n v="0"/>
    <n v="4223.84"/>
    <n v="4506.7299999999996"/>
    <n v="95"/>
    <n v="1700.7"/>
    <n v="6746.9"/>
    <n v="36"/>
    <n v="0"/>
    <n v="0"/>
    <x v="0"/>
    <x v="0"/>
    <x v="0"/>
    <x v="0"/>
    <x v="0"/>
    <x v="0"/>
  </r>
  <r>
    <x v="3"/>
    <x v="11"/>
    <x v="26"/>
    <x v="106"/>
    <n v="84"/>
    <n v="20980.61"/>
    <n v="11319.619999999999"/>
    <n v="9660.9900000000016"/>
    <n v="0"/>
    <n v="4756.3"/>
    <n v="6627"/>
    <n v="0"/>
    <n v="0"/>
    <n v="0"/>
    <n v="1279.51"/>
    <n v="3937.18"/>
    <n v="44"/>
    <n v="125.18"/>
    <n v="755.44"/>
    <n v="4"/>
    <n v="0"/>
    <n v="0"/>
    <x v="0"/>
    <x v="0"/>
    <x v="0"/>
    <x v="0"/>
    <x v="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823">
  <r>
    <x v="0"/>
    <x v="0"/>
    <x v="0"/>
    <x v="0"/>
    <x v="0"/>
    <n v="2489.1"/>
    <n v="2255.9"/>
    <n v="4745"/>
    <n v="63"/>
    <n v="24475"/>
    <n v="171325"/>
    <n v="0.19"/>
    <x v="0"/>
    <x v="0"/>
    <x v="0"/>
    <x v="0"/>
    <x v="0"/>
    <x v="0"/>
    <x v="0"/>
    <x v="0"/>
    <x v="0"/>
    <x v="0"/>
  </r>
  <r>
    <x v="0"/>
    <x v="0"/>
    <x v="0"/>
    <x v="1"/>
    <x v="0"/>
    <n v="8171.05"/>
    <n v="5899.45"/>
    <n v="14070.5"/>
    <n v="183"/>
    <n v="24383"/>
    <n v="170681"/>
    <n v="0.57999999999999996"/>
    <x v="0"/>
    <x v="0"/>
    <x v="0"/>
    <x v="0"/>
    <x v="0"/>
    <x v="0"/>
    <x v="0"/>
    <x v="0"/>
    <x v="0"/>
    <x v="0"/>
  </r>
  <r>
    <x v="0"/>
    <x v="0"/>
    <x v="0"/>
    <x v="2"/>
    <x v="0"/>
    <n v="7537.89"/>
    <n v="5004.13"/>
    <n v="12542.02"/>
    <n v="317"/>
    <n v="8165"/>
    <n v="57155"/>
    <n v="1.54"/>
    <x v="0"/>
    <x v="0"/>
    <x v="0"/>
    <x v="0"/>
    <x v="0"/>
    <x v="0"/>
    <x v="0"/>
    <x v="0"/>
    <x v="0"/>
    <x v="0"/>
  </r>
  <r>
    <x v="0"/>
    <x v="0"/>
    <x v="0"/>
    <x v="3"/>
    <x v="0"/>
    <n v="8558.9500000000007"/>
    <n v="6299.32"/>
    <n v="14858.27"/>
    <n v="375"/>
    <n v="8437"/>
    <n v="59059"/>
    <n v="1.76"/>
    <x v="0"/>
    <x v="0"/>
    <x v="0"/>
    <x v="0"/>
    <x v="0"/>
    <x v="0"/>
    <x v="0"/>
    <x v="0"/>
    <x v="0"/>
    <x v="0"/>
  </r>
  <r>
    <x v="0"/>
    <x v="0"/>
    <x v="0"/>
    <x v="4"/>
    <x v="0"/>
    <n v="8959.26"/>
    <n v="5995.99"/>
    <n v="14955.25"/>
    <n v="374"/>
    <n v="8437"/>
    <n v="59059"/>
    <n v="1.77"/>
    <x v="0"/>
    <x v="0"/>
    <x v="0"/>
    <x v="0"/>
    <x v="0"/>
    <x v="0"/>
    <x v="0"/>
    <x v="0"/>
    <x v="0"/>
    <x v="0"/>
  </r>
  <r>
    <x v="0"/>
    <x v="0"/>
    <x v="0"/>
    <x v="5"/>
    <x v="0"/>
    <n v="9793.6200000000008"/>
    <n v="4780.6400000000003"/>
    <n v="14574.260000000002"/>
    <n v="350"/>
    <n v="0"/>
    <n v="0"/>
    <n v="0"/>
    <x v="0"/>
    <x v="0"/>
    <x v="0"/>
    <x v="0"/>
    <x v="0"/>
    <x v="0"/>
    <x v="0"/>
    <x v="0"/>
    <x v="0"/>
    <x v="0"/>
  </r>
  <r>
    <x v="0"/>
    <x v="0"/>
    <x v="0"/>
    <x v="6"/>
    <x v="0"/>
    <n v="6929.73"/>
    <n v="5304.54"/>
    <n v="12234.27"/>
    <n v="313"/>
    <n v="0"/>
    <n v="0"/>
    <n v="0"/>
    <x v="0"/>
    <x v="0"/>
    <x v="0"/>
    <x v="0"/>
    <x v="0"/>
    <x v="0"/>
    <x v="0"/>
    <x v="0"/>
    <x v="0"/>
    <x v="0"/>
  </r>
  <r>
    <x v="0"/>
    <x v="0"/>
    <x v="0"/>
    <x v="7"/>
    <x v="0"/>
    <n v="8065.93"/>
    <n v="3139.57"/>
    <n v="11205.5"/>
    <n v="263"/>
    <n v="5821"/>
    <n v="40747"/>
    <n v="1.93"/>
    <x v="0"/>
    <x v="0"/>
    <x v="0"/>
    <x v="0"/>
    <x v="0"/>
    <x v="0"/>
    <x v="0"/>
    <x v="0"/>
    <x v="0"/>
    <x v="0"/>
  </r>
  <r>
    <x v="0"/>
    <x v="0"/>
    <x v="0"/>
    <x v="8"/>
    <x v="0"/>
    <n v="7230.06"/>
    <n v="4550.95"/>
    <n v="11781.01"/>
    <n v="299"/>
    <n v="0"/>
    <n v="0"/>
    <n v="0"/>
    <x v="1"/>
    <x v="1"/>
    <x v="1"/>
    <x v="1"/>
    <x v="1"/>
    <x v="0"/>
    <x v="1"/>
    <x v="0"/>
    <x v="0"/>
    <x v="0"/>
  </r>
  <r>
    <x v="0"/>
    <x v="0"/>
    <x v="1"/>
    <x v="9"/>
    <x v="0"/>
    <n v="84769.67"/>
    <n v="59641.58"/>
    <n v="144411.25"/>
    <n v="1055"/>
    <n v="0"/>
    <n v="0"/>
    <n v="0"/>
    <x v="2"/>
    <x v="2"/>
    <x v="0"/>
    <x v="2"/>
    <x v="0"/>
    <x v="0"/>
    <x v="0"/>
    <x v="0"/>
    <x v="0"/>
    <x v="0"/>
  </r>
  <r>
    <x v="0"/>
    <x v="0"/>
    <x v="1"/>
    <x v="10"/>
    <x v="0"/>
    <n v="29659.7"/>
    <n v="39214.300000000003"/>
    <n v="68874"/>
    <n v="534"/>
    <n v="44423"/>
    <n v="310961"/>
    <n v="1.55"/>
    <x v="3"/>
    <x v="3"/>
    <x v="0"/>
    <x v="3"/>
    <x v="0"/>
    <x v="0"/>
    <x v="0"/>
    <x v="0"/>
    <x v="0"/>
    <x v="0"/>
  </r>
  <r>
    <x v="0"/>
    <x v="0"/>
    <x v="1"/>
    <x v="11"/>
    <x v="0"/>
    <n v="4534.63"/>
    <n v="1312.87"/>
    <n v="5847.5"/>
    <n v="36"/>
    <n v="31000"/>
    <n v="217000"/>
    <n v="0.19"/>
    <x v="4"/>
    <x v="4"/>
    <x v="0"/>
    <x v="4"/>
    <x v="0"/>
    <x v="0"/>
    <x v="0"/>
    <x v="0"/>
    <x v="0"/>
    <x v="0"/>
  </r>
  <r>
    <x v="0"/>
    <x v="0"/>
    <x v="1"/>
    <x v="12"/>
    <x v="0"/>
    <n v="5991.01"/>
    <n v="3668.99"/>
    <n v="9660"/>
    <n v="68"/>
    <n v="0"/>
    <n v="0"/>
    <n v="0"/>
    <x v="5"/>
    <x v="5"/>
    <x v="0"/>
    <x v="5"/>
    <x v="0"/>
    <x v="0"/>
    <x v="0"/>
    <x v="0"/>
    <x v="0"/>
    <x v="0"/>
  </r>
  <r>
    <x v="0"/>
    <x v="0"/>
    <x v="1"/>
    <x v="13"/>
    <x v="0"/>
    <n v="0"/>
    <n v="0"/>
    <n v="0"/>
    <n v="0"/>
    <n v="0"/>
    <n v="0"/>
    <n v="0"/>
    <x v="6"/>
    <x v="6"/>
    <x v="0"/>
    <x v="6"/>
    <x v="0"/>
    <x v="0"/>
    <x v="0"/>
    <x v="0"/>
    <x v="0"/>
    <x v="0"/>
  </r>
  <r>
    <x v="0"/>
    <x v="0"/>
    <x v="1"/>
    <x v="14"/>
    <x v="0"/>
    <n v="25607.55"/>
    <n v="29551.45"/>
    <n v="55159"/>
    <n v="387"/>
    <n v="29977"/>
    <n v="209839"/>
    <n v="1.84"/>
    <x v="7"/>
    <x v="7"/>
    <x v="0"/>
    <x v="7"/>
    <x v="0"/>
    <x v="0"/>
    <x v="0"/>
    <x v="0"/>
    <x v="0"/>
    <x v="0"/>
  </r>
  <r>
    <x v="0"/>
    <x v="0"/>
    <x v="1"/>
    <x v="15"/>
    <x v="0"/>
    <n v="1665"/>
    <n v="445"/>
    <n v="2110"/>
    <n v="12"/>
    <n v="0"/>
    <n v="0"/>
    <n v="0"/>
    <x v="0"/>
    <x v="0"/>
    <x v="0"/>
    <x v="0"/>
    <x v="0"/>
    <x v="0"/>
    <x v="0"/>
    <x v="0"/>
    <x v="0"/>
    <x v="0"/>
  </r>
  <r>
    <x v="0"/>
    <x v="0"/>
    <x v="2"/>
    <x v="16"/>
    <x v="0"/>
    <n v="34049.65"/>
    <n v="29683.35"/>
    <n v="63733"/>
    <n v="471"/>
    <n v="43400"/>
    <n v="303800"/>
    <n v="1.47"/>
    <x v="0"/>
    <x v="0"/>
    <x v="0"/>
    <x v="0"/>
    <x v="0"/>
    <x v="0"/>
    <x v="0"/>
    <x v="0"/>
    <x v="0"/>
    <x v="0"/>
  </r>
  <r>
    <x v="0"/>
    <x v="0"/>
    <x v="2"/>
    <x v="17"/>
    <x v="0"/>
    <n v="34720"/>
    <n v="37013"/>
    <n v="71733"/>
    <n v="512"/>
    <n v="39277"/>
    <n v="274939"/>
    <n v="1.83"/>
    <x v="0"/>
    <x v="0"/>
    <x v="0"/>
    <x v="0"/>
    <x v="0"/>
    <x v="0"/>
    <x v="0"/>
    <x v="0"/>
    <x v="0"/>
    <x v="0"/>
  </r>
  <r>
    <x v="0"/>
    <x v="0"/>
    <x v="2"/>
    <x v="18"/>
    <x v="0"/>
    <n v="17353.14"/>
    <n v="22511.86"/>
    <n v="39865"/>
    <n v="277"/>
    <n v="0"/>
    <n v="0"/>
    <n v="0"/>
    <x v="0"/>
    <x v="0"/>
    <x v="0"/>
    <x v="0"/>
    <x v="0"/>
    <x v="0"/>
    <x v="0"/>
    <x v="0"/>
    <x v="0"/>
    <x v="0"/>
  </r>
  <r>
    <x v="0"/>
    <x v="0"/>
    <x v="3"/>
    <x v="19"/>
    <x v="0"/>
    <n v="6616.15"/>
    <n v="4460.8500000000004"/>
    <n v="11077"/>
    <n v="171"/>
    <n v="31000"/>
    <n v="310000"/>
    <n v="0.36"/>
    <x v="0"/>
    <x v="0"/>
    <x v="0"/>
    <x v="0"/>
    <x v="0"/>
    <x v="0"/>
    <x v="0"/>
    <x v="0"/>
    <x v="0"/>
    <x v="0"/>
  </r>
  <r>
    <x v="0"/>
    <x v="0"/>
    <x v="3"/>
    <x v="20"/>
    <x v="0"/>
    <n v="7194.75"/>
    <n v="4366.5"/>
    <n v="11561.25"/>
    <n v="80"/>
    <n v="0"/>
    <n v="0"/>
    <n v="0"/>
    <x v="0"/>
    <x v="0"/>
    <x v="0"/>
    <x v="0"/>
    <x v="0"/>
    <x v="0"/>
    <x v="0"/>
    <x v="0"/>
    <x v="0"/>
    <x v="0"/>
  </r>
  <r>
    <x v="0"/>
    <x v="0"/>
    <x v="3"/>
    <x v="21"/>
    <x v="0"/>
    <n v="28301.759999999998"/>
    <n v="16659.490000000002"/>
    <n v="44961.25"/>
    <n v="333"/>
    <n v="62000"/>
    <n v="620000"/>
    <n v="0.73"/>
    <x v="0"/>
    <x v="0"/>
    <x v="0"/>
    <x v="0"/>
    <x v="0"/>
    <x v="0"/>
    <x v="0"/>
    <x v="0"/>
    <x v="0"/>
    <x v="0"/>
  </r>
  <r>
    <x v="0"/>
    <x v="0"/>
    <x v="3"/>
    <x v="22"/>
    <x v="0"/>
    <n v="5288.7"/>
    <n v="4197.3"/>
    <n v="9486"/>
    <n v="153"/>
    <n v="14973"/>
    <n v="149730"/>
    <n v="0.63"/>
    <x v="0"/>
    <x v="0"/>
    <x v="0"/>
    <x v="0"/>
    <x v="0"/>
    <x v="0"/>
    <x v="0"/>
    <x v="0"/>
    <x v="0"/>
    <x v="0"/>
  </r>
  <r>
    <x v="0"/>
    <x v="0"/>
    <x v="4"/>
    <x v="23"/>
    <x v="0"/>
    <n v="0"/>
    <n v="0"/>
    <n v="0"/>
    <n v="44"/>
    <n v="12710"/>
    <n v="88970"/>
    <n v="0"/>
    <x v="0"/>
    <x v="0"/>
    <x v="0"/>
    <x v="0"/>
    <x v="0"/>
    <x v="0"/>
    <x v="0"/>
    <x v="0"/>
    <x v="0"/>
    <x v="0"/>
  </r>
  <r>
    <x v="0"/>
    <x v="0"/>
    <x v="4"/>
    <x v="24"/>
    <x v="0"/>
    <n v="0"/>
    <n v="0"/>
    <n v="0"/>
    <n v="64"/>
    <n v="11377"/>
    <n v="79639"/>
    <n v="0"/>
    <x v="0"/>
    <x v="0"/>
    <x v="0"/>
    <x v="0"/>
    <x v="0"/>
    <x v="0"/>
    <x v="0"/>
    <x v="0"/>
    <x v="0"/>
    <x v="0"/>
  </r>
  <r>
    <x v="0"/>
    <x v="0"/>
    <x v="5"/>
    <x v="25"/>
    <x v="0"/>
    <n v="8924.75"/>
    <n v="3056.5"/>
    <n v="11981.25"/>
    <n v="94"/>
    <n v="0"/>
    <n v="0"/>
    <n v="0"/>
    <x v="0"/>
    <x v="0"/>
    <x v="0"/>
    <x v="0"/>
    <x v="0"/>
    <x v="0"/>
    <x v="0"/>
    <x v="0"/>
    <x v="0"/>
    <x v="0"/>
  </r>
  <r>
    <x v="0"/>
    <x v="0"/>
    <x v="5"/>
    <x v="26"/>
    <x v="0"/>
    <n v="0"/>
    <n v="0"/>
    <n v="0"/>
    <n v="0"/>
    <n v="0"/>
    <n v="0"/>
    <n v="0"/>
    <x v="0"/>
    <x v="0"/>
    <x v="0"/>
    <x v="0"/>
    <x v="0"/>
    <x v="0"/>
    <x v="0"/>
    <x v="0"/>
    <x v="0"/>
    <x v="0"/>
  </r>
  <r>
    <x v="0"/>
    <x v="0"/>
    <x v="5"/>
    <x v="27"/>
    <x v="0"/>
    <n v="3181.2"/>
    <n v="2177.3000000000002"/>
    <n v="5358.5"/>
    <n v="93"/>
    <n v="16523"/>
    <n v="165230"/>
    <n v="0.32"/>
    <x v="0"/>
    <x v="0"/>
    <x v="0"/>
    <x v="0"/>
    <x v="0"/>
    <x v="0"/>
    <x v="0"/>
    <x v="0"/>
    <x v="0"/>
    <x v="0"/>
  </r>
  <r>
    <x v="0"/>
    <x v="0"/>
    <x v="5"/>
    <x v="28"/>
    <x v="0"/>
    <n v="1181.5999999999999"/>
    <n v="673.4"/>
    <n v="1855"/>
    <n v="31"/>
    <n v="23777"/>
    <n v="237770"/>
    <n v="0.08"/>
    <x v="0"/>
    <x v="0"/>
    <x v="0"/>
    <x v="0"/>
    <x v="0"/>
    <x v="0"/>
    <x v="0"/>
    <x v="0"/>
    <x v="0"/>
    <x v="0"/>
  </r>
  <r>
    <x v="0"/>
    <x v="0"/>
    <x v="5"/>
    <x v="29"/>
    <x v="0"/>
    <n v="17198.13"/>
    <n v="8705.6200000000008"/>
    <n v="25903.75"/>
    <n v="165"/>
    <n v="0"/>
    <n v="0"/>
    <n v="0"/>
    <x v="0"/>
    <x v="0"/>
    <x v="0"/>
    <x v="0"/>
    <x v="0"/>
    <x v="0"/>
    <x v="0"/>
    <x v="0"/>
    <x v="0"/>
    <x v="0"/>
  </r>
  <r>
    <x v="0"/>
    <x v="0"/>
    <x v="6"/>
    <x v="30"/>
    <x v="0"/>
    <n v="7122.88"/>
    <n v="6712.12"/>
    <n v="13835"/>
    <n v="96"/>
    <n v="0"/>
    <n v="0"/>
    <n v="0"/>
    <x v="0"/>
    <x v="0"/>
    <x v="0"/>
    <x v="0"/>
    <x v="0"/>
    <x v="0"/>
    <x v="0"/>
    <x v="0"/>
    <x v="0"/>
    <x v="0"/>
  </r>
  <r>
    <x v="0"/>
    <x v="0"/>
    <x v="6"/>
    <x v="31"/>
    <x v="0"/>
    <n v="13855.9"/>
    <n v="15251.1"/>
    <n v="29107"/>
    <n v="205"/>
    <n v="34100"/>
    <n v="238700"/>
    <n v="0.85"/>
    <x v="0"/>
    <x v="0"/>
    <x v="0"/>
    <x v="0"/>
    <x v="0"/>
    <x v="0"/>
    <x v="0"/>
    <x v="0"/>
    <x v="0"/>
    <x v="0"/>
  </r>
  <r>
    <x v="0"/>
    <x v="0"/>
    <x v="6"/>
    <x v="32"/>
    <x v="0"/>
    <n v="5319.65"/>
    <n v="4628.3500000000004"/>
    <n v="9948"/>
    <n v="148"/>
    <n v="17577"/>
    <n v="123039"/>
    <n v="0.56999999999999995"/>
    <x v="0"/>
    <x v="0"/>
    <x v="0"/>
    <x v="0"/>
    <x v="0"/>
    <x v="0"/>
    <x v="0"/>
    <x v="0"/>
    <x v="0"/>
    <x v="0"/>
  </r>
  <r>
    <x v="0"/>
    <x v="0"/>
    <x v="6"/>
    <x v="33"/>
    <x v="0"/>
    <n v="8216.6299999999992"/>
    <n v="5135.87"/>
    <n v="13352.5"/>
    <n v="83"/>
    <n v="0"/>
    <n v="0"/>
    <n v="0"/>
    <x v="0"/>
    <x v="0"/>
    <x v="0"/>
    <x v="0"/>
    <x v="0"/>
    <x v="0"/>
    <x v="0"/>
    <x v="0"/>
    <x v="0"/>
    <x v="0"/>
  </r>
  <r>
    <x v="0"/>
    <x v="0"/>
    <x v="7"/>
    <x v="34"/>
    <x v="0"/>
    <n v="15392.27"/>
    <n v="15692.73"/>
    <n v="31085"/>
    <n v="230"/>
    <n v="67177"/>
    <n v="470239"/>
    <n v="0.46"/>
    <x v="0"/>
    <x v="0"/>
    <x v="0"/>
    <x v="0"/>
    <x v="0"/>
    <x v="0"/>
    <x v="0"/>
    <x v="0"/>
    <x v="0"/>
    <x v="0"/>
  </r>
  <r>
    <x v="0"/>
    <x v="0"/>
    <x v="7"/>
    <x v="3"/>
    <x v="0"/>
    <n v="0"/>
    <n v="0"/>
    <n v="0"/>
    <n v="0"/>
    <n v="8437"/>
    <n v="59059"/>
    <n v="0"/>
    <x v="0"/>
    <x v="0"/>
    <x v="0"/>
    <x v="0"/>
    <x v="0"/>
    <x v="0"/>
    <x v="0"/>
    <x v="0"/>
    <x v="0"/>
    <x v="0"/>
  </r>
  <r>
    <x v="0"/>
    <x v="0"/>
    <x v="8"/>
    <x v="35"/>
    <x v="0"/>
    <n v="21897.279999999999"/>
    <n v="12700.22"/>
    <n v="34597.5"/>
    <n v="257"/>
    <n v="0"/>
    <n v="0"/>
    <n v="0"/>
    <x v="0"/>
    <x v="0"/>
    <x v="0"/>
    <x v="0"/>
    <x v="0"/>
    <x v="0"/>
    <x v="0"/>
    <x v="0"/>
    <x v="0"/>
    <x v="0"/>
  </r>
  <r>
    <x v="0"/>
    <x v="0"/>
    <x v="8"/>
    <x v="36"/>
    <x v="0"/>
    <n v="23499.88"/>
    <n v="14557.62"/>
    <n v="38057.5"/>
    <n v="285"/>
    <n v="0"/>
    <n v="0"/>
    <n v="0"/>
    <x v="0"/>
    <x v="0"/>
    <x v="0"/>
    <x v="0"/>
    <x v="0"/>
    <x v="0"/>
    <x v="0"/>
    <x v="0"/>
    <x v="0"/>
    <x v="0"/>
  </r>
  <r>
    <x v="0"/>
    <x v="0"/>
    <x v="9"/>
    <x v="37"/>
    <x v="0"/>
    <n v="52558.67"/>
    <n v="25893.83"/>
    <n v="78452.5"/>
    <n v="552"/>
    <n v="32023"/>
    <n v="224161"/>
    <n v="2.4500000000000002"/>
    <x v="0"/>
    <x v="0"/>
    <x v="0"/>
    <x v="0"/>
    <x v="0"/>
    <x v="0"/>
    <x v="0"/>
    <x v="0"/>
    <x v="0"/>
    <x v="0"/>
  </r>
  <r>
    <x v="0"/>
    <x v="0"/>
    <x v="9"/>
    <x v="38"/>
    <x v="0"/>
    <n v="9303.2000000000007"/>
    <n v="2899.8"/>
    <n v="12203"/>
    <n v="48"/>
    <n v="0"/>
    <n v="0"/>
    <n v="0"/>
    <x v="0"/>
    <x v="0"/>
    <x v="0"/>
    <x v="0"/>
    <x v="0"/>
    <x v="0"/>
    <x v="0"/>
    <x v="0"/>
    <x v="0"/>
    <x v="0"/>
  </r>
  <r>
    <x v="0"/>
    <x v="0"/>
    <x v="9"/>
    <x v="39"/>
    <x v="0"/>
    <n v="5319.15"/>
    <n v="2411.1"/>
    <n v="7730.25"/>
    <n v="73"/>
    <n v="18352"/>
    <n v="128464"/>
    <n v="0.42"/>
    <x v="0"/>
    <x v="0"/>
    <x v="0"/>
    <x v="0"/>
    <x v="0"/>
    <x v="0"/>
    <x v="0"/>
    <x v="0"/>
    <x v="0"/>
    <x v="0"/>
  </r>
  <r>
    <x v="0"/>
    <x v="0"/>
    <x v="9"/>
    <x v="40"/>
    <x v="0"/>
    <n v="30368.6"/>
    <n v="15059.4"/>
    <n v="45428"/>
    <n v="339"/>
    <n v="28923"/>
    <n v="202461"/>
    <n v="1.57"/>
    <x v="0"/>
    <x v="0"/>
    <x v="0"/>
    <x v="0"/>
    <x v="0"/>
    <x v="0"/>
    <x v="0"/>
    <x v="0"/>
    <x v="0"/>
    <x v="0"/>
  </r>
  <r>
    <x v="0"/>
    <x v="0"/>
    <x v="9"/>
    <x v="41"/>
    <x v="0"/>
    <n v="11356.15"/>
    <n v="6445.85"/>
    <n v="17802"/>
    <n v="77"/>
    <n v="0"/>
    <n v="0"/>
    <n v="0"/>
    <x v="0"/>
    <x v="0"/>
    <x v="0"/>
    <x v="0"/>
    <x v="0"/>
    <x v="0"/>
    <x v="0"/>
    <x v="0"/>
    <x v="0"/>
    <x v="0"/>
  </r>
  <r>
    <x v="0"/>
    <x v="0"/>
    <x v="10"/>
    <x v="42"/>
    <x v="0"/>
    <n v="1770.75"/>
    <n v="1066.75"/>
    <n v="2837.5"/>
    <n v="20"/>
    <n v="0"/>
    <n v="0"/>
    <n v="0"/>
    <x v="0"/>
    <x v="0"/>
    <x v="0"/>
    <x v="0"/>
    <x v="0"/>
    <x v="0"/>
    <x v="0"/>
    <x v="0"/>
    <x v="0"/>
    <x v="0"/>
  </r>
  <r>
    <x v="0"/>
    <x v="0"/>
    <x v="10"/>
    <x v="43"/>
    <x v="0"/>
    <n v="11037.76"/>
    <n v="4235.99"/>
    <n v="15273.75"/>
    <n v="131"/>
    <n v="0"/>
    <n v="0"/>
    <n v="0"/>
    <x v="0"/>
    <x v="0"/>
    <x v="0"/>
    <x v="0"/>
    <x v="0"/>
    <x v="0"/>
    <x v="0"/>
    <x v="0"/>
    <x v="0"/>
    <x v="0"/>
  </r>
  <r>
    <x v="0"/>
    <x v="0"/>
    <x v="10"/>
    <x v="44"/>
    <x v="0"/>
    <n v="7037.4"/>
    <n v="3293.1"/>
    <n v="10330.5"/>
    <n v="151"/>
    <n v="23777"/>
    <n v="237770"/>
    <n v="0.43"/>
    <x v="0"/>
    <x v="0"/>
    <x v="0"/>
    <x v="0"/>
    <x v="0"/>
    <x v="0"/>
    <x v="0"/>
    <x v="0"/>
    <x v="0"/>
    <x v="0"/>
  </r>
  <r>
    <x v="0"/>
    <x v="0"/>
    <x v="10"/>
    <x v="45"/>
    <x v="0"/>
    <n v="4241.25"/>
    <n v="1386.25"/>
    <n v="5627.5"/>
    <n v="46"/>
    <n v="0"/>
    <n v="0"/>
    <n v="0"/>
    <x v="0"/>
    <x v="0"/>
    <x v="0"/>
    <x v="0"/>
    <x v="0"/>
    <x v="0"/>
    <x v="0"/>
    <x v="0"/>
    <x v="0"/>
    <x v="0"/>
  </r>
  <r>
    <x v="0"/>
    <x v="0"/>
    <x v="10"/>
    <x v="46"/>
    <x v="0"/>
    <n v="13406.01"/>
    <n v="4927.74"/>
    <n v="18333.75"/>
    <n v="137"/>
    <n v="0"/>
    <n v="0"/>
    <n v="0"/>
    <x v="0"/>
    <x v="0"/>
    <x v="0"/>
    <x v="0"/>
    <x v="0"/>
    <x v="0"/>
    <x v="0"/>
    <x v="0"/>
    <x v="0"/>
    <x v="0"/>
  </r>
  <r>
    <x v="0"/>
    <x v="0"/>
    <x v="10"/>
    <x v="47"/>
    <x v="0"/>
    <n v="5437"/>
    <n v="2858"/>
    <n v="8295"/>
    <n v="65"/>
    <n v="0"/>
    <n v="0"/>
    <n v="0"/>
    <x v="0"/>
    <x v="0"/>
    <x v="0"/>
    <x v="0"/>
    <x v="0"/>
    <x v="0"/>
    <x v="0"/>
    <x v="0"/>
    <x v="0"/>
    <x v="0"/>
  </r>
  <r>
    <x v="0"/>
    <x v="0"/>
    <x v="10"/>
    <x v="48"/>
    <x v="0"/>
    <n v="7189"/>
    <n v="3150"/>
    <n v="10339"/>
    <n v="100"/>
    <n v="33077"/>
    <n v="330770"/>
    <n v="0.31"/>
    <x v="0"/>
    <x v="0"/>
    <x v="0"/>
    <x v="0"/>
    <x v="0"/>
    <x v="0"/>
    <x v="0"/>
    <x v="0"/>
    <x v="0"/>
    <x v="0"/>
  </r>
  <r>
    <x v="0"/>
    <x v="0"/>
    <x v="10"/>
    <x v="49"/>
    <x v="0"/>
    <n v="9120"/>
    <n v="3836.25"/>
    <n v="12956.25"/>
    <n v="105"/>
    <n v="67177"/>
    <n v="671770"/>
    <n v="0.19"/>
    <x v="0"/>
    <x v="0"/>
    <x v="0"/>
    <x v="0"/>
    <x v="0"/>
    <x v="0"/>
    <x v="0"/>
    <x v="0"/>
    <x v="0"/>
    <x v="0"/>
  </r>
  <r>
    <x v="0"/>
    <x v="0"/>
    <x v="10"/>
    <x v="50"/>
    <x v="0"/>
    <n v="635"/>
    <n v="492.5"/>
    <n v="1127.5"/>
    <n v="8"/>
    <n v="36177"/>
    <n v="361770"/>
    <n v="0.03"/>
    <x v="0"/>
    <x v="0"/>
    <x v="0"/>
    <x v="0"/>
    <x v="0"/>
    <x v="0"/>
    <x v="0"/>
    <x v="0"/>
    <x v="0"/>
    <x v="0"/>
  </r>
  <r>
    <x v="0"/>
    <x v="0"/>
    <x v="10"/>
    <x v="51"/>
    <x v="0"/>
    <n v="153.9"/>
    <n v="623.1"/>
    <n v="777"/>
    <n v="12"/>
    <n v="14477"/>
    <n v="144770"/>
    <n v="0.05"/>
    <x v="0"/>
    <x v="0"/>
    <x v="0"/>
    <x v="0"/>
    <x v="0"/>
    <x v="0"/>
    <x v="0"/>
    <x v="0"/>
    <x v="0"/>
    <x v="0"/>
  </r>
  <r>
    <x v="0"/>
    <x v="0"/>
    <x v="11"/>
    <x v="52"/>
    <x v="0"/>
    <n v="4273.88"/>
    <n v="2594.87"/>
    <n v="6868.75"/>
    <n v="43"/>
    <n v="0"/>
    <n v="0"/>
    <n v="0"/>
    <x v="0"/>
    <x v="0"/>
    <x v="0"/>
    <x v="0"/>
    <x v="0"/>
    <x v="0"/>
    <x v="0"/>
    <x v="0"/>
    <x v="0"/>
    <x v="0"/>
  </r>
  <r>
    <x v="0"/>
    <x v="0"/>
    <x v="12"/>
    <x v="53"/>
    <x v="0"/>
    <n v="35383.22"/>
    <n v="12366.38"/>
    <n v="47749.599999999999"/>
    <n v="200"/>
    <n v="0"/>
    <n v="0"/>
    <n v="0"/>
    <x v="0"/>
    <x v="0"/>
    <x v="0"/>
    <x v="0"/>
    <x v="0"/>
    <x v="0"/>
    <x v="0"/>
    <x v="0"/>
    <x v="0"/>
    <x v="0"/>
  </r>
  <r>
    <x v="0"/>
    <x v="0"/>
    <x v="12"/>
    <x v="54"/>
    <x v="0"/>
    <n v="34165.1"/>
    <n v="10904.9"/>
    <n v="45070"/>
    <n v="179"/>
    <n v="0"/>
    <n v="0"/>
    <n v="0"/>
    <x v="0"/>
    <x v="0"/>
    <x v="0"/>
    <x v="0"/>
    <x v="0"/>
    <x v="0"/>
    <x v="0"/>
    <x v="0"/>
    <x v="0"/>
    <x v="0"/>
  </r>
  <r>
    <x v="0"/>
    <x v="0"/>
    <x v="12"/>
    <x v="55"/>
    <x v="0"/>
    <n v="14900.36"/>
    <n v="3660.24"/>
    <n v="18560.599999999999"/>
    <n v="70"/>
    <n v="0"/>
    <n v="0"/>
    <n v="0"/>
    <x v="0"/>
    <x v="0"/>
    <x v="0"/>
    <x v="0"/>
    <x v="0"/>
    <x v="0"/>
    <x v="0"/>
    <x v="0"/>
    <x v="0"/>
    <x v="0"/>
  </r>
  <r>
    <x v="0"/>
    <x v="0"/>
    <x v="13"/>
    <x v="56"/>
    <x v="0"/>
    <n v="9261.5"/>
    <n v="1096"/>
    <n v="10357.5"/>
    <n v="66"/>
    <n v="0"/>
    <n v="0"/>
    <n v="0"/>
    <x v="0"/>
    <x v="0"/>
    <x v="0"/>
    <x v="0"/>
    <x v="0"/>
    <x v="0"/>
    <x v="0"/>
    <x v="0"/>
    <x v="0"/>
    <x v="0"/>
  </r>
  <r>
    <x v="0"/>
    <x v="0"/>
    <x v="13"/>
    <x v="57"/>
    <x v="0"/>
    <n v="6422.1"/>
    <n v="1842.9"/>
    <n v="8265"/>
    <n v="122"/>
    <n v="24273"/>
    <n v="242730"/>
    <n v="0.34"/>
    <x v="0"/>
    <x v="0"/>
    <x v="0"/>
    <x v="0"/>
    <x v="0"/>
    <x v="0"/>
    <x v="0"/>
    <x v="0"/>
    <x v="0"/>
    <x v="0"/>
  </r>
  <r>
    <x v="0"/>
    <x v="0"/>
    <x v="13"/>
    <x v="58"/>
    <x v="0"/>
    <n v="14827.75"/>
    <n v="6339.75"/>
    <n v="21167.5"/>
    <n v="165"/>
    <n v="0"/>
    <n v="0"/>
    <n v="0"/>
    <x v="0"/>
    <x v="0"/>
    <x v="0"/>
    <x v="0"/>
    <x v="0"/>
    <x v="0"/>
    <x v="0"/>
    <x v="0"/>
    <x v="0"/>
    <x v="0"/>
  </r>
  <r>
    <x v="0"/>
    <x v="0"/>
    <x v="14"/>
    <x v="59"/>
    <x v="0"/>
    <n v="6990.45"/>
    <n v="24936.55"/>
    <n v="31927"/>
    <n v="600"/>
    <n v="8277"/>
    <n v="57939"/>
    <n v="3.86"/>
    <x v="0"/>
    <x v="0"/>
    <x v="0"/>
    <x v="0"/>
    <x v="0"/>
    <x v="0"/>
    <x v="0"/>
    <x v="0"/>
    <x v="0"/>
    <x v="0"/>
  </r>
  <r>
    <x v="0"/>
    <x v="0"/>
    <x v="15"/>
    <x v="60"/>
    <x v="0"/>
    <n v="2334.5"/>
    <n v="935.5"/>
    <n v="3270"/>
    <n v="20"/>
    <n v="0"/>
    <n v="0"/>
    <n v="0"/>
    <x v="0"/>
    <x v="0"/>
    <x v="0"/>
    <x v="0"/>
    <x v="0"/>
    <x v="0"/>
    <x v="0"/>
    <x v="0"/>
    <x v="0"/>
    <x v="0"/>
  </r>
  <r>
    <x v="0"/>
    <x v="0"/>
    <x v="16"/>
    <x v="61"/>
    <x v="0"/>
    <n v="2293.5"/>
    <n v="539"/>
    <n v="2832.5"/>
    <n v="18"/>
    <n v="0"/>
    <n v="0"/>
    <n v="0"/>
    <x v="0"/>
    <x v="0"/>
    <x v="0"/>
    <x v="0"/>
    <x v="0"/>
    <x v="0"/>
    <x v="0"/>
    <x v="0"/>
    <x v="0"/>
    <x v="0"/>
  </r>
  <r>
    <x v="0"/>
    <x v="0"/>
    <x v="17"/>
    <x v="62"/>
    <x v="0"/>
    <n v="9960.8799999999992"/>
    <n v="6284.12"/>
    <n v="16245"/>
    <n v="112"/>
    <n v="0"/>
    <n v="0"/>
    <n v="0"/>
    <x v="0"/>
    <x v="0"/>
    <x v="0"/>
    <x v="0"/>
    <x v="0"/>
    <x v="0"/>
    <x v="0"/>
    <x v="0"/>
    <x v="0"/>
    <x v="0"/>
  </r>
  <r>
    <x v="0"/>
    <x v="0"/>
    <x v="17"/>
    <x v="63"/>
    <x v="0"/>
    <n v="4675.5"/>
    <n v="3697"/>
    <n v="8372.5"/>
    <n v="64"/>
    <n v="0"/>
    <n v="0"/>
    <n v="0"/>
    <x v="0"/>
    <x v="0"/>
    <x v="0"/>
    <x v="0"/>
    <x v="0"/>
    <x v="0"/>
    <x v="0"/>
    <x v="0"/>
    <x v="0"/>
    <x v="0"/>
  </r>
  <r>
    <x v="0"/>
    <x v="0"/>
    <x v="18"/>
    <x v="64"/>
    <x v="0"/>
    <n v="8991.9500000000007"/>
    <n v="20807.05"/>
    <n v="29799"/>
    <n v="485"/>
    <n v="22723"/>
    <n v="159061"/>
    <n v="1.31"/>
    <x v="0"/>
    <x v="0"/>
    <x v="0"/>
    <x v="0"/>
    <x v="0"/>
    <x v="0"/>
    <x v="0"/>
    <x v="0"/>
    <x v="0"/>
    <x v="0"/>
  </r>
  <r>
    <x v="0"/>
    <x v="0"/>
    <x v="18"/>
    <x v="65"/>
    <x v="0"/>
    <n v="1350.5"/>
    <n v="734.5"/>
    <n v="2085"/>
    <n v="15"/>
    <n v="0"/>
    <n v="0"/>
    <n v="0"/>
    <x v="0"/>
    <x v="0"/>
    <x v="0"/>
    <x v="0"/>
    <x v="0"/>
    <x v="0"/>
    <x v="0"/>
    <x v="0"/>
    <x v="0"/>
    <x v="0"/>
  </r>
  <r>
    <x v="0"/>
    <x v="0"/>
    <x v="19"/>
    <x v="66"/>
    <x v="0"/>
    <n v="11206.63"/>
    <n v="4223.37"/>
    <n v="15430"/>
    <n v="110"/>
    <n v="0"/>
    <n v="0"/>
    <n v="0"/>
    <x v="0"/>
    <x v="0"/>
    <x v="0"/>
    <x v="0"/>
    <x v="0"/>
    <x v="0"/>
    <x v="0"/>
    <x v="0"/>
    <x v="0"/>
    <x v="0"/>
  </r>
  <r>
    <x v="0"/>
    <x v="0"/>
    <x v="20"/>
    <x v="67"/>
    <x v="0"/>
    <n v="7843.5"/>
    <n v="2886.5"/>
    <n v="10730"/>
    <n v="95"/>
    <n v="0"/>
    <n v="0"/>
    <n v="0"/>
    <x v="0"/>
    <x v="0"/>
    <x v="0"/>
    <x v="0"/>
    <x v="0"/>
    <x v="0"/>
    <x v="0"/>
    <x v="0"/>
    <x v="0"/>
    <x v="0"/>
  </r>
  <r>
    <x v="0"/>
    <x v="0"/>
    <x v="20"/>
    <x v="68"/>
    <x v="0"/>
    <n v="31611.01"/>
    <n v="9533.99"/>
    <n v="41145"/>
    <n v="305"/>
    <n v="0"/>
    <n v="0"/>
    <n v="0"/>
    <x v="0"/>
    <x v="0"/>
    <x v="0"/>
    <x v="0"/>
    <x v="0"/>
    <x v="0"/>
    <x v="0"/>
    <x v="0"/>
    <x v="0"/>
    <x v="0"/>
  </r>
  <r>
    <x v="0"/>
    <x v="0"/>
    <x v="21"/>
    <x v="69"/>
    <x v="0"/>
    <n v="12594.89"/>
    <n v="12215.11"/>
    <n v="24810"/>
    <n v="317"/>
    <n v="31000"/>
    <n v="310000"/>
    <n v="0.8"/>
    <x v="0"/>
    <x v="0"/>
    <x v="0"/>
    <x v="0"/>
    <x v="0"/>
    <x v="0"/>
    <x v="0"/>
    <x v="0"/>
    <x v="0"/>
    <x v="0"/>
  </r>
  <r>
    <x v="0"/>
    <x v="0"/>
    <x v="21"/>
    <x v="70"/>
    <x v="0"/>
    <n v="13091.2"/>
    <n v="6727.8"/>
    <n v="19819"/>
    <n v="165"/>
    <n v="62000"/>
    <n v="620000"/>
    <n v="0.32"/>
    <x v="0"/>
    <x v="0"/>
    <x v="0"/>
    <x v="0"/>
    <x v="0"/>
    <x v="0"/>
    <x v="0"/>
    <x v="0"/>
    <x v="0"/>
    <x v="0"/>
  </r>
  <r>
    <x v="0"/>
    <x v="0"/>
    <x v="21"/>
    <x v="71"/>
    <x v="0"/>
    <n v="15807.1"/>
    <n v="11557.9"/>
    <n v="27365"/>
    <n v="231"/>
    <n v="50623"/>
    <n v="506230"/>
    <n v="0.54"/>
    <x v="0"/>
    <x v="0"/>
    <x v="0"/>
    <x v="0"/>
    <x v="0"/>
    <x v="0"/>
    <x v="0"/>
    <x v="0"/>
    <x v="0"/>
    <x v="0"/>
  </r>
  <r>
    <x v="0"/>
    <x v="0"/>
    <x v="21"/>
    <x v="72"/>
    <x v="0"/>
    <n v="14768.21"/>
    <n v="11709.04"/>
    <n v="26477.25"/>
    <n v="325"/>
    <n v="29977"/>
    <n v="299770"/>
    <n v="0.88"/>
    <x v="0"/>
    <x v="0"/>
    <x v="0"/>
    <x v="0"/>
    <x v="0"/>
    <x v="0"/>
    <x v="0"/>
    <x v="0"/>
    <x v="0"/>
    <x v="0"/>
  </r>
  <r>
    <x v="0"/>
    <x v="0"/>
    <x v="21"/>
    <x v="73"/>
    <x v="0"/>
    <n v="10124.200000000001"/>
    <n v="8381.2999999999993"/>
    <n v="18505.5"/>
    <n v="219"/>
    <n v="27900"/>
    <n v="279000"/>
    <n v="0.66"/>
    <x v="0"/>
    <x v="0"/>
    <x v="0"/>
    <x v="0"/>
    <x v="0"/>
    <x v="0"/>
    <x v="0"/>
    <x v="0"/>
    <x v="0"/>
    <x v="0"/>
  </r>
  <r>
    <x v="0"/>
    <x v="0"/>
    <x v="22"/>
    <x v="74"/>
    <x v="0"/>
    <n v="2000.75"/>
    <n v="686.75"/>
    <n v="2687.5"/>
    <n v="35"/>
    <n v="13423"/>
    <n v="134230"/>
    <n v="0.2"/>
    <x v="0"/>
    <x v="0"/>
    <x v="0"/>
    <x v="0"/>
    <x v="0"/>
    <x v="0"/>
    <x v="0"/>
    <x v="0"/>
    <x v="0"/>
    <x v="0"/>
  </r>
  <r>
    <x v="0"/>
    <x v="0"/>
    <x v="22"/>
    <x v="75"/>
    <x v="0"/>
    <n v="3597.35"/>
    <n v="1437.65"/>
    <n v="5035"/>
    <n v="65"/>
    <n v="14477"/>
    <n v="144770"/>
    <n v="0.35"/>
    <x v="0"/>
    <x v="0"/>
    <x v="0"/>
    <x v="0"/>
    <x v="0"/>
    <x v="0"/>
    <x v="0"/>
    <x v="0"/>
    <x v="0"/>
    <x v="0"/>
  </r>
  <r>
    <x v="0"/>
    <x v="0"/>
    <x v="22"/>
    <x v="72"/>
    <x v="0"/>
    <n v="126"/>
    <n v="0"/>
    <n v="126"/>
    <n v="1"/>
    <n v="29977"/>
    <n v="299770"/>
    <n v="0"/>
    <x v="0"/>
    <x v="0"/>
    <x v="0"/>
    <x v="0"/>
    <x v="0"/>
    <x v="0"/>
    <x v="0"/>
    <x v="0"/>
    <x v="0"/>
    <x v="0"/>
  </r>
  <r>
    <x v="0"/>
    <x v="0"/>
    <x v="22"/>
    <x v="76"/>
    <x v="0"/>
    <n v="2406.5"/>
    <n v="790.5"/>
    <n v="3197"/>
    <n v="41"/>
    <n v="13950"/>
    <n v="139500"/>
    <n v="0.23"/>
    <x v="0"/>
    <x v="0"/>
    <x v="0"/>
    <x v="0"/>
    <x v="0"/>
    <x v="0"/>
    <x v="0"/>
    <x v="0"/>
    <x v="0"/>
    <x v="0"/>
  </r>
  <r>
    <x v="0"/>
    <x v="0"/>
    <x v="23"/>
    <x v="77"/>
    <x v="0"/>
    <n v="0"/>
    <n v="0"/>
    <n v="0"/>
    <n v="0"/>
    <n v="0"/>
    <n v="0"/>
    <n v="0"/>
    <x v="0"/>
    <x v="0"/>
    <x v="0"/>
    <x v="0"/>
    <x v="0"/>
    <x v="0"/>
    <x v="0"/>
    <x v="0"/>
    <x v="0"/>
    <x v="0"/>
  </r>
  <r>
    <x v="0"/>
    <x v="0"/>
    <x v="24"/>
    <x v="78"/>
    <x v="0"/>
    <n v="11162.8"/>
    <n v="6494.2"/>
    <n v="17657"/>
    <n v="220"/>
    <n v="20677"/>
    <n v="144739"/>
    <n v="0.85"/>
    <x v="0"/>
    <x v="0"/>
    <x v="0"/>
    <x v="0"/>
    <x v="0"/>
    <x v="0"/>
    <x v="0"/>
    <x v="0"/>
    <x v="0"/>
    <x v="0"/>
  </r>
  <r>
    <x v="0"/>
    <x v="0"/>
    <x v="24"/>
    <x v="79"/>
    <x v="0"/>
    <n v="84"/>
    <n v="0"/>
    <n v="84"/>
    <n v="1"/>
    <n v="20150"/>
    <n v="141050"/>
    <n v="0"/>
    <x v="0"/>
    <x v="0"/>
    <x v="0"/>
    <x v="0"/>
    <x v="0"/>
    <x v="0"/>
    <x v="0"/>
    <x v="0"/>
    <x v="0"/>
    <x v="0"/>
  </r>
  <r>
    <x v="0"/>
    <x v="0"/>
    <x v="24"/>
    <x v="80"/>
    <x v="0"/>
    <n v="97.2"/>
    <n v="52.8"/>
    <n v="150"/>
    <n v="2"/>
    <n v="17577"/>
    <n v="123039"/>
    <n v="0.01"/>
    <x v="0"/>
    <x v="0"/>
    <x v="0"/>
    <x v="0"/>
    <x v="0"/>
    <x v="0"/>
    <x v="0"/>
    <x v="0"/>
    <x v="0"/>
    <x v="0"/>
  </r>
  <r>
    <x v="0"/>
    <x v="0"/>
    <x v="24"/>
    <x v="81"/>
    <x v="0"/>
    <n v="220.5"/>
    <n v="148.5"/>
    <n v="369"/>
    <n v="5"/>
    <n v="18600"/>
    <n v="130200"/>
    <n v="0.02"/>
    <x v="0"/>
    <x v="0"/>
    <x v="0"/>
    <x v="0"/>
    <x v="0"/>
    <x v="0"/>
    <x v="0"/>
    <x v="0"/>
    <x v="0"/>
    <x v="0"/>
  </r>
  <r>
    <x v="0"/>
    <x v="0"/>
    <x v="24"/>
    <x v="82"/>
    <x v="0"/>
    <n v="4121.75"/>
    <n v="2268.25"/>
    <n v="6390"/>
    <n v="79"/>
    <n v="18600"/>
    <n v="130200"/>
    <n v="0.34"/>
    <x v="0"/>
    <x v="0"/>
    <x v="0"/>
    <x v="0"/>
    <x v="0"/>
    <x v="0"/>
    <x v="0"/>
    <x v="0"/>
    <x v="0"/>
    <x v="0"/>
  </r>
  <r>
    <x v="0"/>
    <x v="0"/>
    <x v="24"/>
    <x v="83"/>
    <x v="0"/>
    <n v="3511.2"/>
    <n v="1738.8"/>
    <n v="5250"/>
    <n v="66"/>
    <n v="17050"/>
    <n v="119350"/>
    <n v="0.31"/>
    <x v="0"/>
    <x v="0"/>
    <x v="0"/>
    <x v="0"/>
    <x v="0"/>
    <x v="0"/>
    <x v="0"/>
    <x v="0"/>
    <x v="0"/>
    <x v="0"/>
  </r>
  <r>
    <x v="0"/>
    <x v="0"/>
    <x v="24"/>
    <x v="84"/>
    <x v="0"/>
    <n v="2317.15"/>
    <n v="1394.35"/>
    <n v="3711.5"/>
    <n v="46"/>
    <n v="15500"/>
    <n v="108500"/>
    <n v="0.24"/>
    <x v="0"/>
    <x v="0"/>
    <x v="0"/>
    <x v="0"/>
    <x v="0"/>
    <x v="0"/>
    <x v="0"/>
    <x v="0"/>
    <x v="0"/>
    <x v="0"/>
  </r>
  <r>
    <x v="0"/>
    <x v="0"/>
    <x v="24"/>
    <x v="10"/>
    <x v="0"/>
    <n v="201"/>
    <n v="432"/>
    <n v="633"/>
    <n v="3"/>
    <n v="44423"/>
    <n v="310961"/>
    <n v="0.01"/>
    <x v="0"/>
    <x v="0"/>
    <x v="0"/>
    <x v="0"/>
    <x v="0"/>
    <x v="0"/>
    <x v="0"/>
    <x v="0"/>
    <x v="0"/>
    <x v="0"/>
  </r>
  <r>
    <x v="0"/>
    <x v="0"/>
    <x v="24"/>
    <x v="85"/>
    <x v="0"/>
    <n v="350"/>
    <n v="0"/>
    <n v="350"/>
    <n v="2"/>
    <n v="0"/>
    <n v="0"/>
    <n v="0"/>
    <x v="0"/>
    <x v="0"/>
    <x v="0"/>
    <x v="0"/>
    <x v="0"/>
    <x v="0"/>
    <x v="0"/>
    <x v="0"/>
    <x v="0"/>
    <x v="0"/>
  </r>
  <r>
    <x v="0"/>
    <x v="0"/>
    <x v="24"/>
    <x v="13"/>
    <x v="0"/>
    <n v="0"/>
    <n v="165"/>
    <n v="165"/>
    <n v="1"/>
    <n v="0"/>
    <n v="0"/>
    <n v="0"/>
    <x v="0"/>
    <x v="0"/>
    <x v="0"/>
    <x v="0"/>
    <x v="0"/>
    <x v="0"/>
    <x v="0"/>
    <x v="0"/>
    <x v="0"/>
    <x v="0"/>
  </r>
  <r>
    <x v="0"/>
    <x v="0"/>
    <x v="24"/>
    <x v="86"/>
    <x v="0"/>
    <n v="2810.8"/>
    <n v="1401.2"/>
    <n v="4212"/>
    <n v="55"/>
    <n v="15500"/>
    <n v="108500"/>
    <n v="0.27"/>
    <x v="0"/>
    <x v="0"/>
    <x v="0"/>
    <x v="0"/>
    <x v="0"/>
    <x v="0"/>
    <x v="0"/>
    <x v="0"/>
    <x v="0"/>
    <x v="0"/>
  </r>
  <r>
    <x v="0"/>
    <x v="0"/>
    <x v="25"/>
    <x v="32"/>
    <x v="0"/>
    <n v="84"/>
    <n v="0"/>
    <n v="84"/>
    <n v="1"/>
    <n v="17577"/>
    <n v="123039"/>
    <n v="0"/>
    <x v="0"/>
    <x v="0"/>
    <x v="0"/>
    <x v="0"/>
    <x v="0"/>
    <x v="0"/>
    <x v="0"/>
    <x v="0"/>
    <x v="0"/>
    <x v="0"/>
  </r>
  <r>
    <x v="0"/>
    <x v="0"/>
    <x v="25"/>
    <x v="64"/>
    <x v="0"/>
    <n v="0"/>
    <n v="120"/>
    <n v="120"/>
    <n v="1"/>
    <n v="22723"/>
    <n v="159061"/>
    <n v="0.01"/>
    <x v="0"/>
    <x v="0"/>
    <x v="0"/>
    <x v="0"/>
    <x v="0"/>
    <x v="0"/>
    <x v="0"/>
    <x v="0"/>
    <x v="0"/>
    <x v="0"/>
  </r>
  <r>
    <x v="0"/>
    <x v="0"/>
    <x v="26"/>
    <x v="87"/>
    <x v="0"/>
    <n v="0"/>
    <n v="0"/>
    <n v="0"/>
    <n v="0"/>
    <n v="4650"/>
    <n v="32550"/>
    <n v="0"/>
    <x v="0"/>
    <x v="0"/>
    <x v="0"/>
    <x v="0"/>
    <x v="0"/>
    <x v="0"/>
    <x v="0"/>
    <x v="0"/>
    <x v="0"/>
    <x v="0"/>
  </r>
  <r>
    <x v="0"/>
    <x v="0"/>
    <x v="26"/>
    <x v="88"/>
    <x v="0"/>
    <n v="84"/>
    <n v="0"/>
    <n v="84"/>
    <n v="1"/>
    <n v="4650"/>
    <n v="32550"/>
    <n v="0.02"/>
    <x v="0"/>
    <x v="0"/>
    <x v="0"/>
    <x v="0"/>
    <x v="0"/>
    <x v="0"/>
    <x v="0"/>
    <x v="0"/>
    <x v="0"/>
    <x v="0"/>
  </r>
  <r>
    <x v="0"/>
    <x v="0"/>
    <x v="27"/>
    <x v="89"/>
    <x v="0"/>
    <n v="290"/>
    <n v="0"/>
    <n v="290"/>
    <n v="7"/>
    <n v="6727"/>
    <n v="47089"/>
    <n v="0.04"/>
    <x v="0"/>
    <x v="0"/>
    <x v="0"/>
    <x v="0"/>
    <x v="0"/>
    <x v="0"/>
    <x v="0"/>
    <x v="0"/>
    <x v="0"/>
    <x v="0"/>
  </r>
  <r>
    <x v="0"/>
    <x v="0"/>
    <x v="27"/>
    <x v="90"/>
    <x v="0"/>
    <n v="85"/>
    <n v="0"/>
    <n v="85"/>
    <n v="2"/>
    <n v="6727"/>
    <n v="47089"/>
    <n v="0.01"/>
    <x v="0"/>
    <x v="0"/>
    <x v="0"/>
    <x v="0"/>
    <x v="0"/>
    <x v="0"/>
    <x v="0"/>
    <x v="0"/>
    <x v="0"/>
    <x v="0"/>
  </r>
  <r>
    <x v="0"/>
    <x v="0"/>
    <x v="27"/>
    <x v="91"/>
    <x v="0"/>
    <n v="345"/>
    <n v="0"/>
    <n v="345"/>
    <n v="9"/>
    <n v="6727"/>
    <n v="47089"/>
    <n v="0.05"/>
    <x v="0"/>
    <x v="0"/>
    <x v="0"/>
    <x v="0"/>
    <x v="0"/>
    <x v="0"/>
    <x v="0"/>
    <x v="0"/>
    <x v="0"/>
    <x v="0"/>
  </r>
  <r>
    <x v="0"/>
    <x v="0"/>
    <x v="28"/>
    <x v="92"/>
    <x v="0"/>
    <n v="4167"/>
    <n v="1508"/>
    <n v="5675"/>
    <n v="43"/>
    <n v="0"/>
    <n v="0"/>
    <n v="0"/>
    <x v="0"/>
    <x v="0"/>
    <x v="0"/>
    <x v="0"/>
    <x v="0"/>
    <x v="0"/>
    <x v="0"/>
    <x v="0"/>
    <x v="0"/>
    <x v="0"/>
  </r>
  <r>
    <x v="0"/>
    <x v="0"/>
    <x v="29"/>
    <x v="93"/>
    <x v="0"/>
    <n v="24296.639999999999"/>
    <n v="9464.61"/>
    <n v="33761.25"/>
    <n v="206"/>
    <n v="0"/>
    <n v="0"/>
    <n v="0"/>
    <x v="0"/>
    <x v="0"/>
    <x v="0"/>
    <x v="0"/>
    <x v="0"/>
    <x v="0"/>
    <x v="0"/>
    <x v="0"/>
    <x v="0"/>
    <x v="0"/>
  </r>
  <r>
    <x v="0"/>
    <x v="0"/>
    <x v="29"/>
    <x v="94"/>
    <x v="0"/>
    <n v="20282.66"/>
    <n v="7681.09"/>
    <n v="27963.75"/>
    <n v="187"/>
    <n v="0"/>
    <n v="0"/>
    <n v="0"/>
    <x v="0"/>
    <x v="0"/>
    <x v="0"/>
    <x v="0"/>
    <x v="0"/>
    <x v="0"/>
    <x v="0"/>
    <x v="0"/>
    <x v="0"/>
    <x v="0"/>
  </r>
  <r>
    <x v="0"/>
    <x v="0"/>
    <x v="29"/>
    <x v="95"/>
    <x v="0"/>
    <n v="11727.63"/>
    <n v="7301.12"/>
    <n v="19028.75"/>
    <n v="127"/>
    <n v="0"/>
    <n v="0"/>
    <n v="0"/>
    <x v="0"/>
    <x v="0"/>
    <x v="0"/>
    <x v="0"/>
    <x v="0"/>
    <x v="0"/>
    <x v="0"/>
    <x v="0"/>
    <x v="0"/>
    <x v="0"/>
  </r>
  <r>
    <x v="0"/>
    <x v="0"/>
    <x v="29"/>
    <x v="96"/>
    <x v="0"/>
    <n v="13507.39"/>
    <n v="14066.37"/>
    <n v="27573.760000000002"/>
    <n v="228"/>
    <n v="0"/>
    <n v="0"/>
    <n v="0"/>
    <x v="0"/>
    <x v="0"/>
    <x v="0"/>
    <x v="0"/>
    <x v="0"/>
    <x v="0"/>
    <x v="0"/>
    <x v="0"/>
    <x v="0"/>
    <x v="0"/>
  </r>
  <r>
    <x v="0"/>
    <x v="0"/>
    <x v="29"/>
    <x v="97"/>
    <x v="0"/>
    <n v="16281.05"/>
    <n v="13651.45"/>
    <n v="29932.5"/>
    <n v="498"/>
    <n v="17577"/>
    <n v="175770"/>
    <n v="1.7"/>
    <x v="0"/>
    <x v="0"/>
    <x v="0"/>
    <x v="0"/>
    <x v="0"/>
    <x v="0"/>
    <x v="0"/>
    <x v="0"/>
    <x v="0"/>
    <x v="0"/>
  </r>
  <r>
    <x v="0"/>
    <x v="0"/>
    <x v="30"/>
    <x v="98"/>
    <x v="0"/>
    <n v="1833.66"/>
    <n v="6772.35"/>
    <n v="8606.01"/>
    <n v="159"/>
    <n v="36177"/>
    <n v="253239"/>
    <n v="0.24"/>
    <x v="0"/>
    <x v="0"/>
    <x v="0"/>
    <x v="0"/>
    <x v="0"/>
    <x v="0"/>
    <x v="0"/>
    <x v="0"/>
    <x v="0"/>
    <x v="0"/>
  </r>
  <r>
    <x v="0"/>
    <x v="0"/>
    <x v="30"/>
    <x v="99"/>
    <x v="0"/>
    <n v="1780.94"/>
    <n v="8149.76"/>
    <n v="9930.7000000000007"/>
    <n v="213"/>
    <n v="16027"/>
    <n v="112189"/>
    <n v="0.62"/>
    <x v="0"/>
    <x v="0"/>
    <x v="0"/>
    <x v="0"/>
    <x v="0"/>
    <x v="0"/>
    <x v="0"/>
    <x v="0"/>
    <x v="0"/>
    <x v="0"/>
  </r>
  <r>
    <x v="0"/>
    <x v="0"/>
    <x v="30"/>
    <x v="100"/>
    <x v="0"/>
    <n v="1563.89"/>
    <n v="4618.96"/>
    <n v="6182.85"/>
    <n v="138"/>
    <n v="14477"/>
    <n v="101339"/>
    <n v="0.43"/>
    <x v="0"/>
    <x v="0"/>
    <x v="0"/>
    <x v="0"/>
    <x v="0"/>
    <x v="0"/>
    <x v="0"/>
    <x v="0"/>
    <x v="0"/>
    <x v="0"/>
  </r>
  <r>
    <x v="0"/>
    <x v="0"/>
    <x v="30"/>
    <x v="101"/>
    <x v="0"/>
    <n v="1346.64"/>
    <n v="4051.56"/>
    <n v="5398.2"/>
    <n v="144"/>
    <n v="10323"/>
    <n v="72261"/>
    <n v="0.52"/>
    <x v="0"/>
    <x v="0"/>
    <x v="0"/>
    <x v="0"/>
    <x v="0"/>
    <x v="0"/>
    <x v="0"/>
    <x v="0"/>
    <x v="0"/>
    <x v="0"/>
  </r>
  <r>
    <x v="0"/>
    <x v="0"/>
    <x v="30"/>
    <x v="102"/>
    <x v="0"/>
    <n v="948.55"/>
    <n v="3074.1"/>
    <n v="4022.6499999999996"/>
    <n v="72"/>
    <n v="0"/>
    <n v="0"/>
    <n v="0"/>
    <x v="0"/>
    <x v="0"/>
    <x v="0"/>
    <x v="0"/>
    <x v="0"/>
    <x v="0"/>
    <x v="0"/>
    <x v="0"/>
    <x v="0"/>
    <x v="0"/>
  </r>
  <r>
    <x v="0"/>
    <x v="0"/>
    <x v="30"/>
    <x v="103"/>
    <x v="0"/>
    <n v="441.08"/>
    <n v="1573.83"/>
    <n v="2014.9099999999999"/>
    <n v="36"/>
    <n v="0"/>
    <n v="0"/>
    <n v="0"/>
    <x v="0"/>
    <x v="0"/>
    <x v="0"/>
    <x v="0"/>
    <x v="0"/>
    <x v="0"/>
    <x v="0"/>
    <x v="0"/>
    <x v="0"/>
    <x v="0"/>
  </r>
  <r>
    <x v="0"/>
    <x v="0"/>
    <x v="30"/>
    <x v="104"/>
    <x v="0"/>
    <n v="292.99"/>
    <n v="859.51"/>
    <n v="1152.5"/>
    <n v="20"/>
    <n v="7223"/>
    <n v="50561"/>
    <n v="0.16"/>
    <x v="0"/>
    <x v="0"/>
    <x v="0"/>
    <x v="0"/>
    <x v="0"/>
    <x v="0"/>
    <x v="0"/>
    <x v="0"/>
    <x v="0"/>
    <x v="0"/>
  </r>
  <r>
    <x v="0"/>
    <x v="0"/>
    <x v="30"/>
    <x v="105"/>
    <x v="0"/>
    <n v="1353.08"/>
    <n v="1403.52"/>
    <n v="2756.6"/>
    <n v="58"/>
    <n v="0"/>
    <n v="0"/>
    <n v="0"/>
    <x v="0"/>
    <x v="0"/>
    <x v="0"/>
    <x v="0"/>
    <x v="0"/>
    <x v="0"/>
    <x v="0"/>
    <x v="0"/>
    <x v="0"/>
    <x v="0"/>
  </r>
  <r>
    <x v="0"/>
    <x v="0"/>
    <x v="30"/>
    <x v="106"/>
    <x v="0"/>
    <n v="666.9"/>
    <n v="492.8"/>
    <n v="1159.7"/>
    <n v="24"/>
    <n v="17050"/>
    <n v="119350"/>
    <n v="7.0000000000000007E-2"/>
    <x v="0"/>
    <x v="0"/>
    <x v="0"/>
    <x v="0"/>
    <x v="0"/>
    <x v="0"/>
    <x v="0"/>
    <x v="0"/>
    <x v="0"/>
    <x v="0"/>
  </r>
  <r>
    <x v="0"/>
    <x v="0"/>
    <x v="31"/>
    <x v="107"/>
    <x v="0"/>
    <n v="30050.51"/>
    <n v="10868.24"/>
    <n v="40918.75"/>
    <n v="283"/>
    <n v="0"/>
    <n v="0"/>
    <n v="0"/>
    <x v="0"/>
    <x v="0"/>
    <x v="0"/>
    <x v="0"/>
    <x v="0"/>
    <x v="0"/>
    <x v="0"/>
    <x v="0"/>
    <x v="0"/>
    <x v="0"/>
  </r>
  <r>
    <x v="0"/>
    <x v="0"/>
    <x v="31"/>
    <x v="108"/>
    <x v="0"/>
    <n v="5318.75"/>
    <n v="1916.25"/>
    <n v="7235"/>
    <n v="58"/>
    <n v="0"/>
    <n v="0"/>
    <n v="0"/>
    <x v="0"/>
    <x v="0"/>
    <x v="0"/>
    <x v="0"/>
    <x v="0"/>
    <x v="0"/>
    <x v="0"/>
    <x v="0"/>
    <x v="0"/>
    <x v="0"/>
  </r>
  <r>
    <x v="0"/>
    <x v="0"/>
    <x v="31"/>
    <x v="109"/>
    <x v="0"/>
    <n v="22876.14"/>
    <n v="11870.11"/>
    <n v="34746.25"/>
    <n v="258"/>
    <n v="0"/>
    <n v="0"/>
    <n v="0"/>
    <x v="0"/>
    <x v="0"/>
    <x v="0"/>
    <x v="0"/>
    <x v="0"/>
    <x v="0"/>
    <x v="0"/>
    <x v="0"/>
    <x v="0"/>
    <x v="0"/>
  </r>
  <r>
    <x v="0"/>
    <x v="0"/>
    <x v="31"/>
    <x v="110"/>
    <x v="0"/>
    <n v="18632.25"/>
    <n v="8227.75"/>
    <n v="26860"/>
    <n v="181"/>
    <n v="0"/>
    <n v="0"/>
    <n v="0"/>
    <x v="0"/>
    <x v="0"/>
    <x v="0"/>
    <x v="0"/>
    <x v="0"/>
    <x v="0"/>
    <x v="0"/>
    <x v="0"/>
    <x v="0"/>
    <x v="0"/>
  </r>
  <r>
    <x v="0"/>
    <x v="0"/>
    <x v="31"/>
    <x v="111"/>
    <x v="0"/>
    <n v="9426.1299999999992"/>
    <n v="5257.62"/>
    <n v="14683.75"/>
    <n v="98"/>
    <n v="0"/>
    <n v="0"/>
    <n v="0"/>
    <x v="0"/>
    <x v="0"/>
    <x v="0"/>
    <x v="0"/>
    <x v="0"/>
    <x v="0"/>
    <x v="0"/>
    <x v="0"/>
    <x v="0"/>
    <x v="0"/>
  </r>
  <r>
    <x v="0"/>
    <x v="0"/>
    <x v="31"/>
    <x v="112"/>
    <x v="0"/>
    <n v="29214.3"/>
    <n v="14327.2"/>
    <n v="43541.5"/>
    <n v="713"/>
    <n v="13950"/>
    <n v="139500"/>
    <n v="3.12"/>
    <x v="0"/>
    <x v="0"/>
    <x v="0"/>
    <x v="0"/>
    <x v="0"/>
    <x v="0"/>
    <x v="0"/>
    <x v="0"/>
    <x v="0"/>
    <x v="0"/>
  </r>
  <r>
    <x v="0"/>
    <x v="0"/>
    <x v="32"/>
    <x v="113"/>
    <x v="0"/>
    <n v="5440"/>
    <n v="3432.5"/>
    <n v="8872.5"/>
    <n v="56"/>
    <n v="5177"/>
    <n v="36239"/>
    <n v="1.71"/>
    <x v="0"/>
    <x v="0"/>
    <x v="0"/>
    <x v="0"/>
    <x v="0"/>
    <x v="0"/>
    <x v="0"/>
    <x v="0"/>
    <x v="0"/>
    <x v="0"/>
  </r>
  <r>
    <x v="0"/>
    <x v="0"/>
    <x v="32"/>
    <x v="114"/>
    <x v="0"/>
    <n v="19316.3"/>
    <n v="22953.7"/>
    <n v="42270"/>
    <n v="320"/>
    <n v="31000"/>
    <n v="217000"/>
    <n v="1.36"/>
    <x v="0"/>
    <x v="0"/>
    <x v="0"/>
    <x v="0"/>
    <x v="0"/>
    <x v="0"/>
    <x v="0"/>
    <x v="0"/>
    <x v="0"/>
    <x v="0"/>
  </r>
  <r>
    <x v="0"/>
    <x v="0"/>
    <x v="32"/>
    <x v="115"/>
    <x v="0"/>
    <n v="5503.51"/>
    <n v="5477.74"/>
    <n v="10981.25"/>
    <n v="72"/>
    <n v="0"/>
    <n v="0"/>
    <n v="0"/>
    <x v="0"/>
    <x v="0"/>
    <x v="0"/>
    <x v="0"/>
    <x v="0"/>
    <x v="0"/>
    <x v="0"/>
    <x v="0"/>
    <x v="0"/>
    <x v="0"/>
  </r>
  <r>
    <x v="0"/>
    <x v="0"/>
    <x v="32"/>
    <x v="116"/>
    <x v="0"/>
    <n v="7510.27"/>
    <n v="11689.73"/>
    <n v="19200"/>
    <n v="132"/>
    <n v="0"/>
    <n v="0"/>
    <n v="0"/>
    <x v="0"/>
    <x v="0"/>
    <x v="0"/>
    <x v="0"/>
    <x v="0"/>
    <x v="0"/>
    <x v="0"/>
    <x v="0"/>
    <x v="0"/>
    <x v="0"/>
  </r>
  <r>
    <x v="0"/>
    <x v="0"/>
    <x v="33"/>
    <x v="117"/>
    <x v="0"/>
    <n v="17304.52"/>
    <n v="12584.23"/>
    <n v="29888.75"/>
    <n v="223"/>
    <n v="0"/>
    <n v="0"/>
    <n v="0"/>
    <x v="0"/>
    <x v="0"/>
    <x v="0"/>
    <x v="0"/>
    <x v="0"/>
    <x v="0"/>
    <x v="0"/>
    <x v="0"/>
    <x v="0"/>
    <x v="0"/>
  </r>
  <r>
    <x v="0"/>
    <x v="0"/>
    <x v="33"/>
    <x v="118"/>
    <x v="0"/>
    <n v="23936.92"/>
    <n v="16673.080000000002"/>
    <n v="40610"/>
    <n v="337"/>
    <n v="0"/>
    <n v="0"/>
    <n v="0"/>
    <x v="0"/>
    <x v="0"/>
    <x v="0"/>
    <x v="0"/>
    <x v="0"/>
    <x v="0"/>
    <x v="0"/>
    <x v="0"/>
    <x v="0"/>
    <x v="0"/>
  </r>
  <r>
    <x v="0"/>
    <x v="0"/>
    <x v="0"/>
    <x v="0"/>
    <x v="1"/>
    <n v="1058.99"/>
    <n v="6569.24"/>
    <n v="7628.23"/>
    <n v="21"/>
    <n v="24475"/>
    <n v="171325"/>
    <n v="0.31"/>
    <x v="0"/>
    <x v="0"/>
    <x v="0"/>
    <x v="0"/>
    <x v="0"/>
    <x v="0"/>
    <x v="0"/>
    <x v="0"/>
    <x v="0"/>
    <x v="0"/>
  </r>
  <r>
    <x v="0"/>
    <x v="0"/>
    <x v="0"/>
    <x v="1"/>
    <x v="1"/>
    <n v="8507.69"/>
    <n v="8347.07"/>
    <n v="16854.760000000002"/>
    <n v="62"/>
    <n v="24383"/>
    <n v="170681"/>
    <n v="0.69"/>
    <x v="0"/>
    <x v="0"/>
    <x v="0"/>
    <x v="0"/>
    <x v="0"/>
    <x v="0"/>
    <x v="0"/>
    <x v="0"/>
    <x v="0"/>
    <x v="0"/>
  </r>
  <r>
    <x v="0"/>
    <x v="0"/>
    <x v="0"/>
    <x v="2"/>
    <x v="1"/>
    <n v="11297.89"/>
    <n v="19201.439999999999"/>
    <n v="30499.329999999998"/>
    <n v="104"/>
    <n v="8165"/>
    <n v="57155"/>
    <n v="3.74"/>
    <x v="0"/>
    <x v="0"/>
    <x v="0"/>
    <x v="0"/>
    <x v="0"/>
    <x v="0"/>
    <x v="0"/>
    <x v="0"/>
    <x v="0"/>
    <x v="0"/>
  </r>
  <r>
    <x v="0"/>
    <x v="0"/>
    <x v="0"/>
    <x v="3"/>
    <x v="1"/>
    <n v="21152.94"/>
    <n v="53484.83"/>
    <n v="74637.77"/>
    <n v="172"/>
    <n v="8437"/>
    <n v="59059"/>
    <n v="8.85"/>
    <x v="0"/>
    <x v="0"/>
    <x v="0"/>
    <x v="0"/>
    <x v="0"/>
    <x v="0"/>
    <x v="0"/>
    <x v="0"/>
    <x v="0"/>
    <x v="0"/>
  </r>
  <r>
    <x v="0"/>
    <x v="0"/>
    <x v="0"/>
    <x v="4"/>
    <x v="1"/>
    <n v="12580.71"/>
    <n v="15271.3"/>
    <n v="27852.01"/>
    <n v="109"/>
    <n v="8437"/>
    <n v="59059"/>
    <n v="3.3"/>
    <x v="0"/>
    <x v="0"/>
    <x v="0"/>
    <x v="0"/>
    <x v="0"/>
    <x v="0"/>
    <x v="0"/>
    <x v="0"/>
    <x v="0"/>
    <x v="0"/>
  </r>
  <r>
    <x v="0"/>
    <x v="0"/>
    <x v="0"/>
    <x v="5"/>
    <x v="1"/>
    <n v="9463.91"/>
    <n v="21170.45"/>
    <n v="30634.36"/>
    <n v="77"/>
    <n v="0"/>
    <n v="0"/>
    <n v="0"/>
    <x v="0"/>
    <x v="0"/>
    <x v="0"/>
    <x v="0"/>
    <x v="0"/>
    <x v="0"/>
    <x v="0"/>
    <x v="0"/>
    <x v="0"/>
    <x v="0"/>
  </r>
  <r>
    <x v="0"/>
    <x v="0"/>
    <x v="0"/>
    <x v="6"/>
    <x v="1"/>
    <n v="6122.88"/>
    <n v="8973.41"/>
    <n v="15096.29"/>
    <n v="57"/>
    <n v="0"/>
    <n v="0"/>
    <n v="0"/>
    <x v="0"/>
    <x v="0"/>
    <x v="0"/>
    <x v="0"/>
    <x v="0"/>
    <x v="0"/>
    <x v="0"/>
    <x v="0"/>
    <x v="0"/>
    <x v="0"/>
  </r>
  <r>
    <x v="0"/>
    <x v="0"/>
    <x v="0"/>
    <x v="7"/>
    <x v="1"/>
    <n v="7461.06"/>
    <n v="12071.82"/>
    <n v="19532.88"/>
    <n v="66"/>
    <n v="5821"/>
    <n v="40747"/>
    <n v="3.36"/>
    <x v="0"/>
    <x v="0"/>
    <x v="0"/>
    <x v="0"/>
    <x v="0"/>
    <x v="0"/>
    <x v="0"/>
    <x v="0"/>
    <x v="0"/>
    <x v="0"/>
  </r>
  <r>
    <x v="0"/>
    <x v="0"/>
    <x v="0"/>
    <x v="8"/>
    <x v="1"/>
    <n v="10223.73"/>
    <n v="6367.22"/>
    <n v="16590.95"/>
    <n v="59"/>
    <n v="0"/>
    <n v="0"/>
    <n v="0"/>
    <x v="0"/>
    <x v="0"/>
    <x v="0"/>
    <x v="0"/>
    <x v="0"/>
    <x v="0"/>
    <x v="0"/>
    <x v="0"/>
    <x v="0"/>
    <x v="0"/>
  </r>
  <r>
    <x v="0"/>
    <x v="0"/>
    <x v="1"/>
    <x v="9"/>
    <x v="1"/>
    <n v="27848.53"/>
    <n v="27854.46"/>
    <n v="55702.99"/>
    <n v="332"/>
    <n v="0"/>
    <n v="0"/>
    <n v="0"/>
    <x v="0"/>
    <x v="0"/>
    <x v="0"/>
    <x v="0"/>
    <x v="0"/>
    <x v="0"/>
    <x v="0"/>
    <x v="0"/>
    <x v="0"/>
    <x v="0"/>
  </r>
  <r>
    <x v="0"/>
    <x v="0"/>
    <x v="1"/>
    <x v="10"/>
    <x v="1"/>
    <n v="1505.65"/>
    <n v="4805.33"/>
    <n v="6310.98"/>
    <n v="24"/>
    <n v="44423"/>
    <n v="310961"/>
    <n v="0.14000000000000001"/>
    <x v="0"/>
    <x v="0"/>
    <x v="0"/>
    <x v="0"/>
    <x v="0"/>
    <x v="0"/>
    <x v="0"/>
    <x v="0"/>
    <x v="0"/>
    <x v="0"/>
  </r>
  <r>
    <x v="0"/>
    <x v="0"/>
    <x v="1"/>
    <x v="11"/>
    <x v="1"/>
    <n v="176.8"/>
    <n v="0"/>
    <n v="176.8"/>
    <n v="2"/>
    <n v="31000"/>
    <n v="217000"/>
    <n v="0.01"/>
    <x v="0"/>
    <x v="0"/>
    <x v="0"/>
    <x v="0"/>
    <x v="0"/>
    <x v="0"/>
    <x v="0"/>
    <x v="0"/>
    <x v="0"/>
    <x v="0"/>
  </r>
  <r>
    <x v="0"/>
    <x v="0"/>
    <x v="1"/>
    <x v="12"/>
    <x v="1"/>
    <n v="1150.6400000000001"/>
    <n v="4588.75"/>
    <n v="5739.39"/>
    <n v="21"/>
    <n v="0"/>
    <n v="0"/>
    <n v="0"/>
    <x v="0"/>
    <x v="0"/>
    <x v="0"/>
    <x v="0"/>
    <x v="0"/>
    <x v="0"/>
    <x v="0"/>
    <x v="0"/>
    <x v="0"/>
    <x v="0"/>
  </r>
  <r>
    <x v="0"/>
    <x v="0"/>
    <x v="1"/>
    <x v="13"/>
    <x v="1"/>
    <n v="0"/>
    <n v="0"/>
    <n v="0"/>
    <n v="0"/>
    <n v="0"/>
    <n v="0"/>
    <n v="0"/>
    <x v="0"/>
    <x v="0"/>
    <x v="0"/>
    <x v="0"/>
    <x v="0"/>
    <x v="0"/>
    <x v="0"/>
    <x v="0"/>
    <x v="0"/>
    <x v="0"/>
  </r>
  <r>
    <x v="0"/>
    <x v="0"/>
    <x v="1"/>
    <x v="14"/>
    <x v="1"/>
    <n v="1891.32"/>
    <n v="1910.92"/>
    <n v="3802.24"/>
    <n v="25"/>
    <n v="29977"/>
    <n v="209839"/>
    <n v="0.13"/>
    <x v="0"/>
    <x v="0"/>
    <x v="0"/>
    <x v="0"/>
    <x v="0"/>
    <x v="0"/>
    <x v="0"/>
    <x v="0"/>
    <x v="0"/>
    <x v="0"/>
  </r>
  <r>
    <x v="0"/>
    <x v="0"/>
    <x v="1"/>
    <x v="15"/>
    <x v="1"/>
    <n v="772.8"/>
    <n v="220.8"/>
    <n v="993.59999999999991"/>
    <n v="3"/>
    <n v="0"/>
    <n v="0"/>
    <n v="0"/>
    <x v="0"/>
    <x v="0"/>
    <x v="0"/>
    <x v="0"/>
    <x v="0"/>
    <x v="0"/>
    <x v="0"/>
    <x v="0"/>
    <x v="0"/>
    <x v="0"/>
  </r>
  <r>
    <x v="0"/>
    <x v="0"/>
    <x v="2"/>
    <x v="16"/>
    <x v="1"/>
    <n v="46530.5"/>
    <n v="32215.86"/>
    <n v="78746.36"/>
    <n v="209"/>
    <n v="43400"/>
    <n v="303800"/>
    <n v="1.81"/>
    <x v="0"/>
    <x v="0"/>
    <x v="0"/>
    <x v="0"/>
    <x v="0"/>
    <x v="0"/>
    <x v="0"/>
    <x v="0"/>
    <x v="0"/>
    <x v="0"/>
  </r>
  <r>
    <x v="0"/>
    <x v="0"/>
    <x v="2"/>
    <x v="17"/>
    <x v="1"/>
    <n v="28874.400000000001"/>
    <n v="21149.54"/>
    <n v="50023.94"/>
    <n v="148"/>
    <n v="39277"/>
    <n v="274939"/>
    <n v="1.27"/>
    <x v="0"/>
    <x v="0"/>
    <x v="0"/>
    <x v="0"/>
    <x v="0"/>
    <x v="0"/>
    <x v="0"/>
    <x v="0"/>
    <x v="0"/>
    <x v="0"/>
  </r>
  <r>
    <x v="0"/>
    <x v="0"/>
    <x v="2"/>
    <x v="18"/>
    <x v="1"/>
    <n v="12807.86"/>
    <n v="10214.1"/>
    <n v="23021.96"/>
    <n v="62"/>
    <n v="0"/>
    <n v="0"/>
    <n v="0"/>
    <x v="0"/>
    <x v="0"/>
    <x v="0"/>
    <x v="0"/>
    <x v="0"/>
    <x v="0"/>
    <x v="0"/>
    <x v="0"/>
    <x v="0"/>
    <x v="0"/>
  </r>
  <r>
    <x v="0"/>
    <x v="0"/>
    <x v="3"/>
    <x v="19"/>
    <x v="1"/>
    <n v="10726.87"/>
    <n v="10268.43"/>
    <n v="20995.300000000003"/>
    <n v="62"/>
    <n v="31000"/>
    <n v="310000"/>
    <n v="0.68"/>
    <x v="0"/>
    <x v="0"/>
    <x v="0"/>
    <x v="0"/>
    <x v="0"/>
    <x v="0"/>
    <x v="0"/>
    <x v="0"/>
    <x v="0"/>
    <x v="0"/>
  </r>
  <r>
    <x v="0"/>
    <x v="0"/>
    <x v="3"/>
    <x v="20"/>
    <x v="1"/>
    <n v="5837.8"/>
    <n v="4184.57"/>
    <n v="10022.369999999999"/>
    <n v="25"/>
    <n v="0"/>
    <n v="0"/>
    <n v="0"/>
    <x v="0"/>
    <x v="0"/>
    <x v="0"/>
    <x v="0"/>
    <x v="0"/>
    <x v="0"/>
    <x v="0"/>
    <x v="0"/>
    <x v="0"/>
    <x v="0"/>
  </r>
  <r>
    <x v="0"/>
    <x v="0"/>
    <x v="3"/>
    <x v="21"/>
    <x v="1"/>
    <n v="31590.51"/>
    <n v="31534.39"/>
    <n v="63124.899999999994"/>
    <n v="152"/>
    <n v="62000"/>
    <n v="620000"/>
    <n v="1.02"/>
    <x v="0"/>
    <x v="0"/>
    <x v="0"/>
    <x v="0"/>
    <x v="0"/>
    <x v="0"/>
    <x v="0"/>
    <x v="0"/>
    <x v="0"/>
    <x v="0"/>
  </r>
  <r>
    <x v="0"/>
    <x v="0"/>
    <x v="3"/>
    <x v="22"/>
    <x v="1"/>
    <n v="11753.58"/>
    <n v="13934.53"/>
    <n v="25688.11"/>
    <n v="58"/>
    <n v="14973"/>
    <n v="149730"/>
    <n v="1.72"/>
    <x v="0"/>
    <x v="0"/>
    <x v="0"/>
    <x v="0"/>
    <x v="0"/>
    <x v="0"/>
    <x v="0"/>
    <x v="0"/>
    <x v="0"/>
    <x v="0"/>
  </r>
  <r>
    <x v="0"/>
    <x v="0"/>
    <x v="4"/>
    <x v="23"/>
    <x v="1"/>
    <n v="0"/>
    <n v="0"/>
    <n v="0"/>
    <n v="0"/>
    <n v="12710"/>
    <n v="88970"/>
    <n v="0"/>
    <x v="0"/>
    <x v="0"/>
    <x v="0"/>
    <x v="0"/>
    <x v="0"/>
    <x v="0"/>
    <x v="0"/>
    <x v="0"/>
    <x v="0"/>
    <x v="0"/>
  </r>
  <r>
    <x v="0"/>
    <x v="0"/>
    <x v="4"/>
    <x v="24"/>
    <x v="1"/>
    <n v="0"/>
    <n v="0"/>
    <n v="0"/>
    <n v="0"/>
    <n v="11377"/>
    <n v="79639"/>
    <n v="0"/>
    <x v="0"/>
    <x v="0"/>
    <x v="0"/>
    <x v="0"/>
    <x v="0"/>
    <x v="0"/>
    <x v="0"/>
    <x v="0"/>
    <x v="0"/>
    <x v="0"/>
  </r>
  <r>
    <x v="0"/>
    <x v="0"/>
    <x v="5"/>
    <x v="25"/>
    <x v="1"/>
    <n v="6735.02"/>
    <n v="12631.43"/>
    <n v="19366.45"/>
    <n v="13"/>
    <n v="0"/>
    <n v="0"/>
    <n v="0"/>
    <x v="0"/>
    <x v="0"/>
    <x v="0"/>
    <x v="0"/>
    <x v="0"/>
    <x v="0"/>
    <x v="0"/>
    <x v="0"/>
    <x v="0"/>
    <x v="0"/>
  </r>
  <r>
    <x v="0"/>
    <x v="0"/>
    <x v="5"/>
    <x v="26"/>
    <x v="1"/>
    <n v="0"/>
    <n v="0"/>
    <n v="0"/>
    <n v="0"/>
    <n v="0"/>
    <n v="0"/>
    <n v="0"/>
    <x v="0"/>
    <x v="0"/>
    <x v="0"/>
    <x v="0"/>
    <x v="0"/>
    <x v="0"/>
    <x v="0"/>
    <x v="0"/>
    <x v="0"/>
    <x v="0"/>
  </r>
  <r>
    <x v="0"/>
    <x v="0"/>
    <x v="5"/>
    <x v="27"/>
    <x v="1"/>
    <n v="11744.87"/>
    <n v="19831.8"/>
    <n v="31576.67"/>
    <n v="29"/>
    <n v="16523"/>
    <n v="165230"/>
    <n v="1.91"/>
    <x v="0"/>
    <x v="0"/>
    <x v="0"/>
    <x v="0"/>
    <x v="0"/>
    <x v="0"/>
    <x v="0"/>
    <x v="0"/>
    <x v="0"/>
    <x v="0"/>
  </r>
  <r>
    <x v="0"/>
    <x v="0"/>
    <x v="5"/>
    <x v="28"/>
    <x v="1"/>
    <n v="3820.32"/>
    <n v="4148.13"/>
    <n v="7968.4500000000007"/>
    <n v="19"/>
    <n v="23777"/>
    <n v="237770"/>
    <n v="0.34"/>
    <x v="0"/>
    <x v="0"/>
    <x v="0"/>
    <x v="0"/>
    <x v="0"/>
    <x v="0"/>
    <x v="0"/>
    <x v="0"/>
    <x v="0"/>
    <x v="0"/>
  </r>
  <r>
    <x v="0"/>
    <x v="0"/>
    <x v="5"/>
    <x v="29"/>
    <x v="1"/>
    <n v="56651.69"/>
    <n v="38269.160000000003"/>
    <n v="94920.85"/>
    <n v="65"/>
    <n v="0"/>
    <n v="0"/>
    <n v="0"/>
    <x v="0"/>
    <x v="0"/>
    <x v="0"/>
    <x v="0"/>
    <x v="0"/>
    <x v="0"/>
    <x v="0"/>
    <x v="0"/>
    <x v="0"/>
    <x v="0"/>
  </r>
  <r>
    <x v="0"/>
    <x v="0"/>
    <x v="6"/>
    <x v="30"/>
    <x v="1"/>
    <n v="676"/>
    <n v="71.5"/>
    <n v="747.5"/>
    <n v="2"/>
    <n v="0"/>
    <n v="0"/>
    <n v="0"/>
    <x v="0"/>
    <x v="0"/>
    <x v="0"/>
    <x v="0"/>
    <x v="0"/>
    <x v="0"/>
    <x v="0"/>
    <x v="0"/>
    <x v="0"/>
    <x v="0"/>
  </r>
  <r>
    <x v="0"/>
    <x v="0"/>
    <x v="6"/>
    <x v="31"/>
    <x v="1"/>
    <n v="1022.26"/>
    <n v="716.8"/>
    <n v="1739.06"/>
    <n v="15"/>
    <n v="34100"/>
    <n v="238700"/>
    <n v="0.05"/>
    <x v="0"/>
    <x v="0"/>
    <x v="0"/>
    <x v="0"/>
    <x v="0"/>
    <x v="0"/>
    <x v="0"/>
    <x v="0"/>
    <x v="0"/>
    <x v="0"/>
  </r>
  <r>
    <x v="0"/>
    <x v="0"/>
    <x v="6"/>
    <x v="32"/>
    <x v="1"/>
    <n v="101.96"/>
    <n v="203.32"/>
    <n v="305.27999999999997"/>
    <n v="4"/>
    <n v="17577"/>
    <n v="123039"/>
    <n v="0.02"/>
    <x v="0"/>
    <x v="0"/>
    <x v="0"/>
    <x v="0"/>
    <x v="0"/>
    <x v="0"/>
    <x v="0"/>
    <x v="0"/>
    <x v="0"/>
    <x v="0"/>
  </r>
  <r>
    <x v="0"/>
    <x v="0"/>
    <x v="6"/>
    <x v="33"/>
    <x v="1"/>
    <n v="87.62"/>
    <n v="80.38"/>
    <n v="168"/>
    <n v="2"/>
    <n v="0"/>
    <n v="0"/>
    <n v="0"/>
    <x v="0"/>
    <x v="0"/>
    <x v="0"/>
    <x v="0"/>
    <x v="0"/>
    <x v="0"/>
    <x v="0"/>
    <x v="0"/>
    <x v="0"/>
    <x v="0"/>
  </r>
  <r>
    <x v="0"/>
    <x v="0"/>
    <x v="7"/>
    <x v="34"/>
    <x v="1"/>
    <n v="3810.46"/>
    <n v="4408.28"/>
    <n v="8218.74"/>
    <n v="27"/>
    <n v="67177"/>
    <n v="470239"/>
    <n v="0.12"/>
    <x v="0"/>
    <x v="0"/>
    <x v="0"/>
    <x v="0"/>
    <x v="0"/>
    <x v="0"/>
    <x v="0"/>
    <x v="0"/>
    <x v="0"/>
    <x v="0"/>
  </r>
  <r>
    <x v="0"/>
    <x v="0"/>
    <x v="7"/>
    <x v="3"/>
    <x v="1"/>
    <n v="0"/>
    <n v="0"/>
    <n v="0"/>
    <n v="0"/>
    <n v="8437"/>
    <n v="59059"/>
    <n v="0"/>
    <x v="0"/>
    <x v="0"/>
    <x v="0"/>
    <x v="0"/>
    <x v="0"/>
    <x v="0"/>
    <x v="0"/>
    <x v="0"/>
    <x v="0"/>
    <x v="0"/>
  </r>
  <r>
    <x v="0"/>
    <x v="0"/>
    <x v="8"/>
    <x v="35"/>
    <x v="1"/>
    <n v="33533.54"/>
    <n v="15147.13"/>
    <n v="48680.67"/>
    <n v="171"/>
    <n v="0"/>
    <n v="0"/>
    <n v="0"/>
    <x v="0"/>
    <x v="0"/>
    <x v="0"/>
    <x v="0"/>
    <x v="0"/>
    <x v="0"/>
    <x v="0"/>
    <x v="0"/>
    <x v="0"/>
    <x v="0"/>
  </r>
  <r>
    <x v="0"/>
    <x v="0"/>
    <x v="8"/>
    <x v="36"/>
    <x v="1"/>
    <n v="6277.97"/>
    <n v="8322.99"/>
    <n v="14600.96"/>
    <n v="128"/>
    <n v="0"/>
    <n v="0"/>
    <n v="0"/>
    <x v="0"/>
    <x v="0"/>
    <x v="0"/>
    <x v="0"/>
    <x v="0"/>
    <x v="0"/>
    <x v="0"/>
    <x v="0"/>
    <x v="0"/>
    <x v="0"/>
  </r>
  <r>
    <x v="0"/>
    <x v="0"/>
    <x v="9"/>
    <x v="37"/>
    <x v="1"/>
    <n v="33143.75"/>
    <n v="20249.349999999999"/>
    <n v="53393.1"/>
    <n v="59"/>
    <n v="32023"/>
    <n v="224161"/>
    <n v="1.67"/>
    <x v="0"/>
    <x v="0"/>
    <x v="0"/>
    <x v="0"/>
    <x v="0"/>
    <x v="0"/>
    <x v="0"/>
    <x v="0"/>
    <x v="0"/>
    <x v="0"/>
  </r>
  <r>
    <x v="0"/>
    <x v="0"/>
    <x v="9"/>
    <x v="38"/>
    <x v="1"/>
    <n v="2111.65"/>
    <n v="7069.21"/>
    <n v="9180.86"/>
    <n v="5"/>
    <n v="0"/>
    <n v="0"/>
    <n v="0"/>
    <x v="0"/>
    <x v="0"/>
    <x v="0"/>
    <x v="0"/>
    <x v="0"/>
    <x v="0"/>
    <x v="0"/>
    <x v="0"/>
    <x v="0"/>
    <x v="0"/>
  </r>
  <r>
    <x v="0"/>
    <x v="0"/>
    <x v="9"/>
    <x v="39"/>
    <x v="1"/>
    <n v="10779.7"/>
    <n v="9514"/>
    <n v="20293.7"/>
    <n v="16"/>
    <n v="18352"/>
    <n v="128464"/>
    <n v="1.1100000000000001"/>
    <x v="0"/>
    <x v="0"/>
    <x v="0"/>
    <x v="0"/>
    <x v="0"/>
    <x v="0"/>
    <x v="0"/>
    <x v="0"/>
    <x v="0"/>
    <x v="0"/>
  </r>
  <r>
    <x v="0"/>
    <x v="0"/>
    <x v="9"/>
    <x v="40"/>
    <x v="1"/>
    <n v="39031.199999999997"/>
    <n v="22066.86"/>
    <n v="61098.06"/>
    <n v="60"/>
    <n v="28923"/>
    <n v="202461"/>
    <n v="2.11"/>
    <x v="0"/>
    <x v="0"/>
    <x v="0"/>
    <x v="0"/>
    <x v="0"/>
    <x v="0"/>
    <x v="0"/>
    <x v="0"/>
    <x v="0"/>
    <x v="0"/>
  </r>
  <r>
    <x v="0"/>
    <x v="0"/>
    <x v="9"/>
    <x v="41"/>
    <x v="1"/>
    <n v="16976.009999999998"/>
    <n v="23734.14"/>
    <n v="40710.149999999994"/>
    <n v="23"/>
    <n v="0"/>
    <n v="0"/>
    <n v="0"/>
    <x v="0"/>
    <x v="0"/>
    <x v="0"/>
    <x v="0"/>
    <x v="0"/>
    <x v="0"/>
    <x v="0"/>
    <x v="0"/>
    <x v="0"/>
    <x v="0"/>
  </r>
  <r>
    <x v="0"/>
    <x v="0"/>
    <x v="10"/>
    <x v="42"/>
    <x v="1"/>
    <n v="1546.9"/>
    <n v="727"/>
    <n v="2273.9"/>
    <n v="9"/>
    <n v="0"/>
    <n v="0"/>
    <n v="0"/>
    <x v="0"/>
    <x v="0"/>
    <x v="0"/>
    <x v="0"/>
    <x v="0"/>
    <x v="0"/>
    <x v="0"/>
    <x v="0"/>
    <x v="0"/>
    <x v="0"/>
  </r>
  <r>
    <x v="0"/>
    <x v="0"/>
    <x v="10"/>
    <x v="43"/>
    <x v="1"/>
    <n v="7204.44"/>
    <n v="4902.1400000000003"/>
    <n v="12106.58"/>
    <n v="21"/>
    <n v="0"/>
    <n v="0"/>
    <n v="0"/>
    <x v="0"/>
    <x v="0"/>
    <x v="0"/>
    <x v="0"/>
    <x v="0"/>
    <x v="0"/>
    <x v="0"/>
    <x v="0"/>
    <x v="0"/>
    <x v="0"/>
  </r>
  <r>
    <x v="0"/>
    <x v="0"/>
    <x v="10"/>
    <x v="44"/>
    <x v="1"/>
    <n v="13439.63"/>
    <n v="5123.9399999999996"/>
    <n v="18563.57"/>
    <n v="27"/>
    <n v="23777"/>
    <n v="237770"/>
    <n v="0.78"/>
    <x v="0"/>
    <x v="0"/>
    <x v="0"/>
    <x v="0"/>
    <x v="0"/>
    <x v="0"/>
    <x v="0"/>
    <x v="0"/>
    <x v="0"/>
    <x v="0"/>
  </r>
  <r>
    <x v="0"/>
    <x v="0"/>
    <x v="10"/>
    <x v="45"/>
    <x v="1"/>
    <n v="1019.66"/>
    <n v="3687.04"/>
    <n v="4706.7"/>
    <n v="5"/>
    <n v="0"/>
    <n v="0"/>
    <n v="0"/>
    <x v="0"/>
    <x v="0"/>
    <x v="0"/>
    <x v="0"/>
    <x v="0"/>
    <x v="0"/>
    <x v="0"/>
    <x v="0"/>
    <x v="0"/>
    <x v="0"/>
  </r>
  <r>
    <x v="0"/>
    <x v="0"/>
    <x v="10"/>
    <x v="46"/>
    <x v="1"/>
    <n v="12915.9"/>
    <n v="2991.61"/>
    <n v="15907.51"/>
    <n v="30"/>
    <n v="0"/>
    <n v="0"/>
    <n v="0"/>
    <x v="0"/>
    <x v="0"/>
    <x v="0"/>
    <x v="0"/>
    <x v="0"/>
    <x v="0"/>
    <x v="0"/>
    <x v="0"/>
    <x v="0"/>
    <x v="0"/>
  </r>
  <r>
    <x v="0"/>
    <x v="0"/>
    <x v="10"/>
    <x v="47"/>
    <x v="1"/>
    <n v="6120.52"/>
    <n v="1824.71"/>
    <n v="7945.2300000000005"/>
    <n v="18"/>
    <n v="0"/>
    <n v="0"/>
    <n v="0"/>
    <x v="0"/>
    <x v="0"/>
    <x v="0"/>
    <x v="0"/>
    <x v="0"/>
    <x v="0"/>
    <x v="0"/>
    <x v="0"/>
    <x v="0"/>
    <x v="0"/>
  </r>
  <r>
    <x v="0"/>
    <x v="0"/>
    <x v="10"/>
    <x v="48"/>
    <x v="1"/>
    <n v="1285.4000000000001"/>
    <n v="2950.5"/>
    <n v="4235.8999999999996"/>
    <n v="8"/>
    <n v="33077"/>
    <n v="330770"/>
    <n v="0.13"/>
    <x v="0"/>
    <x v="0"/>
    <x v="0"/>
    <x v="0"/>
    <x v="0"/>
    <x v="0"/>
    <x v="0"/>
    <x v="0"/>
    <x v="0"/>
    <x v="0"/>
  </r>
  <r>
    <x v="0"/>
    <x v="0"/>
    <x v="10"/>
    <x v="49"/>
    <x v="1"/>
    <n v="6529.78"/>
    <n v="9232.77"/>
    <n v="15762.55"/>
    <n v="24"/>
    <n v="67177"/>
    <n v="671770"/>
    <n v="0.23"/>
    <x v="0"/>
    <x v="0"/>
    <x v="0"/>
    <x v="0"/>
    <x v="0"/>
    <x v="0"/>
    <x v="0"/>
    <x v="0"/>
    <x v="0"/>
    <x v="0"/>
  </r>
  <r>
    <x v="0"/>
    <x v="0"/>
    <x v="10"/>
    <x v="50"/>
    <x v="1"/>
    <n v="2000"/>
    <n v="0"/>
    <n v="2000"/>
    <n v="1"/>
    <n v="36177"/>
    <n v="361770"/>
    <n v="0.06"/>
    <x v="0"/>
    <x v="0"/>
    <x v="0"/>
    <x v="0"/>
    <x v="0"/>
    <x v="0"/>
    <x v="0"/>
    <x v="0"/>
    <x v="0"/>
    <x v="0"/>
  </r>
  <r>
    <x v="0"/>
    <x v="0"/>
    <x v="10"/>
    <x v="51"/>
    <x v="1"/>
    <n v="1629.9"/>
    <n v="0"/>
    <n v="1629.9"/>
    <n v="1"/>
    <n v="14477"/>
    <n v="144770"/>
    <n v="0.11"/>
    <x v="0"/>
    <x v="0"/>
    <x v="0"/>
    <x v="0"/>
    <x v="0"/>
    <x v="0"/>
    <x v="0"/>
    <x v="0"/>
    <x v="0"/>
    <x v="0"/>
  </r>
  <r>
    <x v="0"/>
    <x v="0"/>
    <x v="11"/>
    <x v="52"/>
    <x v="1"/>
    <n v="0"/>
    <n v="0"/>
    <n v="0"/>
    <n v="0"/>
    <n v="0"/>
    <n v="0"/>
    <n v="0"/>
    <x v="0"/>
    <x v="0"/>
    <x v="0"/>
    <x v="0"/>
    <x v="0"/>
    <x v="0"/>
    <x v="0"/>
    <x v="0"/>
    <x v="0"/>
    <x v="0"/>
  </r>
  <r>
    <x v="0"/>
    <x v="0"/>
    <x v="12"/>
    <x v="53"/>
    <x v="1"/>
    <n v="0"/>
    <n v="0"/>
    <n v="0"/>
    <n v="0"/>
    <n v="0"/>
    <n v="0"/>
    <n v="0"/>
    <x v="0"/>
    <x v="0"/>
    <x v="0"/>
    <x v="0"/>
    <x v="0"/>
    <x v="0"/>
    <x v="0"/>
    <x v="0"/>
    <x v="0"/>
    <x v="0"/>
  </r>
  <r>
    <x v="0"/>
    <x v="0"/>
    <x v="12"/>
    <x v="54"/>
    <x v="1"/>
    <n v="0"/>
    <n v="0"/>
    <n v="0"/>
    <n v="0"/>
    <n v="0"/>
    <n v="0"/>
    <n v="0"/>
    <x v="0"/>
    <x v="0"/>
    <x v="0"/>
    <x v="0"/>
    <x v="0"/>
    <x v="0"/>
    <x v="0"/>
    <x v="0"/>
    <x v="0"/>
    <x v="0"/>
  </r>
  <r>
    <x v="0"/>
    <x v="0"/>
    <x v="12"/>
    <x v="55"/>
    <x v="1"/>
    <n v="0"/>
    <n v="0"/>
    <n v="0"/>
    <n v="0"/>
    <n v="0"/>
    <n v="0"/>
    <n v="0"/>
    <x v="0"/>
    <x v="0"/>
    <x v="0"/>
    <x v="0"/>
    <x v="0"/>
    <x v="0"/>
    <x v="0"/>
    <x v="0"/>
    <x v="0"/>
    <x v="0"/>
  </r>
  <r>
    <x v="0"/>
    <x v="0"/>
    <x v="13"/>
    <x v="56"/>
    <x v="1"/>
    <n v="1544.8"/>
    <n v="0"/>
    <n v="1544.8"/>
    <n v="5"/>
    <n v="0"/>
    <n v="0"/>
    <n v="0"/>
    <x v="0"/>
    <x v="0"/>
    <x v="0"/>
    <x v="0"/>
    <x v="0"/>
    <x v="0"/>
    <x v="0"/>
    <x v="0"/>
    <x v="0"/>
    <x v="0"/>
  </r>
  <r>
    <x v="0"/>
    <x v="0"/>
    <x v="13"/>
    <x v="57"/>
    <x v="1"/>
    <n v="3940.14"/>
    <n v="3930.54"/>
    <n v="7870.68"/>
    <n v="26"/>
    <n v="24273"/>
    <n v="242730"/>
    <n v="0.32"/>
    <x v="0"/>
    <x v="0"/>
    <x v="0"/>
    <x v="0"/>
    <x v="0"/>
    <x v="0"/>
    <x v="0"/>
    <x v="0"/>
    <x v="0"/>
    <x v="0"/>
  </r>
  <r>
    <x v="0"/>
    <x v="0"/>
    <x v="13"/>
    <x v="58"/>
    <x v="1"/>
    <n v="7121.12"/>
    <n v="9697.7000000000007"/>
    <n v="16818.82"/>
    <n v="38"/>
    <n v="0"/>
    <n v="0"/>
    <n v="0"/>
    <x v="0"/>
    <x v="0"/>
    <x v="0"/>
    <x v="0"/>
    <x v="0"/>
    <x v="0"/>
    <x v="0"/>
    <x v="0"/>
    <x v="0"/>
    <x v="0"/>
  </r>
  <r>
    <x v="0"/>
    <x v="0"/>
    <x v="14"/>
    <x v="59"/>
    <x v="1"/>
    <n v="688.88"/>
    <n v="2271.25"/>
    <n v="2960.13"/>
    <n v="13"/>
    <n v="8277"/>
    <n v="57939"/>
    <n v="0.36"/>
    <x v="0"/>
    <x v="0"/>
    <x v="0"/>
    <x v="0"/>
    <x v="0"/>
    <x v="0"/>
    <x v="0"/>
    <x v="0"/>
    <x v="0"/>
    <x v="0"/>
  </r>
  <r>
    <x v="0"/>
    <x v="0"/>
    <x v="15"/>
    <x v="60"/>
    <x v="1"/>
    <n v="5734.5"/>
    <n v="6889.5"/>
    <n v="12624"/>
    <n v="6"/>
    <n v="0"/>
    <n v="0"/>
    <n v="0"/>
    <x v="0"/>
    <x v="0"/>
    <x v="0"/>
    <x v="0"/>
    <x v="0"/>
    <x v="0"/>
    <x v="0"/>
    <x v="0"/>
    <x v="0"/>
    <x v="0"/>
  </r>
  <r>
    <x v="0"/>
    <x v="0"/>
    <x v="16"/>
    <x v="61"/>
    <x v="1"/>
    <n v="1013.9"/>
    <n v="0"/>
    <n v="1013.9"/>
    <n v="3"/>
    <n v="0"/>
    <n v="0"/>
    <n v="0"/>
    <x v="0"/>
    <x v="0"/>
    <x v="0"/>
    <x v="0"/>
    <x v="0"/>
    <x v="0"/>
    <x v="0"/>
    <x v="0"/>
    <x v="0"/>
    <x v="0"/>
  </r>
  <r>
    <x v="0"/>
    <x v="0"/>
    <x v="17"/>
    <x v="62"/>
    <x v="1"/>
    <n v="625.15"/>
    <n v="3069.25"/>
    <n v="3694.4"/>
    <n v="13"/>
    <n v="0"/>
    <n v="0"/>
    <n v="0"/>
    <x v="0"/>
    <x v="0"/>
    <x v="0"/>
    <x v="0"/>
    <x v="0"/>
    <x v="0"/>
    <x v="0"/>
    <x v="0"/>
    <x v="0"/>
    <x v="0"/>
  </r>
  <r>
    <x v="0"/>
    <x v="0"/>
    <x v="17"/>
    <x v="63"/>
    <x v="1"/>
    <n v="1342.5"/>
    <n v="4937.2"/>
    <n v="6279.7"/>
    <n v="11"/>
    <n v="0"/>
    <n v="0"/>
    <n v="0"/>
    <x v="0"/>
    <x v="0"/>
    <x v="0"/>
    <x v="0"/>
    <x v="0"/>
    <x v="0"/>
    <x v="0"/>
    <x v="0"/>
    <x v="0"/>
    <x v="0"/>
  </r>
  <r>
    <x v="0"/>
    <x v="0"/>
    <x v="18"/>
    <x v="64"/>
    <x v="1"/>
    <n v="12208.07"/>
    <n v="11368.95"/>
    <n v="23577.02"/>
    <n v="66"/>
    <n v="22723"/>
    <n v="159061"/>
    <n v="1.04"/>
    <x v="0"/>
    <x v="0"/>
    <x v="0"/>
    <x v="0"/>
    <x v="0"/>
    <x v="0"/>
    <x v="0"/>
    <x v="0"/>
    <x v="0"/>
    <x v="0"/>
  </r>
  <r>
    <x v="0"/>
    <x v="0"/>
    <x v="18"/>
    <x v="65"/>
    <x v="1"/>
    <n v="1836"/>
    <n v="0"/>
    <n v="1836"/>
    <n v="3"/>
    <n v="0"/>
    <n v="0"/>
    <n v="0"/>
    <x v="0"/>
    <x v="0"/>
    <x v="0"/>
    <x v="0"/>
    <x v="0"/>
    <x v="0"/>
    <x v="0"/>
    <x v="0"/>
    <x v="0"/>
    <x v="0"/>
  </r>
  <r>
    <x v="0"/>
    <x v="0"/>
    <x v="19"/>
    <x v="66"/>
    <x v="1"/>
    <n v="905.88"/>
    <n v="868.82"/>
    <n v="1774.7"/>
    <n v="6"/>
    <n v="0"/>
    <n v="0"/>
    <n v="0"/>
    <x v="0"/>
    <x v="0"/>
    <x v="0"/>
    <x v="0"/>
    <x v="0"/>
    <x v="0"/>
    <x v="0"/>
    <x v="0"/>
    <x v="0"/>
    <x v="0"/>
  </r>
  <r>
    <x v="0"/>
    <x v="0"/>
    <x v="20"/>
    <x v="67"/>
    <x v="1"/>
    <n v="6188.37"/>
    <n v="6039.12"/>
    <n v="12227.49"/>
    <n v="23"/>
    <n v="0"/>
    <n v="0"/>
    <n v="0"/>
    <x v="0"/>
    <x v="0"/>
    <x v="0"/>
    <x v="0"/>
    <x v="0"/>
    <x v="0"/>
    <x v="0"/>
    <x v="0"/>
    <x v="0"/>
    <x v="0"/>
  </r>
  <r>
    <x v="0"/>
    <x v="0"/>
    <x v="20"/>
    <x v="68"/>
    <x v="1"/>
    <n v="28133.09"/>
    <n v="25489.89"/>
    <n v="53622.979999999996"/>
    <n v="87"/>
    <n v="0"/>
    <n v="0"/>
    <n v="0"/>
    <x v="0"/>
    <x v="0"/>
    <x v="0"/>
    <x v="0"/>
    <x v="0"/>
    <x v="0"/>
    <x v="0"/>
    <x v="0"/>
    <x v="0"/>
    <x v="0"/>
  </r>
  <r>
    <x v="0"/>
    <x v="0"/>
    <x v="21"/>
    <x v="69"/>
    <x v="1"/>
    <n v="30060.080000000002"/>
    <n v="43808.68"/>
    <n v="73868.760000000009"/>
    <n v="230"/>
    <n v="31000"/>
    <n v="310000"/>
    <n v="2.38"/>
    <x v="0"/>
    <x v="0"/>
    <x v="0"/>
    <x v="0"/>
    <x v="0"/>
    <x v="0"/>
    <x v="0"/>
    <x v="0"/>
    <x v="0"/>
    <x v="0"/>
  </r>
  <r>
    <x v="0"/>
    <x v="0"/>
    <x v="21"/>
    <x v="70"/>
    <x v="1"/>
    <n v="18853.72"/>
    <n v="12788.27"/>
    <n v="31641.99"/>
    <n v="97"/>
    <n v="62000"/>
    <n v="620000"/>
    <n v="0.51"/>
    <x v="0"/>
    <x v="0"/>
    <x v="0"/>
    <x v="0"/>
    <x v="0"/>
    <x v="0"/>
    <x v="0"/>
    <x v="0"/>
    <x v="0"/>
    <x v="0"/>
  </r>
  <r>
    <x v="0"/>
    <x v="0"/>
    <x v="21"/>
    <x v="71"/>
    <x v="1"/>
    <n v="25687.1"/>
    <n v="22830.31"/>
    <n v="48517.41"/>
    <n v="153"/>
    <n v="50623"/>
    <n v="506230"/>
    <n v="0.96"/>
    <x v="0"/>
    <x v="0"/>
    <x v="0"/>
    <x v="0"/>
    <x v="0"/>
    <x v="0"/>
    <x v="0"/>
    <x v="0"/>
    <x v="0"/>
    <x v="0"/>
  </r>
  <r>
    <x v="0"/>
    <x v="0"/>
    <x v="21"/>
    <x v="72"/>
    <x v="1"/>
    <n v="26844.67"/>
    <n v="29299.77"/>
    <n v="56144.44"/>
    <n v="179"/>
    <n v="29977"/>
    <n v="299770"/>
    <n v="1.87"/>
    <x v="0"/>
    <x v="0"/>
    <x v="0"/>
    <x v="0"/>
    <x v="0"/>
    <x v="0"/>
    <x v="0"/>
    <x v="0"/>
    <x v="0"/>
    <x v="0"/>
  </r>
  <r>
    <x v="0"/>
    <x v="0"/>
    <x v="21"/>
    <x v="73"/>
    <x v="1"/>
    <n v="19518.61"/>
    <n v="22378.2"/>
    <n v="41896.81"/>
    <n v="135"/>
    <n v="27900"/>
    <n v="279000"/>
    <n v="1.5"/>
    <x v="0"/>
    <x v="0"/>
    <x v="0"/>
    <x v="0"/>
    <x v="0"/>
    <x v="0"/>
    <x v="0"/>
    <x v="0"/>
    <x v="0"/>
    <x v="0"/>
  </r>
  <r>
    <x v="0"/>
    <x v="0"/>
    <x v="22"/>
    <x v="74"/>
    <x v="1"/>
    <n v="4516.59"/>
    <n v="1598.66"/>
    <n v="6115.25"/>
    <n v="20"/>
    <n v="13423"/>
    <n v="134230"/>
    <n v="0.46"/>
    <x v="0"/>
    <x v="0"/>
    <x v="0"/>
    <x v="0"/>
    <x v="0"/>
    <x v="0"/>
    <x v="0"/>
    <x v="0"/>
    <x v="0"/>
    <x v="0"/>
  </r>
  <r>
    <x v="0"/>
    <x v="0"/>
    <x v="22"/>
    <x v="75"/>
    <x v="1"/>
    <n v="6741.25"/>
    <n v="2526.75"/>
    <n v="9268"/>
    <n v="30"/>
    <n v="14477"/>
    <n v="144770"/>
    <n v="0.64"/>
    <x v="0"/>
    <x v="0"/>
    <x v="0"/>
    <x v="0"/>
    <x v="0"/>
    <x v="0"/>
    <x v="0"/>
    <x v="0"/>
    <x v="0"/>
    <x v="0"/>
  </r>
  <r>
    <x v="0"/>
    <x v="0"/>
    <x v="22"/>
    <x v="72"/>
    <x v="1"/>
    <n v="0"/>
    <n v="0"/>
    <n v="0"/>
    <n v="0"/>
    <n v="29977"/>
    <n v="299770"/>
    <n v="0"/>
    <x v="0"/>
    <x v="0"/>
    <x v="0"/>
    <x v="0"/>
    <x v="0"/>
    <x v="0"/>
    <x v="0"/>
    <x v="0"/>
    <x v="0"/>
    <x v="0"/>
  </r>
  <r>
    <x v="0"/>
    <x v="0"/>
    <x v="22"/>
    <x v="76"/>
    <x v="1"/>
    <n v="5027.99"/>
    <n v="1965.78"/>
    <n v="6993.7699999999995"/>
    <n v="23"/>
    <n v="13950"/>
    <n v="139500"/>
    <n v="0.5"/>
    <x v="0"/>
    <x v="0"/>
    <x v="0"/>
    <x v="0"/>
    <x v="0"/>
    <x v="0"/>
    <x v="0"/>
    <x v="0"/>
    <x v="0"/>
    <x v="0"/>
  </r>
  <r>
    <x v="0"/>
    <x v="0"/>
    <x v="23"/>
    <x v="77"/>
    <x v="1"/>
    <n v="0"/>
    <n v="0"/>
    <n v="0"/>
    <n v="0"/>
    <n v="0"/>
    <n v="0"/>
    <n v="0"/>
    <x v="0"/>
    <x v="0"/>
    <x v="0"/>
    <x v="0"/>
    <x v="0"/>
    <x v="0"/>
    <x v="0"/>
    <x v="0"/>
    <x v="0"/>
    <x v="0"/>
  </r>
  <r>
    <x v="0"/>
    <x v="0"/>
    <x v="24"/>
    <x v="78"/>
    <x v="1"/>
    <n v="357.68"/>
    <n v="371.45"/>
    <n v="729.13"/>
    <n v="8"/>
    <n v="20677"/>
    <n v="144739"/>
    <n v="0.04"/>
    <x v="0"/>
    <x v="0"/>
    <x v="0"/>
    <x v="0"/>
    <x v="0"/>
    <x v="0"/>
    <x v="0"/>
    <x v="0"/>
    <x v="0"/>
    <x v="0"/>
  </r>
  <r>
    <x v="0"/>
    <x v="0"/>
    <x v="24"/>
    <x v="79"/>
    <x v="1"/>
    <n v="0"/>
    <n v="0"/>
    <n v="0"/>
    <n v="0"/>
    <n v="20150"/>
    <n v="141050"/>
    <n v="0"/>
    <x v="0"/>
    <x v="0"/>
    <x v="0"/>
    <x v="0"/>
    <x v="0"/>
    <x v="0"/>
    <x v="0"/>
    <x v="0"/>
    <x v="0"/>
    <x v="0"/>
  </r>
  <r>
    <x v="0"/>
    <x v="0"/>
    <x v="24"/>
    <x v="80"/>
    <x v="1"/>
    <n v="96.8"/>
    <n v="0"/>
    <n v="96.8"/>
    <n v="1"/>
    <n v="17577"/>
    <n v="123039"/>
    <n v="0.01"/>
    <x v="0"/>
    <x v="0"/>
    <x v="0"/>
    <x v="0"/>
    <x v="0"/>
    <x v="0"/>
    <x v="0"/>
    <x v="0"/>
    <x v="0"/>
    <x v="0"/>
  </r>
  <r>
    <x v="0"/>
    <x v="0"/>
    <x v="24"/>
    <x v="81"/>
    <x v="1"/>
    <n v="0"/>
    <n v="0"/>
    <n v="0"/>
    <n v="0"/>
    <n v="18600"/>
    <n v="130200"/>
    <n v="0"/>
    <x v="0"/>
    <x v="0"/>
    <x v="0"/>
    <x v="0"/>
    <x v="0"/>
    <x v="0"/>
    <x v="0"/>
    <x v="0"/>
    <x v="0"/>
    <x v="0"/>
  </r>
  <r>
    <x v="0"/>
    <x v="0"/>
    <x v="24"/>
    <x v="82"/>
    <x v="1"/>
    <n v="0"/>
    <n v="71.5"/>
    <n v="71.5"/>
    <n v="1"/>
    <n v="18600"/>
    <n v="130200"/>
    <n v="0"/>
    <x v="0"/>
    <x v="0"/>
    <x v="0"/>
    <x v="0"/>
    <x v="0"/>
    <x v="0"/>
    <x v="0"/>
    <x v="0"/>
    <x v="0"/>
    <x v="0"/>
  </r>
  <r>
    <x v="0"/>
    <x v="0"/>
    <x v="24"/>
    <x v="83"/>
    <x v="1"/>
    <n v="19.73"/>
    <n v="407.84"/>
    <n v="427.57"/>
    <n v="2"/>
    <n v="17050"/>
    <n v="119350"/>
    <n v="0.03"/>
    <x v="0"/>
    <x v="0"/>
    <x v="0"/>
    <x v="0"/>
    <x v="0"/>
    <x v="0"/>
    <x v="0"/>
    <x v="0"/>
    <x v="0"/>
    <x v="0"/>
  </r>
  <r>
    <x v="0"/>
    <x v="0"/>
    <x v="24"/>
    <x v="84"/>
    <x v="1"/>
    <n v="0"/>
    <n v="0"/>
    <n v="0"/>
    <n v="0"/>
    <n v="15500"/>
    <n v="108500"/>
    <n v="0"/>
    <x v="0"/>
    <x v="0"/>
    <x v="0"/>
    <x v="0"/>
    <x v="0"/>
    <x v="0"/>
    <x v="0"/>
    <x v="0"/>
    <x v="0"/>
    <x v="0"/>
  </r>
  <r>
    <x v="0"/>
    <x v="0"/>
    <x v="24"/>
    <x v="10"/>
    <x v="1"/>
    <n v="0"/>
    <n v="0"/>
    <n v="0"/>
    <n v="0"/>
    <n v="44423"/>
    <n v="310961"/>
    <n v="0"/>
    <x v="0"/>
    <x v="0"/>
    <x v="0"/>
    <x v="0"/>
    <x v="0"/>
    <x v="0"/>
    <x v="0"/>
    <x v="0"/>
    <x v="0"/>
    <x v="0"/>
  </r>
  <r>
    <x v="0"/>
    <x v="0"/>
    <x v="24"/>
    <x v="85"/>
    <x v="1"/>
    <n v="240"/>
    <n v="0"/>
    <n v="240"/>
    <n v="3"/>
    <n v="0"/>
    <n v="0"/>
    <n v="0"/>
    <x v="0"/>
    <x v="0"/>
    <x v="0"/>
    <x v="0"/>
    <x v="0"/>
    <x v="0"/>
    <x v="0"/>
    <x v="0"/>
    <x v="0"/>
    <x v="0"/>
  </r>
  <r>
    <x v="0"/>
    <x v="0"/>
    <x v="24"/>
    <x v="13"/>
    <x v="1"/>
    <n v="0"/>
    <n v="0"/>
    <n v="0"/>
    <n v="0"/>
    <n v="0"/>
    <n v="0"/>
    <n v="0"/>
    <x v="0"/>
    <x v="0"/>
    <x v="0"/>
    <x v="0"/>
    <x v="0"/>
    <x v="0"/>
    <x v="0"/>
    <x v="0"/>
    <x v="0"/>
    <x v="0"/>
  </r>
  <r>
    <x v="0"/>
    <x v="0"/>
    <x v="24"/>
    <x v="86"/>
    <x v="1"/>
    <n v="530.64"/>
    <n v="1021.87"/>
    <n v="1552.51"/>
    <n v="8"/>
    <n v="15500"/>
    <n v="108500"/>
    <n v="0.1"/>
    <x v="0"/>
    <x v="0"/>
    <x v="0"/>
    <x v="0"/>
    <x v="0"/>
    <x v="0"/>
    <x v="0"/>
    <x v="0"/>
    <x v="0"/>
    <x v="0"/>
  </r>
  <r>
    <x v="0"/>
    <x v="0"/>
    <x v="25"/>
    <x v="32"/>
    <x v="1"/>
    <n v="0"/>
    <n v="0"/>
    <n v="0"/>
    <n v="0"/>
    <n v="17577"/>
    <n v="123039"/>
    <n v="0"/>
    <x v="0"/>
    <x v="0"/>
    <x v="0"/>
    <x v="0"/>
    <x v="0"/>
    <x v="0"/>
    <x v="0"/>
    <x v="0"/>
    <x v="0"/>
    <x v="0"/>
  </r>
  <r>
    <x v="0"/>
    <x v="0"/>
    <x v="25"/>
    <x v="64"/>
    <x v="1"/>
    <n v="0"/>
    <n v="0"/>
    <n v="0"/>
    <n v="0"/>
    <n v="22723"/>
    <n v="159061"/>
    <n v="0"/>
    <x v="0"/>
    <x v="0"/>
    <x v="0"/>
    <x v="0"/>
    <x v="0"/>
    <x v="0"/>
    <x v="0"/>
    <x v="0"/>
    <x v="0"/>
    <x v="0"/>
  </r>
  <r>
    <x v="0"/>
    <x v="0"/>
    <x v="26"/>
    <x v="87"/>
    <x v="1"/>
    <n v="0"/>
    <n v="0"/>
    <n v="0"/>
    <n v="0"/>
    <n v="4650"/>
    <n v="32550"/>
    <n v="0"/>
    <x v="0"/>
    <x v="0"/>
    <x v="0"/>
    <x v="0"/>
    <x v="0"/>
    <x v="0"/>
    <x v="0"/>
    <x v="0"/>
    <x v="0"/>
    <x v="0"/>
  </r>
  <r>
    <x v="0"/>
    <x v="0"/>
    <x v="26"/>
    <x v="88"/>
    <x v="1"/>
    <n v="0"/>
    <n v="0"/>
    <n v="0"/>
    <n v="0"/>
    <n v="4650"/>
    <n v="32550"/>
    <n v="0"/>
    <x v="0"/>
    <x v="0"/>
    <x v="0"/>
    <x v="0"/>
    <x v="0"/>
    <x v="0"/>
    <x v="0"/>
    <x v="0"/>
    <x v="0"/>
    <x v="0"/>
  </r>
  <r>
    <x v="0"/>
    <x v="0"/>
    <x v="27"/>
    <x v="89"/>
    <x v="1"/>
    <n v="0"/>
    <n v="0"/>
    <n v="0"/>
    <n v="0"/>
    <n v="6727"/>
    <n v="47089"/>
    <n v="0"/>
    <x v="0"/>
    <x v="0"/>
    <x v="0"/>
    <x v="0"/>
    <x v="0"/>
    <x v="0"/>
    <x v="0"/>
    <x v="0"/>
    <x v="0"/>
    <x v="0"/>
  </r>
  <r>
    <x v="0"/>
    <x v="0"/>
    <x v="27"/>
    <x v="90"/>
    <x v="1"/>
    <n v="0"/>
    <n v="0"/>
    <n v="0"/>
    <n v="0"/>
    <n v="6727"/>
    <n v="47089"/>
    <n v="0"/>
    <x v="0"/>
    <x v="0"/>
    <x v="0"/>
    <x v="0"/>
    <x v="0"/>
    <x v="0"/>
    <x v="0"/>
    <x v="0"/>
    <x v="0"/>
    <x v="0"/>
  </r>
  <r>
    <x v="0"/>
    <x v="0"/>
    <x v="27"/>
    <x v="91"/>
    <x v="1"/>
    <n v="0"/>
    <n v="0"/>
    <n v="0"/>
    <n v="0"/>
    <n v="6727"/>
    <n v="47089"/>
    <n v="0"/>
    <x v="0"/>
    <x v="0"/>
    <x v="0"/>
    <x v="0"/>
    <x v="0"/>
    <x v="0"/>
    <x v="0"/>
    <x v="0"/>
    <x v="0"/>
    <x v="0"/>
  </r>
  <r>
    <x v="0"/>
    <x v="0"/>
    <x v="28"/>
    <x v="92"/>
    <x v="1"/>
    <n v="145.6"/>
    <n v="0"/>
    <n v="145.6"/>
    <n v="1"/>
    <n v="0"/>
    <n v="0"/>
    <n v="0"/>
    <x v="0"/>
    <x v="0"/>
    <x v="0"/>
    <x v="0"/>
    <x v="0"/>
    <x v="0"/>
    <x v="0"/>
    <x v="0"/>
    <x v="0"/>
    <x v="0"/>
  </r>
  <r>
    <x v="0"/>
    <x v="0"/>
    <x v="29"/>
    <x v="93"/>
    <x v="1"/>
    <n v="12730.03"/>
    <n v="21765.78"/>
    <n v="34495.81"/>
    <n v="140"/>
    <n v="0"/>
    <n v="0"/>
    <n v="0"/>
    <x v="0"/>
    <x v="0"/>
    <x v="0"/>
    <x v="0"/>
    <x v="0"/>
    <x v="0"/>
    <x v="0"/>
    <x v="0"/>
    <x v="0"/>
    <x v="0"/>
  </r>
  <r>
    <x v="0"/>
    <x v="0"/>
    <x v="29"/>
    <x v="94"/>
    <x v="1"/>
    <n v="15122.82"/>
    <n v="8225.4699999999993"/>
    <n v="23348.29"/>
    <n v="129"/>
    <n v="0"/>
    <n v="0"/>
    <n v="0"/>
    <x v="0"/>
    <x v="0"/>
    <x v="0"/>
    <x v="0"/>
    <x v="0"/>
    <x v="0"/>
    <x v="0"/>
    <x v="0"/>
    <x v="0"/>
    <x v="0"/>
  </r>
  <r>
    <x v="0"/>
    <x v="0"/>
    <x v="29"/>
    <x v="95"/>
    <x v="1"/>
    <n v="5782.67"/>
    <n v="11167.8"/>
    <n v="16950.47"/>
    <n v="92"/>
    <n v="0"/>
    <n v="0"/>
    <n v="0"/>
    <x v="0"/>
    <x v="0"/>
    <x v="0"/>
    <x v="0"/>
    <x v="0"/>
    <x v="0"/>
    <x v="0"/>
    <x v="0"/>
    <x v="0"/>
    <x v="0"/>
  </r>
  <r>
    <x v="0"/>
    <x v="0"/>
    <x v="29"/>
    <x v="96"/>
    <x v="1"/>
    <n v="43991.75"/>
    <n v="49861.440000000002"/>
    <n v="93853.19"/>
    <n v="179"/>
    <n v="0"/>
    <n v="0"/>
    <n v="0"/>
    <x v="0"/>
    <x v="0"/>
    <x v="0"/>
    <x v="0"/>
    <x v="0"/>
    <x v="0"/>
    <x v="0"/>
    <x v="0"/>
    <x v="0"/>
    <x v="0"/>
  </r>
  <r>
    <x v="0"/>
    <x v="0"/>
    <x v="29"/>
    <x v="97"/>
    <x v="1"/>
    <n v="37708.32"/>
    <n v="55008.27"/>
    <n v="92716.59"/>
    <n v="239"/>
    <n v="17577"/>
    <n v="175770"/>
    <n v="5.27"/>
    <x v="0"/>
    <x v="0"/>
    <x v="0"/>
    <x v="0"/>
    <x v="0"/>
    <x v="0"/>
    <x v="0"/>
    <x v="0"/>
    <x v="0"/>
    <x v="0"/>
  </r>
  <r>
    <x v="0"/>
    <x v="0"/>
    <x v="30"/>
    <x v="98"/>
    <x v="1"/>
    <n v="0"/>
    <n v="0"/>
    <n v="0"/>
    <n v="0"/>
    <n v="36177"/>
    <n v="253239"/>
    <n v="0"/>
    <x v="0"/>
    <x v="0"/>
    <x v="0"/>
    <x v="0"/>
    <x v="0"/>
    <x v="0"/>
    <x v="0"/>
    <x v="0"/>
    <x v="0"/>
    <x v="0"/>
  </r>
  <r>
    <x v="0"/>
    <x v="0"/>
    <x v="30"/>
    <x v="99"/>
    <x v="1"/>
    <n v="0"/>
    <n v="0"/>
    <n v="0"/>
    <n v="0"/>
    <n v="16027"/>
    <n v="112189"/>
    <n v="0"/>
    <x v="0"/>
    <x v="0"/>
    <x v="0"/>
    <x v="0"/>
    <x v="0"/>
    <x v="0"/>
    <x v="0"/>
    <x v="0"/>
    <x v="0"/>
    <x v="0"/>
  </r>
  <r>
    <x v="0"/>
    <x v="0"/>
    <x v="30"/>
    <x v="100"/>
    <x v="1"/>
    <n v="0"/>
    <n v="0"/>
    <n v="0"/>
    <n v="0"/>
    <n v="14477"/>
    <n v="101339"/>
    <n v="0"/>
    <x v="0"/>
    <x v="0"/>
    <x v="0"/>
    <x v="0"/>
    <x v="0"/>
    <x v="0"/>
    <x v="0"/>
    <x v="0"/>
    <x v="0"/>
    <x v="0"/>
  </r>
  <r>
    <x v="0"/>
    <x v="0"/>
    <x v="30"/>
    <x v="101"/>
    <x v="1"/>
    <n v="0"/>
    <n v="0"/>
    <n v="0"/>
    <n v="0"/>
    <n v="10323"/>
    <n v="72261"/>
    <n v="0"/>
    <x v="0"/>
    <x v="0"/>
    <x v="0"/>
    <x v="0"/>
    <x v="0"/>
    <x v="0"/>
    <x v="0"/>
    <x v="0"/>
    <x v="0"/>
    <x v="0"/>
  </r>
  <r>
    <x v="0"/>
    <x v="0"/>
    <x v="30"/>
    <x v="102"/>
    <x v="1"/>
    <n v="0"/>
    <n v="0"/>
    <n v="0"/>
    <n v="0"/>
    <n v="0"/>
    <n v="0"/>
    <n v="0"/>
    <x v="0"/>
    <x v="0"/>
    <x v="0"/>
    <x v="0"/>
    <x v="0"/>
    <x v="0"/>
    <x v="0"/>
    <x v="0"/>
    <x v="0"/>
    <x v="0"/>
  </r>
  <r>
    <x v="0"/>
    <x v="0"/>
    <x v="30"/>
    <x v="103"/>
    <x v="1"/>
    <n v="0"/>
    <n v="0"/>
    <n v="0"/>
    <n v="0"/>
    <n v="0"/>
    <n v="0"/>
    <n v="0"/>
    <x v="0"/>
    <x v="0"/>
    <x v="0"/>
    <x v="0"/>
    <x v="0"/>
    <x v="0"/>
    <x v="0"/>
    <x v="0"/>
    <x v="0"/>
    <x v="0"/>
  </r>
  <r>
    <x v="0"/>
    <x v="0"/>
    <x v="30"/>
    <x v="104"/>
    <x v="1"/>
    <n v="0"/>
    <n v="0"/>
    <n v="0"/>
    <n v="0"/>
    <n v="7223"/>
    <n v="50561"/>
    <n v="0"/>
    <x v="0"/>
    <x v="0"/>
    <x v="0"/>
    <x v="0"/>
    <x v="0"/>
    <x v="0"/>
    <x v="0"/>
    <x v="0"/>
    <x v="0"/>
    <x v="0"/>
  </r>
  <r>
    <x v="0"/>
    <x v="0"/>
    <x v="30"/>
    <x v="105"/>
    <x v="1"/>
    <n v="2182.1999999999998"/>
    <n v="3030.4"/>
    <n v="5212.6000000000004"/>
    <n v="4"/>
    <n v="0"/>
    <n v="0"/>
    <n v="0"/>
    <x v="0"/>
    <x v="0"/>
    <x v="0"/>
    <x v="0"/>
    <x v="0"/>
    <x v="0"/>
    <x v="0"/>
    <x v="0"/>
    <x v="0"/>
    <x v="0"/>
  </r>
  <r>
    <x v="0"/>
    <x v="0"/>
    <x v="30"/>
    <x v="106"/>
    <x v="1"/>
    <n v="0"/>
    <n v="0"/>
    <n v="0"/>
    <n v="0"/>
    <n v="17050"/>
    <n v="119350"/>
    <n v="0"/>
    <x v="0"/>
    <x v="0"/>
    <x v="0"/>
    <x v="0"/>
    <x v="0"/>
    <x v="0"/>
    <x v="0"/>
    <x v="0"/>
    <x v="0"/>
    <x v="0"/>
  </r>
  <r>
    <x v="0"/>
    <x v="0"/>
    <x v="31"/>
    <x v="107"/>
    <x v="1"/>
    <n v="6286.96"/>
    <n v="3631.95"/>
    <n v="9918.91"/>
    <n v="18"/>
    <n v="0"/>
    <n v="0"/>
    <n v="0"/>
    <x v="0"/>
    <x v="0"/>
    <x v="0"/>
    <x v="0"/>
    <x v="0"/>
    <x v="0"/>
    <x v="0"/>
    <x v="0"/>
    <x v="0"/>
    <x v="0"/>
  </r>
  <r>
    <x v="0"/>
    <x v="0"/>
    <x v="31"/>
    <x v="108"/>
    <x v="1"/>
    <n v="2639.34"/>
    <n v="2296.44"/>
    <n v="4935.7800000000007"/>
    <n v="11"/>
    <n v="0"/>
    <n v="0"/>
    <n v="0"/>
    <x v="0"/>
    <x v="0"/>
    <x v="0"/>
    <x v="0"/>
    <x v="0"/>
    <x v="0"/>
    <x v="0"/>
    <x v="0"/>
    <x v="0"/>
    <x v="0"/>
  </r>
  <r>
    <x v="0"/>
    <x v="0"/>
    <x v="31"/>
    <x v="109"/>
    <x v="1"/>
    <n v="5937.97"/>
    <n v="21247.95"/>
    <n v="27185.920000000002"/>
    <n v="38"/>
    <n v="0"/>
    <n v="0"/>
    <n v="0"/>
    <x v="0"/>
    <x v="0"/>
    <x v="0"/>
    <x v="0"/>
    <x v="0"/>
    <x v="0"/>
    <x v="0"/>
    <x v="0"/>
    <x v="0"/>
    <x v="0"/>
  </r>
  <r>
    <x v="0"/>
    <x v="0"/>
    <x v="31"/>
    <x v="110"/>
    <x v="1"/>
    <n v="12201.83"/>
    <n v="5152.01"/>
    <n v="17353.84"/>
    <n v="31"/>
    <n v="0"/>
    <n v="0"/>
    <n v="0"/>
    <x v="0"/>
    <x v="0"/>
    <x v="0"/>
    <x v="0"/>
    <x v="0"/>
    <x v="0"/>
    <x v="0"/>
    <x v="0"/>
    <x v="0"/>
    <x v="0"/>
  </r>
  <r>
    <x v="0"/>
    <x v="0"/>
    <x v="31"/>
    <x v="111"/>
    <x v="1"/>
    <n v="5387.01"/>
    <n v="14901.97"/>
    <n v="20288.98"/>
    <n v="25"/>
    <n v="0"/>
    <n v="0"/>
    <n v="0"/>
    <x v="0"/>
    <x v="0"/>
    <x v="0"/>
    <x v="0"/>
    <x v="0"/>
    <x v="0"/>
    <x v="0"/>
    <x v="0"/>
    <x v="0"/>
    <x v="0"/>
  </r>
  <r>
    <x v="0"/>
    <x v="0"/>
    <x v="31"/>
    <x v="112"/>
    <x v="1"/>
    <n v="4274.74"/>
    <n v="13282.56"/>
    <n v="17557.3"/>
    <n v="26"/>
    <n v="13950"/>
    <n v="139500"/>
    <n v="1.26"/>
    <x v="0"/>
    <x v="0"/>
    <x v="0"/>
    <x v="0"/>
    <x v="0"/>
    <x v="0"/>
    <x v="0"/>
    <x v="0"/>
    <x v="0"/>
    <x v="0"/>
  </r>
  <r>
    <x v="0"/>
    <x v="0"/>
    <x v="32"/>
    <x v="113"/>
    <x v="1"/>
    <n v="0"/>
    <n v="0"/>
    <n v="0"/>
    <n v="0"/>
    <n v="5177"/>
    <n v="36239"/>
    <n v="0"/>
    <x v="0"/>
    <x v="0"/>
    <x v="0"/>
    <x v="0"/>
    <x v="0"/>
    <x v="0"/>
    <x v="0"/>
    <x v="0"/>
    <x v="0"/>
    <x v="0"/>
  </r>
  <r>
    <x v="0"/>
    <x v="0"/>
    <x v="32"/>
    <x v="114"/>
    <x v="1"/>
    <n v="1495.2"/>
    <n v="0"/>
    <n v="1495.2"/>
    <n v="2"/>
    <n v="31000"/>
    <n v="217000"/>
    <n v="0.05"/>
    <x v="0"/>
    <x v="0"/>
    <x v="0"/>
    <x v="0"/>
    <x v="0"/>
    <x v="0"/>
    <x v="0"/>
    <x v="0"/>
    <x v="0"/>
    <x v="0"/>
  </r>
  <r>
    <x v="0"/>
    <x v="0"/>
    <x v="32"/>
    <x v="115"/>
    <x v="1"/>
    <n v="0"/>
    <n v="0"/>
    <n v="0"/>
    <n v="0"/>
    <n v="0"/>
    <n v="0"/>
    <n v="0"/>
    <x v="0"/>
    <x v="0"/>
    <x v="0"/>
    <x v="0"/>
    <x v="0"/>
    <x v="0"/>
    <x v="0"/>
    <x v="0"/>
    <x v="0"/>
    <x v="0"/>
  </r>
  <r>
    <x v="0"/>
    <x v="0"/>
    <x v="32"/>
    <x v="116"/>
    <x v="1"/>
    <n v="0"/>
    <n v="0"/>
    <n v="0"/>
    <n v="0"/>
    <n v="0"/>
    <n v="0"/>
    <n v="0"/>
    <x v="0"/>
    <x v="0"/>
    <x v="0"/>
    <x v="0"/>
    <x v="0"/>
    <x v="0"/>
    <x v="0"/>
    <x v="0"/>
    <x v="0"/>
    <x v="0"/>
  </r>
  <r>
    <x v="0"/>
    <x v="0"/>
    <x v="33"/>
    <x v="117"/>
    <x v="1"/>
    <n v="0"/>
    <n v="0"/>
    <n v="0"/>
    <n v="0"/>
    <n v="0"/>
    <n v="0"/>
    <n v="0"/>
    <x v="0"/>
    <x v="0"/>
    <x v="0"/>
    <x v="0"/>
    <x v="0"/>
    <x v="0"/>
    <x v="0"/>
    <x v="0"/>
    <x v="0"/>
    <x v="0"/>
  </r>
  <r>
    <x v="0"/>
    <x v="0"/>
    <x v="33"/>
    <x v="118"/>
    <x v="1"/>
    <n v="0"/>
    <n v="0"/>
    <n v="0"/>
    <n v="0"/>
    <n v="0"/>
    <n v="0"/>
    <n v="0"/>
    <x v="0"/>
    <x v="0"/>
    <x v="0"/>
    <x v="0"/>
    <x v="0"/>
    <x v="0"/>
    <x v="0"/>
    <x v="0"/>
    <x v="0"/>
    <x v="0"/>
  </r>
  <r>
    <x v="0"/>
    <x v="0"/>
    <x v="0"/>
    <x v="0"/>
    <x v="2"/>
    <n v="2833.55"/>
    <n v="1709.01"/>
    <n v="4542.5600000000004"/>
    <n v="43"/>
    <n v="24475"/>
    <n v="171325"/>
    <n v="0.19"/>
    <x v="0"/>
    <x v="0"/>
    <x v="0"/>
    <x v="0"/>
    <x v="0"/>
    <x v="0"/>
    <x v="0"/>
    <x v="0"/>
    <x v="0"/>
    <x v="0"/>
  </r>
  <r>
    <x v="0"/>
    <x v="0"/>
    <x v="0"/>
    <x v="1"/>
    <x v="2"/>
    <n v="6265.79"/>
    <n v="5155.16"/>
    <n v="11420.95"/>
    <n v="110"/>
    <n v="24383"/>
    <n v="170681"/>
    <n v="0.47"/>
    <x v="0"/>
    <x v="0"/>
    <x v="0"/>
    <x v="0"/>
    <x v="0"/>
    <x v="0"/>
    <x v="0"/>
    <x v="0"/>
    <x v="0"/>
    <x v="0"/>
  </r>
  <r>
    <x v="0"/>
    <x v="0"/>
    <x v="0"/>
    <x v="2"/>
    <x v="2"/>
    <n v="11899.79"/>
    <n v="8757.5300000000007"/>
    <n v="20657.32"/>
    <n v="189"/>
    <n v="8165"/>
    <n v="57155"/>
    <n v="2.5299999999999998"/>
    <x v="0"/>
    <x v="0"/>
    <x v="0"/>
    <x v="0"/>
    <x v="0"/>
    <x v="0"/>
    <x v="0"/>
    <x v="0"/>
    <x v="0"/>
    <x v="0"/>
  </r>
  <r>
    <x v="0"/>
    <x v="0"/>
    <x v="0"/>
    <x v="3"/>
    <x v="2"/>
    <n v="12006.68"/>
    <n v="12838.18"/>
    <n v="24844.86"/>
    <n v="245"/>
    <n v="8437"/>
    <n v="59059"/>
    <n v="2.94"/>
    <x v="0"/>
    <x v="0"/>
    <x v="0"/>
    <x v="0"/>
    <x v="0"/>
    <x v="0"/>
    <x v="0"/>
    <x v="0"/>
    <x v="0"/>
    <x v="0"/>
  </r>
  <r>
    <x v="0"/>
    <x v="0"/>
    <x v="0"/>
    <x v="4"/>
    <x v="2"/>
    <n v="15602.83"/>
    <n v="18025.5"/>
    <n v="33628.33"/>
    <n v="295"/>
    <n v="8437"/>
    <n v="59059"/>
    <n v="3.99"/>
    <x v="0"/>
    <x v="0"/>
    <x v="0"/>
    <x v="0"/>
    <x v="0"/>
    <x v="0"/>
    <x v="0"/>
    <x v="0"/>
    <x v="0"/>
    <x v="0"/>
  </r>
  <r>
    <x v="0"/>
    <x v="0"/>
    <x v="0"/>
    <x v="5"/>
    <x v="2"/>
    <n v="12134.01"/>
    <n v="13733.4"/>
    <n v="25867.41"/>
    <n v="231"/>
    <n v="0"/>
    <n v="0"/>
    <n v="0"/>
    <x v="0"/>
    <x v="0"/>
    <x v="0"/>
    <x v="0"/>
    <x v="0"/>
    <x v="0"/>
    <x v="0"/>
    <x v="0"/>
    <x v="0"/>
    <x v="0"/>
  </r>
  <r>
    <x v="0"/>
    <x v="0"/>
    <x v="0"/>
    <x v="6"/>
    <x v="2"/>
    <n v="7836.47"/>
    <n v="6512.75"/>
    <n v="14349.220000000001"/>
    <n v="146"/>
    <n v="0"/>
    <n v="0"/>
    <n v="0"/>
    <x v="0"/>
    <x v="0"/>
    <x v="0"/>
    <x v="0"/>
    <x v="0"/>
    <x v="0"/>
    <x v="0"/>
    <x v="0"/>
    <x v="0"/>
    <x v="0"/>
  </r>
  <r>
    <x v="0"/>
    <x v="0"/>
    <x v="0"/>
    <x v="7"/>
    <x v="2"/>
    <n v="12155.07"/>
    <n v="5187.5200000000004"/>
    <n v="17342.59"/>
    <n v="150"/>
    <n v="5821"/>
    <n v="40747"/>
    <n v="2.98"/>
    <x v="0"/>
    <x v="0"/>
    <x v="0"/>
    <x v="0"/>
    <x v="0"/>
    <x v="0"/>
    <x v="0"/>
    <x v="0"/>
    <x v="0"/>
    <x v="0"/>
  </r>
  <r>
    <x v="0"/>
    <x v="0"/>
    <x v="0"/>
    <x v="8"/>
    <x v="2"/>
    <n v="17241"/>
    <n v="9797.92"/>
    <n v="27038.92"/>
    <n v="219"/>
    <n v="0"/>
    <n v="0"/>
    <n v="0"/>
    <x v="0"/>
    <x v="0"/>
    <x v="0"/>
    <x v="0"/>
    <x v="0"/>
    <x v="0"/>
    <x v="0"/>
    <x v="0"/>
    <x v="0"/>
    <x v="0"/>
  </r>
  <r>
    <x v="0"/>
    <x v="0"/>
    <x v="1"/>
    <x v="9"/>
    <x v="2"/>
    <n v="18534.52"/>
    <n v="15655.49"/>
    <n v="34190.01"/>
    <n v="327"/>
    <n v="0"/>
    <n v="0"/>
    <n v="0"/>
    <x v="0"/>
    <x v="0"/>
    <x v="0"/>
    <x v="0"/>
    <x v="0"/>
    <x v="0"/>
    <x v="0"/>
    <x v="0"/>
    <x v="0"/>
    <x v="0"/>
  </r>
  <r>
    <x v="0"/>
    <x v="0"/>
    <x v="1"/>
    <x v="10"/>
    <x v="2"/>
    <n v="8352.9500000000007"/>
    <n v="21529.56"/>
    <n v="29882.510000000002"/>
    <n v="219"/>
    <n v="44423"/>
    <n v="310961"/>
    <n v="0.67"/>
    <x v="0"/>
    <x v="0"/>
    <x v="0"/>
    <x v="0"/>
    <x v="0"/>
    <x v="0"/>
    <x v="0"/>
    <x v="0"/>
    <x v="0"/>
    <x v="0"/>
  </r>
  <r>
    <x v="0"/>
    <x v="0"/>
    <x v="1"/>
    <x v="11"/>
    <x v="2"/>
    <n v="547.61"/>
    <n v="1021.11"/>
    <n v="1568.72"/>
    <n v="15"/>
    <n v="31000"/>
    <n v="217000"/>
    <n v="0.05"/>
    <x v="0"/>
    <x v="0"/>
    <x v="0"/>
    <x v="0"/>
    <x v="0"/>
    <x v="0"/>
    <x v="0"/>
    <x v="0"/>
    <x v="0"/>
    <x v="0"/>
  </r>
  <r>
    <x v="0"/>
    <x v="0"/>
    <x v="1"/>
    <x v="12"/>
    <x v="2"/>
    <n v="9412.75"/>
    <n v="9838.77"/>
    <n v="19251.52"/>
    <n v="91"/>
    <n v="0"/>
    <n v="0"/>
    <n v="0"/>
    <x v="0"/>
    <x v="0"/>
    <x v="0"/>
    <x v="0"/>
    <x v="0"/>
    <x v="0"/>
    <x v="0"/>
    <x v="0"/>
    <x v="0"/>
    <x v="0"/>
  </r>
  <r>
    <x v="0"/>
    <x v="0"/>
    <x v="1"/>
    <x v="13"/>
    <x v="2"/>
    <n v="0"/>
    <n v="0"/>
    <n v="0"/>
    <n v="0"/>
    <n v="0"/>
    <n v="0"/>
    <n v="0"/>
    <x v="0"/>
    <x v="0"/>
    <x v="0"/>
    <x v="0"/>
    <x v="0"/>
    <x v="0"/>
    <x v="0"/>
    <x v="0"/>
    <x v="0"/>
    <x v="0"/>
  </r>
  <r>
    <x v="0"/>
    <x v="0"/>
    <x v="1"/>
    <x v="14"/>
    <x v="2"/>
    <n v="4200.1899999999996"/>
    <n v="5043.8599999999997"/>
    <n v="9244.0499999999993"/>
    <n v="82"/>
    <n v="29977"/>
    <n v="209839"/>
    <n v="0.31"/>
    <x v="0"/>
    <x v="0"/>
    <x v="0"/>
    <x v="0"/>
    <x v="0"/>
    <x v="0"/>
    <x v="0"/>
    <x v="0"/>
    <x v="0"/>
    <x v="0"/>
  </r>
  <r>
    <x v="0"/>
    <x v="0"/>
    <x v="1"/>
    <x v="15"/>
    <x v="2"/>
    <n v="80.5"/>
    <n v="1539.5"/>
    <n v="1620"/>
    <n v="13"/>
    <n v="0"/>
    <n v="0"/>
    <n v="0"/>
    <x v="0"/>
    <x v="0"/>
    <x v="0"/>
    <x v="0"/>
    <x v="0"/>
    <x v="0"/>
    <x v="0"/>
    <x v="0"/>
    <x v="0"/>
    <x v="0"/>
  </r>
  <r>
    <x v="0"/>
    <x v="0"/>
    <x v="2"/>
    <x v="16"/>
    <x v="2"/>
    <n v="108343.7"/>
    <n v="119028.9"/>
    <n v="227372.59999999998"/>
    <n v="1636"/>
    <n v="43400"/>
    <n v="303800"/>
    <n v="5.24"/>
    <x v="0"/>
    <x v="0"/>
    <x v="0"/>
    <x v="0"/>
    <x v="0"/>
    <x v="0"/>
    <x v="0"/>
    <x v="0"/>
    <x v="0"/>
    <x v="0"/>
  </r>
  <r>
    <x v="0"/>
    <x v="0"/>
    <x v="2"/>
    <x v="17"/>
    <x v="2"/>
    <n v="76845.899999999994"/>
    <n v="132206.6"/>
    <n v="209052.5"/>
    <n v="1580"/>
    <n v="39277"/>
    <n v="274939"/>
    <n v="5.32"/>
    <x v="0"/>
    <x v="0"/>
    <x v="0"/>
    <x v="0"/>
    <x v="0"/>
    <x v="0"/>
    <x v="0"/>
    <x v="0"/>
    <x v="0"/>
    <x v="0"/>
  </r>
  <r>
    <x v="0"/>
    <x v="0"/>
    <x v="2"/>
    <x v="18"/>
    <x v="2"/>
    <n v="47345.33"/>
    <n v="111466.7"/>
    <n v="158812.03"/>
    <n v="1162"/>
    <n v="0"/>
    <n v="0"/>
    <n v="0"/>
    <x v="0"/>
    <x v="0"/>
    <x v="0"/>
    <x v="0"/>
    <x v="0"/>
    <x v="0"/>
    <x v="0"/>
    <x v="0"/>
    <x v="0"/>
    <x v="0"/>
  </r>
  <r>
    <x v="0"/>
    <x v="0"/>
    <x v="3"/>
    <x v="19"/>
    <x v="2"/>
    <n v="6998.87"/>
    <n v="5510.34"/>
    <n v="12509.21"/>
    <n v="108"/>
    <n v="31000"/>
    <n v="310000"/>
    <n v="0.4"/>
    <x v="0"/>
    <x v="0"/>
    <x v="0"/>
    <x v="0"/>
    <x v="0"/>
    <x v="0"/>
    <x v="0"/>
    <x v="0"/>
    <x v="0"/>
    <x v="0"/>
  </r>
  <r>
    <x v="0"/>
    <x v="0"/>
    <x v="3"/>
    <x v="20"/>
    <x v="2"/>
    <n v="1700.86"/>
    <n v="2266.9699999999998"/>
    <n v="3967.83"/>
    <n v="40"/>
    <n v="0"/>
    <n v="0"/>
    <n v="0"/>
    <x v="0"/>
    <x v="0"/>
    <x v="0"/>
    <x v="0"/>
    <x v="0"/>
    <x v="0"/>
    <x v="0"/>
    <x v="0"/>
    <x v="0"/>
    <x v="0"/>
  </r>
  <r>
    <x v="0"/>
    <x v="0"/>
    <x v="3"/>
    <x v="21"/>
    <x v="2"/>
    <n v="26411.23"/>
    <n v="33164.81"/>
    <n v="59576.039999999994"/>
    <n v="552"/>
    <n v="62000"/>
    <n v="620000"/>
    <n v="0.96"/>
    <x v="0"/>
    <x v="0"/>
    <x v="0"/>
    <x v="0"/>
    <x v="0"/>
    <x v="0"/>
    <x v="0"/>
    <x v="0"/>
    <x v="0"/>
    <x v="0"/>
  </r>
  <r>
    <x v="0"/>
    <x v="0"/>
    <x v="3"/>
    <x v="22"/>
    <x v="2"/>
    <n v="5907.94"/>
    <n v="8131.66"/>
    <n v="14039.599999999999"/>
    <n v="136"/>
    <n v="14973"/>
    <n v="149730"/>
    <n v="0.94"/>
    <x v="0"/>
    <x v="0"/>
    <x v="0"/>
    <x v="0"/>
    <x v="0"/>
    <x v="0"/>
    <x v="0"/>
    <x v="0"/>
    <x v="0"/>
    <x v="0"/>
  </r>
  <r>
    <x v="0"/>
    <x v="0"/>
    <x v="4"/>
    <x v="23"/>
    <x v="2"/>
    <n v="0"/>
    <n v="0"/>
    <n v="0"/>
    <n v="0"/>
    <n v="12710"/>
    <n v="88970"/>
    <n v="0"/>
    <x v="0"/>
    <x v="0"/>
    <x v="0"/>
    <x v="0"/>
    <x v="0"/>
    <x v="0"/>
    <x v="0"/>
    <x v="0"/>
    <x v="0"/>
    <x v="0"/>
  </r>
  <r>
    <x v="0"/>
    <x v="0"/>
    <x v="4"/>
    <x v="24"/>
    <x v="2"/>
    <n v="0"/>
    <n v="0"/>
    <n v="0"/>
    <n v="0"/>
    <n v="11377"/>
    <n v="79639"/>
    <n v="0"/>
    <x v="0"/>
    <x v="0"/>
    <x v="0"/>
    <x v="0"/>
    <x v="0"/>
    <x v="0"/>
    <x v="0"/>
    <x v="0"/>
    <x v="0"/>
    <x v="0"/>
  </r>
  <r>
    <x v="0"/>
    <x v="0"/>
    <x v="5"/>
    <x v="25"/>
    <x v="2"/>
    <n v="240"/>
    <n v="323.05"/>
    <n v="563.04999999999995"/>
    <n v="5"/>
    <n v="0"/>
    <n v="0"/>
    <n v="0"/>
    <x v="0"/>
    <x v="0"/>
    <x v="0"/>
    <x v="0"/>
    <x v="0"/>
    <x v="0"/>
    <x v="0"/>
    <x v="0"/>
    <x v="0"/>
    <x v="0"/>
  </r>
  <r>
    <x v="0"/>
    <x v="0"/>
    <x v="5"/>
    <x v="26"/>
    <x v="2"/>
    <n v="0"/>
    <n v="0"/>
    <n v="0"/>
    <n v="0"/>
    <n v="0"/>
    <n v="0"/>
    <n v="0"/>
    <x v="0"/>
    <x v="0"/>
    <x v="0"/>
    <x v="0"/>
    <x v="0"/>
    <x v="0"/>
    <x v="0"/>
    <x v="0"/>
    <x v="0"/>
    <x v="0"/>
  </r>
  <r>
    <x v="0"/>
    <x v="0"/>
    <x v="5"/>
    <x v="27"/>
    <x v="2"/>
    <n v="0"/>
    <n v="937.36"/>
    <n v="937.36"/>
    <n v="4"/>
    <n v="16523"/>
    <n v="165230"/>
    <n v="0.06"/>
    <x v="0"/>
    <x v="0"/>
    <x v="0"/>
    <x v="0"/>
    <x v="0"/>
    <x v="0"/>
    <x v="0"/>
    <x v="0"/>
    <x v="0"/>
    <x v="0"/>
  </r>
  <r>
    <x v="0"/>
    <x v="0"/>
    <x v="5"/>
    <x v="28"/>
    <x v="2"/>
    <n v="0"/>
    <n v="0"/>
    <n v="0"/>
    <n v="0"/>
    <n v="23777"/>
    <n v="237770"/>
    <n v="0"/>
    <x v="0"/>
    <x v="0"/>
    <x v="0"/>
    <x v="0"/>
    <x v="0"/>
    <x v="0"/>
    <x v="0"/>
    <x v="0"/>
    <x v="0"/>
    <x v="0"/>
  </r>
  <r>
    <x v="0"/>
    <x v="0"/>
    <x v="5"/>
    <x v="29"/>
    <x v="2"/>
    <n v="124.1"/>
    <n v="270.2"/>
    <n v="394.29999999999995"/>
    <n v="3"/>
    <n v="0"/>
    <n v="0"/>
    <n v="0"/>
    <x v="0"/>
    <x v="0"/>
    <x v="0"/>
    <x v="0"/>
    <x v="0"/>
    <x v="0"/>
    <x v="0"/>
    <x v="0"/>
    <x v="0"/>
    <x v="0"/>
  </r>
  <r>
    <x v="0"/>
    <x v="0"/>
    <x v="6"/>
    <x v="30"/>
    <x v="2"/>
    <n v="1829.77"/>
    <n v="5025.42"/>
    <n v="6855.1900000000005"/>
    <n v="65"/>
    <n v="0"/>
    <n v="0"/>
    <n v="0"/>
    <x v="0"/>
    <x v="0"/>
    <x v="0"/>
    <x v="0"/>
    <x v="0"/>
    <x v="0"/>
    <x v="0"/>
    <x v="0"/>
    <x v="0"/>
    <x v="0"/>
  </r>
  <r>
    <x v="0"/>
    <x v="0"/>
    <x v="6"/>
    <x v="31"/>
    <x v="2"/>
    <n v="16528.46"/>
    <n v="22339.23"/>
    <n v="38867.69"/>
    <n v="310"/>
    <n v="34100"/>
    <n v="238700"/>
    <n v="1.1399999999999999"/>
    <x v="0"/>
    <x v="0"/>
    <x v="0"/>
    <x v="0"/>
    <x v="0"/>
    <x v="0"/>
    <x v="0"/>
    <x v="0"/>
    <x v="0"/>
    <x v="0"/>
  </r>
  <r>
    <x v="0"/>
    <x v="0"/>
    <x v="6"/>
    <x v="32"/>
    <x v="2"/>
    <n v="12935.68"/>
    <n v="21671.98"/>
    <n v="34607.660000000003"/>
    <n v="275"/>
    <n v="17577"/>
    <n v="123039"/>
    <n v="1.97"/>
    <x v="0"/>
    <x v="0"/>
    <x v="0"/>
    <x v="0"/>
    <x v="0"/>
    <x v="0"/>
    <x v="0"/>
    <x v="0"/>
    <x v="0"/>
    <x v="0"/>
  </r>
  <r>
    <x v="0"/>
    <x v="0"/>
    <x v="6"/>
    <x v="33"/>
    <x v="2"/>
    <n v="3786.99"/>
    <n v="7174.62"/>
    <n v="10961.61"/>
    <n v="95"/>
    <n v="0"/>
    <n v="0"/>
    <n v="0"/>
    <x v="0"/>
    <x v="0"/>
    <x v="0"/>
    <x v="0"/>
    <x v="0"/>
    <x v="0"/>
    <x v="0"/>
    <x v="0"/>
    <x v="0"/>
    <x v="0"/>
  </r>
  <r>
    <x v="0"/>
    <x v="0"/>
    <x v="7"/>
    <x v="34"/>
    <x v="2"/>
    <n v="15563.42"/>
    <n v="31025.91"/>
    <n v="46589.33"/>
    <n v="371"/>
    <n v="67177"/>
    <n v="470239"/>
    <n v="0.69"/>
    <x v="0"/>
    <x v="0"/>
    <x v="0"/>
    <x v="0"/>
    <x v="0"/>
    <x v="0"/>
    <x v="0"/>
    <x v="0"/>
    <x v="0"/>
    <x v="0"/>
  </r>
  <r>
    <x v="0"/>
    <x v="0"/>
    <x v="7"/>
    <x v="3"/>
    <x v="2"/>
    <n v="0"/>
    <n v="0"/>
    <n v="0"/>
    <n v="0"/>
    <n v="8437"/>
    <n v="59059"/>
    <n v="0"/>
    <x v="0"/>
    <x v="0"/>
    <x v="0"/>
    <x v="0"/>
    <x v="0"/>
    <x v="0"/>
    <x v="0"/>
    <x v="0"/>
    <x v="0"/>
    <x v="0"/>
  </r>
  <r>
    <x v="0"/>
    <x v="0"/>
    <x v="8"/>
    <x v="35"/>
    <x v="2"/>
    <n v="7153.86"/>
    <n v="4788.46"/>
    <n v="11942.32"/>
    <n v="50"/>
    <n v="0"/>
    <n v="0"/>
    <n v="0"/>
    <x v="0"/>
    <x v="0"/>
    <x v="0"/>
    <x v="0"/>
    <x v="0"/>
    <x v="0"/>
    <x v="0"/>
    <x v="0"/>
    <x v="0"/>
    <x v="0"/>
  </r>
  <r>
    <x v="0"/>
    <x v="0"/>
    <x v="8"/>
    <x v="36"/>
    <x v="2"/>
    <n v="20212.79"/>
    <n v="19567.41"/>
    <n v="39780.199999999997"/>
    <n v="209"/>
    <n v="0"/>
    <n v="0"/>
    <n v="0"/>
    <x v="0"/>
    <x v="0"/>
    <x v="0"/>
    <x v="0"/>
    <x v="0"/>
    <x v="0"/>
    <x v="0"/>
    <x v="0"/>
    <x v="0"/>
    <x v="0"/>
  </r>
  <r>
    <x v="0"/>
    <x v="0"/>
    <x v="9"/>
    <x v="37"/>
    <x v="2"/>
    <n v="13777.7"/>
    <n v="4761.33"/>
    <n v="18539.03"/>
    <n v="140"/>
    <n v="32023"/>
    <n v="224161"/>
    <n v="0.57999999999999996"/>
    <x v="0"/>
    <x v="0"/>
    <x v="0"/>
    <x v="0"/>
    <x v="0"/>
    <x v="0"/>
    <x v="0"/>
    <x v="0"/>
    <x v="0"/>
    <x v="0"/>
  </r>
  <r>
    <x v="0"/>
    <x v="0"/>
    <x v="9"/>
    <x v="38"/>
    <x v="2"/>
    <n v="0"/>
    <n v="0"/>
    <n v="0"/>
    <n v="0"/>
    <n v="0"/>
    <n v="0"/>
    <n v="0"/>
    <x v="0"/>
    <x v="0"/>
    <x v="0"/>
    <x v="0"/>
    <x v="0"/>
    <x v="0"/>
    <x v="0"/>
    <x v="0"/>
    <x v="0"/>
    <x v="0"/>
  </r>
  <r>
    <x v="0"/>
    <x v="0"/>
    <x v="9"/>
    <x v="39"/>
    <x v="2"/>
    <n v="4961.6099999999997"/>
    <n v="1649.09"/>
    <n v="6610.7"/>
    <n v="52"/>
    <n v="18352"/>
    <n v="128464"/>
    <n v="0.36"/>
    <x v="0"/>
    <x v="0"/>
    <x v="0"/>
    <x v="0"/>
    <x v="0"/>
    <x v="0"/>
    <x v="0"/>
    <x v="0"/>
    <x v="0"/>
    <x v="0"/>
  </r>
  <r>
    <x v="0"/>
    <x v="0"/>
    <x v="9"/>
    <x v="40"/>
    <x v="2"/>
    <n v="5228.6400000000003"/>
    <n v="2436.75"/>
    <n v="7665.39"/>
    <n v="42"/>
    <n v="28923"/>
    <n v="202461"/>
    <n v="0.27"/>
    <x v="0"/>
    <x v="0"/>
    <x v="0"/>
    <x v="0"/>
    <x v="0"/>
    <x v="0"/>
    <x v="0"/>
    <x v="0"/>
    <x v="0"/>
    <x v="0"/>
  </r>
  <r>
    <x v="0"/>
    <x v="0"/>
    <x v="9"/>
    <x v="41"/>
    <x v="2"/>
    <n v="3703.31"/>
    <n v="5721.09"/>
    <n v="9424.4"/>
    <n v="73"/>
    <n v="0"/>
    <n v="0"/>
    <n v="0"/>
    <x v="0"/>
    <x v="0"/>
    <x v="0"/>
    <x v="0"/>
    <x v="0"/>
    <x v="0"/>
    <x v="0"/>
    <x v="0"/>
    <x v="0"/>
    <x v="0"/>
  </r>
  <r>
    <x v="0"/>
    <x v="0"/>
    <x v="10"/>
    <x v="42"/>
    <x v="2"/>
    <n v="1287.1400000000001"/>
    <n v="1524.01"/>
    <n v="2811.15"/>
    <n v="27"/>
    <n v="0"/>
    <n v="0"/>
    <n v="0"/>
    <x v="0"/>
    <x v="0"/>
    <x v="0"/>
    <x v="0"/>
    <x v="0"/>
    <x v="0"/>
    <x v="0"/>
    <x v="0"/>
    <x v="0"/>
    <x v="0"/>
  </r>
  <r>
    <x v="0"/>
    <x v="0"/>
    <x v="10"/>
    <x v="43"/>
    <x v="2"/>
    <n v="7444.75"/>
    <n v="6034.38"/>
    <n v="13479.130000000001"/>
    <n v="133"/>
    <n v="0"/>
    <n v="0"/>
    <n v="0"/>
    <x v="0"/>
    <x v="0"/>
    <x v="0"/>
    <x v="0"/>
    <x v="0"/>
    <x v="0"/>
    <x v="0"/>
    <x v="0"/>
    <x v="0"/>
    <x v="0"/>
  </r>
  <r>
    <x v="0"/>
    <x v="0"/>
    <x v="10"/>
    <x v="44"/>
    <x v="2"/>
    <n v="1828.67"/>
    <n v="543.17999999999995"/>
    <n v="2371.85"/>
    <n v="26"/>
    <n v="23777"/>
    <n v="237770"/>
    <n v="0.1"/>
    <x v="0"/>
    <x v="0"/>
    <x v="0"/>
    <x v="0"/>
    <x v="0"/>
    <x v="0"/>
    <x v="0"/>
    <x v="0"/>
    <x v="0"/>
    <x v="0"/>
  </r>
  <r>
    <x v="0"/>
    <x v="0"/>
    <x v="10"/>
    <x v="45"/>
    <x v="2"/>
    <n v="1642.55"/>
    <n v="765.78"/>
    <n v="2408.33"/>
    <n v="22"/>
    <n v="0"/>
    <n v="0"/>
    <n v="0"/>
    <x v="0"/>
    <x v="0"/>
    <x v="0"/>
    <x v="0"/>
    <x v="0"/>
    <x v="0"/>
    <x v="0"/>
    <x v="0"/>
    <x v="0"/>
    <x v="0"/>
  </r>
  <r>
    <x v="0"/>
    <x v="0"/>
    <x v="10"/>
    <x v="46"/>
    <x v="2"/>
    <n v="7172.46"/>
    <n v="5099.92"/>
    <n v="12272.380000000001"/>
    <n v="117"/>
    <n v="0"/>
    <n v="0"/>
    <n v="0"/>
    <x v="0"/>
    <x v="0"/>
    <x v="0"/>
    <x v="0"/>
    <x v="0"/>
    <x v="0"/>
    <x v="0"/>
    <x v="0"/>
    <x v="0"/>
    <x v="0"/>
  </r>
  <r>
    <x v="0"/>
    <x v="0"/>
    <x v="10"/>
    <x v="47"/>
    <x v="2"/>
    <n v="5065.0200000000004"/>
    <n v="2214.92"/>
    <n v="7279.9400000000005"/>
    <n v="56"/>
    <n v="0"/>
    <n v="0"/>
    <n v="0"/>
    <x v="0"/>
    <x v="0"/>
    <x v="0"/>
    <x v="0"/>
    <x v="0"/>
    <x v="0"/>
    <x v="0"/>
    <x v="0"/>
    <x v="0"/>
    <x v="0"/>
  </r>
  <r>
    <x v="0"/>
    <x v="0"/>
    <x v="10"/>
    <x v="48"/>
    <x v="2"/>
    <n v="1565.56"/>
    <n v="952.19"/>
    <n v="2517.75"/>
    <n v="20"/>
    <n v="33077"/>
    <n v="330770"/>
    <n v="0.08"/>
    <x v="0"/>
    <x v="0"/>
    <x v="0"/>
    <x v="0"/>
    <x v="0"/>
    <x v="0"/>
    <x v="0"/>
    <x v="0"/>
    <x v="0"/>
    <x v="0"/>
  </r>
  <r>
    <x v="0"/>
    <x v="0"/>
    <x v="10"/>
    <x v="49"/>
    <x v="2"/>
    <n v="5877.29"/>
    <n v="3592.14"/>
    <n v="9469.43"/>
    <n v="85"/>
    <n v="67177"/>
    <n v="671770"/>
    <n v="0.14000000000000001"/>
    <x v="0"/>
    <x v="0"/>
    <x v="0"/>
    <x v="0"/>
    <x v="0"/>
    <x v="0"/>
    <x v="0"/>
    <x v="0"/>
    <x v="0"/>
    <x v="0"/>
  </r>
  <r>
    <x v="0"/>
    <x v="0"/>
    <x v="10"/>
    <x v="50"/>
    <x v="2"/>
    <n v="0"/>
    <n v="926.01"/>
    <n v="926.01"/>
    <n v="13"/>
    <n v="36177"/>
    <n v="361770"/>
    <n v="0.03"/>
    <x v="0"/>
    <x v="0"/>
    <x v="0"/>
    <x v="0"/>
    <x v="0"/>
    <x v="0"/>
    <x v="0"/>
    <x v="0"/>
    <x v="0"/>
    <x v="0"/>
  </r>
  <r>
    <x v="0"/>
    <x v="0"/>
    <x v="10"/>
    <x v="51"/>
    <x v="2"/>
    <n v="0"/>
    <n v="0"/>
    <n v="0"/>
    <n v="0"/>
    <n v="14477"/>
    <n v="144770"/>
    <n v="0"/>
    <x v="0"/>
    <x v="0"/>
    <x v="0"/>
    <x v="0"/>
    <x v="0"/>
    <x v="0"/>
    <x v="0"/>
    <x v="0"/>
    <x v="0"/>
    <x v="0"/>
  </r>
  <r>
    <x v="0"/>
    <x v="0"/>
    <x v="11"/>
    <x v="52"/>
    <x v="2"/>
    <n v="2437.8200000000002"/>
    <n v="4804.92"/>
    <n v="7242.74"/>
    <n v="41"/>
    <n v="0"/>
    <n v="0"/>
    <n v="0"/>
    <x v="0"/>
    <x v="0"/>
    <x v="0"/>
    <x v="0"/>
    <x v="0"/>
    <x v="0"/>
    <x v="0"/>
    <x v="0"/>
    <x v="0"/>
    <x v="0"/>
  </r>
  <r>
    <x v="0"/>
    <x v="0"/>
    <x v="12"/>
    <x v="53"/>
    <x v="2"/>
    <n v="75.3"/>
    <n v="1745.37"/>
    <n v="1820.6699999999998"/>
    <n v="12"/>
    <n v="0"/>
    <n v="0"/>
    <n v="0"/>
    <x v="0"/>
    <x v="0"/>
    <x v="0"/>
    <x v="0"/>
    <x v="0"/>
    <x v="0"/>
    <x v="0"/>
    <x v="0"/>
    <x v="0"/>
    <x v="0"/>
  </r>
  <r>
    <x v="0"/>
    <x v="0"/>
    <x v="12"/>
    <x v="54"/>
    <x v="2"/>
    <n v="82.42"/>
    <n v="329.68"/>
    <n v="412.1"/>
    <n v="2"/>
    <n v="0"/>
    <n v="0"/>
    <n v="0"/>
    <x v="0"/>
    <x v="0"/>
    <x v="0"/>
    <x v="0"/>
    <x v="0"/>
    <x v="0"/>
    <x v="0"/>
    <x v="0"/>
    <x v="0"/>
    <x v="0"/>
  </r>
  <r>
    <x v="0"/>
    <x v="0"/>
    <x v="12"/>
    <x v="55"/>
    <x v="2"/>
    <n v="0"/>
    <n v="0"/>
    <n v="0"/>
    <n v="0"/>
    <n v="0"/>
    <n v="0"/>
    <n v="0"/>
    <x v="0"/>
    <x v="0"/>
    <x v="0"/>
    <x v="0"/>
    <x v="0"/>
    <x v="0"/>
    <x v="0"/>
    <x v="0"/>
    <x v="0"/>
    <x v="0"/>
  </r>
  <r>
    <x v="0"/>
    <x v="0"/>
    <x v="13"/>
    <x v="56"/>
    <x v="2"/>
    <n v="0"/>
    <n v="0"/>
    <n v="0"/>
    <n v="0"/>
    <n v="0"/>
    <n v="0"/>
    <n v="0"/>
    <x v="0"/>
    <x v="0"/>
    <x v="0"/>
    <x v="0"/>
    <x v="0"/>
    <x v="0"/>
    <x v="0"/>
    <x v="0"/>
    <x v="0"/>
    <x v="0"/>
  </r>
  <r>
    <x v="0"/>
    <x v="0"/>
    <x v="13"/>
    <x v="57"/>
    <x v="2"/>
    <n v="706.98"/>
    <n v="923.78"/>
    <n v="1630.76"/>
    <n v="14"/>
    <n v="24273"/>
    <n v="242730"/>
    <n v="7.0000000000000007E-2"/>
    <x v="0"/>
    <x v="0"/>
    <x v="0"/>
    <x v="0"/>
    <x v="0"/>
    <x v="0"/>
    <x v="0"/>
    <x v="0"/>
    <x v="0"/>
    <x v="0"/>
  </r>
  <r>
    <x v="0"/>
    <x v="0"/>
    <x v="13"/>
    <x v="58"/>
    <x v="2"/>
    <n v="3465.6"/>
    <n v="1512.33"/>
    <n v="4977.93"/>
    <n v="41"/>
    <n v="0"/>
    <n v="0"/>
    <n v="0"/>
    <x v="0"/>
    <x v="0"/>
    <x v="0"/>
    <x v="0"/>
    <x v="0"/>
    <x v="0"/>
    <x v="0"/>
    <x v="0"/>
    <x v="0"/>
    <x v="0"/>
  </r>
  <r>
    <x v="0"/>
    <x v="0"/>
    <x v="14"/>
    <x v="59"/>
    <x v="2"/>
    <n v="6864.41"/>
    <n v="53933.48"/>
    <n v="60797.89"/>
    <n v="452"/>
    <n v="8277"/>
    <n v="57939"/>
    <n v="7.35"/>
    <x v="0"/>
    <x v="0"/>
    <x v="0"/>
    <x v="0"/>
    <x v="0"/>
    <x v="0"/>
    <x v="0"/>
    <x v="0"/>
    <x v="0"/>
    <x v="0"/>
  </r>
  <r>
    <x v="0"/>
    <x v="0"/>
    <x v="15"/>
    <x v="60"/>
    <x v="2"/>
    <n v="885.6"/>
    <n v="764.65"/>
    <n v="1650.25"/>
    <n v="6"/>
    <n v="0"/>
    <n v="0"/>
    <n v="0"/>
    <x v="0"/>
    <x v="0"/>
    <x v="0"/>
    <x v="0"/>
    <x v="0"/>
    <x v="0"/>
    <x v="0"/>
    <x v="0"/>
    <x v="0"/>
    <x v="0"/>
  </r>
  <r>
    <x v="0"/>
    <x v="0"/>
    <x v="16"/>
    <x v="61"/>
    <x v="2"/>
    <n v="442.8"/>
    <n v="0"/>
    <n v="442.8"/>
    <n v="3"/>
    <n v="0"/>
    <n v="0"/>
    <n v="0"/>
    <x v="0"/>
    <x v="0"/>
    <x v="0"/>
    <x v="0"/>
    <x v="0"/>
    <x v="0"/>
    <x v="0"/>
    <x v="0"/>
    <x v="0"/>
    <x v="0"/>
  </r>
  <r>
    <x v="0"/>
    <x v="0"/>
    <x v="17"/>
    <x v="62"/>
    <x v="2"/>
    <n v="8241.76"/>
    <n v="11552.19"/>
    <n v="19793.95"/>
    <n v="173"/>
    <n v="0"/>
    <n v="0"/>
    <n v="0"/>
    <x v="0"/>
    <x v="0"/>
    <x v="0"/>
    <x v="0"/>
    <x v="0"/>
    <x v="0"/>
    <x v="0"/>
    <x v="0"/>
    <x v="0"/>
    <x v="0"/>
  </r>
  <r>
    <x v="0"/>
    <x v="0"/>
    <x v="17"/>
    <x v="63"/>
    <x v="2"/>
    <n v="8978.56"/>
    <n v="7903.1"/>
    <n v="16881.66"/>
    <n v="136"/>
    <n v="0"/>
    <n v="0"/>
    <n v="0"/>
    <x v="0"/>
    <x v="0"/>
    <x v="0"/>
    <x v="0"/>
    <x v="0"/>
    <x v="0"/>
    <x v="0"/>
    <x v="0"/>
    <x v="0"/>
    <x v="0"/>
  </r>
  <r>
    <x v="0"/>
    <x v="0"/>
    <x v="18"/>
    <x v="64"/>
    <x v="2"/>
    <n v="23108.84"/>
    <n v="91321.74"/>
    <n v="114430.58"/>
    <n v="956"/>
    <n v="22723"/>
    <n v="159061"/>
    <n v="5.04"/>
    <x v="0"/>
    <x v="0"/>
    <x v="0"/>
    <x v="0"/>
    <x v="0"/>
    <x v="0"/>
    <x v="0"/>
    <x v="0"/>
    <x v="0"/>
    <x v="0"/>
  </r>
  <r>
    <x v="0"/>
    <x v="0"/>
    <x v="18"/>
    <x v="65"/>
    <x v="2"/>
    <n v="773.4"/>
    <n v="2715.39"/>
    <n v="3488.79"/>
    <n v="30"/>
    <n v="0"/>
    <n v="0"/>
    <n v="0"/>
    <x v="0"/>
    <x v="0"/>
    <x v="0"/>
    <x v="0"/>
    <x v="0"/>
    <x v="0"/>
    <x v="0"/>
    <x v="0"/>
    <x v="0"/>
    <x v="0"/>
  </r>
  <r>
    <x v="0"/>
    <x v="0"/>
    <x v="19"/>
    <x v="66"/>
    <x v="2"/>
    <n v="7860.45"/>
    <n v="6292.89"/>
    <n v="14153.34"/>
    <n v="110"/>
    <n v="0"/>
    <n v="0"/>
    <n v="0"/>
    <x v="0"/>
    <x v="0"/>
    <x v="0"/>
    <x v="0"/>
    <x v="0"/>
    <x v="0"/>
    <x v="0"/>
    <x v="0"/>
    <x v="0"/>
    <x v="0"/>
  </r>
  <r>
    <x v="0"/>
    <x v="0"/>
    <x v="20"/>
    <x v="67"/>
    <x v="2"/>
    <n v="16709.18"/>
    <n v="13073.94"/>
    <n v="29783.120000000003"/>
    <n v="242"/>
    <n v="0"/>
    <n v="0"/>
    <n v="0"/>
    <x v="0"/>
    <x v="0"/>
    <x v="0"/>
    <x v="0"/>
    <x v="0"/>
    <x v="0"/>
    <x v="0"/>
    <x v="0"/>
    <x v="0"/>
    <x v="0"/>
  </r>
  <r>
    <x v="0"/>
    <x v="0"/>
    <x v="20"/>
    <x v="68"/>
    <x v="2"/>
    <n v="62552.07"/>
    <n v="30571.98"/>
    <n v="93124.05"/>
    <n v="420"/>
    <n v="0"/>
    <n v="0"/>
    <n v="0"/>
    <x v="0"/>
    <x v="0"/>
    <x v="0"/>
    <x v="0"/>
    <x v="0"/>
    <x v="0"/>
    <x v="0"/>
    <x v="0"/>
    <x v="0"/>
    <x v="0"/>
  </r>
  <r>
    <x v="0"/>
    <x v="0"/>
    <x v="21"/>
    <x v="69"/>
    <x v="2"/>
    <n v="24168.48"/>
    <n v="41322.089999999997"/>
    <n v="65490.569999999992"/>
    <n v="540"/>
    <n v="31000"/>
    <n v="310000"/>
    <n v="2.11"/>
    <x v="0"/>
    <x v="0"/>
    <x v="0"/>
    <x v="0"/>
    <x v="0"/>
    <x v="0"/>
    <x v="0"/>
    <x v="0"/>
    <x v="0"/>
    <x v="0"/>
  </r>
  <r>
    <x v="0"/>
    <x v="0"/>
    <x v="21"/>
    <x v="70"/>
    <x v="2"/>
    <n v="15399.83"/>
    <n v="13719.92"/>
    <n v="29119.75"/>
    <n v="261"/>
    <n v="62000"/>
    <n v="620000"/>
    <n v="0.47"/>
    <x v="0"/>
    <x v="0"/>
    <x v="0"/>
    <x v="0"/>
    <x v="0"/>
    <x v="0"/>
    <x v="0"/>
    <x v="0"/>
    <x v="0"/>
    <x v="0"/>
  </r>
  <r>
    <x v="0"/>
    <x v="0"/>
    <x v="21"/>
    <x v="71"/>
    <x v="2"/>
    <n v="20530.41"/>
    <n v="16289.14"/>
    <n v="36819.550000000003"/>
    <n v="317"/>
    <n v="50623"/>
    <n v="506230"/>
    <n v="0.73"/>
    <x v="0"/>
    <x v="0"/>
    <x v="0"/>
    <x v="0"/>
    <x v="0"/>
    <x v="0"/>
    <x v="0"/>
    <x v="0"/>
    <x v="0"/>
    <x v="0"/>
  </r>
  <r>
    <x v="0"/>
    <x v="0"/>
    <x v="21"/>
    <x v="72"/>
    <x v="2"/>
    <n v="21173.81"/>
    <n v="27979.18"/>
    <n v="49152.990000000005"/>
    <n v="417"/>
    <n v="29977"/>
    <n v="299770"/>
    <n v="1.64"/>
    <x v="0"/>
    <x v="0"/>
    <x v="0"/>
    <x v="0"/>
    <x v="0"/>
    <x v="0"/>
    <x v="0"/>
    <x v="0"/>
    <x v="0"/>
    <x v="0"/>
  </r>
  <r>
    <x v="0"/>
    <x v="0"/>
    <x v="21"/>
    <x v="73"/>
    <x v="2"/>
    <n v="20402.25"/>
    <n v="20249.509999999998"/>
    <n v="40651.759999999995"/>
    <n v="358"/>
    <n v="27900"/>
    <n v="279000"/>
    <n v="1.46"/>
    <x v="0"/>
    <x v="0"/>
    <x v="0"/>
    <x v="0"/>
    <x v="0"/>
    <x v="0"/>
    <x v="0"/>
    <x v="0"/>
    <x v="0"/>
    <x v="0"/>
  </r>
  <r>
    <x v="0"/>
    <x v="0"/>
    <x v="22"/>
    <x v="74"/>
    <x v="2"/>
    <n v="3526.86"/>
    <n v="1827.98"/>
    <n v="5354.84"/>
    <n v="51"/>
    <n v="13423"/>
    <n v="134230"/>
    <n v="0.4"/>
    <x v="0"/>
    <x v="0"/>
    <x v="0"/>
    <x v="0"/>
    <x v="0"/>
    <x v="0"/>
    <x v="0"/>
    <x v="0"/>
    <x v="0"/>
    <x v="0"/>
  </r>
  <r>
    <x v="0"/>
    <x v="0"/>
    <x v="22"/>
    <x v="75"/>
    <x v="2"/>
    <n v="2751.43"/>
    <n v="2653.82"/>
    <n v="5405.25"/>
    <n v="44"/>
    <n v="14477"/>
    <n v="144770"/>
    <n v="0.37"/>
    <x v="0"/>
    <x v="0"/>
    <x v="0"/>
    <x v="0"/>
    <x v="0"/>
    <x v="0"/>
    <x v="0"/>
    <x v="0"/>
    <x v="0"/>
    <x v="0"/>
  </r>
  <r>
    <x v="0"/>
    <x v="0"/>
    <x v="22"/>
    <x v="72"/>
    <x v="2"/>
    <n v="0"/>
    <n v="0"/>
    <n v="0"/>
    <n v="0"/>
    <n v="29977"/>
    <n v="299770"/>
    <n v="0"/>
    <x v="0"/>
    <x v="0"/>
    <x v="0"/>
    <x v="0"/>
    <x v="0"/>
    <x v="0"/>
    <x v="0"/>
    <x v="0"/>
    <x v="0"/>
    <x v="0"/>
  </r>
  <r>
    <x v="0"/>
    <x v="0"/>
    <x v="22"/>
    <x v="76"/>
    <x v="2"/>
    <n v="1219.3900000000001"/>
    <n v="976.05"/>
    <n v="2195.44"/>
    <n v="22"/>
    <n v="13950"/>
    <n v="139500"/>
    <n v="0.16"/>
    <x v="0"/>
    <x v="0"/>
    <x v="0"/>
    <x v="0"/>
    <x v="0"/>
    <x v="0"/>
    <x v="0"/>
    <x v="0"/>
    <x v="0"/>
    <x v="0"/>
  </r>
  <r>
    <x v="0"/>
    <x v="0"/>
    <x v="23"/>
    <x v="77"/>
    <x v="2"/>
    <n v="0"/>
    <n v="0"/>
    <n v="0"/>
    <n v="0"/>
    <n v="0"/>
    <n v="0"/>
    <n v="0"/>
    <x v="0"/>
    <x v="0"/>
    <x v="0"/>
    <x v="0"/>
    <x v="0"/>
    <x v="0"/>
    <x v="0"/>
    <x v="0"/>
    <x v="0"/>
    <x v="0"/>
  </r>
  <r>
    <x v="0"/>
    <x v="0"/>
    <x v="24"/>
    <x v="78"/>
    <x v="2"/>
    <n v="2896.05"/>
    <n v="4270.6400000000003"/>
    <n v="7166.6900000000005"/>
    <n v="61"/>
    <n v="20677"/>
    <n v="144739"/>
    <n v="0.35"/>
    <x v="0"/>
    <x v="0"/>
    <x v="0"/>
    <x v="0"/>
    <x v="0"/>
    <x v="0"/>
    <x v="0"/>
    <x v="0"/>
    <x v="0"/>
    <x v="0"/>
  </r>
  <r>
    <x v="0"/>
    <x v="0"/>
    <x v="24"/>
    <x v="79"/>
    <x v="2"/>
    <n v="0"/>
    <n v="0"/>
    <n v="0"/>
    <n v="0"/>
    <n v="20150"/>
    <n v="141050"/>
    <n v="0"/>
    <x v="0"/>
    <x v="0"/>
    <x v="0"/>
    <x v="0"/>
    <x v="0"/>
    <x v="0"/>
    <x v="0"/>
    <x v="0"/>
    <x v="0"/>
    <x v="0"/>
  </r>
  <r>
    <x v="0"/>
    <x v="0"/>
    <x v="24"/>
    <x v="80"/>
    <x v="2"/>
    <n v="49.6"/>
    <n v="0"/>
    <n v="49.6"/>
    <n v="1"/>
    <n v="17577"/>
    <n v="123039"/>
    <n v="0"/>
    <x v="0"/>
    <x v="0"/>
    <x v="0"/>
    <x v="0"/>
    <x v="0"/>
    <x v="0"/>
    <x v="0"/>
    <x v="0"/>
    <x v="0"/>
    <x v="0"/>
  </r>
  <r>
    <x v="0"/>
    <x v="0"/>
    <x v="24"/>
    <x v="81"/>
    <x v="2"/>
    <n v="0"/>
    <n v="0"/>
    <n v="0"/>
    <n v="0"/>
    <n v="18600"/>
    <n v="130200"/>
    <n v="0"/>
    <x v="0"/>
    <x v="0"/>
    <x v="0"/>
    <x v="0"/>
    <x v="0"/>
    <x v="0"/>
    <x v="0"/>
    <x v="0"/>
    <x v="0"/>
    <x v="0"/>
  </r>
  <r>
    <x v="0"/>
    <x v="0"/>
    <x v="24"/>
    <x v="82"/>
    <x v="2"/>
    <n v="220.61"/>
    <n v="650.44000000000005"/>
    <n v="871.05000000000007"/>
    <n v="7"/>
    <n v="18600"/>
    <n v="130200"/>
    <n v="0.05"/>
    <x v="0"/>
    <x v="0"/>
    <x v="0"/>
    <x v="0"/>
    <x v="0"/>
    <x v="0"/>
    <x v="0"/>
    <x v="0"/>
    <x v="0"/>
    <x v="0"/>
  </r>
  <r>
    <x v="0"/>
    <x v="0"/>
    <x v="24"/>
    <x v="83"/>
    <x v="2"/>
    <n v="248.9"/>
    <n v="760.51"/>
    <n v="1009.41"/>
    <n v="13"/>
    <n v="17050"/>
    <n v="119350"/>
    <n v="0.06"/>
    <x v="0"/>
    <x v="0"/>
    <x v="0"/>
    <x v="0"/>
    <x v="0"/>
    <x v="0"/>
    <x v="0"/>
    <x v="0"/>
    <x v="0"/>
    <x v="0"/>
  </r>
  <r>
    <x v="0"/>
    <x v="0"/>
    <x v="24"/>
    <x v="84"/>
    <x v="2"/>
    <n v="194.95"/>
    <n v="913.94"/>
    <n v="1108.8900000000001"/>
    <n v="15"/>
    <n v="15500"/>
    <n v="108500"/>
    <n v="7.0000000000000007E-2"/>
    <x v="0"/>
    <x v="0"/>
    <x v="0"/>
    <x v="0"/>
    <x v="0"/>
    <x v="0"/>
    <x v="0"/>
    <x v="0"/>
    <x v="0"/>
    <x v="0"/>
  </r>
  <r>
    <x v="0"/>
    <x v="0"/>
    <x v="24"/>
    <x v="10"/>
    <x v="2"/>
    <n v="0"/>
    <n v="0"/>
    <n v="0"/>
    <n v="2"/>
    <n v="44423"/>
    <n v="310961"/>
    <n v="0"/>
    <x v="0"/>
    <x v="0"/>
    <x v="0"/>
    <x v="0"/>
    <x v="0"/>
    <x v="0"/>
    <x v="0"/>
    <x v="0"/>
    <x v="0"/>
    <x v="0"/>
  </r>
  <r>
    <x v="0"/>
    <x v="0"/>
    <x v="24"/>
    <x v="85"/>
    <x v="2"/>
    <n v="0"/>
    <n v="0"/>
    <n v="0"/>
    <n v="0"/>
    <n v="0"/>
    <n v="0"/>
    <n v="0"/>
    <x v="0"/>
    <x v="0"/>
    <x v="0"/>
    <x v="0"/>
    <x v="0"/>
    <x v="0"/>
    <x v="0"/>
    <x v="0"/>
    <x v="0"/>
    <x v="0"/>
  </r>
  <r>
    <x v="0"/>
    <x v="0"/>
    <x v="24"/>
    <x v="13"/>
    <x v="2"/>
    <n v="0"/>
    <n v="162.5"/>
    <n v="162.5"/>
    <n v="1"/>
    <n v="0"/>
    <n v="0"/>
    <n v="0"/>
    <x v="0"/>
    <x v="0"/>
    <x v="0"/>
    <x v="0"/>
    <x v="0"/>
    <x v="0"/>
    <x v="0"/>
    <x v="0"/>
    <x v="0"/>
    <x v="0"/>
  </r>
  <r>
    <x v="0"/>
    <x v="0"/>
    <x v="24"/>
    <x v="86"/>
    <x v="2"/>
    <n v="50.4"/>
    <n v="732.17"/>
    <n v="782.56999999999994"/>
    <n v="9"/>
    <n v="15500"/>
    <n v="108500"/>
    <n v="0.05"/>
    <x v="0"/>
    <x v="0"/>
    <x v="0"/>
    <x v="0"/>
    <x v="0"/>
    <x v="0"/>
    <x v="0"/>
    <x v="0"/>
    <x v="0"/>
    <x v="0"/>
  </r>
  <r>
    <x v="0"/>
    <x v="0"/>
    <x v="25"/>
    <x v="32"/>
    <x v="2"/>
    <n v="0"/>
    <n v="0"/>
    <n v="0"/>
    <n v="0"/>
    <n v="17577"/>
    <n v="123039"/>
    <n v="0"/>
    <x v="0"/>
    <x v="0"/>
    <x v="0"/>
    <x v="0"/>
    <x v="0"/>
    <x v="0"/>
    <x v="0"/>
    <x v="0"/>
    <x v="0"/>
    <x v="0"/>
  </r>
  <r>
    <x v="0"/>
    <x v="0"/>
    <x v="25"/>
    <x v="64"/>
    <x v="2"/>
    <n v="0"/>
    <n v="312.87"/>
    <n v="312.87"/>
    <n v="3"/>
    <n v="22723"/>
    <n v="159061"/>
    <n v="0.01"/>
    <x v="0"/>
    <x v="0"/>
    <x v="0"/>
    <x v="0"/>
    <x v="0"/>
    <x v="0"/>
    <x v="0"/>
    <x v="0"/>
    <x v="0"/>
    <x v="0"/>
  </r>
  <r>
    <x v="0"/>
    <x v="0"/>
    <x v="26"/>
    <x v="87"/>
    <x v="2"/>
    <n v="0"/>
    <n v="0"/>
    <n v="0"/>
    <n v="0"/>
    <n v="4650"/>
    <n v="32550"/>
    <n v="0"/>
    <x v="0"/>
    <x v="0"/>
    <x v="0"/>
    <x v="0"/>
    <x v="0"/>
    <x v="0"/>
    <x v="0"/>
    <x v="0"/>
    <x v="0"/>
    <x v="0"/>
  </r>
  <r>
    <x v="0"/>
    <x v="0"/>
    <x v="26"/>
    <x v="88"/>
    <x v="2"/>
    <n v="0"/>
    <n v="0"/>
    <n v="0"/>
    <n v="0"/>
    <n v="4650"/>
    <n v="32550"/>
    <n v="0"/>
    <x v="0"/>
    <x v="0"/>
    <x v="0"/>
    <x v="0"/>
    <x v="0"/>
    <x v="0"/>
    <x v="0"/>
    <x v="0"/>
    <x v="0"/>
    <x v="0"/>
  </r>
  <r>
    <x v="0"/>
    <x v="0"/>
    <x v="27"/>
    <x v="89"/>
    <x v="2"/>
    <n v="0"/>
    <n v="0"/>
    <n v="0"/>
    <n v="0"/>
    <n v="6727"/>
    <n v="47089"/>
    <n v="0"/>
    <x v="0"/>
    <x v="0"/>
    <x v="0"/>
    <x v="0"/>
    <x v="0"/>
    <x v="0"/>
    <x v="0"/>
    <x v="0"/>
    <x v="0"/>
    <x v="0"/>
  </r>
  <r>
    <x v="0"/>
    <x v="0"/>
    <x v="27"/>
    <x v="90"/>
    <x v="2"/>
    <n v="0"/>
    <n v="0"/>
    <n v="0"/>
    <n v="0"/>
    <n v="6727"/>
    <n v="47089"/>
    <n v="0"/>
    <x v="0"/>
    <x v="0"/>
    <x v="0"/>
    <x v="0"/>
    <x v="0"/>
    <x v="0"/>
    <x v="0"/>
    <x v="0"/>
    <x v="0"/>
    <x v="0"/>
  </r>
  <r>
    <x v="0"/>
    <x v="0"/>
    <x v="27"/>
    <x v="91"/>
    <x v="2"/>
    <n v="0"/>
    <n v="0"/>
    <n v="0"/>
    <n v="0"/>
    <n v="6727"/>
    <n v="47089"/>
    <n v="0"/>
    <x v="0"/>
    <x v="0"/>
    <x v="0"/>
    <x v="0"/>
    <x v="0"/>
    <x v="0"/>
    <x v="0"/>
    <x v="0"/>
    <x v="0"/>
    <x v="0"/>
  </r>
  <r>
    <x v="0"/>
    <x v="0"/>
    <x v="28"/>
    <x v="92"/>
    <x v="2"/>
    <n v="9440.06"/>
    <n v="4923.9799999999996"/>
    <n v="14364.039999999999"/>
    <n v="51"/>
    <n v="0"/>
    <n v="0"/>
    <n v="0"/>
    <x v="0"/>
    <x v="0"/>
    <x v="0"/>
    <x v="0"/>
    <x v="0"/>
    <x v="0"/>
    <x v="0"/>
    <x v="0"/>
    <x v="0"/>
    <x v="0"/>
  </r>
  <r>
    <x v="0"/>
    <x v="0"/>
    <x v="29"/>
    <x v="93"/>
    <x v="2"/>
    <n v="47.46"/>
    <n v="405.64"/>
    <n v="453.09999999999997"/>
    <n v="6"/>
    <n v="0"/>
    <n v="0"/>
    <n v="0"/>
    <x v="0"/>
    <x v="0"/>
    <x v="0"/>
    <x v="0"/>
    <x v="0"/>
    <x v="0"/>
    <x v="0"/>
    <x v="0"/>
    <x v="0"/>
    <x v="0"/>
  </r>
  <r>
    <x v="0"/>
    <x v="0"/>
    <x v="29"/>
    <x v="94"/>
    <x v="2"/>
    <n v="3675.71"/>
    <n v="807.95"/>
    <n v="4483.66"/>
    <n v="35"/>
    <n v="0"/>
    <n v="0"/>
    <n v="0"/>
    <x v="0"/>
    <x v="0"/>
    <x v="0"/>
    <x v="0"/>
    <x v="0"/>
    <x v="0"/>
    <x v="0"/>
    <x v="0"/>
    <x v="0"/>
    <x v="0"/>
  </r>
  <r>
    <x v="0"/>
    <x v="0"/>
    <x v="29"/>
    <x v="95"/>
    <x v="2"/>
    <n v="3355.6"/>
    <n v="248.4"/>
    <n v="3604"/>
    <n v="29"/>
    <n v="0"/>
    <n v="0"/>
    <n v="0"/>
    <x v="0"/>
    <x v="0"/>
    <x v="0"/>
    <x v="0"/>
    <x v="0"/>
    <x v="0"/>
    <x v="0"/>
    <x v="0"/>
    <x v="0"/>
    <x v="0"/>
  </r>
  <r>
    <x v="0"/>
    <x v="0"/>
    <x v="29"/>
    <x v="96"/>
    <x v="2"/>
    <n v="10544.84"/>
    <n v="12131.34"/>
    <n v="22676.18"/>
    <n v="251"/>
    <n v="0"/>
    <n v="0"/>
    <n v="0"/>
    <x v="0"/>
    <x v="0"/>
    <x v="0"/>
    <x v="0"/>
    <x v="0"/>
    <x v="0"/>
    <x v="0"/>
    <x v="0"/>
    <x v="0"/>
    <x v="0"/>
  </r>
  <r>
    <x v="0"/>
    <x v="0"/>
    <x v="29"/>
    <x v="97"/>
    <x v="2"/>
    <n v="3685.99"/>
    <n v="18053.71"/>
    <n v="21739.699999999997"/>
    <n v="164"/>
    <n v="17577"/>
    <n v="175770"/>
    <n v="1.24"/>
    <x v="0"/>
    <x v="0"/>
    <x v="0"/>
    <x v="0"/>
    <x v="0"/>
    <x v="0"/>
    <x v="0"/>
    <x v="0"/>
    <x v="0"/>
    <x v="0"/>
  </r>
  <r>
    <x v="0"/>
    <x v="0"/>
    <x v="30"/>
    <x v="98"/>
    <x v="2"/>
    <n v="0"/>
    <n v="0"/>
    <n v="0"/>
    <n v="0"/>
    <n v="36177"/>
    <n v="253239"/>
    <n v="0"/>
    <x v="0"/>
    <x v="0"/>
    <x v="0"/>
    <x v="0"/>
    <x v="0"/>
    <x v="0"/>
    <x v="0"/>
    <x v="0"/>
    <x v="0"/>
    <x v="0"/>
  </r>
  <r>
    <x v="0"/>
    <x v="0"/>
    <x v="30"/>
    <x v="99"/>
    <x v="2"/>
    <n v="0"/>
    <n v="0"/>
    <n v="0"/>
    <n v="0"/>
    <n v="16027"/>
    <n v="112189"/>
    <n v="0"/>
    <x v="0"/>
    <x v="0"/>
    <x v="0"/>
    <x v="0"/>
    <x v="0"/>
    <x v="0"/>
    <x v="0"/>
    <x v="0"/>
    <x v="0"/>
    <x v="0"/>
  </r>
  <r>
    <x v="0"/>
    <x v="0"/>
    <x v="30"/>
    <x v="100"/>
    <x v="2"/>
    <n v="0"/>
    <n v="0"/>
    <n v="0"/>
    <n v="0"/>
    <n v="14477"/>
    <n v="101339"/>
    <n v="0"/>
    <x v="0"/>
    <x v="0"/>
    <x v="0"/>
    <x v="0"/>
    <x v="0"/>
    <x v="0"/>
    <x v="0"/>
    <x v="0"/>
    <x v="0"/>
    <x v="0"/>
  </r>
  <r>
    <x v="0"/>
    <x v="0"/>
    <x v="30"/>
    <x v="101"/>
    <x v="2"/>
    <n v="0"/>
    <n v="0"/>
    <n v="0"/>
    <n v="0"/>
    <n v="10323"/>
    <n v="72261"/>
    <n v="0"/>
    <x v="0"/>
    <x v="0"/>
    <x v="0"/>
    <x v="0"/>
    <x v="0"/>
    <x v="0"/>
    <x v="0"/>
    <x v="0"/>
    <x v="0"/>
    <x v="0"/>
  </r>
  <r>
    <x v="0"/>
    <x v="0"/>
    <x v="30"/>
    <x v="102"/>
    <x v="2"/>
    <n v="0"/>
    <n v="0"/>
    <n v="0"/>
    <n v="0"/>
    <n v="0"/>
    <n v="0"/>
    <n v="0"/>
    <x v="0"/>
    <x v="0"/>
    <x v="0"/>
    <x v="0"/>
    <x v="0"/>
    <x v="0"/>
    <x v="0"/>
    <x v="0"/>
    <x v="0"/>
    <x v="0"/>
  </r>
  <r>
    <x v="0"/>
    <x v="0"/>
    <x v="30"/>
    <x v="103"/>
    <x v="2"/>
    <n v="0"/>
    <n v="0"/>
    <n v="0"/>
    <n v="0"/>
    <n v="0"/>
    <n v="0"/>
    <n v="0"/>
    <x v="0"/>
    <x v="0"/>
    <x v="0"/>
    <x v="0"/>
    <x v="0"/>
    <x v="0"/>
    <x v="0"/>
    <x v="0"/>
    <x v="0"/>
    <x v="0"/>
  </r>
  <r>
    <x v="0"/>
    <x v="0"/>
    <x v="30"/>
    <x v="104"/>
    <x v="2"/>
    <n v="154.80000000000001"/>
    <n v="0"/>
    <n v="154.80000000000001"/>
    <n v="1"/>
    <n v="7223"/>
    <n v="50561"/>
    <n v="0.02"/>
    <x v="0"/>
    <x v="0"/>
    <x v="0"/>
    <x v="0"/>
    <x v="0"/>
    <x v="0"/>
    <x v="0"/>
    <x v="0"/>
    <x v="0"/>
    <x v="0"/>
  </r>
  <r>
    <x v="0"/>
    <x v="0"/>
    <x v="30"/>
    <x v="105"/>
    <x v="2"/>
    <n v="2880.09"/>
    <n v="1960.29"/>
    <n v="4840.38"/>
    <n v="29"/>
    <n v="0"/>
    <n v="0"/>
    <n v="0"/>
    <x v="0"/>
    <x v="0"/>
    <x v="0"/>
    <x v="0"/>
    <x v="0"/>
    <x v="0"/>
    <x v="0"/>
    <x v="0"/>
    <x v="0"/>
    <x v="0"/>
  </r>
  <r>
    <x v="0"/>
    <x v="0"/>
    <x v="30"/>
    <x v="106"/>
    <x v="2"/>
    <n v="0"/>
    <n v="0"/>
    <n v="0"/>
    <n v="0"/>
    <n v="17050"/>
    <n v="119350"/>
    <n v="0"/>
    <x v="0"/>
    <x v="0"/>
    <x v="0"/>
    <x v="0"/>
    <x v="0"/>
    <x v="0"/>
    <x v="0"/>
    <x v="0"/>
    <x v="0"/>
    <x v="0"/>
  </r>
  <r>
    <x v="0"/>
    <x v="0"/>
    <x v="31"/>
    <x v="107"/>
    <x v="2"/>
    <n v="1239.67"/>
    <n v="706.97"/>
    <n v="1946.64"/>
    <n v="15"/>
    <n v="0"/>
    <n v="0"/>
    <n v="0"/>
    <x v="0"/>
    <x v="0"/>
    <x v="0"/>
    <x v="0"/>
    <x v="0"/>
    <x v="0"/>
    <x v="0"/>
    <x v="0"/>
    <x v="0"/>
    <x v="0"/>
  </r>
  <r>
    <x v="0"/>
    <x v="0"/>
    <x v="31"/>
    <x v="108"/>
    <x v="2"/>
    <n v="246.02"/>
    <n v="596.19000000000005"/>
    <n v="842.21"/>
    <n v="8"/>
    <n v="0"/>
    <n v="0"/>
    <n v="0"/>
    <x v="0"/>
    <x v="0"/>
    <x v="0"/>
    <x v="0"/>
    <x v="0"/>
    <x v="0"/>
    <x v="0"/>
    <x v="0"/>
    <x v="0"/>
    <x v="0"/>
  </r>
  <r>
    <x v="0"/>
    <x v="0"/>
    <x v="31"/>
    <x v="109"/>
    <x v="2"/>
    <n v="411.1"/>
    <n v="278.08"/>
    <n v="689.18000000000006"/>
    <n v="8"/>
    <n v="0"/>
    <n v="0"/>
    <n v="0"/>
    <x v="0"/>
    <x v="0"/>
    <x v="0"/>
    <x v="0"/>
    <x v="0"/>
    <x v="0"/>
    <x v="0"/>
    <x v="0"/>
    <x v="0"/>
    <x v="0"/>
  </r>
  <r>
    <x v="0"/>
    <x v="0"/>
    <x v="31"/>
    <x v="110"/>
    <x v="2"/>
    <n v="2447.7800000000002"/>
    <n v="725.92"/>
    <n v="3173.7000000000003"/>
    <n v="22"/>
    <n v="0"/>
    <n v="0"/>
    <n v="0"/>
    <x v="0"/>
    <x v="0"/>
    <x v="0"/>
    <x v="0"/>
    <x v="0"/>
    <x v="0"/>
    <x v="0"/>
    <x v="0"/>
    <x v="0"/>
    <x v="0"/>
  </r>
  <r>
    <x v="0"/>
    <x v="0"/>
    <x v="31"/>
    <x v="111"/>
    <x v="2"/>
    <n v="80.569999999999993"/>
    <n v="1212.58"/>
    <n v="1293.1499999999999"/>
    <n v="9"/>
    <n v="0"/>
    <n v="0"/>
    <n v="0"/>
    <x v="0"/>
    <x v="0"/>
    <x v="0"/>
    <x v="0"/>
    <x v="0"/>
    <x v="0"/>
    <x v="0"/>
    <x v="0"/>
    <x v="0"/>
    <x v="0"/>
  </r>
  <r>
    <x v="0"/>
    <x v="0"/>
    <x v="31"/>
    <x v="112"/>
    <x v="2"/>
    <n v="978.42"/>
    <n v="431.13"/>
    <n v="1409.55"/>
    <n v="9"/>
    <n v="13950"/>
    <n v="139500"/>
    <n v="0.1"/>
    <x v="0"/>
    <x v="0"/>
    <x v="0"/>
    <x v="0"/>
    <x v="0"/>
    <x v="0"/>
    <x v="0"/>
    <x v="0"/>
    <x v="0"/>
    <x v="0"/>
  </r>
  <r>
    <x v="0"/>
    <x v="0"/>
    <x v="32"/>
    <x v="113"/>
    <x v="2"/>
    <n v="46.03"/>
    <n v="348.47"/>
    <n v="394.5"/>
    <n v="4"/>
    <n v="5177"/>
    <n v="36239"/>
    <n v="0.08"/>
    <x v="0"/>
    <x v="0"/>
    <x v="0"/>
    <x v="0"/>
    <x v="0"/>
    <x v="0"/>
    <x v="0"/>
    <x v="0"/>
    <x v="0"/>
    <x v="0"/>
  </r>
  <r>
    <x v="0"/>
    <x v="0"/>
    <x v="32"/>
    <x v="114"/>
    <x v="2"/>
    <n v="0"/>
    <n v="0"/>
    <n v="0"/>
    <n v="0"/>
    <n v="31000"/>
    <n v="217000"/>
    <n v="0"/>
    <x v="0"/>
    <x v="0"/>
    <x v="0"/>
    <x v="0"/>
    <x v="0"/>
    <x v="0"/>
    <x v="0"/>
    <x v="0"/>
    <x v="0"/>
    <x v="0"/>
  </r>
  <r>
    <x v="0"/>
    <x v="0"/>
    <x v="32"/>
    <x v="115"/>
    <x v="2"/>
    <n v="0"/>
    <n v="0"/>
    <n v="0"/>
    <n v="0"/>
    <n v="0"/>
    <n v="0"/>
    <n v="0"/>
    <x v="0"/>
    <x v="0"/>
    <x v="0"/>
    <x v="0"/>
    <x v="0"/>
    <x v="0"/>
    <x v="0"/>
    <x v="0"/>
    <x v="0"/>
    <x v="0"/>
  </r>
  <r>
    <x v="0"/>
    <x v="0"/>
    <x v="32"/>
    <x v="116"/>
    <x v="2"/>
    <n v="77.92"/>
    <n v="1140.3800000000001"/>
    <n v="1218.3000000000002"/>
    <n v="12"/>
    <n v="0"/>
    <n v="0"/>
    <n v="0"/>
    <x v="0"/>
    <x v="0"/>
    <x v="0"/>
    <x v="0"/>
    <x v="0"/>
    <x v="0"/>
    <x v="0"/>
    <x v="0"/>
    <x v="0"/>
    <x v="0"/>
  </r>
  <r>
    <x v="0"/>
    <x v="0"/>
    <x v="33"/>
    <x v="117"/>
    <x v="2"/>
    <n v="2416.9299999999998"/>
    <n v="5111.6400000000003"/>
    <n v="7528.57"/>
    <n v="56"/>
    <n v="0"/>
    <n v="0"/>
    <n v="0"/>
    <x v="0"/>
    <x v="0"/>
    <x v="0"/>
    <x v="0"/>
    <x v="0"/>
    <x v="0"/>
    <x v="0"/>
    <x v="0"/>
    <x v="0"/>
    <x v="0"/>
  </r>
  <r>
    <x v="0"/>
    <x v="0"/>
    <x v="33"/>
    <x v="118"/>
    <x v="2"/>
    <n v="4222.91"/>
    <n v="9156.41"/>
    <n v="13379.32"/>
    <n v="126"/>
    <n v="0"/>
    <n v="0"/>
    <n v="0"/>
    <x v="0"/>
    <x v="0"/>
    <x v="0"/>
    <x v="0"/>
    <x v="0"/>
    <x v="0"/>
    <x v="0"/>
    <x v="0"/>
    <x v="0"/>
    <x v="0"/>
  </r>
  <r>
    <x v="0"/>
    <x v="0"/>
    <x v="0"/>
    <x v="1"/>
    <x v="3"/>
    <n v="1859.51"/>
    <n v="1622.8"/>
    <n v="3482.31"/>
    <n v="86"/>
    <n v="24383"/>
    <n v="170681"/>
    <n v="0.14000000000000001"/>
    <x v="0"/>
    <x v="0"/>
    <x v="0"/>
    <x v="0"/>
    <x v="0"/>
    <x v="0"/>
    <x v="0"/>
    <x v="0"/>
    <x v="0"/>
    <x v="0"/>
  </r>
  <r>
    <x v="0"/>
    <x v="0"/>
    <x v="0"/>
    <x v="2"/>
    <x v="3"/>
    <n v="5387.97"/>
    <n v="5493.5"/>
    <n v="10881.470000000001"/>
    <n v="225"/>
    <n v="8165"/>
    <n v="57155"/>
    <n v="1.33"/>
    <x v="0"/>
    <x v="0"/>
    <x v="0"/>
    <x v="0"/>
    <x v="0"/>
    <x v="0"/>
    <x v="0"/>
    <x v="0"/>
    <x v="0"/>
    <x v="0"/>
  </r>
  <r>
    <x v="0"/>
    <x v="0"/>
    <x v="0"/>
    <x v="3"/>
    <x v="3"/>
    <n v="8063.51"/>
    <n v="9346.68"/>
    <n v="17410.190000000002"/>
    <n v="390"/>
    <n v="8437"/>
    <n v="59059"/>
    <n v="2.06"/>
    <x v="0"/>
    <x v="0"/>
    <x v="0"/>
    <x v="0"/>
    <x v="0"/>
    <x v="0"/>
    <x v="0"/>
    <x v="0"/>
    <x v="0"/>
    <x v="0"/>
  </r>
  <r>
    <x v="0"/>
    <x v="0"/>
    <x v="0"/>
    <x v="4"/>
    <x v="3"/>
    <n v="9276.6"/>
    <n v="12855.76"/>
    <n v="22132.36"/>
    <n v="493"/>
    <n v="8437"/>
    <n v="59059"/>
    <n v="2.62"/>
    <x v="0"/>
    <x v="0"/>
    <x v="0"/>
    <x v="0"/>
    <x v="0"/>
    <x v="0"/>
    <x v="0"/>
    <x v="0"/>
    <x v="0"/>
    <x v="0"/>
  </r>
  <r>
    <x v="0"/>
    <x v="0"/>
    <x v="0"/>
    <x v="5"/>
    <x v="3"/>
    <n v="11733.09"/>
    <n v="12218.9"/>
    <n v="23951.989999999998"/>
    <n v="525"/>
    <n v="0"/>
    <n v="0"/>
    <n v="0"/>
    <x v="0"/>
    <x v="0"/>
    <x v="0"/>
    <x v="0"/>
    <x v="0"/>
    <x v="0"/>
    <x v="0"/>
    <x v="0"/>
    <x v="0"/>
    <x v="0"/>
  </r>
  <r>
    <x v="0"/>
    <x v="0"/>
    <x v="0"/>
    <x v="6"/>
    <x v="3"/>
    <n v="16818.95"/>
    <n v="19188.05"/>
    <n v="36007"/>
    <n v="724"/>
    <n v="0"/>
    <n v="0"/>
    <n v="0"/>
    <x v="0"/>
    <x v="0"/>
    <x v="0"/>
    <x v="0"/>
    <x v="0"/>
    <x v="0"/>
    <x v="0"/>
    <x v="0"/>
    <x v="0"/>
    <x v="0"/>
  </r>
  <r>
    <x v="0"/>
    <x v="0"/>
    <x v="0"/>
    <x v="7"/>
    <x v="3"/>
    <n v="8506.9599999999991"/>
    <n v="7492.75"/>
    <n v="15999.71"/>
    <n v="383"/>
    <n v="5821"/>
    <n v="40747"/>
    <n v="2.75"/>
    <x v="0"/>
    <x v="0"/>
    <x v="0"/>
    <x v="0"/>
    <x v="0"/>
    <x v="0"/>
    <x v="0"/>
    <x v="0"/>
    <x v="0"/>
    <x v="0"/>
  </r>
  <r>
    <x v="0"/>
    <x v="0"/>
    <x v="0"/>
    <x v="8"/>
    <x v="3"/>
    <n v="9919.24"/>
    <n v="6548.59"/>
    <n v="16467.830000000002"/>
    <n v="369"/>
    <n v="0"/>
    <n v="0"/>
    <n v="0"/>
    <x v="0"/>
    <x v="0"/>
    <x v="0"/>
    <x v="0"/>
    <x v="0"/>
    <x v="0"/>
    <x v="0"/>
    <x v="0"/>
    <x v="0"/>
    <x v="0"/>
  </r>
  <r>
    <x v="0"/>
    <x v="0"/>
    <x v="1"/>
    <x v="9"/>
    <x v="3"/>
    <n v="9908.66"/>
    <n v="7994.34"/>
    <n v="17903"/>
    <n v="404"/>
    <n v="0"/>
    <n v="0"/>
    <n v="0"/>
    <x v="0"/>
    <x v="0"/>
    <x v="0"/>
    <x v="0"/>
    <x v="0"/>
    <x v="0"/>
    <x v="0"/>
    <x v="0"/>
    <x v="0"/>
    <x v="0"/>
  </r>
  <r>
    <x v="0"/>
    <x v="0"/>
    <x v="1"/>
    <x v="10"/>
    <x v="3"/>
    <n v="11325.14"/>
    <n v="18593.88"/>
    <n v="29919.02"/>
    <n v="389"/>
    <n v="44423"/>
    <n v="310961"/>
    <n v="0.67"/>
    <x v="0"/>
    <x v="0"/>
    <x v="0"/>
    <x v="0"/>
    <x v="0"/>
    <x v="0"/>
    <x v="0"/>
    <x v="0"/>
    <x v="0"/>
    <x v="0"/>
  </r>
  <r>
    <x v="0"/>
    <x v="0"/>
    <x v="1"/>
    <x v="11"/>
    <x v="3"/>
    <n v="4426.22"/>
    <n v="12256.3"/>
    <n v="16682.52"/>
    <n v="226"/>
    <n v="31000"/>
    <n v="217000"/>
    <n v="0.54"/>
    <x v="0"/>
    <x v="0"/>
    <x v="0"/>
    <x v="0"/>
    <x v="0"/>
    <x v="0"/>
    <x v="0"/>
    <x v="0"/>
    <x v="0"/>
    <x v="0"/>
  </r>
  <r>
    <x v="0"/>
    <x v="0"/>
    <x v="1"/>
    <x v="12"/>
    <x v="3"/>
    <n v="11112.6"/>
    <n v="6695.56"/>
    <n v="17808.16"/>
    <n v="36"/>
    <n v="0"/>
    <n v="0"/>
    <n v="0"/>
    <x v="0"/>
    <x v="0"/>
    <x v="0"/>
    <x v="0"/>
    <x v="0"/>
    <x v="0"/>
    <x v="0"/>
    <x v="0"/>
    <x v="0"/>
    <x v="0"/>
  </r>
  <r>
    <x v="0"/>
    <x v="0"/>
    <x v="1"/>
    <x v="13"/>
    <x v="3"/>
    <n v="7.7"/>
    <n v="17.420000000000002"/>
    <n v="25.12"/>
    <n v="4"/>
    <n v="0"/>
    <n v="0"/>
    <n v="0"/>
    <x v="0"/>
    <x v="0"/>
    <x v="0"/>
    <x v="0"/>
    <x v="0"/>
    <x v="0"/>
    <x v="0"/>
    <x v="0"/>
    <x v="0"/>
    <x v="0"/>
  </r>
  <r>
    <x v="0"/>
    <x v="0"/>
    <x v="1"/>
    <x v="14"/>
    <x v="3"/>
    <n v="0"/>
    <n v="0"/>
    <n v="0"/>
    <n v="0"/>
    <n v="29977"/>
    <n v="209839"/>
    <n v="0"/>
    <x v="0"/>
    <x v="0"/>
    <x v="0"/>
    <x v="0"/>
    <x v="0"/>
    <x v="0"/>
    <x v="0"/>
    <x v="0"/>
    <x v="0"/>
    <x v="0"/>
  </r>
  <r>
    <x v="0"/>
    <x v="0"/>
    <x v="1"/>
    <x v="15"/>
    <x v="3"/>
    <n v="3227.8"/>
    <n v="7952.09"/>
    <n v="11179.89"/>
    <n v="152"/>
    <n v="0"/>
    <n v="0"/>
    <n v="0"/>
    <x v="0"/>
    <x v="0"/>
    <x v="0"/>
    <x v="0"/>
    <x v="0"/>
    <x v="0"/>
    <x v="0"/>
    <x v="0"/>
    <x v="0"/>
    <x v="0"/>
  </r>
  <r>
    <x v="0"/>
    <x v="0"/>
    <x v="2"/>
    <x v="16"/>
    <x v="3"/>
    <n v="0"/>
    <n v="0"/>
    <n v="0"/>
    <n v="0"/>
    <n v="43400"/>
    <n v="303800"/>
    <n v="0"/>
    <x v="0"/>
    <x v="0"/>
    <x v="0"/>
    <x v="0"/>
    <x v="0"/>
    <x v="0"/>
    <x v="0"/>
    <x v="0"/>
    <x v="0"/>
    <x v="0"/>
  </r>
  <r>
    <x v="0"/>
    <x v="0"/>
    <x v="2"/>
    <x v="17"/>
    <x v="3"/>
    <n v="4288.88"/>
    <n v="191.24"/>
    <n v="4480.12"/>
    <n v="50"/>
    <n v="39277"/>
    <n v="274939"/>
    <n v="0.11"/>
    <x v="0"/>
    <x v="0"/>
    <x v="0"/>
    <x v="0"/>
    <x v="0"/>
    <x v="0"/>
    <x v="0"/>
    <x v="0"/>
    <x v="0"/>
    <x v="0"/>
  </r>
  <r>
    <x v="0"/>
    <x v="0"/>
    <x v="2"/>
    <x v="18"/>
    <x v="3"/>
    <n v="2603.42"/>
    <n v="1018.34"/>
    <n v="3621.76"/>
    <n v="73"/>
    <n v="0"/>
    <n v="0"/>
    <n v="0"/>
    <x v="0"/>
    <x v="0"/>
    <x v="0"/>
    <x v="0"/>
    <x v="0"/>
    <x v="0"/>
    <x v="0"/>
    <x v="0"/>
    <x v="0"/>
    <x v="0"/>
  </r>
  <r>
    <x v="0"/>
    <x v="0"/>
    <x v="3"/>
    <x v="19"/>
    <x v="3"/>
    <n v="63.2"/>
    <n v="81.25"/>
    <n v="144.44999999999999"/>
    <n v="4"/>
    <n v="31000"/>
    <n v="310000"/>
    <n v="0"/>
    <x v="0"/>
    <x v="0"/>
    <x v="0"/>
    <x v="0"/>
    <x v="0"/>
    <x v="0"/>
    <x v="0"/>
    <x v="0"/>
    <x v="0"/>
    <x v="0"/>
  </r>
  <r>
    <x v="0"/>
    <x v="0"/>
    <x v="3"/>
    <x v="20"/>
    <x v="3"/>
    <n v="806.86"/>
    <n v="2365.84"/>
    <n v="3172.7000000000003"/>
    <n v="21"/>
    <n v="0"/>
    <n v="0"/>
    <n v="0"/>
    <x v="0"/>
    <x v="0"/>
    <x v="0"/>
    <x v="0"/>
    <x v="0"/>
    <x v="0"/>
    <x v="0"/>
    <x v="0"/>
    <x v="0"/>
    <x v="0"/>
  </r>
  <r>
    <x v="0"/>
    <x v="0"/>
    <x v="3"/>
    <x v="21"/>
    <x v="3"/>
    <n v="44.8"/>
    <n v="91.65"/>
    <n v="136.44999999999999"/>
    <n v="4"/>
    <n v="62000"/>
    <n v="620000"/>
    <n v="0"/>
    <x v="0"/>
    <x v="0"/>
    <x v="0"/>
    <x v="0"/>
    <x v="0"/>
    <x v="0"/>
    <x v="0"/>
    <x v="0"/>
    <x v="0"/>
    <x v="0"/>
  </r>
  <r>
    <x v="0"/>
    <x v="0"/>
    <x v="3"/>
    <x v="22"/>
    <x v="3"/>
    <n v="960.19"/>
    <n v="438.68"/>
    <n v="1398.8700000000001"/>
    <n v="38"/>
    <n v="14973"/>
    <n v="149730"/>
    <n v="0.09"/>
    <x v="0"/>
    <x v="0"/>
    <x v="0"/>
    <x v="0"/>
    <x v="0"/>
    <x v="0"/>
    <x v="0"/>
    <x v="0"/>
    <x v="0"/>
    <x v="0"/>
  </r>
  <r>
    <x v="0"/>
    <x v="0"/>
    <x v="4"/>
    <x v="23"/>
    <x v="3"/>
    <n v="989.88"/>
    <n v="2059.36"/>
    <n v="3049.2400000000002"/>
    <n v="40"/>
    <n v="12710"/>
    <n v="88970"/>
    <n v="0.24"/>
    <x v="0"/>
    <x v="0"/>
    <x v="0"/>
    <x v="0"/>
    <x v="0"/>
    <x v="0"/>
    <x v="0"/>
    <x v="0"/>
    <x v="0"/>
    <x v="0"/>
  </r>
  <r>
    <x v="0"/>
    <x v="0"/>
    <x v="4"/>
    <x v="24"/>
    <x v="3"/>
    <n v="4.55"/>
    <n v="18.2"/>
    <n v="22.75"/>
    <n v="1"/>
    <n v="11377"/>
    <n v="79639"/>
    <n v="0"/>
    <x v="0"/>
    <x v="0"/>
    <x v="0"/>
    <x v="0"/>
    <x v="0"/>
    <x v="0"/>
    <x v="0"/>
    <x v="0"/>
    <x v="0"/>
    <x v="0"/>
  </r>
  <r>
    <x v="0"/>
    <x v="0"/>
    <x v="5"/>
    <x v="25"/>
    <x v="3"/>
    <n v="0"/>
    <n v="0"/>
    <n v="0"/>
    <n v="0"/>
    <n v="0"/>
    <n v="0"/>
    <n v="0"/>
    <x v="0"/>
    <x v="0"/>
    <x v="0"/>
    <x v="0"/>
    <x v="0"/>
    <x v="0"/>
    <x v="0"/>
    <x v="0"/>
    <x v="0"/>
    <x v="0"/>
  </r>
  <r>
    <x v="0"/>
    <x v="0"/>
    <x v="5"/>
    <x v="26"/>
    <x v="3"/>
    <n v="1874.9"/>
    <n v="493.35"/>
    <n v="2368.25"/>
    <n v="6"/>
    <n v="0"/>
    <n v="0"/>
    <n v="0"/>
    <x v="0"/>
    <x v="0"/>
    <x v="0"/>
    <x v="0"/>
    <x v="0"/>
    <x v="0"/>
    <x v="0"/>
    <x v="0"/>
    <x v="0"/>
    <x v="0"/>
  </r>
  <r>
    <x v="0"/>
    <x v="0"/>
    <x v="5"/>
    <x v="27"/>
    <x v="3"/>
    <n v="0"/>
    <n v="0"/>
    <n v="0"/>
    <n v="0"/>
    <n v="16523"/>
    <n v="165230"/>
    <n v="0"/>
    <x v="0"/>
    <x v="0"/>
    <x v="0"/>
    <x v="0"/>
    <x v="0"/>
    <x v="0"/>
    <x v="0"/>
    <x v="0"/>
    <x v="0"/>
    <x v="0"/>
  </r>
  <r>
    <x v="0"/>
    <x v="0"/>
    <x v="5"/>
    <x v="28"/>
    <x v="3"/>
    <n v="29.6"/>
    <n v="538.20000000000005"/>
    <n v="567.80000000000007"/>
    <n v="2"/>
    <n v="23777"/>
    <n v="237770"/>
    <n v="0.02"/>
    <x v="0"/>
    <x v="0"/>
    <x v="0"/>
    <x v="0"/>
    <x v="0"/>
    <x v="0"/>
    <x v="0"/>
    <x v="0"/>
    <x v="0"/>
    <x v="0"/>
  </r>
  <r>
    <x v="0"/>
    <x v="0"/>
    <x v="5"/>
    <x v="29"/>
    <x v="3"/>
    <n v="26.1"/>
    <n v="0"/>
    <n v="26.1"/>
    <n v="1"/>
    <n v="0"/>
    <n v="0"/>
    <n v="0"/>
    <x v="0"/>
    <x v="0"/>
    <x v="0"/>
    <x v="0"/>
    <x v="0"/>
    <x v="0"/>
    <x v="0"/>
    <x v="0"/>
    <x v="0"/>
    <x v="0"/>
  </r>
  <r>
    <x v="0"/>
    <x v="0"/>
    <x v="6"/>
    <x v="30"/>
    <x v="3"/>
    <n v="623.20000000000005"/>
    <n v="0"/>
    <n v="623.20000000000005"/>
    <n v="3"/>
    <n v="0"/>
    <n v="0"/>
    <n v="0"/>
    <x v="0"/>
    <x v="0"/>
    <x v="0"/>
    <x v="0"/>
    <x v="0"/>
    <x v="0"/>
    <x v="0"/>
    <x v="0"/>
    <x v="0"/>
    <x v="0"/>
  </r>
  <r>
    <x v="0"/>
    <x v="0"/>
    <x v="6"/>
    <x v="31"/>
    <x v="3"/>
    <n v="9918.89"/>
    <n v="12661.36"/>
    <n v="22580.25"/>
    <n v="68"/>
    <n v="34100"/>
    <n v="238700"/>
    <n v="0.66"/>
    <x v="0"/>
    <x v="0"/>
    <x v="0"/>
    <x v="0"/>
    <x v="0"/>
    <x v="0"/>
    <x v="0"/>
    <x v="0"/>
    <x v="0"/>
    <x v="0"/>
  </r>
  <r>
    <x v="0"/>
    <x v="0"/>
    <x v="6"/>
    <x v="32"/>
    <x v="3"/>
    <n v="40834.15"/>
    <n v="38500.85"/>
    <n v="79335"/>
    <n v="219"/>
    <n v="17577"/>
    <n v="123039"/>
    <n v="4.51"/>
    <x v="0"/>
    <x v="0"/>
    <x v="0"/>
    <x v="0"/>
    <x v="0"/>
    <x v="0"/>
    <x v="0"/>
    <x v="0"/>
    <x v="0"/>
    <x v="0"/>
  </r>
  <r>
    <x v="0"/>
    <x v="0"/>
    <x v="6"/>
    <x v="33"/>
    <x v="3"/>
    <n v="16008.98"/>
    <n v="20185.71"/>
    <n v="36194.69"/>
    <n v="163"/>
    <n v="0"/>
    <n v="0"/>
    <n v="0"/>
    <x v="0"/>
    <x v="0"/>
    <x v="0"/>
    <x v="0"/>
    <x v="0"/>
    <x v="0"/>
    <x v="0"/>
    <x v="0"/>
    <x v="0"/>
    <x v="0"/>
  </r>
  <r>
    <x v="0"/>
    <x v="0"/>
    <x v="7"/>
    <x v="34"/>
    <x v="3"/>
    <n v="23259.85"/>
    <n v="19578.86"/>
    <n v="42838.71"/>
    <n v="100"/>
    <n v="67177"/>
    <n v="470239"/>
    <n v="0.64"/>
    <x v="0"/>
    <x v="0"/>
    <x v="0"/>
    <x v="0"/>
    <x v="0"/>
    <x v="0"/>
    <x v="0"/>
    <x v="0"/>
    <x v="0"/>
    <x v="0"/>
  </r>
  <r>
    <x v="0"/>
    <x v="0"/>
    <x v="7"/>
    <x v="3"/>
    <x v="3"/>
    <n v="0"/>
    <n v="0"/>
    <n v="0"/>
    <n v="0"/>
    <n v="8437"/>
    <n v="59059"/>
    <n v="0"/>
    <x v="0"/>
    <x v="0"/>
    <x v="0"/>
    <x v="0"/>
    <x v="0"/>
    <x v="0"/>
    <x v="0"/>
    <x v="0"/>
    <x v="0"/>
    <x v="0"/>
  </r>
  <r>
    <x v="0"/>
    <x v="0"/>
    <x v="8"/>
    <x v="35"/>
    <x v="3"/>
    <n v="0"/>
    <n v="0"/>
    <n v="0"/>
    <n v="0"/>
    <n v="0"/>
    <n v="0"/>
    <n v="0"/>
    <x v="0"/>
    <x v="0"/>
    <x v="0"/>
    <x v="0"/>
    <x v="0"/>
    <x v="0"/>
    <x v="0"/>
    <x v="0"/>
    <x v="0"/>
    <x v="0"/>
  </r>
  <r>
    <x v="0"/>
    <x v="0"/>
    <x v="8"/>
    <x v="36"/>
    <x v="3"/>
    <n v="871.1"/>
    <n v="2718.86"/>
    <n v="3589.96"/>
    <n v="18"/>
    <n v="0"/>
    <n v="0"/>
    <n v="0"/>
    <x v="0"/>
    <x v="0"/>
    <x v="0"/>
    <x v="0"/>
    <x v="0"/>
    <x v="0"/>
    <x v="0"/>
    <x v="0"/>
    <x v="0"/>
    <x v="0"/>
  </r>
  <r>
    <x v="0"/>
    <x v="0"/>
    <x v="9"/>
    <x v="37"/>
    <x v="3"/>
    <n v="315.75"/>
    <n v="1439.34"/>
    <n v="1755.09"/>
    <n v="16"/>
    <n v="32023"/>
    <n v="224161"/>
    <n v="0.05"/>
    <x v="0"/>
    <x v="0"/>
    <x v="0"/>
    <x v="0"/>
    <x v="0"/>
    <x v="0"/>
    <x v="0"/>
    <x v="0"/>
    <x v="0"/>
    <x v="0"/>
  </r>
  <r>
    <x v="0"/>
    <x v="0"/>
    <x v="9"/>
    <x v="38"/>
    <x v="3"/>
    <n v="16065.73"/>
    <n v="7863.68"/>
    <n v="23929.41"/>
    <n v="52"/>
    <n v="0"/>
    <n v="0"/>
    <n v="0"/>
    <x v="0"/>
    <x v="0"/>
    <x v="0"/>
    <x v="0"/>
    <x v="0"/>
    <x v="0"/>
    <x v="0"/>
    <x v="0"/>
    <x v="0"/>
    <x v="0"/>
  </r>
  <r>
    <x v="0"/>
    <x v="0"/>
    <x v="9"/>
    <x v="39"/>
    <x v="3"/>
    <n v="0"/>
    <n v="0"/>
    <n v="0"/>
    <n v="0"/>
    <n v="18352"/>
    <n v="128464"/>
    <n v="0"/>
    <x v="0"/>
    <x v="0"/>
    <x v="0"/>
    <x v="0"/>
    <x v="0"/>
    <x v="0"/>
    <x v="0"/>
    <x v="0"/>
    <x v="0"/>
    <x v="0"/>
  </r>
  <r>
    <x v="0"/>
    <x v="0"/>
    <x v="9"/>
    <x v="40"/>
    <x v="3"/>
    <n v="2178.4"/>
    <n v="1208"/>
    <n v="3386.4"/>
    <n v="5"/>
    <n v="28923"/>
    <n v="202461"/>
    <n v="0.12"/>
    <x v="0"/>
    <x v="0"/>
    <x v="0"/>
    <x v="0"/>
    <x v="0"/>
    <x v="0"/>
    <x v="0"/>
    <x v="0"/>
    <x v="0"/>
    <x v="0"/>
  </r>
  <r>
    <x v="0"/>
    <x v="0"/>
    <x v="9"/>
    <x v="41"/>
    <x v="3"/>
    <n v="5157.8"/>
    <n v="3595.55"/>
    <n v="8753.35"/>
    <n v="19"/>
    <n v="0"/>
    <n v="0"/>
    <n v="0"/>
    <x v="0"/>
    <x v="0"/>
    <x v="0"/>
    <x v="0"/>
    <x v="0"/>
    <x v="0"/>
    <x v="0"/>
    <x v="0"/>
    <x v="0"/>
    <x v="0"/>
  </r>
  <r>
    <x v="0"/>
    <x v="0"/>
    <x v="10"/>
    <x v="42"/>
    <x v="3"/>
    <n v="2286.39"/>
    <n v="2164.41"/>
    <n v="4450.7999999999993"/>
    <n v="8"/>
    <n v="0"/>
    <n v="0"/>
    <n v="0"/>
    <x v="0"/>
    <x v="0"/>
    <x v="0"/>
    <x v="0"/>
    <x v="0"/>
    <x v="0"/>
    <x v="0"/>
    <x v="0"/>
    <x v="0"/>
    <x v="0"/>
  </r>
  <r>
    <x v="0"/>
    <x v="0"/>
    <x v="10"/>
    <x v="43"/>
    <x v="3"/>
    <n v="0"/>
    <n v="97.5"/>
    <n v="97.5"/>
    <n v="1"/>
    <n v="0"/>
    <n v="0"/>
    <n v="0"/>
    <x v="0"/>
    <x v="0"/>
    <x v="0"/>
    <x v="0"/>
    <x v="0"/>
    <x v="0"/>
    <x v="0"/>
    <x v="0"/>
    <x v="0"/>
    <x v="0"/>
  </r>
  <r>
    <x v="0"/>
    <x v="0"/>
    <x v="10"/>
    <x v="44"/>
    <x v="3"/>
    <n v="4635.71"/>
    <n v="1171"/>
    <n v="5806.71"/>
    <n v="20"/>
    <n v="23777"/>
    <n v="237770"/>
    <n v="0.24"/>
    <x v="0"/>
    <x v="0"/>
    <x v="0"/>
    <x v="0"/>
    <x v="0"/>
    <x v="0"/>
    <x v="0"/>
    <x v="0"/>
    <x v="0"/>
    <x v="0"/>
  </r>
  <r>
    <x v="0"/>
    <x v="0"/>
    <x v="10"/>
    <x v="45"/>
    <x v="3"/>
    <n v="887.03"/>
    <n v="1482.52"/>
    <n v="2369.5500000000002"/>
    <n v="11"/>
    <n v="0"/>
    <n v="0"/>
    <n v="0"/>
    <x v="0"/>
    <x v="0"/>
    <x v="0"/>
    <x v="0"/>
    <x v="0"/>
    <x v="0"/>
    <x v="0"/>
    <x v="0"/>
    <x v="0"/>
    <x v="0"/>
  </r>
  <r>
    <x v="0"/>
    <x v="0"/>
    <x v="10"/>
    <x v="46"/>
    <x v="3"/>
    <n v="237.6"/>
    <n v="97.5"/>
    <n v="335.1"/>
    <n v="4"/>
    <n v="0"/>
    <n v="0"/>
    <n v="0"/>
    <x v="0"/>
    <x v="0"/>
    <x v="0"/>
    <x v="0"/>
    <x v="0"/>
    <x v="0"/>
    <x v="0"/>
    <x v="0"/>
    <x v="0"/>
    <x v="0"/>
  </r>
  <r>
    <x v="0"/>
    <x v="0"/>
    <x v="10"/>
    <x v="47"/>
    <x v="3"/>
    <n v="14.4"/>
    <n v="0"/>
    <n v="14.4"/>
    <n v="2"/>
    <n v="0"/>
    <n v="0"/>
    <n v="0"/>
    <x v="0"/>
    <x v="0"/>
    <x v="0"/>
    <x v="0"/>
    <x v="0"/>
    <x v="0"/>
    <x v="0"/>
    <x v="0"/>
    <x v="0"/>
    <x v="0"/>
  </r>
  <r>
    <x v="0"/>
    <x v="0"/>
    <x v="10"/>
    <x v="48"/>
    <x v="3"/>
    <n v="6.6"/>
    <n v="26.4"/>
    <n v="33"/>
    <n v="1"/>
    <n v="33077"/>
    <n v="330770"/>
    <n v="0"/>
    <x v="0"/>
    <x v="0"/>
    <x v="0"/>
    <x v="0"/>
    <x v="0"/>
    <x v="0"/>
    <x v="0"/>
    <x v="0"/>
    <x v="0"/>
    <x v="0"/>
  </r>
  <r>
    <x v="0"/>
    <x v="0"/>
    <x v="10"/>
    <x v="49"/>
    <x v="3"/>
    <n v="303.83999999999997"/>
    <n v="429.39"/>
    <n v="733.23"/>
    <n v="7"/>
    <n v="67177"/>
    <n v="671770"/>
    <n v="0.01"/>
    <x v="0"/>
    <x v="0"/>
    <x v="0"/>
    <x v="0"/>
    <x v="0"/>
    <x v="0"/>
    <x v="0"/>
    <x v="0"/>
    <x v="0"/>
    <x v="0"/>
  </r>
  <r>
    <x v="0"/>
    <x v="0"/>
    <x v="10"/>
    <x v="50"/>
    <x v="3"/>
    <n v="797.16"/>
    <n v="438.14"/>
    <n v="1235.3"/>
    <n v="9"/>
    <n v="36177"/>
    <n v="361770"/>
    <n v="0.03"/>
    <x v="0"/>
    <x v="0"/>
    <x v="0"/>
    <x v="0"/>
    <x v="0"/>
    <x v="0"/>
    <x v="0"/>
    <x v="0"/>
    <x v="0"/>
    <x v="0"/>
  </r>
  <r>
    <x v="0"/>
    <x v="0"/>
    <x v="10"/>
    <x v="51"/>
    <x v="3"/>
    <n v="72.5"/>
    <n v="635.35"/>
    <n v="707.85"/>
    <n v="1"/>
    <n v="14477"/>
    <n v="144770"/>
    <n v="0.05"/>
    <x v="0"/>
    <x v="0"/>
    <x v="0"/>
    <x v="0"/>
    <x v="0"/>
    <x v="0"/>
    <x v="0"/>
    <x v="0"/>
    <x v="0"/>
    <x v="0"/>
  </r>
  <r>
    <x v="0"/>
    <x v="0"/>
    <x v="11"/>
    <x v="52"/>
    <x v="3"/>
    <n v="0"/>
    <n v="0"/>
    <n v="0"/>
    <n v="0"/>
    <n v="0"/>
    <n v="0"/>
    <n v="0"/>
    <x v="0"/>
    <x v="0"/>
    <x v="0"/>
    <x v="0"/>
    <x v="0"/>
    <x v="0"/>
    <x v="0"/>
    <x v="0"/>
    <x v="0"/>
    <x v="0"/>
  </r>
  <r>
    <x v="0"/>
    <x v="0"/>
    <x v="12"/>
    <x v="53"/>
    <x v="3"/>
    <n v="128.49"/>
    <n v="254.35"/>
    <n v="382.84000000000003"/>
    <n v="8"/>
    <n v="0"/>
    <n v="0"/>
    <n v="0"/>
    <x v="0"/>
    <x v="0"/>
    <x v="0"/>
    <x v="0"/>
    <x v="0"/>
    <x v="0"/>
    <x v="0"/>
    <x v="0"/>
    <x v="0"/>
    <x v="0"/>
  </r>
  <r>
    <x v="0"/>
    <x v="0"/>
    <x v="12"/>
    <x v="54"/>
    <x v="3"/>
    <n v="0"/>
    <n v="0"/>
    <n v="0"/>
    <n v="0"/>
    <n v="0"/>
    <n v="0"/>
    <n v="0"/>
    <x v="0"/>
    <x v="0"/>
    <x v="0"/>
    <x v="0"/>
    <x v="0"/>
    <x v="0"/>
    <x v="0"/>
    <x v="0"/>
    <x v="0"/>
    <x v="0"/>
  </r>
  <r>
    <x v="0"/>
    <x v="0"/>
    <x v="12"/>
    <x v="55"/>
    <x v="3"/>
    <n v="0"/>
    <n v="0"/>
    <n v="0"/>
    <n v="0"/>
    <n v="0"/>
    <n v="0"/>
    <n v="0"/>
    <x v="0"/>
    <x v="0"/>
    <x v="0"/>
    <x v="0"/>
    <x v="0"/>
    <x v="0"/>
    <x v="0"/>
    <x v="0"/>
    <x v="0"/>
    <x v="0"/>
  </r>
  <r>
    <x v="0"/>
    <x v="0"/>
    <x v="13"/>
    <x v="56"/>
    <x v="3"/>
    <n v="0"/>
    <n v="0"/>
    <n v="0"/>
    <n v="0"/>
    <n v="0"/>
    <n v="0"/>
    <n v="0"/>
    <x v="0"/>
    <x v="0"/>
    <x v="0"/>
    <x v="0"/>
    <x v="0"/>
    <x v="0"/>
    <x v="0"/>
    <x v="0"/>
    <x v="0"/>
    <x v="0"/>
  </r>
  <r>
    <x v="0"/>
    <x v="0"/>
    <x v="13"/>
    <x v="57"/>
    <x v="3"/>
    <n v="0"/>
    <n v="0"/>
    <n v="0"/>
    <n v="0"/>
    <n v="24273"/>
    <n v="242730"/>
    <n v="0"/>
    <x v="0"/>
    <x v="0"/>
    <x v="0"/>
    <x v="0"/>
    <x v="0"/>
    <x v="0"/>
    <x v="0"/>
    <x v="0"/>
    <x v="0"/>
    <x v="0"/>
  </r>
  <r>
    <x v="0"/>
    <x v="0"/>
    <x v="13"/>
    <x v="58"/>
    <x v="3"/>
    <n v="1961.92"/>
    <n v="783.58"/>
    <n v="2745.5"/>
    <n v="17"/>
    <n v="0"/>
    <n v="0"/>
    <n v="0"/>
    <x v="0"/>
    <x v="0"/>
    <x v="0"/>
    <x v="0"/>
    <x v="0"/>
    <x v="0"/>
    <x v="0"/>
    <x v="0"/>
    <x v="0"/>
    <x v="0"/>
  </r>
  <r>
    <x v="0"/>
    <x v="0"/>
    <x v="14"/>
    <x v="59"/>
    <x v="3"/>
    <n v="319.3"/>
    <n v="3032.5"/>
    <n v="3351.8"/>
    <n v="17"/>
    <n v="8277"/>
    <n v="57939"/>
    <n v="0.4"/>
    <x v="0"/>
    <x v="0"/>
    <x v="0"/>
    <x v="0"/>
    <x v="0"/>
    <x v="0"/>
    <x v="0"/>
    <x v="0"/>
    <x v="0"/>
    <x v="0"/>
  </r>
  <r>
    <x v="0"/>
    <x v="0"/>
    <x v="15"/>
    <x v="60"/>
    <x v="3"/>
    <n v="662.41"/>
    <n v="2143.59"/>
    <n v="2806"/>
    <n v="95"/>
    <n v="0"/>
    <n v="0"/>
    <n v="0"/>
    <x v="0"/>
    <x v="0"/>
    <x v="0"/>
    <x v="0"/>
    <x v="0"/>
    <x v="0"/>
    <x v="0"/>
    <x v="0"/>
    <x v="0"/>
    <x v="0"/>
  </r>
  <r>
    <x v="0"/>
    <x v="0"/>
    <x v="16"/>
    <x v="61"/>
    <x v="3"/>
    <n v="0"/>
    <n v="0"/>
    <n v="0"/>
    <n v="0"/>
    <n v="0"/>
    <n v="0"/>
    <n v="0"/>
    <x v="0"/>
    <x v="0"/>
    <x v="0"/>
    <x v="0"/>
    <x v="0"/>
    <x v="0"/>
    <x v="0"/>
    <x v="0"/>
    <x v="0"/>
    <x v="0"/>
  </r>
  <r>
    <x v="0"/>
    <x v="0"/>
    <x v="17"/>
    <x v="62"/>
    <x v="3"/>
    <n v="0"/>
    <n v="0"/>
    <n v="0"/>
    <n v="0"/>
    <n v="0"/>
    <n v="0"/>
    <n v="0"/>
    <x v="0"/>
    <x v="0"/>
    <x v="0"/>
    <x v="0"/>
    <x v="0"/>
    <x v="0"/>
    <x v="0"/>
    <x v="0"/>
    <x v="0"/>
    <x v="0"/>
  </r>
  <r>
    <x v="0"/>
    <x v="0"/>
    <x v="17"/>
    <x v="63"/>
    <x v="3"/>
    <n v="56"/>
    <n v="39"/>
    <n v="95"/>
    <n v="12"/>
    <n v="0"/>
    <n v="0"/>
    <n v="0"/>
    <x v="0"/>
    <x v="0"/>
    <x v="0"/>
    <x v="0"/>
    <x v="0"/>
    <x v="0"/>
    <x v="0"/>
    <x v="0"/>
    <x v="0"/>
    <x v="0"/>
  </r>
  <r>
    <x v="0"/>
    <x v="0"/>
    <x v="18"/>
    <x v="64"/>
    <x v="3"/>
    <n v="488"/>
    <n v="575.29999999999995"/>
    <n v="1063.3"/>
    <n v="6"/>
    <n v="22723"/>
    <n v="159061"/>
    <n v="0.05"/>
    <x v="0"/>
    <x v="0"/>
    <x v="0"/>
    <x v="0"/>
    <x v="0"/>
    <x v="0"/>
    <x v="0"/>
    <x v="0"/>
    <x v="0"/>
    <x v="0"/>
  </r>
  <r>
    <x v="0"/>
    <x v="0"/>
    <x v="18"/>
    <x v="65"/>
    <x v="3"/>
    <n v="5174.1099999999997"/>
    <n v="690.11"/>
    <n v="5864.2199999999993"/>
    <n v="55"/>
    <n v="0"/>
    <n v="0"/>
    <n v="0"/>
    <x v="0"/>
    <x v="0"/>
    <x v="0"/>
    <x v="0"/>
    <x v="0"/>
    <x v="0"/>
    <x v="0"/>
    <x v="0"/>
    <x v="0"/>
    <x v="0"/>
  </r>
  <r>
    <x v="0"/>
    <x v="0"/>
    <x v="19"/>
    <x v="66"/>
    <x v="3"/>
    <n v="0"/>
    <n v="0"/>
    <n v="0"/>
    <n v="0"/>
    <n v="0"/>
    <n v="0"/>
    <n v="0"/>
    <x v="0"/>
    <x v="0"/>
    <x v="0"/>
    <x v="0"/>
    <x v="0"/>
    <x v="0"/>
    <x v="0"/>
    <x v="0"/>
    <x v="0"/>
    <x v="0"/>
  </r>
  <r>
    <x v="0"/>
    <x v="0"/>
    <x v="20"/>
    <x v="67"/>
    <x v="3"/>
    <n v="68.72"/>
    <n v="35.68"/>
    <n v="104.4"/>
    <n v="5"/>
    <n v="0"/>
    <n v="0"/>
    <n v="0"/>
    <x v="0"/>
    <x v="0"/>
    <x v="0"/>
    <x v="0"/>
    <x v="0"/>
    <x v="0"/>
    <x v="0"/>
    <x v="0"/>
    <x v="0"/>
    <x v="0"/>
  </r>
  <r>
    <x v="0"/>
    <x v="0"/>
    <x v="20"/>
    <x v="68"/>
    <x v="3"/>
    <n v="7692.59"/>
    <n v="7467.04"/>
    <n v="15159.630000000001"/>
    <n v="10"/>
    <n v="0"/>
    <n v="0"/>
    <n v="0"/>
    <x v="0"/>
    <x v="0"/>
    <x v="0"/>
    <x v="0"/>
    <x v="0"/>
    <x v="0"/>
    <x v="0"/>
    <x v="0"/>
    <x v="0"/>
    <x v="0"/>
  </r>
  <r>
    <x v="0"/>
    <x v="0"/>
    <x v="21"/>
    <x v="69"/>
    <x v="3"/>
    <n v="96160.4"/>
    <n v="29837.48"/>
    <n v="125997.87999999999"/>
    <n v="74"/>
    <n v="31000"/>
    <n v="310000"/>
    <n v="4.0599999999999996"/>
    <x v="0"/>
    <x v="0"/>
    <x v="0"/>
    <x v="0"/>
    <x v="0"/>
    <x v="0"/>
    <x v="0"/>
    <x v="0"/>
    <x v="0"/>
    <x v="0"/>
  </r>
  <r>
    <x v="0"/>
    <x v="0"/>
    <x v="21"/>
    <x v="70"/>
    <x v="3"/>
    <n v="3721.71"/>
    <n v="6116.78"/>
    <n v="9838.49"/>
    <n v="55"/>
    <n v="62000"/>
    <n v="620000"/>
    <n v="0.16"/>
    <x v="0"/>
    <x v="0"/>
    <x v="0"/>
    <x v="0"/>
    <x v="0"/>
    <x v="0"/>
    <x v="0"/>
    <x v="0"/>
    <x v="0"/>
    <x v="0"/>
  </r>
  <r>
    <x v="0"/>
    <x v="0"/>
    <x v="21"/>
    <x v="71"/>
    <x v="3"/>
    <n v="3391.88"/>
    <n v="443.25"/>
    <n v="3835.13"/>
    <n v="13"/>
    <n v="50623"/>
    <n v="506230"/>
    <n v="0.08"/>
    <x v="0"/>
    <x v="0"/>
    <x v="0"/>
    <x v="0"/>
    <x v="0"/>
    <x v="0"/>
    <x v="0"/>
    <x v="0"/>
    <x v="0"/>
    <x v="0"/>
  </r>
  <r>
    <x v="0"/>
    <x v="0"/>
    <x v="21"/>
    <x v="72"/>
    <x v="3"/>
    <n v="7906.83"/>
    <n v="1710.51"/>
    <n v="9617.34"/>
    <n v="35"/>
    <n v="29977"/>
    <n v="299770"/>
    <n v="0.32"/>
    <x v="0"/>
    <x v="0"/>
    <x v="0"/>
    <x v="0"/>
    <x v="0"/>
    <x v="0"/>
    <x v="0"/>
    <x v="0"/>
    <x v="0"/>
    <x v="0"/>
  </r>
  <r>
    <x v="0"/>
    <x v="0"/>
    <x v="21"/>
    <x v="73"/>
    <x v="3"/>
    <n v="5517.55"/>
    <n v="4884.4799999999996"/>
    <n v="10402.029999999999"/>
    <n v="68"/>
    <n v="27900"/>
    <n v="279000"/>
    <n v="0.37"/>
    <x v="0"/>
    <x v="0"/>
    <x v="0"/>
    <x v="0"/>
    <x v="0"/>
    <x v="0"/>
    <x v="0"/>
    <x v="0"/>
    <x v="0"/>
    <x v="0"/>
  </r>
  <r>
    <x v="0"/>
    <x v="0"/>
    <x v="22"/>
    <x v="74"/>
    <x v="3"/>
    <n v="2593.6799999999998"/>
    <n v="2377.87"/>
    <n v="4971.5499999999993"/>
    <n v="37"/>
    <n v="13423"/>
    <n v="134230"/>
    <n v="0.37"/>
    <x v="0"/>
    <x v="0"/>
    <x v="0"/>
    <x v="0"/>
    <x v="0"/>
    <x v="0"/>
    <x v="0"/>
    <x v="0"/>
    <x v="0"/>
    <x v="0"/>
  </r>
  <r>
    <x v="0"/>
    <x v="0"/>
    <x v="22"/>
    <x v="75"/>
    <x v="3"/>
    <n v="5391.41"/>
    <n v="4215.6499999999996"/>
    <n v="9607.06"/>
    <n v="23"/>
    <n v="14477"/>
    <n v="144770"/>
    <n v="0.66"/>
    <x v="0"/>
    <x v="0"/>
    <x v="0"/>
    <x v="0"/>
    <x v="0"/>
    <x v="0"/>
    <x v="0"/>
    <x v="0"/>
    <x v="0"/>
    <x v="0"/>
  </r>
  <r>
    <x v="0"/>
    <x v="0"/>
    <x v="22"/>
    <x v="72"/>
    <x v="3"/>
    <n v="3109.95"/>
    <n v="4540.6099999999997"/>
    <n v="7650.5599999999995"/>
    <n v="28"/>
    <n v="29977"/>
    <n v="299770"/>
    <n v="0.26"/>
    <x v="0"/>
    <x v="0"/>
    <x v="0"/>
    <x v="0"/>
    <x v="0"/>
    <x v="0"/>
    <x v="0"/>
    <x v="0"/>
    <x v="0"/>
    <x v="0"/>
  </r>
  <r>
    <x v="0"/>
    <x v="0"/>
    <x v="22"/>
    <x v="76"/>
    <x v="3"/>
    <n v="0"/>
    <n v="0"/>
    <n v="0"/>
    <n v="0"/>
    <n v="13950"/>
    <n v="139500"/>
    <n v="0"/>
    <x v="0"/>
    <x v="0"/>
    <x v="0"/>
    <x v="0"/>
    <x v="0"/>
    <x v="0"/>
    <x v="0"/>
    <x v="0"/>
    <x v="0"/>
    <x v="0"/>
  </r>
  <r>
    <x v="0"/>
    <x v="0"/>
    <x v="23"/>
    <x v="77"/>
    <x v="3"/>
    <n v="1584.78"/>
    <n v="2634.09"/>
    <n v="4218.87"/>
    <n v="17"/>
    <n v="0"/>
    <n v="0"/>
    <n v="0"/>
    <x v="0"/>
    <x v="0"/>
    <x v="0"/>
    <x v="0"/>
    <x v="0"/>
    <x v="0"/>
    <x v="0"/>
    <x v="0"/>
    <x v="0"/>
    <x v="0"/>
  </r>
  <r>
    <x v="0"/>
    <x v="0"/>
    <x v="24"/>
    <x v="78"/>
    <x v="3"/>
    <n v="0"/>
    <n v="0"/>
    <n v="0"/>
    <n v="0"/>
    <n v="20677"/>
    <n v="144739"/>
    <n v="0"/>
    <x v="0"/>
    <x v="0"/>
    <x v="0"/>
    <x v="0"/>
    <x v="0"/>
    <x v="0"/>
    <x v="0"/>
    <x v="0"/>
    <x v="0"/>
    <x v="0"/>
  </r>
  <r>
    <x v="0"/>
    <x v="0"/>
    <x v="24"/>
    <x v="79"/>
    <x v="3"/>
    <n v="6909.52"/>
    <n v="5802.63"/>
    <n v="12712.150000000001"/>
    <n v="296"/>
    <n v="20150"/>
    <n v="141050"/>
    <n v="0.63"/>
    <x v="0"/>
    <x v="0"/>
    <x v="0"/>
    <x v="0"/>
    <x v="0"/>
    <x v="0"/>
    <x v="0"/>
    <x v="0"/>
    <x v="0"/>
    <x v="0"/>
  </r>
  <r>
    <x v="0"/>
    <x v="0"/>
    <x v="24"/>
    <x v="80"/>
    <x v="3"/>
    <n v="0"/>
    <n v="0"/>
    <n v="0"/>
    <n v="0"/>
    <n v="17577"/>
    <n v="123039"/>
    <n v="0"/>
    <x v="0"/>
    <x v="0"/>
    <x v="0"/>
    <x v="0"/>
    <x v="0"/>
    <x v="0"/>
    <x v="0"/>
    <x v="0"/>
    <x v="0"/>
    <x v="0"/>
  </r>
  <r>
    <x v="0"/>
    <x v="0"/>
    <x v="24"/>
    <x v="81"/>
    <x v="3"/>
    <n v="28.34"/>
    <n v="113.36"/>
    <n v="141.69999999999999"/>
    <n v="3"/>
    <n v="18600"/>
    <n v="130200"/>
    <n v="0.01"/>
    <x v="0"/>
    <x v="0"/>
    <x v="0"/>
    <x v="0"/>
    <x v="0"/>
    <x v="0"/>
    <x v="0"/>
    <x v="0"/>
    <x v="0"/>
    <x v="0"/>
  </r>
  <r>
    <x v="0"/>
    <x v="0"/>
    <x v="24"/>
    <x v="82"/>
    <x v="3"/>
    <n v="0"/>
    <n v="0"/>
    <n v="0"/>
    <n v="0"/>
    <n v="18600"/>
    <n v="130200"/>
    <n v="0"/>
    <x v="0"/>
    <x v="0"/>
    <x v="0"/>
    <x v="0"/>
    <x v="0"/>
    <x v="0"/>
    <x v="0"/>
    <x v="0"/>
    <x v="0"/>
    <x v="0"/>
  </r>
  <r>
    <x v="0"/>
    <x v="0"/>
    <x v="24"/>
    <x v="83"/>
    <x v="3"/>
    <n v="2334.7199999999998"/>
    <n v="3140.71"/>
    <n v="5475.43"/>
    <n v="131"/>
    <n v="17050"/>
    <n v="119350"/>
    <n v="0.32"/>
    <x v="0"/>
    <x v="0"/>
    <x v="0"/>
    <x v="0"/>
    <x v="0"/>
    <x v="0"/>
    <x v="0"/>
    <x v="0"/>
    <x v="0"/>
    <x v="0"/>
  </r>
  <r>
    <x v="0"/>
    <x v="0"/>
    <x v="24"/>
    <x v="84"/>
    <x v="3"/>
    <n v="1114.98"/>
    <n v="1052.42"/>
    <n v="2167.4"/>
    <n v="57"/>
    <n v="15500"/>
    <n v="108500"/>
    <n v="0.14000000000000001"/>
    <x v="0"/>
    <x v="0"/>
    <x v="0"/>
    <x v="0"/>
    <x v="0"/>
    <x v="0"/>
    <x v="0"/>
    <x v="0"/>
    <x v="0"/>
    <x v="0"/>
  </r>
  <r>
    <x v="0"/>
    <x v="0"/>
    <x v="24"/>
    <x v="10"/>
    <x v="3"/>
    <n v="1269.3800000000001"/>
    <n v="3172.51"/>
    <n v="4441.8900000000003"/>
    <n v="50"/>
    <n v="44423"/>
    <n v="310961"/>
    <n v="0.1"/>
    <x v="0"/>
    <x v="0"/>
    <x v="0"/>
    <x v="0"/>
    <x v="0"/>
    <x v="0"/>
    <x v="0"/>
    <x v="0"/>
    <x v="0"/>
    <x v="0"/>
  </r>
  <r>
    <x v="0"/>
    <x v="0"/>
    <x v="24"/>
    <x v="85"/>
    <x v="3"/>
    <n v="34.71"/>
    <n v="1167.1600000000001"/>
    <n v="1201.8700000000001"/>
    <n v="5"/>
    <n v="0"/>
    <n v="0"/>
    <n v="0"/>
    <x v="0"/>
    <x v="0"/>
    <x v="0"/>
    <x v="0"/>
    <x v="0"/>
    <x v="0"/>
    <x v="0"/>
    <x v="0"/>
    <x v="0"/>
    <x v="0"/>
  </r>
  <r>
    <x v="0"/>
    <x v="0"/>
    <x v="24"/>
    <x v="13"/>
    <x v="3"/>
    <n v="72"/>
    <n v="0"/>
    <n v="72"/>
    <n v="2"/>
    <n v="0"/>
    <n v="0"/>
    <n v="0"/>
    <x v="0"/>
    <x v="0"/>
    <x v="0"/>
    <x v="0"/>
    <x v="0"/>
    <x v="0"/>
    <x v="0"/>
    <x v="0"/>
    <x v="0"/>
    <x v="0"/>
  </r>
  <r>
    <x v="0"/>
    <x v="0"/>
    <x v="24"/>
    <x v="86"/>
    <x v="3"/>
    <n v="0"/>
    <n v="0"/>
    <n v="0"/>
    <n v="0"/>
    <n v="15500"/>
    <n v="108500"/>
    <n v="0"/>
    <x v="0"/>
    <x v="0"/>
    <x v="0"/>
    <x v="0"/>
    <x v="0"/>
    <x v="0"/>
    <x v="0"/>
    <x v="0"/>
    <x v="0"/>
    <x v="0"/>
  </r>
  <r>
    <x v="0"/>
    <x v="0"/>
    <x v="25"/>
    <x v="32"/>
    <x v="3"/>
    <n v="2087.34"/>
    <n v="1442.05"/>
    <n v="3529.3900000000003"/>
    <n v="82"/>
    <n v="17577"/>
    <n v="123039"/>
    <n v="0.2"/>
    <x v="0"/>
    <x v="0"/>
    <x v="0"/>
    <x v="0"/>
    <x v="0"/>
    <x v="0"/>
    <x v="0"/>
    <x v="0"/>
    <x v="0"/>
    <x v="0"/>
  </r>
  <r>
    <x v="0"/>
    <x v="0"/>
    <x v="25"/>
    <x v="64"/>
    <x v="3"/>
    <n v="0"/>
    <n v="0"/>
    <n v="0"/>
    <n v="0"/>
    <n v="22723"/>
    <n v="159061"/>
    <n v="0"/>
    <x v="0"/>
    <x v="0"/>
    <x v="0"/>
    <x v="0"/>
    <x v="0"/>
    <x v="0"/>
    <x v="0"/>
    <x v="0"/>
    <x v="0"/>
    <x v="0"/>
  </r>
  <r>
    <x v="0"/>
    <x v="0"/>
    <x v="26"/>
    <x v="87"/>
    <x v="3"/>
    <n v="0"/>
    <n v="0"/>
    <n v="0"/>
    <n v="0"/>
    <n v="4650"/>
    <n v="32550"/>
    <n v="0"/>
    <x v="0"/>
    <x v="0"/>
    <x v="0"/>
    <x v="0"/>
    <x v="0"/>
    <x v="0"/>
    <x v="0"/>
    <x v="0"/>
    <x v="0"/>
    <x v="0"/>
  </r>
  <r>
    <x v="0"/>
    <x v="0"/>
    <x v="26"/>
    <x v="88"/>
    <x v="3"/>
    <n v="0"/>
    <n v="0"/>
    <n v="0"/>
    <n v="0"/>
    <n v="4650"/>
    <n v="32550"/>
    <n v="0"/>
    <x v="0"/>
    <x v="0"/>
    <x v="0"/>
    <x v="0"/>
    <x v="0"/>
    <x v="0"/>
    <x v="0"/>
    <x v="0"/>
    <x v="0"/>
    <x v="0"/>
  </r>
  <r>
    <x v="0"/>
    <x v="0"/>
    <x v="27"/>
    <x v="89"/>
    <x v="3"/>
    <n v="0"/>
    <n v="0"/>
    <n v="0"/>
    <n v="0"/>
    <n v="6727"/>
    <n v="47089"/>
    <n v="0"/>
    <x v="0"/>
    <x v="0"/>
    <x v="0"/>
    <x v="0"/>
    <x v="0"/>
    <x v="0"/>
    <x v="0"/>
    <x v="0"/>
    <x v="0"/>
    <x v="0"/>
  </r>
  <r>
    <x v="0"/>
    <x v="0"/>
    <x v="27"/>
    <x v="90"/>
    <x v="3"/>
    <n v="0"/>
    <n v="0"/>
    <n v="0"/>
    <n v="0"/>
    <n v="6727"/>
    <n v="47089"/>
    <n v="0"/>
    <x v="0"/>
    <x v="0"/>
    <x v="0"/>
    <x v="0"/>
    <x v="0"/>
    <x v="0"/>
    <x v="0"/>
    <x v="0"/>
    <x v="0"/>
    <x v="0"/>
  </r>
  <r>
    <x v="0"/>
    <x v="0"/>
    <x v="27"/>
    <x v="91"/>
    <x v="3"/>
    <n v="0"/>
    <n v="0"/>
    <n v="0"/>
    <n v="0"/>
    <n v="6727"/>
    <n v="47089"/>
    <n v="0"/>
    <x v="0"/>
    <x v="0"/>
    <x v="0"/>
    <x v="0"/>
    <x v="0"/>
    <x v="0"/>
    <x v="0"/>
    <x v="0"/>
    <x v="0"/>
    <x v="0"/>
  </r>
  <r>
    <x v="0"/>
    <x v="0"/>
    <x v="28"/>
    <x v="92"/>
    <x v="3"/>
    <n v="0"/>
    <n v="0"/>
    <n v="0"/>
    <n v="0"/>
    <n v="0"/>
    <n v="0"/>
    <n v="0"/>
    <x v="0"/>
    <x v="0"/>
    <x v="0"/>
    <x v="0"/>
    <x v="0"/>
    <x v="0"/>
    <x v="0"/>
    <x v="0"/>
    <x v="0"/>
    <x v="0"/>
  </r>
  <r>
    <x v="0"/>
    <x v="0"/>
    <x v="29"/>
    <x v="93"/>
    <x v="3"/>
    <n v="0"/>
    <n v="0"/>
    <n v="0"/>
    <n v="0"/>
    <n v="0"/>
    <n v="0"/>
    <n v="0"/>
    <x v="0"/>
    <x v="0"/>
    <x v="0"/>
    <x v="0"/>
    <x v="0"/>
    <x v="0"/>
    <x v="0"/>
    <x v="0"/>
    <x v="0"/>
    <x v="0"/>
  </r>
  <r>
    <x v="0"/>
    <x v="0"/>
    <x v="29"/>
    <x v="94"/>
    <x v="3"/>
    <n v="1630.24"/>
    <n v="674.91"/>
    <n v="2305.15"/>
    <n v="14"/>
    <n v="0"/>
    <n v="0"/>
    <n v="0"/>
    <x v="0"/>
    <x v="0"/>
    <x v="0"/>
    <x v="0"/>
    <x v="0"/>
    <x v="0"/>
    <x v="0"/>
    <x v="0"/>
    <x v="0"/>
    <x v="0"/>
  </r>
  <r>
    <x v="0"/>
    <x v="0"/>
    <x v="29"/>
    <x v="95"/>
    <x v="3"/>
    <n v="2391.4"/>
    <n v="1299.9100000000001"/>
    <n v="3691.3100000000004"/>
    <n v="12"/>
    <n v="0"/>
    <n v="0"/>
    <n v="0"/>
    <x v="0"/>
    <x v="0"/>
    <x v="0"/>
    <x v="0"/>
    <x v="0"/>
    <x v="0"/>
    <x v="0"/>
    <x v="0"/>
    <x v="0"/>
    <x v="0"/>
  </r>
  <r>
    <x v="0"/>
    <x v="0"/>
    <x v="29"/>
    <x v="96"/>
    <x v="3"/>
    <n v="6.4"/>
    <n v="0"/>
    <n v="6.4"/>
    <n v="1"/>
    <n v="0"/>
    <n v="0"/>
    <n v="0"/>
    <x v="0"/>
    <x v="0"/>
    <x v="0"/>
    <x v="0"/>
    <x v="0"/>
    <x v="0"/>
    <x v="0"/>
    <x v="0"/>
    <x v="0"/>
    <x v="0"/>
  </r>
  <r>
    <x v="0"/>
    <x v="0"/>
    <x v="29"/>
    <x v="97"/>
    <x v="3"/>
    <n v="1878.11"/>
    <n v="3620.36"/>
    <n v="5498.47"/>
    <n v="30"/>
    <n v="17577"/>
    <n v="175770"/>
    <n v="0.31"/>
    <x v="0"/>
    <x v="0"/>
    <x v="0"/>
    <x v="0"/>
    <x v="0"/>
    <x v="0"/>
    <x v="0"/>
    <x v="0"/>
    <x v="0"/>
    <x v="0"/>
  </r>
  <r>
    <x v="0"/>
    <x v="0"/>
    <x v="30"/>
    <x v="98"/>
    <x v="3"/>
    <n v="2215.25"/>
    <n v="6546.2"/>
    <n v="8761.4500000000007"/>
    <n v="35"/>
    <n v="36177"/>
    <n v="253239"/>
    <n v="0.24"/>
    <x v="0"/>
    <x v="0"/>
    <x v="0"/>
    <x v="0"/>
    <x v="0"/>
    <x v="0"/>
    <x v="0"/>
    <x v="0"/>
    <x v="0"/>
    <x v="0"/>
  </r>
  <r>
    <x v="0"/>
    <x v="0"/>
    <x v="30"/>
    <x v="99"/>
    <x v="3"/>
    <n v="4536.6499999999996"/>
    <n v="53847.47"/>
    <n v="58384.12"/>
    <n v="169"/>
    <n v="16027"/>
    <n v="112189"/>
    <n v="3.64"/>
    <x v="0"/>
    <x v="0"/>
    <x v="0"/>
    <x v="0"/>
    <x v="0"/>
    <x v="0"/>
    <x v="0"/>
    <x v="0"/>
    <x v="0"/>
    <x v="0"/>
  </r>
  <r>
    <x v="0"/>
    <x v="0"/>
    <x v="30"/>
    <x v="100"/>
    <x v="3"/>
    <n v="12456.95"/>
    <n v="82956.039999999994"/>
    <n v="95412.989999999991"/>
    <n v="380"/>
    <n v="14477"/>
    <n v="101339"/>
    <n v="6.59"/>
    <x v="0"/>
    <x v="0"/>
    <x v="0"/>
    <x v="0"/>
    <x v="0"/>
    <x v="0"/>
    <x v="0"/>
    <x v="0"/>
    <x v="0"/>
    <x v="0"/>
  </r>
  <r>
    <x v="0"/>
    <x v="0"/>
    <x v="30"/>
    <x v="101"/>
    <x v="3"/>
    <n v="5671.8"/>
    <n v="57127.06"/>
    <n v="62798.86"/>
    <n v="210"/>
    <n v="10323"/>
    <n v="72261"/>
    <n v="6.08"/>
    <x v="0"/>
    <x v="0"/>
    <x v="0"/>
    <x v="0"/>
    <x v="0"/>
    <x v="0"/>
    <x v="0"/>
    <x v="0"/>
    <x v="0"/>
    <x v="0"/>
  </r>
  <r>
    <x v="0"/>
    <x v="0"/>
    <x v="30"/>
    <x v="102"/>
    <x v="3"/>
    <n v="5287.71"/>
    <n v="50687.86"/>
    <n v="55975.57"/>
    <n v="191"/>
    <n v="0"/>
    <n v="0"/>
    <n v="0"/>
    <x v="0"/>
    <x v="0"/>
    <x v="0"/>
    <x v="0"/>
    <x v="0"/>
    <x v="0"/>
    <x v="0"/>
    <x v="0"/>
    <x v="0"/>
    <x v="0"/>
  </r>
  <r>
    <x v="0"/>
    <x v="0"/>
    <x v="30"/>
    <x v="103"/>
    <x v="3"/>
    <n v="1865.63"/>
    <n v="26216.45"/>
    <n v="28082.080000000002"/>
    <n v="75"/>
    <n v="0"/>
    <n v="0"/>
    <n v="0"/>
    <x v="0"/>
    <x v="0"/>
    <x v="0"/>
    <x v="0"/>
    <x v="0"/>
    <x v="0"/>
    <x v="0"/>
    <x v="0"/>
    <x v="0"/>
    <x v="0"/>
  </r>
  <r>
    <x v="0"/>
    <x v="0"/>
    <x v="30"/>
    <x v="104"/>
    <x v="3"/>
    <n v="21188.2"/>
    <n v="11873.35"/>
    <n v="33061.550000000003"/>
    <n v="35"/>
    <n v="7223"/>
    <n v="50561"/>
    <n v="4.58"/>
    <x v="0"/>
    <x v="0"/>
    <x v="0"/>
    <x v="0"/>
    <x v="0"/>
    <x v="0"/>
    <x v="0"/>
    <x v="0"/>
    <x v="0"/>
    <x v="0"/>
  </r>
  <r>
    <x v="0"/>
    <x v="0"/>
    <x v="30"/>
    <x v="105"/>
    <x v="3"/>
    <n v="676.01"/>
    <n v="5413.59"/>
    <n v="6089.6"/>
    <n v="27"/>
    <n v="0"/>
    <n v="0"/>
    <n v="0"/>
    <x v="0"/>
    <x v="0"/>
    <x v="0"/>
    <x v="0"/>
    <x v="0"/>
    <x v="0"/>
    <x v="0"/>
    <x v="0"/>
    <x v="0"/>
    <x v="0"/>
  </r>
  <r>
    <x v="0"/>
    <x v="0"/>
    <x v="30"/>
    <x v="106"/>
    <x v="3"/>
    <n v="1348.2"/>
    <n v="3868.51"/>
    <n v="5216.71"/>
    <n v="9"/>
    <n v="17050"/>
    <n v="119350"/>
    <n v="0.31"/>
    <x v="0"/>
    <x v="0"/>
    <x v="0"/>
    <x v="0"/>
    <x v="0"/>
    <x v="0"/>
    <x v="0"/>
    <x v="0"/>
    <x v="0"/>
    <x v="0"/>
  </r>
  <r>
    <x v="0"/>
    <x v="0"/>
    <x v="31"/>
    <x v="107"/>
    <x v="3"/>
    <n v="4304.84"/>
    <n v="3981.79"/>
    <n v="8286.630000000001"/>
    <n v="19"/>
    <n v="0"/>
    <n v="0"/>
    <n v="0"/>
    <x v="0"/>
    <x v="0"/>
    <x v="0"/>
    <x v="0"/>
    <x v="0"/>
    <x v="0"/>
    <x v="0"/>
    <x v="0"/>
    <x v="0"/>
    <x v="0"/>
  </r>
  <r>
    <x v="0"/>
    <x v="0"/>
    <x v="31"/>
    <x v="108"/>
    <x v="3"/>
    <n v="1879.95"/>
    <n v="1363.5"/>
    <n v="3243.45"/>
    <n v="20"/>
    <n v="0"/>
    <n v="0"/>
    <n v="0"/>
    <x v="0"/>
    <x v="0"/>
    <x v="0"/>
    <x v="0"/>
    <x v="0"/>
    <x v="0"/>
    <x v="0"/>
    <x v="0"/>
    <x v="0"/>
    <x v="0"/>
  </r>
  <r>
    <x v="0"/>
    <x v="0"/>
    <x v="31"/>
    <x v="109"/>
    <x v="3"/>
    <n v="1249.9000000000001"/>
    <n v="89.38"/>
    <n v="1339.2800000000002"/>
    <n v="8"/>
    <n v="0"/>
    <n v="0"/>
    <n v="0"/>
    <x v="0"/>
    <x v="0"/>
    <x v="0"/>
    <x v="0"/>
    <x v="0"/>
    <x v="0"/>
    <x v="0"/>
    <x v="0"/>
    <x v="0"/>
    <x v="0"/>
  </r>
  <r>
    <x v="0"/>
    <x v="0"/>
    <x v="31"/>
    <x v="110"/>
    <x v="3"/>
    <n v="162.84"/>
    <n v="1989.53"/>
    <n v="2152.37"/>
    <n v="15"/>
    <n v="0"/>
    <n v="0"/>
    <n v="0"/>
    <x v="0"/>
    <x v="0"/>
    <x v="0"/>
    <x v="0"/>
    <x v="0"/>
    <x v="0"/>
    <x v="0"/>
    <x v="0"/>
    <x v="0"/>
    <x v="0"/>
  </r>
  <r>
    <x v="0"/>
    <x v="0"/>
    <x v="31"/>
    <x v="111"/>
    <x v="3"/>
    <n v="906.9"/>
    <n v="574.75"/>
    <n v="1481.65"/>
    <n v="7"/>
    <n v="0"/>
    <n v="0"/>
    <n v="0"/>
    <x v="0"/>
    <x v="0"/>
    <x v="0"/>
    <x v="0"/>
    <x v="0"/>
    <x v="0"/>
    <x v="0"/>
    <x v="0"/>
    <x v="0"/>
    <x v="0"/>
  </r>
  <r>
    <x v="0"/>
    <x v="0"/>
    <x v="31"/>
    <x v="112"/>
    <x v="3"/>
    <n v="535.79999999999995"/>
    <n v="630.05999999999995"/>
    <n v="1165.8599999999999"/>
    <n v="6"/>
    <n v="13950"/>
    <n v="139500"/>
    <n v="0.08"/>
    <x v="0"/>
    <x v="0"/>
    <x v="0"/>
    <x v="0"/>
    <x v="0"/>
    <x v="0"/>
    <x v="0"/>
    <x v="0"/>
    <x v="0"/>
    <x v="0"/>
  </r>
  <r>
    <x v="0"/>
    <x v="0"/>
    <x v="32"/>
    <x v="113"/>
    <x v="3"/>
    <n v="3371.59"/>
    <n v="2287.61"/>
    <n v="5659.2000000000007"/>
    <n v="88"/>
    <n v="5177"/>
    <n v="36239"/>
    <n v="1.0900000000000001"/>
    <x v="0"/>
    <x v="0"/>
    <x v="0"/>
    <x v="0"/>
    <x v="0"/>
    <x v="0"/>
    <x v="0"/>
    <x v="0"/>
    <x v="0"/>
    <x v="0"/>
  </r>
  <r>
    <x v="0"/>
    <x v="0"/>
    <x v="32"/>
    <x v="114"/>
    <x v="3"/>
    <n v="337.81"/>
    <n v="6868.44"/>
    <n v="7206.25"/>
    <n v="31"/>
    <n v="31000"/>
    <n v="217000"/>
    <n v="0.23"/>
    <x v="0"/>
    <x v="0"/>
    <x v="0"/>
    <x v="0"/>
    <x v="0"/>
    <x v="0"/>
    <x v="0"/>
    <x v="0"/>
    <x v="0"/>
    <x v="0"/>
  </r>
  <r>
    <x v="0"/>
    <x v="0"/>
    <x v="32"/>
    <x v="115"/>
    <x v="3"/>
    <n v="6368.53"/>
    <n v="20357.490000000002"/>
    <n v="26726.02"/>
    <n v="165"/>
    <n v="0"/>
    <n v="0"/>
    <n v="0"/>
    <x v="0"/>
    <x v="0"/>
    <x v="0"/>
    <x v="0"/>
    <x v="0"/>
    <x v="0"/>
    <x v="0"/>
    <x v="0"/>
    <x v="0"/>
    <x v="0"/>
  </r>
  <r>
    <x v="0"/>
    <x v="0"/>
    <x v="32"/>
    <x v="116"/>
    <x v="3"/>
    <n v="4033.4"/>
    <n v="19685.810000000001"/>
    <n v="23719.210000000003"/>
    <n v="51"/>
    <n v="0"/>
    <n v="0"/>
    <n v="0"/>
    <x v="0"/>
    <x v="0"/>
    <x v="0"/>
    <x v="0"/>
    <x v="0"/>
    <x v="0"/>
    <x v="0"/>
    <x v="0"/>
    <x v="0"/>
    <x v="0"/>
  </r>
  <r>
    <x v="0"/>
    <x v="0"/>
    <x v="33"/>
    <x v="117"/>
    <x v="3"/>
    <n v="2632.09"/>
    <n v="11686.76"/>
    <n v="14318.85"/>
    <n v="69"/>
    <n v="0"/>
    <n v="0"/>
    <n v="0"/>
    <x v="0"/>
    <x v="0"/>
    <x v="0"/>
    <x v="0"/>
    <x v="0"/>
    <x v="0"/>
    <x v="0"/>
    <x v="0"/>
    <x v="0"/>
    <x v="0"/>
  </r>
  <r>
    <x v="0"/>
    <x v="0"/>
    <x v="33"/>
    <x v="118"/>
    <x v="3"/>
    <n v="1345.05"/>
    <n v="4531.1099999999997"/>
    <n v="5876.16"/>
    <n v="13"/>
    <n v="0"/>
    <n v="0"/>
    <n v="0"/>
    <x v="0"/>
    <x v="0"/>
    <x v="0"/>
    <x v="0"/>
    <x v="0"/>
    <x v="0"/>
    <x v="0"/>
    <x v="0"/>
    <x v="0"/>
    <x v="0"/>
  </r>
  <r>
    <x v="0"/>
    <x v="0"/>
    <x v="33"/>
    <x v="118"/>
    <x v="3"/>
    <n v="1535.55"/>
    <n v="2406.46"/>
    <n v="3942.01"/>
    <n v="19"/>
    <n v="0"/>
    <n v="0"/>
    <n v="0"/>
    <x v="0"/>
    <x v="0"/>
    <x v="0"/>
    <x v="0"/>
    <x v="0"/>
    <x v="0"/>
    <x v="0"/>
    <x v="0"/>
    <x v="0"/>
    <x v="0"/>
  </r>
  <r>
    <x v="0"/>
    <x v="0"/>
    <x v="0"/>
    <x v="0"/>
    <x v="4"/>
    <n v="0"/>
    <n v="0"/>
    <n v="0"/>
    <n v="0"/>
    <n v="24475"/>
    <n v="171325"/>
    <n v="0"/>
    <x v="0"/>
    <x v="0"/>
    <x v="0"/>
    <x v="0"/>
    <x v="0"/>
    <x v="0"/>
    <x v="0"/>
    <x v="0"/>
    <x v="0"/>
    <x v="0"/>
  </r>
  <r>
    <x v="0"/>
    <x v="0"/>
    <x v="0"/>
    <x v="1"/>
    <x v="4"/>
    <n v="0"/>
    <n v="0"/>
    <n v="0"/>
    <n v="0"/>
    <n v="24383"/>
    <n v="170681"/>
    <n v="0"/>
    <x v="0"/>
    <x v="0"/>
    <x v="0"/>
    <x v="0"/>
    <x v="0"/>
    <x v="0"/>
    <x v="0"/>
    <x v="0"/>
    <x v="0"/>
    <x v="0"/>
  </r>
  <r>
    <x v="0"/>
    <x v="0"/>
    <x v="0"/>
    <x v="2"/>
    <x v="4"/>
    <n v="0"/>
    <n v="0"/>
    <n v="0"/>
    <n v="0"/>
    <n v="8165"/>
    <n v="57155"/>
    <n v="0"/>
    <x v="0"/>
    <x v="0"/>
    <x v="0"/>
    <x v="0"/>
    <x v="0"/>
    <x v="0"/>
    <x v="0"/>
    <x v="0"/>
    <x v="0"/>
    <x v="0"/>
  </r>
  <r>
    <x v="0"/>
    <x v="0"/>
    <x v="0"/>
    <x v="3"/>
    <x v="4"/>
    <n v="0"/>
    <n v="0"/>
    <n v="0"/>
    <n v="0"/>
    <n v="8437"/>
    <n v="59059"/>
    <n v="0"/>
    <x v="0"/>
    <x v="0"/>
    <x v="0"/>
    <x v="0"/>
    <x v="0"/>
    <x v="0"/>
    <x v="0"/>
    <x v="0"/>
    <x v="0"/>
    <x v="0"/>
  </r>
  <r>
    <x v="0"/>
    <x v="0"/>
    <x v="0"/>
    <x v="4"/>
    <x v="4"/>
    <n v="0"/>
    <n v="0"/>
    <n v="0"/>
    <n v="0"/>
    <n v="8437"/>
    <n v="59059"/>
    <n v="0"/>
    <x v="0"/>
    <x v="0"/>
    <x v="0"/>
    <x v="0"/>
    <x v="0"/>
    <x v="0"/>
    <x v="0"/>
    <x v="0"/>
    <x v="0"/>
    <x v="0"/>
  </r>
  <r>
    <x v="0"/>
    <x v="0"/>
    <x v="0"/>
    <x v="5"/>
    <x v="4"/>
    <n v="0"/>
    <n v="0"/>
    <n v="0"/>
    <n v="0"/>
    <n v="0"/>
    <n v="0"/>
    <n v="0"/>
    <x v="0"/>
    <x v="0"/>
    <x v="0"/>
    <x v="0"/>
    <x v="0"/>
    <x v="0"/>
    <x v="0"/>
    <x v="0"/>
    <x v="0"/>
    <x v="0"/>
  </r>
  <r>
    <x v="0"/>
    <x v="0"/>
    <x v="0"/>
    <x v="6"/>
    <x v="4"/>
    <n v="0"/>
    <n v="0"/>
    <n v="0"/>
    <n v="0"/>
    <n v="0"/>
    <n v="0"/>
    <n v="0"/>
    <x v="0"/>
    <x v="0"/>
    <x v="0"/>
    <x v="0"/>
    <x v="0"/>
    <x v="0"/>
    <x v="0"/>
    <x v="0"/>
    <x v="0"/>
    <x v="0"/>
  </r>
  <r>
    <x v="0"/>
    <x v="0"/>
    <x v="0"/>
    <x v="7"/>
    <x v="4"/>
    <n v="0"/>
    <n v="0"/>
    <n v="0"/>
    <n v="0"/>
    <n v="5821"/>
    <n v="40747"/>
    <n v="0"/>
    <x v="0"/>
    <x v="0"/>
    <x v="0"/>
    <x v="0"/>
    <x v="0"/>
    <x v="0"/>
    <x v="0"/>
    <x v="0"/>
    <x v="0"/>
    <x v="0"/>
  </r>
  <r>
    <x v="0"/>
    <x v="0"/>
    <x v="0"/>
    <x v="8"/>
    <x v="4"/>
    <n v="0"/>
    <n v="0"/>
    <n v="0"/>
    <n v="0"/>
    <n v="0"/>
    <n v="0"/>
    <n v="0"/>
    <x v="0"/>
    <x v="0"/>
    <x v="0"/>
    <x v="0"/>
    <x v="0"/>
    <x v="0"/>
    <x v="0"/>
    <x v="0"/>
    <x v="0"/>
    <x v="0"/>
  </r>
  <r>
    <x v="0"/>
    <x v="0"/>
    <x v="1"/>
    <x v="9"/>
    <x v="4"/>
    <n v="20609.93"/>
    <n v="314849.7"/>
    <n v="335459.63"/>
    <n v="38"/>
    <n v="0"/>
    <n v="0"/>
    <n v="0"/>
    <x v="0"/>
    <x v="0"/>
    <x v="0"/>
    <x v="0"/>
    <x v="0"/>
    <x v="0"/>
    <x v="0"/>
    <x v="0"/>
    <x v="0"/>
    <x v="0"/>
  </r>
  <r>
    <x v="0"/>
    <x v="0"/>
    <x v="1"/>
    <x v="10"/>
    <x v="4"/>
    <n v="67483.42"/>
    <n v="591547.9"/>
    <n v="659031.32000000007"/>
    <n v="42"/>
    <n v="44423"/>
    <n v="310961"/>
    <n v="14.84"/>
    <x v="0"/>
    <x v="0"/>
    <x v="0"/>
    <x v="0"/>
    <x v="0"/>
    <x v="0"/>
    <x v="0"/>
    <x v="0"/>
    <x v="0"/>
    <x v="0"/>
  </r>
  <r>
    <x v="0"/>
    <x v="0"/>
    <x v="1"/>
    <x v="11"/>
    <x v="4"/>
    <n v="0"/>
    <n v="0"/>
    <n v="0"/>
    <n v="0"/>
    <n v="31000"/>
    <n v="217000"/>
    <n v="0"/>
    <x v="0"/>
    <x v="0"/>
    <x v="0"/>
    <x v="0"/>
    <x v="0"/>
    <x v="0"/>
    <x v="0"/>
    <x v="0"/>
    <x v="0"/>
    <x v="0"/>
  </r>
  <r>
    <x v="0"/>
    <x v="0"/>
    <x v="1"/>
    <x v="12"/>
    <x v="4"/>
    <n v="0"/>
    <n v="7393.8"/>
    <n v="7393.8"/>
    <n v="3"/>
    <n v="0"/>
    <n v="0"/>
    <n v="0"/>
    <x v="0"/>
    <x v="0"/>
    <x v="0"/>
    <x v="0"/>
    <x v="0"/>
    <x v="0"/>
    <x v="0"/>
    <x v="0"/>
    <x v="0"/>
    <x v="0"/>
  </r>
  <r>
    <x v="0"/>
    <x v="0"/>
    <x v="1"/>
    <x v="13"/>
    <x v="4"/>
    <n v="20145.150000000001"/>
    <n v="275617.09999999998"/>
    <n v="295762.25"/>
    <n v="29"/>
    <n v="0"/>
    <n v="0"/>
    <n v="0"/>
    <x v="0"/>
    <x v="0"/>
    <x v="0"/>
    <x v="0"/>
    <x v="0"/>
    <x v="0"/>
    <x v="0"/>
    <x v="0"/>
    <x v="0"/>
    <x v="0"/>
  </r>
  <r>
    <x v="0"/>
    <x v="0"/>
    <x v="1"/>
    <x v="14"/>
    <x v="4"/>
    <n v="0"/>
    <n v="6505.33"/>
    <n v="6505.33"/>
    <n v="2"/>
    <n v="29977"/>
    <n v="209839"/>
    <n v="0.22"/>
    <x v="0"/>
    <x v="0"/>
    <x v="0"/>
    <x v="0"/>
    <x v="0"/>
    <x v="0"/>
    <x v="0"/>
    <x v="0"/>
    <x v="0"/>
    <x v="0"/>
  </r>
  <r>
    <x v="0"/>
    <x v="0"/>
    <x v="1"/>
    <x v="15"/>
    <x v="4"/>
    <n v="0"/>
    <n v="0"/>
    <n v="0"/>
    <n v="0"/>
    <n v="0"/>
    <n v="0"/>
    <n v="0"/>
    <x v="0"/>
    <x v="0"/>
    <x v="0"/>
    <x v="0"/>
    <x v="0"/>
    <x v="0"/>
    <x v="0"/>
    <x v="0"/>
    <x v="0"/>
    <x v="0"/>
  </r>
  <r>
    <x v="0"/>
    <x v="0"/>
    <x v="2"/>
    <x v="16"/>
    <x v="4"/>
    <n v="14147.76"/>
    <n v="197824.5"/>
    <n v="211972.26"/>
    <n v="11"/>
    <n v="43400"/>
    <n v="303800"/>
    <n v="4.88"/>
    <x v="0"/>
    <x v="0"/>
    <x v="0"/>
    <x v="0"/>
    <x v="0"/>
    <x v="0"/>
    <x v="0"/>
    <x v="0"/>
    <x v="0"/>
    <x v="0"/>
  </r>
  <r>
    <x v="0"/>
    <x v="0"/>
    <x v="2"/>
    <x v="17"/>
    <x v="4"/>
    <n v="0"/>
    <n v="14958.9"/>
    <n v="14958.9"/>
    <n v="2"/>
    <n v="39277"/>
    <n v="274939"/>
    <n v="0.38"/>
    <x v="0"/>
    <x v="0"/>
    <x v="0"/>
    <x v="0"/>
    <x v="0"/>
    <x v="0"/>
    <x v="0"/>
    <x v="0"/>
    <x v="0"/>
    <x v="0"/>
  </r>
  <r>
    <x v="0"/>
    <x v="0"/>
    <x v="2"/>
    <x v="18"/>
    <x v="4"/>
    <n v="0"/>
    <n v="0"/>
    <n v="0"/>
    <n v="0"/>
    <n v="0"/>
    <n v="0"/>
    <n v="0"/>
    <x v="0"/>
    <x v="0"/>
    <x v="0"/>
    <x v="0"/>
    <x v="0"/>
    <x v="0"/>
    <x v="0"/>
    <x v="0"/>
    <x v="0"/>
    <x v="0"/>
  </r>
  <r>
    <x v="0"/>
    <x v="0"/>
    <x v="3"/>
    <x v="19"/>
    <x v="4"/>
    <n v="0"/>
    <n v="0"/>
    <n v="0"/>
    <n v="0"/>
    <n v="31000"/>
    <n v="310000"/>
    <n v="0"/>
    <x v="0"/>
    <x v="0"/>
    <x v="0"/>
    <x v="0"/>
    <x v="0"/>
    <x v="0"/>
    <x v="0"/>
    <x v="0"/>
    <x v="0"/>
    <x v="0"/>
  </r>
  <r>
    <x v="0"/>
    <x v="0"/>
    <x v="3"/>
    <x v="20"/>
    <x v="4"/>
    <n v="26448.42"/>
    <n v="0"/>
    <n v="26448.42"/>
    <n v="3"/>
    <n v="0"/>
    <n v="0"/>
    <n v="0"/>
    <x v="0"/>
    <x v="0"/>
    <x v="0"/>
    <x v="0"/>
    <x v="0"/>
    <x v="0"/>
    <x v="0"/>
    <x v="0"/>
    <x v="0"/>
    <x v="0"/>
  </r>
  <r>
    <x v="0"/>
    <x v="0"/>
    <x v="3"/>
    <x v="21"/>
    <x v="4"/>
    <n v="110147.3"/>
    <n v="248767.2"/>
    <n v="358914.5"/>
    <n v="24"/>
    <n v="62000"/>
    <n v="620000"/>
    <n v="5.79"/>
    <x v="0"/>
    <x v="0"/>
    <x v="0"/>
    <x v="0"/>
    <x v="0"/>
    <x v="0"/>
    <x v="0"/>
    <x v="0"/>
    <x v="0"/>
    <x v="0"/>
  </r>
  <r>
    <x v="0"/>
    <x v="0"/>
    <x v="3"/>
    <x v="22"/>
    <x v="4"/>
    <n v="0"/>
    <n v="0"/>
    <n v="0"/>
    <n v="0"/>
    <n v="14973"/>
    <n v="149730"/>
    <n v="0"/>
    <x v="0"/>
    <x v="0"/>
    <x v="0"/>
    <x v="0"/>
    <x v="0"/>
    <x v="0"/>
    <x v="0"/>
    <x v="0"/>
    <x v="0"/>
    <x v="0"/>
  </r>
  <r>
    <x v="0"/>
    <x v="0"/>
    <x v="4"/>
    <x v="23"/>
    <x v="4"/>
    <n v="0"/>
    <n v="0"/>
    <n v="0"/>
    <n v="0"/>
    <n v="12710"/>
    <n v="88970"/>
    <n v="0"/>
    <x v="0"/>
    <x v="0"/>
    <x v="0"/>
    <x v="0"/>
    <x v="0"/>
    <x v="0"/>
    <x v="0"/>
    <x v="0"/>
    <x v="0"/>
    <x v="0"/>
  </r>
  <r>
    <x v="0"/>
    <x v="0"/>
    <x v="4"/>
    <x v="24"/>
    <x v="4"/>
    <n v="0"/>
    <n v="0"/>
    <n v="0"/>
    <n v="0"/>
    <n v="11377"/>
    <n v="79639"/>
    <n v="0"/>
    <x v="0"/>
    <x v="0"/>
    <x v="0"/>
    <x v="0"/>
    <x v="0"/>
    <x v="0"/>
    <x v="0"/>
    <x v="0"/>
    <x v="0"/>
    <x v="0"/>
  </r>
  <r>
    <x v="0"/>
    <x v="0"/>
    <x v="5"/>
    <x v="25"/>
    <x v="4"/>
    <n v="68564.25"/>
    <n v="38312.449999999997"/>
    <n v="106876.7"/>
    <n v="7"/>
    <n v="0"/>
    <n v="0"/>
    <n v="0"/>
    <x v="0"/>
    <x v="0"/>
    <x v="0"/>
    <x v="0"/>
    <x v="0"/>
    <x v="0"/>
    <x v="0"/>
    <x v="0"/>
    <x v="0"/>
    <x v="0"/>
  </r>
  <r>
    <x v="0"/>
    <x v="0"/>
    <x v="5"/>
    <x v="26"/>
    <x v="4"/>
    <n v="6553.13"/>
    <n v="640187.1"/>
    <n v="646740.23"/>
    <n v="17"/>
    <n v="0"/>
    <n v="0"/>
    <n v="0"/>
    <x v="0"/>
    <x v="0"/>
    <x v="0"/>
    <x v="0"/>
    <x v="0"/>
    <x v="0"/>
    <x v="0"/>
    <x v="0"/>
    <x v="0"/>
    <x v="0"/>
  </r>
  <r>
    <x v="0"/>
    <x v="0"/>
    <x v="5"/>
    <x v="27"/>
    <x v="4"/>
    <n v="0"/>
    <n v="0"/>
    <n v="0"/>
    <n v="0"/>
    <n v="16523"/>
    <n v="165230"/>
    <n v="0"/>
    <x v="0"/>
    <x v="0"/>
    <x v="0"/>
    <x v="0"/>
    <x v="0"/>
    <x v="0"/>
    <x v="0"/>
    <x v="0"/>
    <x v="0"/>
    <x v="0"/>
  </r>
  <r>
    <x v="0"/>
    <x v="0"/>
    <x v="5"/>
    <x v="28"/>
    <x v="4"/>
    <n v="0"/>
    <n v="0"/>
    <n v="0"/>
    <n v="0"/>
    <n v="23777"/>
    <n v="237770"/>
    <n v="0"/>
    <x v="0"/>
    <x v="0"/>
    <x v="0"/>
    <x v="0"/>
    <x v="0"/>
    <x v="0"/>
    <x v="0"/>
    <x v="0"/>
    <x v="0"/>
    <x v="0"/>
  </r>
  <r>
    <x v="0"/>
    <x v="0"/>
    <x v="5"/>
    <x v="29"/>
    <x v="4"/>
    <n v="41649.03"/>
    <n v="81336.61"/>
    <n v="122985.64"/>
    <n v="7"/>
    <n v="0"/>
    <n v="0"/>
    <n v="0"/>
    <x v="0"/>
    <x v="0"/>
    <x v="0"/>
    <x v="0"/>
    <x v="0"/>
    <x v="0"/>
    <x v="0"/>
    <x v="0"/>
    <x v="0"/>
    <x v="0"/>
  </r>
  <r>
    <x v="0"/>
    <x v="0"/>
    <x v="6"/>
    <x v="30"/>
    <x v="4"/>
    <n v="114853.7"/>
    <n v="222898.9"/>
    <n v="337752.6"/>
    <n v="17"/>
    <n v="0"/>
    <n v="0"/>
    <n v="0"/>
    <x v="0"/>
    <x v="0"/>
    <x v="0"/>
    <x v="0"/>
    <x v="0"/>
    <x v="0"/>
    <x v="0"/>
    <x v="0"/>
    <x v="0"/>
    <x v="0"/>
  </r>
  <r>
    <x v="0"/>
    <x v="0"/>
    <x v="6"/>
    <x v="31"/>
    <x v="4"/>
    <n v="0"/>
    <n v="54847.06"/>
    <n v="54847.06"/>
    <n v="5"/>
    <n v="34100"/>
    <n v="238700"/>
    <n v="1.61"/>
    <x v="0"/>
    <x v="0"/>
    <x v="0"/>
    <x v="0"/>
    <x v="0"/>
    <x v="0"/>
    <x v="0"/>
    <x v="0"/>
    <x v="0"/>
    <x v="0"/>
  </r>
  <r>
    <x v="0"/>
    <x v="0"/>
    <x v="6"/>
    <x v="32"/>
    <x v="4"/>
    <n v="0"/>
    <n v="0"/>
    <n v="0"/>
    <n v="0"/>
    <n v="17577"/>
    <n v="123039"/>
    <n v="0"/>
    <x v="0"/>
    <x v="0"/>
    <x v="0"/>
    <x v="0"/>
    <x v="0"/>
    <x v="0"/>
    <x v="0"/>
    <x v="0"/>
    <x v="0"/>
    <x v="0"/>
  </r>
  <r>
    <x v="0"/>
    <x v="0"/>
    <x v="6"/>
    <x v="33"/>
    <x v="4"/>
    <n v="0"/>
    <n v="42538.61"/>
    <n v="42538.61"/>
    <n v="2"/>
    <n v="0"/>
    <n v="0"/>
    <n v="0"/>
    <x v="0"/>
    <x v="0"/>
    <x v="0"/>
    <x v="0"/>
    <x v="0"/>
    <x v="0"/>
    <x v="0"/>
    <x v="0"/>
    <x v="0"/>
    <x v="0"/>
  </r>
  <r>
    <x v="0"/>
    <x v="0"/>
    <x v="7"/>
    <x v="34"/>
    <x v="4"/>
    <n v="0"/>
    <n v="0"/>
    <n v="0"/>
    <n v="0"/>
    <n v="67177"/>
    <n v="470239"/>
    <n v="0"/>
    <x v="0"/>
    <x v="0"/>
    <x v="0"/>
    <x v="0"/>
    <x v="0"/>
    <x v="0"/>
    <x v="0"/>
    <x v="0"/>
    <x v="0"/>
    <x v="0"/>
  </r>
  <r>
    <x v="0"/>
    <x v="0"/>
    <x v="7"/>
    <x v="3"/>
    <x v="4"/>
    <n v="0"/>
    <n v="0"/>
    <n v="0"/>
    <n v="0"/>
    <n v="8437"/>
    <n v="59059"/>
    <n v="0"/>
    <x v="0"/>
    <x v="0"/>
    <x v="0"/>
    <x v="0"/>
    <x v="0"/>
    <x v="0"/>
    <x v="0"/>
    <x v="0"/>
    <x v="0"/>
    <x v="0"/>
  </r>
  <r>
    <x v="0"/>
    <x v="0"/>
    <x v="8"/>
    <x v="35"/>
    <x v="4"/>
    <n v="86538.18"/>
    <n v="117986.7"/>
    <n v="204524.88"/>
    <n v="5"/>
    <n v="0"/>
    <n v="0"/>
    <n v="0"/>
    <x v="0"/>
    <x v="0"/>
    <x v="0"/>
    <x v="0"/>
    <x v="0"/>
    <x v="0"/>
    <x v="0"/>
    <x v="0"/>
    <x v="0"/>
    <x v="0"/>
  </r>
  <r>
    <x v="0"/>
    <x v="0"/>
    <x v="8"/>
    <x v="36"/>
    <x v="4"/>
    <n v="3458.17"/>
    <n v="228912.5"/>
    <n v="232370.67"/>
    <n v="15"/>
    <n v="0"/>
    <n v="0"/>
    <n v="0"/>
    <x v="0"/>
    <x v="0"/>
    <x v="0"/>
    <x v="0"/>
    <x v="0"/>
    <x v="0"/>
    <x v="0"/>
    <x v="0"/>
    <x v="0"/>
    <x v="0"/>
  </r>
  <r>
    <x v="0"/>
    <x v="0"/>
    <x v="9"/>
    <x v="37"/>
    <x v="4"/>
    <n v="0"/>
    <n v="0"/>
    <n v="0"/>
    <n v="0"/>
    <n v="32023"/>
    <n v="224161"/>
    <n v="0"/>
    <x v="0"/>
    <x v="0"/>
    <x v="0"/>
    <x v="0"/>
    <x v="0"/>
    <x v="0"/>
    <x v="0"/>
    <x v="0"/>
    <x v="0"/>
    <x v="0"/>
  </r>
  <r>
    <x v="0"/>
    <x v="0"/>
    <x v="9"/>
    <x v="38"/>
    <x v="4"/>
    <n v="1000"/>
    <n v="178518.9"/>
    <n v="179518.9"/>
    <n v="6"/>
    <n v="0"/>
    <n v="0"/>
    <n v="0"/>
    <x v="0"/>
    <x v="0"/>
    <x v="0"/>
    <x v="0"/>
    <x v="0"/>
    <x v="0"/>
    <x v="0"/>
    <x v="0"/>
    <x v="0"/>
    <x v="0"/>
  </r>
  <r>
    <x v="0"/>
    <x v="0"/>
    <x v="9"/>
    <x v="39"/>
    <x v="4"/>
    <n v="0"/>
    <n v="0"/>
    <n v="0"/>
    <n v="0"/>
    <n v="18352"/>
    <n v="128464"/>
    <n v="0"/>
    <x v="0"/>
    <x v="0"/>
    <x v="0"/>
    <x v="0"/>
    <x v="0"/>
    <x v="0"/>
    <x v="0"/>
    <x v="0"/>
    <x v="0"/>
    <x v="0"/>
  </r>
  <r>
    <x v="0"/>
    <x v="0"/>
    <x v="9"/>
    <x v="40"/>
    <x v="4"/>
    <n v="0"/>
    <n v="0"/>
    <n v="0"/>
    <n v="0"/>
    <n v="28923"/>
    <n v="202461"/>
    <n v="0"/>
    <x v="0"/>
    <x v="0"/>
    <x v="0"/>
    <x v="0"/>
    <x v="0"/>
    <x v="0"/>
    <x v="0"/>
    <x v="0"/>
    <x v="0"/>
    <x v="0"/>
  </r>
  <r>
    <x v="0"/>
    <x v="0"/>
    <x v="9"/>
    <x v="41"/>
    <x v="4"/>
    <n v="0"/>
    <n v="0"/>
    <n v="0"/>
    <n v="0"/>
    <n v="0"/>
    <n v="0"/>
    <n v="0"/>
    <x v="0"/>
    <x v="0"/>
    <x v="0"/>
    <x v="0"/>
    <x v="0"/>
    <x v="0"/>
    <x v="0"/>
    <x v="0"/>
    <x v="0"/>
    <x v="0"/>
  </r>
  <r>
    <x v="0"/>
    <x v="0"/>
    <x v="10"/>
    <x v="42"/>
    <x v="4"/>
    <n v="17803.2"/>
    <n v="19444.080000000002"/>
    <n v="37247.279999999999"/>
    <n v="5"/>
    <n v="0"/>
    <n v="0"/>
    <n v="0"/>
    <x v="0"/>
    <x v="0"/>
    <x v="0"/>
    <x v="0"/>
    <x v="0"/>
    <x v="0"/>
    <x v="0"/>
    <x v="0"/>
    <x v="0"/>
    <x v="0"/>
  </r>
  <r>
    <x v="0"/>
    <x v="0"/>
    <x v="10"/>
    <x v="43"/>
    <x v="4"/>
    <n v="411381"/>
    <n v="123693.5"/>
    <n v="535074.5"/>
    <n v="34"/>
    <n v="0"/>
    <n v="0"/>
    <n v="0"/>
    <x v="0"/>
    <x v="0"/>
    <x v="0"/>
    <x v="0"/>
    <x v="0"/>
    <x v="0"/>
    <x v="0"/>
    <x v="0"/>
    <x v="0"/>
    <x v="0"/>
  </r>
  <r>
    <x v="0"/>
    <x v="0"/>
    <x v="10"/>
    <x v="44"/>
    <x v="4"/>
    <n v="0"/>
    <n v="0"/>
    <n v="0"/>
    <n v="0"/>
    <n v="23777"/>
    <n v="237770"/>
    <n v="0"/>
    <x v="0"/>
    <x v="0"/>
    <x v="0"/>
    <x v="0"/>
    <x v="0"/>
    <x v="0"/>
    <x v="0"/>
    <x v="0"/>
    <x v="0"/>
    <x v="0"/>
  </r>
  <r>
    <x v="0"/>
    <x v="0"/>
    <x v="10"/>
    <x v="45"/>
    <x v="4"/>
    <n v="27291.59"/>
    <n v="27244.32"/>
    <n v="54535.91"/>
    <n v="10"/>
    <n v="0"/>
    <n v="0"/>
    <n v="0"/>
    <x v="0"/>
    <x v="0"/>
    <x v="0"/>
    <x v="0"/>
    <x v="0"/>
    <x v="0"/>
    <x v="0"/>
    <x v="0"/>
    <x v="0"/>
    <x v="0"/>
  </r>
  <r>
    <x v="0"/>
    <x v="0"/>
    <x v="10"/>
    <x v="46"/>
    <x v="4"/>
    <n v="175982.2"/>
    <n v="154006.1"/>
    <n v="329988.30000000005"/>
    <n v="37"/>
    <n v="0"/>
    <n v="0"/>
    <n v="0"/>
    <x v="0"/>
    <x v="0"/>
    <x v="0"/>
    <x v="0"/>
    <x v="0"/>
    <x v="0"/>
    <x v="0"/>
    <x v="0"/>
    <x v="0"/>
    <x v="0"/>
  </r>
  <r>
    <x v="0"/>
    <x v="0"/>
    <x v="10"/>
    <x v="47"/>
    <x v="4"/>
    <n v="64956"/>
    <n v="358104.4"/>
    <n v="423060.4"/>
    <n v="16"/>
    <n v="0"/>
    <n v="0"/>
    <n v="0"/>
    <x v="0"/>
    <x v="0"/>
    <x v="0"/>
    <x v="0"/>
    <x v="0"/>
    <x v="0"/>
    <x v="0"/>
    <x v="0"/>
    <x v="0"/>
    <x v="0"/>
  </r>
  <r>
    <x v="0"/>
    <x v="0"/>
    <x v="10"/>
    <x v="48"/>
    <x v="4"/>
    <n v="60516.36"/>
    <n v="98752.76"/>
    <n v="159269.12"/>
    <n v="23"/>
    <n v="33077"/>
    <n v="330770"/>
    <n v="4.82"/>
    <x v="0"/>
    <x v="0"/>
    <x v="0"/>
    <x v="0"/>
    <x v="0"/>
    <x v="0"/>
    <x v="0"/>
    <x v="0"/>
    <x v="0"/>
    <x v="0"/>
  </r>
  <r>
    <x v="0"/>
    <x v="0"/>
    <x v="10"/>
    <x v="49"/>
    <x v="4"/>
    <n v="146581.29999999999"/>
    <n v="532684.69999999995"/>
    <n v="679266"/>
    <n v="34"/>
    <n v="67177"/>
    <n v="671770"/>
    <n v="10.11"/>
    <x v="0"/>
    <x v="0"/>
    <x v="0"/>
    <x v="0"/>
    <x v="0"/>
    <x v="0"/>
    <x v="0"/>
    <x v="0"/>
    <x v="0"/>
    <x v="0"/>
  </r>
  <r>
    <x v="0"/>
    <x v="0"/>
    <x v="10"/>
    <x v="50"/>
    <x v="4"/>
    <n v="0"/>
    <n v="12539.66"/>
    <n v="12539.66"/>
    <n v="1"/>
    <n v="36177"/>
    <n v="361770"/>
    <n v="0.35"/>
    <x v="0"/>
    <x v="0"/>
    <x v="0"/>
    <x v="0"/>
    <x v="0"/>
    <x v="0"/>
    <x v="0"/>
    <x v="0"/>
    <x v="0"/>
    <x v="0"/>
  </r>
  <r>
    <x v="0"/>
    <x v="0"/>
    <x v="10"/>
    <x v="51"/>
    <x v="4"/>
    <n v="0"/>
    <n v="0"/>
    <n v="0"/>
    <n v="0"/>
    <n v="14477"/>
    <n v="144770"/>
    <n v="0"/>
    <x v="0"/>
    <x v="0"/>
    <x v="0"/>
    <x v="0"/>
    <x v="0"/>
    <x v="0"/>
    <x v="0"/>
    <x v="0"/>
    <x v="0"/>
    <x v="0"/>
  </r>
  <r>
    <x v="0"/>
    <x v="0"/>
    <x v="11"/>
    <x v="52"/>
    <x v="4"/>
    <n v="0"/>
    <n v="14453.29"/>
    <n v="14453.29"/>
    <n v="1"/>
    <n v="0"/>
    <n v="0"/>
    <n v="0"/>
    <x v="0"/>
    <x v="0"/>
    <x v="0"/>
    <x v="0"/>
    <x v="0"/>
    <x v="0"/>
    <x v="0"/>
    <x v="0"/>
    <x v="0"/>
    <x v="0"/>
  </r>
  <r>
    <x v="0"/>
    <x v="0"/>
    <x v="12"/>
    <x v="53"/>
    <x v="4"/>
    <n v="0"/>
    <n v="0"/>
    <n v="0"/>
    <n v="0"/>
    <n v="0"/>
    <n v="0"/>
    <n v="0"/>
    <x v="0"/>
    <x v="0"/>
    <x v="0"/>
    <x v="0"/>
    <x v="0"/>
    <x v="0"/>
    <x v="0"/>
    <x v="0"/>
    <x v="0"/>
    <x v="0"/>
  </r>
  <r>
    <x v="0"/>
    <x v="0"/>
    <x v="12"/>
    <x v="54"/>
    <x v="4"/>
    <n v="0"/>
    <n v="0"/>
    <n v="0"/>
    <n v="0"/>
    <n v="0"/>
    <n v="0"/>
    <n v="0"/>
    <x v="0"/>
    <x v="0"/>
    <x v="0"/>
    <x v="0"/>
    <x v="0"/>
    <x v="0"/>
    <x v="0"/>
    <x v="0"/>
    <x v="0"/>
    <x v="0"/>
  </r>
  <r>
    <x v="0"/>
    <x v="0"/>
    <x v="12"/>
    <x v="55"/>
    <x v="4"/>
    <n v="0"/>
    <n v="0"/>
    <n v="0"/>
    <n v="0"/>
    <n v="0"/>
    <n v="0"/>
    <n v="0"/>
    <x v="0"/>
    <x v="0"/>
    <x v="0"/>
    <x v="0"/>
    <x v="0"/>
    <x v="0"/>
    <x v="0"/>
    <x v="0"/>
    <x v="0"/>
    <x v="0"/>
  </r>
  <r>
    <x v="0"/>
    <x v="0"/>
    <x v="13"/>
    <x v="56"/>
    <x v="4"/>
    <n v="359475"/>
    <n v="0"/>
    <n v="359475"/>
    <n v="12"/>
    <n v="0"/>
    <n v="0"/>
    <n v="0"/>
    <x v="0"/>
    <x v="0"/>
    <x v="0"/>
    <x v="0"/>
    <x v="0"/>
    <x v="0"/>
    <x v="0"/>
    <x v="0"/>
    <x v="0"/>
    <x v="0"/>
  </r>
  <r>
    <x v="0"/>
    <x v="0"/>
    <x v="13"/>
    <x v="57"/>
    <x v="4"/>
    <n v="10116"/>
    <n v="16250.74"/>
    <n v="26366.739999999998"/>
    <n v="7"/>
    <n v="24273"/>
    <n v="242730"/>
    <n v="1.0900000000000001"/>
    <x v="0"/>
    <x v="0"/>
    <x v="0"/>
    <x v="0"/>
    <x v="0"/>
    <x v="0"/>
    <x v="0"/>
    <x v="0"/>
    <x v="0"/>
    <x v="0"/>
  </r>
  <r>
    <x v="0"/>
    <x v="0"/>
    <x v="13"/>
    <x v="58"/>
    <x v="4"/>
    <n v="105188.2"/>
    <n v="174488"/>
    <n v="279676.2"/>
    <n v="22"/>
    <n v="0"/>
    <n v="0"/>
    <n v="0"/>
    <x v="0"/>
    <x v="0"/>
    <x v="0"/>
    <x v="0"/>
    <x v="0"/>
    <x v="0"/>
    <x v="0"/>
    <x v="0"/>
    <x v="0"/>
    <x v="0"/>
  </r>
  <r>
    <x v="0"/>
    <x v="0"/>
    <x v="14"/>
    <x v="59"/>
    <x v="4"/>
    <n v="0"/>
    <n v="0"/>
    <n v="0"/>
    <n v="0"/>
    <n v="8277"/>
    <n v="57939"/>
    <n v="0"/>
    <x v="0"/>
    <x v="0"/>
    <x v="0"/>
    <x v="0"/>
    <x v="0"/>
    <x v="0"/>
    <x v="0"/>
    <x v="0"/>
    <x v="0"/>
    <x v="0"/>
  </r>
  <r>
    <x v="0"/>
    <x v="0"/>
    <x v="15"/>
    <x v="60"/>
    <x v="4"/>
    <n v="0"/>
    <n v="0"/>
    <n v="0"/>
    <n v="0"/>
    <n v="0"/>
    <n v="0"/>
    <n v="0"/>
    <x v="0"/>
    <x v="0"/>
    <x v="0"/>
    <x v="0"/>
    <x v="0"/>
    <x v="0"/>
    <x v="0"/>
    <x v="0"/>
    <x v="0"/>
    <x v="0"/>
  </r>
  <r>
    <x v="0"/>
    <x v="0"/>
    <x v="16"/>
    <x v="61"/>
    <x v="4"/>
    <n v="9952"/>
    <n v="11425.44"/>
    <n v="21377.440000000002"/>
    <n v="3"/>
    <n v="0"/>
    <n v="0"/>
    <n v="0"/>
    <x v="0"/>
    <x v="0"/>
    <x v="0"/>
    <x v="0"/>
    <x v="0"/>
    <x v="0"/>
    <x v="0"/>
    <x v="0"/>
    <x v="0"/>
    <x v="0"/>
  </r>
  <r>
    <x v="0"/>
    <x v="0"/>
    <x v="17"/>
    <x v="62"/>
    <x v="4"/>
    <n v="0"/>
    <n v="0"/>
    <n v="0"/>
    <n v="0"/>
    <n v="0"/>
    <n v="0"/>
    <n v="0"/>
    <x v="0"/>
    <x v="0"/>
    <x v="0"/>
    <x v="0"/>
    <x v="0"/>
    <x v="0"/>
    <x v="0"/>
    <x v="0"/>
    <x v="0"/>
    <x v="0"/>
  </r>
  <r>
    <x v="0"/>
    <x v="0"/>
    <x v="17"/>
    <x v="63"/>
    <x v="4"/>
    <n v="0"/>
    <n v="0"/>
    <n v="0"/>
    <n v="0"/>
    <n v="0"/>
    <n v="0"/>
    <n v="0"/>
    <x v="0"/>
    <x v="0"/>
    <x v="0"/>
    <x v="0"/>
    <x v="0"/>
    <x v="0"/>
    <x v="0"/>
    <x v="0"/>
    <x v="0"/>
    <x v="0"/>
  </r>
  <r>
    <x v="0"/>
    <x v="0"/>
    <x v="18"/>
    <x v="64"/>
    <x v="4"/>
    <n v="0"/>
    <n v="0"/>
    <n v="0"/>
    <n v="0"/>
    <n v="22723"/>
    <n v="159061"/>
    <n v="0"/>
    <x v="0"/>
    <x v="0"/>
    <x v="0"/>
    <x v="0"/>
    <x v="0"/>
    <x v="0"/>
    <x v="0"/>
    <x v="0"/>
    <x v="0"/>
    <x v="0"/>
  </r>
  <r>
    <x v="0"/>
    <x v="0"/>
    <x v="18"/>
    <x v="65"/>
    <x v="4"/>
    <n v="27112.92"/>
    <n v="38686.879999999997"/>
    <n v="65799.799999999988"/>
    <n v="3"/>
    <n v="0"/>
    <n v="0"/>
    <n v="0"/>
    <x v="0"/>
    <x v="0"/>
    <x v="0"/>
    <x v="0"/>
    <x v="0"/>
    <x v="0"/>
    <x v="0"/>
    <x v="0"/>
    <x v="0"/>
    <x v="0"/>
  </r>
  <r>
    <x v="0"/>
    <x v="0"/>
    <x v="19"/>
    <x v="66"/>
    <x v="4"/>
    <n v="31623.25"/>
    <n v="402678.3"/>
    <n v="434301.55"/>
    <n v="13"/>
    <n v="0"/>
    <n v="0"/>
    <n v="0"/>
    <x v="0"/>
    <x v="0"/>
    <x v="0"/>
    <x v="0"/>
    <x v="0"/>
    <x v="0"/>
    <x v="0"/>
    <x v="0"/>
    <x v="0"/>
    <x v="0"/>
  </r>
  <r>
    <x v="0"/>
    <x v="0"/>
    <x v="20"/>
    <x v="67"/>
    <x v="4"/>
    <n v="0"/>
    <n v="0"/>
    <n v="0"/>
    <n v="0"/>
    <n v="0"/>
    <n v="0"/>
    <n v="0"/>
    <x v="0"/>
    <x v="0"/>
    <x v="0"/>
    <x v="0"/>
    <x v="0"/>
    <x v="0"/>
    <x v="0"/>
    <x v="0"/>
    <x v="0"/>
    <x v="0"/>
  </r>
  <r>
    <x v="0"/>
    <x v="0"/>
    <x v="20"/>
    <x v="68"/>
    <x v="4"/>
    <n v="0"/>
    <n v="51127.29"/>
    <n v="51127.29"/>
    <n v="4"/>
    <n v="0"/>
    <n v="0"/>
    <n v="0"/>
    <x v="0"/>
    <x v="0"/>
    <x v="0"/>
    <x v="0"/>
    <x v="0"/>
    <x v="0"/>
    <x v="0"/>
    <x v="0"/>
    <x v="0"/>
    <x v="0"/>
  </r>
  <r>
    <x v="0"/>
    <x v="0"/>
    <x v="21"/>
    <x v="69"/>
    <x v="4"/>
    <n v="3504.45"/>
    <n v="1536.45"/>
    <n v="5040.8999999999996"/>
    <n v="2"/>
    <n v="31000"/>
    <n v="310000"/>
    <n v="0.16"/>
    <x v="0"/>
    <x v="0"/>
    <x v="0"/>
    <x v="0"/>
    <x v="0"/>
    <x v="0"/>
    <x v="0"/>
    <x v="0"/>
    <x v="0"/>
    <x v="0"/>
  </r>
  <r>
    <x v="0"/>
    <x v="0"/>
    <x v="21"/>
    <x v="70"/>
    <x v="4"/>
    <n v="318831"/>
    <n v="143581.4"/>
    <n v="462412.4"/>
    <n v="55"/>
    <n v="62000"/>
    <n v="620000"/>
    <n v="7.46"/>
    <x v="0"/>
    <x v="0"/>
    <x v="0"/>
    <x v="0"/>
    <x v="0"/>
    <x v="0"/>
    <x v="0"/>
    <x v="0"/>
    <x v="0"/>
    <x v="0"/>
  </r>
  <r>
    <x v="0"/>
    <x v="0"/>
    <x v="21"/>
    <x v="71"/>
    <x v="4"/>
    <n v="191431.5"/>
    <n v="153483.70000000001"/>
    <n v="344915.20000000001"/>
    <n v="51"/>
    <n v="50623"/>
    <n v="506230"/>
    <n v="6.81"/>
    <x v="0"/>
    <x v="0"/>
    <x v="0"/>
    <x v="0"/>
    <x v="0"/>
    <x v="0"/>
    <x v="0"/>
    <x v="0"/>
    <x v="0"/>
    <x v="0"/>
  </r>
  <r>
    <x v="0"/>
    <x v="0"/>
    <x v="21"/>
    <x v="72"/>
    <x v="4"/>
    <n v="84073.62"/>
    <n v="52071.02"/>
    <n v="136144.63999999998"/>
    <n v="31"/>
    <n v="29977"/>
    <n v="299770"/>
    <n v="4.54"/>
    <x v="0"/>
    <x v="0"/>
    <x v="0"/>
    <x v="0"/>
    <x v="0"/>
    <x v="0"/>
    <x v="0"/>
    <x v="0"/>
    <x v="0"/>
    <x v="0"/>
  </r>
  <r>
    <x v="0"/>
    <x v="0"/>
    <x v="21"/>
    <x v="73"/>
    <x v="4"/>
    <n v="75299.5"/>
    <n v="101627.4"/>
    <n v="176926.9"/>
    <n v="33"/>
    <n v="27900"/>
    <n v="279000"/>
    <n v="6.34"/>
    <x v="0"/>
    <x v="0"/>
    <x v="0"/>
    <x v="0"/>
    <x v="0"/>
    <x v="0"/>
    <x v="0"/>
    <x v="0"/>
    <x v="0"/>
    <x v="0"/>
  </r>
  <r>
    <x v="0"/>
    <x v="0"/>
    <x v="22"/>
    <x v="74"/>
    <x v="4"/>
    <n v="0"/>
    <n v="0"/>
    <n v="0"/>
    <n v="0"/>
    <n v="13423"/>
    <n v="134230"/>
    <n v="0"/>
    <x v="0"/>
    <x v="0"/>
    <x v="0"/>
    <x v="0"/>
    <x v="0"/>
    <x v="0"/>
    <x v="0"/>
    <x v="0"/>
    <x v="0"/>
    <x v="0"/>
  </r>
  <r>
    <x v="0"/>
    <x v="0"/>
    <x v="22"/>
    <x v="75"/>
    <x v="4"/>
    <n v="0"/>
    <n v="0"/>
    <n v="0"/>
    <n v="0"/>
    <n v="14477"/>
    <n v="144770"/>
    <n v="0"/>
    <x v="0"/>
    <x v="0"/>
    <x v="0"/>
    <x v="0"/>
    <x v="0"/>
    <x v="0"/>
    <x v="0"/>
    <x v="0"/>
    <x v="0"/>
    <x v="0"/>
  </r>
  <r>
    <x v="0"/>
    <x v="0"/>
    <x v="22"/>
    <x v="72"/>
    <x v="4"/>
    <n v="0"/>
    <n v="0"/>
    <n v="0"/>
    <n v="0"/>
    <n v="29977"/>
    <n v="299770"/>
    <n v="0"/>
    <x v="0"/>
    <x v="0"/>
    <x v="0"/>
    <x v="0"/>
    <x v="0"/>
    <x v="0"/>
    <x v="0"/>
    <x v="0"/>
    <x v="0"/>
    <x v="0"/>
  </r>
  <r>
    <x v="0"/>
    <x v="0"/>
    <x v="22"/>
    <x v="76"/>
    <x v="4"/>
    <n v="0"/>
    <n v="0"/>
    <n v="0"/>
    <n v="0"/>
    <n v="13950"/>
    <n v="139500"/>
    <n v="0"/>
    <x v="0"/>
    <x v="0"/>
    <x v="0"/>
    <x v="0"/>
    <x v="0"/>
    <x v="0"/>
    <x v="0"/>
    <x v="0"/>
    <x v="0"/>
    <x v="0"/>
  </r>
  <r>
    <x v="0"/>
    <x v="0"/>
    <x v="23"/>
    <x v="77"/>
    <x v="4"/>
    <n v="0"/>
    <n v="115624"/>
    <n v="115624"/>
    <n v="40"/>
    <n v="0"/>
    <n v="0"/>
    <n v="0"/>
    <x v="0"/>
    <x v="0"/>
    <x v="0"/>
    <x v="0"/>
    <x v="0"/>
    <x v="0"/>
    <x v="0"/>
    <x v="0"/>
    <x v="0"/>
    <x v="0"/>
  </r>
  <r>
    <x v="0"/>
    <x v="0"/>
    <x v="24"/>
    <x v="78"/>
    <x v="4"/>
    <n v="0"/>
    <n v="0"/>
    <n v="0"/>
    <n v="0"/>
    <n v="20677"/>
    <n v="144739"/>
    <n v="0"/>
    <x v="0"/>
    <x v="0"/>
    <x v="0"/>
    <x v="0"/>
    <x v="0"/>
    <x v="0"/>
    <x v="0"/>
    <x v="0"/>
    <x v="0"/>
    <x v="0"/>
  </r>
  <r>
    <x v="0"/>
    <x v="0"/>
    <x v="24"/>
    <x v="79"/>
    <x v="4"/>
    <n v="0"/>
    <n v="0"/>
    <n v="0"/>
    <n v="0"/>
    <n v="20150"/>
    <n v="141050"/>
    <n v="0"/>
    <x v="0"/>
    <x v="0"/>
    <x v="0"/>
    <x v="0"/>
    <x v="0"/>
    <x v="0"/>
    <x v="0"/>
    <x v="0"/>
    <x v="0"/>
    <x v="0"/>
  </r>
  <r>
    <x v="0"/>
    <x v="0"/>
    <x v="24"/>
    <x v="80"/>
    <x v="4"/>
    <n v="0"/>
    <n v="0"/>
    <n v="0"/>
    <n v="0"/>
    <n v="17577"/>
    <n v="123039"/>
    <n v="0"/>
    <x v="0"/>
    <x v="0"/>
    <x v="0"/>
    <x v="0"/>
    <x v="0"/>
    <x v="0"/>
    <x v="0"/>
    <x v="0"/>
    <x v="0"/>
    <x v="0"/>
  </r>
  <r>
    <x v="0"/>
    <x v="0"/>
    <x v="24"/>
    <x v="81"/>
    <x v="4"/>
    <n v="0"/>
    <n v="0"/>
    <n v="0"/>
    <n v="0"/>
    <n v="18600"/>
    <n v="130200"/>
    <n v="0"/>
    <x v="0"/>
    <x v="0"/>
    <x v="0"/>
    <x v="0"/>
    <x v="0"/>
    <x v="0"/>
    <x v="0"/>
    <x v="0"/>
    <x v="0"/>
    <x v="0"/>
  </r>
  <r>
    <x v="0"/>
    <x v="0"/>
    <x v="24"/>
    <x v="82"/>
    <x v="4"/>
    <n v="0"/>
    <n v="0"/>
    <n v="0"/>
    <n v="0"/>
    <n v="18600"/>
    <n v="130200"/>
    <n v="0"/>
    <x v="0"/>
    <x v="0"/>
    <x v="0"/>
    <x v="0"/>
    <x v="0"/>
    <x v="0"/>
    <x v="0"/>
    <x v="0"/>
    <x v="0"/>
    <x v="0"/>
  </r>
  <r>
    <x v="0"/>
    <x v="0"/>
    <x v="24"/>
    <x v="83"/>
    <x v="4"/>
    <n v="0"/>
    <n v="0"/>
    <n v="0"/>
    <n v="0"/>
    <n v="17050"/>
    <n v="119350"/>
    <n v="0"/>
    <x v="0"/>
    <x v="0"/>
    <x v="0"/>
    <x v="0"/>
    <x v="0"/>
    <x v="0"/>
    <x v="0"/>
    <x v="0"/>
    <x v="0"/>
    <x v="0"/>
  </r>
  <r>
    <x v="0"/>
    <x v="0"/>
    <x v="24"/>
    <x v="84"/>
    <x v="4"/>
    <n v="0"/>
    <n v="0"/>
    <n v="0"/>
    <n v="0"/>
    <n v="15500"/>
    <n v="108500"/>
    <n v="0"/>
    <x v="0"/>
    <x v="0"/>
    <x v="0"/>
    <x v="0"/>
    <x v="0"/>
    <x v="0"/>
    <x v="0"/>
    <x v="0"/>
    <x v="0"/>
    <x v="0"/>
  </r>
  <r>
    <x v="0"/>
    <x v="0"/>
    <x v="24"/>
    <x v="10"/>
    <x v="4"/>
    <n v="0"/>
    <n v="0"/>
    <n v="0"/>
    <n v="0"/>
    <n v="44423"/>
    <n v="310961"/>
    <n v="0"/>
    <x v="0"/>
    <x v="0"/>
    <x v="0"/>
    <x v="0"/>
    <x v="0"/>
    <x v="0"/>
    <x v="0"/>
    <x v="0"/>
    <x v="0"/>
    <x v="0"/>
  </r>
  <r>
    <x v="0"/>
    <x v="0"/>
    <x v="24"/>
    <x v="85"/>
    <x v="4"/>
    <n v="0"/>
    <n v="0"/>
    <n v="0"/>
    <n v="0"/>
    <n v="0"/>
    <n v="0"/>
    <n v="0"/>
    <x v="0"/>
    <x v="0"/>
    <x v="0"/>
    <x v="0"/>
    <x v="0"/>
    <x v="0"/>
    <x v="0"/>
    <x v="0"/>
    <x v="0"/>
    <x v="0"/>
  </r>
  <r>
    <x v="0"/>
    <x v="0"/>
    <x v="24"/>
    <x v="13"/>
    <x v="4"/>
    <n v="0"/>
    <n v="0"/>
    <n v="0"/>
    <n v="0"/>
    <n v="0"/>
    <n v="0"/>
    <n v="0"/>
    <x v="0"/>
    <x v="0"/>
    <x v="0"/>
    <x v="0"/>
    <x v="0"/>
    <x v="0"/>
    <x v="0"/>
    <x v="0"/>
    <x v="0"/>
    <x v="0"/>
  </r>
  <r>
    <x v="0"/>
    <x v="0"/>
    <x v="24"/>
    <x v="86"/>
    <x v="4"/>
    <n v="0"/>
    <n v="0"/>
    <n v="0"/>
    <n v="0"/>
    <n v="15500"/>
    <n v="108500"/>
    <n v="0"/>
    <x v="0"/>
    <x v="0"/>
    <x v="0"/>
    <x v="0"/>
    <x v="0"/>
    <x v="0"/>
    <x v="0"/>
    <x v="0"/>
    <x v="0"/>
    <x v="0"/>
  </r>
  <r>
    <x v="0"/>
    <x v="0"/>
    <x v="25"/>
    <x v="32"/>
    <x v="4"/>
    <n v="0"/>
    <n v="0"/>
    <n v="0"/>
    <n v="0"/>
    <n v="17577"/>
    <n v="123039"/>
    <n v="0"/>
    <x v="0"/>
    <x v="0"/>
    <x v="0"/>
    <x v="0"/>
    <x v="0"/>
    <x v="0"/>
    <x v="0"/>
    <x v="0"/>
    <x v="0"/>
    <x v="0"/>
  </r>
  <r>
    <x v="0"/>
    <x v="0"/>
    <x v="25"/>
    <x v="64"/>
    <x v="4"/>
    <n v="0"/>
    <n v="0"/>
    <n v="0"/>
    <n v="0"/>
    <n v="22723"/>
    <n v="159061"/>
    <n v="0"/>
    <x v="0"/>
    <x v="0"/>
    <x v="0"/>
    <x v="0"/>
    <x v="0"/>
    <x v="0"/>
    <x v="0"/>
    <x v="0"/>
    <x v="0"/>
    <x v="0"/>
  </r>
  <r>
    <x v="0"/>
    <x v="0"/>
    <x v="26"/>
    <x v="87"/>
    <x v="4"/>
    <n v="0"/>
    <n v="0"/>
    <n v="0"/>
    <n v="0"/>
    <n v="4650"/>
    <n v="32550"/>
    <n v="0"/>
    <x v="0"/>
    <x v="0"/>
    <x v="0"/>
    <x v="0"/>
    <x v="0"/>
    <x v="0"/>
    <x v="0"/>
    <x v="0"/>
    <x v="0"/>
    <x v="0"/>
  </r>
  <r>
    <x v="0"/>
    <x v="0"/>
    <x v="26"/>
    <x v="88"/>
    <x v="4"/>
    <n v="0"/>
    <n v="0"/>
    <n v="0"/>
    <n v="0"/>
    <n v="4650"/>
    <n v="32550"/>
    <n v="0"/>
    <x v="0"/>
    <x v="0"/>
    <x v="0"/>
    <x v="0"/>
    <x v="0"/>
    <x v="0"/>
    <x v="0"/>
    <x v="0"/>
    <x v="0"/>
    <x v="0"/>
  </r>
  <r>
    <x v="0"/>
    <x v="0"/>
    <x v="27"/>
    <x v="89"/>
    <x v="4"/>
    <n v="0"/>
    <n v="0"/>
    <n v="0"/>
    <n v="0"/>
    <n v="6727"/>
    <n v="47089"/>
    <n v="0"/>
    <x v="0"/>
    <x v="0"/>
    <x v="0"/>
    <x v="0"/>
    <x v="0"/>
    <x v="0"/>
    <x v="0"/>
    <x v="0"/>
    <x v="0"/>
    <x v="0"/>
  </r>
  <r>
    <x v="0"/>
    <x v="0"/>
    <x v="27"/>
    <x v="90"/>
    <x v="4"/>
    <n v="0"/>
    <n v="0"/>
    <n v="0"/>
    <n v="0"/>
    <n v="6727"/>
    <n v="47089"/>
    <n v="0"/>
    <x v="0"/>
    <x v="0"/>
    <x v="0"/>
    <x v="0"/>
    <x v="0"/>
    <x v="0"/>
    <x v="0"/>
    <x v="0"/>
    <x v="0"/>
    <x v="0"/>
  </r>
  <r>
    <x v="0"/>
    <x v="0"/>
    <x v="27"/>
    <x v="91"/>
    <x v="4"/>
    <n v="0"/>
    <n v="0"/>
    <n v="0"/>
    <n v="0"/>
    <n v="6727"/>
    <n v="47089"/>
    <n v="0"/>
    <x v="0"/>
    <x v="0"/>
    <x v="0"/>
    <x v="0"/>
    <x v="0"/>
    <x v="0"/>
    <x v="0"/>
    <x v="0"/>
    <x v="0"/>
    <x v="0"/>
  </r>
  <r>
    <x v="0"/>
    <x v="0"/>
    <x v="28"/>
    <x v="92"/>
    <x v="4"/>
    <n v="0"/>
    <n v="0"/>
    <n v="0"/>
    <n v="0"/>
    <n v="0"/>
    <n v="0"/>
    <n v="0"/>
    <x v="0"/>
    <x v="0"/>
    <x v="0"/>
    <x v="0"/>
    <x v="0"/>
    <x v="0"/>
    <x v="0"/>
    <x v="0"/>
    <x v="0"/>
    <x v="0"/>
  </r>
  <r>
    <x v="0"/>
    <x v="0"/>
    <x v="29"/>
    <x v="93"/>
    <x v="4"/>
    <n v="13041"/>
    <n v="44444.78"/>
    <n v="57485.78"/>
    <n v="3"/>
    <n v="0"/>
    <n v="0"/>
    <n v="0"/>
    <x v="0"/>
    <x v="0"/>
    <x v="0"/>
    <x v="0"/>
    <x v="0"/>
    <x v="0"/>
    <x v="0"/>
    <x v="0"/>
    <x v="0"/>
    <x v="0"/>
  </r>
  <r>
    <x v="0"/>
    <x v="0"/>
    <x v="29"/>
    <x v="94"/>
    <x v="4"/>
    <n v="76371.38"/>
    <n v="224308.8"/>
    <n v="300680.18"/>
    <n v="15"/>
    <n v="0"/>
    <n v="0"/>
    <n v="0"/>
    <x v="0"/>
    <x v="0"/>
    <x v="0"/>
    <x v="0"/>
    <x v="0"/>
    <x v="0"/>
    <x v="0"/>
    <x v="0"/>
    <x v="0"/>
    <x v="0"/>
  </r>
  <r>
    <x v="0"/>
    <x v="0"/>
    <x v="29"/>
    <x v="95"/>
    <x v="4"/>
    <n v="83270.039999999994"/>
    <n v="99928.5"/>
    <n v="183198.53999999998"/>
    <n v="9"/>
    <n v="0"/>
    <n v="0"/>
    <n v="0"/>
    <x v="0"/>
    <x v="0"/>
    <x v="0"/>
    <x v="0"/>
    <x v="0"/>
    <x v="0"/>
    <x v="0"/>
    <x v="0"/>
    <x v="0"/>
    <x v="0"/>
  </r>
  <r>
    <x v="0"/>
    <x v="0"/>
    <x v="29"/>
    <x v="96"/>
    <x v="4"/>
    <n v="16874"/>
    <n v="148511.20000000001"/>
    <n v="165385.20000000001"/>
    <n v="4"/>
    <n v="0"/>
    <n v="0"/>
    <n v="0"/>
    <x v="0"/>
    <x v="0"/>
    <x v="0"/>
    <x v="0"/>
    <x v="0"/>
    <x v="0"/>
    <x v="0"/>
    <x v="0"/>
    <x v="0"/>
    <x v="0"/>
  </r>
  <r>
    <x v="0"/>
    <x v="0"/>
    <x v="29"/>
    <x v="97"/>
    <x v="4"/>
    <n v="0"/>
    <n v="0"/>
    <n v="0"/>
    <n v="0"/>
    <n v="17577"/>
    <n v="175770"/>
    <n v="0"/>
    <x v="0"/>
    <x v="0"/>
    <x v="0"/>
    <x v="0"/>
    <x v="0"/>
    <x v="0"/>
    <x v="0"/>
    <x v="0"/>
    <x v="0"/>
    <x v="0"/>
  </r>
  <r>
    <x v="0"/>
    <x v="0"/>
    <x v="30"/>
    <x v="98"/>
    <x v="4"/>
    <n v="0"/>
    <n v="0"/>
    <n v="0"/>
    <n v="0"/>
    <n v="36177"/>
    <n v="253239"/>
    <n v="0"/>
    <x v="0"/>
    <x v="0"/>
    <x v="0"/>
    <x v="0"/>
    <x v="0"/>
    <x v="0"/>
    <x v="0"/>
    <x v="0"/>
    <x v="0"/>
    <x v="0"/>
  </r>
  <r>
    <x v="0"/>
    <x v="0"/>
    <x v="30"/>
    <x v="99"/>
    <x v="4"/>
    <n v="0"/>
    <n v="0"/>
    <n v="0"/>
    <n v="0"/>
    <n v="16027"/>
    <n v="112189"/>
    <n v="0"/>
    <x v="0"/>
    <x v="0"/>
    <x v="0"/>
    <x v="0"/>
    <x v="0"/>
    <x v="0"/>
    <x v="0"/>
    <x v="0"/>
    <x v="0"/>
    <x v="0"/>
  </r>
  <r>
    <x v="0"/>
    <x v="0"/>
    <x v="30"/>
    <x v="100"/>
    <x v="4"/>
    <n v="0"/>
    <n v="0"/>
    <n v="0"/>
    <n v="0"/>
    <n v="14477"/>
    <n v="101339"/>
    <n v="0"/>
    <x v="0"/>
    <x v="0"/>
    <x v="0"/>
    <x v="0"/>
    <x v="0"/>
    <x v="0"/>
    <x v="0"/>
    <x v="0"/>
    <x v="0"/>
    <x v="0"/>
  </r>
  <r>
    <x v="0"/>
    <x v="0"/>
    <x v="30"/>
    <x v="101"/>
    <x v="4"/>
    <n v="0"/>
    <n v="0"/>
    <n v="0"/>
    <n v="0"/>
    <n v="10323"/>
    <n v="72261"/>
    <n v="0"/>
    <x v="0"/>
    <x v="0"/>
    <x v="0"/>
    <x v="0"/>
    <x v="0"/>
    <x v="0"/>
    <x v="0"/>
    <x v="0"/>
    <x v="0"/>
    <x v="0"/>
  </r>
  <r>
    <x v="0"/>
    <x v="0"/>
    <x v="30"/>
    <x v="102"/>
    <x v="4"/>
    <n v="16373"/>
    <n v="30407.21"/>
    <n v="46780.21"/>
    <n v="7"/>
    <n v="0"/>
    <n v="0"/>
    <n v="0"/>
    <x v="0"/>
    <x v="0"/>
    <x v="0"/>
    <x v="0"/>
    <x v="0"/>
    <x v="0"/>
    <x v="0"/>
    <x v="0"/>
    <x v="0"/>
    <x v="0"/>
  </r>
  <r>
    <x v="0"/>
    <x v="0"/>
    <x v="30"/>
    <x v="103"/>
    <x v="4"/>
    <n v="0"/>
    <n v="0"/>
    <n v="0"/>
    <n v="0"/>
    <n v="0"/>
    <n v="0"/>
    <n v="0"/>
    <x v="0"/>
    <x v="0"/>
    <x v="0"/>
    <x v="0"/>
    <x v="0"/>
    <x v="0"/>
    <x v="0"/>
    <x v="0"/>
    <x v="0"/>
    <x v="0"/>
  </r>
  <r>
    <x v="0"/>
    <x v="0"/>
    <x v="30"/>
    <x v="104"/>
    <x v="4"/>
    <n v="0"/>
    <n v="0"/>
    <n v="0"/>
    <n v="0"/>
    <n v="7223"/>
    <n v="50561"/>
    <n v="0"/>
    <x v="0"/>
    <x v="0"/>
    <x v="0"/>
    <x v="0"/>
    <x v="0"/>
    <x v="0"/>
    <x v="0"/>
    <x v="0"/>
    <x v="0"/>
    <x v="0"/>
  </r>
  <r>
    <x v="0"/>
    <x v="0"/>
    <x v="30"/>
    <x v="105"/>
    <x v="4"/>
    <n v="66917.08"/>
    <n v="51967.88"/>
    <n v="118884.95999999999"/>
    <n v="7"/>
    <n v="0"/>
    <n v="0"/>
    <n v="0"/>
    <x v="0"/>
    <x v="0"/>
    <x v="0"/>
    <x v="0"/>
    <x v="0"/>
    <x v="0"/>
    <x v="0"/>
    <x v="0"/>
    <x v="0"/>
    <x v="0"/>
  </r>
  <r>
    <x v="0"/>
    <x v="0"/>
    <x v="30"/>
    <x v="106"/>
    <x v="4"/>
    <n v="0"/>
    <n v="0"/>
    <n v="0"/>
    <n v="0"/>
    <n v="17050"/>
    <n v="119350"/>
    <n v="0"/>
    <x v="0"/>
    <x v="0"/>
    <x v="0"/>
    <x v="0"/>
    <x v="0"/>
    <x v="0"/>
    <x v="0"/>
    <x v="0"/>
    <x v="0"/>
    <x v="0"/>
  </r>
  <r>
    <x v="0"/>
    <x v="0"/>
    <x v="31"/>
    <x v="107"/>
    <x v="4"/>
    <n v="111965.9"/>
    <n v="50759.07"/>
    <n v="162724.97"/>
    <n v="24"/>
    <n v="0"/>
    <n v="0"/>
    <n v="0"/>
    <x v="0"/>
    <x v="0"/>
    <x v="0"/>
    <x v="0"/>
    <x v="0"/>
    <x v="0"/>
    <x v="0"/>
    <x v="0"/>
    <x v="0"/>
    <x v="0"/>
  </r>
  <r>
    <x v="0"/>
    <x v="0"/>
    <x v="31"/>
    <x v="108"/>
    <x v="4"/>
    <n v="40298.9"/>
    <n v="81975.990000000005"/>
    <n v="122274.89000000001"/>
    <n v="14"/>
    <n v="0"/>
    <n v="0"/>
    <n v="0"/>
    <x v="0"/>
    <x v="0"/>
    <x v="0"/>
    <x v="0"/>
    <x v="0"/>
    <x v="0"/>
    <x v="0"/>
    <x v="0"/>
    <x v="0"/>
    <x v="0"/>
  </r>
  <r>
    <x v="0"/>
    <x v="0"/>
    <x v="31"/>
    <x v="109"/>
    <x v="4"/>
    <n v="54781.2"/>
    <n v="227847.4"/>
    <n v="282628.59999999998"/>
    <n v="28"/>
    <n v="0"/>
    <n v="0"/>
    <n v="0"/>
    <x v="0"/>
    <x v="0"/>
    <x v="0"/>
    <x v="0"/>
    <x v="0"/>
    <x v="0"/>
    <x v="0"/>
    <x v="0"/>
    <x v="0"/>
    <x v="0"/>
  </r>
  <r>
    <x v="0"/>
    <x v="0"/>
    <x v="31"/>
    <x v="110"/>
    <x v="4"/>
    <n v="21569.4"/>
    <n v="0"/>
    <n v="21569.4"/>
    <n v="5"/>
    <n v="0"/>
    <n v="0"/>
    <n v="0"/>
    <x v="0"/>
    <x v="0"/>
    <x v="0"/>
    <x v="0"/>
    <x v="0"/>
    <x v="0"/>
    <x v="0"/>
    <x v="0"/>
    <x v="0"/>
    <x v="0"/>
  </r>
  <r>
    <x v="0"/>
    <x v="0"/>
    <x v="31"/>
    <x v="111"/>
    <x v="4"/>
    <n v="0"/>
    <n v="0"/>
    <n v="0"/>
    <n v="0"/>
    <n v="0"/>
    <n v="0"/>
    <n v="0"/>
    <x v="0"/>
    <x v="0"/>
    <x v="0"/>
    <x v="0"/>
    <x v="0"/>
    <x v="0"/>
    <x v="0"/>
    <x v="0"/>
    <x v="0"/>
    <x v="0"/>
  </r>
  <r>
    <x v="0"/>
    <x v="0"/>
    <x v="31"/>
    <x v="112"/>
    <x v="4"/>
    <n v="0"/>
    <n v="0"/>
    <n v="0"/>
    <n v="0"/>
    <n v="13950"/>
    <n v="139500"/>
    <n v="0"/>
    <x v="0"/>
    <x v="0"/>
    <x v="0"/>
    <x v="0"/>
    <x v="0"/>
    <x v="0"/>
    <x v="0"/>
    <x v="0"/>
    <x v="0"/>
    <x v="0"/>
  </r>
  <r>
    <x v="0"/>
    <x v="0"/>
    <x v="32"/>
    <x v="113"/>
    <x v="4"/>
    <n v="2007.83"/>
    <n v="67446.990000000005"/>
    <n v="69454.820000000007"/>
    <n v="7"/>
    <n v="5177"/>
    <n v="36239"/>
    <n v="13.42"/>
    <x v="0"/>
    <x v="0"/>
    <x v="0"/>
    <x v="0"/>
    <x v="0"/>
    <x v="0"/>
    <x v="0"/>
    <x v="0"/>
    <x v="0"/>
    <x v="0"/>
  </r>
  <r>
    <x v="0"/>
    <x v="0"/>
    <x v="32"/>
    <x v="114"/>
    <x v="4"/>
    <n v="0"/>
    <n v="0"/>
    <n v="0"/>
    <n v="0"/>
    <n v="31000"/>
    <n v="217000"/>
    <n v="0"/>
    <x v="0"/>
    <x v="0"/>
    <x v="0"/>
    <x v="0"/>
    <x v="0"/>
    <x v="0"/>
    <x v="0"/>
    <x v="0"/>
    <x v="0"/>
    <x v="0"/>
  </r>
  <r>
    <x v="0"/>
    <x v="0"/>
    <x v="32"/>
    <x v="115"/>
    <x v="4"/>
    <n v="1000"/>
    <n v="74800.429999999993"/>
    <n v="75800.429999999993"/>
    <n v="7"/>
    <n v="0"/>
    <n v="0"/>
    <n v="0"/>
    <x v="0"/>
    <x v="0"/>
    <x v="0"/>
    <x v="0"/>
    <x v="0"/>
    <x v="0"/>
    <x v="0"/>
    <x v="0"/>
    <x v="0"/>
    <x v="0"/>
  </r>
  <r>
    <x v="0"/>
    <x v="0"/>
    <x v="32"/>
    <x v="116"/>
    <x v="4"/>
    <n v="0"/>
    <n v="28941.41"/>
    <n v="28941.41"/>
    <n v="3"/>
    <n v="0"/>
    <n v="0"/>
    <n v="0"/>
    <x v="0"/>
    <x v="0"/>
    <x v="0"/>
    <x v="0"/>
    <x v="0"/>
    <x v="0"/>
    <x v="0"/>
    <x v="0"/>
    <x v="0"/>
    <x v="0"/>
  </r>
  <r>
    <x v="0"/>
    <x v="0"/>
    <x v="33"/>
    <x v="117"/>
    <x v="4"/>
    <n v="0"/>
    <n v="0"/>
    <n v="0"/>
    <n v="0"/>
    <n v="0"/>
    <n v="0"/>
    <n v="0"/>
    <x v="0"/>
    <x v="0"/>
    <x v="0"/>
    <x v="0"/>
    <x v="0"/>
    <x v="0"/>
    <x v="0"/>
    <x v="0"/>
    <x v="0"/>
    <x v="0"/>
  </r>
  <r>
    <x v="0"/>
    <x v="0"/>
    <x v="33"/>
    <x v="118"/>
    <x v="4"/>
    <n v="0"/>
    <n v="0"/>
    <n v="0"/>
    <n v="0"/>
    <n v="0"/>
    <n v="0"/>
    <n v="0"/>
    <x v="0"/>
    <x v="0"/>
    <x v="0"/>
    <x v="0"/>
    <x v="0"/>
    <x v="0"/>
    <x v="0"/>
    <x v="0"/>
    <x v="0"/>
    <x v="0"/>
  </r>
  <r>
    <x v="0"/>
    <x v="0"/>
    <x v="0"/>
    <x v="0"/>
    <x v="5"/>
    <n v="9529.15"/>
    <n v="27413.409999999996"/>
    <n v="36942.559999999998"/>
    <n v="63"/>
    <n v="24475"/>
    <n v="171325"/>
    <n v="1.51"/>
    <x v="0"/>
    <x v="0"/>
    <x v="0"/>
    <x v="0"/>
    <x v="0"/>
    <x v="0"/>
    <x v="0"/>
    <x v="0"/>
    <x v="0"/>
    <x v="0"/>
  </r>
  <r>
    <x v="0"/>
    <x v="0"/>
    <x v="0"/>
    <x v="1"/>
    <x v="5"/>
    <n v="36328.5"/>
    <n v="58604.7"/>
    <n v="94933.2"/>
    <n v="183"/>
    <n v="24383"/>
    <n v="170681"/>
    <n v="3.89"/>
    <x v="0"/>
    <x v="0"/>
    <x v="0"/>
    <x v="0"/>
    <x v="0"/>
    <x v="0"/>
    <x v="0"/>
    <x v="0"/>
    <x v="0"/>
    <x v="0"/>
  </r>
  <r>
    <x v="0"/>
    <x v="0"/>
    <x v="0"/>
    <x v="2"/>
    <x v="5"/>
    <n v="41043.08"/>
    <n v="103308.43999999999"/>
    <n v="144351.51999999999"/>
    <n v="317"/>
    <n v="8165"/>
    <n v="57155"/>
    <n v="17.68"/>
    <x v="0"/>
    <x v="0"/>
    <x v="0"/>
    <x v="0"/>
    <x v="0"/>
    <x v="0"/>
    <x v="0"/>
    <x v="0"/>
    <x v="0"/>
    <x v="0"/>
  </r>
  <r>
    <x v="0"/>
    <x v="0"/>
    <x v="0"/>
    <x v="3"/>
    <x v="5"/>
    <n v="60264.17"/>
    <n v="234753.63"/>
    <n v="295017.8"/>
    <n v="375"/>
    <n v="8437"/>
    <n v="59059"/>
    <n v="34.97"/>
    <x v="0"/>
    <x v="0"/>
    <x v="0"/>
    <x v="0"/>
    <x v="0"/>
    <x v="0"/>
    <x v="0"/>
    <x v="0"/>
    <x v="0"/>
    <x v="0"/>
  </r>
  <r>
    <x v="0"/>
    <x v="0"/>
    <x v="0"/>
    <x v="4"/>
    <x v="5"/>
    <n v="51041.89"/>
    <n v="107215.71"/>
    <n v="158257.60000000001"/>
    <n v="374"/>
    <n v="8437"/>
    <n v="59059"/>
    <n v="18.760000000000002"/>
    <x v="0"/>
    <x v="0"/>
    <x v="0"/>
    <x v="0"/>
    <x v="0"/>
    <x v="0"/>
    <x v="0"/>
    <x v="0"/>
    <x v="0"/>
    <x v="0"/>
  </r>
  <r>
    <x v="0"/>
    <x v="0"/>
    <x v="0"/>
    <x v="5"/>
    <x v="5"/>
    <n v="51211.490000000005"/>
    <n v="120141.26"/>
    <n v="171352.75"/>
    <n v="350"/>
    <n v="0"/>
    <n v="0"/>
    <n v="0"/>
    <x v="0"/>
    <x v="0"/>
    <x v="0"/>
    <x v="0"/>
    <x v="0"/>
    <x v="0"/>
    <x v="0"/>
    <x v="0"/>
    <x v="0"/>
    <x v="0"/>
  </r>
  <r>
    <x v="0"/>
    <x v="0"/>
    <x v="0"/>
    <x v="6"/>
    <x v="5"/>
    <n v="30603.040000000001"/>
    <n v="58476.030000000006"/>
    <n v="89079.07"/>
    <n v="313"/>
    <n v="0"/>
    <n v="0"/>
    <n v="0"/>
    <x v="0"/>
    <x v="0"/>
    <x v="0"/>
    <x v="0"/>
    <x v="0"/>
    <x v="0"/>
    <x v="0"/>
    <x v="0"/>
    <x v="0"/>
    <x v="0"/>
  </r>
  <r>
    <x v="0"/>
    <x v="0"/>
    <x v="0"/>
    <x v="7"/>
    <x v="5"/>
    <n v="39161.300000000003"/>
    <n v="66013.259999999995"/>
    <n v="105174.56"/>
    <n v="263"/>
    <n v="5821"/>
    <n v="40747"/>
    <n v="18.07"/>
    <x v="0"/>
    <x v="0"/>
    <x v="0"/>
    <x v="0"/>
    <x v="0"/>
    <x v="0"/>
    <x v="0"/>
    <x v="0"/>
    <x v="0"/>
    <x v="0"/>
  </r>
  <r>
    <x v="0"/>
    <x v="0"/>
    <x v="0"/>
    <x v="8"/>
    <x v="5"/>
    <n v="45436.45"/>
    <n v="61892.33"/>
    <n v="107328.78"/>
    <n v="299"/>
    <n v="0"/>
    <n v="0"/>
    <n v="0"/>
    <x v="0"/>
    <x v="0"/>
    <x v="0"/>
    <x v="0"/>
    <x v="0"/>
    <x v="0"/>
    <x v="0"/>
    <x v="0"/>
    <x v="0"/>
    <x v="0"/>
  </r>
  <r>
    <x v="0"/>
    <x v="0"/>
    <x v="1"/>
    <x v="9"/>
    <x v="5"/>
    <n v="164118.78999999998"/>
    <n v="548001.04"/>
    <n v="712119.83000000007"/>
    <n v="1055"/>
    <n v="0"/>
    <n v="0"/>
    <n v="0"/>
    <x v="0"/>
    <x v="0"/>
    <x v="0"/>
    <x v="0"/>
    <x v="0"/>
    <x v="0"/>
    <x v="0"/>
    <x v="0"/>
    <x v="0"/>
    <x v="0"/>
  </r>
  <r>
    <x v="0"/>
    <x v="0"/>
    <x v="1"/>
    <x v="10"/>
    <x v="5"/>
    <n v="116151.94"/>
    <n v="681975.33000000007"/>
    <n v="798127.27"/>
    <n v="534"/>
    <n v="44423"/>
    <n v="310961"/>
    <n v="17.97"/>
    <x v="0"/>
    <x v="0"/>
    <x v="0"/>
    <x v="0"/>
    <x v="0"/>
    <x v="0"/>
    <x v="0"/>
    <x v="0"/>
    <x v="0"/>
    <x v="0"/>
  </r>
  <r>
    <x v="0"/>
    <x v="0"/>
    <x v="1"/>
    <x v="11"/>
    <x v="5"/>
    <n v="16371.64"/>
    <n v="9383.14"/>
    <n v="25754.78"/>
    <n v="36"/>
    <n v="31000"/>
    <n v="217000"/>
    <n v="0.83"/>
    <x v="0"/>
    <x v="0"/>
    <x v="0"/>
    <x v="0"/>
    <x v="0"/>
    <x v="0"/>
    <x v="0"/>
    <x v="0"/>
    <x v="0"/>
    <x v="0"/>
  </r>
  <r>
    <x v="0"/>
    <x v="0"/>
    <x v="1"/>
    <x v="12"/>
    <x v="5"/>
    <n v="16618.100000000002"/>
    <n v="36986.509999999995"/>
    <n v="53604.61"/>
    <n v="68"/>
    <n v="0"/>
    <n v="0"/>
    <n v="0"/>
    <x v="0"/>
    <x v="0"/>
    <x v="0"/>
    <x v="0"/>
    <x v="0"/>
    <x v="0"/>
    <x v="0"/>
    <x v="0"/>
    <x v="0"/>
    <x v="0"/>
  </r>
  <r>
    <x v="0"/>
    <x v="0"/>
    <x v="1"/>
    <x v="13"/>
    <x v="5"/>
    <n v="20145.150000000001"/>
    <n v="275617.11"/>
    <n v="295762.26"/>
    <n v="0"/>
    <n v="0"/>
    <n v="0"/>
    <n v="0"/>
    <x v="0"/>
    <x v="0"/>
    <x v="0"/>
    <x v="0"/>
    <x v="0"/>
    <x v="0"/>
    <x v="0"/>
    <x v="0"/>
    <x v="0"/>
    <x v="0"/>
  </r>
  <r>
    <x v="0"/>
    <x v="0"/>
    <x v="1"/>
    <x v="14"/>
    <x v="5"/>
    <n v="37468.86"/>
    <n v="58568.130000000005"/>
    <n v="96036.99"/>
    <n v="387"/>
    <n v="29977"/>
    <n v="209839"/>
    <n v="3.2"/>
    <x v="0"/>
    <x v="0"/>
    <x v="0"/>
    <x v="0"/>
    <x v="0"/>
    <x v="0"/>
    <x v="0"/>
    <x v="0"/>
    <x v="0"/>
    <x v="0"/>
  </r>
  <r>
    <x v="0"/>
    <x v="0"/>
    <x v="1"/>
    <x v="15"/>
    <x v="5"/>
    <n v="2518.3000000000002"/>
    <n v="4192.5"/>
    <n v="6710.8"/>
    <n v="12"/>
    <n v="0"/>
    <n v="0"/>
    <n v="0"/>
    <x v="0"/>
    <x v="0"/>
    <x v="0"/>
    <x v="0"/>
    <x v="0"/>
    <x v="0"/>
    <x v="0"/>
    <x v="0"/>
    <x v="0"/>
    <x v="0"/>
  </r>
  <r>
    <x v="0"/>
    <x v="0"/>
    <x v="2"/>
    <x v="16"/>
    <x v="5"/>
    <n v="213434.49"/>
    <n v="536436.53"/>
    <n v="749871.02"/>
    <n v="471"/>
    <n v="43400"/>
    <n v="303800"/>
    <n v="17.28"/>
    <x v="0"/>
    <x v="0"/>
    <x v="0"/>
    <x v="0"/>
    <x v="0"/>
    <x v="0"/>
    <x v="0"/>
    <x v="0"/>
    <x v="0"/>
    <x v="0"/>
  </r>
  <r>
    <x v="0"/>
    <x v="0"/>
    <x v="2"/>
    <x v="17"/>
    <x v="5"/>
    <n v="143388.72"/>
    <n v="306394.28000000003"/>
    <n v="449783"/>
    <n v="512"/>
    <n v="39277"/>
    <n v="274939"/>
    <n v="11.45"/>
    <x v="0"/>
    <x v="0"/>
    <x v="0"/>
    <x v="0"/>
    <x v="0"/>
    <x v="0"/>
    <x v="0"/>
    <x v="0"/>
    <x v="0"/>
    <x v="0"/>
  </r>
  <r>
    <x v="0"/>
    <x v="0"/>
    <x v="2"/>
    <x v="18"/>
    <x v="5"/>
    <n v="88309.53"/>
    <n v="190317.85"/>
    <n v="278627.38"/>
    <n v="277"/>
    <n v="0"/>
    <n v="0"/>
    <n v="0"/>
    <x v="0"/>
    <x v="0"/>
    <x v="0"/>
    <x v="0"/>
    <x v="0"/>
    <x v="0"/>
    <x v="0"/>
    <x v="0"/>
    <x v="0"/>
    <x v="0"/>
  </r>
  <r>
    <x v="0"/>
    <x v="0"/>
    <x v="3"/>
    <x v="19"/>
    <x v="5"/>
    <n v="26992.75"/>
    <n v="64596.06"/>
    <n v="91588.81"/>
    <n v="171"/>
    <n v="31000"/>
    <n v="310000"/>
    <n v="2.95"/>
    <x v="0"/>
    <x v="0"/>
    <x v="0"/>
    <x v="0"/>
    <x v="0"/>
    <x v="0"/>
    <x v="0"/>
    <x v="0"/>
    <x v="0"/>
    <x v="0"/>
  </r>
  <r>
    <x v="0"/>
    <x v="0"/>
    <x v="3"/>
    <x v="20"/>
    <x v="5"/>
    <n v="41226.629999999997"/>
    <n v="30954.43"/>
    <n v="72181.06"/>
    <n v="80"/>
    <n v="0"/>
    <n v="0"/>
    <n v="0"/>
    <x v="0"/>
    <x v="0"/>
    <x v="0"/>
    <x v="0"/>
    <x v="0"/>
    <x v="0"/>
    <x v="0"/>
    <x v="0"/>
    <x v="0"/>
    <x v="0"/>
  </r>
  <r>
    <x v="0"/>
    <x v="0"/>
    <x v="3"/>
    <x v="21"/>
    <x v="5"/>
    <n v="200688.99"/>
    <n v="456814.36"/>
    <n v="657503.35"/>
    <n v="333"/>
    <n v="62000"/>
    <n v="620000"/>
    <n v="10.6"/>
    <x v="0"/>
    <x v="0"/>
    <x v="0"/>
    <x v="0"/>
    <x v="0"/>
    <x v="0"/>
    <x v="0"/>
    <x v="0"/>
    <x v="0"/>
    <x v="0"/>
  </r>
  <r>
    <x v="0"/>
    <x v="0"/>
    <x v="3"/>
    <x v="22"/>
    <x v="5"/>
    <n v="24687.1"/>
    <n v="79699.070000000007"/>
    <n v="104386.17000000001"/>
    <n v="153"/>
    <n v="14973"/>
    <n v="149730"/>
    <n v="6.97"/>
    <x v="0"/>
    <x v="0"/>
    <x v="0"/>
    <x v="0"/>
    <x v="0"/>
    <x v="0"/>
    <x v="0"/>
    <x v="0"/>
    <x v="0"/>
    <x v="0"/>
  </r>
  <r>
    <x v="0"/>
    <x v="0"/>
    <x v="4"/>
    <x v="23"/>
    <x v="5"/>
    <n v="576.54999999999995"/>
    <n v="63637.939999999995"/>
    <n v="64214.49"/>
    <n v="44"/>
    <n v="12710"/>
    <n v="88970"/>
    <n v="5.05"/>
    <x v="0"/>
    <x v="0"/>
    <x v="0"/>
    <x v="0"/>
    <x v="0"/>
    <x v="0"/>
    <x v="0"/>
    <x v="0"/>
    <x v="0"/>
    <x v="0"/>
  </r>
  <r>
    <x v="0"/>
    <x v="0"/>
    <x v="4"/>
    <x v="24"/>
    <x v="5"/>
    <n v="968"/>
    <n v="78147.03"/>
    <n v="79115.03"/>
    <n v="64"/>
    <n v="11377"/>
    <n v="79639"/>
    <n v="6.95"/>
    <x v="0"/>
    <x v="0"/>
    <x v="0"/>
    <x v="0"/>
    <x v="0"/>
    <x v="0"/>
    <x v="0"/>
    <x v="0"/>
    <x v="0"/>
    <x v="0"/>
  </r>
  <r>
    <x v="0"/>
    <x v="0"/>
    <x v="5"/>
    <x v="25"/>
    <x v="5"/>
    <n v="86338.92"/>
    <n v="93549.680000000008"/>
    <n v="179888.6"/>
    <n v="94"/>
    <n v="0"/>
    <n v="0"/>
    <n v="0"/>
    <x v="0"/>
    <x v="0"/>
    <x v="0"/>
    <x v="0"/>
    <x v="0"/>
    <x v="0"/>
    <x v="0"/>
    <x v="0"/>
    <x v="0"/>
    <x v="0"/>
  </r>
  <r>
    <x v="0"/>
    <x v="0"/>
    <x v="5"/>
    <x v="26"/>
    <x v="5"/>
    <n v="6553.13"/>
    <n v="640187.11"/>
    <n v="646740.24"/>
    <n v="0"/>
    <n v="0"/>
    <n v="0"/>
    <n v="0"/>
    <x v="0"/>
    <x v="0"/>
    <x v="0"/>
    <x v="0"/>
    <x v="0"/>
    <x v="0"/>
    <x v="0"/>
    <x v="0"/>
    <x v="0"/>
    <x v="0"/>
  </r>
  <r>
    <x v="0"/>
    <x v="0"/>
    <x v="5"/>
    <x v="27"/>
    <x v="5"/>
    <n v="17160.669999999998"/>
    <n v="86638"/>
    <n v="103798.67"/>
    <n v="93"/>
    <n v="16523"/>
    <n v="165230"/>
    <n v="6.28"/>
    <x v="0"/>
    <x v="0"/>
    <x v="0"/>
    <x v="0"/>
    <x v="0"/>
    <x v="0"/>
    <x v="0"/>
    <x v="0"/>
    <x v="0"/>
    <x v="0"/>
  </r>
  <r>
    <x v="0"/>
    <x v="0"/>
    <x v="5"/>
    <x v="28"/>
    <x v="5"/>
    <n v="5057.0200000000004"/>
    <n v="20758.43"/>
    <n v="25815.45"/>
    <n v="31"/>
    <n v="23777"/>
    <n v="237770"/>
    <n v="1.0900000000000001"/>
    <x v="0"/>
    <x v="0"/>
    <x v="0"/>
    <x v="0"/>
    <x v="0"/>
    <x v="0"/>
    <x v="0"/>
    <x v="0"/>
    <x v="0"/>
    <x v="0"/>
  </r>
  <r>
    <x v="0"/>
    <x v="0"/>
    <x v="5"/>
    <x v="29"/>
    <x v="5"/>
    <n v="117466.15000000001"/>
    <n v="318423.28999999998"/>
    <n v="435889.44"/>
    <n v="165"/>
    <n v="0"/>
    <n v="0"/>
    <n v="0"/>
    <x v="0"/>
    <x v="0"/>
    <x v="0"/>
    <x v="0"/>
    <x v="0"/>
    <x v="0"/>
    <x v="0"/>
    <x v="0"/>
    <x v="0"/>
    <x v="0"/>
  </r>
  <r>
    <x v="0"/>
    <x v="0"/>
    <x v="6"/>
    <x v="30"/>
    <x v="5"/>
    <n v="136211.24"/>
    <n v="248864.26"/>
    <n v="385075.5"/>
    <n v="96"/>
    <n v="0"/>
    <n v="0"/>
    <n v="0"/>
    <x v="0"/>
    <x v="0"/>
    <x v="0"/>
    <x v="0"/>
    <x v="0"/>
    <x v="0"/>
    <x v="0"/>
    <x v="0"/>
    <x v="0"/>
    <x v="0"/>
  </r>
  <r>
    <x v="0"/>
    <x v="0"/>
    <x v="6"/>
    <x v="31"/>
    <x v="5"/>
    <n v="79481.77"/>
    <n v="135133.15999999997"/>
    <n v="214614.93"/>
    <n v="205"/>
    <n v="34100"/>
    <n v="238700"/>
    <n v="6.29"/>
    <x v="0"/>
    <x v="0"/>
    <x v="0"/>
    <x v="0"/>
    <x v="0"/>
    <x v="0"/>
    <x v="0"/>
    <x v="0"/>
    <x v="0"/>
    <x v="0"/>
  </r>
  <r>
    <x v="0"/>
    <x v="0"/>
    <x v="6"/>
    <x v="32"/>
    <x v="5"/>
    <n v="34366.270000000004"/>
    <n v="47299.92"/>
    <n v="81666.19"/>
    <n v="148"/>
    <n v="17577"/>
    <n v="123039"/>
    <n v="4.6500000000000004"/>
    <x v="0"/>
    <x v="0"/>
    <x v="0"/>
    <x v="0"/>
    <x v="0"/>
    <x v="0"/>
    <x v="0"/>
    <x v="0"/>
    <x v="0"/>
    <x v="0"/>
  </r>
  <r>
    <x v="0"/>
    <x v="0"/>
    <x v="6"/>
    <x v="33"/>
    <x v="5"/>
    <n v="38971.089999999997"/>
    <n v="74844.34"/>
    <n v="113815.43"/>
    <n v="83"/>
    <n v="0"/>
    <n v="0"/>
    <n v="0"/>
    <x v="0"/>
    <x v="0"/>
    <x v="0"/>
    <x v="0"/>
    <x v="0"/>
    <x v="0"/>
    <x v="0"/>
    <x v="0"/>
    <x v="0"/>
    <x v="0"/>
  </r>
  <r>
    <x v="0"/>
    <x v="0"/>
    <x v="7"/>
    <x v="34"/>
    <x v="5"/>
    <n v="174463.15"/>
    <n v="67564.399999999994"/>
    <n v="242027.55"/>
    <n v="230"/>
    <n v="67177"/>
    <n v="470239"/>
    <n v="3.6"/>
    <x v="0"/>
    <x v="0"/>
    <x v="0"/>
    <x v="0"/>
    <x v="0"/>
    <x v="0"/>
    <x v="0"/>
    <x v="0"/>
    <x v="0"/>
    <x v="0"/>
  </r>
  <r>
    <x v="0"/>
    <x v="0"/>
    <x v="7"/>
    <x v="3"/>
    <x v="5"/>
    <n v="30"/>
    <n v="0"/>
    <n v="30"/>
    <n v="0"/>
    <n v="8437"/>
    <n v="59059"/>
    <n v="0"/>
    <x v="0"/>
    <x v="0"/>
    <x v="0"/>
    <x v="0"/>
    <x v="0"/>
    <x v="0"/>
    <x v="0"/>
    <x v="0"/>
    <x v="0"/>
    <x v="0"/>
  </r>
  <r>
    <x v="0"/>
    <x v="0"/>
    <x v="8"/>
    <x v="35"/>
    <x v="5"/>
    <n v="150240.95999999999"/>
    <n v="250702.74299999999"/>
    <n v="400943.70299999998"/>
    <n v="257"/>
    <n v="0"/>
    <n v="0"/>
    <n v="0"/>
    <x v="0"/>
    <x v="0"/>
    <x v="0"/>
    <x v="0"/>
    <x v="0"/>
    <x v="0"/>
    <x v="0"/>
    <x v="0"/>
    <x v="0"/>
    <x v="0"/>
  </r>
  <r>
    <x v="0"/>
    <x v="0"/>
    <x v="8"/>
    <x v="36"/>
    <x v="5"/>
    <n v="54386.559999999998"/>
    <n v="302001.75"/>
    <n v="356388.31"/>
    <n v="285"/>
    <n v="0"/>
    <n v="0"/>
    <n v="0"/>
    <x v="0"/>
    <x v="0"/>
    <x v="0"/>
    <x v="0"/>
    <x v="0"/>
    <x v="0"/>
    <x v="0"/>
    <x v="0"/>
    <x v="0"/>
    <x v="0"/>
  </r>
  <r>
    <x v="0"/>
    <x v="0"/>
    <x v="9"/>
    <x v="37"/>
    <x v="5"/>
    <n v="117849.84999999999"/>
    <n v="165554.39000000001"/>
    <n v="283404.24"/>
    <n v="552"/>
    <n v="32023"/>
    <n v="224161"/>
    <n v="8.85"/>
    <x v="0"/>
    <x v="0"/>
    <x v="0"/>
    <x v="0"/>
    <x v="0"/>
    <x v="0"/>
    <x v="0"/>
    <x v="0"/>
    <x v="0"/>
    <x v="0"/>
  </r>
  <r>
    <x v="0"/>
    <x v="0"/>
    <x v="9"/>
    <x v="38"/>
    <x v="5"/>
    <n v="12414.85"/>
    <n v="206849.61"/>
    <n v="219264.46"/>
    <n v="48"/>
    <n v="0"/>
    <n v="0"/>
    <n v="0"/>
    <x v="0"/>
    <x v="0"/>
    <x v="0"/>
    <x v="0"/>
    <x v="0"/>
    <x v="0"/>
    <x v="0"/>
    <x v="0"/>
    <x v="0"/>
    <x v="0"/>
  </r>
  <r>
    <x v="0"/>
    <x v="0"/>
    <x v="9"/>
    <x v="39"/>
    <x v="5"/>
    <n v="23238.86"/>
    <n v="55369.59"/>
    <n v="78608.45"/>
    <n v="73"/>
    <n v="18352"/>
    <n v="128464"/>
    <n v="4.28"/>
    <x v="0"/>
    <x v="0"/>
    <x v="0"/>
    <x v="0"/>
    <x v="0"/>
    <x v="0"/>
    <x v="0"/>
    <x v="0"/>
    <x v="0"/>
    <x v="0"/>
  </r>
  <r>
    <x v="0"/>
    <x v="0"/>
    <x v="9"/>
    <x v="40"/>
    <x v="5"/>
    <n v="81236.239999999991"/>
    <n v="165354.68000000002"/>
    <n v="246590.92"/>
    <n v="339"/>
    <n v="28923"/>
    <n v="202461"/>
    <n v="8.5299999999999994"/>
    <x v="0"/>
    <x v="0"/>
    <x v="0"/>
    <x v="0"/>
    <x v="0"/>
    <x v="0"/>
    <x v="0"/>
    <x v="0"/>
    <x v="0"/>
    <x v="0"/>
  </r>
  <r>
    <x v="0"/>
    <x v="0"/>
    <x v="9"/>
    <x v="41"/>
    <x v="5"/>
    <n v="34321.86"/>
    <n v="119485.79"/>
    <n v="153807.65"/>
    <n v="77"/>
    <n v="0"/>
    <n v="0"/>
    <n v="0"/>
    <x v="0"/>
    <x v="0"/>
    <x v="0"/>
    <x v="0"/>
    <x v="0"/>
    <x v="0"/>
    <x v="0"/>
    <x v="0"/>
    <x v="0"/>
    <x v="0"/>
  </r>
  <r>
    <x v="0"/>
    <x v="0"/>
    <x v="10"/>
    <x v="42"/>
    <x v="5"/>
    <n v="22407.99"/>
    <n v="27407.139999999996"/>
    <n v="49815.13"/>
    <n v="20"/>
    <n v="0"/>
    <n v="0"/>
    <n v="0"/>
    <x v="0"/>
    <x v="0"/>
    <x v="0"/>
    <x v="0"/>
    <x v="0"/>
    <x v="0"/>
    <x v="0"/>
    <x v="0"/>
    <x v="0"/>
    <x v="0"/>
  </r>
  <r>
    <x v="0"/>
    <x v="0"/>
    <x v="10"/>
    <x v="43"/>
    <x v="5"/>
    <n v="466400.66000000003"/>
    <n v="164250.25"/>
    <n v="630650.91"/>
    <n v="131"/>
    <n v="0"/>
    <n v="0"/>
    <n v="0"/>
    <x v="0"/>
    <x v="0"/>
    <x v="0"/>
    <x v="0"/>
    <x v="0"/>
    <x v="0"/>
    <x v="0"/>
    <x v="0"/>
    <x v="0"/>
    <x v="0"/>
  </r>
  <r>
    <x v="0"/>
    <x v="0"/>
    <x v="10"/>
    <x v="44"/>
    <x v="5"/>
    <n v="23192.729999999996"/>
    <n v="47569.880000000005"/>
    <n v="70762.61"/>
    <n v="151"/>
    <n v="23777"/>
    <n v="237770"/>
    <n v="2.98"/>
    <x v="0"/>
    <x v="0"/>
    <x v="0"/>
    <x v="0"/>
    <x v="0"/>
    <x v="0"/>
    <x v="0"/>
    <x v="0"/>
    <x v="0"/>
    <x v="0"/>
  </r>
  <r>
    <x v="0"/>
    <x v="0"/>
    <x v="10"/>
    <x v="45"/>
    <x v="5"/>
    <n v="34432.65"/>
    <n v="42594.29"/>
    <n v="77026.94"/>
    <n v="46"/>
    <n v="0"/>
    <n v="0"/>
    <n v="0"/>
    <x v="0"/>
    <x v="0"/>
    <x v="0"/>
    <x v="0"/>
    <x v="0"/>
    <x v="0"/>
    <x v="0"/>
    <x v="0"/>
    <x v="0"/>
    <x v="0"/>
  </r>
  <r>
    <x v="0"/>
    <x v="0"/>
    <x v="10"/>
    <x v="46"/>
    <x v="5"/>
    <n v="210206.97000000003"/>
    <n v="198840.36"/>
    <n v="409047.33"/>
    <n v="137"/>
    <n v="0"/>
    <n v="0"/>
    <n v="0"/>
    <x v="0"/>
    <x v="0"/>
    <x v="0"/>
    <x v="0"/>
    <x v="0"/>
    <x v="0"/>
    <x v="0"/>
    <x v="0"/>
    <x v="0"/>
    <x v="0"/>
  </r>
  <r>
    <x v="0"/>
    <x v="0"/>
    <x v="10"/>
    <x v="47"/>
    <x v="5"/>
    <n v="81585.14"/>
    <n v="380918.86"/>
    <n v="462504"/>
    <n v="65"/>
    <n v="0"/>
    <n v="0"/>
    <n v="0"/>
    <x v="0"/>
    <x v="0"/>
    <x v="0"/>
    <x v="0"/>
    <x v="0"/>
    <x v="0"/>
    <x v="0"/>
    <x v="0"/>
    <x v="0"/>
    <x v="0"/>
  </r>
  <r>
    <x v="0"/>
    <x v="0"/>
    <x v="10"/>
    <x v="48"/>
    <x v="5"/>
    <n v="70860.160000000003"/>
    <n v="114706.63999999998"/>
    <n v="185566.8"/>
    <n v="100"/>
    <n v="33077"/>
    <n v="330770"/>
    <n v="5.61"/>
    <x v="0"/>
    <x v="0"/>
    <x v="0"/>
    <x v="0"/>
    <x v="0"/>
    <x v="0"/>
    <x v="0"/>
    <x v="0"/>
    <x v="0"/>
    <x v="0"/>
  </r>
  <r>
    <x v="0"/>
    <x v="0"/>
    <x v="10"/>
    <x v="49"/>
    <x v="5"/>
    <n v="168905.53"/>
    <n v="581309.12"/>
    <n v="750214.65"/>
    <n v="105"/>
    <n v="67177"/>
    <n v="671770"/>
    <n v="11.17"/>
    <x v="0"/>
    <x v="0"/>
    <x v="0"/>
    <x v="0"/>
    <x v="0"/>
    <x v="0"/>
    <x v="0"/>
    <x v="0"/>
    <x v="0"/>
    <x v="0"/>
  </r>
  <r>
    <x v="0"/>
    <x v="0"/>
    <x v="10"/>
    <x v="50"/>
    <x v="5"/>
    <n v="2707.5"/>
    <n v="18593.52"/>
    <n v="21301.02"/>
    <n v="8"/>
    <n v="36177"/>
    <n v="361770"/>
    <n v="0.59"/>
    <x v="0"/>
    <x v="0"/>
    <x v="0"/>
    <x v="0"/>
    <x v="0"/>
    <x v="0"/>
    <x v="0"/>
    <x v="0"/>
    <x v="0"/>
    <x v="0"/>
  </r>
  <r>
    <x v="0"/>
    <x v="0"/>
    <x v="10"/>
    <x v="51"/>
    <x v="5"/>
    <n v="1783.8000000000002"/>
    <n v="3882.8999999999996"/>
    <n v="5666.7"/>
    <n v="12"/>
    <n v="14477"/>
    <n v="144770"/>
    <n v="0.39"/>
    <x v="0"/>
    <x v="0"/>
    <x v="0"/>
    <x v="0"/>
    <x v="0"/>
    <x v="0"/>
    <x v="0"/>
    <x v="0"/>
    <x v="0"/>
    <x v="0"/>
  </r>
  <r>
    <x v="0"/>
    <x v="0"/>
    <x v="11"/>
    <x v="52"/>
    <x v="5"/>
    <n v="6840.1900000000005"/>
    <n v="22107.43"/>
    <n v="28947.620000000003"/>
    <n v="43"/>
    <n v="0"/>
    <n v="0"/>
    <n v="0"/>
    <x v="0"/>
    <x v="0"/>
    <x v="0"/>
    <x v="0"/>
    <x v="0"/>
    <x v="0"/>
    <x v="0"/>
    <x v="0"/>
    <x v="0"/>
    <x v="0"/>
  </r>
  <r>
    <x v="0"/>
    <x v="0"/>
    <x v="12"/>
    <x v="53"/>
    <x v="5"/>
    <n v="35458.520000000004"/>
    <n v="14111.749999999993"/>
    <n v="49570.27"/>
    <n v="200"/>
    <n v="0"/>
    <n v="0"/>
    <n v="0"/>
    <x v="0"/>
    <x v="0"/>
    <x v="0"/>
    <x v="0"/>
    <x v="0"/>
    <x v="0"/>
    <x v="0"/>
    <x v="0"/>
    <x v="0"/>
    <x v="0"/>
  </r>
  <r>
    <x v="0"/>
    <x v="0"/>
    <x v="12"/>
    <x v="54"/>
    <x v="5"/>
    <n v="34247.519999999997"/>
    <n v="11234.580000000002"/>
    <n v="45482.1"/>
    <n v="179"/>
    <n v="0"/>
    <n v="0"/>
    <n v="0"/>
    <x v="0"/>
    <x v="0"/>
    <x v="0"/>
    <x v="0"/>
    <x v="0"/>
    <x v="0"/>
    <x v="0"/>
    <x v="0"/>
    <x v="0"/>
    <x v="0"/>
  </r>
  <r>
    <x v="0"/>
    <x v="0"/>
    <x v="12"/>
    <x v="55"/>
    <x v="5"/>
    <n v="14900.36"/>
    <n v="3660.239999999998"/>
    <n v="18560.599999999999"/>
    <n v="70"/>
    <n v="0"/>
    <n v="0"/>
    <n v="0"/>
    <x v="0"/>
    <x v="0"/>
    <x v="0"/>
    <x v="0"/>
    <x v="0"/>
    <x v="0"/>
    <x v="0"/>
    <x v="0"/>
    <x v="0"/>
    <x v="0"/>
  </r>
  <r>
    <x v="0"/>
    <x v="0"/>
    <x v="13"/>
    <x v="56"/>
    <x v="5"/>
    <n v="370281.3"/>
    <n v="4185.6000000000349"/>
    <n v="374466.9"/>
    <n v="66"/>
    <n v="0"/>
    <n v="0"/>
    <n v="0"/>
    <x v="0"/>
    <x v="0"/>
    <x v="0"/>
    <x v="0"/>
    <x v="0"/>
    <x v="0"/>
    <x v="0"/>
    <x v="0"/>
    <x v="0"/>
    <x v="0"/>
  </r>
  <r>
    <x v="0"/>
    <x v="0"/>
    <x v="13"/>
    <x v="57"/>
    <x v="5"/>
    <n v="23147.14"/>
    <n v="39472.9"/>
    <n v="62620.04"/>
    <n v="122"/>
    <n v="24273"/>
    <n v="242730"/>
    <n v="2.58"/>
    <x v="0"/>
    <x v="0"/>
    <x v="0"/>
    <x v="0"/>
    <x v="0"/>
    <x v="0"/>
    <x v="0"/>
    <x v="0"/>
    <x v="0"/>
    <x v="0"/>
  </r>
  <r>
    <x v="0"/>
    <x v="0"/>
    <x v="13"/>
    <x v="58"/>
    <x v="5"/>
    <n v="131283.97"/>
    <n v="228707.9"/>
    <n v="359991.87"/>
    <n v="165"/>
    <n v="0"/>
    <n v="0"/>
    <n v="0"/>
    <x v="0"/>
    <x v="0"/>
    <x v="0"/>
    <x v="0"/>
    <x v="0"/>
    <x v="0"/>
    <x v="0"/>
    <x v="0"/>
    <x v="0"/>
    <x v="0"/>
  </r>
  <r>
    <x v="0"/>
    <x v="0"/>
    <x v="14"/>
    <x v="59"/>
    <x v="5"/>
    <n v="16727.150000000001"/>
    <n v="89205.13"/>
    <n v="105932.28"/>
    <n v="600"/>
    <n v="8277"/>
    <n v="57939"/>
    <n v="12.8"/>
    <x v="0"/>
    <x v="0"/>
    <x v="0"/>
    <x v="0"/>
    <x v="0"/>
    <x v="0"/>
    <x v="0"/>
    <x v="0"/>
    <x v="0"/>
    <x v="0"/>
  </r>
  <r>
    <x v="0"/>
    <x v="0"/>
    <x v="15"/>
    <x v="60"/>
    <x v="5"/>
    <n v="8954.6"/>
    <n v="33837.65"/>
    <n v="42792.25"/>
    <n v="20"/>
    <n v="0"/>
    <n v="0"/>
    <n v="0"/>
    <x v="0"/>
    <x v="0"/>
    <x v="0"/>
    <x v="0"/>
    <x v="0"/>
    <x v="0"/>
    <x v="0"/>
    <x v="0"/>
    <x v="0"/>
    <x v="0"/>
  </r>
  <r>
    <x v="0"/>
    <x v="0"/>
    <x v="16"/>
    <x v="61"/>
    <x v="5"/>
    <n v="13702.2"/>
    <n v="13992.239999999998"/>
    <n v="27694.44"/>
    <n v="18"/>
    <n v="0"/>
    <n v="0"/>
    <n v="0"/>
    <x v="0"/>
    <x v="0"/>
    <x v="0"/>
    <x v="0"/>
    <x v="0"/>
    <x v="0"/>
    <x v="0"/>
    <x v="0"/>
    <x v="0"/>
    <x v="0"/>
  </r>
  <r>
    <x v="0"/>
    <x v="0"/>
    <x v="17"/>
    <x v="62"/>
    <x v="5"/>
    <n v="21550.79"/>
    <n v="28333.360000000001"/>
    <n v="49884.15"/>
    <n v="112"/>
    <n v="0"/>
    <n v="0"/>
    <n v="0"/>
    <x v="0"/>
    <x v="0"/>
    <x v="0"/>
    <x v="0"/>
    <x v="0"/>
    <x v="0"/>
    <x v="0"/>
    <x v="0"/>
    <x v="0"/>
    <x v="0"/>
  </r>
  <r>
    <x v="0"/>
    <x v="0"/>
    <x v="17"/>
    <x v="63"/>
    <x v="5"/>
    <n v="15484.56"/>
    <n v="29672"/>
    <n v="45156.56"/>
    <n v="64"/>
    <n v="0"/>
    <n v="0"/>
    <n v="0"/>
    <x v="0"/>
    <x v="0"/>
    <x v="0"/>
    <x v="0"/>
    <x v="0"/>
    <x v="0"/>
    <x v="0"/>
    <x v="0"/>
    <x v="0"/>
    <x v="0"/>
  </r>
  <r>
    <x v="0"/>
    <x v="0"/>
    <x v="18"/>
    <x v="64"/>
    <x v="5"/>
    <n v="50607.97"/>
    <n v="171341.88999999998"/>
    <n v="221949.86"/>
    <n v="485"/>
    <n v="22723"/>
    <n v="159061"/>
    <n v="9.77"/>
    <x v="0"/>
    <x v="0"/>
    <x v="0"/>
    <x v="0"/>
    <x v="0"/>
    <x v="0"/>
    <x v="0"/>
    <x v="0"/>
    <x v="0"/>
    <x v="0"/>
  </r>
  <r>
    <x v="0"/>
    <x v="0"/>
    <x v="18"/>
    <x v="65"/>
    <x v="5"/>
    <n v="31072.82"/>
    <n v="45808.77"/>
    <n v="76881.59"/>
    <n v="15"/>
    <n v="0"/>
    <n v="0"/>
    <n v="0"/>
    <x v="0"/>
    <x v="0"/>
    <x v="0"/>
    <x v="0"/>
    <x v="0"/>
    <x v="0"/>
    <x v="0"/>
    <x v="0"/>
    <x v="0"/>
    <x v="0"/>
  </r>
  <r>
    <x v="0"/>
    <x v="0"/>
    <x v="19"/>
    <x v="66"/>
    <x v="5"/>
    <n v="51664.93"/>
    <n v="417648.45"/>
    <n v="469313.38"/>
    <n v="110"/>
    <n v="0"/>
    <n v="0"/>
    <n v="0"/>
    <x v="0"/>
    <x v="0"/>
    <x v="0"/>
    <x v="0"/>
    <x v="0"/>
    <x v="0"/>
    <x v="0"/>
    <x v="0"/>
    <x v="0"/>
    <x v="0"/>
  </r>
  <r>
    <x v="0"/>
    <x v="0"/>
    <x v="20"/>
    <x v="67"/>
    <x v="5"/>
    <n v="45190.64"/>
    <n v="53921.58"/>
    <n v="99112.22"/>
    <n v="95"/>
    <n v="0"/>
    <n v="0"/>
    <n v="0"/>
    <x v="0"/>
    <x v="0"/>
    <x v="0"/>
    <x v="0"/>
    <x v="0"/>
    <x v="0"/>
    <x v="0"/>
    <x v="0"/>
    <x v="0"/>
    <x v="0"/>
  </r>
  <r>
    <x v="0"/>
    <x v="0"/>
    <x v="20"/>
    <x v="68"/>
    <x v="5"/>
    <n v="251347.57"/>
    <n v="253806.58999999997"/>
    <n v="505154.16"/>
    <n v="305"/>
    <n v="0"/>
    <n v="0"/>
    <n v="0"/>
    <x v="0"/>
    <x v="0"/>
    <x v="0"/>
    <x v="0"/>
    <x v="0"/>
    <x v="0"/>
    <x v="0"/>
    <x v="0"/>
    <x v="0"/>
    <x v="0"/>
  </r>
  <r>
    <x v="0"/>
    <x v="0"/>
    <x v="21"/>
    <x v="69"/>
    <x v="5"/>
    <n v="75601.61"/>
    <n v="252736.63"/>
    <n v="328338.24"/>
    <n v="317"/>
    <n v="31000"/>
    <n v="310000"/>
    <n v="10.59"/>
    <x v="0"/>
    <x v="0"/>
    <x v="0"/>
    <x v="0"/>
    <x v="0"/>
    <x v="0"/>
    <x v="0"/>
    <x v="0"/>
    <x v="0"/>
    <x v="0"/>
  </r>
  <r>
    <x v="0"/>
    <x v="0"/>
    <x v="21"/>
    <x v="70"/>
    <x v="5"/>
    <n v="370731.63"/>
    <n v="240544.57999999996"/>
    <n v="611276.21"/>
    <n v="165"/>
    <n v="62000"/>
    <n v="620000"/>
    <n v="9.86"/>
    <x v="0"/>
    <x v="0"/>
    <x v="0"/>
    <x v="0"/>
    <x v="0"/>
    <x v="0"/>
    <x v="0"/>
    <x v="0"/>
    <x v="0"/>
    <x v="0"/>
  </r>
  <r>
    <x v="0"/>
    <x v="0"/>
    <x v="21"/>
    <x v="71"/>
    <x v="5"/>
    <n v="265463.94"/>
    <n v="302906.42"/>
    <n v="568370.36"/>
    <n v="231"/>
    <n v="50623"/>
    <n v="506230"/>
    <n v="11.23"/>
    <x v="0"/>
    <x v="0"/>
    <x v="0"/>
    <x v="0"/>
    <x v="0"/>
    <x v="0"/>
    <x v="0"/>
    <x v="0"/>
    <x v="0"/>
    <x v="0"/>
  </r>
  <r>
    <x v="0"/>
    <x v="0"/>
    <x v="21"/>
    <x v="72"/>
    <x v="5"/>
    <n v="157311.85999999999"/>
    <n v="238232.37"/>
    <n v="395544.23"/>
    <n v="325"/>
    <n v="29977"/>
    <n v="299770"/>
    <n v="13.19"/>
    <x v="0"/>
    <x v="0"/>
    <x v="0"/>
    <x v="0"/>
    <x v="0"/>
    <x v="0"/>
    <x v="0"/>
    <x v="0"/>
    <x v="0"/>
    <x v="0"/>
  </r>
  <r>
    <x v="0"/>
    <x v="0"/>
    <x v="21"/>
    <x v="73"/>
    <x v="5"/>
    <n v="132637.24"/>
    <n v="238807.85000000003"/>
    <n v="371445.09"/>
    <n v="219"/>
    <n v="27900"/>
    <n v="279000"/>
    <n v="13.31"/>
    <x v="0"/>
    <x v="0"/>
    <x v="0"/>
    <x v="0"/>
    <x v="0"/>
    <x v="0"/>
    <x v="0"/>
    <x v="0"/>
    <x v="0"/>
    <x v="0"/>
  </r>
  <r>
    <x v="0"/>
    <x v="0"/>
    <x v="22"/>
    <x v="74"/>
    <x v="5"/>
    <n v="28002.61"/>
    <n v="20559.54"/>
    <n v="48562.15"/>
    <n v="35"/>
    <n v="13423"/>
    <n v="134230"/>
    <n v="3.62"/>
    <x v="0"/>
    <x v="0"/>
    <x v="0"/>
    <x v="0"/>
    <x v="0"/>
    <x v="0"/>
    <x v="0"/>
    <x v="0"/>
    <x v="0"/>
    <x v="0"/>
  </r>
  <r>
    <x v="0"/>
    <x v="0"/>
    <x v="22"/>
    <x v="75"/>
    <x v="5"/>
    <n v="44976.979999999996"/>
    <n v="29694.83"/>
    <n v="74671.81"/>
    <n v="65"/>
    <n v="14477"/>
    <n v="144770"/>
    <n v="5.16"/>
    <x v="0"/>
    <x v="0"/>
    <x v="0"/>
    <x v="0"/>
    <x v="0"/>
    <x v="0"/>
    <x v="0"/>
    <x v="0"/>
    <x v="0"/>
    <x v="0"/>
  </r>
  <r>
    <x v="0"/>
    <x v="0"/>
    <x v="22"/>
    <x v="72"/>
    <x v="5"/>
    <n v="488"/>
    <n v="0"/>
    <n v="488"/>
    <n v="1"/>
    <n v="29977"/>
    <n v="299770"/>
    <n v="0.02"/>
    <x v="0"/>
    <x v="0"/>
    <x v="0"/>
    <x v="0"/>
    <x v="0"/>
    <x v="0"/>
    <x v="0"/>
    <x v="0"/>
    <x v="0"/>
    <x v="0"/>
  </r>
  <r>
    <x v="0"/>
    <x v="0"/>
    <x v="22"/>
    <x v="76"/>
    <x v="5"/>
    <n v="30719.66"/>
    <n v="20353.960000000003"/>
    <n v="51073.62"/>
    <n v="41"/>
    <n v="13950"/>
    <n v="139500"/>
    <n v="3.66"/>
    <x v="0"/>
    <x v="0"/>
    <x v="0"/>
    <x v="0"/>
    <x v="0"/>
    <x v="0"/>
    <x v="0"/>
    <x v="0"/>
    <x v="0"/>
    <x v="0"/>
  </r>
  <r>
    <x v="0"/>
    <x v="0"/>
    <x v="23"/>
    <x v="77"/>
    <x v="5"/>
    <n v="0"/>
    <n v="115624"/>
    <n v="115624"/>
    <n v="0"/>
    <n v="0"/>
    <n v="0"/>
    <n v="0"/>
    <x v="0"/>
    <x v="0"/>
    <x v="0"/>
    <x v="0"/>
    <x v="0"/>
    <x v="0"/>
    <x v="0"/>
    <x v="0"/>
    <x v="0"/>
    <x v="0"/>
  </r>
  <r>
    <x v="0"/>
    <x v="0"/>
    <x v="24"/>
    <x v="78"/>
    <x v="5"/>
    <n v="21571.05"/>
    <n v="18397.180000000004"/>
    <n v="39968.230000000003"/>
    <n v="220"/>
    <n v="20677"/>
    <n v="144739"/>
    <n v="1.93"/>
    <x v="0"/>
    <x v="0"/>
    <x v="0"/>
    <x v="0"/>
    <x v="0"/>
    <x v="0"/>
    <x v="0"/>
    <x v="0"/>
    <x v="0"/>
    <x v="0"/>
  </r>
  <r>
    <x v="0"/>
    <x v="0"/>
    <x v="24"/>
    <x v="79"/>
    <x v="5"/>
    <n v="84"/>
    <n v="0"/>
    <n v="84"/>
    <n v="1"/>
    <n v="20150"/>
    <n v="141050"/>
    <n v="0"/>
    <x v="0"/>
    <x v="0"/>
    <x v="0"/>
    <x v="0"/>
    <x v="0"/>
    <x v="0"/>
    <x v="0"/>
    <x v="0"/>
    <x v="0"/>
    <x v="0"/>
  </r>
  <r>
    <x v="0"/>
    <x v="0"/>
    <x v="24"/>
    <x v="80"/>
    <x v="5"/>
    <n v="271.94"/>
    <n v="359.76000000000005"/>
    <n v="631.70000000000005"/>
    <n v="2"/>
    <n v="17577"/>
    <n v="123039"/>
    <n v="0.04"/>
    <x v="0"/>
    <x v="0"/>
    <x v="0"/>
    <x v="0"/>
    <x v="0"/>
    <x v="0"/>
    <x v="0"/>
    <x v="0"/>
    <x v="0"/>
    <x v="0"/>
  </r>
  <r>
    <x v="0"/>
    <x v="0"/>
    <x v="24"/>
    <x v="81"/>
    <x v="5"/>
    <n v="220.5"/>
    <n v="148.5"/>
    <n v="369"/>
    <n v="5"/>
    <n v="18600"/>
    <n v="130200"/>
    <n v="0.02"/>
    <x v="0"/>
    <x v="0"/>
    <x v="0"/>
    <x v="0"/>
    <x v="0"/>
    <x v="0"/>
    <x v="0"/>
    <x v="0"/>
    <x v="0"/>
    <x v="0"/>
  </r>
  <r>
    <x v="0"/>
    <x v="0"/>
    <x v="24"/>
    <x v="82"/>
    <x v="5"/>
    <n v="6804.08"/>
    <n v="6273.9"/>
    <n v="13077.98"/>
    <n v="79"/>
    <n v="18600"/>
    <n v="130200"/>
    <n v="0.7"/>
    <x v="0"/>
    <x v="0"/>
    <x v="0"/>
    <x v="0"/>
    <x v="0"/>
    <x v="0"/>
    <x v="0"/>
    <x v="0"/>
    <x v="0"/>
    <x v="0"/>
  </r>
  <r>
    <x v="0"/>
    <x v="0"/>
    <x v="24"/>
    <x v="83"/>
    <x v="5"/>
    <n v="5193.8099999999995"/>
    <n v="4814.7100000000009"/>
    <n v="10008.52"/>
    <n v="66"/>
    <n v="17050"/>
    <n v="119350"/>
    <n v="0.59"/>
    <x v="0"/>
    <x v="0"/>
    <x v="0"/>
    <x v="0"/>
    <x v="0"/>
    <x v="0"/>
    <x v="0"/>
    <x v="0"/>
    <x v="0"/>
    <x v="0"/>
  </r>
  <r>
    <x v="0"/>
    <x v="0"/>
    <x v="24"/>
    <x v="84"/>
    <x v="5"/>
    <n v="3781.48"/>
    <n v="5480.8000000000011"/>
    <n v="9262.2800000000007"/>
    <n v="46"/>
    <n v="15500"/>
    <n v="108500"/>
    <n v="0.6"/>
    <x v="0"/>
    <x v="0"/>
    <x v="0"/>
    <x v="0"/>
    <x v="0"/>
    <x v="0"/>
    <x v="0"/>
    <x v="0"/>
    <x v="0"/>
    <x v="0"/>
  </r>
  <r>
    <x v="0"/>
    <x v="0"/>
    <x v="24"/>
    <x v="10"/>
    <x v="5"/>
    <n v="243.71"/>
    <n v="1599.1599999999999"/>
    <n v="1842.87"/>
    <n v="3"/>
    <n v="44423"/>
    <n v="310961"/>
    <n v="0.04"/>
    <x v="0"/>
    <x v="0"/>
    <x v="0"/>
    <x v="0"/>
    <x v="0"/>
    <x v="0"/>
    <x v="0"/>
    <x v="0"/>
    <x v="0"/>
    <x v="0"/>
  </r>
  <r>
    <x v="0"/>
    <x v="0"/>
    <x v="24"/>
    <x v="85"/>
    <x v="5"/>
    <n v="662"/>
    <n v="480"/>
    <n v="1142"/>
    <n v="2"/>
    <n v="0"/>
    <n v="0"/>
    <n v="0"/>
    <x v="0"/>
    <x v="0"/>
    <x v="0"/>
    <x v="0"/>
    <x v="0"/>
    <x v="0"/>
    <x v="0"/>
    <x v="0"/>
    <x v="0"/>
    <x v="0"/>
  </r>
  <r>
    <x v="0"/>
    <x v="0"/>
    <x v="24"/>
    <x v="13"/>
    <x v="5"/>
    <n v="0"/>
    <n v="327.5"/>
    <n v="327.5"/>
    <n v="1"/>
    <n v="0"/>
    <n v="0"/>
    <n v="0"/>
    <x v="0"/>
    <x v="0"/>
    <x v="0"/>
    <x v="0"/>
    <x v="0"/>
    <x v="0"/>
    <x v="0"/>
    <x v="0"/>
    <x v="0"/>
    <x v="0"/>
  </r>
  <r>
    <x v="0"/>
    <x v="0"/>
    <x v="24"/>
    <x v="86"/>
    <x v="5"/>
    <n v="5479.18"/>
    <n v="7702.3099999999995"/>
    <n v="13181.49"/>
    <n v="55"/>
    <n v="15500"/>
    <n v="108500"/>
    <n v="0.85"/>
    <x v="0"/>
    <x v="0"/>
    <x v="0"/>
    <x v="0"/>
    <x v="0"/>
    <x v="0"/>
    <x v="0"/>
    <x v="0"/>
    <x v="0"/>
    <x v="0"/>
  </r>
  <r>
    <x v="0"/>
    <x v="0"/>
    <x v="25"/>
    <x v="32"/>
    <x v="5"/>
    <n v="84"/>
    <n v="0"/>
    <n v="84"/>
    <n v="1"/>
    <n v="17577"/>
    <n v="123039"/>
    <n v="0"/>
    <x v="0"/>
    <x v="0"/>
    <x v="0"/>
    <x v="0"/>
    <x v="0"/>
    <x v="0"/>
    <x v="0"/>
    <x v="0"/>
    <x v="0"/>
    <x v="0"/>
  </r>
  <r>
    <x v="0"/>
    <x v="0"/>
    <x v="25"/>
    <x v="64"/>
    <x v="5"/>
    <n v="0"/>
    <n v="432.87"/>
    <n v="432.87"/>
    <n v="1"/>
    <n v="22723"/>
    <n v="159061"/>
    <n v="0.02"/>
    <x v="0"/>
    <x v="0"/>
    <x v="0"/>
    <x v="0"/>
    <x v="0"/>
    <x v="0"/>
    <x v="0"/>
    <x v="0"/>
    <x v="0"/>
    <x v="0"/>
  </r>
  <r>
    <x v="0"/>
    <x v="0"/>
    <x v="26"/>
    <x v="87"/>
    <x v="5"/>
    <n v="7800"/>
    <n v="0"/>
    <n v="7800"/>
    <n v="0"/>
    <n v="4650"/>
    <n v="32550"/>
    <n v="1.68"/>
    <x v="0"/>
    <x v="0"/>
    <x v="0"/>
    <x v="0"/>
    <x v="0"/>
    <x v="0"/>
    <x v="0"/>
    <x v="0"/>
    <x v="0"/>
    <x v="0"/>
  </r>
  <r>
    <x v="0"/>
    <x v="0"/>
    <x v="26"/>
    <x v="88"/>
    <x v="5"/>
    <n v="3284"/>
    <n v="0"/>
    <n v="3284"/>
    <n v="1"/>
    <n v="4650"/>
    <n v="32550"/>
    <n v="0.71"/>
    <x v="0"/>
    <x v="0"/>
    <x v="0"/>
    <x v="0"/>
    <x v="0"/>
    <x v="0"/>
    <x v="0"/>
    <x v="0"/>
    <x v="0"/>
    <x v="0"/>
  </r>
  <r>
    <x v="0"/>
    <x v="0"/>
    <x v="27"/>
    <x v="89"/>
    <x v="5"/>
    <n v="290"/>
    <n v="0"/>
    <n v="290"/>
    <n v="7"/>
    <n v="6727"/>
    <n v="47089"/>
    <n v="0.04"/>
    <x v="0"/>
    <x v="0"/>
    <x v="0"/>
    <x v="0"/>
    <x v="0"/>
    <x v="0"/>
    <x v="0"/>
    <x v="0"/>
    <x v="0"/>
    <x v="0"/>
  </r>
  <r>
    <x v="0"/>
    <x v="0"/>
    <x v="27"/>
    <x v="90"/>
    <x v="5"/>
    <n v="85"/>
    <n v="0"/>
    <n v="85"/>
    <n v="2"/>
    <n v="6727"/>
    <n v="47089"/>
    <n v="0.01"/>
    <x v="0"/>
    <x v="0"/>
    <x v="0"/>
    <x v="0"/>
    <x v="0"/>
    <x v="0"/>
    <x v="0"/>
    <x v="0"/>
    <x v="0"/>
    <x v="0"/>
  </r>
  <r>
    <x v="0"/>
    <x v="0"/>
    <x v="27"/>
    <x v="91"/>
    <x v="5"/>
    <n v="345"/>
    <n v="0"/>
    <n v="345"/>
    <n v="9"/>
    <n v="6727"/>
    <n v="47089"/>
    <n v="0.05"/>
    <x v="0"/>
    <x v="0"/>
    <x v="0"/>
    <x v="0"/>
    <x v="0"/>
    <x v="0"/>
    <x v="0"/>
    <x v="0"/>
    <x v="0"/>
    <x v="0"/>
  </r>
  <r>
    <x v="0"/>
    <x v="0"/>
    <x v="28"/>
    <x v="92"/>
    <x v="5"/>
    <n v="13752.66"/>
    <n v="6723.18"/>
    <n v="20475.84"/>
    <n v="43"/>
    <n v="0"/>
    <n v="0"/>
    <n v="0"/>
    <x v="0"/>
    <x v="0"/>
    <x v="0"/>
    <x v="0"/>
    <x v="0"/>
    <x v="0"/>
    <x v="0"/>
    <x v="0"/>
    <x v="0"/>
    <x v="0"/>
  </r>
  <r>
    <x v="0"/>
    <x v="0"/>
    <x v="29"/>
    <x v="93"/>
    <x v="5"/>
    <n v="51745.369999999995"/>
    <n v="145747.34"/>
    <n v="197492.71"/>
    <n v="206"/>
    <n v="0"/>
    <n v="0"/>
    <n v="0"/>
    <x v="0"/>
    <x v="0"/>
    <x v="0"/>
    <x v="0"/>
    <x v="0"/>
    <x v="0"/>
    <x v="0"/>
    <x v="0"/>
    <x v="0"/>
    <x v="0"/>
  </r>
  <r>
    <x v="0"/>
    <x v="0"/>
    <x v="29"/>
    <x v="94"/>
    <x v="5"/>
    <n v="118025.97"/>
    <n v="289019.82999999996"/>
    <n v="407045.79999999993"/>
    <n v="187"/>
    <n v="0"/>
    <n v="0"/>
    <n v="0"/>
    <x v="0"/>
    <x v="0"/>
    <x v="0"/>
    <x v="0"/>
    <x v="0"/>
    <x v="0"/>
    <x v="0"/>
    <x v="0"/>
    <x v="0"/>
    <x v="0"/>
  </r>
  <r>
    <x v="0"/>
    <x v="0"/>
    <x v="29"/>
    <x v="95"/>
    <x v="5"/>
    <n v="104142.34"/>
    <n v="152546.76"/>
    <n v="256689.1"/>
    <n v="127"/>
    <n v="0"/>
    <n v="0"/>
    <n v="0"/>
    <x v="0"/>
    <x v="0"/>
    <x v="0"/>
    <x v="0"/>
    <x v="0"/>
    <x v="0"/>
    <x v="0"/>
    <x v="0"/>
    <x v="0"/>
    <x v="0"/>
  </r>
  <r>
    <x v="0"/>
    <x v="0"/>
    <x v="29"/>
    <x v="96"/>
    <x v="5"/>
    <n v="86796.09"/>
    <n v="415897.13"/>
    <n v="502693.22"/>
    <n v="228"/>
    <n v="0"/>
    <n v="0"/>
    <n v="0"/>
    <x v="0"/>
    <x v="0"/>
    <x v="0"/>
    <x v="0"/>
    <x v="0"/>
    <x v="0"/>
    <x v="0"/>
    <x v="0"/>
    <x v="0"/>
    <x v="0"/>
  </r>
  <r>
    <x v="0"/>
    <x v="0"/>
    <x v="29"/>
    <x v="97"/>
    <x v="5"/>
    <n v="59890.609999999993"/>
    <n v="278692.81"/>
    <n v="338583.42"/>
    <n v="498"/>
    <n v="17577"/>
    <n v="175770"/>
    <n v="19.260000000000002"/>
    <x v="0"/>
    <x v="0"/>
    <x v="0"/>
    <x v="0"/>
    <x v="0"/>
    <x v="0"/>
    <x v="0"/>
    <x v="0"/>
    <x v="0"/>
    <x v="0"/>
  </r>
  <r>
    <x v="0"/>
    <x v="0"/>
    <x v="30"/>
    <x v="98"/>
    <x v="5"/>
    <n v="10868.31"/>
    <n v="60619.820000000007"/>
    <n v="71488.13"/>
    <n v="159"/>
    <n v="36177"/>
    <n v="253239"/>
    <n v="1.98"/>
    <x v="0"/>
    <x v="0"/>
    <x v="0"/>
    <x v="0"/>
    <x v="0"/>
    <x v="0"/>
    <x v="0"/>
    <x v="0"/>
    <x v="0"/>
    <x v="0"/>
  </r>
  <r>
    <x v="0"/>
    <x v="0"/>
    <x v="30"/>
    <x v="99"/>
    <x v="5"/>
    <n v="15029.890000000001"/>
    <n v="91105.8"/>
    <n v="106135.69"/>
    <n v="213"/>
    <n v="16027"/>
    <n v="112189"/>
    <n v="6.62"/>
    <x v="0"/>
    <x v="0"/>
    <x v="0"/>
    <x v="0"/>
    <x v="0"/>
    <x v="0"/>
    <x v="0"/>
    <x v="0"/>
    <x v="0"/>
    <x v="0"/>
  </r>
  <r>
    <x v="0"/>
    <x v="0"/>
    <x v="30"/>
    <x v="100"/>
    <x v="5"/>
    <n v="8773.69"/>
    <n v="61746.020000000004"/>
    <n v="70519.710000000006"/>
    <n v="138"/>
    <n v="14477"/>
    <n v="101339"/>
    <n v="4.87"/>
    <x v="0"/>
    <x v="0"/>
    <x v="0"/>
    <x v="0"/>
    <x v="0"/>
    <x v="0"/>
    <x v="0"/>
    <x v="0"/>
    <x v="0"/>
    <x v="0"/>
  </r>
  <r>
    <x v="0"/>
    <x v="0"/>
    <x v="30"/>
    <x v="101"/>
    <x v="5"/>
    <n v="8534.35"/>
    <n v="54739.42"/>
    <n v="63273.77"/>
    <n v="144"/>
    <n v="10323"/>
    <n v="72261"/>
    <n v="6.13"/>
    <x v="0"/>
    <x v="0"/>
    <x v="0"/>
    <x v="0"/>
    <x v="0"/>
    <x v="0"/>
    <x v="0"/>
    <x v="0"/>
    <x v="0"/>
    <x v="0"/>
  </r>
  <r>
    <x v="0"/>
    <x v="0"/>
    <x v="30"/>
    <x v="102"/>
    <x v="5"/>
    <n v="22048.18"/>
    <n v="59697.760000000002"/>
    <n v="81745.94"/>
    <n v="72"/>
    <n v="0"/>
    <n v="0"/>
    <n v="0"/>
    <x v="0"/>
    <x v="0"/>
    <x v="0"/>
    <x v="0"/>
    <x v="0"/>
    <x v="0"/>
    <x v="0"/>
    <x v="0"/>
    <x v="0"/>
    <x v="0"/>
  </r>
  <r>
    <x v="0"/>
    <x v="0"/>
    <x v="30"/>
    <x v="103"/>
    <x v="5"/>
    <n v="31837.280000000002"/>
    <n v="13447.179999999997"/>
    <n v="45284.46"/>
    <n v="36"/>
    <n v="0"/>
    <n v="0"/>
    <n v="0"/>
    <x v="0"/>
    <x v="0"/>
    <x v="0"/>
    <x v="0"/>
    <x v="0"/>
    <x v="0"/>
    <x v="0"/>
    <x v="0"/>
    <x v="0"/>
    <x v="0"/>
  </r>
  <r>
    <x v="0"/>
    <x v="0"/>
    <x v="30"/>
    <x v="104"/>
    <x v="5"/>
    <n v="1123.8"/>
    <n v="6273.0999999999995"/>
    <n v="7396.9"/>
    <n v="20"/>
    <n v="7223"/>
    <n v="50561"/>
    <n v="1.02"/>
    <x v="0"/>
    <x v="0"/>
    <x v="0"/>
    <x v="0"/>
    <x v="0"/>
    <x v="0"/>
    <x v="0"/>
    <x v="0"/>
    <x v="0"/>
    <x v="0"/>
  </r>
  <r>
    <x v="0"/>
    <x v="0"/>
    <x v="30"/>
    <x v="105"/>
    <x v="5"/>
    <n v="74911.649999999994"/>
    <n v="72655.800000000017"/>
    <n v="147567.45000000001"/>
    <n v="58"/>
    <n v="0"/>
    <n v="0"/>
    <n v="0"/>
    <x v="0"/>
    <x v="0"/>
    <x v="0"/>
    <x v="0"/>
    <x v="0"/>
    <x v="0"/>
    <x v="0"/>
    <x v="0"/>
    <x v="0"/>
    <x v="0"/>
  </r>
  <r>
    <x v="0"/>
    <x v="0"/>
    <x v="30"/>
    <x v="106"/>
    <x v="5"/>
    <n v="6447.74"/>
    <n v="4474.59"/>
    <n v="10922.33"/>
    <n v="24"/>
    <n v="17050"/>
    <n v="119350"/>
    <n v="0.64"/>
    <x v="0"/>
    <x v="0"/>
    <x v="0"/>
    <x v="0"/>
    <x v="0"/>
    <x v="0"/>
    <x v="0"/>
    <x v="0"/>
    <x v="0"/>
    <x v="0"/>
  </r>
  <r>
    <x v="0"/>
    <x v="0"/>
    <x v="31"/>
    <x v="107"/>
    <x v="5"/>
    <n v="151422.99"/>
    <n v="87167.550000000017"/>
    <n v="238590.54"/>
    <n v="283"/>
    <n v="0"/>
    <n v="0"/>
    <n v="0"/>
    <x v="0"/>
    <x v="0"/>
    <x v="0"/>
    <x v="0"/>
    <x v="0"/>
    <x v="0"/>
    <x v="0"/>
    <x v="0"/>
    <x v="0"/>
    <x v="0"/>
  </r>
  <r>
    <x v="0"/>
    <x v="0"/>
    <x v="31"/>
    <x v="108"/>
    <x v="5"/>
    <n v="50972.91"/>
    <n v="96745.81"/>
    <n v="147718.72"/>
    <n v="58"/>
    <n v="0"/>
    <n v="0"/>
    <n v="0"/>
    <x v="0"/>
    <x v="0"/>
    <x v="0"/>
    <x v="0"/>
    <x v="0"/>
    <x v="0"/>
    <x v="0"/>
    <x v="0"/>
    <x v="0"/>
    <x v="0"/>
  </r>
  <r>
    <x v="0"/>
    <x v="0"/>
    <x v="31"/>
    <x v="109"/>
    <x v="5"/>
    <n v="84169.25"/>
    <n v="317604.95"/>
    <n v="401774.2"/>
    <n v="258"/>
    <n v="0"/>
    <n v="0"/>
    <n v="0"/>
    <x v="0"/>
    <x v="0"/>
    <x v="0"/>
    <x v="0"/>
    <x v="0"/>
    <x v="0"/>
    <x v="0"/>
    <x v="0"/>
    <x v="0"/>
    <x v="0"/>
  </r>
  <r>
    <x v="0"/>
    <x v="0"/>
    <x v="31"/>
    <x v="110"/>
    <x v="5"/>
    <n v="55758.16"/>
    <n v="49388.11"/>
    <n v="105146.27"/>
    <n v="181"/>
    <n v="0"/>
    <n v="0"/>
    <n v="0"/>
    <x v="0"/>
    <x v="0"/>
    <x v="0"/>
    <x v="0"/>
    <x v="0"/>
    <x v="0"/>
    <x v="0"/>
    <x v="0"/>
    <x v="0"/>
    <x v="0"/>
  </r>
  <r>
    <x v="0"/>
    <x v="0"/>
    <x v="31"/>
    <x v="111"/>
    <x v="5"/>
    <n v="15650.509999999998"/>
    <n v="62580.19"/>
    <n v="78230.7"/>
    <n v="98"/>
    <n v="0"/>
    <n v="0"/>
    <n v="0"/>
    <x v="0"/>
    <x v="0"/>
    <x v="0"/>
    <x v="0"/>
    <x v="0"/>
    <x v="0"/>
    <x v="0"/>
    <x v="0"/>
    <x v="0"/>
    <x v="0"/>
  </r>
  <r>
    <x v="0"/>
    <x v="0"/>
    <x v="31"/>
    <x v="112"/>
    <x v="5"/>
    <n v="38102.050000000003"/>
    <n v="65443.099999999991"/>
    <n v="103545.15"/>
    <n v="713"/>
    <n v="13950"/>
    <n v="139500"/>
    <n v="7.42"/>
    <x v="0"/>
    <x v="0"/>
    <x v="0"/>
    <x v="0"/>
    <x v="0"/>
    <x v="0"/>
    <x v="0"/>
    <x v="0"/>
    <x v="0"/>
    <x v="0"/>
  </r>
  <r>
    <x v="0"/>
    <x v="0"/>
    <x v="32"/>
    <x v="113"/>
    <x v="5"/>
    <n v="7831.67"/>
    <n v="78096.400000000009"/>
    <n v="85928.07"/>
    <n v="56"/>
    <n v="5177"/>
    <n v="36239"/>
    <n v="16.600000000000001"/>
    <x v="0"/>
    <x v="0"/>
    <x v="0"/>
    <x v="0"/>
    <x v="0"/>
    <x v="0"/>
    <x v="0"/>
    <x v="0"/>
    <x v="0"/>
    <x v="0"/>
  </r>
  <r>
    <x v="0"/>
    <x v="0"/>
    <x v="32"/>
    <x v="114"/>
    <x v="5"/>
    <n v="28872.03"/>
    <n v="46301.59"/>
    <n v="75173.62"/>
    <n v="320"/>
    <n v="31000"/>
    <n v="217000"/>
    <n v="2.42"/>
    <x v="0"/>
    <x v="0"/>
    <x v="0"/>
    <x v="0"/>
    <x v="0"/>
    <x v="0"/>
    <x v="0"/>
    <x v="0"/>
    <x v="0"/>
    <x v="0"/>
  </r>
  <r>
    <x v="0"/>
    <x v="0"/>
    <x v="32"/>
    <x v="115"/>
    <x v="5"/>
    <n v="10536.91"/>
    <n v="99963.98"/>
    <n v="110500.89"/>
    <n v="72"/>
    <n v="0"/>
    <n v="0"/>
    <n v="0"/>
    <x v="0"/>
    <x v="0"/>
    <x v="0"/>
    <x v="0"/>
    <x v="0"/>
    <x v="0"/>
    <x v="0"/>
    <x v="0"/>
    <x v="0"/>
    <x v="0"/>
  </r>
  <r>
    <x v="0"/>
    <x v="0"/>
    <x v="32"/>
    <x v="116"/>
    <x v="5"/>
    <n v="10220.280000000001"/>
    <n v="53458.28"/>
    <n v="63678.559999999998"/>
    <n v="132"/>
    <n v="0"/>
    <n v="0"/>
    <n v="0"/>
    <x v="0"/>
    <x v="0"/>
    <x v="0"/>
    <x v="0"/>
    <x v="0"/>
    <x v="0"/>
    <x v="0"/>
    <x v="0"/>
    <x v="0"/>
    <x v="0"/>
  </r>
  <r>
    <x v="0"/>
    <x v="0"/>
    <x v="33"/>
    <x v="117"/>
    <x v="5"/>
    <n v="41955.5"/>
    <n v="22226.980000000003"/>
    <n v="64182.48"/>
    <n v="223"/>
    <n v="0"/>
    <n v="0"/>
    <n v="0"/>
    <x v="0"/>
    <x v="0"/>
    <x v="0"/>
    <x v="0"/>
    <x v="0"/>
    <x v="0"/>
    <x v="0"/>
    <x v="0"/>
    <x v="0"/>
    <x v="0"/>
  </r>
  <r>
    <x v="0"/>
    <x v="0"/>
    <x v="33"/>
    <x v="118"/>
    <x v="5"/>
    <n v="32260.379999999997"/>
    <n v="28235.950000000004"/>
    <n v="60496.33"/>
    <n v="337"/>
    <n v="0"/>
    <n v="0"/>
    <n v="0"/>
    <x v="0"/>
    <x v="0"/>
    <x v="0"/>
    <x v="0"/>
    <x v="0"/>
    <x v="0"/>
    <x v="0"/>
    <x v="0"/>
    <x v="0"/>
    <x v="0"/>
  </r>
  <r>
    <x v="0"/>
    <x v="1"/>
    <x v="0"/>
    <x v="0"/>
    <x v="0"/>
    <n v="2023.9"/>
    <n v="2184.6"/>
    <n v="4208.5"/>
    <n v="56"/>
    <n v="24475"/>
    <n v="171325"/>
    <n v="0.17"/>
    <x v="0"/>
    <x v="0"/>
    <x v="0"/>
    <x v="0"/>
    <x v="0"/>
    <x v="0"/>
    <x v="0"/>
    <x v="0"/>
    <x v="0"/>
    <x v="0"/>
  </r>
  <r>
    <x v="0"/>
    <x v="1"/>
    <x v="0"/>
    <x v="1"/>
    <x v="0"/>
    <n v="8819.65"/>
    <n v="5576.35"/>
    <n v="14396"/>
    <n v="184"/>
    <n v="24383"/>
    <n v="170681"/>
    <n v="0.59"/>
    <x v="0"/>
    <x v="0"/>
    <x v="0"/>
    <x v="0"/>
    <x v="0"/>
    <x v="0"/>
    <x v="0"/>
    <x v="0"/>
    <x v="0"/>
    <x v="0"/>
  </r>
  <r>
    <x v="0"/>
    <x v="1"/>
    <x v="0"/>
    <x v="24"/>
    <x v="0"/>
    <n v="0"/>
    <n v="0"/>
    <n v="0"/>
    <n v="0"/>
    <n v="11377"/>
    <n v="79639"/>
    <n v="0"/>
    <x v="0"/>
    <x v="0"/>
    <x v="0"/>
    <x v="0"/>
    <x v="0"/>
    <x v="0"/>
    <x v="0"/>
    <x v="0"/>
    <x v="0"/>
    <x v="0"/>
  </r>
  <r>
    <x v="0"/>
    <x v="1"/>
    <x v="0"/>
    <x v="2"/>
    <x v="0"/>
    <n v="5004.22"/>
    <n v="3888.03"/>
    <n v="8892.25"/>
    <n v="228"/>
    <n v="8165"/>
    <n v="57155"/>
    <n v="1.0900000000000001"/>
    <x v="0"/>
    <x v="0"/>
    <x v="0"/>
    <x v="0"/>
    <x v="0"/>
    <x v="0"/>
    <x v="0"/>
    <x v="0"/>
    <x v="0"/>
    <x v="0"/>
  </r>
  <r>
    <x v="0"/>
    <x v="1"/>
    <x v="0"/>
    <x v="3"/>
    <x v="0"/>
    <n v="5911.42"/>
    <n v="3973.33"/>
    <n v="9884.75"/>
    <n v="251"/>
    <n v="8437"/>
    <n v="59059"/>
    <n v="1.17"/>
    <x v="0"/>
    <x v="0"/>
    <x v="0"/>
    <x v="0"/>
    <x v="0"/>
    <x v="0"/>
    <x v="0"/>
    <x v="0"/>
    <x v="0"/>
    <x v="0"/>
  </r>
  <r>
    <x v="0"/>
    <x v="1"/>
    <x v="0"/>
    <x v="4"/>
    <x v="0"/>
    <n v="7013.24"/>
    <n v="4723.2700000000004"/>
    <n v="11736.51"/>
    <n v="292"/>
    <n v="8437"/>
    <n v="59059"/>
    <n v="1.39"/>
    <x v="0"/>
    <x v="0"/>
    <x v="0"/>
    <x v="0"/>
    <x v="0"/>
    <x v="0"/>
    <x v="0"/>
    <x v="0"/>
    <x v="0"/>
    <x v="0"/>
  </r>
  <r>
    <x v="0"/>
    <x v="1"/>
    <x v="0"/>
    <x v="5"/>
    <x v="0"/>
    <n v="5755.76"/>
    <n v="3189.74"/>
    <n v="8945.5"/>
    <n v="226"/>
    <n v="0"/>
    <n v="0"/>
    <n v="0"/>
    <x v="0"/>
    <x v="0"/>
    <x v="0"/>
    <x v="0"/>
    <x v="0"/>
    <x v="0"/>
    <x v="0"/>
    <x v="0"/>
    <x v="0"/>
    <x v="0"/>
  </r>
  <r>
    <x v="0"/>
    <x v="1"/>
    <x v="0"/>
    <x v="6"/>
    <x v="0"/>
    <n v="5626.9"/>
    <n v="4236.1000000000004"/>
    <n v="9863"/>
    <n v="256"/>
    <n v="0"/>
    <n v="0"/>
    <n v="0"/>
    <x v="0"/>
    <x v="0"/>
    <x v="0"/>
    <x v="0"/>
    <x v="0"/>
    <x v="0"/>
    <x v="0"/>
    <x v="0"/>
    <x v="0"/>
    <x v="0"/>
  </r>
  <r>
    <x v="0"/>
    <x v="1"/>
    <x v="0"/>
    <x v="7"/>
    <x v="0"/>
    <n v="6664.98"/>
    <n v="4144.3100000000004"/>
    <n v="10809.29"/>
    <n v="269"/>
    <n v="5821"/>
    <n v="40747"/>
    <n v="1.86"/>
    <x v="0"/>
    <x v="0"/>
    <x v="0"/>
    <x v="0"/>
    <x v="0"/>
    <x v="0"/>
    <x v="0"/>
    <x v="0"/>
    <x v="0"/>
    <x v="0"/>
  </r>
  <r>
    <x v="0"/>
    <x v="1"/>
    <x v="0"/>
    <x v="8"/>
    <x v="0"/>
    <n v="8832.6200000000008"/>
    <n v="3875.67"/>
    <n v="12708.29"/>
    <n v="307"/>
    <n v="0"/>
    <n v="0"/>
    <n v="0"/>
    <x v="0"/>
    <x v="0"/>
    <x v="0"/>
    <x v="0"/>
    <x v="0"/>
    <x v="0"/>
    <x v="0"/>
    <x v="0"/>
    <x v="0"/>
    <x v="0"/>
  </r>
  <r>
    <x v="0"/>
    <x v="1"/>
    <x v="0"/>
    <x v="119"/>
    <x v="0"/>
    <n v="1613.9"/>
    <n v="1402.1"/>
    <n v="3016"/>
    <n v="38"/>
    <e v="#N/A"/>
    <e v="#N/A"/>
    <n v="0"/>
    <x v="0"/>
    <x v="0"/>
    <x v="0"/>
    <x v="0"/>
    <x v="0"/>
    <x v="0"/>
    <x v="0"/>
    <x v="0"/>
    <x v="0"/>
    <x v="0"/>
  </r>
  <r>
    <x v="0"/>
    <x v="1"/>
    <x v="1"/>
    <x v="9"/>
    <x v="0"/>
    <n v="90278.12"/>
    <n v="46573.13"/>
    <n v="136851.25"/>
    <n v="1041"/>
    <n v="0"/>
    <n v="0"/>
    <n v="0"/>
    <x v="0"/>
    <x v="0"/>
    <x v="0"/>
    <x v="0"/>
    <x v="0"/>
    <x v="0"/>
    <x v="0"/>
    <x v="0"/>
    <x v="0"/>
    <x v="0"/>
  </r>
  <r>
    <x v="0"/>
    <x v="1"/>
    <x v="1"/>
    <x v="10"/>
    <x v="0"/>
    <n v="25941.95"/>
    <n v="40729.050000000003"/>
    <n v="66671"/>
    <n v="529"/>
    <n v="44423"/>
    <n v="310961"/>
    <n v="1.5"/>
    <x v="0"/>
    <x v="0"/>
    <x v="0"/>
    <x v="0"/>
    <x v="0"/>
    <x v="0"/>
    <x v="0"/>
    <x v="0"/>
    <x v="0"/>
    <x v="0"/>
  </r>
  <r>
    <x v="0"/>
    <x v="1"/>
    <x v="1"/>
    <x v="11"/>
    <x v="0"/>
    <n v="3079"/>
    <n v="1258.5"/>
    <n v="4337.5"/>
    <n v="29"/>
    <n v="31000"/>
    <n v="217000"/>
    <n v="0.14000000000000001"/>
    <x v="0"/>
    <x v="0"/>
    <x v="0"/>
    <x v="0"/>
    <x v="0"/>
    <x v="0"/>
    <x v="0"/>
    <x v="0"/>
    <x v="0"/>
    <x v="0"/>
  </r>
  <r>
    <x v="0"/>
    <x v="1"/>
    <x v="1"/>
    <x v="12"/>
    <x v="0"/>
    <n v="6250.77"/>
    <n v="3649.23"/>
    <n v="9900"/>
    <n v="67"/>
    <n v="0"/>
    <n v="0"/>
    <n v="0"/>
    <x v="0"/>
    <x v="0"/>
    <x v="0"/>
    <x v="0"/>
    <x v="0"/>
    <x v="0"/>
    <x v="0"/>
    <x v="0"/>
    <x v="0"/>
    <x v="0"/>
  </r>
  <r>
    <x v="0"/>
    <x v="1"/>
    <x v="1"/>
    <x v="13"/>
    <x v="0"/>
    <n v="0"/>
    <n v="0"/>
    <n v="0"/>
    <n v="0"/>
    <n v="0"/>
    <n v="0"/>
    <n v="0"/>
    <x v="0"/>
    <x v="0"/>
    <x v="0"/>
    <x v="0"/>
    <x v="0"/>
    <x v="0"/>
    <x v="0"/>
    <x v="0"/>
    <x v="0"/>
    <x v="0"/>
  </r>
  <r>
    <x v="0"/>
    <x v="1"/>
    <x v="1"/>
    <x v="14"/>
    <x v="0"/>
    <n v="23248.35"/>
    <n v="29710.65"/>
    <n v="52959"/>
    <n v="376"/>
    <n v="29977"/>
    <n v="209839"/>
    <n v="1.77"/>
    <x v="0"/>
    <x v="0"/>
    <x v="0"/>
    <x v="0"/>
    <x v="0"/>
    <x v="0"/>
    <x v="0"/>
    <x v="0"/>
    <x v="0"/>
    <x v="0"/>
  </r>
  <r>
    <x v="0"/>
    <x v="1"/>
    <x v="1"/>
    <x v="15"/>
    <x v="0"/>
    <n v="1916.13"/>
    <n v="1183.8699999999999"/>
    <n v="3100"/>
    <n v="22"/>
    <n v="0"/>
    <n v="0"/>
    <n v="0"/>
    <x v="1"/>
    <x v="8"/>
    <x v="2"/>
    <x v="8"/>
    <x v="2"/>
    <x v="0"/>
    <x v="2"/>
    <x v="0"/>
    <x v="0"/>
    <x v="0"/>
  </r>
  <r>
    <x v="0"/>
    <x v="1"/>
    <x v="2"/>
    <x v="16"/>
    <x v="0"/>
    <n v="5089.1499999999996"/>
    <n v="5725.85"/>
    <n v="10815"/>
    <n v="74"/>
    <n v="43400"/>
    <n v="303800"/>
    <n v="0.25"/>
    <x v="2"/>
    <x v="9"/>
    <x v="0"/>
    <x v="9"/>
    <x v="0"/>
    <x v="0"/>
    <x v="0"/>
    <x v="0"/>
    <x v="0"/>
    <x v="0"/>
  </r>
  <r>
    <x v="0"/>
    <x v="1"/>
    <x v="2"/>
    <x v="17"/>
    <x v="0"/>
    <n v="39531.800000000003"/>
    <n v="50215.199999999997"/>
    <n v="89747"/>
    <n v="641"/>
    <n v="39277"/>
    <n v="274939"/>
    <n v="2.2799999999999998"/>
    <x v="3"/>
    <x v="10"/>
    <x v="0"/>
    <x v="10"/>
    <x v="0"/>
    <x v="0"/>
    <x v="0"/>
    <x v="0"/>
    <x v="0"/>
    <x v="0"/>
  </r>
  <r>
    <x v="0"/>
    <x v="1"/>
    <x v="2"/>
    <x v="18"/>
    <x v="0"/>
    <n v="18143.28"/>
    <n v="21565.47"/>
    <n v="39708.75"/>
    <n v="281"/>
    <n v="0"/>
    <n v="0"/>
    <n v="0"/>
    <x v="4"/>
    <x v="11"/>
    <x v="0"/>
    <x v="11"/>
    <x v="0"/>
    <x v="0"/>
    <x v="0"/>
    <x v="0"/>
    <x v="0"/>
    <x v="0"/>
  </r>
  <r>
    <x v="0"/>
    <x v="1"/>
    <x v="3"/>
    <x v="19"/>
    <x v="0"/>
    <n v="5433.8"/>
    <n v="4595.7"/>
    <n v="10029.5"/>
    <n v="189"/>
    <n v="31000"/>
    <n v="310000"/>
    <n v="0.32"/>
    <x v="5"/>
    <x v="12"/>
    <x v="0"/>
    <x v="12"/>
    <x v="0"/>
    <x v="0"/>
    <x v="0"/>
    <x v="0"/>
    <x v="0"/>
    <x v="0"/>
  </r>
  <r>
    <x v="0"/>
    <x v="1"/>
    <x v="3"/>
    <x v="20"/>
    <x v="0"/>
    <n v="4889.88"/>
    <n v="2593.87"/>
    <n v="7483.75"/>
    <n v="48"/>
    <n v="0"/>
    <n v="0"/>
    <n v="0"/>
    <x v="6"/>
    <x v="13"/>
    <x v="0"/>
    <x v="13"/>
    <x v="0"/>
    <x v="0"/>
    <x v="0"/>
    <x v="0"/>
    <x v="0"/>
    <x v="0"/>
  </r>
  <r>
    <x v="0"/>
    <x v="1"/>
    <x v="3"/>
    <x v="21"/>
    <x v="0"/>
    <n v="25839.4"/>
    <n v="17484.36"/>
    <n v="43323.76"/>
    <n v="301"/>
    <n v="62000"/>
    <n v="620000"/>
    <n v="0.7"/>
    <x v="7"/>
    <x v="14"/>
    <x v="0"/>
    <x v="7"/>
    <x v="0"/>
    <x v="0"/>
    <x v="0"/>
    <x v="0"/>
    <x v="0"/>
    <x v="0"/>
  </r>
  <r>
    <x v="0"/>
    <x v="1"/>
    <x v="3"/>
    <x v="22"/>
    <x v="0"/>
    <n v="4882.25"/>
    <n v="3242.25"/>
    <n v="8124.5"/>
    <n v="123"/>
    <n v="14973"/>
    <n v="149730"/>
    <n v="0.54"/>
    <x v="0"/>
    <x v="0"/>
    <x v="0"/>
    <x v="0"/>
    <x v="0"/>
    <x v="0"/>
    <x v="0"/>
    <x v="0"/>
    <x v="0"/>
    <x v="0"/>
  </r>
  <r>
    <x v="0"/>
    <x v="1"/>
    <x v="4"/>
    <x v="23"/>
    <x v="0"/>
    <n v="0"/>
    <n v="0"/>
    <n v="0"/>
    <n v="61"/>
    <n v="12710"/>
    <n v="88970"/>
    <n v="0"/>
    <x v="0"/>
    <x v="0"/>
    <x v="0"/>
    <x v="0"/>
    <x v="0"/>
    <x v="0"/>
    <x v="0"/>
    <x v="0"/>
    <x v="0"/>
    <x v="0"/>
  </r>
  <r>
    <x v="0"/>
    <x v="1"/>
    <x v="4"/>
    <x v="24"/>
    <x v="0"/>
    <n v="0"/>
    <n v="0"/>
    <n v="0"/>
    <n v="52"/>
    <n v="11377"/>
    <n v="79639"/>
    <n v="0"/>
    <x v="0"/>
    <x v="0"/>
    <x v="0"/>
    <x v="0"/>
    <x v="0"/>
    <x v="0"/>
    <x v="0"/>
    <x v="0"/>
    <x v="0"/>
    <x v="0"/>
  </r>
  <r>
    <x v="0"/>
    <x v="1"/>
    <x v="4"/>
    <x v="120"/>
    <x v="0"/>
    <n v="0"/>
    <n v="0"/>
    <n v="0"/>
    <n v="6"/>
    <e v="#N/A"/>
    <e v="#N/A"/>
    <n v="0"/>
    <x v="0"/>
    <x v="0"/>
    <x v="0"/>
    <x v="0"/>
    <x v="0"/>
    <x v="0"/>
    <x v="0"/>
    <x v="0"/>
    <x v="0"/>
    <x v="0"/>
  </r>
  <r>
    <x v="0"/>
    <x v="1"/>
    <x v="5"/>
    <x v="25"/>
    <x v="0"/>
    <n v="9063"/>
    <n v="2697"/>
    <n v="11760"/>
    <n v="95"/>
    <n v="0"/>
    <n v="0"/>
    <n v="0"/>
    <x v="0"/>
    <x v="0"/>
    <x v="0"/>
    <x v="0"/>
    <x v="0"/>
    <x v="0"/>
    <x v="0"/>
    <x v="0"/>
    <x v="0"/>
    <x v="0"/>
  </r>
  <r>
    <x v="0"/>
    <x v="1"/>
    <x v="5"/>
    <x v="13"/>
    <x v="0"/>
    <n v="0"/>
    <n v="0"/>
    <n v="0"/>
    <n v="0"/>
    <n v="0"/>
    <n v="0"/>
    <n v="0"/>
    <x v="0"/>
    <x v="0"/>
    <x v="0"/>
    <x v="0"/>
    <x v="0"/>
    <x v="0"/>
    <x v="0"/>
    <x v="0"/>
    <x v="0"/>
    <x v="0"/>
  </r>
  <r>
    <x v="0"/>
    <x v="1"/>
    <x v="5"/>
    <x v="26"/>
    <x v="0"/>
    <n v="0"/>
    <n v="0"/>
    <n v="0"/>
    <n v="0"/>
    <n v="0"/>
    <n v="0"/>
    <n v="0"/>
    <x v="0"/>
    <x v="0"/>
    <x v="0"/>
    <x v="0"/>
    <x v="0"/>
    <x v="0"/>
    <x v="0"/>
    <x v="0"/>
    <x v="0"/>
    <x v="0"/>
  </r>
  <r>
    <x v="0"/>
    <x v="1"/>
    <x v="5"/>
    <x v="27"/>
    <x v="0"/>
    <n v="3567.95"/>
    <n v="2910.05"/>
    <n v="6478"/>
    <n v="108"/>
    <n v="16523"/>
    <n v="165230"/>
    <n v="0.39"/>
    <x v="0"/>
    <x v="0"/>
    <x v="0"/>
    <x v="0"/>
    <x v="0"/>
    <x v="0"/>
    <x v="0"/>
    <x v="0"/>
    <x v="0"/>
    <x v="0"/>
  </r>
  <r>
    <x v="0"/>
    <x v="1"/>
    <x v="5"/>
    <x v="29"/>
    <x v="0"/>
    <n v="13968.15"/>
    <n v="6439.35"/>
    <n v="20407.5"/>
    <n v="141"/>
    <n v="0"/>
    <n v="0"/>
    <n v="0"/>
    <x v="0"/>
    <x v="0"/>
    <x v="0"/>
    <x v="0"/>
    <x v="0"/>
    <x v="0"/>
    <x v="0"/>
    <x v="0"/>
    <x v="0"/>
    <x v="0"/>
  </r>
  <r>
    <x v="0"/>
    <x v="1"/>
    <x v="6"/>
    <x v="30"/>
    <x v="0"/>
    <n v="8038.25"/>
    <n v="4334.25"/>
    <n v="12372.5"/>
    <n v="91"/>
    <n v="0"/>
    <n v="0"/>
    <n v="0"/>
    <x v="0"/>
    <x v="0"/>
    <x v="0"/>
    <x v="0"/>
    <x v="0"/>
    <x v="0"/>
    <x v="0"/>
    <x v="0"/>
    <x v="0"/>
    <x v="0"/>
  </r>
  <r>
    <x v="0"/>
    <x v="1"/>
    <x v="6"/>
    <x v="31"/>
    <x v="0"/>
    <n v="14341.4"/>
    <n v="13355.6"/>
    <n v="27697"/>
    <n v="192"/>
    <n v="34100"/>
    <n v="238700"/>
    <n v="0.81"/>
    <x v="0"/>
    <x v="0"/>
    <x v="0"/>
    <x v="0"/>
    <x v="0"/>
    <x v="0"/>
    <x v="0"/>
    <x v="0"/>
    <x v="0"/>
    <x v="0"/>
  </r>
  <r>
    <x v="0"/>
    <x v="1"/>
    <x v="6"/>
    <x v="32"/>
    <x v="0"/>
    <n v="5524.1"/>
    <n v="5332.9"/>
    <n v="10857"/>
    <n v="166"/>
    <n v="17577"/>
    <n v="123039"/>
    <n v="0.62"/>
    <x v="0"/>
    <x v="0"/>
    <x v="0"/>
    <x v="0"/>
    <x v="0"/>
    <x v="0"/>
    <x v="0"/>
    <x v="0"/>
    <x v="0"/>
    <x v="0"/>
  </r>
  <r>
    <x v="0"/>
    <x v="1"/>
    <x v="6"/>
    <x v="33"/>
    <x v="0"/>
    <n v="8704.1299999999992"/>
    <n v="3773.37"/>
    <n v="12477.5"/>
    <n v="75"/>
    <n v="0"/>
    <n v="0"/>
    <n v="0"/>
    <x v="0"/>
    <x v="0"/>
    <x v="0"/>
    <x v="0"/>
    <x v="0"/>
    <x v="0"/>
    <x v="0"/>
    <x v="0"/>
    <x v="0"/>
    <x v="0"/>
  </r>
  <r>
    <x v="0"/>
    <x v="1"/>
    <x v="7"/>
    <x v="34"/>
    <x v="0"/>
    <n v="12920.27"/>
    <n v="14328.48"/>
    <n v="27248.75"/>
    <n v="210"/>
    <n v="67177"/>
    <n v="470239"/>
    <n v="0.41"/>
    <x v="0"/>
    <x v="0"/>
    <x v="0"/>
    <x v="0"/>
    <x v="0"/>
    <x v="0"/>
    <x v="0"/>
    <x v="0"/>
    <x v="0"/>
    <x v="0"/>
  </r>
  <r>
    <x v="0"/>
    <x v="1"/>
    <x v="8"/>
    <x v="35"/>
    <x v="0"/>
    <n v="23217"/>
    <n v="11626.75"/>
    <n v="34843.75"/>
    <n v="256"/>
    <n v="0"/>
    <n v="0"/>
    <n v="0"/>
    <x v="0"/>
    <x v="0"/>
    <x v="0"/>
    <x v="0"/>
    <x v="0"/>
    <x v="0"/>
    <x v="0"/>
    <x v="0"/>
    <x v="0"/>
    <x v="0"/>
  </r>
  <r>
    <x v="0"/>
    <x v="1"/>
    <x v="8"/>
    <x v="36"/>
    <x v="0"/>
    <n v="27701.29"/>
    <n v="13913.71"/>
    <n v="41615"/>
    <n v="314"/>
    <n v="0"/>
    <n v="0"/>
    <n v="0"/>
    <x v="0"/>
    <x v="0"/>
    <x v="0"/>
    <x v="0"/>
    <x v="0"/>
    <x v="0"/>
    <x v="0"/>
    <x v="0"/>
    <x v="0"/>
    <x v="0"/>
  </r>
  <r>
    <x v="0"/>
    <x v="1"/>
    <x v="9"/>
    <x v="37"/>
    <x v="0"/>
    <n v="48753.64"/>
    <n v="17052.61"/>
    <n v="65806.25"/>
    <n v="482"/>
    <n v="32023"/>
    <n v="224161"/>
    <n v="2.0499999999999998"/>
    <x v="0"/>
    <x v="0"/>
    <x v="0"/>
    <x v="0"/>
    <x v="0"/>
    <x v="0"/>
    <x v="0"/>
    <x v="0"/>
    <x v="0"/>
    <x v="0"/>
  </r>
  <r>
    <x v="0"/>
    <x v="1"/>
    <x v="9"/>
    <x v="38"/>
    <x v="0"/>
    <n v="9152.2000000000007"/>
    <n v="1477.8"/>
    <n v="10630"/>
    <n v="45"/>
    <n v="0"/>
    <n v="0"/>
    <n v="0"/>
    <x v="0"/>
    <x v="0"/>
    <x v="0"/>
    <x v="0"/>
    <x v="0"/>
    <x v="0"/>
    <x v="0"/>
    <x v="0"/>
    <x v="0"/>
    <x v="0"/>
  </r>
  <r>
    <x v="0"/>
    <x v="1"/>
    <x v="9"/>
    <x v="39"/>
    <x v="0"/>
    <n v="15211.98"/>
    <n v="8132.52"/>
    <n v="23344.5"/>
    <n v="246"/>
    <n v="18352"/>
    <n v="128464"/>
    <n v="1.27"/>
    <x v="0"/>
    <x v="0"/>
    <x v="0"/>
    <x v="0"/>
    <x v="0"/>
    <x v="0"/>
    <x v="0"/>
    <x v="0"/>
    <x v="0"/>
    <x v="0"/>
  </r>
  <r>
    <x v="0"/>
    <x v="1"/>
    <x v="9"/>
    <x v="40"/>
    <x v="0"/>
    <n v="21422"/>
    <n v="9376"/>
    <n v="30798"/>
    <n v="219"/>
    <n v="28923"/>
    <n v="202461"/>
    <n v="1.06"/>
    <x v="0"/>
    <x v="0"/>
    <x v="0"/>
    <x v="0"/>
    <x v="0"/>
    <x v="0"/>
    <x v="0"/>
    <x v="0"/>
    <x v="0"/>
    <x v="0"/>
  </r>
  <r>
    <x v="0"/>
    <x v="1"/>
    <x v="9"/>
    <x v="41"/>
    <x v="0"/>
    <n v="10239.700000000001"/>
    <n v="2606.3000000000002"/>
    <n v="12846"/>
    <n v="59"/>
    <n v="0"/>
    <n v="0"/>
    <n v="0"/>
    <x v="0"/>
    <x v="0"/>
    <x v="0"/>
    <x v="0"/>
    <x v="0"/>
    <x v="0"/>
    <x v="0"/>
    <x v="0"/>
    <x v="0"/>
    <x v="0"/>
  </r>
  <r>
    <x v="0"/>
    <x v="1"/>
    <x v="10"/>
    <x v="42"/>
    <x v="0"/>
    <n v="4145.5"/>
    <n v="1574.5"/>
    <n v="5720"/>
    <n v="38"/>
    <n v="0"/>
    <n v="0"/>
    <n v="0"/>
    <x v="0"/>
    <x v="0"/>
    <x v="0"/>
    <x v="0"/>
    <x v="0"/>
    <x v="0"/>
    <x v="0"/>
    <x v="0"/>
    <x v="0"/>
    <x v="0"/>
  </r>
  <r>
    <x v="0"/>
    <x v="1"/>
    <x v="10"/>
    <x v="43"/>
    <x v="0"/>
    <n v="9913.5"/>
    <n v="3399"/>
    <n v="13312.5"/>
    <n v="120"/>
    <n v="0"/>
    <n v="0"/>
    <n v="0"/>
    <x v="0"/>
    <x v="0"/>
    <x v="0"/>
    <x v="0"/>
    <x v="0"/>
    <x v="0"/>
    <x v="0"/>
    <x v="0"/>
    <x v="0"/>
    <x v="0"/>
  </r>
  <r>
    <x v="0"/>
    <x v="1"/>
    <x v="10"/>
    <x v="44"/>
    <x v="0"/>
    <n v="6261.25"/>
    <n v="2726.75"/>
    <n v="8988"/>
    <n v="136"/>
    <n v="23777"/>
    <n v="237770"/>
    <n v="0.38"/>
    <x v="0"/>
    <x v="0"/>
    <x v="0"/>
    <x v="0"/>
    <x v="0"/>
    <x v="0"/>
    <x v="0"/>
    <x v="0"/>
    <x v="0"/>
    <x v="0"/>
  </r>
  <r>
    <x v="0"/>
    <x v="1"/>
    <x v="10"/>
    <x v="45"/>
    <x v="0"/>
    <n v="10591.64"/>
    <n v="3220.86"/>
    <n v="13812.5"/>
    <n v="98"/>
    <n v="0"/>
    <n v="0"/>
    <n v="0"/>
    <x v="0"/>
    <x v="0"/>
    <x v="0"/>
    <x v="0"/>
    <x v="0"/>
    <x v="0"/>
    <x v="0"/>
    <x v="0"/>
    <x v="0"/>
    <x v="0"/>
  </r>
  <r>
    <x v="0"/>
    <x v="1"/>
    <x v="10"/>
    <x v="46"/>
    <x v="0"/>
    <n v="8256"/>
    <n v="3056.5"/>
    <n v="11312.5"/>
    <n v="96"/>
    <n v="0"/>
    <n v="0"/>
    <n v="0"/>
    <x v="0"/>
    <x v="0"/>
    <x v="0"/>
    <x v="0"/>
    <x v="0"/>
    <x v="0"/>
    <x v="0"/>
    <x v="0"/>
    <x v="0"/>
    <x v="0"/>
  </r>
  <r>
    <x v="0"/>
    <x v="1"/>
    <x v="10"/>
    <x v="47"/>
    <x v="0"/>
    <n v="4679.75"/>
    <n v="2877.75"/>
    <n v="7557.5"/>
    <n v="54"/>
    <n v="0"/>
    <n v="0"/>
    <n v="0"/>
    <x v="0"/>
    <x v="0"/>
    <x v="0"/>
    <x v="0"/>
    <x v="0"/>
    <x v="0"/>
    <x v="0"/>
    <x v="0"/>
    <x v="0"/>
    <x v="0"/>
  </r>
  <r>
    <x v="0"/>
    <x v="1"/>
    <x v="10"/>
    <x v="48"/>
    <x v="0"/>
    <n v="2915.9"/>
    <n v="1512.1"/>
    <n v="4428"/>
    <n v="45"/>
    <n v="33077"/>
    <n v="330770"/>
    <n v="0.13"/>
    <x v="0"/>
    <x v="0"/>
    <x v="0"/>
    <x v="0"/>
    <x v="0"/>
    <x v="0"/>
    <x v="0"/>
    <x v="0"/>
    <x v="0"/>
    <x v="0"/>
  </r>
  <r>
    <x v="0"/>
    <x v="1"/>
    <x v="10"/>
    <x v="49"/>
    <x v="0"/>
    <n v="6892.5"/>
    <n v="2147.5"/>
    <n v="9040"/>
    <n v="69"/>
    <n v="67177"/>
    <n v="671770"/>
    <n v="0.13"/>
    <x v="0"/>
    <x v="0"/>
    <x v="0"/>
    <x v="0"/>
    <x v="0"/>
    <x v="0"/>
    <x v="0"/>
    <x v="0"/>
    <x v="0"/>
    <x v="0"/>
  </r>
  <r>
    <x v="0"/>
    <x v="1"/>
    <x v="10"/>
    <x v="50"/>
    <x v="0"/>
    <n v="1250"/>
    <n v="0"/>
    <n v="1250"/>
    <n v="7"/>
    <n v="36177"/>
    <n v="361770"/>
    <n v="0.03"/>
    <x v="0"/>
    <x v="0"/>
    <x v="0"/>
    <x v="0"/>
    <x v="0"/>
    <x v="0"/>
    <x v="0"/>
    <x v="0"/>
    <x v="0"/>
    <x v="0"/>
  </r>
  <r>
    <x v="0"/>
    <x v="1"/>
    <x v="10"/>
    <x v="51"/>
    <x v="0"/>
    <n v="29.7"/>
    <n v="146.30000000000001"/>
    <n v="176"/>
    <n v="3"/>
    <n v="14477"/>
    <n v="144770"/>
    <n v="0.01"/>
    <x v="0"/>
    <x v="0"/>
    <x v="0"/>
    <x v="0"/>
    <x v="0"/>
    <x v="0"/>
    <x v="0"/>
    <x v="0"/>
    <x v="0"/>
    <x v="0"/>
  </r>
  <r>
    <x v="0"/>
    <x v="1"/>
    <x v="11"/>
    <x v="52"/>
    <x v="0"/>
    <n v="4412.6400000000003"/>
    <n v="4037.36"/>
    <n v="8450"/>
    <n v="54"/>
    <n v="0"/>
    <n v="0"/>
    <n v="0"/>
    <x v="0"/>
    <x v="0"/>
    <x v="0"/>
    <x v="0"/>
    <x v="0"/>
    <x v="0"/>
    <x v="0"/>
    <x v="0"/>
    <x v="0"/>
    <x v="0"/>
  </r>
  <r>
    <x v="0"/>
    <x v="1"/>
    <x v="12"/>
    <x v="53"/>
    <x v="0"/>
    <n v="25814.799999999999"/>
    <n v="7652.2"/>
    <n v="33467"/>
    <n v="133"/>
    <n v="0"/>
    <n v="0"/>
    <n v="0"/>
    <x v="0"/>
    <x v="0"/>
    <x v="0"/>
    <x v="0"/>
    <x v="0"/>
    <x v="0"/>
    <x v="0"/>
    <x v="0"/>
    <x v="0"/>
    <x v="0"/>
  </r>
  <r>
    <x v="0"/>
    <x v="1"/>
    <x v="12"/>
    <x v="54"/>
    <x v="0"/>
    <n v="26358.400000000001"/>
    <n v="8087.6"/>
    <n v="34446"/>
    <n v="134"/>
    <n v="0"/>
    <n v="0"/>
    <n v="0"/>
    <x v="0"/>
    <x v="0"/>
    <x v="0"/>
    <x v="0"/>
    <x v="0"/>
    <x v="0"/>
    <x v="0"/>
    <x v="0"/>
    <x v="0"/>
    <x v="0"/>
  </r>
  <r>
    <x v="0"/>
    <x v="1"/>
    <x v="12"/>
    <x v="55"/>
    <x v="0"/>
    <n v="10530.3"/>
    <n v="2881.7"/>
    <n v="13412"/>
    <n v="50"/>
    <n v="0"/>
    <n v="0"/>
    <n v="0"/>
    <x v="0"/>
    <x v="0"/>
    <x v="0"/>
    <x v="0"/>
    <x v="0"/>
    <x v="0"/>
    <x v="0"/>
    <x v="0"/>
    <x v="0"/>
    <x v="0"/>
  </r>
  <r>
    <x v="0"/>
    <x v="1"/>
    <x v="13"/>
    <x v="56"/>
    <x v="0"/>
    <n v="10354"/>
    <n v="461"/>
    <n v="10815"/>
    <n v="69"/>
    <n v="0"/>
    <n v="0"/>
    <n v="0"/>
    <x v="0"/>
    <x v="0"/>
    <x v="0"/>
    <x v="0"/>
    <x v="0"/>
    <x v="0"/>
    <x v="0"/>
    <x v="0"/>
    <x v="0"/>
    <x v="0"/>
  </r>
  <r>
    <x v="0"/>
    <x v="1"/>
    <x v="13"/>
    <x v="57"/>
    <x v="0"/>
    <n v="7721.95"/>
    <n v="2123.0500000000002"/>
    <n v="9845"/>
    <n v="139"/>
    <n v="24273"/>
    <n v="242730"/>
    <n v="0.41"/>
    <x v="0"/>
    <x v="0"/>
    <x v="0"/>
    <x v="0"/>
    <x v="0"/>
    <x v="0"/>
    <x v="0"/>
    <x v="0"/>
    <x v="0"/>
    <x v="0"/>
  </r>
  <r>
    <x v="0"/>
    <x v="1"/>
    <x v="13"/>
    <x v="58"/>
    <x v="0"/>
    <n v="10058.629999999999"/>
    <n v="5707.62"/>
    <n v="15766.25"/>
    <n v="136"/>
    <n v="0"/>
    <n v="0"/>
    <n v="0"/>
    <x v="0"/>
    <x v="0"/>
    <x v="0"/>
    <x v="0"/>
    <x v="0"/>
    <x v="0"/>
    <x v="0"/>
    <x v="0"/>
    <x v="0"/>
    <x v="0"/>
  </r>
  <r>
    <x v="0"/>
    <x v="1"/>
    <x v="14"/>
    <x v="59"/>
    <x v="0"/>
    <n v="3855.4"/>
    <n v="14734.6"/>
    <n v="18590"/>
    <n v="345"/>
    <n v="8277"/>
    <n v="57939"/>
    <n v="2.25"/>
    <x v="0"/>
    <x v="0"/>
    <x v="0"/>
    <x v="0"/>
    <x v="0"/>
    <x v="0"/>
    <x v="0"/>
    <x v="0"/>
    <x v="0"/>
    <x v="0"/>
  </r>
  <r>
    <x v="0"/>
    <x v="1"/>
    <x v="15"/>
    <x v="60"/>
    <x v="0"/>
    <n v="1980"/>
    <n v="1230"/>
    <n v="3210"/>
    <n v="18"/>
    <n v="0"/>
    <n v="0"/>
    <n v="0"/>
    <x v="0"/>
    <x v="0"/>
    <x v="0"/>
    <x v="0"/>
    <x v="0"/>
    <x v="0"/>
    <x v="0"/>
    <x v="0"/>
    <x v="0"/>
    <x v="0"/>
  </r>
  <r>
    <x v="0"/>
    <x v="1"/>
    <x v="16"/>
    <x v="61"/>
    <x v="0"/>
    <n v="2624.25"/>
    <n v="1143.25"/>
    <n v="3767.5"/>
    <n v="29"/>
    <n v="0"/>
    <n v="0"/>
    <n v="0"/>
    <x v="0"/>
    <x v="0"/>
    <x v="0"/>
    <x v="0"/>
    <x v="0"/>
    <x v="0"/>
    <x v="0"/>
    <x v="0"/>
    <x v="0"/>
    <x v="0"/>
  </r>
  <r>
    <x v="0"/>
    <x v="1"/>
    <x v="17"/>
    <x v="62"/>
    <x v="0"/>
    <n v="15501.26"/>
    <n v="8084.99"/>
    <n v="23586.25"/>
    <n v="159"/>
    <n v="0"/>
    <n v="0"/>
    <n v="0"/>
    <x v="0"/>
    <x v="0"/>
    <x v="0"/>
    <x v="0"/>
    <x v="0"/>
    <x v="0"/>
    <x v="0"/>
    <x v="0"/>
    <x v="0"/>
    <x v="0"/>
  </r>
  <r>
    <x v="0"/>
    <x v="1"/>
    <x v="17"/>
    <x v="63"/>
    <x v="0"/>
    <n v="2910.75"/>
    <n v="2479.25"/>
    <n v="5390"/>
    <n v="49"/>
    <n v="0"/>
    <n v="0"/>
    <n v="0"/>
    <x v="0"/>
    <x v="0"/>
    <x v="0"/>
    <x v="0"/>
    <x v="0"/>
    <x v="0"/>
    <x v="0"/>
    <x v="0"/>
    <x v="0"/>
    <x v="0"/>
  </r>
  <r>
    <x v="0"/>
    <x v="1"/>
    <x v="18"/>
    <x v="64"/>
    <x v="0"/>
    <n v="10659.65"/>
    <n v="21303.85"/>
    <n v="31963.5"/>
    <n v="499"/>
    <n v="22723"/>
    <n v="159061"/>
    <n v="1.41"/>
    <x v="0"/>
    <x v="0"/>
    <x v="0"/>
    <x v="0"/>
    <x v="0"/>
    <x v="0"/>
    <x v="0"/>
    <x v="0"/>
    <x v="0"/>
    <x v="0"/>
  </r>
  <r>
    <x v="0"/>
    <x v="1"/>
    <x v="18"/>
    <x v="65"/>
    <x v="0"/>
    <n v="2848.5"/>
    <n v="2779"/>
    <n v="5627.5"/>
    <n v="36"/>
    <n v="0"/>
    <n v="0"/>
    <n v="0"/>
    <x v="0"/>
    <x v="0"/>
    <x v="0"/>
    <x v="0"/>
    <x v="0"/>
    <x v="0"/>
    <x v="0"/>
    <x v="0"/>
    <x v="0"/>
    <x v="0"/>
  </r>
  <r>
    <x v="0"/>
    <x v="1"/>
    <x v="19"/>
    <x v="66"/>
    <x v="0"/>
    <n v="11696.13"/>
    <n v="4773.87"/>
    <n v="16470"/>
    <n v="118"/>
    <n v="0"/>
    <n v="0"/>
    <n v="0"/>
    <x v="0"/>
    <x v="0"/>
    <x v="0"/>
    <x v="0"/>
    <x v="0"/>
    <x v="0"/>
    <x v="0"/>
    <x v="0"/>
    <x v="0"/>
    <x v="0"/>
  </r>
  <r>
    <x v="0"/>
    <x v="1"/>
    <x v="20"/>
    <x v="67"/>
    <x v="0"/>
    <n v="22776.75"/>
    <n v="9468.25"/>
    <n v="32245"/>
    <n v="233"/>
    <n v="0"/>
    <n v="0"/>
    <n v="0"/>
    <x v="0"/>
    <x v="0"/>
    <x v="0"/>
    <x v="0"/>
    <x v="0"/>
    <x v="0"/>
    <x v="0"/>
    <x v="0"/>
    <x v="0"/>
    <x v="0"/>
  </r>
  <r>
    <x v="0"/>
    <x v="1"/>
    <x v="20"/>
    <x v="68"/>
    <x v="0"/>
    <n v="24250.01"/>
    <n v="7282.49"/>
    <n v="31532.5"/>
    <n v="228"/>
    <n v="0"/>
    <n v="0"/>
    <n v="0"/>
    <x v="0"/>
    <x v="0"/>
    <x v="0"/>
    <x v="0"/>
    <x v="0"/>
    <x v="0"/>
    <x v="0"/>
    <x v="0"/>
    <x v="0"/>
    <x v="0"/>
  </r>
  <r>
    <x v="0"/>
    <x v="1"/>
    <x v="21"/>
    <x v="69"/>
    <x v="0"/>
    <n v="1572.3"/>
    <n v="1414.2"/>
    <n v="2986.5"/>
    <n v="38"/>
    <n v="31000"/>
    <n v="310000"/>
    <n v="0.1"/>
    <x v="0"/>
    <x v="0"/>
    <x v="0"/>
    <x v="0"/>
    <x v="0"/>
    <x v="0"/>
    <x v="0"/>
    <x v="0"/>
    <x v="0"/>
    <x v="0"/>
  </r>
  <r>
    <x v="0"/>
    <x v="1"/>
    <x v="21"/>
    <x v="70"/>
    <x v="0"/>
    <n v="9900.2999999999993"/>
    <n v="4180.7"/>
    <n v="14081"/>
    <n v="132"/>
    <n v="62000"/>
    <n v="620000"/>
    <n v="0.23"/>
    <x v="0"/>
    <x v="0"/>
    <x v="0"/>
    <x v="0"/>
    <x v="0"/>
    <x v="0"/>
    <x v="0"/>
    <x v="0"/>
    <x v="0"/>
    <x v="0"/>
  </r>
  <r>
    <x v="0"/>
    <x v="1"/>
    <x v="21"/>
    <x v="71"/>
    <x v="0"/>
    <n v="16890.150000000001"/>
    <n v="13465.85"/>
    <n v="30356"/>
    <n v="248"/>
    <n v="50623"/>
    <n v="506230"/>
    <n v="0.6"/>
    <x v="0"/>
    <x v="0"/>
    <x v="0"/>
    <x v="0"/>
    <x v="0"/>
    <x v="0"/>
    <x v="0"/>
    <x v="0"/>
    <x v="0"/>
    <x v="0"/>
  </r>
  <r>
    <x v="0"/>
    <x v="1"/>
    <x v="21"/>
    <x v="72"/>
    <x v="0"/>
    <n v="13009.18"/>
    <n v="11371.82"/>
    <n v="24381"/>
    <n v="301"/>
    <n v="29977"/>
    <n v="299770"/>
    <n v="0.81"/>
    <x v="0"/>
    <x v="0"/>
    <x v="0"/>
    <x v="0"/>
    <x v="0"/>
    <x v="0"/>
    <x v="0"/>
    <x v="0"/>
    <x v="0"/>
    <x v="0"/>
  </r>
  <r>
    <x v="0"/>
    <x v="1"/>
    <x v="21"/>
    <x v="73"/>
    <x v="0"/>
    <n v="19588.009999999998"/>
    <n v="14844.49"/>
    <n v="34432.5"/>
    <n v="415"/>
    <n v="27900"/>
    <n v="279000"/>
    <n v="1.23"/>
    <x v="0"/>
    <x v="0"/>
    <x v="0"/>
    <x v="0"/>
    <x v="0"/>
    <x v="0"/>
    <x v="0"/>
    <x v="0"/>
    <x v="0"/>
    <x v="0"/>
  </r>
  <r>
    <x v="0"/>
    <x v="1"/>
    <x v="22"/>
    <x v="74"/>
    <x v="0"/>
    <n v="898.4"/>
    <n v="591.6"/>
    <n v="1490"/>
    <n v="20"/>
    <n v="13423"/>
    <n v="134230"/>
    <n v="0.11"/>
    <x v="0"/>
    <x v="0"/>
    <x v="0"/>
    <x v="0"/>
    <x v="0"/>
    <x v="0"/>
    <x v="0"/>
    <x v="0"/>
    <x v="0"/>
    <x v="0"/>
  </r>
  <r>
    <x v="0"/>
    <x v="1"/>
    <x v="22"/>
    <x v="75"/>
    <x v="0"/>
    <n v="1225.8"/>
    <n v="790.2"/>
    <n v="2016"/>
    <n v="25"/>
    <n v="14477"/>
    <n v="144770"/>
    <n v="0.14000000000000001"/>
    <x v="0"/>
    <x v="0"/>
    <x v="0"/>
    <x v="0"/>
    <x v="0"/>
    <x v="0"/>
    <x v="0"/>
    <x v="0"/>
    <x v="0"/>
    <x v="0"/>
  </r>
  <r>
    <x v="0"/>
    <x v="1"/>
    <x v="22"/>
    <x v="73"/>
    <x v="0"/>
    <n v="252"/>
    <n v="0"/>
    <n v="252"/>
    <n v="2"/>
    <n v="27900"/>
    <n v="279000"/>
    <n v="0.01"/>
    <x v="0"/>
    <x v="0"/>
    <x v="0"/>
    <x v="0"/>
    <x v="0"/>
    <x v="0"/>
    <x v="0"/>
    <x v="0"/>
    <x v="0"/>
    <x v="0"/>
  </r>
  <r>
    <x v="0"/>
    <x v="1"/>
    <x v="22"/>
    <x v="76"/>
    <x v="0"/>
    <n v="1663.1"/>
    <n v="1360.9"/>
    <n v="3024"/>
    <n v="41"/>
    <n v="13950"/>
    <n v="139500"/>
    <n v="0.22"/>
    <x v="0"/>
    <x v="0"/>
    <x v="0"/>
    <x v="0"/>
    <x v="0"/>
    <x v="0"/>
    <x v="0"/>
    <x v="0"/>
    <x v="0"/>
    <x v="0"/>
  </r>
  <r>
    <x v="0"/>
    <x v="1"/>
    <x v="22"/>
    <x v="121"/>
    <x v="0"/>
    <n v="822.7"/>
    <n v="372.3"/>
    <n v="1195"/>
    <n v="15"/>
    <e v="#N/A"/>
    <e v="#N/A"/>
    <n v="0"/>
    <x v="0"/>
    <x v="0"/>
    <x v="0"/>
    <x v="0"/>
    <x v="0"/>
    <x v="0"/>
    <x v="0"/>
    <x v="0"/>
    <x v="0"/>
    <x v="0"/>
  </r>
  <r>
    <x v="0"/>
    <x v="1"/>
    <x v="23"/>
    <x v="77"/>
    <x v="0"/>
    <n v="0"/>
    <n v="0"/>
    <n v="0"/>
    <n v="0"/>
    <n v="0"/>
    <n v="0"/>
    <n v="0"/>
    <x v="0"/>
    <x v="0"/>
    <x v="0"/>
    <x v="0"/>
    <x v="0"/>
    <x v="0"/>
    <x v="0"/>
    <x v="0"/>
    <x v="0"/>
    <x v="0"/>
  </r>
  <r>
    <x v="0"/>
    <x v="1"/>
    <x v="24"/>
    <x v="78"/>
    <x v="0"/>
    <n v="8357.2999999999993"/>
    <n v="4505.7"/>
    <n v="12863"/>
    <n v="160"/>
    <n v="20677"/>
    <n v="144739"/>
    <n v="0.62"/>
    <x v="0"/>
    <x v="0"/>
    <x v="0"/>
    <x v="0"/>
    <x v="0"/>
    <x v="0"/>
    <x v="0"/>
    <x v="0"/>
    <x v="0"/>
    <x v="0"/>
  </r>
  <r>
    <x v="0"/>
    <x v="1"/>
    <x v="24"/>
    <x v="79"/>
    <x v="0"/>
    <n v="204"/>
    <n v="0"/>
    <n v="204"/>
    <n v="2"/>
    <n v="20150"/>
    <n v="141050"/>
    <n v="0.01"/>
    <x v="0"/>
    <x v="0"/>
    <x v="0"/>
    <x v="0"/>
    <x v="0"/>
    <x v="0"/>
    <x v="0"/>
    <x v="0"/>
    <x v="0"/>
    <x v="0"/>
  </r>
  <r>
    <x v="0"/>
    <x v="1"/>
    <x v="24"/>
    <x v="81"/>
    <x v="0"/>
    <n v="369.1"/>
    <n v="237.9"/>
    <n v="607"/>
    <n v="8"/>
    <n v="18600"/>
    <n v="130200"/>
    <n v="0.03"/>
    <x v="0"/>
    <x v="0"/>
    <x v="0"/>
    <x v="0"/>
    <x v="0"/>
    <x v="0"/>
    <x v="0"/>
    <x v="0"/>
    <x v="0"/>
    <x v="0"/>
  </r>
  <r>
    <x v="0"/>
    <x v="1"/>
    <x v="24"/>
    <x v="82"/>
    <x v="0"/>
    <n v="11497.26"/>
    <n v="7437.29"/>
    <n v="18934.55"/>
    <n v="247"/>
    <n v="18600"/>
    <n v="130200"/>
    <n v="1.02"/>
    <x v="0"/>
    <x v="0"/>
    <x v="0"/>
    <x v="0"/>
    <x v="0"/>
    <x v="0"/>
    <x v="0"/>
    <x v="0"/>
    <x v="0"/>
    <x v="0"/>
  </r>
  <r>
    <x v="0"/>
    <x v="1"/>
    <x v="24"/>
    <x v="122"/>
    <x v="0"/>
    <n v="235.65"/>
    <n v="389.35"/>
    <n v="625"/>
    <n v="9"/>
    <e v="#N/A"/>
    <e v="#N/A"/>
    <n v="0"/>
    <x v="0"/>
    <x v="0"/>
    <x v="0"/>
    <x v="0"/>
    <x v="0"/>
    <x v="0"/>
    <x v="0"/>
    <x v="0"/>
    <x v="0"/>
    <x v="0"/>
  </r>
  <r>
    <x v="0"/>
    <x v="1"/>
    <x v="24"/>
    <x v="83"/>
    <x v="0"/>
    <n v="450.55"/>
    <n v="603.45000000000005"/>
    <n v="1054"/>
    <n v="15"/>
    <n v="17050"/>
    <n v="119350"/>
    <n v="0.06"/>
    <x v="0"/>
    <x v="0"/>
    <x v="0"/>
    <x v="0"/>
    <x v="0"/>
    <x v="0"/>
    <x v="0"/>
    <x v="0"/>
    <x v="0"/>
    <x v="0"/>
  </r>
  <r>
    <x v="0"/>
    <x v="1"/>
    <x v="24"/>
    <x v="123"/>
    <x v="0"/>
    <n v="168"/>
    <n v="0"/>
    <n v="168"/>
    <n v="1"/>
    <n v="29977"/>
    <n v="209839"/>
    <n v="0.01"/>
    <x v="0"/>
    <x v="0"/>
    <x v="0"/>
    <x v="0"/>
    <x v="0"/>
    <x v="0"/>
    <x v="0"/>
    <x v="0"/>
    <x v="0"/>
    <x v="0"/>
  </r>
  <r>
    <x v="0"/>
    <x v="1"/>
    <x v="24"/>
    <x v="10"/>
    <x v="0"/>
    <n v="504"/>
    <n v="0"/>
    <n v="504"/>
    <n v="3"/>
    <n v="44423"/>
    <n v="310961"/>
    <n v="0.01"/>
    <x v="0"/>
    <x v="0"/>
    <x v="0"/>
    <x v="0"/>
    <x v="0"/>
    <x v="0"/>
    <x v="0"/>
    <x v="0"/>
    <x v="0"/>
    <x v="0"/>
  </r>
  <r>
    <x v="0"/>
    <x v="1"/>
    <x v="24"/>
    <x v="85"/>
    <x v="0"/>
    <n v="912.5"/>
    <n v="0"/>
    <n v="912.5"/>
    <n v="5"/>
    <n v="0"/>
    <n v="0"/>
    <n v="0"/>
    <x v="0"/>
    <x v="0"/>
    <x v="0"/>
    <x v="0"/>
    <x v="0"/>
    <x v="0"/>
    <x v="0"/>
    <x v="0"/>
    <x v="0"/>
    <x v="0"/>
  </r>
  <r>
    <x v="0"/>
    <x v="1"/>
    <x v="24"/>
    <x v="13"/>
    <x v="0"/>
    <n v="0"/>
    <n v="0"/>
    <n v="0"/>
    <n v="0"/>
    <n v="0"/>
    <n v="0"/>
    <n v="0"/>
    <x v="0"/>
    <x v="0"/>
    <x v="0"/>
    <x v="0"/>
    <x v="0"/>
    <x v="0"/>
    <x v="0"/>
    <x v="0"/>
    <x v="0"/>
    <x v="0"/>
  </r>
  <r>
    <x v="0"/>
    <x v="1"/>
    <x v="24"/>
    <x v="86"/>
    <x v="0"/>
    <n v="2511.1"/>
    <n v="1275.9000000000001"/>
    <n v="3787"/>
    <n v="50"/>
    <n v="15500"/>
    <n v="108500"/>
    <n v="0.24"/>
    <x v="0"/>
    <x v="0"/>
    <x v="0"/>
    <x v="0"/>
    <x v="0"/>
    <x v="0"/>
    <x v="0"/>
    <x v="0"/>
    <x v="0"/>
    <x v="0"/>
  </r>
  <r>
    <x v="0"/>
    <x v="1"/>
    <x v="26"/>
    <x v="87"/>
    <x v="0"/>
    <n v="84"/>
    <n v="0"/>
    <n v="84"/>
    <n v="1"/>
    <n v="4650"/>
    <n v="32550"/>
    <n v="0.02"/>
    <x v="0"/>
    <x v="0"/>
    <x v="0"/>
    <x v="0"/>
    <x v="0"/>
    <x v="0"/>
    <x v="0"/>
    <x v="0"/>
    <x v="0"/>
    <x v="0"/>
  </r>
  <r>
    <x v="0"/>
    <x v="1"/>
    <x v="26"/>
    <x v="88"/>
    <x v="0"/>
    <n v="84"/>
    <n v="0"/>
    <n v="84"/>
    <n v="1"/>
    <n v="4650"/>
    <n v="32550"/>
    <n v="0.02"/>
    <x v="0"/>
    <x v="0"/>
    <x v="0"/>
    <x v="0"/>
    <x v="0"/>
    <x v="0"/>
    <x v="0"/>
    <x v="0"/>
    <x v="0"/>
    <x v="0"/>
  </r>
  <r>
    <x v="0"/>
    <x v="1"/>
    <x v="27"/>
    <x v="89"/>
    <x v="0"/>
    <n v="35"/>
    <n v="0"/>
    <n v="35"/>
    <n v="1"/>
    <n v="6727"/>
    <n v="47089"/>
    <n v="0.01"/>
    <x v="0"/>
    <x v="0"/>
    <x v="0"/>
    <x v="0"/>
    <x v="0"/>
    <x v="0"/>
    <x v="0"/>
    <x v="0"/>
    <x v="0"/>
    <x v="0"/>
  </r>
  <r>
    <x v="0"/>
    <x v="1"/>
    <x v="27"/>
    <x v="90"/>
    <x v="0"/>
    <n v="515"/>
    <n v="0"/>
    <n v="515"/>
    <n v="13"/>
    <n v="6727"/>
    <n v="47089"/>
    <n v="0.08"/>
    <x v="0"/>
    <x v="0"/>
    <x v="0"/>
    <x v="0"/>
    <x v="0"/>
    <x v="0"/>
    <x v="0"/>
    <x v="0"/>
    <x v="0"/>
    <x v="0"/>
  </r>
  <r>
    <x v="0"/>
    <x v="1"/>
    <x v="27"/>
    <x v="91"/>
    <x v="0"/>
    <n v="240"/>
    <n v="0"/>
    <n v="240"/>
    <n v="6"/>
    <n v="6727"/>
    <n v="47089"/>
    <n v="0.04"/>
    <x v="0"/>
    <x v="0"/>
    <x v="0"/>
    <x v="0"/>
    <x v="0"/>
    <x v="0"/>
    <x v="0"/>
    <x v="0"/>
    <x v="0"/>
    <x v="0"/>
  </r>
  <r>
    <x v="0"/>
    <x v="1"/>
    <x v="28"/>
    <x v="92"/>
    <x v="0"/>
    <n v="4471"/>
    <n v="1384"/>
    <n v="5855"/>
    <n v="53"/>
    <n v="0"/>
    <n v="0"/>
    <n v="0"/>
    <x v="0"/>
    <x v="0"/>
    <x v="0"/>
    <x v="0"/>
    <x v="0"/>
    <x v="0"/>
    <x v="0"/>
    <x v="0"/>
    <x v="0"/>
    <x v="0"/>
  </r>
  <r>
    <x v="0"/>
    <x v="1"/>
    <x v="29"/>
    <x v="93"/>
    <x v="0"/>
    <n v="20978.01"/>
    <n v="7336.99"/>
    <n v="28315"/>
    <n v="174"/>
    <n v="0"/>
    <n v="0"/>
    <n v="0"/>
    <x v="0"/>
    <x v="0"/>
    <x v="0"/>
    <x v="0"/>
    <x v="0"/>
    <x v="0"/>
    <x v="0"/>
    <x v="0"/>
    <x v="0"/>
    <x v="0"/>
  </r>
  <r>
    <x v="0"/>
    <x v="1"/>
    <x v="29"/>
    <x v="94"/>
    <x v="0"/>
    <n v="17662.53"/>
    <n v="7692.47"/>
    <n v="25355"/>
    <n v="167"/>
    <n v="0"/>
    <n v="0"/>
    <n v="0"/>
    <x v="0"/>
    <x v="0"/>
    <x v="0"/>
    <x v="0"/>
    <x v="0"/>
    <x v="0"/>
    <x v="0"/>
    <x v="0"/>
    <x v="0"/>
    <x v="0"/>
  </r>
  <r>
    <x v="0"/>
    <x v="1"/>
    <x v="29"/>
    <x v="95"/>
    <x v="0"/>
    <n v="14134.5"/>
    <n v="8260.5"/>
    <n v="22395"/>
    <n v="149"/>
    <n v="0"/>
    <n v="0"/>
    <n v="0"/>
    <x v="0"/>
    <x v="0"/>
    <x v="0"/>
    <x v="0"/>
    <x v="0"/>
    <x v="0"/>
    <x v="0"/>
    <x v="0"/>
    <x v="0"/>
    <x v="0"/>
  </r>
  <r>
    <x v="0"/>
    <x v="1"/>
    <x v="29"/>
    <x v="124"/>
    <x v="0"/>
    <n v="4703.45"/>
    <n v="3114.55"/>
    <n v="7818"/>
    <n v="116"/>
    <e v="#N/A"/>
    <e v="#N/A"/>
    <n v="0"/>
    <x v="0"/>
    <x v="0"/>
    <x v="0"/>
    <x v="0"/>
    <x v="0"/>
    <x v="0"/>
    <x v="0"/>
    <x v="0"/>
    <x v="0"/>
    <x v="0"/>
  </r>
  <r>
    <x v="0"/>
    <x v="1"/>
    <x v="29"/>
    <x v="96"/>
    <x v="0"/>
    <n v="16769.009999999998"/>
    <n v="14929.74"/>
    <n v="31698.75"/>
    <n v="266"/>
    <n v="0"/>
    <n v="0"/>
    <n v="0"/>
    <x v="0"/>
    <x v="0"/>
    <x v="0"/>
    <x v="0"/>
    <x v="0"/>
    <x v="0"/>
    <x v="0"/>
    <x v="0"/>
    <x v="0"/>
    <x v="0"/>
  </r>
  <r>
    <x v="0"/>
    <x v="1"/>
    <x v="29"/>
    <x v="97"/>
    <x v="0"/>
    <n v="13668.2"/>
    <n v="11474.3"/>
    <n v="25142.5"/>
    <n v="412"/>
    <n v="17577"/>
    <n v="175770"/>
    <n v="1.43"/>
    <x v="0"/>
    <x v="0"/>
    <x v="0"/>
    <x v="0"/>
    <x v="0"/>
    <x v="0"/>
    <x v="0"/>
    <x v="0"/>
    <x v="0"/>
    <x v="0"/>
  </r>
  <r>
    <x v="0"/>
    <x v="1"/>
    <x v="30"/>
    <x v="98"/>
    <x v="0"/>
    <n v="2580.4499999999998"/>
    <n v="10323.549999999999"/>
    <n v="12904"/>
    <n v="282"/>
    <n v="36177"/>
    <n v="253239"/>
    <n v="0.36"/>
    <x v="0"/>
    <x v="0"/>
    <x v="0"/>
    <x v="0"/>
    <x v="0"/>
    <x v="0"/>
    <x v="0"/>
    <x v="0"/>
    <x v="0"/>
    <x v="0"/>
  </r>
  <r>
    <x v="0"/>
    <x v="1"/>
    <x v="30"/>
    <x v="99"/>
    <x v="0"/>
    <n v="1452.48"/>
    <n v="5385.02"/>
    <n v="6837.5"/>
    <n v="181"/>
    <n v="16027"/>
    <n v="112189"/>
    <n v="0.43"/>
    <x v="0"/>
    <x v="0"/>
    <x v="0"/>
    <x v="0"/>
    <x v="0"/>
    <x v="0"/>
    <x v="0"/>
    <x v="0"/>
    <x v="0"/>
    <x v="0"/>
  </r>
  <r>
    <x v="0"/>
    <x v="1"/>
    <x v="30"/>
    <x v="100"/>
    <x v="0"/>
    <n v="1664.69"/>
    <n v="6837.11"/>
    <n v="8501.7999999999993"/>
    <n v="196"/>
    <n v="14477"/>
    <n v="101339"/>
    <n v="0.59"/>
    <x v="0"/>
    <x v="0"/>
    <x v="0"/>
    <x v="0"/>
    <x v="0"/>
    <x v="0"/>
    <x v="0"/>
    <x v="0"/>
    <x v="0"/>
    <x v="0"/>
  </r>
  <r>
    <x v="0"/>
    <x v="1"/>
    <x v="30"/>
    <x v="101"/>
    <x v="0"/>
    <n v="1463.75"/>
    <n v="3855.25"/>
    <n v="5319"/>
    <n v="138"/>
    <n v="10323"/>
    <n v="72261"/>
    <n v="0.52"/>
    <x v="0"/>
    <x v="0"/>
    <x v="0"/>
    <x v="0"/>
    <x v="0"/>
    <x v="0"/>
    <x v="0"/>
    <x v="0"/>
    <x v="0"/>
    <x v="0"/>
  </r>
  <r>
    <x v="0"/>
    <x v="1"/>
    <x v="30"/>
    <x v="102"/>
    <x v="0"/>
    <n v="737.62"/>
    <n v="1522.38"/>
    <n v="2260"/>
    <n v="42"/>
    <n v="0"/>
    <n v="0"/>
    <n v="0"/>
    <x v="0"/>
    <x v="0"/>
    <x v="0"/>
    <x v="0"/>
    <x v="0"/>
    <x v="0"/>
    <x v="0"/>
    <x v="0"/>
    <x v="0"/>
    <x v="0"/>
  </r>
  <r>
    <x v="0"/>
    <x v="1"/>
    <x v="30"/>
    <x v="103"/>
    <x v="0"/>
    <n v="556"/>
    <n v="1092.5999999999999"/>
    <n v="1648.6"/>
    <n v="25"/>
    <n v="0"/>
    <n v="0"/>
    <n v="0"/>
    <x v="0"/>
    <x v="0"/>
    <x v="0"/>
    <x v="0"/>
    <x v="0"/>
    <x v="0"/>
    <x v="0"/>
    <x v="0"/>
    <x v="0"/>
    <x v="0"/>
  </r>
  <r>
    <x v="0"/>
    <x v="1"/>
    <x v="30"/>
    <x v="104"/>
    <x v="0"/>
    <n v="360.14"/>
    <n v="1425.56"/>
    <n v="1785.6999999999998"/>
    <n v="42"/>
    <n v="7223"/>
    <n v="50561"/>
    <n v="0.25"/>
    <x v="0"/>
    <x v="0"/>
    <x v="0"/>
    <x v="0"/>
    <x v="0"/>
    <x v="0"/>
    <x v="0"/>
    <x v="0"/>
    <x v="0"/>
    <x v="0"/>
  </r>
  <r>
    <x v="0"/>
    <x v="1"/>
    <x v="30"/>
    <x v="105"/>
    <x v="0"/>
    <n v="1075.5"/>
    <n v="1135.7"/>
    <n v="2211.1999999999998"/>
    <n v="48"/>
    <n v="0"/>
    <n v="0"/>
    <n v="0"/>
    <x v="0"/>
    <x v="0"/>
    <x v="0"/>
    <x v="0"/>
    <x v="0"/>
    <x v="0"/>
    <x v="0"/>
    <x v="0"/>
    <x v="0"/>
    <x v="0"/>
  </r>
  <r>
    <x v="0"/>
    <x v="1"/>
    <x v="30"/>
    <x v="106"/>
    <x v="0"/>
    <n v="826.47"/>
    <n v="1170.53"/>
    <n v="1997"/>
    <n v="53"/>
    <n v="17050"/>
    <n v="119350"/>
    <n v="0.12"/>
    <x v="0"/>
    <x v="0"/>
    <x v="0"/>
    <x v="0"/>
    <x v="0"/>
    <x v="0"/>
    <x v="0"/>
    <x v="0"/>
    <x v="0"/>
    <x v="0"/>
  </r>
  <r>
    <x v="0"/>
    <x v="1"/>
    <x v="31"/>
    <x v="107"/>
    <x v="0"/>
    <n v="36601.519999999997"/>
    <n v="14147.23"/>
    <n v="50748.75"/>
    <n v="338"/>
    <n v="0"/>
    <n v="0"/>
    <n v="0"/>
    <x v="0"/>
    <x v="0"/>
    <x v="0"/>
    <x v="0"/>
    <x v="0"/>
    <x v="0"/>
    <x v="0"/>
    <x v="0"/>
    <x v="0"/>
    <x v="0"/>
  </r>
  <r>
    <x v="0"/>
    <x v="1"/>
    <x v="31"/>
    <x v="108"/>
    <x v="0"/>
    <n v="7277"/>
    <n v="1783"/>
    <n v="9060"/>
    <n v="57"/>
    <n v="0"/>
    <n v="0"/>
    <n v="0"/>
    <x v="0"/>
    <x v="0"/>
    <x v="0"/>
    <x v="0"/>
    <x v="0"/>
    <x v="0"/>
    <x v="0"/>
    <x v="0"/>
    <x v="0"/>
    <x v="0"/>
  </r>
  <r>
    <x v="0"/>
    <x v="1"/>
    <x v="31"/>
    <x v="109"/>
    <x v="0"/>
    <n v="20874.5"/>
    <n v="12256.75"/>
    <n v="33131.25"/>
    <n v="238"/>
    <n v="0"/>
    <n v="0"/>
    <n v="0"/>
    <x v="0"/>
    <x v="0"/>
    <x v="0"/>
    <x v="0"/>
    <x v="0"/>
    <x v="0"/>
    <x v="0"/>
    <x v="0"/>
    <x v="0"/>
    <x v="0"/>
  </r>
  <r>
    <x v="0"/>
    <x v="1"/>
    <x v="31"/>
    <x v="110"/>
    <x v="0"/>
    <n v="20538.509999999998"/>
    <n v="9250.24"/>
    <n v="29788.75"/>
    <n v="197"/>
    <n v="0"/>
    <n v="0"/>
    <n v="0"/>
    <x v="0"/>
    <x v="0"/>
    <x v="0"/>
    <x v="0"/>
    <x v="0"/>
    <x v="0"/>
    <x v="0"/>
    <x v="0"/>
    <x v="0"/>
    <x v="0"/>
  </r>
  <r>
    <x v="0"/>
    <x v="1"/>
    <x v="31"/>
    <x v="111"/>
    <x v="0"/>
    <n v="20740.900000000001"/>
    <n v="13144.1"/>
    <n v="33885"/>
    <n v="214"/>
    <n v="0"/>
    <n v="0"/>
    <n v="0"/>
    <x v="0"/>
    <x v="0"/>
    <x v="0"/>
    <x v="0"/>
    <x v="0"/>
    <x v="0"/>
    <x v="0"/>
    <x v="0"/>
    <x v="0"/>
    <x v="0"/>
  </r>
  <r>
    <x v="0"/>
    <x v="1"/>
    <x v="31"/>
    <x v="112"/>
    <x v="0"/>
    <n v="6102.95"/>
    <n v="3413.05"/>
    <n v="9516"/>
    <n v="155"/>
    <n v="13950"/>
    <n v="139500"/>
    <n v="0.68"/>
    <x v="0"/>
    <x v="0"/>
    <x v="0"/>
    <x v="0"/>
    <x v="0"/>
    <x v="0"/>
    <x v="0"/>
    <x v="0"/>
    <x v="0"/>
    <x v="0"/>
  </r>
  <r>
    <x v="0"/>
    <x v="1"/>
    <x v="32"/>
    <x v="113"/>
    <x v="0"/>
    <n v="7171.88"/>
    <n v="5944.37"/>
    <n v="13116.25"/>
    <n v="82"/>
    <n v="5177"/>
    <n v="36239"/>
    <n v="2.5299999999999998"/>
    <x v="0"/>
    <x v="0"/>
    <x v="0"/>
    <x v="0"/>
    <x v="0"/>
    <x v="0"/>
    <x v="0"/>
    <x v="0"/>
    <x v="0"/>
    <x v="0"/>
  </r>
  <r>
    <x v="0"/>
    <x v="1"/>
    <x v="32"/>
    <x v="114"/>
    <x v="0"/>
    <n v="18506.900000000001"/>
    <n v="24406.1"/>
    <n v="42913"/>
    <n v="315"/>
    <n v="31000"/>
    <n v="217000"/>
    <n v="1.38"/>
    <x v="0"/>
    <x v="0"/>
    <x v="0"/>
    <x v="0"/>
    <x v="0"/>
    <x v="0"/>
    <x v="0"/>
    <x v="0"/>
    <x v="0"/>
    <x v="0"/>
  </r>
  <r>
    <x v="0"/>
    <x v="1"/>
    <x v="32"/>
    <x v="115"/>
    <x v="0"/>
    <n v="4237.75"/>
    <n v="3873.5"/>
    <n v="8111.25"/>
    <n v="56"/>
    <n v="0"/>
    <n v="0"/>
    <n v="0"/>
    <x v="0"/>
    <x v="0"/>
    <x v="0"/>
    <x v="0"/>
    <x v="0"/>
    <x v="0"/>
    <x v="0"/>
    <x v="0"/>
    <x v="0"/>
    <x v="0"/>
  </r>
  <r>
    <x v="0"/>
    <x v="1"/>
    <x v="32"/>
    <x v="116"/>
    <x v="0"/>
    <n v="9947.14"/>
    <n v="12854.11"/>
    <n v="22801.25"/>
    <n v="177"/>
    <n v="0"/>
    <n v="0"/>
    <n v="0"/>
    <x v="0"/>
    <x v="0"/>
    <x v="0"/>
    <x v="0"/>
    <x v="0"/>
    <x v="0"/>
    <x v="0"/>
    <x v="0"/>
    <x v="0"/>
    <x v="0"/>
  </r>
  <r>
    <x v="0"/>
    <x v="1"/>
    <x v="33"/>
    <x v="117"/>
    <x v="0"/>
    <n v="15314.64"/>
    <n v="10580.36"/>
    <n v="25895"/>
    <n v="213"/>
    <n v="0"/>
    <n v="0"/>
    <n v="0"/>
    <x v="0"/>
    <x v="0"/>
    <x v="0"/>
    <x v="0"/>
    <x v="0"/>
    <x v="0"/>
    <x v="0"/>
    <x v="0"/>
    <x v="0"/>
    <x v="0"/>
  </r>
  <r>
    <x v="0"/>
    <x v="1"/>
    <x v="33"/>
    <x v="118"/>
    <x v="0"/>
    <n v="14540.4"/>
    <n v="12555.86"/>
    <n v="27096.260000000002"/>
    <n v="247"/>
    <n v="0"/>
    <n v="0"/>
    <n v="0"/>
    <x v="0"/>
    <x v="0"/>
    <x v="0"/>
    <x v="0"/>
    <x v="0"/>
    <x v="0"/>
    <x v="0"/>
    <x v="0"/>
    <x v="0"/>
    <x v="0"/>
  </r>
  <r>
    <x v="0"/>
    <x v="1"/>
    <x v="0"/>
    <x v="0"/>
    <x v="1"/>
    <n v="4643.26"/>
    <n v="6976.13"/>
    <n v="11619.39"/>
    <n v="29"/>
    <n v="24475"/>
    <n v="171325"/>
    <n v="0.47"/>
    <x v="0"/>
    <x v="0"/>
    <x v="0"/>
    <x v="0"/>
    <x v="0"/>
    <x v="0"/>
    <x v="0"/>
    <x v="0"/>
    <x v="0"/>
    <x v="0"/>
  </r>
  <r>
    <x v="0"/>
    <x v="1"/>
    <x v="0"/>
    <x v="1"/>
    <x v="1"/>
    <n v="8700.17"/>
    <n v="9730.94"/>
    <n v="18431.11"/>
    <n v="66"/>
    <n v="24383"/>
    <n v="170681"/>
    <n v="0.76"/>
    <x v="0"/>
    <x v="0"/>
    <x v="0"/>
    <x v="0"/>
    <x v="0"/>
    <x v="0"/>
    <x v="0"/>
    <x v="0"/>
    <x v="0"/>
    <x v="0"/>
  </r>
  <r>
    <x v="0"/>
    <x v="1"/>
    <x v="0"/>
    <x v="24"/>
    <x v="1"/>
    <n v="0"/>
    <n v="0"/>
    <n v="0"/>
    <n v="0"/>
    <n v="11377"/>
    <n v="79639"/>
    <n v="0"/>
    <x v="0"/>
    <x v="0"/>
    <x v="0"/>
    <x v="0"/>
    <x v="0"/>
    <x v="0"/>
    <x v="0"/>
    <x v="0"/>
    <x v="0"/>
    <x v="0"/>
  </r>
  <r>
    <x v="0"/>
    <x v="1"/>
    <x v="0"/>
    <x v="2"/>
    <x v="1"/>
    <n v="8837.4699999999993"/>
    <n v="7772.6"/>
    <n v="16610.07"/>
    <n v="67"/>
    <n v="8165"/>
    <n v="57155"/>
    <n v="2.0299999999999998"/>
    <x v="0"/>
    <x v="0"/>
    <x v="0"/>
    <x v="0"/>
    <x v="0"/>
    <x v="0"/>
    <x v="0"/>
    <x v="0"/>
    <x v="0"/>
    <x v="0"/>
  </r>
  <r>
    <x v="0"/>
    <x v="1"/>
    <x v="0"/>
    <x v="3"/>
    <x v="1"/>
    <n v="11675.83"/>
    <n v="8665.6299999999992"/>
    <n v="20341.46"/>
    <n v="75"/>
    <n v="8437"/>
    <n v="59059"/>
    <n v="2.41"/>
    <x v="0"/>
    <x v="0"/>
    <x v="0"/>
    <x v="0"/>
    <x v="0"/>
    <x v="0"/>
    <x v="0"/>
    <x v="0"/>
    <x v="0"/>
    <x v="0"/>
  </r>
  <r>
    <x v="0"/>
    <x v="1"/>
    <x v="0"/>
    <x v="4"/>
    <x v="1"/>
    <n v="24525.53"/>
    <n v="24310.74"/>
    <n v="48836.270000000004"/>
    <n v="121"/>
    <n v="8437"/>
    <n v="59059"/>
    <n v="5.79"/>
    <x v="0"/>
    <x v="0"/>
    <x v="0"/>
    <x v="0"/>
    <x v="0"/>
    <x v="0"/>
    <x v="0"/>
    <x v="0"/>
    <x v="0"/>
    <x v="0"/>
  </r>
  <r>
    <x v="0"/>
    <x v="1"/>
    <x v="0"/>
    <x v="5"/>
    <x v="1"/>
    <n v="5827.99"/>
    <n v="4407.37"/>
    <n v="10235.36"/>
    <n v="45"/>
    <n v="0"/>
    <n v="0"/>
    <n v="0"/>
    <x v="0"/>
    <x v="0"/>
    <x v="0"/>
    <x v="0"/>
    <x v="0"/>
    <x v="0"/>
    <x v="0"/>
    <x v="0"/>
    <x v="0"/>
    <x v="0"/>
  </r>
  <r>
    <x v="0"/>
    <x v="1"/>
    <x v="0"/>
    <x v="6"/>
    <x v="1"/>
    <n v="3347.48"/>
    <n v="13624.19"/>
    <n v="16971.670000000002"/>
    <n v="46"/>
    <n v="0"/>
    <n v="0"/>
    <n v="0"/>
    <x v="0"/>
    <x v="0"/>
    <x v="0"/>
    <x v="0"/>
    <x v="0"/>
    <x v="0"/>
    <x v="0"/>
    <x v="0"/>
    <x v="0"/>
    <x v="0"/>
  </r>
  <r>
    <x v="0"/>
    <x v="1"/>
    <x v="0"/>
    <x v="7"/>
    <x v="1"/>
    <n v="6858.56"/>
    <n v="6330.7"/>
    <n v="13189.26"/>
    <n v="48"/>
    <n v="5821"/>
    <n v="40747"/>
    <n v="2.27"/>
    <x v="0"/>
    <x v="0"/>
    <x v="0"/>
    <x v="0"/>
    <x v="0"/>
    <x v="0"/>
    <x v="0"/>
    <x v="0"/>
    <x v="0"/>
    <x v="0"/>
  </r>
  <r>
    <x v="0"/>
    <x v="1"/>
    <x v="0"/>
    <x v="8"/>
    <x v="1"/>
    <n v="8821.41"/>
    <n v="8233.76"/>
    <n v="17055.169999999998"/>
    <n v="59"/>
    <n v="0"/>
    <n v="0"/>
    <n v="0"/>
    <x v="0"/>
    <x v="0"/>
    <x v="0"/>
    <x v="0"/>
    <x v="0"/>
    <x v="0"/>
    <x v="0"/>
    <x v="0"/>
    <x v="0"/>
    <x v="0"/>
  </r>
  <r>
    <x v="0"/>
    <x v="1"/>
    <x v="0"/>
    <x v="119"/>
    <x v="1"/>
    <n v="3484.99"/>
    <n v="5379.39"/>
    <n v="8864.380000000001"/>
    <n v="24"/>
    <e v="#N/A"/>
    <e v="#N/A"/>
    <n v="0"/>
    <x v="0"/>
    <x v="0"/>
    <x v="0"/>
    <x v="0"/>
    <x v="0"/>
    <x v="0"/>
    <x v="0"/>
    <x v="0"/>
    <x v="0"/>
    <x v="0"/>
  </r>
  <r>
    <x v="0"/>
    <x v="1"/>
    <x v="1"/>
    <x v="9"/>
    <x v="1"/>
    <n v="28824.36"/>
    <n v="14442.75"/>
    <n v="43267.11"/>
    <n v="318"/>
    <n v="0"/>
    <n v="0"/>
    <n v="0"/>
    <x v="0"/>
    <x v="0"/>
    <x v="0"/>
    <x v="0"/>
    <x v="0"/>
    <x v="0"/>
    <x v="0"/>
    <x v="0"/>
    <x v="0"/>
    <x v="0"/>
  </r>
  <r>
    <x v="0"/>
    <x v="1"/>
    <x v="1"/>
    <x v="10"/>
    <x v="1"/>
    <n v="4301.51"/>
    <n v="3394.11"/>
    <n v="7695.6200000000008"/>
    <n v="22"/>
    <n v="44423"/>
    <n v="310961"/>
    <n v="0.17"/>
    <x v="0"/>
    <x v="0"/>
    <x v="0"/>
    <x v="0"/>
    <x v="0"/>
    <x v="0"/>
    <x v="0"/>
    <x v="0"/>
    <x v="0"/>
    <x v="0"/>
  </r>
  <r>
    <x v="0"/>
    <x v="1"/>
    <x v="1"/>
    <x v="11"/>
    <x v="1"/>
    <n v="3.7"/>
    <n v="84.3"/>
    <n v="88"/>
    <n v="1"/>
    <n v="31000"/>
    <n v="217000"/>
    <n v="0"/>
    <x v="0"/>
    <x v="0"/>
    <x v="0"/>
    <x v="0"/>
    <x v="0"/>
    <x v="0"/>
    <x v="0"/>
    <x v="0"/>
    <x v="0"/>
    <x v="0"/>
  </r>
  <r>
    <x v="0"/>
    <x v="1"/>
    <x v="1"/>
    <x v="12"/>
    <x v="1"/>
    <n v="911.22"/>
    <n v="160.08000000000001"/>
    <n v="1071.3"/>
    <n v="11"/>
    <n v="0"/>
    <n v="0"/>
    <n v="0"/>
    <x v="0"/>
    <x v="0"/>
    <x v="0"/>
    <x v="0"/>
    <x v="0"/>
    <x v="0"/>
    <x v="0"/>
    <x v="0"/>
    <x v="0"/>
    <x v="0"/>
  </r>
  <r>
    <x v="0"/>
    <x v="1"/>
    <x v="1"/>
    <x v="13"/>
    <x v="1"/>
    <n v="0"/>
    <n v="0"/>
    <n v="0"/>
    <n v="0"/>
    <n v="0"/>
    <n v="0"/>
    <n v="0"/>
    <x v="0"/>
    <x v="0"/>
    <x v="0"/>
    <x v="0"/>
    <x v="0"/>
    <x v="0"/>
    <x v="0"/>
    <x v="0"/>
    <x v="0"/>
    <x v="0"/>
  </r>
  <r>
    <x v="0"/>
    <x v="1"/>
    <x v="1"/>
    <x v="14"/>
    <x v="1"/>
    <n v="2670.95"/>
    <n v="2280.14"/>
    <n v="4951.09"/>
    <n v="28"/>
    <n v="29977"/>
    <n v="209839"/>
    <n v="0.17"/>
    <x v="0"/>
    <x v="0"/>
    <x v="0"/>
    <x v="0"/>
    <x v="0"/>
    <x v="0"/>
    <x v="0"/>
    <x v="0"/>
    <x v="0"/>
    <x v="0"/>
  </r>
  <r>
    <x v="0"/>
    <x v="1"/>
    <x v="1"/>
    <x v="15"/>
    <x v="1"/>
    <n v="173.62"/>
    <n v="1023.37"/>
    <n v="1196.99"/>
    <n v="4"/>
    <n v="0"/>
    <n v="0"/>
    <n v="0"/>
    <x v="0"/>
    <x v="0"/>
    <x v="0"/>
    <x v="0"/>
    <x v="0"/>
    <x v="0"/>
    <x v="0"/>
    <x v="0"/>
    <x v="0"/>
    <x v="0"/>
  </r>
  <r>
    <x v="0"/>
    <x v="1"/>
    <x v="2"/>
    <x v="16"/>
    <x v="1"/>
    <n v="5404.67"/>
    <n v="3392.81"/>
    <n v="8797.48"/>
    <n v="20"/>
    <n v="43400"/>
    <n v="303800"/>
    <n v="0.2"/>
    <x v="0"/>
    <x v="0"/>
    <x v="0"/>
    <x v="0"/>
    <x v="0"/>
    <x v="0"/>
    <x v="0"/>
    <x v="0"/>
    <x v="0"/>
    <x v="0"/>
  </r>
  <r>
    <x v="0"/>
    <x v="1"/>
    <x v="2"/>
    <x v="17"/>
    <x v="1"/>
    <n v="32560.59"/>
    <n v="34933.629999999997"/>
    <n v="67494.22"/>
    <n v="180"/>
    <n v="39277"/>
    <n v="274939"/>
    <n v="1.72"/>
    <x v="0"/>
    <x v="0"/>
    <x v="0"/>
    <x v="0"/>
    <x v="0"/>
    <x v="0"/>
    <x v="0"/>
    <x v="0"/>
    <x v="0"/>
    <x v="0"/>
  </r>
  <r>
    <x v="0"/>
    <x v="1"/>
    <x v="2"/>
    <x v="18"/>
    <x v="1"/>
    <n v="11909.37"/>
    <n v="19367.59"/>
    <n v="31276.959999999999"/>
    <n v="53"/>
    <n v="0"/>
    <n v="0"/>
    <n v="0"/>
    <x v="0"/>
    <x v="0"/>
    <x v="0"/>
    <x v="0"/>
    <x v="0"/>
    <x v="0"/>
    <x v="0"/>
    <x v="0"/>
    <x v="0"/>
    <x v="0"/>
  </r>
  <r>
    <x v="0"/>
    <x v="1"/>
    <x v="3"/>
    <x v="19"/>
    <x v="1"/>
    <n v="9041.35"/>
    <n v="20866.75"/>
    <n v="29908.1"/>
    <n v="77"/>
    <n v="31000"/>
    <n v="310000"/>
    <n v="0.96"/>
    <x v="0"/>
    <x v="0"/>
    <x v="0"/>
    <x v="0"/>
    <x v="0"/>
    <x v="0"/>
    <x v="0"/>
    <x v="0"/>
    <x v="0"/>
    <x v="0"/>
  </r>
  <r>
    <x v="0"/>
    <x v="1"/>
    <x v="3"/>
    <x v="20"/>
    <x v="1"/>
    <n v="1928.55"/>
    <n v="2170.1999999999998"/>
    <n v="4098.75"/>
    <n v="16"/>
    <n v="0"/>
    <n v="0"/>
    <n v="0"/>
    <x v="0"/>
    <x v="0"/>
    <x v="0"/>
    <x v="0"/>
    <x v="0"/>
    <x v="0"/>
    <x v="0"/>
    <x v="0"/>
    <x v="0"/>
    <x v="0"/>
  </r>
  <r>
    <x v="0"/>
    <x v="1"/>
    <x v="3"/>
    <x v="21"/>
    <x v="1"/>
    <n v="26551.33"/>
    <n v="29048.51"/>
    <n v="55599.839999999997"/>
    <n v="132"/>
    <n v="62000"/>
    <n v="620000"/>
    <n v="0.9"/>
    <x v="0"/>
    <x v="0"/>
    <x v="0"/>
    <x v="0"/>
    <x v="0"/>
    <x v="0"/>
    <x v="0"/>
    <x v="0"/>
    <x v="0"/>
    <x v="0"/>
  </r>
  <r>
    <x v="0"/>
    <x v="1"/>
    <x v="3"/>
    <x v="22"/>
    <x v="1"/>
    <n v="9071.7999999999993"/>
    <n v="13622.2"/>
    <n v="22694"/>
    <n v="52"/>
    <n v="14973"/>
    <n v="149730"/>
    <n v="1.52"/>
    <x v="0"/>
    <x v="0"/>
    <x v="0"/>
    <x v="0"/>
    <x v="0"/>
    <x v="0"/>
    <x v="0"/>
    <x v="0"/>
    <x v="0"/>
    <x v="0"/>
  </r>
  <r>
    <x v="0"/>
    <x v="1"/>
    <x v="4"/>
    <x v="23"/>
    <x v="1"/>
    <n v="0"/>
    <n v="0"/>
    <n v="0"/>
    <n v="0"/>
    <n v="12710"/>
    <n v="88970"/>
    <n v="0"/>
    <x v="0"/>
    <x v="0"/>
    <x v="0"/>
    <x v="0"/>
    <x v="0"/>
    <x v="0"/>
    <x v="0"/>
    <x v="0"/>
    <x v="0"/>
    <x v="0"/>
  </r>
  <r>
    <x v="0"/>
    <x v="1"/>
    <x v="4"/>
    <x v="24"/>
    <x v="1"/>
    <n v="0"/>
    <n v="0"/>
    <n v="0"/>
    <n v="0"/>
    <n v="11377"/>
    <n v="79639"/>
    <n v="0"/>
    <x v="0"/>
    <x v="0"/>
    <x v="0"/>
    <x v="0"/>
    <x v="0"/>
    <x v="0"/>
    <x v="0"/>
    <x v="0"/>
    <x v="0"/>
    <x v="0"/>
  </r>
  <r>
    <x v="0"/>
    <x v="1"/>
    <x v="4"/>
    <x v="120"/>
    <x v="1"/>
    <n v="0"/>
    <n v="0"/>
    <n v="0"/>
    <n v="0"/>
    <e v="#N/A"/>
    <e v="#N/A"/>
    <n v="0"/>
    <x v="0"/>
    <x v="0"/>
    <x v="0"/>
    <x v="0"/>
    <x v="0"/>
    <x v="0"/>
    <x v="0"/>
    <x v="0"/>
    <x v="0"/>
    <x v="0"/>
  </r>
  <r>
    <x v="0"/>
    <x v="1"/>
    <x v="5"/>
    <x v="25"/>
    <x v="1"/>
    <n v="9788.76"/>
    <n v="14472.36"/>
    <n v="24261.120000000003"/>
    <n v="19"/>
    <n v="0"/>
    <n v="0"/>
    <n v="0"/>
    <x v="0"/>
    <x v="0"/>
    <x v="0"/>
    <x v="0"/>
    <x v="0"/>
    <x v="0"/>
    <x v="0"/>
    <x v="0"/>
    <x v="0"/>
    <x v="0"/>
  </r>
  <r>
    <x v="0"/>
    <x v="1"/>
    <x v="5"/>
    <x v="13"/>
    <x v="1"/>
    <n v="0"/>
    <n v="0"/>
    <n v="0"/>
    <n v="0"/>
    <n v="0"/>
    <n v="0"/>
    <n v="0"/>
    <x v="0"/>
    <x v="0"/>
    <x v="0"/>
    <x v="0"/>
    <x v="0"/>
    <x v="0"/>
    <x v="0"/>
    <x v="0"/>
    <x v="0"/>
    <x v="0"/>
  </r>
  <r>
    <x v="0"/>
    <x v="1"/>
    <x v="5"/>
    <x v="26"/>
    <x v="1"/>
    <n v="0"/>
    <n v="0"/>
    <n v="0"/>
    <n v="0"/>
    <n v="0"/>
    <n v="0"/>
    <n v="0"/>
    <x v="0"/>
    <x v="0"/>
    <x v="0"/>
    <x v="0"/>
    <x v="0"/>
    <x v="0"/>
    <x v="0"/>
    <x v="0"/>
    <x v="0"/>
    <x v="0"/>
  </r>
  <r>
    <x v="0"/>
    <x v="1"/>
    <x v="5"/>
    <x v="27"/>
    <x v="1"/>
    <n v="24304.400000000001"/>
    <n v="29782.55"/>
    <n v="54086.95"/>
    <n v="49"/>
    <n v="16523"/>
    <n v="165230"/>
    <n v="3.27"/>
    <x v="0"/>
    <x v="0"/>
    <x v="0"/>
    <x v="0"/>
    <x v="0"/>
    <x v="0"/>
    <x v="0"/>
    <x v="0"/>
    <x v="0"/>
    <x v="0"/>
  </r>
  <r>
    <x v="0"/>
    <x v="1"/>
    <x v="5"/>
    <x v="29"/>
    <x v="1"/>
    <n v="29045.33"/>
    <n v="28921.03"/>
    <n v="57966.36"/>
    <n v="37"/>
    <n v="0"/>
    <n v="0"/>
    <n v="0"/>
    <x v="0"/>
    <x v="0"/>
    <x v="0"/>
    <x v="0"/>
    <x v="0"/>
    <x v="0"/>
    <x v="0"/>
    <x v="0"/>
    <x v="0"/>
    <x v="0"/>
  </r>
  <r>
    <x v="0"/>
    <x v="1"/>
    <x v="6"/>
    <x v="30"/>
    <x v="1"/>
    <n v="70"/>
    <n v="322"/>
    <n v="392"/>
    <n v="2"/>
    <n v="0"/>
    <n v="0"/>
    <n v="0"/>
    <x v="0"/>
    <x v="0"/>
    <x v="0"/>
    <x v="0"/>
    <x v="0"/>
    <x v="0"/>
    <x v="0"/>
    <x v="0"/>
    <x v="0"/>
    <x v="0"/>
  </r>
  <r>
    <x v="0"/>
    <x v="1"/>
    <x v="6"/>
    <x v="31"/>
    <x v="1"/>
    <n v="927.6"/>
    <n v="1898.88"/>
    <n v="2826.48"/>
    <n v="18"/>
    <n v="34100"/>
    <n v="238700"/>
    <n v="0.08"/>
    <x v="0"/>
    <x v="0"/>
    <x v="0"/>
    <x v="0"/>
    <x v="0"/>
    <x v="0"/>
    <x v="0"/>
    <x v="0"/>
    <x v="0"/>
    <x v="0"/>
  </r>
  <r>
    <x v="0"/>
    <x v="1"/>
    <x v="6"/>
    <x v="32"/>
    <x v="1"/>
    <n v="490.7"/>
    <n v="57.2"/>
    <n v="547.9"/>
    <n v="3"/>
    <n v="17577"/>
    <n v="123039"/>
    <n v="0.03"/>
    <x v="0"/>
    <x v="0"/>
    <x v="0"/>
    <x v="0"/>
    <x v="0"/>
    <x v="0"/>
    <x v="0"/>
    <x v="0"/>
    <x v="0"/>
    <x v="0"/>
  </r>
  <r>
    <x v="0"/>
    <x v="1"/>
    <x v="6"/>
    <x v="33"/>
    <x v="1"/>
    <n v="138.16"/>
    <n v="1385.22"/>
    <n v="1523.38"/>
    <n v="5"/>
    <n v="0"/>
    <n v="0"/>
    <n v="0"/>
    <x v="0"/>
    <x v="0"/>
    <x v="0"/>
    <x v="0"/>
    <x v="0"/>
    <x v="0"/>
    <x v="0"/>
    <x v="0"/>
    <x v="0"/>
    <x v="0"/>
  </r>
  <r>
    <x v="0"/>
    <x v="1"/>
    <x v="7"/>
    <x v="34"/>
    <x v="1"/>
    <n v="5700.38"/>
    <n v="2783.36"/>
    <n v="8483.74"/>
    <n v="26"/>
    <n v="67177"/>
    <n v="470239"/>
    <n v="0.13"/>
    <x v="0"/>
    <x v="0"/>
    <x v="0"/>
    <x v="0"/>
    <x v="0"/>
    <x v="0"/>
    <x v="0"/>
    <x v="0"/>
    <x v="0"/>
    <x v="0"/>
  </r>
  <r>
    <x v="0"/>
    <x v="1"/>
    <x v="8"/>
    <x v="35"/>
    <x v="1"/>
    <n v="35737.800000000003"/>
    <n v="12568.7"/>
    <n v="48306.5"/>
    <n v="195"/>
    <n v="0"/>
    <n v="0"/>
    <n v="0"/>
    <x v="0"/>
    <x v="0"/>
    <x v="0"/>
    <x v="0"/>
    <x v="0"/>
    <x v="0"/>
    <x v="0"/>
    <x v="0"/>
    <x v="0"/>
    <x v="0"/>
  </r>
  <r>
    <x v="0"/>
    <x v="1"/>
    <x v="8"/>
    <x v="36"/>
    <x v="1"/>
    <n v="8989.35"/>
    <n v="6211.25"/>
    <n v="15200.6"/>
    <n v="149"/>
    <n v="0"/>
    <n v="0"/>
    <n v="0"/>
    <x v="0"/>
    <x v="0"/>
    <x v="0"/>
    <x v="0"/>
    <x v="0"/>
    <x v="0"/>
    <x v="0"/>
    <x v="0"/>
    <x v="0"/>
    <x v="0"/>
  </r>
  <r>
    <x v="0"/>
    <x v="1"/>
    <x v="9"/>
    <x v="37"/>
    <x v="1"/>
    <n v="52883.17"/>
    <n v="12593.74"/>
    <n v="65476.909999999996"/>
    <n v="59"/>
    <n v="32023"/>
    <n v="224161"/>
    <n v="2.04"/>
    <x v="0"/>
    <x v="0"/>
    <x v="0"/>
    <x v="0"/>
    <x v="0"/>
    <x v="0"/>
    <x v="0"/>
    <x v="0"/>
    <x v="0"/>
    <x v="0"/>
  </r>
  <r>
    <x v="0"/>
    <x v="1"/>
    <x v="9"/>
    <x v="38"/>
    <x v="1"/>
    <n v="1248.5999999999999"/>
    <n v="5438.4"/>
    <n v="6687"/>
    <n v="4"/>
    <n v="0"/>
    <n v="0"/>
    <n v="0"/>
    <x v="0"/>
    <x v="0"/>
    <x v="0"/>
    <x v="0"/>
    <x v="0"/>
    <x v="0"/>
    <x v="0"/>
    <x v="0"/>
    <x v="0"/>
    <x v="0"/>
  </r>
  <r>
    <x v="0"/>
    <x v="1"/>
    <x v="9"/>
    <x v="39"/>
    <x v="1"/>
    <n v="30214.55"/>
    <n v="23412.93"/>
    <n v="53627.479999999996"/>
    <n v="52"/>
    <n v="18352"/>
    <n v="128464"/>
    <n v="2.92"/>
    <x v="0"/>
    <x v="0"/>
    <x v="0"/>
    <x v="0"/>
    <x v="0"/>
    <x v="0"/>
    <x v="0"/>
    <x v="0"/>
    <x v="0"/>
    <x v="0"/>
  </r>
  <r>
    <x v="0"/>
    <x v="1"/>
    <x v="9"/>
    <x v="40"/>
    <x v="1"/>
    <n v="38519.74"/>
    <n v="8609.64"/>
    <n v="47129.38"/>
    <n v="51"/>
    <n v="28923"/>
    <n v="202461"/>
    <n v="1.63"/>
    <x v="0"/>
    <x v="0"/>
    <x v="0"/>
    <x v="0"/>
    <x v="0"/>
    <x v="0"/>
    <x v="0"/>
    <x v="0"/>
    <x v="0"/>
    <x v="0"/>
  </r>
  <r>
    <x v="0"/>
    <x v="1"/>
    <x v="9"/>
    <x v="41"/>
    <x v="1"/>
    <n v="13187.45"/>
    <n v="7347.38"/>
    <n v="20534.830000000002"/>
    <n v="12"/>
    <n v="0"/>
    <n v="0"/>
    <n v="0"/>
    <x v="0"/>
    <x v="0"/>
    <x v="0"/>
    <x v="0"/>
    <x v="0"/>
    <x v="0"/>
    <x v="0"/>
    <x v="0"/>
    <x v="0"/>
    <x v="0"/>
  </r>
  <r>
    <x v="0"/>
    <x v="1"/>
    <x v="10"/>
    <x v="42"/>
    <x v="1"/>
    <n v="2066.4299999999998"/>
    <n v="2124.7199999999998"/>
    <n v="4191.1499999999996"/>
    <n v="10"/>
    <n v="0"/>
    <n v="0"/>
    <n v="0"/>
    <x v="0"/>
    <x v="0"/>
    <x v="0"/>
    <x v="0"/>
    <x v="0"/>
    <x v="0"/>
    <x v="0"/>
    <x v="0"/>
    <x v="0"/>
    <x v="0"/>
  </r>
  <r>
    <x v="0"/>
    <x v="1"/>
    <x v="10"/>
    <x v="43"/>
    <x v="1"/>
    <n v="6404.94"/>
    <n v="4801.54"/>
    <n v="11206.48"/>
    <n v="22"/>
    <n v="0"/>
    <n v="0"/>
    <n v="0"/>
    <x v="0"/>
    <x v="0"/>
    <x v="0"/>
    <x v="0"/>
    <x v="0"/>
    <x v="0"/>
    <x v="0"/>
    <x v="0"/>
    <x v="0"/>
    <x v="0"/>
  </r>
  <r>
    <x v="0"/>
    <x v="1"/>
    <x v="10"/>
    <x v="44"/>
    <x v="1"/>
    <n v="9375.15"/>
    <n v="4915.43"/>
    <n v="14290.58"/>
    <n v="36"/>
    <n v="23777"/>
    <n v="237770"/>
    <n v="0.6"/>
    <x v="0"/>
    <x v="0"/>
    <x v="0"/>
    <x v="0"/>
    <x v="0"/>
    <x v="0"/>
    <x v="0"/>
    <x v="0"/>
    <x v="0"/>
    <x v="0"/>
  </r>
  <r>
    <x v="0"/>
    <x v="1"/>
    <x v="10"/>
    <x v="45"/>
    <x v="1"/>
    <n v="2013.73"/>
    <n v="2841.47"/>
    <n v="4855.2"/>
    <n v="11"/>
    <n v="0"/>
    <n v="0"/>
    <n v="0"/>
    <x v="0"/>
    <x v="0"/>
    <x v="0"/>
    <x v="0"/>
    <x v="0"/>
    <x v="0"/>
    <x v="0"/>
    <x v="0"/>
    <x v="0"/>
    <x v="0"/>
  </r>
  <r>
    <x v="0"/>
    <x v="1"/>
    <x v="10"/>
    <x v="46"/>
    <x v="1"/>
    <n v="2674.1"/>
    <n v="2517.08"/>
    <n v="5191.18"/>
    <n v="18"/>
    <n v="0"/>
    <n v="0"/>
    <n v="0"/>
    <x v="0"/>
    <x v="0"/>
    <x v="0"/>
    <x v="0"/>
    <x v="0"/>
    <x v="0"/>
    <x v="0"/>
    <x v="0"/>
    <x v="0"/>
    <x v="0"/>
  </r>
  <r>
    <x v="0"/>
    <x v="1"/>
    <x v="10"/>
    <x v="47"/>
    <x v="1"/>
    <n v="1389.41"/>
    <n v="4461.24"/>
    <n v="5850.65"/>
    <n v="10"/>
    <n v="0"/>
    <n v="0"/>
    <n v="0"/>
    <x v="0"/>
    <x v="0"/>
    <x v="0"/>
    <x v="0"/>
    <x v="0"/>
    <x v="0"/>
    <x v="0"/>
    <x v="0"/>
    <x v="0"/>
    <x v="0"/>
  </r>
  <r>
    <x v="0"/>
    <x v="1"/>
    <x v="10"/>
    <x v="48"/>
    <x v="1"/>
    <n v="2251.69"/>
    <n v="5409.01"/>
    <n v="7660.7000000000007"/>
    <n v="11"/>
    <n v="33077"/>
    <n v="330770"/>
    <n v="0.23"/>
    <x v="0"/>
    <x v="0"/>
    <x v="0"/>
    <x v="0"/>
    <x v="0"/>
    <x v="0"/>
    <x v="0"/>
    <x v="0"/>
    <x v="0"/>
    <x v="0"/>
  </r>
  <r>
    <x v="0"/>
    <x v="1"/>
    <x v="10"/>
    <x v="49"/>
    <x v="1"/>
    <n v="6359.45"/>
    <n v="2447.5300000000002"/>
    <n v="8806.98"/>
    <n v="22"/>
    <n v="67177"/>
    <n v="671770"/>
    <n v="0.13"/>
    <x v="0"/>
    <x v="0"/>
    <x v="0"/>
    <x v="0"/>
    <x v="0"/>
    <x v="0"/>
    <x v="0"/>
    <x v="0"/>
    <x v="0"/>
    <x v="0"/>
  </r>
  <r>
    <x v="0"/>
    <x v="1"/>
    <x v="10"/>
    <x v="50"/>
    <x v="1"/>
    <n v="0"/>
    <n v="0"/>
    <n v="0"/>
    <n v="0"/>
    <n v="36177"/>
    <n v="361770"/>
    <n v="0"/>
    <x v="0"/>
    <x v="0"/>
    <x v="0"/>
    <x v="0"/>
    <x v="0"/>
    <x v="0"/>
    <x v="0"/>
    <x v="0"/>
    <x v="0"/>
    <x v="0"/>
  </r>
  <r>
    <x v="0"/>
    <x v="1"/>
    <x v="10"/>
    <x v="51"/>
    <x v="1"/>
    <n v="0"/>
    <n v="0"/>
    <n v="0"/>
    <n v="0"/>
    <n v="14477"/>
    <n v="144770"/>
    <n v="0"/>
    <x v="0"/>
    <x v="0"/>
    <x v="0"/>
    <x v="0"/>
    <x v="0"/>
    <x v="0"/>
    <x v="0"/>
    <x v="0"/>
    <x v="0"/>
    <x v="0"/>
  </r>
  <r>
    <x v="0"/>
    <x v="1"/>
    <x v="11"/>
    <x v="52"/>
    <x v="1"/>
    <n v="356.6"/>
    <n v="584.29999999999995"/>
    <n v="940.9"/>
    <n v="3"/>
    <n v="0"/>
    <n v="0"/>
    <n v="0"/>
    <x v="0"/>
    <x v="0"/>
    <x v="0"/>
    <x v="0"/>
    <x v="0"/>
    <x v="0"/>
    <x v="0"/>
    <x v="0"/>
    <x v="0"/>
    <x v="0"/>
  </r>
  <r>
    <x v="0"/>
    <x v="1"/>
    <x v="12"/>
    <x v="53"/>
    <x v="1"/>
    <n v="0"/>
    <n v="0"/>
    <n v="0"/>
    <n v="0"/>
    <n v="0"/>
    <n v="0"/>
    <n v="0"/>
    <x v="0"/>
    <x v="0"/>
    <x v="0"/>
    <x v="0"/>
    <x v="0"/>
    <x v="0"/>
    <x v="0"/>
    <x v="0"/>
    <x v="0"/>
    <x v="0"/>
  </r>
  <r>
    <x v="0"/>
    <x v="1"/>
    <x v="12"/>
    <x v="54"/>
    <x v="1"/>
    <n v="0"/>
    <n v="0"/>
    <n v="0"/>
    <n v="0"/>
    <n v="0"/>
    <n v="0"/>
    <n v="0"/>
    <x v="0"/>
    <x v="0"/>
    <x v="0"/>
    <x v="0"/>
    <x v="0"/>
    <x v="0"/>
    <x v="0"/>
    <x v="0"/>
    <x v="0"/>
    <x v="0"/>
  </r>
  <r>
    <x v="0"/>
    <x v="1"/>
    <x v="12"/>
    <x v="55"/>
    <x v="1"/>
    <n v="0"/>
    <n v="0"/>
    <n v="0"/>
    <n v="0"/>
    <n v="0"/>
    <n v="0"/>
    <n v="0"/>
    <x v="0"/>
    <x v="0"/>
    <x v="0"/>
    <x v="0"/>
    <x v="0"/>
    <x v="0"/>
    <x v="0"/>
    <x v="0"/>
    <x v="0"/>
    <x v="0"/>
  </r>
  <r>
    <x v="0"/>
    <x v="1"/>
    <x v="13"/>
    <x v="56"/>
    <x v="1"/>
    <n v="0"/>
    <n v="0"/>
    <n v="0"/>
    <n v="0"/>
    <n v="0"/>
    <n v="0"/>
    <n v="0"/>
    <x v="0"/>
    <x v="0"/>
    <x v="0"/>
    <x v="0"/>
    <x v="0"/>
    <x v="0"/>
    <x v="0"/>
    <x v="0"/>
    <x v="0"/>
    <x v="0"/>
  </r>
  <r>
    <x v="0"/>
    <x v="1"/>
    <x v="13"/>
    <x v="57"/>
    <x v="1"/>
    <n v="6769.24"/>
    <n v="1257.52"/>
    <n v="8026.76"/>
    <n v="27"/>
    <n v="24273"/>
    <n v="242730"/>
    <n v="0.33"/>
    <x v="0"/>
    <x v="0"/>
    <x v="0"/>
    <x v="0"/>
    <x v="0"/>
    <x v="0"/>
    <x v="0"/>
    <x v="0"/>
    <x v="0"/>
    <x v="0"/>
  </r>
  <r>
    <x v="0"/>
    <x v="1"/>
    <x v="13"/>
    <x v="58"/>
    <x v="1"/>
    <n v="6266.19"/>
    <n v="10435.469999999999"/>
    <n v="16701.66"/>
    <n v="32"/>
    <n v="0"/>
    <n v="0"/>
    <n v="0"/>
    <x v="0"/>
    <x v="0"/>
    <x v="0"/>
    <x v="0"/>
    <x v="0"/>
    <x v="0"/>
    <x v="0"/>
    <x v="0"/>
    <x v="0"/>
    <x v="0"/>
  </r>
  <r>
    <x v="0"/>
    <x v="1"/>
    <x v="14"/>
    <x v="59"/>
    <x v="1"/>
    <n v="619.03"/>
    <n v="1527.39"/>
    <n v="2146.42"/>
    <n v="9"/>
    <n v="8277"/>
    <n v="57939"/>
    <n v="0.26"/>
    <x v="0"/>
    <x v="0"/>
    <x v="0"/>
    <x v="0"/>
    <x v="0"/>
    <x v="0"/>
    <x v="0"/>
    <x v="0"/>
    <x v="0"/>
    <x v="0"/>
  </r>
  <r>
    <x v="0"/>
    <x v="1"/>
    <x v="15"/>
    <x v="60"/>
    <x v="1"/>
    <n v="14231"/>
    <n v="5407"/>
    <n v="19638"/>
    <n v="9"/>
    <n v="0"/>
    <n v="0"/>
    <n v="0"/>
    <x v="0"/>
    <x v="0"/>
    <x v="0"/>
    <x v="0"/>
    <x v="0"/>
    <x v="0"/>
    <x v="0"/>
    <x v="0"/>
    <x v="0"/>
    <x v="0"/>
  </r>
  <r>
    <x v="0"/>
    <x v="1"/>
    <x v="16"/>
    <x v="61"/>
    <x v="1"/>
    <n v="137.69999999999999"/>
    <n v="1021.9"/>
    <n v="1159.5999999999999"/>
    <n v="3"/>
    <n v="0"/>
    <n v="0"/>
    <n v="0"/>
    <x v="0"/>
    <x v="0"/>
    <x v="0"/>
    <x v="0"/>
    <x v="0"/>
    <x v="0"/>
    <x v="0"/>
    <x v="0"/>
    <x v="0"/>
    <x v="0"/>
  </r>
  <r>
    <x v="0"/>
    <x v="1"/>
    <x v="17"/>
    <x v="62"/>
    <x v="1"/>
    <n v="1975.9"/>
    <n v="2992.02"/>
    <n v="4967.92"/>
    <n v="12"/>
    <n v="0"/>
    <n v="0"/>
    <n v="0"/>
    <x v="0"/>
    <x v="0"/>
    <x v="0"/>
    <x v="0"/>
    <x v="0"/>
    <x v="0"/>
    <x v="0"/>
    <x v="0"/>
    <x v="0"/>
    <x v="0"/>
  </r>
  <r>
    <x v="0"/>
    <x v="1"/>
    <x v="17"/>
    <x v="63"/>
    <x v="1"/>
    <n v="1452.98"/>
    <n v="1750.72"/>
    <n v="3203.7"/>
    <n v="14"/>
    <n v="0"/>
    <n v="0"/>
    <n v="0"/>
    <x v="0"/>
    <x v="0"/>
    <x v="0"/>
    <x v="0"/>
    <x v="0"/>
    <x v="0"/>
    <x v="0"/>
    <x v="0"/>
    <x v="0"/>
    <x v="0"/>
  </r>
  <r>
    <x v="0"/>
    <x v="1"/>
    <x v="18"/>
    <x v="64"/>
    <x v="1"/>
    <n v="12592.55"/>
    <n v="9083.4699999999993"/>
    <n v="21676.019999999997"/>
    <n v="59"/>
    <n v="22723"/>
    <n v="159061"/>
    <n v="0.95"/>
    <x v="0"/>
    <x v="0"/>
    <x v="0"/>
    <x v="0"/>
    <x v="0"/>
    <x v="0"/>
    <x v="0"/>
    <x v="0"/>
    <x v="0"/>
    <x v="0"/>
  </r>
  <r>
    <x v="0"/>
    <x v="1"/>
    <x v="18"/>
    <x v="65"/>
    <x v="1"/>
    <n v="1400.11"/>
    <n v="3184.18"/>
    <n v="4584.29"/>
    <n v="13"/>
    <n v="0"/>
    <n v="0"/>
    <n v="0"/>
    <x v="0"/>
    <x v="0"/>
    <x v="0"/>
    <x v="0"/>
    <x v="0"/>
    <x v="0"/>
    <x v="0"/>
    <x v="0"/>
    <x v="0"/>
    <x v="0"/>
  </r>
  <r>
    <x v="0"/>
    <x v="1"/>
    <x v="19"/>
    <x v="66"/>
    <x v="1"/>
    <n v="5433.5"/>
    <n v="2392.3000000000002"/>
    <n v="7825.8"/>
    <n v="21"/>
    <n v="0"/>
    <n v="0"/>
    <n v="0"/>
    <x v="0"/>
    <x v="0"/>
    <x v="0"/>
    <x v="0"/>
    <x v="0"/>
    <x v="0"/>
    <x v="0"/>
    <x v="0"/>
    <x v="0"/>
    <x v="0"/>
  </r>
  <r>
    <x v="0"/>
    <x v="1"/>
    <x v="20"/>
    <x v="67"/>
    <x v="1"/>
    <n v="22850.83"/>
    <n v="16607.66"/>
    <n v="39458.490000000005"/>
    <n v="87"/>
    <n v="0"/>
    <n v="0"/>
    <n v="0"/>
    <x v="0"/>
    <x v="0"/>
    <x v="0"/>
    <x v="0"/>
    <x v="0"/>
    <x v="0"/>
    <x v="0"/>
    <x v="0"/>
    <x v="0"/>
    <x v="0"/>
  </r>
  <r>
    <x v="0"/>
    <x v="1"/>
    <x v="20"/>
    <x v="68"/>
    <x v="1"/>
    <n v="24452.6"/>
    <n v="11606.31"/>
    <n v="36058.909999999996"/>
    <n v="68"/>
    <n v="0"/>
    <n v="0"/>
    <n v="0"/>
    <x v="0"/>
    <x v="0"/>
    <x v="0"/>
    <x v="0"/>
    <x v="0"/>
    <x v="0"/>
    <x v="0"/>
    <x v="0"/>
    <x v="0"/>
    <x v="0"/>
  </r>
  <r>
    <x v="0"/>
    <x v="1"/>
    <x v="21"/>
    <x v="69"/>
    <x v="1"/>
    <n v="2745.92"/>
    <n v="4547.1099999999997"/>
    <n v="7293.03"/>
    <n v="22"/>
    <n v="31000"/>
    <n v="310000"/>
    <n v="0.24"/>
    <x v="0"/>
    <x v="0"/>
    <x v="0"/>
    <x v="0"/>
    <x v="0"/>
    <x v="0"/>
    <x v="0"/>
    <x v="0"/>
    <x v="0"/>
    <x v="0"/>
  </r>
  <r>
    <x v="0"/>
    <x v="1"/>
    <x v="21"/>
    <x v="70"/>
    <x v="1"/>
    <n v="17094.03"/>
    <n v="9530.39"/>
    <n v="26624.42"/>
    <n v="85"/>
    <n v="62000"/>
    <n v="620000"/>
    <n v="0.43"/>
    <x v="0"/>
    <x v="0"/>
    <x v="0"/>
    <x v="0"/>
    <x v="0"/>
    <x v="0"/>
    <x v="0"/>
    <x v="0"/>
    <x v="0"/>
    <x v="0"/>
  </r>
  <r>
    <x v="0"/>
    <x v="1"/>
    <x v="21"/>
    <x v="71"/>
    <x v="1"/>
    <n v="25255.19"/>
    <n v="28341.41"/>
    <n v="53596.6"/>
    <n v="162"/>
    <n v="50623"/>
    <n v="506230"/>
    <n v="1.06"/>
    <x v="0"/>
    <x v="0"/>
    <x v="0"/>
    <x v="0"/>
    <x v="0"/>
    <x v="0"/>
    <x v="0"/>
    <x v="0"/>
    <x v="0"/>
    <x v="0"/>
  </r>
  <r>
    <x v="0"/>
    <x v="1"/>
    <x v="21"/>
    <x v="72"/>
    <x v="1"/>
    <n v="23924.62"/>
    <n v="27565.96"/>
    <n v="51490.58"/>
    <n v="165"/>
    <n v="29977"/>
    <n v="299770"/>
    <n v="1.72"/>
    <x v="0"/>
    <x v="0"/>
    <x v="0"/>
    <x v="0"/>
    <x v="0"/>
    <x v="0"/>
    <x v="0"/>
    <x v="0"/>
    <x v="0"/>
    <x v="0"/>
  </r>
  <r>
    <x v="0"/>
    <x v="1"/>
    <x v="21"/>
    <x v="73"/>
    <x v="1"/>
    <n v="32087.25"/>
    <n v="41459.21"/>
    <n v="73546.459999999992"/>
    <n v="229"/>
    <n v="27900"/>
    <n v="279000"/>
    <n v="2.64"/>
    <x v="0"/>
    <x v="0"/>
    <x v="0"/>
    <x v="0"/>
    <x v="0"/>
    <x v="0"/>
    <x v="0"/>
    <x v="0"/>
    <x v="0"/>
    <x v="0"/>
  </r>
  <r>
    <x v="0"/>
    <x v="1"/>
    <x v="22"/>
    <x v="74"/>
    <x v="1"/>
    <n v="1521.46"/>
    <n v="2079"/>
    <n v="3600.46"/>
    <n v="12"/>
    <n v="13423"/>
    <n v="134230"/>
    <n v="0.27"/>
    <x v="0"/>
    <x v="0"/>
    <x v="0"/>
    <x v="0"/>
    <x v="0"/>
    <x v="0"/>
    <x v="0"/>
    <x v="0"/>
    <x v="0"/>
    <x v="0"/>
  </r>
  <r>
    <x v="0"/>
    <x v="1"/>
    <x v="22"/>
    <x v="75"/>
    <x v="1"/>
    <n v="3326.74"/>
    <n v="2490.64"/>
    <n v="5817.3799999999992"/>
    <n v="18"/>
    <n v="14477"/>
    <n v="144770"/>
    <n v="0.4"/>
    <x v="0"/>
    <x v="0"/>
    <x v="0"/>
    <x v="0"/>
    <x v="0"/>
    <x v="0"/>
    <x v="0"/>
    <x v="0"/>
    <x v="0"/>
    <x v="0"/>
  </r>
  <r>
    <x v="0"/>
    <x v="1"/>
    <x v="22"/>
    <x v="73"/>
    <x v="1"/>
    <n v="289.60000000000002"/>
    <n v="0"/>
    <n v="289.60000000000002"/>
    <n v="1"/>
    <n v="27900"/>
    <n v="279000"/>
    <n v="0.01"/>
    <x v="0"/>
    <x v="0"/>
    <x v="0"/>
    <x v="0"/>
    <x v="0"/>
    <x v="0"/>
    <x v="0"/>
    <x v="0"/>
    <x v="0"/>
    <x v="0"/>
  </r>
  <r>
    <x v="0"/>
    <x v="1"/>
    <x v="22"/>
    <x v="76"/>
    <x v="1"/>
    <n v="2355.2199999999998"/>
    <n v="2745.71"/>
    <n v="5100.93"/>
    <n v="16"/>
    <n v="13950"/>
    <n v="139500"/>
    <n v="0.37"/>
    <x v="0"/>
    <x v="0"/>
    <x v="0"/>
    <x v="0"/>
    <x v="0"/>
    <x v="0"/>
    <x v="0"/>
    <x v="0"/>
    <x v="0"/>
    <x v="0"/>
  </r>
  <r>
    <x v="0"/>
    <x v="1"/>
    <x v="22"/>
    <x v="121"/>
    <x v="1"/>
    <n v="1639.37"/>
    <n v="744.01"/>
    <n v="2383.38"/>
    <n v="8"/>
    <e v="#N/A"/>
    <e v="#N/A"/>
    <n v="0"/>
    <x v="0"/>
    <x v="0"/>
    <x v="0"/>
    <x v="0"/>
    <x v="0"/>
    <x v="0"/>
    <x v="0"/>
    <x v="0"/>
    <x v="0"/>
    <x v="0"/>
  </r>
  <r>
    <x v="0"/>
    <x v="1"/>
    <x v="23"/>
    <x v="77"/>
    <x v="1"/>
    <n v="0"/>
    <n v="0"/>
    <n v="0"/>
    <n v="0"/>
    <n v="0"/>
    <n v="0"/>
    <n v="0"/>
    <x v="0"/>
    <x v="0"/>
    <x v="0"/>
    <x v="0"/>
    <x v="0"/>
    <x v="0"/>
    <x v="0"/>
    <x v="0"/>
    <x v="0"/>
    <x v="0"/>
  </r>
  <r>
    <x v="0"/>
    <x v="1"/>
    <x v="24"/>
    <x v="78"/>
    <x v="1"/>
    <n v="491.8"/>
    <n v="127.25"/>
    <n v="619.04999999999995"/>
    <n v="4"/>
    <n v="20677"/>
    <n v="144739"/>
    <n v="0.03"/>
    <x v="0"/>
    <x v="0"/>
    <x v="0"/>
    <x v="0"/>
    <x v="0"/>
    <x v="0"/>
    <x v="0"/>
    <x v="0"/>
    <x v="0"/>
    <x v="0"/>
  </r>
  <r>
    <x v="0"/>
    <x v="1"/>
    <x v="24"/>
    <x v="79"/>
    <x v="1"/>
    <n v="0"/>
    <n v="0"/>
    <n v="0"/>
    <n v="0"/>
    <n v="20150"/>
    <n v="141050"/>
    <n v="0"/>
    <x v="0"/>
    <x v="0"/>
    <x v="0"/>
    <x v="0"/>
    <x v="0"/>
    <x v="0"/>
    <x v="0"/>
    <x v="0"/>
    <x v="0"/>
    <x v="0"/>
  </r>
  <r>
    <x v="0"/>
    <x v="1"/>
    <x v="24"/>
    <x v="81"/>
    <x v="1"/>
    <n v="80"/>
    <n v="0"/>
    <n v="80"/>
    <n v="1"/>
    <n v="18600"/>
    <n v="130200"/>
    <n v="0"/>
    <x v="0"/>
    <x v="0"/>
    <x v="0"/>
    <x v="0"/>
    <x v="0"/>
    <x v="0"/>
    <x v="0"/>
    <x v="0"/>
    <x v="0"/>
    <x v="0"/>
  </r>
  <r>
    <x v="0"/>
    <x v="1"/>
    <x v="24"/>
    <x v="82"/>
    <x v="1"/>
    <n v="48"/>
    <n v="432"/>
    <n v="480"/>
    <n v="1"/>
    <n v="18600"/>
    <n v="130200"/>
    <n v="0.03"/>
    <x v="0"/>
    <x v="0"/>
    <x v="0"/>
    <x v="0"/>
    <x v="0"/>
    <x v="0"/>
    <x v="0"/>
    <x v="0"/>
    <x v="0"/>
    <x v="0"/>
  </r>
  <r>
    <x v="0"/>
    <x v="1"/>
    <x v="24"/>
    <x v="122"/>
    <x v="1"/>
    <n v="0"/>
    <n v="0"/>
    <n v="0"/>
    <n v="0"/>
    <e v="#N/A"/>
    <e v="#N/A"/>
    <n v="0"/>
    <x v="0"/>
    <x v="0"/>
    <x v="0"/>
    <x v="0"/>
    <x v="0"/>
    <x v="0"/>
    <x v="0"/>
    <x v="0"/>
    <x v="0"/>
    <x v="0"/>
  </r>
  <r>
    <x v="0"/>
    <x v="1"/>
    <x v="24"/>
    <x v="83"/>
    <x v="1"/>
    <n v="0"/>
    <n v="0"/>
    <n v="0"/>
    <n v="0"/>
    <n v="17050"/>
    <n v="119350"/>
    <n v="0"/>
    <x v="0"/>
    <x v="0"/>
    <x v="0"/>
    <x v="0"/>
    <x v="0"/>
    <x v="0"/>
    <x v="0"/>
    <x v="0"/>
    <x v="0"/>
    <x v="0"/>
  </r>
  <r>
    <x v="0"/>
    <x v="1"/>
    <x v="24"/>
    <x v="123"/>
    <x v="1"/>
    <n v="0"/>
    <n v="0"/>
    <n v="0"/>
    <n v="0"/>
    <n v="29977"/>
    <n v="209839"/>
    <n v="0"/>
    <x v="0"/>
    <x v="0"/>
    <x v="0"/>
    <x v="0"/>
    <x v="0"/>
    <x v="0"/>
    <x v="0"/>
    <x v="0"/>
    <x v="0"/>
    <x v="0"/>
  </r>
  <r>
    <x v="0"/>
    <x v="1"/>
    <x v="24"/>
    <x v="10"/>
    <x v="1"/>
    <n v="170"/>
    <n v="0"/>
    <n v="170"/>
    <n v="2"/>
    <n v="44423"/>
    <n v="310961"/>
    <n v="0"/>
    <x v="0"/>
    <x v="0"/>
    <x v="0"/>
    <x v="0"/>
    <x v="0"/>
    <x v="0"/>
    <x v="0"/>
    <x v="0"/>
    <x v="0"/>
    <x v="0"/>
  </r>
  <r>
    <x v="0"/>
    <x v="1"/>
    <x v="24"/>
    <x v="85"/>
    <x v="1"/>
    <n v="150"/>
    <n v="0"/>
    <n v="150"/>
    <n v="2"/>
    <n v="0"/>
    <n v="0"/>
    <n v="0"/>
    <x v="0"/>
    <x v="0"/>
    <x v="0"/>
    <x v="0"/>
    <x v="0"/>
    <x v="0"/>
    <x v="0"/>
    <x v="0"/>
    <x v="0"/>
    <x v="0"/>
  </r>
  <r>
    <x v="0"/>
    <x v="1"/>
    <x v="24"/>
    <x v="13"/>
    <x v="1"/>
    <n v="0"/>
    <n v="0"/>
    <n v="0"/>
    <n v="0"/>
    <n v="0"/>
    <n v="0"/>
    <n v="0"/>
    <x v="0"/>
    <x v="0"/>
    <x v="0"/>
    <x v="0"/>
    <x v="0"/>
    <x v="0"/>
    <x v="0"/>
    <x v="0"/>
    <x v="0"/>
    <x v="0"/>
  </r>
  <r>
    <x v="0"/>
    <x v="1"/>
    <x v="24"/>
    <x v="86"/>
    <x v="1"/>
    <n v="89.87"/>
    <n v="88.8"/>
    <n v="178.67000000000002"/>
    <n v="2"/>
    <n v="15500"/>
    <n v="108500"/>
    <n v="0.01"/>
    <x v="0"/>
    <x v="0"/>
    <x v="0"/>
    <x v="0"/>
    <x v="0"/>
    <x v="0"/>
    <x v="0"/>
    <x v="0"/>
    <x v="0"/>
    <x v="0"/>
  </r>
  <r>
    <x v="0"/>
    <x v="1"/>
    <x v="26"/>
    <x v="87"/>
    <x v="1"/>
    <n v="0"/>
    <n v="0"/>
    <n v="0"/>
    <n v="0"/>
    <n v="4650"/>
    <n v="32550"/>
    <n v="0"/>
    <x v="0"/>
    <x v="0"/>
    <x v="0"/>
    <x v="0"/>
    <x v="0"/>
    <x v="0"/>
    <x v="0"/>
    <x v="0"/>
    <x v="0"/>
    <x v="0"/>
  </r>
  <r>
    <x v="0"/>
    <x v="1"/>
    <x v="26"/>
    <x v="88"/>
    <x v="1"/>
    <n v="0"/>
    <n v="0"/>
    <n v="0"/>
    <n v="0"/>
    <n v="4650"/>
    <n v="32550"/>
    <n v="0"/>
    <x v="0"/>
    <x v="0"/>
    <x v="0"/>
    <x v="0"/>
    <x v="0"/>
    <x v="0"/>
    <x v="0"/>
    <x v="0"/>
    <x v="0"/>
    <x v="0"/>
  </r>
  <r>
    <x v="0"/>
    <x v="1"/>
    <x v="27"/>
    <x v="89"/>
    <x v="1"/>
    <n v="0"/>
    <n v="0"/>
    <n v="0"/>
    <n v="0"/>
    <n v="6727"/>
    <n v="47089"/>
    <n v="0"/>
    <x v="0"/>
    <x v="0"/>
    <x v="0"/>
    <x v="0"/>
    <x v="0"/>
    <x v="0"/>
    <x v="0"/>
    <x v="0"/>
    <x v="0"/>
    <x v="0"/>
  </r>
  <r>
    <x v="0"/>
    <x v="1"/>
    <x v="27"/>
    <x v="90"/>
    <x v="1"/>
    <n v="0"/>
    <n v="0"/>
    <n v="0"/>
    <n v="0"/>
    <n v="6727"/>
    <n v="47089"/>
    <n v="0"/>
    <x v="0"/>
    <x v="0"/>
    <x v="0"/>
    <x v="0"/>
    <x v="0"/>
    <x v="0"/>
    <x v="0"/>
    <x v="0"/>
    <x v="0"/>
    <x v="0"/>
  </r>
  <r>
    <x v="0"/>
    <x v="1"/>
    <x v="27"/>
    <x v="91"/>
    <x v="1"/>
    <n v="0"/>
    <n v="0"/>
    <n v="0"/>
    <n v="0"/>
    <n v="6727"/>
    <n v="47089"/>
    <n v="0"/>
    <x v="0"/>
    <x v="0"/>
    <x v="0"/>
    <x v="0"/>
    <x v="0"/>
    <x v="0"/>
    <x v="0"/>
    <x v="0"/>
    <x v="0"/>
    <x v="0"/>
  </r>
  <r>
    <x v="0"/>
    <x v="1"/>
    <x v="28"/>
    <x v="92"/>
    <x v="1"/>
    <n v="976"/>
    <n v="0"/>
    <n v="976"/>
    <n v="1"/>
    <n v="0"/>
    <n v="0"/>
    <n v="0"/>
    <x v="0"/>
    <x v="0"/>
    <x v="0"/>
    <x v="0"/>
    <x v="0"/>
    <x v="0"/>
    <x v="0"/>
    <x v="0"/>
    <x v="0"/>
    <x v="0"/>
  </r>
  <r>
    <x v="0"/>
    <x v="1"/>
    <x v="29"/>
    <x v="93"/>
    <x v="1"/>
    <n v="7424.7"/>
    <n v="14922.18"/>
    <n v="22346.880000000001"/>
    <n v="81"/>
    <n v="0"/>
    <n v="0"/>
    <n v="0"/>
    <x v="0"/>
    <x v="0"/>
    <x v="0"/>
    <x v="0"/>
    <x v="0"/>
    <x v="0"/>
    <x v="0"/>
    <x v="0"/>
    <x v="0"/>
    <x v="0"/>
  </r>
  <r>
    <x v="0"/>
    <x v="1"/>
    <x v="29"/>
    <x v="94"/>
    <x v="1"/>
    <n v="11351.21"/>
    <n v="4863.3999999999996"/>
    <n v="16214.609999999999"/>
    <n v="100"/>
    <n v="0"/>
    <n v="0"/>
    <n v="0"/>
    <x v="0"/>
    <x v="0"/>
    <x v="0"/>
    <x v="0"/>
    <x v="0"/>
    <x v="0"/>
    <x v="0"/>
    <x v="0"/>
    <x v="0"/>
    <x v="0"/>
  </r>
  <r>
    <x v="0"/>
    <x v="1"/>
    <x v="29"/>
    <x v="95"/>
    <x v="1"/>
    <n v="7909.86"/>
    <n v="18144.89"/>
    <n v="26054.75"/>
    <n v="114"/>
    <n v="0"/>
    <n v="0"/>
    <n v="0"/>
    <x v="0"/>
    <x v="0"/>
    <x v="0"/>
    <x v="0"/>
    <x v="0"/>
    <x v="0"/>
    <x v="0"/>
    <x v="0"/>
    <x v="0"/>
    <x v="0"/>
  </r>
  <r>
    <x v="0"/>
    <x v="1"/>
    <x v="29"/>
    <x v="124"/>
    <x v="1"/>
    <n v="8676.35"/>
    <n v="13089.34"/>
    <n v="21765.690000000002"/>
    <n v="60"/>
    <e v="#N/A"/>
    <e v="#N/A"/>
    <n v="0"/>
    <x v="0"/>
    <x v="0"/>
    <x v="0"/>
    <x v="0"/>
    <x v="0"/>
    <x v="0"/>
    <x v="0"/>
    <x v="0"/>
    <x v="0"/>
    <x v="0"/>
  </r>
  <r>
    <x v="0"/>
    <x v="1"/>
    <x v="29"/>
    <x v="96"/>
    <x v="1"/>
    <n v="36283.919999999998"/>
    <n v="41811.89"/>
    <n v="78095.81"/>
    <n v="195"/>
    <n v="0"/>
    <n v="0"/>
    <n v="0"/>
    <x v="0"/>
    <x v="0"/>
    <x v="0"/>
    <x v="0"/>
    <x v="0"/>
    <x v="0"/>
    <x v="0"/>
    <x v="0"/>
    <x v="0"/>
    <x v="0"/>
  </r>
  <r>
    <x v="0"/>
    <x v="1"/>
    <x v="29"/>
    <x v="97"/>
    <x v="1"/>
    <n v="23571.8"/>
    <n v="60729.95"/>
    <n v="84301.75"/>
    <n v="259"/>
    <n v="17577"/>
    <n v="175770"/>
    <n v="4.8"/>
    <x v="0"/>
    <x v="0"/>
    <x v="0"/>
    <x v="0"/>
    <x v="0"/>
    <x v="0"/>
    <x v="0"/>
    <x v="0"/>
    <x v="0"/>
    <x v="0"/>
  </r>
  <r>
    <x v="0"/>
    <x v="1"/>
    <x v="30"/>
    <x v="98"/>
    <x v="1"/>
    <n v="0"/>
    <n v="0"/>
    <n v="0"/>
    <n v="0"/>
    <n v="36177"/>
    <n v="253239"/>
    <n v="0"/>
    <x v="0"/>
    <x v="0"/>
    <x v="0"/>
    <x v="0"/>
    <x v="0"/>
    <x v="0"/>
    <x v="0"/>
    <x v="0"/>
    <x v="0"/>
    <x v="0"/>
  </r>
  <r>
    <x v="0"/>
    <x v="1"/>
    <x v="30"/>
    <x v="99"/>
    <x v="1"/>
    <n v="0"/>
    <n v="0"/>
    <n v="0"/>
    <n v="0"/>
    <n v="16027"/>
    <n v="112189"/>
    <n v="0"/>
    <x v="0"/>
    <x v="0"/>
    <x v="0"/>
    <x v="0"/>
    <x v="0"/>
    <x v="0"/>
    <x v="0"/>
    <x v="0"/>
    <x v="0"/>
    <x v="0"/>
  </r>
  <r>
    <x v="0"/>
    <x v="1"/>
    <x v="30"/>
    <x v="100"/>
    <x v="1"/>
    <n v="0"/>
    <n v="0"/>
    <n v="0"/>
    <n v="0"/>
    <n v="14477"/>
    <n v="101339"/>
    <n v="0"/>
    <x v="0"/>
    <x v="0"/>
    <x v="0"/>
    <x v="0"/>
    <x v="0"/>
    <x v="0"/>
    <x v="0"/>
    <x v="0"/>
    <x v="0"/>
    <x v="0"/>
  </r>
  <r>
    <x v="0"/>
    <x v="1"/>
    <x v="30"/>
    <x v="101"/>
    <x v="1"/>
    <n v="0"/>
    <n v="0"/>
    <n v="0"/>
    <n v="0"/>
    <n v="10323"/>
    <n v="72261"/>
    <n v="0"/>
    <x v="0"/>
    <x v="0"/>
    <x v="0"/>
    <x v="0"/>
    <x v="0"/>
    <x v="0"/>
    <x v="0"/>
    <x v="0"/>
    <x v="0"/>
    <x v="0"/>
  </r>
  <r>
    <x v="0"/>
    <x v="1"/>
    <x v="30"/>
    <x v="102"/>
    <x v="1"/>
    <n v="0"/>
    <n v="0"/>
    <n v="0"/>
    <n v="0"/>
    <n v="0"/>
    <n v="0"/>
    <n v="0"/>
    <x v="0"/>
    <x v="0"/>
    <x v="0"/>
    <x v="0"/>
    <x v="0"/>
    <x v="0"/>
    <x v="0"/>
    <x v="0"/>
    <x v="0"/>
    <x v="0"/>
  </r>
  <r>
    <x v="0"/>
    <x v="1"/>
    <x v="30"/>
    <x v="103"/>
    <x v="1"/>
    <n v="0"/>
    <n v="0"/>
    <n v="0"/>
    <n v="0"/>
    <n v="0"/>
    <n v="0"/>
    <n v="0"/>
    <x v="0"/>
    <x v="0"/>
    <x v="0"/>
    <x v="0"/>
    <x v="0"/>
    <x v="0"/>
    <x v="0"/>
    <x v="0"/>
    <x v="0"/>
    <x v="0"/>
  </r>
  <r>
    <x v="0"/>
    <x v="1"/>
    <x v="30"/>
    <x v="104"/>
    <x v="1"/>
    <n v="0"/>
    <n v="0"/>
    <n v="0"/>
    <n v="0"/>
    <n v="7223"/>
    <n v="50561"/>
    <n v="0"/>
    <x v="0"/>
    <x v="0"/>
    <x v="0"/>
    <x v="0"/>
    <x v="0"/>
    <x v="0"/>
    <x v="0"/>
    <x v="0"/>
    <x v="0"/>
    <x v="0"/>
  </r>
  <r>
    <x v="0"/>
    <x v="1"/>
    <x v="30"/>
    <x v="105"/>
    <x v="1"/>
    <n v="78"/>
    <n v="1357.2"/>
    <n v="1435.2"/>
    <n v="1"/>
    <n v="0"/>
    <n v="0"/>
    <n v="0"/>
    <x v="0"/>
    <x v="0"/>
    <x v="0"/>
    <x v="0"/>
    <x v="0"/>
    <x v="0"/>
    <x v="0"/>
    <x v="0"/>
    <x v="0"/>
    <x v="0"/>
  </r>
  <r>
    <x v="0"/>
    <x v="1"/>
    <x v="30"/>
    <x v="106"/>
    <x v="1"/>
    <n v="0"/>
    <n v="0"/>
    <n v="0"/>
    <n v="0"/>
    <n v="17050"/>
    <n v="119350"/>
    <n v="0"/>
    <x v="0"/>
    <x v="0"/>
    <x v="0"/>
    <x v="0"/>
    <x v="0"/>
    <x v="0"/>
    <x v="0"/>
    <x v="0"/>
    <x v="0"/>
    <x v="0"/>
  </r>
  <r>
    <x v="0"/>
    <x v="1"/>
    <x v="31"/>
    <x v="107"/>
    <x v="1"/>
    <n v="11934.31"/>
    <n v="10286.370000000001"/>
    <n v="22220.68"/>
    <n v="25"/>
    <n v="0"/>
    <n v="0"/>
    <n v="0"/>
    <x v="0"/>
    <x v="0"/>
    <x v="0"/>
    <x v="0"/>
    <x v="0"/>
    <x v="0"/>
    <x v="0"/>
    <x v="0"/>
    <x v="0"/>
    <x v="0"/>
  </r>
  <r>
    <x v="0"/>
    <x v="1"/>
    <x v="31"/>
    <x v="108"/>
    <x v="1"/>
    <n v="1003.04"/>
    <n v="108.16"/>
    <n v="1111.2"/>
    <n v="2"/>
    <n v="0"/>
    <n v="0"/>
    <n v="0"/>
    <x v="0"/>
    <x v="0"/>
    <x v="0"/>
    <x v="0"/>
    <x v="0"/>
    <x v="0"/>
    <x v="0"/>
    <x v="0"/>
    <x v="0"/>
    <x v="0"/>
  </r>
  <r>
    <x v="0"/>
    <x v="1"/>
    <x v="31"/>
    <x v="109"/>
    <x v="1"/>
    <n v="7003.05"/>
    <n v="14317.7"/>
    <n v="21320.75"/>
    <n v="28"/>
    <n v="0"/>
    <n v="0"/>
    <n v="0"/>
    <x v="0"/>
    <x v="0"/>
    <x v="0"/>
    <x v="0"/>
    <x v="0"/>
    <x v="0"/>
    <x v="0"/>
    <x v="0"/>
    <x v="0"/>
    <x v="0"/>
  </r>
  <r>
    <x v="0"/>
    <x v="1"/>
    <x v="31"/>
    <x v="110"/>
    <x v="1"/>
    <n v="7224.63"/>
    <n v="8251.91"/>
    <n v="15476.54"/>
    <n v="28"/>
    <n v="0"/>
    <n v="0"/>
    <n v="0"/>
    <x v="0"/>
    <x v="0"/>
    <x v="0"/>
    <x v="0"/>
    <x v="0"/>
    <x v="0"/>
    <x v="0"/>
    <x v="0"/>
    <x v="0"/>
    <x v="0"/>
  </r>
  <r>
    <x v="0"/>
    <x v="1"/>
    <x v="31"/>
    <x v="111"/>
    <x v="1"/>
    <n v="5041.4399999999996"/>
    <n v="30076.87"/>
    <n v="35118.31"/>
    <n v="42"/>
    <n v="0"/>
    <n v="0"/>
    <n v="0"/>
    <x v="0"/>
    <x v="0"/>
    <x v="0"/>
    <x v="0"/>
    <x v="0"/>
    <x v="0"/>
    <x v="0"/>
    <x v="0"/>
    <x v="0"/>
    <x v="0"/>
  </r>
  <r>
    <x v="0"/>
    <x v="1"/>
    <x v="31"/>
    <x v="112"/>
    <x v="1"/>
    <n v="2024.2"/>
    <n v="1829.8"/>
    <n v="3854"/>
    <n v="6"/>
    <n v="13950"/>
    <n v="139500"/>
    <n v="0.28000000000000003"/>
    <x v="0"/>
    <x v="0"/>
    <x v="0"/>
    <x v="0"/>
    <x v="0"/>
    <x v="0"/>
    <x v="0"/>
    <x v="0"/>
    <x v="0"/>
    <x v="0"/>
  </r>
  <r>
    <x v="0"/>
    <x v="1"/>
    <x v="32"/>
    <x v="113"/>
    <x v="1"/>
    <n v="0"/>
    <n v="0"/>
    <n v="0"/>
    <n v="0"/>
    <n v="5177"/>
    <n v="36239"/>
    <n v="0"/>
    <x v="0"/>
    <x v="0"/>
    <x v="0"/>
    <x v="0"/>
    <x v="0"/>
    <x v="0"/>
    <x v="0"/>
    <x v="0"/>
    <x v="0"/>
    <x v="0"/>
  </r>
  <r>
    <x v="0"/>
    <x v="1"/>
    <x v="32"/>
    <x v="114"/>
    <x v="1"/>
    <n v="0"/>
    <n v="0"/>
    <n v="0"/>
    <n v="0"/>
    <n v="31000"/>
    <n v="217000"/>
    <n v="0"/>
    <x v="0"/>
    <x v="0"/>
    <x v="0"/>
    <x v="0"/>
    <x v="0"/>
    <x v="0"/>
    <x v="0"/>
    <x v="0"/>
    <x v="0"/>
    <x v="0"/>
  </r>
  <r>
    <x v="0"/>
    <x v="1"/>
    <x v="32"/>
    <x v="115"/>
    <x v="1"/>
    <n v="0"/>
    <n v="0"/>
    <n v="0"/>
    <n v="0"/>
    <n v="0"/>
    <n v="0"/>
    <n v="0"/>
    <x v="0"/>
    <x v="0"/>
    <x v="0"/>
    <x v="0"/>
    <x v="0"/>
    <x v="0"/>
    <x v="0"/>
    <x v="0"/>
    <x v="0"/>
    <x v="0"/>
  </r>
  <r>
    <x v="0"/>
    <x v="1"/>
    <x v="32"/>
    <x v="116"/>
    <x v="1"/>
    <n v="0"/>
    <n v="0"/>
    <n v="0"/>
    <n v="0"/>
    <n v="0"/>
    <n v="0"/>
    <n v="0"/>
    <x v="0"/>
    <x v="0"/>
    <x v="0"/>
    <x v="0"/>
    <x v="0"/>
    <x v="0"/>
    <x v="0"/>
    <x v="0"/>
    <x v="0"/>
    <x v="0"/>
  </r>
  <r>
    <x v="0"/>
    <x v="1"/>
    <x v="33"/>
    <x v="117"/>
    <x v="1"/>
    <n v="0"/>
    <n v="0"/>
    <n v="0"/>
    <n v="0"/>
    <n v="0"/>
    <n v="0"/>
    <n v="0"/>
    <x v="0"/>
    <x v="0"/>
    <x v="0"/>
    <x v="0"/>
    <x v="0"/>
    <x v="0"/>
    <x v="0"/>
    <x v="0"/>
    <x v="0"/>
    <x v="0"/>
  </r>
  <r>
    <x v="0"/>
    <x v="1"/>
    <x v="33"/>
    <x v="118"/>
    <x v="1"/>
    <n v="0"/>
    <n v="0"/>
    <n v="0"/>
    <n v="0"/>
    <n v="0"/>
    <n v="0"/>
    <n v="0"/>
    <x v="0"/>
    <x v="0"/>
    <x v="0"/>
    <x v="0"/>
    <x v="0"/>
    <x v="0"/>
    <x v="0"/>
    <x v="0"/>
    <x v="0"/>
    <x v="0"/>
  </r>
  <r>
    <x v="0"/>
    <x v="1"/>
    <x v="0"/>
    <x v="0"/>
    <x v="2"/>
    <n v="2497.85"/>
    <n v="4382.05"/>
    <n v="6879.9"/>
    <n v="56"/>
    <n v="24475"/>
    <n v="171325"/>
    <n v="0.28000000000000003"/>
    <x v="0"/>
    <x v="0"/>
    <x v="0"/>
    <x v="0"/>
    <x v="0"/>
    <x v="0"/>
    <x v="0"/>
    <x v="0"/>
    <x v="0"/>
    <x v="0"/>
  </r>
  <r>
    <x v="0"/>
    <x v="1"/>
    <x v="0"/>
    <x v="1"/>
    <x v="2"/>
    <n v="7617.1"/>
    <n v="7447.46"/>
    <n v="15064.560000000001"/>
    <n v="144"/>
    <n v="24383"/>
    <n v="170681"/>
    <n v="0.62"/>
    <x v="0"/>
    <x v="0"/>
    <x v="0"/>
    <x v="0"/>
    <x v="0"/>
    <x v="0"/>
    <x v="0"/>
    <x v="0"/>
    <x v="0"/>
    <x v="0"/>
  </r>
  <r>
    <x v="0"/>
    <x v="1"/>
    <x v="0"/>
    <x v="24"/>
    <x v="2"/>
    <n v="0"/>
    <n v="0"/>
    <n v="0"/>
    <n v="0"/>
    <n v="11377"/>
    <n v="79639"/>
    <n v="0"/>
    <x v="0"/>
    <x v="0"/>
    <x v="0"/>
    <x v="0"/>
    <x v="0"/>
    <x v="0"/>
    <x v="0"/>
    <x v="0"/>
    <x v="0"/>
    <x v="0"/>
  </r>
  <r>
    <x v="0"/>
    <x v="1"/>
    <x v="0"/>
    <x v="2"/>
    <x v="2"/>
    <n v="10697.96"/>
    <n v="9049.24"/>
    <n v="19747.199999999997"/>
    <n v="164"/>
    <n v="8165"/>
    <n v="57155"/>
    <n v="2.42"/>
    <x v="0"/>
    <x v="0"/>
    <x v="0"/>
    <x v="0"/>
    <x v="0"/>
    <x v="0"/>
    <x v="0"/>
    <x v="0"/>
    <x v="0"/>
    <x v="0"/>
  </r>
  <r>
    <x v="0"/>
    <x v="1"/>
    <x v="0"/>
    <x v="3"/>
    <x v="2"/>
    <n v="11692.4"/>
    <n v="6978.2"/>
    <n v="18670.599999999999"/>
    <n v="163"/>
    <n v="8437"/>
    <n v="59059"/>
    <n v="2.21"/>
    <x v="0"/>
    <x v="0"/>
    <x v="0"/>
    <x v="0"/>
    <x v="0"/>
    <x v="0"/>
    <x v="0"/>
    <x v="0"/>
    <x v="0"/>
    <x v="0"/>
  </r>
  <r>
    <x v="0"/>
    <x v="1"/>
    <x v="0"/>
    <x v="4"/>
    <x v="2"/>
    <n v="13962.26"/>
    <n v="13934.45"/>
    <n v="27896.71"/>
    <n v="245"/>
    <n v="8437"/>
    <n v="59059"/>
    <n v="3.31"/>
    <x v="0"/>
    <x v="0"/>
    <x v="0"/>
    <x v="0"/>
    <x v="0"/>
    <x v="0"/>
    <x v="0"/>
    <x v="0"/>
    <x v="0"/>
    <x v="0"/>
  </r>
  <r>
    <x v="0"/>
    <x v="1"/>
    <x v="0"/>
    <x v="5"/>
    <x v="2"/>
    <n v="10796.93"/>
    <n v="8161.07"/>
    <n v="18958"/>
    <n v="174"/>
    <n v="0"/>
    <n v="0"/>
    <n v="0"/>
    <x v="0"/>
    <x v="0"/>
    <x v="0"/>
    <x v="0"/>
    <x v="0"/>
    <x v="0"/>
    <x v="0"/>
    <x v="0"/>
    <x v="0"/>
    <x v="0"/>
  </r>
  <r>
    <x v="0"/>
    <x v="1"/>
    <x v="0"/>
    <x v="6"/>
    <x v="2"/>
    <n v="8470.9"/>
    <n v="9421.32"/>
    <n v="17892.22"/>
    <n v="181"/>
    <n v="0"/>
    <n v="0"/>
    <n v="0"/>
    <x v="0"/>
    <x v="0"/>
    <x v="0"/>
    <x v="0"/>
    <x v="0"/>
    <x v="0"/>
    <x v="0"/>
    <x v="0"/>
    <x v="0"/>
    <x v="0"/>
  </r>
  <r>
    <x v="0"/>
    <x v="1"/>
    <x v="0"/>
    <x v="7"/>
    <x v="2"/>
    <n v="6815.04"/>
    <n v="6897.91"/>
    <n v="13712.95"/>
    <n v="116"/>
    <n v="5821"/>
    <n v="40747"/>
    <n v="2.36"/>
    <x v="0"/>
    <x v="0"/>
    <x v="0"/>
    <x v="0"/>
    <x v="0"/>
    <x v="0"/>
    <x v="0"/>
    <x v="0"/>
    <x v="0"/>
    <x v="0"/>
  </r>
  <r>
    <x v="0"/>
    <x v="1"/>
    <x v="0"/>
    <x v="8"/>
    <x v="2"/>
    <n v="19305.64"/>
    <n v="8783.16"/>
    <n v="28088.799999999999"/>
    <n v="233"/>
    <n v="0"/>
    <n v="0"/>
    <n v="0"/>
    <x v="0"/>
    <x v="0"/>
    <x v="0"/>
    <x v="0"/>
    <x v="0"/>
    <x v="0"/>
    <x v="0"/>
    <x v="0"/>
    <x v="0"/>
    <x v="0"/>
  </r>
  <r>
    <x v="0"/>
    <x v="1"/>
    <x v="0"/>
    <x v="119"/>
    <x v="2"/>
    <n v="7152.16"/>
    <n v="11002.5"/>
    <n v="18154.66"/>
    <n v="165"/>
    <e v="#N/A"/>
    <e v="#N/A"/>
    <n v="0"/>
    <x v="0"/>
    <x v="0"/>
    <x v="0"/>
    <x v="0"/>
    <x v="0"/>
    <x v="0"/>
    <x v="0"/>
    <x v="0"/>
    <x v="0"/>
    <x v="0"/>
  </r>
  <r>
    <x v="0"/>
    <x v="1"/>
    <x v="1"/>
    <x v="9"/>
    <x v="2"/>
    <n v="12277.83"/>
    <n v="10947.68"/>
    <n v="23225.510000000002"/>
    <n v="193"/>
    <n v="0"/>
    <n v="0"/>
    <n v="0"/>
    <x v="0"/>
    <x v="0"/>
    <x v="0"/>
    <x v="0"/>
    <x v="0"/>
    <x v="0"/>
    <x v="0"/>
    <x v="0"/>
    <x v="0"/>
    <x v="0"/>
  </r>
  <r>
    <x v="0"/>
    <x v="1"/>
    <x v="1"/>
    <x v="10"/>
    <x v="2"/>
    <n v="7321.61"/>
    <n v="16969.259999999998"/>
    <n v="24290.87"/>
    <n v="199"/>
    <n v="44423"/>
    <n v="310961"/>
    <n v="0.55000000000000004"/>
    <x v="0"/>
    <x v="0"/>
    <x v="0"/>
    <x v="0"/>
    <x v="0"/>
    <x v="0"/>
    <x v="0"/>
    <x v="0"/>
    <x v="0"/>
    <x v="0"/>
  </r>
  <r>
    <x v="0"/>
    <x v="1"/>
    <x v="1"/>
    <x v="11"/>
    <x v="2"/>
    <n v="0"/>
    <n v="0"/>
    <n v="0"/>
    <n v="0"/>
    <n v="31000"/>
    <n v="217000"/>
    <n v="0"/>
    <x v="0"/>
    <x v="0"/>
    <x v="0"/>
    <x v="0"/>
    <x v="0"/>
    <x v="0"/>
    <x v="0"/>
    <x v="0"/>
    <x v="0"/>
    <x v="0"/>
  </r>
  <r>
    <x v="0"/>
    <x v="1"/>
    <x v="1"/>
    <x v="12"/>
    <x v="2"/>
    <n v="16148.88"/>
    <n v="5470.85"/>
    <n v="21619.73"/>
    <n v="87"/>
    <n v="0"/>
    <n v="0"/>
    <n v="0"/>
    <x v="0"/>
    <x v="0"/>
    <x v="0"/>
    <x v="0"/>
    <x v="0"/>
    <x v="0"/>
    <x v="0"/>
    <x v="0"/>
    <x v="0"/>
    <x v="0"/>
  </r>
  <r>
    <x v="0"/>
    <x v="1"/>
    <x v="1"/>
    <x v="13"/>
    <x v="2"/>
    <n v="0"/>
    <n v="0"/>
    <n v="0"/>
    <n v="0"/>
    <n v="0"/>
    <n v="0"/>
    <n v="0"/>
    <x v="0"/>
    <x v="0"/>
    <x v="0"/>
    <x v="0"/>
    <x v="0"/>
    <x v="0"/>
    <x v="0"/>
    <x v="0"/>
    <x v="0"/>
    <x v="0"/>
  </r>
  <r>
    <x v="0"/>
    <x v="1"/>
    <x v="1"/>
    <x v="14"/>
    <x v="2"/>
    <n v="3787.82"/>
    <n v="7276.64"/>
    <n v="11064.460000000001"/>
    <n v="82"/>
    <n v="29977"/>
    <n v="209839"/>
    <n v="0.37"/>
    <x v="0"/>
    <x v="0"/>
    <x v="0"/>
    <x v="0"/>
    <x v="0"/>
    <x v="0"/>
    <x v="0"/>
    <x v="0"/>
    <x v="0"/>
    <x v="0"/>
  </r>
  <r>
    <x v="0"/>
    <x v="1"/>
    <x v="1"/>
    <x v="15"/>
    <x v="2"/>
    <n v="538.47"/>
    <n v="2801.81"/>
    <n v="3340.2799999999997"/>
    <n v="36"/>
    <n v="0"/>
    <n v="0"/>
    <n v="0"/>
    <x v="0"/>
    <x v="0"/>
    <x v="0"/>
    <x v="0"/>
    <x v="0"/>
    <x v="0"/>
    <x v="0"/>
    <x v="0"/>
    <x v="0"/>
    <x v="0"/>
  </r>
  <r>
    <x v="0"/>
    <x v="1"/>
    <x v="2"/>
    <x v="16"/>
    <x v="2"/>
    <n v="13630.61"/>
    <n v="17126"/>
    <n v="30756.61"/>
    <n v="209"/>
    <n v="43400"/>
    <n v="303800"/>
    <n v="0.71"/>
    <x v="0"/>
    <x v="0"/>
    <x v="0"/>
    <x v="0"/>
    <x v="0"/>
    <x v="0"/>
    <x v="0"/>
    <x v="0"/>
    <x v="0"/>
    <x v="0"/>
  </r>
  <r>
    <x v="0"/>
    <x v="1"/>
    <x v="2"/>
    <x v="17"/>
    <x v="2"/>
    <n v="97774.29"/>
    <n v="194670.4"/>
    <n v="292444.69"/>
    <n v="2320"/>
    <n v="39277"/>
    <n v="274939"/>
    <n v="7.45"/>
    <x v="0"/>
    <x v="0"/>
    <x v="0"/>
    <x v="0"/>
    <x v="0"/>
    <x v="0"/>
    <x v="0"/>
    <x v="0"/>
    <x v="0"/>
    <x v="0"/>
  </r>
  <r>
    <x v="0"/>
    <x v="1"/>
    <x v="2"/>
    <x v="18"/>
    <x v="2"/>
    <n v="52582.77"/>
    <n v="133258.4"/>
    <n v="185841.16999999998"/>
    <n v="1357"/>
    <n v="0"/>
    <n v="0"/>
    <n v="0"/>
    <x v="0"/>
    <x v="0"/>
    <x v="0"/>
    <x v="0"/>
    <x v="0"/>
    <x v="0"/>
    <x v="0"/>
    <x v="0"/>
    <x v="0"/>
    <x v="0"/>
  </r>
  <r>
    <x v="0"/>
    <x v="1"/>
    <x v="3"/>
    <x v="19"/>
    <x v="2"/>
    <n v="5728.3"/>
    <n v="11866.95"/>
    <n v="17595.25"/>
    <n v="170"/>
    <n v="31000"/>
    <n v="310000"/>
    <n v="0.56999999999999995"/>
    <x v="0"/>
    <x v="0"/>
    <x v="0"/>
    <x v="0"/>
    <x v="0"/>
    <x v="0"/>
    <x v="0"/>
    <x v="0"/>
    <x v="0"/>
    <x v="0"/>
  </r>
  <r>
    <x v="0"/>
    <x v="1"/>
    <x v="3"/>
    <x v="20"/>
    <x v="2"/>
    <n v="2255.41"/>
    <n v="1019.84"/>
    <n v="3275.25"/>
    <n v="45"/>
    <n v="0"/>
    <n v="0"/>
    <n v="0"/>
    <x v="0"/>
    <x v="0"/>
    <x v="0"/>
    <x v="0"/>
    <x v="0"/>
    <x v="0"/>
    <x v="0"/>
    <x v="0"/>
    <x v="0"/>
    <x v="0"/>
  </r>
  <r>
    <x v="0"/>
    <x v="1"/>
    <x v="3"/>
    <x v="21"/>
    <x v="2"/>
    <n v="16259.39"/>
    <n v="37127.56"/>
    <n v="53386.95"/>
    <n v="503"/>
    <n v="62000"/>
    <n v="620000"/>
    <n v="0.86"/>
    <x v="0"/>
    <x v="0"/>
    <x v="0"/>
    <x v="0"/>
    <x v="0"/>
    <x v="0"/>
    <x v="0"/>
    <x v="0"/>
    <x v="0"/>
    <x v="0"/>
  </r>
  <r>
    <x v="0"/>
    <x v="1"/>
    <x v="3"/>
    <x v="22"/>
    <x v="2"/>
    <n v="3488.01"/>
    <n v="4390.68"/>
    <n v="7878.6900000000005"/>
    <n v="96"/>
    <n v="14973"/>
    <n v="149730"/>
    <n v="0.53"/>
    <x v="0"/>
    <x v="0"/>
    <x v="0"/>
    <x v="0"/>
    <x v="0"/>
    <x v="0"/>
    <x v="0"/>
    <x v="0"/>
    <x v="0"/>
    <x v="0"/>
  </r>
  <r>
    <x v="0"/>
    <x v="1"/>
    <x v="4"/>
    <x v="23"/>
    <x v="2"/>
    <n v="0"/>
    <n v="0"/>
    <n v="0"/>
    <n v="0"/>
    <n v="12710"/>
    <n v="88970"/>
    <n v="0"/>
    <x v="0"/>
    <x v="0"/>
    <x v="0"/>
    <x v="0"/>
    <x v="0"/>
    <x v="0"/>
    <x v="0"/>
    <x v="0"/>
    <x v="0"/>
    <x v="0"/>
  </r>
  <r>
    <x v="0"/>
    <x v="1"/>
    <x v="4"/>
    <x v="24"/>
    <x v="2"/>
    <n v="0"/>
    <n v="0"/>
    <n v="0"/>
    <n v="0"/>
    <n v="11377"/>
    <n v="79639"/>
    <n v="0"/>
    <x v="0"/>
    <x v="0"/>
    <x v="0"/>
    <x v="0"/>
    <x v="0"/>
    <x v="0"/>
    <x v="0"/>
    <x v="0"/>
    <x v="0"/>
    <x v="0"/>
  </r>
  <r>
    <x v="0"/>
    <x v="1"/>
    <x v="4"/>
    <x v="120"/>
    <x v="2"/>
    <n v="0"/>
    <n v="0"/>
    <n v="0"/>
    <n v="0"/>
    <e v="#N/A"/>
    <e v="#N/A"/>
    <n v="0"/>
    <x v="0"/>
    <x v="0"/>
    <x v="0"/>
    <x v="0"/>
    <x v="0"/>
    <x v="0"/>
    <x v="0"/>
    <x v="0"/>
    <x v="0"/>
    <x v="0"/>
  </r>
  <r>
    <x v="0"/>
    <x v="1"/>
    <x v="5"/>
    <x v="25"/>
    <x v="2"/>
    <n v="494.4"/>
    <n v="0"/>
    <n v="494.4"/>
    <n v="5"/>
    <n v="0"/>
    <n v="0"/>
    <n v="0"/>
    <x v="0"/>
    <x v="0"/>
    <x v="0"/>
    <x v="0"/>
    <x v="0"/>
    <x v="0"/>
    <x v="0"/>
    <x v="0"/>
    <x v="0"/>
    <x v="0"/>
  </r>
  <r>
    <x v="0"/>
    <x v="1"/>
    <x v="5"/>
    <x v="13"/>
    <x v="2"/>
    <n v="0"/>
    <n v="0"/>
    <n v="0"/>
    <n v="0"/>
    <n v="0"/>
    <n v="0"/>
    <n v="0"/>
    <x v="0"/>
    <x v="0"/>
    <x v="0"/>
    <x v="0"/>
    <x v="0"/>
    <x v="0"/>
    <x v="0"/>
    <x v="0"/>
    <x v="0"/>
    <x v="0"/>
  </r>
  <r>
    <x v="0"/>
    <x v="1"/>
    <x v="5"/>
    <x v="26"/>
    <x v="2"/>
    <n v="0"/>
    <n v="0"/>
    <n v="0"/>
    <n v="0"/>
    <n v="0"/>
    <n v="0"/>
    <n v="0"/>
    <x v="0"/>
    <x v="0"/>
    <x v="0"/>
    <x v="0"/>
    <x v="0"/>
    <x v="0"/>
    <x v="0"/>
    <x v="0"/>
    <x v="0"/>
    <x v="0"/>
  </r>
  <r>
    <x v="0"/>
    <x v="1"/>
    <x v="5"/>
    <x v="27"/>
    <x v="2"/>
    <n v="451.72"/>
    <n v="1559.17"/>
    <n v="2010.89"/>
    <n v="16"/>
    <n v="16523"/>
    <n v="165230"/>
    <n v="0.12"/>
    <x v="0"/>
    <x v="0"/>
    <x v="0"/>
    <x v="0"/>
    <x v="0"/>
    <x v="0"/>
    <x v="0"/>
    <x v="0"/>
    <x v="0"/>
    <x v="0"/>
  </r>
  <r>
    <x v="0"/>
    <x v="1"/>
    <x v="5"/>
    <x v="29"/>
    <x v="2"/>
    <n v="377.6"/>
    <n v="0"/>
    <n v="377.6"/>
    <n v="3"/>
    <n v="0"/>
    <n v="0"/>
    <n v="0"/>
    <x v="0"/>
    <x v="0"/>
    <x v="0"/>
    <x v="0"/>
    <x v="0"/>
    <x v="0"/>
    <x v="0"/>
    <x v="0"/>
    <x v="0"/>
    <x v="0"/>
  </r>
  <r>
    <x v="0"/>
    <x v="1"/>
    <x v="6"/>
    <x v="30"/>
    <x v="2"/>
    <n v="2102.59"/>
    <n v="5022.96"/>
    <n v="7125.55"/>
    <n v="69"/>
    <n v="0"/>
    <n v="0"/>
    <n v="0"/>
    <x v="0"/>
    <x v="0"/>
    <x v="0"/>
    <x v="0"/>
    <x v="0"/>
    <x v="0"/>
    <x v="0"/>
    <x v="0"/>
    <x v="0"/>
    <x v="0"/>
  </r>
  <r>
    <x v="0"/>
    <x v="1"/>
    <x v="6"/>
    <x v="31"/>
    <x v="2"/>
    <n v="16393.560000000001"/>
    <n v="19449.599999999999"/>
    <n v="35843.160000000003"/>
    <n v="262"/>
    <n v="34100"/>
    <n v="238700"/>
    <n v="1.05"/>
    <x v="0"/>
    <x v="0"/>
    <x v="0"/>
    <x v="0"/>
    <x v="0"/>
    <x v="0"/>
    <x v="0"/>
    <x v="0"/>
    <x v="0"/>
    <x v="0"/>
  </r>
  <r>
    <x v="0"/>
    <x v="1"/>
    <x v="6"/>
    <x v="32"/>
    <x v="2"/>
    <n v="13729.7"/>
    <n v="23349.63"/>
    <n v="37079.33"/>
    <n v="299"/>
    <n v="17577"/>
    <n v="123039"/>
    <n v="2.11"/>
    <x v="0"/>
    <x v="0"/>
    <x v="0"/>
    <x v="0"/>
    <x v="0"/>
    <x v="0"/>
    <x v="0"/>
    <x v="0"/>
    <x v="0"/>
    <x v="0"/>
  </r>
  <r>
    <x v="0"/>
    <x v="1"/>
    <x v="6"/>
    <x v="33"/>
    <x v="2"/>
    <n v="6630.72"/>
    <n v="4475.8599999999997"/>
    <n v="11106.58"/>
    <n v="87"/>
    <n v="0"/>
    <n v="0"/>
    <n v="0"/>
    <x v="0"/>
    <x v="0"/>
    <x v="0"/>
    <x v="0"/>
    <x v="0"/>
    <x v="0"/>
    <x v="0"/>
    <x v="0"/>
    <x v="0"/>
    <x v="0"/>
  </r>
  <r>
    <x v="0"/>
    <x v="1"/>
    <x v="7"/>
    <x v="34"/>
    <x v="2"/>
    <n v="24798.15"/>
    <n v="29241.040000000001"/>
    <n v="54039.19"/>
    <n v="404"/>
    <n v="67177"/>
    <n v="470239"/>
    <n v="0.8"/>
    <x v="0"/>
    <x v="0"/>
    <x v="0"/>
    <x v="0"/>
    <x v="0"/>
    <x v="0"/>
    <x v="0"/>
    <x v="0"/>
    <x v="0"/>
    <x v="0"/>
  </r>
  <r>
    <x v="0"/>
    <x v="1"/>
    <x v="8"/>
    <x v="35"/>
    <x v="2"/>
    <n v="6441.48"/>
    <n v="7830.37"/>
    <n v="14271.849999999999"/>
    <n v="77"/>
    <n v="0"/>
    <n v="0"/>
    <n v="0"/>
    <x v="0"/>
    <x v="0"/>
    <x v="0"/>
    <x v="0"/>
    <x v="0"/>
    <x v="0"/>
    <x v="0"/>
    <x v="0"/>
    <x v="0"/>
    <x v="0"/>
  </r>
  <r>
    <x v="0"/>
    <x v="1"/>
    <x v="8"/>
    <x v="36"/>
    <x v="2"/>
    <n v="29983.84"/>
    <n v="18497.419999999998"/>
    <n v="48481.259999999995"/>
    <n v="252"/>
    <n v="0"/>
    <n v="0"/>
    <n v="0"/>
    <x v="0"/>
    <x v="0"/>
    <x v="0"/>
    <x v="0"/>
    <x v="0"/>
    <x v="0"/>
    <x v="0"/>
    <x v="0"/>
    <x v="0"/>
    <x v="0"/>
  </r>
  <r>
    <x v="0"/>
    <x v="1"/>
    <x v="9"/>
    <x v="37"/>
    <x v="2"/>
    <n v="8797.39"/>
    <n v="1462.52"/>
    <n v="10259.91"/>
    <n v="87"/>
    <n v="32023"/>
    <n v="224161"/>
    <n v="0.32"/>
    <x v="0"/>
    <x v="0"/>
    <x v="0"/>
    <x v="0"/>
    <x v="0"/>
    <x v="0"/>
    <x v="0"/>
    <x v="0"/>
    <x v="0"/>
    <x v="0"/>
  </r>
  <r>
    <x v="0"/>
    <x v="1"/>
    <x v="9"/>
    <x v="38"/>
    <x v="2"/>
    <n v="863.1"/>
    <n v="0"/>
    <n v="863.1"/>
    <n v="4"/>
    <n v="0"/>
    <n v="0"/>
    <n v="0"/>
    <x v="0"/>
    <x v="0"/>
    <x v="0"/>
    <x v="0"/>
    <x v="0"/>
    <x v="0"/>
    <x v="0"/>
    <x v="0"/>
    <x v="0"/>
    <x v="0"/>
  </r>
  <r>
    <x v="0"/>
    <x v="1"/>
    <x v="9"/>
    <x v="39"/>
    <x v="2"/>
    <n v="4355.6400000000003"/>
    <n v="3028.5"/>
    <n v="7384.14"/>
    <n v="60"/>
    <n v="18352"/>
    <n v="128464"/>
    <n v="0.4"/>
    <x v="0"/>
    <x v="0"/>
    <x v="0"/>
    <x v="0"/>
    <x v="0"/>
    <x v="0"/>
    <x v="0"/>
    <x v="0"/>
    <x v="0"/>
    <x v="0"/>
  </r>
  <r>
    <x v="0"/>
    <x v="1"/>
    <x v="9"/>
    <x v="40"/>
    <x v="2"/>
    <n v="6901.25"/>
    <n v="1177.02"/>
    <n v="8078.27"/>
    <n v="40"/>
    <n v="28923"/>
    <n v="202461"/>
    <n v="0.28000000000000003"/>
    <x v="0"/>
    <x v="0"/>
    <x v="0"/>
    <x v="0"/>
    <x v="0"/>
    <x v="0"/>
    <x v="0"/>
    <x v="0"/>
    <x v="0"/>
    <x v="0"/>
  </r>
  <r>
    <x v="0"/>
    <x v="1"/>
    <x v="9"/>
    <x v="41"/>
    <x v="2"/>
    <n v="2220.9"/>
    <n v="944.42"/>
    <n v="3165.32"/>
    <n v="31"/>
    <n v="0"/>
    <n v="0"/>
    <n v="0"/>
    <x v="0"/>
    <x v="0"/>
    <x v="0"/>
    <x v="0"/>
    <x v="0"/>
    <x v="0"/>
    <x v="0"/>
    <x v="0"/>
    <x v="0"/>
    <x v="0"/>
  </r>
  <r>
    <x v="0"/>
    <x v="1"/>
    <x v="10"/>
    <x v="42"/>
    <x v="2"/>
    <n v="1146.77"/>
    <n v="1872.47"/>
    <n v="3019.24"/>
    <n v="17"/>
    <n v="0"/>
    <n v="0"/>
    <n v="0"/>
    <x v="0"/>
    <x v="0"/>
    <x v="0"/>
    <x v="0"/>
    <x v="0"/>
    <x v="0"/>
    <x v="0"/>
    <x v="0"/>
    <x v="0"/>
    <x v="0"/>
  </r>
  <r>
    <x v="0"/>
    <x v="1"/>
    <x v="10"/>
    <x v="43"/>
    <x v="2"/>
    <n v="9062.9"/>
    <n v="3508.89"/>
    <n v="12571.789999999999"/>
    <n v="140"/>
    <n v="0"/>
    <n v="0"/>
    <n v="0"/>
    <x v="0"/>
    <x v="0"/>
    <x v="0"/>
    <x v="0"/>
    <x v="0"/>
    <x v="0"/>
    <x v="0"/>
    <x v="0"/>
    <x v="0"/>
    <x v="0"/>
  </r>
  <r>
    <x v="0"/>
    <x v="1"/>
    <x v="10"/>
    <x v="44"/>
    <x v="2"/>
    <n v="2820.6"/>
    <n v="1628.35"/>
    <n v="4448.95"/>
    <n v="47"/>
    <n v="23777"/>
    <n v="237770"/>
    <n v="0.19"/>
    <x v="0"/>
    <x v="0"/>
    <x v="0"/>
    <x v="0"/>
    <x v="0"/>
    <x v="0"/>
    <x v="0"/>
    <x v="0"/>
    <x v="0"/>
    <x v="0"/>
  </r>
  <r>
    <x v="0"/>
    <x v="1"/>
    <x v="10"/>
    <x v="45"/>
    <x v="2"/>
    <n v="2958.2"/>
    <n v="349.16"/>
    <n v="3307.3599999999997"/>
    <n v="28"/>
    <n v="0"/>
    <n v="0"/>
    <n v="0"/>
    <x v="0"/>
    <x v="0"/>
    <x v="0"/>
    <x v="0"/>
    <x v="0"/>
    <x v="0"/>
    <x v="0"/>
    <x v="0"/>
    <x v="0"/>
    <x v="0"/>
  </r>
  <r>
    <x v="0"/>
    <x v="1"/>
    <x v="10"/>
    <x v="46"/>
    <x v="2"/>
    <n v="9341.85"/>
    <n v="2459.25"/>
    <n v="11801.1"/>
    <n v="118"/>
    <n v="0"/>
    <n v="0"/>
    <n v="0"/>
    <x v="0"/>
    <x v="0"/>
    <x v="0"/>
    <x v="0"/>
    <x v="0"/>
    <x v="0"/>
    <x v="0"/>
    <x v="0"/>
    <x v="0"/>
    <x v="0"/>
  </r>
  <r>
    <x v="0"/>
    <x v="1"/>
    <x v="10"/>
    <x v="47"/>
    <x v="2"/>
    <n v="3205.19"/>
    <n v="2921.46"/>
    <n v="6126.65"/>
    <n v="43"/>
    <n v="0"/>
    <n v="0"/>
    <n v="0"/>
    <x v="0"/>
    <x v="0"/>
    <x v="0"/>
    <x v="0"/>
    <x v="0"/>
    <x v="0"/>
    <x v="0"/>
    <x v="0"/>
    <x v="0"/>
    <x v="0"/>
  </r>
  <r>
    <x v="0"/>
    <x v="1"/>
    <x v="10"/>
    <x v="48"/>
    <x v="2"/>
    <n v="1531.47"/>
    <n v="1328.62"/>
    <n v="2860.09"/>
    <n v="30"/>
    <n v="33077"/>
    <n v="330770"/>
    <n v="0.09"/>
    <x v="0"/>
    <x v="0"/>
    <x v="0"/>
    <x v="0"/>
    <x v="0"/>
    <x v="0"/>
    <x v="0"/>
    <x v="0"/>
    <x v="0"/>
    <x v="0"/>
  </r>
  <r>
    <x v="0"/>
    <x v="1"/>
    <x v="10"/>
    <x v="49"/>
    <x v="2"/>
    <n v="3196.76"/>
    <n v="2501.96"/>
    <n v="5698.72"/>
    <n v="51"/>
    <n v="67177"/>
    <n v="671770"/>
    <n v="0.08"/>
    <x v="0"/>
    <x v="0"/>
    <x v="0"/>
    <x v="0"/>
    <x v="0"/>
    <x v="0"/>
    <x v="0"/>
    <x v="0"/>
    <x v="0"/>
    <x v="0"/>
  </r>
  <r>
    <x v="0"/>
    <x v="1"/>
    <x v="10"/>
    <x v="50"/>
    <x v="2"/>
    <n v="304.8"/>
    <n v="0"/>
    <n v="304.8"/>
    <n v="3"/>
    <n v="36177"/>
    <n v="361770"/>
    <n v="0.01"/>
    <x v="0"/>
    <x v="0"/>
    <x v="0"/>
    <x v="0"/>
    <x v="0"/>
    <x v="0"/>
    <x v="0"/>
    <x v="0"/>
    <x v="0"/>
    <x v="0"/>
  </r>
  <r>
    <x v="0"/>
    <x v="1"/>
    <x v="10"/>
    <x v="51"/>
    <x v="2"/>
    <n v="86.8"/>
    <n v="420.85"/>
    <n v="507.65000000000003"/>
    <n v="7"/>
    <n v="14477"/>
    <n v="144770"/>
    <n v="0.04"/>
    <x v="0"/>
    <x v="0"/>
    <x v="0"/>
    <x v="0"/>
    <x v="0"/>
    <x v="0"/>
    <x v="0"/>
    <x v="0"/>
    <x v="0"/>
    <x v="0"/>
  </r>
  <r>
    <x v="0"/>
    <x v="1"/>
    <x v="11"/>
    <x v="52"/>
    <x v="2"/>
    <n v="2106.6"/>
    <n v="8452.16"/>
    <n v="10558.76"/>
    <n v="62"/>
    <n v="0"/>
    <n v="0"/>
    <n v="0"/>
    <x v="0"/>
    <x v="0"/>
    <x v="0"/>
    <x v="0"/>
    <x v="0"/>
    <x v="0"/>
    <x v="0"/>
    <x v="0"/>
    <x v="0"/>
    <x v="0"/>
  </r>
  <r>
    <x v="0"/>
    <x v="1"/>
    <x v="12"/>
    <x v="53"/>
    <x v="2"/>
    <n v="0"/>
    <n v="989"/>
    <n v="989"/>
    <n v="7"/>
    <n v="0"/>
    <n v="0"/>
    <n v="0"/>
    <x v="0"/>
    <x v="0"/>
    <x v="0"/>
    <x v="0"/>
    <x v="0"/>
    <x v="0"/>
    <x v="0"/>
    <x v="0"/>
    <x v="0"/>
    <x v="0"/>
  </r>
  <r>
    <x v="0"/>
    <x v="1"/>
    <x v="12"/>
    <x v="54"/>
    <x v="2"/>
    <n v="0"/>
    <n v="0"/>
    <n v="0"/>
    <n v="0"/>
    <n v="0"/>
    <n v="0"/>
    <n v="0"/>
    <x v="0"/>
    <x v="0"/>
    <x v="0"/>
    <x v="0"/>
    <x v="0"/>
    <x v="0"/>
    <x v="0"/>
    <x v="0"/>
    <x v="0"/>
    <x v="0"/>
  </r>
  <r>
    <x v="0"/>
    <x v="1"/>
    <x v="12"/>
    <x v="55"/>
    <x v="2"/>
    <n v="0"/>
    <n v="0"/>
    <n v="0"/>
    <n v="0"/>
    <n v="0"/>
    <n v="0"/>
    <n v="0"/>
    <x v="0"/>
    <x v="0"/>
    <x v="0"/>
    <x v="0"/>
    <x v="0"/>
    <x v="0"/>
    <x v="0"/>
    <x v="0"/>
    <x v="0"/>
    <x v="0"/>
  </r>
  <r>
    <x v="0"/>
    <x v="1"/>
    <x v="13"/>
    <x v="56"/>
    <x v="2"/>
    <n v="137.6"/>
    <n v="0"/>
    <n v="137.6"/>
    <n v="1"/>
    <n v="0"/>
    <n v="0"/>
    <n v="0"/>
    <x v="0"/>
    <x v="0"/>
    <x v="0"/>
    <x v="0"/>
    <x v="0"/>
    <x v="0"/>
    <x v="0"/>
    <x v="0"/>
    <x v="0"/>
    <x v="0"/>
  </r>
  <r>
    <x v="0"/>
    <x v="1"/>
    <x v="13"/>
    <x v="57"/>
    <x v="2"/>
    <n v="884.89"/>
    <n v="556.76"/>
    <n v="1441.65"/>
    <n v="11"/>
    <n v="24273"/>
    <n v="242730"/>
    <n v="0.06"/>
    <x v="0"/>
    <x v="0"/>
    <x v="0"/>
    <x v="0"/>
    <x v="0"/>
    <x v="0"/>
    <x v="0"/>
    <x v="0"/>
    <x v="0"/>
    <x v="0"/>
  </r>
  <r>
    <x v="0"/>
    <x v="1"/>
    <x v="13"/>
    <x v="58"/>
    <x v="2"/>
    <n v="4785.8999999999996"/>
    <n v="2151.98"/>
    <n v="6937.8799999999992"/>
    <n v="60"/>
    <n v="0"/>
    <n v="0"/>
    <n v="0"/>
    <x v="0"/>
    <x v="0"/>
    <x v="0"/>
    <x v="0"/>
    <x v="0"/>
    <x v="0"/>
    <x v="0"/>
    <x v="0"/>
    <x v="0"/>
    <x v="0"/>
  </r>
  <r>
    <x v="0"/>
    <x v="1"/>
    <x v="14"/>
    <x v="59"/>
    <x v="2"/>
    <n v="7495.84"/>
    <n v="59756.31"/>
    <n v="67252.149999999994"/>
    <n v="548"/>
    <n v="8277"/>
    <n v="57939"/>
    <n v="8.1300000000000008"/>
    <x v="0"/>
    <x v="0"/>
    <x v="0"/>
    <x v="0"/>
    <x v="0"/>
    <x v="0"/>
    <x v="0"/>
    <x v="0"/>
    <x v="0"/>
    <x v="0"/>
  </r>
  <r>
    <x v="0"/>
    <x v="1"/>
    <x v="15"/>
    <x v="60"/>
    <x v="2"/>
    <n v="2202.5"/>
    <n v="772.8"/>
    <n v="2975.3"/>
    <n v="9"/>
    <n v="0"/>
    <n v="0"/>
    <n v="0"/>
    <x v="0"/>
    <x v="0"/>
    <x v="0"/>
    <x v="0"/>
    <x v="0"/>
    <x v="0"/>
    <x v="0"/>
    <x v="0"/>
    <x v="0"/>
    <x v="0"/>
  </r>
  <r>
    <x v="0"/>
    <x v="1"/>
    <x v="16"/>
    <x v="61"/>
    <x v="2"/>
    <n v="1624.16"/>
    <n v="447.84"/>
    <n v="2072"/>
    <n v="14"/>
    <n v="0"/>
    <n v="0"/>
    <n v="0"/>
    <x v="0"/>
    <x v="0"/>
    <x v="0"/>
    <x v="0"/>
    <x v="0"/>
    <x v="0"/>
    <x v="0"/>
    <x v="0"/>
    <x v="0"/>
    <x v="0"/>
  </r>
  <r>
    <x v="0"/>
    <x v="1"/>
    <x v="17"/>
    <x v="62"/>
    <x v="2"/>
    <n v="11328.79"/>
    <n v="18041.55"/>
    <n v="29370.34"/>
    <n v="253"/>
    <n v="0"/>
    <n v="0"/>
    <n v="0"/>
    <x v="0"/>
    <x v="0"/>
    <x v="0"/>
    <x v="0"/>
    <x v="0"/>
    <x v="0"/>
    <x v="0"/>
    <x v="0"/>
    <x v="0"/>
    <x v="0"/>
  </r>
  <r>
    <x v="0"/>
    <x v="1"/>
    <x v="17"/>
    <x v="63"/>
    <x v="2"/>
    <n v="5391.12"/>
    <n v="14090.76"/>
    <n v="19481.88"/>
    <n v="172"/>
    <n v="0"/>
    <n v="0"/>
    <n v="0"/>
    <x v="0"/>
    <x v="0"/>
    <x v="0"/>
    <x v="0"/>
    <x v="0"/>
    <x v="0"/>
    <x v="0"/>
    <x v="0"/>
    <x v="0"/>
    <x v="0"/>
  </r>
  <r>
    <x v="0"/>
    <x v="1"/>
    <x v="18"/>
    <x v="64"/>
    <x v="2"/>
    <n v="23663.49"/>
    <n v="69300.55"/>
    <n v="92964.040000000008"/>
    <n v="856"/>
    <n v="22723"/>
    <n v="159061"/>
    <n v="4.09"/>
    <x v="0"/>
    <x v="0"/>
    <x v="0"/>
    <x v="0"/>
    <x v="0"/>
    <x v="0"/>
    <x v="0"/>
    <x v="0"/>
    <x v="0"/>
    <x v="0"/>
  </r>
  <r>
    <x v="0"/>
    <x v="1"/>
    <x v="18"/>
    <x v="65"/>
    <x v="2"/>
    <n v="2851.32"/>
    <n v="5607.28"/>
    <n v="8458.6"/>
    <n v="93"/>
    <n v="0"/>
    <n v="0"/>
    <n v="0"/>
    <x v="0"/>
    <x v="0"/>
    <x v="0"/>
    <x v="0"/>
    <x v="0"/>
    <x v="0"/>
    <x v="0"/>
    <x v="0"/>
    <x v="0"/>
    <x v="0"/>
  </r>
  <r>
    <x v="0"/>
    <x v="1"/>
    <x v="19"/>
    <x v="66"/>
    <x v="2"/>
    <n v="11119.8"/>
    <n v="6009.25"/>
    <n v="17129.05"/>
    <n v="142"/>
    <n v="0"/>
    <n v="0"/>
    <n v="0"/>
    <x v="0"/>
    <x v="0"/>
    <x v="0"/>
    <x v="0"/>
    <x v="0"/>
    <x v="0"/>
    <x v="0"/>
    <x v="0"/>
    <x v="0"/>
    <x v="0"/>
  </r>
  <r>
    <x v="0"/>
    <x v="1"/>
    <x v="20"/>
    <x v="67"/>
    <x v="2"/>
    <n v="62504.55"/>
    <n v="46464.82"/>
    <n v="108969.37"/>
    <n v="876"/>
    <n v="0"/>
    <n v="0"/>
    <n v="0"/>
    <x v="0"/>
    <x v="0"/>
    <x v="0"/>
    <x v="0"/>
    <x v="0"/>
    <x v="0"/>
    <x v="0"/>
    <x v="0"/>
    <x v="0"/>
    <x v="0"/>
  </r>
  <r>
    <x v="0"/>
    <x v="1"/>
    <x v="20"/>
    <x v="68"/>
    <x v="2"/>
    <n v="46515.55"/>
    <n v="26657.99"/>
    <n v="73173.540000000008"/>
    <n v="347"/>
    <n v="0"/>
    <n v="0"/>
    <n v="0"/>
    <x v="0"/>
    <x v="0"/>
    <x v="0"/>
    <x v="0"/>
    <x v="0"/>
    <x v="0"/>
    <x v="0"/>
    <x v="0"/>
    <x v="0"/>
    <x v="0"/>
  </r>
  <r>
    <x v="0"/>
    <x v="1"/>
    <x v="21"/>
    <x v="69"/>
    <x v="2"/>
    <n v="4549.42"/>
    <n v="5044.83"/>
    <n v="9594.25"/>
    <n v="75"/>
    <n v="31000"/>
    <n v="310000"/>
    <n v="0.31"/>
    <x v="0"/>
    <x v="0"/>
    <x v="0"/>
    <x v="0"/>
    <x v="0"/>
    <x v="0"/>
    <x v="0"/>
    <x v="0"/>
    <x v="0"/>
    <x v="0"/>
  </r>
  <r>
    <x v="0"/>
    <x v="1"/>
    <x v="21"/>
    <x v="70"/>
    <x v="2"/>
    <n v="15239.97"/>
    <n v="9970.41"/>
    <n v="25210.379999999997"/>
    <n v="230"/>
    <n v="62000"/>
    <n v="620000"/>
    <n v="0.41"/>
    <x v="0"/>
    <x v="0"/>
    <x v="0"/>
    <x v="0"/>
    <x v="0"/>
    <x v="0"/>
    <x v="0"/>
    <x v="0"/>
    <x v="0"/>
    <x v="0"/>
  </r>
  <r>
    <x v="0"/>
    <x v="1"/>
    <x v="21"/>
    <x v="71"/>
    <x v="2"/>
    <n v="18211.669999999998"/>
    <n v="31774.01"/>
    <n v="49985.679999999993"/>
    <n v="430"/>
    <n v="50623"/>
    <n v="506230"/>
    <n v="0.99"/>
    <x v="0"/>
    <x v="0"/>
    <x v="0"/>
    <x v="0"/>
    <x v="0"/>
    <x v="0"/>
    <x v="0"/>
    <x v="0"/>
    <x v="0"/>
    <x v="0"/>
  </r>
  <r>
    <x v="0"/>
    <x v="1"/>
    <x v="21"/>
    <x v="72"/>
    <x v="2"/>
    <n v="18772.990000000002"/>
    <n v="21890.85"/>
    <n v="40663.839999999997"/>
    <n v="358"/>
    <n v="29977"/>
    <n v="299770"/>
    <n v="1.36"/>
    <x v="0"/>
    <x v="0"/>
    <x v="0"/>
    <x v="0"/>
    <x v="0"/>
    <x v="0"/>
    <x v="0"/>
    <x v="0"/>
    <x v="0"/>
    <x v="0"/>
  </r>
  <r>
    <x v="0"/>
    <x v="1"/>
    <x v="21"/>
    <x v="73"/>
    <x v="2"/>
    <n v="24435.78"/>
    <n v="40247.440000000002"/>
    <n v="64683.22"/>
    <n v="547"/>
    <n v="27900"/>
    <n v="279000"/>
    <n v="2.3199999999999998"/>
    <x v="0"/>
    <x v="0"/>
    <x v="0"/>
    <x v="0"/>
    <x v="0"/>
    <x v="0"/>
    <x v="0"/>
    <x v="0"/>
    <x v="0"/>
    <x v="0"/>
  </r>
  <r>
    <x v="0"/>
    <x v="1"/>
    <x v="22"/>
    <x v="74"/>
    <x v="2"/>
    <n v="277.35000000000002"/>
    <n v="732.53"/>
    <n v="1009.88"/>
    <n v="10"/>
    <n v="13423"/>
    <n v="134230"/>
    <n v="0.08"/>
    <x v="0"/>
    <x v="0"/>
    <x v="0"/>
    <x v="0"/>
    <x v="0"/>
    <x v="0"/>
    <x v="0"/>
    <x v="0"/>
    <x v="0"/>
    <x v="0"/>
  </r>
  <r>
    <x v="0"/>
    <x v="1"/>
    <x v="22"/>
    <x v="75"/>
    <x v="2"/>
    <n v="1956.26"/>
    <n v="1453.95"/>
    <n v="3410.21"/>
    <n v="28"/>
    <n v="14477"/>
    <n v="144770"/>
    <n v="0.24"/>
    <x v="0"/>
    <x v="0"/>
    <x v="0"/>
    <x v="0"/>
    <x v="0"/>
    <x v="0"/>
    <x v="0"/>
    <x v="0"/>
    <x v="0"/>
    <x v="0"/>
  </r>
  <r>
    <x v="0"/>
    <x v="1"/>
    <x v="22"/>
    <x v="73"/>
    <x v="2"/>
    <n v="276"/>
    <n v="0"/>
    <n v="276"/>
    <n v="1"/>
    <n v="27900"/>
    <n v="279000"/>
    <n v="0.01"/>
    <x v="0"/>
    <x v="0"/>
    <x v="0"/>
    <x v="0"/>
    <x v="0"/>
    <x v="0"/>
    <x v="0"/>
    <x v="0"/>
    <x v="0"/>
    <x v="0"/>
  </r>
  <r>
    <x v="0"/>
    <x v="1"/>
    <x v="22"/>
    <x v="76"/>
    <x v="2"/>
    <n v="3011.81"/>
    <n v="2740.54"/>
    <n v="5752.35"/>
    <n v="45"/>
    <n v="13950"/>
    <n v="139500"/>
    <n v="0.41"/>
    <x v="0"/>
    <x v="0"/>
    <x v="0"/>
    <x v="0"/>
    <x v="0"/>
    <x v="0"/>
    <x v="0"/>
    <x v="0"/>
    <x v="0"/>
    <x v="0"/>
  </r>
  <r>
    <x v="0"/>
    <x v="1"/>
    <x v="22"/>
    <x v="121"/>
    <x v="2"/>
    <n v="220.7"/>
    <n v="86.8"/>
    <n v="307.5"/>
    <n v="4"/>
    <e v="#N/A"/>
    <e v="#N/A"/>
    <n v="0"/>
    <x v="0"/>
    <x v="0"/>
    <x v="0"/>
    <x v="0"/>
    <x v="0"/>
    <x v="0"/>
    <x v="0"/>
    <x v="0"/>
    <x v="0"/>
    <x v="0"/>
  </r>
  <r>
    <x v="0"/>
    <x v="1"/>
    <x v="23"/>
    <x v="77"/>
    <x v="2"/>
    <n v="0"/>
    <n v="0"/>
    <n v="0"/>
    <n v="0"/>
    <n v="0"/>
    <n v="0"/>
    <n v="0"/>
    <x v="0"/>
    <x v="0"/>
    <x v="0"/>
    <x v="0"/>
    <x v="0"/>
    <x v="0"/>
    <x v="0"/>
    <x v="0"/>
    <x v="0"/>
    <x v="0"/>
  </r>
  <r>
    <x v="0"/>
    <x v="1"/>
    <x v="24"/>
    <x v="78"/>
    <x v="2"/>
    <n v="1232.53"/>
    <n v="2632.79"/>
    <n v="3865.3199999999997"/>
    <n v="38"/>
    <n v="20677"/>
    <n v="144739"/>
    <n v="0.19"/>
    <x v="0"/>
    <x v="0"/>
    <x v="0"/>
    <x v="0"/>
    <x v="0"/>
    <x v="0"/>
    <x v="0"/>
    <x v="0"/>
    <x v="0"/>
    <x v="0"/>
  </r>
  <r>
    <x v="0"/>
    <x v="1"/>
    <x v="24"/>
    <x v="79"/>
    <x v="2"/>
    <n v="0"/>
    <n v="0"/>
    <n v="0"/>
    <n v="0"/>
    <n v="20150"/>
    <n v="141050"/>
    <n v="0"/>
    <x v="0"/>
    <x v="0"/>
    <x v="0"/>
    <x v="0"/>
    <x v="0"/>
    <x v="0"/>
    <x v="0"/>
    <x v="0"/>
    <x v="0"/>
    <x v="0"/>
  </r>
  <r>
    <x v="0"/>
    <x v="1"/>
    <x v="24"/>
    <x v="81"/>
    <x v="2"/>
    <n v="410.64"/>
    <n v="138.96"/>
    <n v="549.6"/>
    <n v="5"/>
    <n v="18600"/>
    <n v="130200"/>
    <n v="0.03"/>
    <x v="0"/>
    <x v="0"/>
    <x v="0"/>
    <x v="0"/>
    <x v="0"/>
    <x v="0"/>
    <x v="0"/>
    <x v="0"/>
    <x v="0"/>
    <x v="0"/>
  </r>
  <r>
    <x v="0"/>
    <x v="1"/>
    <x v="24"/>
    <x v="82"/>
    <x v="2"/>
    <n v="381.61"/>
    <n v="460.47"/>
    <n v="842.08"/>
    <n v="12"/>
    <n v="18600"/>
    <n v="130200"/>
    <n v="0.05"/>
    <x v="0"/>
    <x v="0"/>
    <x v="0"/>
    <x v="0"/>
    <x v="0"/>
    <x v="0"/>
    <x v="0"/>
    <x v="0"/>
    <x v="0"/>
    <x v="0"/>
  </r>
  <r>
    <x v="0"/>
    <x v="1"/>
    <x v="24"/>
    <x v="122"/>
    <x v="2"/>
    <n v="264"/>
    <n v="0"/>
    <n v="264"/>
    <n v="2"/>
    <e v="#N/A"/>
    <e v="#N/A"/>
    <n v="0"/>
    <x v="0"/>
    <x v="0"/>
    <x v="0"/>
    <x v="0"/>
    <x v="0"/>
    <x v="0"/>
    <x v="0"/>
    <x v="0"/>
    <x v="0"/>
    <x v="0"/>
  </r>
  <r>
    <x v="0"/>
    <x v="1"/>
    <x v="24"/>
    <x v="83"/>
    <x v="2"/>
    <n v="26.07"/>
    <n v="234.58"/>
    <n v="260.65000000000003"/>
    <n v="2"/>
    <n v="17050"/>
    <n v="119350"/>
    <n v="0.02"/>
    <x v="0"/>
    <x v="0"/>
    <x v="0"/>
    <x v="0"/>
    <x v="0"/>
    <x v="0"/>
    <x v="0"/>
    <x v="0"/>
    <x v="0"/>
    <x v="0"/>
  </r>
  <r>
    <x v="0"/>
    <x v="1"/>
    <x v="24"/>
    <x v="123"/>
    <x v="2"/>
    <n v="0"/>
    <n v="0"/>
    <n v="0"/>
    <n v="0"/>
    <n v="29977"/>
    <n v="209839"/>
    <n v="0"/>
    <x v="0"/>
    <x v="0"/>
    <x v="0"/>
    <x v="0"/>
    <x v="0"/>
    <x v="0"/>
    <x v="0"/>
    <x v="0"/>
    <x v="0"/>
    <x v="0"/>
  </r>
  <r>
    <x v="0"/>
    <x v="1"/>
    <x v="24"/>
    <x v="10"/>
    <x v="2"/>
    <n v="222.3"/>
    <n v="0"/>
    <n v="222.3"/>
    <n v="3"/>
    <n v="44423"/>
    <n v="310961"/>
    <n v="0.01"/>
    <x v="0"/>
    <x v="0"/>
    <x v="0"/>
    <x v="0"/>
    <x v="0"/>
    <x v="0"/>
    <x v="0"/>
    <x v="0"/>
    <x v="0"/>
    <x v="0"/>
  </r>
  <r>
    <x v="0"/>
    <x v="1"/>
    <x v="24"/>
    <x v="85"/>
    <x v="2"/>
    <n v="0"/>
    <n v="0"/>
    <n v="0"/>
    <n v="1"/>
    <n v="0"/>
    <n v="0"/>
    <n v="0"/>
    <x v="0"/>
    <x v="0"/>
    <x v="0"/>
    <x v="0"/>
    <x v="0"/>
    <x v="0"/>
    <x v="0"/>
    <x v="0"/>
    <x v="0"/>
    <x v="0"/>
  </r>
  <r>
    <x v="0"/>
    <x v="1"/>
    <x v="24"/>
    <x v="13"/>
    <x v="2"/>
    <n v="0"/>
    <n v="0"/>
    <n v="0"/>
    <n v="0"/>
    <n v="0"/>
    <n v="0"/>
    <n v="0"/>
    <x v="0"/>
    <x v="0"/>
    <x v="0"/>
    <x v="0"/>
    <x v="0"/>
    <x v="0"/>
    <x v="0"/>
    <x v="0"/>
    <x v="0"/>
    <x v="0"/>
  </r>
  <r>
    <x v="0"/>
    <x v="1"/>
    <x v="24"/>
    <x v="86"/>
    <x v="2"/>
    <n v="1264.72"/>
    <n v="568.08000000000004"/>
    <n v="1832.8000000000002"/>
    <n v="18"/>
    <n v="15500"/>
    <n v="108500"/>
    <n v="0.12"/>
    <x v="0"/>
    <x v="0"/>
    <x v="0"/>
    <x v="0"/>
    <x v="0"/>
    <x v="0"/>
    <x v="0"/>
    <x v="0"/>
    <x v="0"/>
    <x v="0"/>
  </r>
  <r>
    <x v="0"/>
    <x v="1"/>
    <x v="26"/>
    <x v="87"/>
    <x v="2"/>
    <n v="0"/>
    <n v="0"/>
    <n v="0"/>
    <n v="0"/>
    <n v="4650"/>
    <n v="32550"/>
    <n v="0"/>
    <x v="0"/>
    <x v="0"/>
    <x v="0"/>
    <x v="0"/>
    <x v="0"/>
    <x v="0"/>
    <x v="0"/>
    <x v="0"/>
    <x v="0"/>
    <x v="0"/>
  </r>
  <r>
    <x v="0"/>
    <x v="1"/>
    <x v="26"/>
    <x v="88"/>
    <x v="2"/>
    <n v="0"/>
    <n v="0"/>
    <n v="0"/>
    <n v="0"/>
    <n v="4650"/>
    <n v="32550"/>
    <n v="0"/>
    <x v="0"/>
    <x v="0"/>
    <x v="0"/>
    <x v="0"/>
    <x v="0"/>
    <x v="0"/>
    <x v="0"/>
    <x v="0"/>
    <x v="0"/>
    <x v="0"/>
  </r>
  <r>
    <x v="0"/>
    <x v="1"/>
    <x v="27"/>
    <x v="89"/>
    <x v="2"/>
    <n v="0"/>
    <n v="0"/>
    <n v="0"/>
    <n v="0"/>
    <n v="6727"/>
    <n v="47089"/>
    <n v="0"/>
    <x v="0"/>
    <x v="0"/>
    <x v="0"/>
    <x v="0"/>
    <x v="0"/>
    <x v="0"/>
    <x v="0"/>
    <x v="0"/>
    <x v="0"/>
    <x v="0"/>
  </r>
  <r>
    <x v="0"/>
    <x v="1"/>
    <x v="27"/>
    <x v="90"/>
    <x v="2"/>
    <n v="0"/>
    <n v="0"/>
    <n v="0"/>
    <n v="0"/>
    <n v="6727"/>
    <n v="47089"/>
    <n v="0"/>
    <x v="0"/>
    <x v="0"/>
    <x v="0"/>
    <x v="0"/>
    <x v="0"/>
    <x v="0"/>
    <x v="0"/>
    <x v="0"/>
    <x v="0"/>
    <x v="0"/>
  </r>
  <r>
    <x v="0"/>
    <x v="1"/>
    <x v="27"/>
    <x v="91"/>
    <x v="2"/>
    <n v="0"/>
    <n v="0"/>
    <n v="0"/>
    <n v="0"/>
    <n v="6727"/>
    <n v="47089"/>
    <n v="0"/>
    <x v="0"/>
    <x v="0"/>
    <x v="0"/>
    <x v="0"/>
    <x v="0"/>
    <x v="0"/>
    <x v="0"/>
    <x v="0"/>
    <x v="0"/>
    <x v="0"/>
  </r>
  <r>
    <x v="0"/>
    <x v="1"/>
    <x v="28"/>
    <x v="92"/>
    <x v="2"/>
    <n v="7170.92"/>
    <n v="5215.43"/>
    <n v="12386.35"/>
    <n v="40"/>
    <n v="0"/>
    <n v="0"/>
    <n v="0"/>
    <x v="0"/>
    <x v="0"/>
    <x v="0"/>
    <x v="0"/>
    <x v="0"/>
    <x v="0"/>
    <x v="0"/>
    <x v="0"/>
    <x v="0"/>
    <x v="0"/>
  </r>
  <r>
    <x v="0"/>
    <x v="1"/>
    <x v="29"/>
    <x v="93"/>
    <x v="2"/>
    <n v="1450.66"/>
    <n v="407.41"/>
    <n v="1858.0700000000002"/>
    <n v="18"/>
    <n v="0"/>
    <n v="0"/>
    <n v="0"/>
    <x v="0"/>
    <x v="0"/>
    <x v="0"/>
    <x v="0"/>
    <x v="0"/>
    <x v="0"/>
    <x v="0"/>
    <x v="0"/>
    <x v="0"/>
    <x v="0"/>
  </r>
  <r>
    <x v="0"/>
    <x v="1"/>
    <x v="29"/>
    <x v="94"/>
    <x v="2"/>
    <n v="1681.92"/>
    <n v="1920.88"/>
    <n v="3602.8"/>
    <n v="34"/>
    <n v="0"/>
    <n v="0"/>
    <n v="0"/>
    <x v="0"/>
    <x v="0"/>
    <x v="0"/>
    <x v="0"/>
    <x v="0"/>
    <x v="0"/>
    <x v="0"/>
    <x v="0"/>
    <x v="0"/>
    <x v="0"/>
  </r>
  <r>
    <x v="0"/>
    <x v="1"/>
    <x v="29"/>
    <x v="95"/>
    <x v="2"/>
    <n v="3058.77"/>
    <n v="2524.46"/>
    <n v="5583.23"/>
    <n v="45"/>
    <n v="0"/>
    <n v="0"/>
    <n v="0"/>
    <x v="0"/>
    <x v="0"/>
    <x v="0"/>
    <x v="0"/>
    <x v="0"/>
    <x v="0"/>
    <x v="0"/>
    <x v="0"/>
    <x v="0"/>
    <x v="0"/>
  </r>
  <r>
    <x v="0"/>
    <x v="1"/>
    <x v="29"/>
    <x v="124"/>
    <x v="2"/>
    <n v="1364.82"/>
    <n v="2006.5"/>
    <n v="3371.3199999999997"/>
    <n v="34"/>
    <e v="#N/A"/>
    <e v="#N/A"/>
    <n v="0"/>
    <x v="0"/>
    <x v="0"/>
    <x v="0"/>
    <x v="0"/>
    <x v="0"/>
    <x v="0"/>
    <x v="0"/>
    <x v="0"/>
    <x v="0"/>
    <x v="0"/>
  </r>
  <r>
    <x v="0"/>
    <x v="1"/>
    <x v="29"/>
    <x v="96"/>
    <x v="2"/>
    <n v="9742.76"/>
    <n v="10809"/>
    <n v="20551.760000000002"/>
    <n v="221"/>
    <n v="0"/>
    <n v="0"/>
    <n v="0"/>
    <x v="0"/>
    <x v="0"/>
    <x v="0"/>
    <x v="0"/>
    <x v="0"/>
    <x v="0"/>
    <x v="0"/>
    <x v="0"/>
    <x v="0"/>
    <x v="0"/>
  </r>
  <r>
    <x v="0"/>
    <x v="1"/>
    <x v="29"/>
    <x v="97"/>
    <x v="2"/>
    <n v="3969.29"/>
    <n v="24977.96"/>
    <n v="28947.25"/>
    <n v="222"/>
    <n v="17577"/>
    <n v="175770"/>
    <n v="1.65"/>
    <x v="0"/>
    <x v="0"/>
    <x v="0"/>
    <x v="0"/>
    <x v="0"/>
    <x v="0"/>
    <x v="0"/>
    <x v="0"/>
    <x v="0"/>
    <x v="0"/>
  </r>
  <r>
    <x v="0"/>
    <x v="1"/>
    <x v="30"/>
    <x v="98"/>
    <x v="2"/>
    <n v="0"/>
    <n v="0"/>
    <n v="0"/>
    <n v="0"/>
    <n v="36177"/>
    <n v="253239"/>
    <n v="0"/>
    <x v="0"/>
    <x v="0"/>
    <x v="0"/>
    <x v="0"/>
    <x v="0"/>
    <x v="0"/>
    <x v="0"/>
    <x v="0"/>
    <x v="0"/>
    <x v="0"/>
  </r>
  <r>
    <x v="0"/>
    <x v="1"/>
    <x v="30"/>
    <x v="99"/>
    <x v="2"/>
    <n v="0"/>
    <n v="0"/>
    <n v="0"/>
    <n v="0"/>
    <n v="16027"/>
    <n v="112189"/>
    <n v="0"/>
    <x v="0"/>
    <x v="0"/>
    <x v="0"/>
    <x v="0"/>
    <x v="0"/>
    <x v="0"/>
    <x v="0"/>
    <x v="0"/>
    <x v="0"/>
    <x v="0"/>
  </r>
  <r>
    <x v="0"/>
    <x v="1"/>
    <x v="30"/>
    <x v="100"/>
    <x v="2"/>
    <n v="0"/>
    <n v="0"/>
    <n v="0"/>
    <n v="0"/>
    <n v="14477"/>
    <n v="101339"/>
    <n v="0"/>
    <x v="0"/>
    <x v="0"/>
    <x v="0"/>
    <x v="0"/>
    <x v="0"/>
    <x v="0"/>
    <x v="0"/>
    <x v="0"/>
    <x v="0"/>
    <x v="0"/>
  </r>
  <r>
    <x v="0"/>
    <x v="1"/>
    <x v="30"/>
    <x v="101"/>
    <x v="2"/>
    <n v="0"/>
    <n v="0"/>
    <n v="0"/>
    <n v="0"/>
    <n v="10323"/>
    <n v="72261"/>
    <n v="0"/>
    <x v="0"/>
    <x v="0"/>
    <x v="0"/>
    <x v="0"/>
    <x v="0"/>
    <x v="0"/>
    <x v="0"/>
    <x v="0"/>
    <x v="0"/>
    <x v="0"/>
  </r>
  <r>
    <x v="0"/>
    <x v="1"/>
    <x v="30"/>
    <x v="102"/>
    <x v="2"/>
    <n v="0"/>
    <n v="0"/>
    <n v="0"/>
    <n v="0"/>
    <n v="0"/>
    <n v="0"/>
    <n v="0"/>
    <x v="0"/>
    <x v="0"/>
    <x v="0"/>
    <x v="0"/>
    <x v="0"/>
    <x v="0"/>
    <x v="0"/>
    <x v="0"/>
    <x v="0"/>
    <x v="0"/>
  </r>
  <r>
    <x v="0"/>
    <x v="1"/>
    <x v="30"/>
    <x v="103"/>
    <x v="2"/>
    <n v="0"/>
    <n v="0"/>
    <n v="0"/>
    <n v="0"/>
    <n v="0"/>
    <n v="0"/>
    <n v="0"/>
    <x v="0"/>
    <x v="0"/>
    <x v="0"/>
    <x v="0"/>
    <x v="0"/>
    <x v="0"/>
    <x v="0"/>
    <x v="0"/>
    <x v="0"/>
    <x v="0"/>
  </r>
  <r>
    <x v="0"/>
    <x v="1"/>
    <x v="30"/>
    <x v="104"/>
    <x v="2"/>
    <n v="0"/>
    <n v="0"/>
    <n v="0"/>
    <n v="0"/>
    <n v="7223"/>
    <n v="50561"/>
    <n v="0"/>
    <x v="0"/>
    <x v="0"/>
    <x v="0"/>
    <x v="0"/>
    <x v="0"/>
    <x v="0"/>
    <x v="0"/>
    <x v="0"/>
    <x v="0"/>
    <x v="0"/>
  </r>
  <r>
    <x v="0"/>
    <x v="1"/>
    <x v="30"/>
    <x v="105"/>
    <x v="2"/>
    <n v="2532.65"/>
    <n v="1339.29"/>
    <n v="3871.94"/>
    <n v="29"/>
    <n v="0"/>
    <n v="0"/>
    <n v="0"/>
    <x v="0"/>
    <x v="0"/>
    <x v="0"/>
    <x v="0"/>
    <x v="0"/>
    <x v="0"/>
    <x v="0"/>
    <x v="0"/>
    <x v="0"/>
    <x v="0"/>
  </r>
  <r>
    <x v="0"/>
    <x v="1"/>
    <x v="30"/>
    <x v="106"/>
    <x v="2"/>
    <n v="0"/>
    <n v="0"/>
    <n v="0"/>
    <n v="0"/>
    <n v="17050"/>
    <n v="119350"/>
    <n v="0"/>
    <x v="0"/>
    <x v="0"/>
    <x v="0"/>
    <x v="0"/>
    <x v="0"/>
    <x v="0"/>
    <x v="0"/>
    <x v="0"/>
    <x v="0"/>
    <x v="0"/>
  </r>
  <r>
    <x v="0"/>
    <x v="1"/>
    <x v="31"/>
    <x v="107"/>
    <x v="2"/>
    <n v="3908.19"/>
    <n v="382.1"/>
    <n v="4290.29"/>
    <n v="25"/>
    <n v="0"/>
    <n v="0"/>
    <n v="0"/>
    <x v="0"/>
    <x v="0"/>
    <x v="0"/>
    <x v="0"/>
    <x v="0"/>
    <x v="0"/>
    <x v="0"/>
    <x v="0"/>
    <x v="0"/>
    <x v="0"/>
  </r>
  <r>
    <x v="0"/>
    <x v="1"/>
    <x v="31"/>
    <x v="108"/>
    <x v="2"/>
    <n v="0"/>
    <n v="0"/>
    <n v="0"/>
    <n v="0"/>
    <n v="0"/>
    <n v="0"/>
    <n v="0"/>
    <x v="0"/>
    <x v="0"/>
    <x v="0"/>
    <x v="0"/>
    <x v="0"/>
    <x v="0"/>
    <x v="0"/>
    <x v="0"/>
    <x v="0"/>
    <x v="0"/>
  </r>
  <r>
    <x v="0"/>
    <x v="1"/>
    <x v="31"/>
    <x v="109"/>
    <x v="2"/>
    <n v="63.18"/>
    <n v="352.62"/>
    <n v="415.8"/>
    <n v="2"/>
    <n v="0"/>
    <n v="0"/>
    <n v="0"/>
    <x v="0"/>
    <x v="0"/>
    <x v="0"/>
    <x v="0"/>
    <x v="0"/>
    <x v="0"/>
    <x v="0"/>
    <x v="0"/>
    <x v="0"/>
    <x v="0"/>
  </r>
  <r>
    <x v="0"/>
    <x v="1"/>
    <x v="31"/>
    <x v="110"/>
    <x v="2"/>
    <n v="1582.32"/>
    <n v="942.33"/>
    <n v="2524.65"/>
    <n v="17"/>
    <n v="0"/>
    <n v="0"/>
    <n v="0"/>
    <x v="0"/>
    <x v="0"/>
    <x v="0"/>
    <x v="0"/>
    <x v="0"/>
    <x v="0"/>
    <x v="0"/>
    <x v="0"/>
    <x v="0"/>
    <x v="0"/>
  </r>
  <r>
    <x v="0"/>
    <x v="1"/>
    <x v="31"/>
    <x v="111"/>
    <x v="2"/>
    <n v="31.38"/>
    <n v="282.44"/>
    <n v="313.82"/>
    <n v="3"/>
    <n v="0"/>
    <n v="0"/>
    <n v="0"/>
    <x v="0"/>
    <x v="0"/>
    <x v="0"/>
    <x v="0"/>
    <x v="0"/>
    <x v="0"/>
    <x v="0"/>
    <x v="0"/>
    <x v="0"/>
    <x v="0"/>
  </r>
  <r>
    <x v="0"/>
    <x v="1"/>
    <x v="31"/>
    <x v="112"/>
    <x v="2"/>
    <n v="65.36"/>
    <n v="427.04"/>
    <n v="492.40000000000003"/>
    <n v="4"/>
    <n v="13950"/>
    <n v="139500"/>
    <n v="0.04"/>
    <x v="0"/>
    <x v="0"/>
    <x v="0"/>
    <x v="0"/>
    <x v="0"/>
    <x v="0"/>
    <x v="0"/>
    <x v="0"/>
    <x v="0"/>
    <x v="0"/>
  </r>
  <r>
    <x v="0"/>
    <x v="1"/>
    <x v="32"/>
    <x v="113"/>
    <x v="2"/>
    <n v="736.94"/>
    <n v="451.4"/>
    <n v="1188.3400000000001"/>
    <n v="11"/>
    <n v="5177"/>
    <n v="36239"/>
    <n v="0.23"/>
    <x v="0"/>
    <x v="0"/>
    <x v="0"/>
    <x v="0"/>
    <x v="0"/>
    <x v="0"/>
    <x v="0"/>
    <x v="0"/>
    <x v="0"/>
    <x v="0"/>
  </r>
  <r>
    <x v="0"/>
    <x v="1"/>
    <x v="32"/>
    <x v="114"/>
    <x v="2"/>
    <n v="310.5"/>
    <n v="0"/>
    <n v="310.5"/>
    <n v="1"/>
    <n v="31000"/>
    <n v="217000"/>
    <n v="0.01"/>
    <x v="0"/>
    <x v="0"/>
    <x v="0"/>
    <x v="0"/>
    <x v="0"/>
    <x v="0"/>
    <x v="0"/>
    <x v="0"/>
    <x v="0"/>
    <x v="0"/>
  </r>
  <r>
    <x v="0"/>
    <x v="1"/>
    <x v="32"/>
    <x v="115"/>
    <x v="2"/>
    <n v="340.8"/>
    <n v="0"/>
    <n v="340.8"/>
    <n v="2"/>
    <n v="0"/>
    <n v="0"/>
    <n v="0"/>
    <x v="0"/>
    <x v="0"/>
    <x v="0"/>
    <x v="0"/>
    <x v="0"/>
    <x v="0"/>
    <x v="0"/>
    <x v="0"/>
    <x v="0"/>
    <x v="0"/>
  </r>
  <r>
    <x v="0"/>
    <x v="1"/>
    <x v="32"/>
    <x v="116"/>
    <x v="2"/>
    <n v="0"/>
    <n v="386.83"/>
    <n v="386.83"/>
    <n v="3"/>
    <n v="0"/>
    <n v="0"/>
    <n v="0"/>
    <x v="0"/>
    <x v="0"/>
    <x v="0"/>
    <x v="0"/>
    <x v="0"/>
    <x v="0"/>
    <x v="0"/>
    <x v="0"/>
    <x v="0"/>
    <x v="0"/>
  </r>
  <r>
    <x v="0"/>
    <x v="1"/>
    <x v="33"/>
    <x v="117"/>
    <x v="2"/>
    <n v="4122.9399999999996"/>
    <n v="3443.29"/>
    <n v="7566.23"/>
    <n v="49"/>
    <n v="0"/>
    <n v="0"/>
    <n v="0"/>
    <x v="0"/>
    <x v="0"/>
    <x v="0"/>
    <x v="0"/>
    <x v="0"/>
    <x v="0"/>
    <x v="0"/>
    <x v="0"/>
    <x v="0"/>
    <x v="0"/>
  </r>
  <r>
    <x v="0"/>
    <x v="1"/>
    <x v="33"/>
    <x v="118"/>
    <x v="2"/>
    <n v="688.31"/>
    <n v="5646.27"/>
    <n v="6334.58"/>
    <n v="61"/>
    <n v="0"/>
    <n v="0"/>
    <n v="0"/>
    <x v="0"/>
    <x v="0"/>
    <x v="0"/>
    <x v="0"/>
    <x v="0"/>
    <x v="0"/>
    <x v="0"/>
    <x v="0"/>
    <x v="0"/>
    <x v="0"/>
  </r>
  <r>
    <x v="0"/>
    <x v="1"/>
    <x v="0"/>
    <x v="0"/>
    <x v="3"/>
    <n v="2091.11"/>
    <n v="2624.61"/>
    <n v="4715.72"/>
    <n v="83"/>
    <n v="24475"/>
    <n v="171325"/>
    <n v="0.19"/>
    <x v="0"/>
    <x v="0"/>
    <x v="0"/>
    <x v="0"/>
    <x v="0"/>
    <x v="0"/>
    <x v="0"/>
    <x v="0"/>
    <x v="0"/>
    <x v="0"/>
  </r>
  <r>
    <x v="0"/>
    <x v="1"/>
    <x v="0"/>
    <x v="1"/>
    <x v="3"/>
    <n v="8262.6200000000008"/>
    <n v="7185.02"/>
    <n v="15447.640000000001"/>
    <n v="343"/>
    <n v="24383"/>
    <n v="170681"/>
    <n v="0.63"/>
    <x v="0"/>
    <x v="0"/>
    <x v="0"/>
    <x v="0"/>
    <x v="0"/>
    <x v="0"/>
    <x v="0"/>
    <x v="0"/>
    <x v="0"/>
    <x v="0"/>
  </r>
  <r>
    <x v="0"/>
    <x v="1"/>
    <x v="0"/>
    <x v="24"/>
    <x v="3"/>
    <n v="45.84"/>
    <n v="412.56"/>
    <n v="458.4"/>
    <n v="7"/>
    <n v="11377"/>
    <n v="79639"/>
    <n v="0.04"/>
    <x v="0"/>
    <x v="0"/>
    <x v="0"/>
    <x v="0"/>
    <x v="0"/>
    <x v="0"/>
    <x v="0"/>
    <x v="0"/>
    <x v="0"/>
    <x v="0"/>
  </r>
  <r>
    <x v="0"/>
    <x v="1"/>
    <x v="0"/>
    <x v="2"/>
    <x v="3"/>
    <n v="7567.07"/>
    <n v="7416.76"/>
    <n v="14983.83"/>
    <n v="347"/>
    <n v="8165"/>
    <n v="57155"/>
    <n v="1.84"/>
    <x v="0"/>
    <x v="0"/>
    <x v="0"/>
    <x v="0"/>
    <x v="0"/>
    <x v="0"/>
    <x v="0"/>
    <x v="0"/>
    <x v="0"/>
    <x v="0"/>
  </r>
  <r>
    <x v="0"/>
    <x v="1"/>
    <x v="0"/>
    <x v="3"/>
    <x v="3"/>
    <n v="11387.31"/>
    <n v="8728.39"/>
    <n v="20115.699999999997"/>
    <n v="426"/>
    <n v="8437"/>
    <n v="59059"/>
    <n v="2.38"/>
    <x v="0"/>
    <x v="0"/>
    <x v="0"/>
    <x v="0"/>
    <x v="0"/>
    <x v="0"/>
    <x v="0"/>
    <x v="0"/>
    <x v="0"/>
    <x v="0"/>
  </r>
  <r>
    <x v="0"/>
    <x v="1"/>
    <x v="0"/>
    <x v="4"/>
    <x v="3"/>
    <n v="8896.49"/>
    <n v="14047.22"/>
    <n v="22943.71"/>
    <n v="417"/>
    <n v="8437"/>
    <n v="59059"/>
    <n v="2.72"/>
    <x v="0"/>
    <x v="0"/>
    <x v="0"/>
    <x v="0"/>
    <x v="0"/>
    <x v="0"/>
    <x v="0"/>
    <x v="0"/>
    <x v="0"/>
    <x v="0"/>
  </r>
  <r>
    <x v="0"/>
    <x v="1"/>
    <x v="0"/>
    <x v="5"/>
    <x v="3"/>
    <n v="12667.37"/>
    <n v="9430.11"/>
    <n v="22097.480000000003"/>
    <n v="513"/>
    <n v="0"/>
    <n v="0"/>
    <n v="0"/>
    <x v="0"/>
    <x v="0"/>
    <x v="0"/>
    <x v="0"/>
    <x v="0"/>
    <x v="0"/>
    <x v="0"/>
    <x v="0"/>
    <x v="0"/>
    <x v="0"/>
  </r>
  <r>
    <x v="0"/>
    <x v="1"/>
    <x v="0"/>
    <x v="6"/>
    <x v="3"/>
    <n v="8957.24"/>
    <n v="8232.69"/>
    <n v="17189.93"/>
    <n v="423"/>
    <n v="0"/>
    <n v="0"/>
    <n v="0"/>
    <x v="0"/>
    <x v="0"/>
    <x v="0"/>
    <x v="0"/>
    <x v="0"/>
    <x v="0"/>
    <x v="0"/>
    <x v="0"/>
    <x v="0"/>
    <x v="0"/>
  </r>
  <r>
    <x v="0"/>
    <x v="1"/>
    <x v="0"/>
    <x v="7"/>
    <x v="3"/>
    <n v="8507.7900000000009"/>
    <n v="7212.41"/>
    <n v="15720.2"/>
    <n v="348"/>
    <n v="5821"/>
    <n v="40747"/>
    <n v="2.7"/>
    <x v="0"/>
    <x v="0"/>
    <x v="0"/>
    <x v="0"/>
    <x v="0"/>
    <x v="0"/>
    <x v="0"/>
    <x v="0"/>
    <x v="0"/>
    <x v="0"/>
  </r>
  <r>
    <x v="0"/>
    <x v="1"/>
    <x v="0"/>
    <x v="8"/>
    <x v="3"/>
    <n v="14371.49"/>
    <n v="10269.69"/>
    <n v="24641.18"/>
    <n v="545"/>
    <n v="0"/>
    <n v="0"/>
    <n v="0"/>
    <x v="0"/>
    <x v="0"/>
    <x v="0"/>
    <x v="0"/>
    <x v="0"/>
    <x v="0"/>
    <x v="0"/>
    <x v="0"/>
    <x v="0"/>
    <x v="0"/>
  </r>
  <r>
    <x v="0"/>
    <x v="1"/>
    <x v="0"/>
    <x v="119"/>
    <x v="3"/>
    <n v="1676.04"/>
    <n v="3649.74"/>
    <n v="5325.78"/>
    <n v="94"/>
    <e v="#N/A"/>
    <e v="#N/A"/>
    <n v="0"/>
    <x v="0"/>
    <x v="0"/>
    <x v="0"/>
    <x v="0"/>
    <x v="0"/>
    <x v="0"/>
    <x v="0"/>
    <x v="0"/>
    <x v="0"/>
    <x v="0"/>
  </r>
  <r>
    <x v="0"/>
    <x v="1"/>
    <x v="1"/>
    <x v="9"/>
    <x v="3"/>
    <n v="9396.5300000000007"/>
    <n v="12458.55"/>
    <n v="21855.08"/>
    <n v="332"/>
    <n v="0"/>
    <n v="0"/>
    <n v="0"/>
    <x v="0"/>
    <x v="0"/>
    <x v="0"/>
    <x v="0"/>
    <x v="0"/>
    <x v="0"/>
    <x v="0"/>
    <x v="0"/>
    <x v="0"/>
    <x v="0"/>
  </r>
  <r>
    <x v="0"/>
    <x v="1"/>
    <x v="1"/>
    <x v="10"/>
    <x v="3"/>
    <n v="5026.8900000000003"/>
    <n v="12367.16"/>
    <n v="17394.05"/>
    <n v="290"/>
    <n v="44423"/>
    <n v="310961"/>
    <n v="0.39"/>
    <x v="0"/>
    <x v="0"/>
    <x v="0"/>
    <x v="0"/>
    <x v="0"/>
    <x v="0"/>
    <x v="0"/>
    <x v="0"/>
    <x v="0"/>
    <x v="0"/>
  </r>
  <r>
    <x v="0"/>
    <x v="1"/>
    <x v="1"/>
    <x v="11"/>
    <x v="3"/>
    <n v="7658.9"/>
    <n v="5825"/>
    <n v="13483.9"/>
    <n v="23"/>
    <n v="31000"/>
    <n v="217000"/>
    <n v="0.43"/>
    <x v="0"/>
    <x v="0"/>
    <x v="0"/>
    <x v="0"/>
    <x v="0"/>
    <x v="0"/>
    <x v="0"/>
    <x v="0"/>
    <x v="0"/>
    <x v="0"/>
  </r>
  <r>
    <x v="0"/>
    <x v="1"/>
    <x v="1"/>
    <x v="12"/>
    <x v="3"/>
    <n v="24"/>
    <n v="25.25"/>
    <n v="49.25"/>
    <n v="8"/>
    <n v="0"/>
    <n v="0"/>
    <n v="0"/>
    <x v="0"/>
    <x v="0"/>
    <x v="0"/>
    <x v="0"/>
    <x v="0"/>
    <x v="0"/>
    <x v="0"/>
    <x v="0"/>
    <x v="0"/>
    <x v="0"/>
  </r>
  <r>
    <x v="0"/>
    <x v="1"/>
    <x v="1"/>
    <x v="13"/>
    <x v="3"/>
    <n v="0"/>
    <n v="0"/>
    <n v="0"/>
    <n v="0"/>
    <n v="0"/>
    <n v="0"/>
    <n v="0"/>
    <x v="0"/>
    <x v="0"/>
    <x v="0"/>
    <x v="0"/>
    <x v="0"/>
    <x v="0"/>
    <x v="0"/>
    <x v="0"/>
    <x v="0"/>
    <x v="0"/>
  </r>
  <r>
    <x v="0"/>
    <x v="1"/>
    <x v="1"/>
    <x v="14"/>
    <x v="3"/>
    <n v="3289.31"/>
    <n v="6485.36"/>
    <n v="9774.67"/>
    <n v="150"/>
    <n v="29977"/>
    <n v="209839"/>
    <n v="0.33"/>
    <x v="0"/>
    <x v="0"/>
    <x v="0"/>
    <x v="0"/>
    <x v="0"/>
    <x v="0"/>
    <x v="0"/>
    <x v="0"/>
    <x v="0"/>
    <x v="0"/>
  </r>
  <r>
    <x v="0"/>
    <x v="1"/>
    <x v="1"/>
    <x v="15"/>
    <x v="3"/>
    <n v="0"/>
    <n v="0"/>
    <n v="0"/>
    <n v="0"/>
    <n v="0"/>
    <n v="0"/>
    <n v="0"/>
    <x v="0"/>
    <x v="0"/>
    <x v="0"/>
    <x v="0"/>
    <x v="0"/>
    <x v="0"/>
    <x v="0"/>
    <x v="0"/>
    <x v="0"/>
    <x v="0"/>
  </r>
  <r>
    <x v="0"/>
    <x v="1"/>
    <x v="2"/>
    <x v="16"/>
    <x v="3"/>
    <n v="184.44"/>
    <n v="138.34"/>
    <n v="322.77999999999997"/>
    <n v="9"/>
    <n v="43400"/>
    <n v="303800"/>
    <n v="0.01"/>
    <x v="0"/>
    <x v="0"/>
    <x v="0"/>
    <x v="0"/>
    <x v="0"/>
    <x v="0"/>
    <x v="0"/>
    <x v="0"/>
    <x v="0"/>
    <x v="0"/>
  </r>
  <r>
    <x v="0"/>
    <x v="1"/>
    <x v="2"/>
    <x v="17"/>
    <x v="3"/>
    <n v="2444.71"/>
    <n v="2160.39"/>
    <n v="4605.1000000000004"/>
    <n v="73"/>
    <n v="39277"/>
    <n v="274939"/>
    <n v="0.12"/>
    <x v="0"/>
    <x v="0"/>
    <x v="0"/>
    <x v="0"/>
    <x v="0"/>
    <x v="0"/>
    <x v="0"/>
    <x v="0"/>
    <x v="0"/>
    <x v="0"/>
  </r>
  <r>
    <x v="0"/>
    <x v="1"/>
    <x v="2"/>
    <x v="18"/>
    <x v="3"/>
    <n v="84"/>
    <n v="1101.95"/>
    <n v="1185.95"/>
    <n v="8"/>
    <n v="0"/>
    <n v="0"/>
    <n v="0"/>
    <x v="0"/>
    <x v="0"/>
    <x v="0"/>
    <x v="0"/>
    <x v="0"/>
    <x v="0"/>
    <x v="0"/>
    <x v="0"/>
    <x v="0"/>
    <x v="0"/>
  </r>
  <r>
    <x v="0"/>
    <x v="1"/>
    <x v="3"/>
    <x v="19"/>
    <x v="3"/>
    <n v="4291.45"/>
    <n v="2270.25"/>
    <n v="6561.7"/>
    <n v="21"/>
    <n v="31000"/>
    <n v="310000"/>
    <n v="0.21"/>
    <x v="0"/>
    <x v="0"/>
    <x v="0"/>
    <x v="0"/>
    <x v="0"/>
    <x v="0"/>
    <x v="0"/>
    <x v="0"/>
    <x v="0"/>
    <x v="0"/>
  </r>
  <r>
    <x v="0"/>
    <x v="1"/>
    <x v="3"/>
    <x v="20"/>
    <x v="3"/>
    <n v="4.4800000000000004"/>
    <n v="73.47"/>
    <n v="77.95"/>
    <n v="2"/>
    <n v="0"/>
    <n v="0"/>
    <n v="0"/>
    <x v="0"/>
    <x v="0"/>
    <x v="0"/>
    <x v="0"/>
    <x v="0"/>
    <x v="0"/>
    <x v="0"/>
    <x v="0"/>
    <x v="0"/>
    <x v="0"/>
  </r>
  <r>
    <x v="0"/>
    <x v="1"/>
    <x v="3"/>
    <x v="21"/>
    <x v="3"/>
    <n v="231.52"/>
    <n v="2328.89"/>
    <n v="2560.41"/>
    <n v="26"/>
    <n v="62000"/>
    <n v="620000"/>
    <n v="0.04"/>
    <x v="0"/>
    <x v="0"/>
    <x v="0"/>
    <x v="0"/>
    <x v="0"/>
    <x v="0"/>
    <x v="0"/>
    <x v="0"/>
    <x v="0"/>
    <x v="0"/>
  </r>
  <r>
    <x v="0"/>
    <x v="1"/>
    <x v="3"/>
    <x v="22"/>
    <x v="3"/>
    <n v="430.7"/>
    <n v="212.1"/>
    <n v="642.79999999999995"/>
    <n v="20"/>
    <n v="14973"/>
    <n v="149730"/>
    <n v="0.04"/>
    <x v="0"/>
    <x v="0"/>
    <x v="0"/>
    <x v="0"/>
    <x v="0"/>
    <x v="0"/>
    <x v="0"/>
    <x v="0"/>
    <x v="0"/>
    <x v="0"/>
  </r>
  <r>
    <x v="0"/>
    <x v="1"/>
    <x v="4"/>
    <x v="23"/>
    <x v="3"/>
    <n v="0"/>
    <n v="0"/>
    <n v="0"/>
    <n v="0"/>
    <n v="12710"/>
    <n v="88970"/>
    <n v="0"/>
    <x v="0"/>
    <x v="0"/>
    <x v="0"/>
    <x v="0"/>
    <x v="0"/>
    <x v="0"/>
    <x v="0"/>
    <x v="0"/>
    <x v="0"/>
    <x v="0"/>
  </r>
  <r>
    <x v="0"/>
    <x v="1"/>
    <x v="4"/>
    <x v="24"/>
    <x v="3"/>
    <n v="6.24"/>
    <n v="24.96"/>
    <n v="31.200000000000003"/>
    <n v="1"/>
    <n v="11377"/>
    <n v="79639"/>
    <n v="0"/>
    <x v="0"/>
    <x v="0"/>
    <x v="0"/>
    <x v="0"/>
    <x v="0"/>
    <x v="0"/>
    <x v="0"/>
    <x v="0"/>
    <x v="0"/>
    <x v="0"/>
  </r>
  <r>
    <x v="0"/>
    <x v="1"/>
    <x v="4"/>
    <x v="120"/>
    <x v="3"/>
    <n v="0"/>
    <n v="0"/>
    <n v="0"/>
    <n v="0"/>
    <e v="#N/A"/>
    <e v="#N/A"/>
    <n v="0"/>
    <x v="0"/>
    <x v="0"/>
    <x v="0"/>
    <x v="0"/>
    <x v="0"/>
    <x v="0"/>
    <x v="0"/>
    <x v="0"/>
    <x v="0"/>
    <x v="0"/>
  </r>
  <r>
    <x v="0"/>
    <x v="1"/>
    <x v="5"/>
    <x v="25"/>
    <x v="3"/>
    <n v="1220.5"/>
    <n v="0"/>
    <n v="1220.5"/>
    <n v="5"/>
    <n v="0"/>
    <n v="0"/>
    <n v="0"/>
    <x v="0"/>
    <x v="0"/>
    <x v="0"/>
    <x v="0"/>
    <x v="0"/>
    <x v="0"/>
    <x v="0"/>
    <x v="0"/>
    <x v="0"/>
    <x v="0"/>
  </r>
  <r>
    <x v="0"/>
    <x v="1"/>
    <x v="5"/>
    <x v="13"/>
    <x v="3"/>
    <n v="0"/>
    <n v="0"/>
    <n v="0"/>
    <n v="0"/>
    <n v="0"/>
    <n v="0"/>
    <n v="0"/>
    <x v="0"/>
    <x v="0"/>
    <x v="0"/>
    <x v="0"/>
    <x v="0"/>
    <x v="0"/>
    <x v="0"/>
    <x v="0"/>
    <x v="0"/>
    <x v="0"/>
  </r>
  <r>
    <x v="0"/>
    <x v="1"/>
    <x v="5"/>
    <x v="26"/>
    <x v="3"/>
    <n v="0"/>
    <n v="0"/>
    <n v="0"/>
    <n v="0"/>
    <n v="0"/>
    <n v="0"/>
    <n v="0"/>
    <x v="0"/>
    <x v="0"/>
    <x v="0"/>
    <x v="0"/>
    <x v="0"/>
    <x v="0"/>
    <x v="0"/>
    <x v="0"/>
    <x v="0"/>
    <x v="0"/>
  </r>
  <r>
    <x v="0"/>
    <x v="1"/>
    <x v="5"/>
    <x v="27"/>
    <x v="3"/>
    <n v="53.6"/>
    <n v="0"/>
    <n v="53.6"/>
    <n v="2"/>
    <n v="16523"/>
    <n v="165230"/>
    <n v="0"/>
    <x v="0"/>
    <x v="0"/>
    <x v="0"/>
    <x v="0"/>
    <x v="0"/>
    <x v="0"/>
    <x v="0"/>
    <x v="0"/>
    <x v="0"/>
    <x v="0"/>
  </r>
  <r>
    <x v="0"/>
    <x v="1"/>
    <x v="5"/>
    <x v="29"/>
    <x v="3"/>
    <n v="2.86"/>
    <n v="11.44"/>
    <n v="14.299999999999999"/>
    <n v="1"/>
    <n v="0"/>
    <n v="0"/>
    <n v="0"/>
    <x v="0"/>
    <x v="0"/>
    <x v="0"/>
    <x v="0"/>
    <x v="0"/>
    <x v="0"/>
    <x v="0"/>
    <x v="0"/>
    <x v="0"/>
    <x v="0"/>
  </r>
  <r>
    <x v="0"/>
    <x v="1"/>
    <x v="6"/>
    <x v="30"/>
    <x v="3"/>
    <n v="12063.54"/>
    <n v="11480.43"/>
    <n v="23543.97"/>
    <n v="61"/>
    <n v="0"/>
    <n v="0"/>
    <n v="0"/>
    <x v="0"/>
    <x v="0"/>
    <x v="0"/>
    <x v="0"/>
    <x v="0"/>
    <x v="0"/>
    <x v="0"/>
    <x v="0"/>
    <x v="0"/>
    <x v="0"/>
  </r>
  <r>
    <x v="0"/>
    <x v="1"/>
    <x v="6"/>
    <x v="31"/>
    <x v="3"/>
    <n v="34104.92"/>
    <n v="32383.41"/>
    <n v="66488.33"/>
    <n v="193"/>
    <n v="34100"/>
    <n v="238700"/>
    <n v="1.95"/>
    <x v="0"/>
    <x v="0"/>
    <x v="0"/>
    <x v="0"/>
    <x v="0"/>
    <x v="0"/>
    <x v="0"/>
    <x v="0"/>
    <x v="0"/>
    <x v="0"/>
  </r>
  <r>
    <x v="0"/>
    <x v="1"/>
    <x v="6"/>
    <x v="32"/>
    <x v="3"/>
    <n v="19124.259999999998"/>
    <n v="24745.46"/>
    <n v="43869.72"/>
    <n v="187"/>
    <n v="17577"/>
    <n v="123039"/>
    <n v="2.5"/>
    <x v="0"/>
    <x v="0"/>
    <x v="0"/>
    <x v="0"/>
    <x v="0"/>
    <x v="0"/>
    <x v="0"/>
    <x v="0"/>
    <x v="0"/>
    <x v="0"/>
  </r>
  <r>
    <x v="0"/>
    <x v="1"/>
    <x v="6"/>
    <x v="33"/>
    <x v="3"/>
    <n v="22595.599999999999"/>
    <n v="11455.44"/>
    <n v="34051.040000000001"/>
    <n v="82"/>
    <n v="0"/>
    <n v="0"/>
    <n v="0"/>
    <x v="0"/>
    <x v="0"/>
    <x v="0"/>
    <x v="0"/>
    <x v="0"/>
    <x v="0"/>
    <x v="0"/>
    <x v="0"/>
    <x v="0"/>
    <x v="0"/>
  </r>
  <r>
    <x v="0"/>
    <x v="1"/>
    <x v="7"/>
    <x v="34"/>
    <x v="3"/>
    <n v="158.4"/>
    <n v="0"/>
    <n v="158.4"/>
    <n v="2"/>
    <n v="67177"/>
    <n v="470239"/>
    <n v="0"/>
    <x v="0"/>
    <x v="0"/>
    <x v="0"/>
    <x v="0"/>
    <x v="0"/>
    <x v="0"/>
    <x v="0"/>
    <x v="0"/>
    <x v="0"/>
    <x v="0"/>
  </r>
  <r>
    <x v="0"/>
    <x v="1"/>
    <x v="8"/>
    <x v="35"/>
    <x v="3"/>
    <n v="342.74"/>
    <n v="1289.72"/>
    <n v="1632.46"/>
    <n v="10"/>
    <n v="0"/>
    <n v="0"/>
    <n v="0"/>
    <x v="0"/>
    <x v="0"/>
    <x v="0"/>
    <x v="0"/>
    <x v="0"/>
    <x v="0"/>
    <x v="0"/>
    <x v="0"/>
    <x v="0"/>
    <x v="0"/>
  </r>
  <r>
    <x v="0"/>
    <x v="1"/>
    <x v="8"/>
    <x v="36"/>
    <x v="3"/>
    <n v="558.41"/>
    <n v="739.77"/>
    <n v="1298.1799999999998"/>
    <n v="17"/>
    <n v="0"/>
    <n v="0"/>
    <n v="0"/>
    <x v="0"/>
    <x v="0"/>
    <x v="0"/>
    <x v="0"/>
    <x v="0"/>
    <x v="0"/>
    <x v="0"/>
    <x v="0"/>
    <x v="0"/>
    <x v="0"/>
  </r>
  <r>
    <x v="0"/>
    <x v="1"/>
    <x v="9"/>
    <x v="37"/>
    <x v="3"/>
    <n v="13917.88"/>
    <n v="2188.2600000000002"/>
    <n v="16106.14"/>
    <n v="34"/>
    <n v="32023"/>
    <n v="224161"/>
    <n v="0.5"/>
    <x v="0"/>
    <x v="0"/>
    <x v="0"/>
    <x v="0"/>
    <x v="0"/>
    <x v="0"/>
    <x v="0"/>
    <x v="0"/>
    <x v="0"/>
    <x v="0"/>
  </r>
  <r>
    <x v="0"/>
    <x v="1"/>
    <x v="9"/>
    <x v="38"/>
    <x v="3"/>
    <n v="0"/>
    <n v="0"/>
    <n v="0"/>
    <n v="0"/>
    <n v="0"/>
    <n v="0"/>
    <n v="0"/>
    <x v="0"/>
    <x v="0"/>
    <x v="0"/>
    <x v="0"/>
    <x v="0"/>
    <x v="0"/>
    <x v="0"/>
    <x v="0"/>
    <x v="0"/>
    <x v="0"/>
  </r>
  <r>
    <x v="0"/>
    <x v="1"/>
    <x v="9"/>
    <x v="39"/>
    <x v="3"/>
    <n v="9121.2999999999993"/>
    <n v="3012.5"/>
    <n v="12133.8"/>
    <n v="26"/>
    <n v="18352"/>
    <n v="128464"/>
    <n v="0.66"/>
    <x v="0"/>
    <x v="0"/>
    <x v="0"/>
    <x v="0"/>
    <x v="0"/>
    <x v="0"/>
    <x v="0"/>
    <x v="0"/>
    <x v="0"/>
    <x v="0"/>
  </r>
  <r>
    <x v="0"/>
    <x v="1"/>
    <x v="9"/>
    <x v="40"/>
    <x v="3"/>
    <n v="3531.96"/>
    <n v="796.04"/>
    <n v="4328"/>
    <n v="9"/>
    <n v="28923"/>
    <n v="202461"/>
    <n v="0.15"/>
    <x v="0"/>
    <x v="0"/>
    <x v="0"/>
    <x v="0"/>
    <x v="0"/>
    <x v="0"/>
    <x v="0"/>
    <x v="0"/>
    <x v="0"/>
    <x v="0"/>
  </r>
  <r>
    <x v="0"/>
    <x v="1"/>
    <x v="9"/>
    <x v="41"/>
    <x v="3"/>
    <n v="3313.82"/>
    <n v="1056.3800000000001"/>
    <n v="4370.2000000000007"/>
    <n v="7"/>
    <n v="0"/>
    <n v="0"/>
    <n v="0"/>
    <x v="0"/>
    <x v="0"/>
    <x v="0"/>
    <x v="0"/>
    <x v="0"/>
    <x v="0"/>
    <x v="0"/>
    <x v="0"/>
    <x v="0"/>
    <x v="0"/>
  </r>
  <r>
    <x v="0"/>
    <x v="1"/>
    <x v="10"/>
    <x v="42"/>
    <x v="3"/>
    <n v="0"/>
    <n v="97.5"/>
    <n v="97.5"/>
    <n v="1"/>
    <n v="0"/>
    <n v="0"/>
    <n v="0"/>
    <x v="0"/>
    <x v="0"/>
    <x v="0"/>
    <x v="0"/>
    <x v="0"/>
    <x v="0"/>
    <x v="0"/>
    <x v="0"/>
    <x v="0"/>
    <x v="0"/>
  </r>
  <r>
    <x v="0"/>
    <x v="1"/>
    <x v="10"/>
    <x v="43"/>
    <x v="3"/>
    <n v="878.8"/>
    <n v="2452.88"/>
    <n v="3331.6800000000003"/>
    <n v="23"/>
    <n v="0"/>
    <n v="0"/>
    <n v="0"/>
    <x v="0"/>
    <x v="0"/>
    <x v="0"/>
    <x v="0"/>
    <x v="0"/>
    <x v="0"/>
    <x v="0"/>
    <x v="0"/>
    <x v="0"/>
    <x v="0"/>
  </r>
  <r>
    <x v="0"/>
    <x v="1"/>
    <x v="10"/>
    <x v="44"/>
    <x v="3"/>
    <n v="1568.5"/>
    <n v="1569.2"/>
    <n v="3137.7"/>
    <n v="20"/>
    <n v="23777"/>
    <n v="237770"/>
    <n v="0.13"/>
    <x v="0"/>
    <x v="0"/>
    <x v="0"/>
    <x v="0"/>
    <x v="0"/>
    <x v="0"/>
    <x v="0"/>
    <x v="0"/>
    <x v="0"/>
    <x v="0"/>
  </r>
  <r>
    <x v="0"/>
    <x v="1"/>
    <x v="10"/>
    <x v="45"/>
    <x v="3"/>
    <n v="436.28"/>
    <n v="81.900000000000006"/>
    <n v="518.17999999999995"/>
    <n v="8"/>
    <n v="0"/>
    <n v="0"/>
    <n v="0"/>
    <x v="0"/>
    <x v="0"/>
    <x v="0"/>
    <x v="0"/>
    <x v="0"/>
    <x v="0"/>
    <x v="0"/>
    <x v="0"/>
    <x v="0"/>
    <x v="0"/>
  </r>
  <r>
    <x v="0"/>
    <x v="1"/>
    <x v="10"/>
    <x v="46"/>
    <x v="3"/>
    <n v="358.67"/>
    <n v="67.08"/>
    <n v="425.75"/>
    <n v="7"/>
    <n v="0"/>
    <n v="0"/>
    <n v="0"/>
    <x v="0"/>
    <x v="0"/>
    <x v="0"/>
    <x v="0"/>
    <x v="0"/>
    <x v="0"/>
    <x v="0"/>
    <x v="0"/>
    <x v="0"/>
    <x v="0"/>
  </r>
  <r>
    <x v="0"/>
    <x v="1"/>
    <x v="10"/>
    <x v="47"/>
    <x v="3"/>
    <n v="0"/>
    <n v="0"/>
    <n v="0"/>
    <n v="0"/>
    <n v="0"/>
    <n v="0"/>
    <n v="0"/>
    <x v="0"/>
    <x v="0"/>
    <x v="0"/>
    <x v="0"/>
    <x v="0"/>
    <x v="0"/>
    <x v="0"/>
    <x v="0"/>
    <x v="0"/>
    <x v="0"/>
  </r>
  <r>
    <x v="0"/>
    <x v="1"/>
    <x v="10"/>
    <x v="48"/>
    <x v="3"/>
    <n v="34.07"/>
    <n v="232.95"/>
    <n v="267.02"/>
    <n v="6"/>
    <n v="33077"/>
    <n v="330770"/>
    <n v="0.01"/>
    <x v="0"/>
    <x v="0"/>
    <x v="0"/>
    <x v="0"/>
    <x v="0"/>
    <x v="0"/>
    <x v="0"/>
    <x v="0"/>
    <x v="0"/>
    <x v="0"/>
  </r>
  <r>
    <x v="0"/>
    <x v="1"/>
    <x v="10"/>
    <x v="49"/>
    <x v="3"/>
    <n v="760.24"/>
    <n v="45.76"/>
    <n v="806"/>
    <n v="9"/>
    <n v="67177"/>
    <n v="671770"/>
    <n v="0.01"/>
    <x v="0"/>
    <x v="0"/>
    <x v="0"/>
    <x v="0"/>
    <x v="0"/>
    <x v="0"/>
    <x v="0"/>
    <x v="0"/>
    <x v="0"/>
    <x v="0"/>
  </r>
  <r>
    <x v="0"/>
    <x v="1"/>
    <x v="10"/>
    <x v="50"/>
    <x v="3"/>
    <n v="0"/>
    <n v="0"/>
    <n v="0"/>
    <n v="0"/>
    <n v="36177"/>
    <n v="361770"/>
    <n v="0"/>
    <x v="0"/>
    <x v="0"/>
    <x v="0"/>
    <x v="0"/>
    <x v="0"/>
    <x v="0"/>
    <x v="0"/>
    <x v="0"/>
    <x v="0"/>
    <x v="0"/>
  </r>
  <r>
    <x v="0"/>
    <x v="1"/>
    <x v="10"/>
    <x v="51"/>
    <x v="3"/>
    <n v="0"/>
    <n v="116.35"/>
    <n v="116.35"/>
    <n v="5"/>
    <n v="14477"/>
    <n v="144770"/>
    <n v="0.01"/>
    <x v="0"/>
    <x v="0"/>
    <x v="0"/>
    <x v="0"/>
    <x v="0"/>
    <x v="0"/>
    <x v="0"/>
    <x v="0"/>
    <x v="0"/>
    <x v="0"/>
  </r>
  <r>
    <x v="0"/>
    <x v="1"/>
    <x v="11"/>
    <x v="52"/>
    <x v="3"/>
    <n v="404"/>
    <n v="154.15"/>
    <n v="558.15"/>
    <n v="12"/>
    <n v="0"/>
    <n v="0"/>
    <n v="0"/>
    <x v="0"/>
    <x v="0"/>
    <x v="0"/>
    <x v="0"/>
    <x v="0"/>
    <x v="0"/>
    <x v="0"/>
    <x v="0"/>
    <x v="0"/>
    <x v="0"/>
  </r>
  <r>
    <x v="0"/>
    <x v="1"/>
    <x v="12"/>
    <x v="53"/>
    <x v="3"/>
    <n v="0"/>
    <n v="35"/>
    <n v="35"/>
    <n v="1"/>
    <n v="0"/>
    <n v="0"/>
    <n v="0"/>
    <x v="0"/>
    <x v="0"/>
    <x v="0"/>
    <x v="0"/>
    <x v="0"/>
    <x v="0"/>
    <x v="0"/>
    <x v="0"/>
    <x v="0"/>
    <x v="0"/>
  </r>
  <r>
    <x v="0"/>
    <x v="1"/>
    <x v="12"/>
    <x v="54"/>
    <x v="3"/>
    <n v="0"/>
    <n v="0"/>
    <n v="0"/>
    <n v="0"/>
    <n v="0"/>
    <n v="0"/>
    <n v="0"/>
    <x v="0"/>
    <x v="0"/>
    <x v="0"/>
    <x v="0"/>
    <x v="0"/>
    <x v="0"/>
    <x v="0"/>
    <x v="0"/>
    <x v="0"/>
    <x v="0"/>
  </r>
  <r>
    <x v="0"/>
    <x v="1"/>
    <x v="12"/>
    <x v="55"/>
    <x v="3"/>
    <n v="0"/>
    <n v="0"/>
    <n v="0"/>
    <n v="0"/>
    <n v="0"/>
    <n v="0"/>
    <n v="0"/>
    <x v="0"/>
    <x v="0"/>
    <x v="0"/>
    <x v="0"/>
    <x v="0"/>
    <x v="0"/>
    <x v="0"/>
    <x v="0"/>
    <x v="0"/>
    <x v="0"/>
  </r>
  <r>
    <x v="0"/>
    <x v="1"/>
    <x v="13"/>
    <x v="56"/>
    <x v="3"/>
    <n v="0"/>
    <n v="0"/>
    <n v="0"/>
    <n v="0"/>
    <n v="0"/>
    <n v="0"/>
    <n v="0"/>
    <x v="0"/>
    <x v="0"/>
    <x v="0"/>
    <x v="0"/>
    <x v="0"/>
    <x v="0"/>
    <x v="0"/>
    <x v="0"/>
    <x v="0"/>
    <x v="0"/>
  </r>
  <r>
    <x v="0"/>
    <x v="1"/>
    <x v="13"/>
    <x v="57"/>
    <x v="3"/>
    <n v="2564.9299999999998"/>
    <n v="1635.3"/>
    <n v="4200.2299999999996"/>
    <n v="27"/>
    <n v="24273"/>
    <n v="242730"/>
    <n v="0.17"/>
    <x v="0"/>
    <x v="0"/>
    <x v="0"/>
    <x v="0"/>
    <x v="0"/>
    <x v="0"/>
    <x v="0"/>
    <x v="0"/>
    <x v="0"/>
    <x v="0"/>
  </r>
  <r>
    <x v="0"/>
    <x v="1"/>
    <x v="13"/>
    <x v="58"/>
    <x v="3"/>
    <n v="574.03"/>
    <n v="3140.27"/>
    <n v="3714.3"/>
    <n v="24"/>
    <n v="0"/>
    <n v="0"/>
    <n v="0"/>
    <x v="0"/>
    <x v="0"/>
    <x v="0"/>
    <x v="0"/>
    <x v="0"/>
    <x v="0"/>
    <x v="0"/>
    <x v="0"/>
    <x v="0"/>
    <x v="0"/>
  </r>
  <r>
    <x v="0"/>
    <x v="1"/>
    <x v="14"/>
    <x v="59"/>
    <x v="3"/>
    <n v="359.72"/>
    <n v="2158.16"/>
    <n v="2517.88"/>
    <n v="72"/>
    <n v="8277"/>
    <n v="57939"/>
    <n v="0.3"/>
    <x v="0"/>
    <x v="0"/>
    <x v="0"/>
    <x v="0"/>
    <x v="0"/>
    <x v="0"/>
    <x v="0"/>
    <x v="0"/>
    <x v="0"/>
    <x v="0"/>
  </r>
  <r>
    <x v="0"/>
    <x v="1"/>
    <x v="15"/>
    <x v="60"/>
    <x v="3"/>
    <n v="0"/>
    <n v="0"/>
    <n v="0"/>
    <n v="0"/>
    <n v="0"/>
    <n v="0"/>
    <n v="0"/>
    <x v="0"/>
    <x v="0"/>
    <x v="0"/>
    <x v="0"/>
    <x v="0"/>
    <x v="0"/>
    <x v="0"/>
    <x v="0"/>
    <x v="0"/>
    <x v="0"/>
  </r>
  <r>
    <x v="0"/>
    <x v="1"/>
    <x v="16"/>
    <x v="61"/>
    <x v="3"/>
    <n v="81.150000000000006"/>
    <n v="484.05"/>
    <n v="565.20000000000005"/>
    <n v="5"/>
    <n v="0"/>
    <n v="0"/>
    <n v="0"/>
    <x v="0"/>
    <x v="0"/>
    <x v="0"/>
    <x v="0"/>
    <x v="0"/>
    <x v="0"/>
    <x v="0"/>
    <x v="0"/>
    <x v="0"/>
    <x v="0"/>
  </r>
  <r>
    <x v="0"/>
    <x v="1"/>
    <x v="17"/>
    <x v="62"/>
    <x v="3"/>
    <n v="83.6"/>
    <n v="53.99"/>
    <n v="137.59"/>
    <n v="18"/>
    <n v="0"/>
    <n v="0"/>
    <n v="0"/>
    <x v="0"/>
    <x v="0"/>
    <x v="0"/>
    <x v="0"/>
    <x v="0"/>
    <x v="0"/>
    <x v="0"/>
    <x v="0"/>
    <x v="0"/>
    <x v="0"/>
  </r>
  <r>
    <x v="0"/>
    <x v="1"/>
    <x v="17"/>
    <x v="63"/>
    <x v="3"/>
    <n v="80.8"/>
    <n v="312"/>
    <n v="392.8"/>
    <n v="5"/>
    <n v="0"/>
    <n v="0"/>
    <n v="0"/>
    <x v="0"/>
    <x v="0"/>
    <x v="0"/>
    <x v="0"/>
    <x v="0"/>
    <x v="0"/>
    <x v="0"/>
    <x v="0"/>
    <x v="0"/>
    <x v="0"/>
  </r>
  <r>
    <x v="0"/>
    <x v="1"/>
    <x v="18"/>
    <x v="64"/>
    <x v="3"/>
    <n v="6075.95"/>
    <n v="1333.14"/>
    <n v="7409.09"/>
    <n v="46"/>
    <n v="22723"/>
    <n v="159061"/>
    <n v="0.33"/>
    <x v="0"/>
    <x v="0"/>
    <x v="0"/>
    <x v="0"/>
    <x v="0"/>
    <x v="0"/>
    <x v="0"/>
    <x v="0"/>
    <x v="0"/>
    <x v="0"/>
  </r>
  <r>
    <x v="0"/>
    <x v="1"/>
    <x v="18"/>
    <x v="65"/>
    <x v="3"/>
    <n v="4.1500000000000004"/>
    <n v="16.59"/>
    <n v="20.740000000000002"/>
    <n v="1"/>
    <n v="0"/>
    <n v="0"/>
    <n v="0"/>
    <x v="0"/>
    <x v="0"/>
    <x v="0"/>
    <x v="0"/>
    <x v="0"/>
    <x v="0"/>
    <x v="0"/>
    <x v="0"/>
    <x v="0"/>
    <x v="0"/>
  </r>
  <r>
    <x v="0"/>
    <x v="1"/>
    <x v="19"/>
    <x v="66"/>
    <x v="3"/>
    <n v="54.4"/>
    <n v="151.44999999999999"/>
    <n v="205.85"/>
    <n v="4"/>
    <n v="0"/>
    <n v="0"/>
    <n v="0"/>
    <x v="0"/>
    <x v="0"/>
    <x v="0"/>
    <x v="0"/>
    <x v="0"/>
    <x v="0"/>
    <x v="0"/>
    <x v="0"/>
    <x v="0"/>
    <x v="0"/>
  </r>
  <r>
    <x v="0"/>
    <x v="1"/>
    <x v="20"/>
    <x v="67"/>
    <x v="3"/>
    <n v="36083.32"/>
    <n v="14434.01"/>
    <n v="50517.33"/>
    <n v="35"/>
    <n v="0"/>
    <n v="0"/>
    <n v="0"/>
    <x v="0"/>
    <x v="0"/>
    <x v="0"/>
    <x v="0"/>
    <x v="0"/>
    <x v="0"/>
    <x v="0"/>
    <x v="0"/>
    <x v="0"/>
    <x v="0"/>
  </r>
  <r>
    <x v="0"/>
    <x v="1"/>
    <x v="20"/>
    <x v="68"/>
    <x v="3"/>
    <n v="72371.8"/>
    <n v="27317.24"/>
    <n v="99689.040000000008"/>
    <n v="67"/>
    <n v="0"/>
    <n v="0"/>
    <n v="0"/>
    <x v="0"/>
    <x v="0"/>
    <x v="0"/>
    <x v="0"/>
    <x v="0"/>
    <x v="0"/>
    <x v="0"/>
    <x v="0"/>
    <x v="0"/>
    <x v="0"/>
  </r>
  <r>
    <x v="0"/>
    <x v="1"/>
    <x v="21"/>
    <x v="69"/>
    <x v="3"/>
    <n v="334.4"/>
    <n v="1658.8"/>
    <n v="1993.1999999999998"/>
    <n v="6"/>
    <n v="31000"/>
    <n v="310000"/>
    <n v="0.06"/>
    <x v="0"/>
    <x v="0"/>
    <x v="0"/>
    <x v="0"/>
    <x v="0"/>
    <x v="0"/>
    <x v="0"/>
    <x v="0"/>
    <x v="0"/>
    <x v="0"/>
  </r>
  <r>
    <x v="0"/>
    <x v="1"/>
    <x v="21"/>
    <x v="70"/>
    <x v="3"/>
    <n v="2002.73"/>
    <n v="810.22"/>
    <n v="2812.95"/>
    <n v="18"/>
    <n v="62000"/>
    <n v="620000"/>
    <n v="0.05"/>
    <x v="0"/>
    <x v="0"/>
    <x v="0"/>
    <x v="0"/>
    <x v="0"/>
    <x v="0"/>
    <x v="0"/>
    <x v="0"/>
    <x v="0"/>
    <x v="0"/>
  </r>
  <r>
    <x v="0"/>
    <x v="1"/>
    <x v="21"/>
    <x v="71"/>
    <x v="3"/>
    <n v="2878.25"/>
    <n v="4489.24"/>
    <n v="7367.49"/>
    <n v="29"/>
    <n v="50623"/>
    <n v="506230"/>
    <n v="0.15"/>
    <x v="0"/>
    <x v="0"/>
    <x v="0"/>
    <x v="0"/>
    <x v="0"/>
    <x v="0"/>
    <x v="0"/>
    <x v="0"/>
    <x v="0"/>
    <x v="0"/>
  </r>
  <r>
    <x v="0"/>
    <x v="1"/>
    <x v="21"/>
    <x v="72"/>
    <x v="3"/>
    <n v="4073.14"/>
    <n v="5258.46"/>
    <n v="9331.6"/>
    <n v="48"/>
    <n v="29977"/>
    <n v="299770"/>
    <n v="0.31"/>
    <x v="0"/>
    <x v="0"/>
    <x v="0"/>
    <x v="0"/>
    <x v="0"/>
    <x v="0"/>
    <x v="0"/>
    <x v="0"/>
    <x v="0"/>
    <x v="0"/>
  </r>
  <r>
    <x v="0"/>
    <x v="1"/>
    <x v="21"/>
    <x v="73"/>
    <x v="3"/>
    <n v="6500.73"/>
    <n v="2462.13"/>
    <n v="8962.86"/>
    <n v="48"/>
    <n v="27900"/>
    <n v="279000"/>
    <n v="0.32"/>
    <x v="0"/>
    <x v="0"/>
    <x v="0"/>
    <x v="0"/>
    <x v="0"/>
    <x v="0"/>
    <x v="0"/>
    <x v="0"/>
    <x v="0"/>
    <x v="0"/>
  </r>
  <r>
    <x v="0"/>
    <x v="1"/>
    <x v="22"/>
    <x v="74"/>
    <x v="3"/>
    <n v="329.14"/>
    <n v="2677.16"/>
    <n v="3006.2999999999997"/>
    <n v="6"/>
    <n v="13423"/>
    <n v="134230"/>
    <n v="0.22"/>
    <x v="0"/>
    <x v="0"/>
    <x v="0"/>
    <x v="0"/>
    <x v="0"/>
    <x v="0"/>
    <x v="0"/>
    <x v="0"/>
    <x v="0"/>
    <x v="0"/>
  </r>
  <r>
    <x v="0"/>
    <x v="1"/>
    <x v="22"/>
    <x v="75"/>
    <x v="3"/>
    <n v="1494.88"/>
    <n v="2824.57"/>
    <n v="4319.4500000000007"/>
    <n v="15"/>
    <n v="14477"/>
    <n v="144770"/>
    <n v="0.3"/>
    <x v="0"/>
    <x v="0"/>
    <x v="0"/>
    <x v="0"/>
    <x v="0"/>
    <x v="0"/>
    <x v="0"/>
    <x v="0"/>
    <x v="0"/>
    <x v="0"/>
  </r>
  <r>
    <x v="0"/>
    <x v="1"/>
    <x v="22"/>
    <x v="73"/>
    <x v="3"/>
    <n v="308.8"/>
    <n v="0"/>
    <n v="308.8"/>
    <n v="3"/>
    <n v="27900"/>
    <n v="279000"/>
    <n v="0.01"/>
    <x v="0"/>
    <x v="0"/>
    <x v="0"/>
    <x v="0"/>
    <x v="0"/>
    <x v="0"/>
    <x v="0"/>
    <x v="0"/>
    <x v="0"/>
    <x v="0"/>
  </r>
  <r>
    <x v="0"/>
    <x v="1"/>
    <x v="22"/>
    <x v="76"/>
    <x v="3"/>
    <n v="1035.79"/>
    <n v="5128.03"/>
    <n v="6163.82"/>
    <n v="12"/>
    <n v="13950"/>
    <n v="139500"/>
    <n v="0.44"/>
    <x v="0"/>
    <x v="0"/>
    <x v="0"/>
    <x v="0"/>
    <x v="0"/>
    <x v="0"/>
    <x v="0"/>
    <x v="0"/>
    <x v="0"/>
    <x v="0"/>
  </r>
  <r>
    <x v="0"/>
    <x v="1"/>
    <x v="22"/>
    <x v="121"/>
    <x v="3"/>
    <n v="329.28"/>
    <n v="562.32000000000005"/>
    <n v="891.6"/>
    <n v="5"/>
    <e v="#N/A"/>
    <e v="#N/A"/>
    <n v="0"/>
    <x v="0"/>
    <x v="0"/>
    <x v="0"/>
    <x v="0"/>
    <x v="0"/>
    <x v="0"/>
    <x v="0"/>
    <x v="0"/>
    <x v="0"/>
    <x v="0"/>
  </r>
  <r>
    <x v="0"/>
    <x v="1"/>
    <x v="23"/>
    <x v="77"/>
    <x v="3"/>
    <n v="0"/>
    <n v="0"/>
    <n v="0"/>
    <n v="0"/>
    <n v="0"/>
    <n v="0"/>
    <n v="0"/>
    <x v="0"/>
    <x v="0"/>
    <x v="0"/>
    <x v="0"/>
    <x v="0"/>
    <x v="0"/>
    <x v="0"/>
    <x v="0"/>
    <x v="0"/>
    <x v="0"/>
  </r>
  <r>
    <x v="0"/>
    <x v="1"/>
    <x v="24"/>
    <x v="78"/>
    <x v="3"/>
    <n v="5391.97"/>
    <n v="3846.05"/>
    <n v="9238.02"/>
    <n v="230"/>
    <n v="20677"/>
    <n v="144739"/>
    <n v="0.45"/>
    <x v="0"/>
    <x v="0"/>
    <x v="0"/>
    <x v="0"/>
    <x v="0"/>
    <x v="0"/>
    <x v="0"/>
    <x v="0"/>
    <x v="0"/>
    <x v="0"/>
  </r>
  <r>
    <x v="0"/>
    <x v="1"/>
    <x v="24"/>
    <x v="79"/>
    <x v="3"/>
    <n v="4.8"/>
    <n v="0"/>
    <n v="4.8"/>
    <n v="1"/>
    <n v="20150"/>
    <n v="141050"/>
    <n v="0"/>
    <x v="0"/>
    <x v="0"/>
    <x v="0"/>
    <x v="0"/>
    <x v="0"/>
    <x v="0"/>
    <x v="0"/>
    <x v="0"/>
    <x v="0"/>
    <x v="0"/>
  </r>
  <r>
    <x v="0"/>
    <x v="1"/>
    <x v="24"/>
    <x v="81"/>
    <x v="3"/>
    <n v="329.28"/>
    <n v="169.94"/>
    <n v="499.21999999999997"/>
    <n v="11"/>
    <n v="18600"/>
    <n v="130200"/>
    <n v="0.03"/>
    <x v="0"/>
    <x v="0"/>
    <x v="0"/>
    <x v="0"/>
    <x v="0"/>
    <x v="0"/>
    <x v="0"/>
    <x v="0"/>
    <x v="0"/>
    <x v="0"/>
  </r>
  <r>
    <x v="0"/>
    <x v="1"/>
    <x v="24"/>
    <x v="82"/>
    <x v="3"/>
    <n v="7831.71"/>
    <n v="8930.84"/>
    <n v="16762.55"/>
    <n v="430"/>
    <n v="18600"/>
    <n v="130200"/>
    <n v="0.9"/>
    <x v="0"/>
    <x v="0"/>
    <x v="0"/>
    <x v="0"/>
    <x v="0"/>
    <x v="0"/>
    <x v="0"/>
    <x v="0"/>
    <x v="0"/>
    <x v="0"/>
  </r>
  <r>
    <x v="0"/>
    <x v="1"/>
    <x v="24"/>
    <x v="122"/>
    <x v="3"/>
    <n v="358.9"/>
    <n v="218"/>
    <n v="576.9"/>
    <n v="15"/>
    <e v="#N/A"/>
    <e v="#N/A"/>
    <n v="0"/>
    <x v="0"/>
    <x v="0"/>
    <x v="0"/>
    <x v="0"/>
    <x v="0"/>
    <x v="0"/>
    <x v="0"/>
    <x v="0"/>
    <x v="0"/>
    <x v="0"/>
  </r>
  <r>
    <x v="0"/>
    <x v="1"/>
    <x v="24"/>
    <x v="83"/>
    <x v="3"/>
    <n v="237.64"/>
    <n v="36.46"/>
    <n v="274.09999999999997"/>
    <n v="6"/>
    <n v="17050"/>
    <n v="119350"/>
    <n v="0.02"/>
    <x v="0"/>
    <x v="0"/>
    <x v="0"/>
    <x v="0"/>
    <x v="0"/>
    <x v="0"/>
    <x v="0"/>
    <x v="0"/>
    <x v="0"/>
    <x v="0"/>
  </r>
  <r>
    <x v="0"/>
    <x v="1"/>
    <x v="24"/>
    <x v="123"/>
    <x v="3"/>
    <n v="0"/>
    <n v="0"/>
    <n v="0"/>
    <n v="0"/>
    <n v="29977"/>
    <n v="209839"/>
    <n v="0"/>
    <x v="0"/>
    <x v="0"/>
    <x v="0"/>
    <x v="0"/>
    <x v="0"/>
    <x v="0"/>
    <x v="0"/>
    <x v="0"/>
    <x v="0"/>
    <x v="0"/>
  </r>
  <r>
    <x v="0"/>
    <x v="1"/>
    <x v="24"/>
    <x v="10"/>
    <x v="3"/>
    <n v="64.8"/>
    <n v="0"/>
    <n v="64.8"/>
    <n v="3"/>
    <n v="44423"/>
    <n v="310961"/>
    <n v="0"/>
    <x v="0"/>
    <x v="0"/>
    <x v="0"/>
    <x v="0"/>
    <x v="0"/>
    <x v="0"/>
    <x v="0"/>
    <x v="0"/>
    <x v="0"/>
    <x v="0"/>
  </r>
  <r>
    <x v="0"/>
    <x v="1"/>
    <x v="24"/>
    <x v="85"/>
    <x v="3"/>
    <n v="291.7"/>
    <n v="0"/>
    <n v="291.7"/>
    <n v="7"/>
    <n v="0"/>
    <n v="0"/>
    <n v="0"/>
    <x v="0"/>
    <x v="0"/>
    <x v="0"/>
    <x v="0"/>
    <x v="0"/>
    <x v="0"/>
    <x v="0"/>
    <x v="0"/>
    <x v="0"/>
    <x v="0"/>
  </r>
  <r>
    <x v="0"/>
    <x v="1"/>
    <x v="24"/>
    <x v="13"/>
    <x v="3"/>
    <n v="0"/>
    <n v="0"/>
    <n v="0"/>
    <n v="0"/>
    <n v="0"/>
    <n v="0"/>
    <n v="0"/>
    <x v="0"/>
    <x v="0"/>
    <x v="0"/>
    <x v="0"/>
    <x v="0"/>
    <x v="0"/>
    <x v="0"/>
    <x v="0"/>
    <x v="0"/>
    <x v="0"/>
  </r>
  <r>
    <x v="0"/>
    <x v="1"/>
    <x v="24"/>
    <x v="86"/>
    <x v="3"/>
    <n v="2366.96"/>
    <n v="1368.64"/>
    <n v="3735.6000000000004"/>
    <n v="81"/>
    <n v="15500"/>
    <n v="108500"/>
    <n v="0.24"/>
    <x v="0"/>
    <x v="0"/>
    <x v="0"/>
    <x v="0"/>
    <x v="0"/>
    <x v="0"/>
    <x v="0"/>
    <x v="0"/>
    <x v="0"/>
    <x v="0"/>
  </r>
  <r>
    <x v="0"/>
    <x v="1"/>
    <x v="26"/>
    <x v="87"/>
    <x v="3"/>
    <n v="0"/>
    <n v="0"/>
    <n v="0"/>
    <n v="0"/>
    <n v="4650"/>
    <n v="32550"/>
    <n v="0"/>
    <x v="0"/>
    <x v="0"/>
    <x v="0"/>
    <x v="0"/>
    <x v="0"/>
    <x v="0"/>
    <x v="0"/>
    <x v="0"/>
    <x v="0"/>
    <x v="0"/>
  </r>
  <r>
    <x v="0"/>
    <x v="1"/>
    <x v="26"/>
    <x v="88"/>
    <x v="3"/>
    <n v="0"/>
    <n v="0"/>
    <n v="0"/>
    <n v="0"/>
    <n v="4650"/>
    <n v="32550"/>
    <n v="0"/>
    <x v="0"/>
    <x v="0"/>
    <x v="0"/>
    <x v="0"/>
    <x v="0"/>
    <x v="0"/>
    <x v="0"/>
    <x v="0"/>
    <x v="0"/>
    <x v="0"/>
  </r>
  <r>
    <x v="0"/>
    <x v="1"/>
    <x v="27"/>
    <x v="89"/>
    <x v="3"/>
    <n v="0"/>
    <n v="0"/>
    <n v="0"/>
    <n v="0"/>
    <n v="6727"/>
    <n v="47089"/>
    <n v="0"/>
    <x v="0"/>
    <x v="0"/>
    <x v="0"/>
    <x v="0"/>
    <x v="0"/>
    <x v="0"/>
    <x v="0"/>
    <x v="0"/>
    <x v="0"/>
    <x v="0"/>
  </r>
  <r>
    <x v="0"/>
    <x v="1"/>
    <x v="27"/>
    <x v="90"/>
    <x v="3"/>
    <n v="0"/>
    <n v="0"/>
    <n v="0"/>
    <n v="0"/>
    <n v="6727"/>
    <n v="47089"/>
    <n v="0"/>
    <x v="0"/>
    <x v="0"/>
    <x v="0"/>
    <x v="0"/>
    <x v="0"/>
    <x v="0"/>
    <x v="0"/>
    <x v="0"/>
    <x v="0"/>
    <x v="0"/>
  </r>
  <r>
    <x v="0"/>
    <x v="1"/>
    <x v="27"/>
    <x v="91"/>
    <x v="3"/>
    <n v="0"/>
    <n v="0"/>
    <n v="0"/>
    <n v="0"/>
    <n v="6727"/>
    <n v="47089"/>
    <n v="0"/>
    <x v="0"/>
    <x v="0"/>
    <x v="0"/>
    <x v="0"/>
    <x v="0"/>
    <x v="0"/>
    <x v="0"/>
    <x v="0"/>
    <x v="0"/>
    <x v="0"/>
  </r>
  <r>
    <x v="0"/>
    <x v="1"/>
    <x v="28"/>
    <x v="92"/>
    <x v="3"/>
    <n v="0"/>
    <n v="0"/>
    <n v="0"/>
    <n v="0"/>
    <n v="0"/>
    <n v="0"/>
    <n v="0"/>
    <x v="0"/>
    <x v="0"/>
    <x v="0"/>
    <x v="0"/>
    <x v="0"/>
    <x v="0"/>
    <x v="0"/>
    <x v="0"/>
    <x v="0"/>
    <x v="0"/>
  </r>
  <r>
    <x v="0"/>
    <x v="1"/>
    <x v="29"/>
    <x v="93"/>
    <x v="3"/>
    <n v="1416.39"/>
    <n v="884.11"/>
    <n v="2300.5"/>
    <n v="16"/>
    <n v="0"/>
    <n v="0"/>
    <n v="0"/>
    <x v="0"/>
    <x v="0"/>
    <x v="0"/>
    <x v="0"/>
    <x v="0"/>
    <x v="0"/>
    <x v="0"/>
    <x v="0"/>
    <x v="0"/>
    <x v="0"/>
  </r>
  <r>
    <x v="0"/>
    <x v="1"/>
    <x v="29"/>
    <x v="94"/>
    <x v="3"/>
    <n v="1153.9100000000001"/>
    <n v="242.19"/>
    <n v="1396.1000000000001"/>
    <n v="9"/>
    <n v="0"/>
    <n v="0"/>
    <n v="0"/>
    <x v="0"/>
    <x v="0"/>
    <x v="0"/>
    <x v="0"/>
    <x v="0"/>
    <x v="0"/>
    <x v="0"/>
    <x v="0"/>
    <x v="0"/>
    <x v="0"/>
  </r>
  <r>
    <x v="0"/>
    <x v="1"/>
    <x v="29"/>
    <x v="95"/>
    <x v="3"/>
    <n v="33.119999999999997"/>
    <n v="298.08"/>
    <n v="331.2"/>
    <n v="1"/>
    <n v="0"/>
    <n v="0"/>
    <n v="0"/>
    <x v="0"/>
    <x v="0"/>
    <x v="0"/>
    <x v="0"/>
    <x v="0"/>
    <x v="0"/>
    <x v="0"/>
    <x v="0"/>
    <x v="0"/>
    <x v="0"/>
  </r>
  <r>
    <x v="0"/>
    <x v="1"/>
    <x v="29"/>
    <x v="124"/>
    <x v="3"/>
    <n v="1325.61"/>
    <n v="293.77"/>
    <n v="1619.3799999999999"/>
    <n v="10"/>
    <e v="#N/A"/>
    <e v="#N/A"/>
    <n v="0"/>
    <x v="0"/>
    <x v="0"/>
    <x v="0"/>
    <x v="0"/>
    <x v="0"/>
    <x v="0"/>
    <x v="0"/>
    <x v="0"/>
    <x v="0"/>
    <x v="0"/>
  </r>
  <r>
    <x v="0"/>
    <x v="1"/>
    <x v="29"/>
    <x v="96"/>
    <x v="3"/>
    <n v="2575.46"/>
    <n v="2883.16"/>
    <n v="5458.62"/>
    <n v="29"/>
    <n v="0"/>
    <n v="0"/>
    <n v="0"/>
    <x v="0"/>
    <x v="0"/>
    <x v="0"/>
    <x v="0"/>
    <x v="0"/>
    <x v="0"/>
    <x v="0"/>
    <x v="0"/>
    <x v="0"/>
    <x v="0"/>
  </r>
  <r>
    <x v="0"/>
    <x v="1"/>
    <x v="29"/>
    <x v="97"/>
    <x v="3"/>
    <n v="1033.8800000000001"/>
    <n v="5049.6400000000003"/>
    <n v="6083.52"/>
    <n v="17"/>
    <n v="17577"/>
    <n v="175770"/>
    <n v="0.35"/>
    <x v="0"/>
    <x v="0"/>
    <x v="0"/>
    <x v="0"/>
    <x v="0"/>
    <x v="0"/>
    <x v="0"/>
    <x v="0"/>
    <x v="0"/>
    <x v="0"/>
  </r>
  <r>
    <x v="0"/>
    <x v="1"/>
    <x v="30"/>
    <x v="98"/>
    <x v="3"/>
    <n v="6362.16"/>
    <n v="84978.39"/>
    <n v="91340.55"/>
    <n v="273"/>
    <n v="36177"/>
    <n v="253239"/>
    <n v="2.52"/>
    <x v="0"/>
    <x v="0"/>
    <x v="0"/>
    <x v="0"/>
    <x v="0"/>
    <x v="0"/>
    <x v="0"/>
    <x v="0"/>
    <x v="0"/>
    <x v="0"/>
  </r>
  <r>
    <x v="0"/>
    <x v="1"/>
    <x v="30"/>
    <x v="99"/>
    <x v="3"/>
    <n v="8047.81"/>
    <n v="78367.460000000006"/>
    <n v="86415.27"/>
    <n v="315"/>
    <n v="16027"/>
    <n v="112189"/>
    <n v="5.39"/>
    <x v="0"/>
    <x v="0"/>
    <x v="0"/>
    <x v="0"/>
    <x v="0"/>
    <x v="0"/>
    <x v="0"/>
    <x v="0"/>
    <x v="0"/>
    <x v="0"/>
  </r>
  <r>
    <x v="0"/>
    <x v="1"/>
    <x v="30"/>
    <x v="100"/>
    <x v="3"/>
    <n v="6534.72"/>
    <n v="79935.78"/>
    <n v="86470.5"/>
    <n v="286"/>
    <n v="14477"/>
    <n v="101339"/>
    <n v="5.97"/>
    <x v="0"/>
    <x v="0"/>
    <x v="0"/>
    <x v="0"/>
    <x v="0"/>
    <x v="0"/>
    <x v="0"/>
    <x v="0"/>
    <x v="0"/>
    <x v="0"/>
  </r>
  <r>
    <x v="0"/>
    <x v="1"/>
    <x v="30"/>
    <x v="101"/>
    <x v="3"/>
    <n v="5289.6"/>
    <n v="45242.720000000001"/>
    <n v="50532.32"/>
    <n v="180"/>
    <n v="10323"/>
    <n v="72261"/>
    <n v="4.9000000000000004"/>
    <x v="0"/>
    <x v="0"/>
    <x v="0"/>
    <x v="0"/>
    <x v="0"/>
    <x v="0"/>
    <x v="0"/>
    <x v="0"/>
    <x v="0"/>
    <x v="0"/>
  </r>
  <r>
    <x v="0"/>
    <x v="1"/>
    <x v="30"/>
    <x v="102"/>
    <x v="3"/>
    <n v="708.98"/>
    <n v="8383.23"/>
    <n v="9092.2099999999991"/>
    <n v="30"/>
    <n v="0"/>
    <n v="0"/>
    <n v="0"/>
    <x v="0"/>
    <x v="0"/>
    <x v="0"/>
    <x v="0"/>
    <x v="0"/>
    <x v="0"/>
    <x v="0"/>
    <x v="0"/>
    <x v="0"/>
    <x v="0"/>
  </r>
  <r>
    <x v="0"/>
    <x v="1"/>
    <x v="30"/>
    <x v="103"/>
    <x v="3"/>
    <n v="1645.81"/>
    <n v="7058.94"/>
    <n v="8704.75"/>
    <n v="16"/>
    <n v="0"/>
    <n v="0"/>
    <n v="0"/>
    <x v="0"/>
    <x v="0"/>
    <x v="0"/>
    <x v="0"/>
    <x v="0"/>
    <x v="0"/>
    <x v="0"/>
    <x v="0"/>
    <x v="0"/>
    <x v="0"/>
  </r>
  <r>
    <x v="0"/>
    <x v="1"/>
    <x v="30"/>
    <x v="104"/>
    <x v="3"/>
    <n v="956.72"/>
    <n v="12836.06"/>
    <n v="13792.779999999999"/>
    <n v="56"/>
    <n v="7223"/>
    <n v="50561"/>
    <n v="1.91"/>
    <x v="0"/>
    <x v="0"/>
    <x v="0"/>
    <x v="0"/>
    <x v="0"/>
    <x v="0"/>
    <x v="0"/>
    <x v="0"/>
    <x v="0"/>
    <x v="0"/>
  </r>
  <r>
    <x v="0"/>
    <x v="1"/>
    <x v="30"/>
    <x v="105"/>
    <x v="3"/>
    <n v="1278.3"/>
    <n v="5128.25"/>
    <n v="6406.55"/>
    <n v="10"/>
    <n v="0"/>
    <n v="0"/>
    <n v="0"/>
    <x v="0"/>
    <x v="0"/>
    <x v="0"/>
    <x v="0"/>
    <x v="0"/>
    <x v="0"/>
    <x v="0"/>
    <x v="0"/>
    <x v="0"/>
    <x v="0"/>
  </r>
  <r>
    <x v="0"/>
    <x v="1"/>
    <x v="30"/>
    <x v="106"/>
    <x v="3"/>
    <n v="3338.75"/>
    <n v="15347.2"/>
    <n v="18685.95"/>
    <n v="44"/>
    <n v="17050"/>
    <n v="119350"/>
    <n v="1.1000000000000001"/>
    <x v="0"/>
    <x v="0"/>
    <x v="0"/>
    <x v="0"/>
    <x v="0"/>
    <x v="0"/>
    <x v="0"/>
    <x v="0"/>
    <x v="0"/>
    <x v="0"/>
  </r>
  <r>
    <x v="0"/>
    <x v="1"/>
    <x v="31"/>
    <x v="107"/>
    <x v="3"/>
    <n v="3242.13"/>
    <n v="1831.88"/>
    <n v="5074.01"/>
    <n v="34"/>
    <n v="0"/>
    <n v="0"/>
    <n v="0"/>
    <x v="0"/>
    <x v="0"/>
    <x v="0"/>
    <x v="0"/>
    <x v="0"/>
    <x v="0"/>
    <x v="0"/>
    <x v="0"/>
    <x v="0"/>
    <x v="0"/>
  </r>
  <r>
    <x v="0"/>
    <x v="1"/>
    <x v="31"/>
    <x v="108"/>
    <x v="3"/>
    <n v="293.58"/>
    <n v="227.5"/>
    <n v="521.07999999999993"/>
    <n v="3"/>
    <n v="0"/>
    <n v="0"/>
    <n v="0"/>
    <x v="0"/>
    <x v="0"/>
    <x v="0"/>
    <x v="0"/>
    <x v="0"/>
    <x v="0"/>
    <x v="0"/>
    <x v="0"/>
    <x v="0"/>
    <x v="0"/>
  </r>
  <r>
    <x v="0"/>
    <x v="1"/>
    <x v="31"/>
    <x v="109"/>
    <x v="3"/>
    <n v="317.89999999999998"/>
    <n v="1571.85"/>
    <n v="1889.75"/>
    <n v="15"/>
    <n v="0"/>
    <n v="0"/>
    <n v="0"/>
    <x v="0"/>
    <x v="0"/>
    <x v="0"/>
    <x v="0"/>
    <x v="0"/>
    <x v="0"/>
    <x v="0"/>
    <x v="0"/>
    <x v="0"/>
    <x v="0"/>
  </r>
  <r>
    <x v="0"/>
    <x v="1"/>
    <x v="31"/>
    <x v="110"/>
    <x v="3"/>
    <n v="1888.1"/>
    <n v="1605"/>
    <n v="3493.1"/>
    <n v="32"/>
    <n v="0"/>
    <n v="0"/>
    <n v="0"/>
    <x v="0"/>
    <x v="0"/>
    <x v="0"/>
    <x v="0"/>
    <x v="0"/>
    <x v="0"/>
    <x v="0"/>
    <x v="0"/>
    <x v="0"/>
    <x v="0"/>
  </r>
  <r>
    <x v="0"/>
    <x v="1"/>
    <x v="31"/>
    <x v="111"/>
    <x v="3"/>
    <n v="1687.7"/>
    <n v="2159"/>
    <n v="3846.7"/>
    <n v="13"/>
    <n v="0"/>
    <n v="0"/>
    <n v="0"/>
    <x v="0"/>
    <x v="0"/>
    <x v="0"/>
    <x v="0"/>
    <x v="0"/>
    <x v="0"/>
    <x v="0"/>
    <x v="0"/>
    <x v="0"/>
    <x v="0"/>
  </r>
  <r>
    <x v="0"/>
    <x v="1"/>
    <x v="31"/>
    <x v="112"/>
    <x v="3"/>
    <n v="183.54"/>
    <n v="911.76"/>
    <n v="1095.3"/>
    <n v="18"/>
    <n v="13950"/>
    <n v="139500"/>
    <n v="0.08"/>
    <x v="0"/>
    <x v="0"/>
    <x v="0"/>
    <x v="0"/>
    <x v="0"/>
    <x v="0"/>
    <x v="0"/>
    <x v="0"/>
    <x v="0"/>
    <x v="0"/>
  </r>
  <r>
    <x v="0"/>
    <x v="1"/>
    <x v="32"/>
    <x v="113"/>
    <x v="3"/>
    <n v="957.85"/>
    <n v="4261.63"/>
    <n v="5219.4800000000005"/>
    <n v="32"/>
    <n v="5177"/>
    <n v="36239"/>
    <n v="1.01"/>
    <x v="0"/>
    <x v="0"/>
    <x v="0"/>
    <x v="0"/>
    <x v="0"/>
    <x v="0"/>
    <x v="0"/>
    <x v="0"/>
    <x v="0"/>
    <x v="0"/>
  </r>
  <r>
    <x v="0"/>
    <x v="1"/>
    <x v="32"/>
    <x v="114"/>
    <x v="3"/>
    <n v="5299.22"/>
    <n v="17997.62"/>
    <n v="23296.84"/>
    <n v="147"/>
    <n v="31000"/>
    <n v="217000"/>
    <n v="0.75"/>
    <x v="0"/>
    <x v="0"/>
    <x v="0"/>
    <x v="0"/>
    <x v="0"/>
    <x v="0"/>
    <x v="0"/>
    <x v="0"/>
    <x v="0"/>
    <x v="0"/>
  </r>
  <r>
    <x v="0"/>
    <x v="1"/>
    <x v="32"/>
    <x v="115"/>
    <x v="3"/>
    <n v="1634.4"/>
    <n v="11072.39"/>
    <n v="12706.789999999999"/>
    <n v="37"/>
    <n v="0"/>
    <n v="0"/>
    <n v="0"/>
    <x v="0"/>
    <x v="0"/>
    <x v="0"/>
    <x v="0"/>
    <x v="0"/>
    <x v="0"/>
    <x v="0"/>
    <x v="0"/>
    <x v="0"/>
    <x v="0"/>
  </r>
  <r>
    <x v="0"/>
    <x v="1"/>
    <x v="32"/>
    <x v="116"/>
    <x v="3"/>
    <n v="788.95"/>
    <n v="10362.52"/>
    <n v="11151.470000000001"/>
    <n v="50"/>
    <n v="0"/>
    <n v="0"/>
    <n v="0"/>
    <x v="0"/>
    <x v="0"/>
    <x v="0"/>
    <x v="0"/>
    <x v="0"/>
    <x v="0"/>
    <x v="0"/>
    <x v="0"/>
    <x v="0"/>
    <x v="0"/>
  </r>
  <r>
    <x v="0"/>
    <x v="1"/>
    <x v="33"/>
    <x v="117"/>
    <x v="3"/>
    <n v="726.74"/>
    <n v="898.76"/>
    <n v="1625.5"/>
    <n v="5"/>
    <n v="0"/>
    <n v="0"/>
    <n v="0"/>
    <x v="0"/>
    <x v="0"/>
    <x v="0"/>
    <x v="0"/>
    <x v="0"/>
    <x v="0"/>
    <x v="0"/>
    <x v="0"/>
    <x v="0"/>
    <x v="0"/>
  </r>
  <r>
    <x v="0"/>
    <x v="1"/>
    <x v="33"/>
    <x v="118"/>
    <x v="3"/>
    <n v="1273.1099999999999"/>
    <n v="4827.95"/>
    <n v="6101.0599999999995"/>
    <n v="28"/>
    <n v="0"/>
    <n v="0"/>
    <n v="0"/>
    <x v="0"/>
    <x v="0"/>
    <x v="0"/>
    <x v="0"/>
    <x v="0"/>
    <x v="0"/>
    <x v="0"/>
    <x v="0"/>
    <x v="0"/>
    <x v="0"/>
  </r>
  <r>
    <x v="0"/>
    <x v="1"/>
    <x v="0"/>
    <x v="0"/>
    <x v="4"/>
    <n v="0"/>
    <n v="0"/>
    <n v="0"/>
    <n v="0"/>
    <n v="24475"/>
    <n v="171325"/>
    <n v="0"/>
    <x v="0"/>
    <x v="0"/>
    <x v="0"/>
    <x v="0"/>
    <x v="0"/>
    <x v="0"/>
    <x v="0"/>
    <x v="0"/>
    <x v="0"/>
    <x v="0"/>
  </r>
  <r>
    <x v="0"/>
    <x v="1"/>
    <x v="0"/>
    <x v="1"/>
    <x v="4"/>
    <n v="0"/>
    <n v="0"/>
    <n v="0"/>
    <n v="0"/>
    <n v="24383"/>
    <n v="170681"/>
    <n v="0"/>
    <x v="0"/>
    <x v="0"/>
    <x v="0"/>
    <x v="0"/>
    <x v="0"/>
    <x v="0"/>
    <x v="0"/>
    <x v="0"/>
    <x v="0"/>
    <x v="0"/>
  </r>
  <r>
    <x v="0"/>
    <x v="1"/>
    <x v="0"/>
    <x v="24"/>
    <x v="4"/>
    <n v="0"/>
    <n v="0"/>
    <n v="0"/>
    <n v="0"/>
    <n v="11377"/>
    <n v="79639"/>
    <n v="0"/>
    <x v="0"/>
    <x v="0"/>
    <x v="0"/>
    <x v="0"/>
    <x v="0"/>
    <x v="0"/>
    <x v="0"/>
    <x v="0"/>
    <x v="0"/>
    <x v="0"/>
  </r>
  <r>
    <x v="0"/>
    <x v="1"/>
    <x v="0"/>
    <x v="2"/>
    <x v="4"/>
    <n v="0"/>
    <n v="0"/>
    <n v="0"/>
    <n v="0"/>
    <n v="8165"/>
    <n v="57155"/>
    <n v="0"/>
    <x v="0"/>
    <x v="0"/>
    <x v="0"/>
    <x v="0"/>
    <x v="0"/>
    <x v="0"/>
    <x v="0"/>
    <x v="0"/>
    <x v="0"/>
    <x v="0"/>
  </r>
  <r>
    <x v="0"/>
    <x v="1"/>
    <x v="0"/>
    <x v="3"/>
    <x v="4"/>
    <n v="0"/>
    <n v="0"/>
    <n v="0"/>
    <n v="0"/>
    <n v="8437"/>
    <n v="59059"/>
    <n v="0"/>
    <x v="0"/>
    <x v="0"/>
    <x v="0"/>
    <x v="0"/>
    <x v="0"/>
    <x v="0"/>
    <x v="0"/>
    <x v="0"/>
    <x v="0"/>
    <x v="0"/>
  </r>
  <r>
    <x v="0"/>
    <x v="1"/>
    <x v="0"/>
    <x v="4"/>
    <x v="4"/>
    <n v="0"/>
    <n v="0"/>
    <n v="0"/>
    <n v="0"/>
    <n v="8437"/>
    <n v="59059"/>
    <n v="0"/>
    <x v="0"/>
    <x v="0"/>
    <x v="0"/>
    <x v="0"/>
    <x v="0"/>
    <x v="0"/>
    <x v="0"/>
    <x v="0"/>
    <x v="0"/>
    <x v="0"/>
  </r>
  <r>
    <x v="0"/>
    <x v="1"/>
    <x v="0"/>
    <x v="5"/>
    <x v="4"/>
    <n v="0"/>
    <n v="0"/>
    <n v="0"/>
    <n v="0"/>
    <n v="0"/>
    <n v="0"/>
    <n v="0"/>
    <x v="0"/>
    <x v="0"/>
    <x v="0"/>
    <x v="0"/>
    <x v="0"/>
    <x v="0"/>
    <x v="0"/>
    <x v="0"/>
    <x v="0"/>
    <x v="0"/>
  </r>
  <r>
    <x v="0"/>
    <x v="1"/>
    <x v="0"/>
    <x v="6"/>
    <x v="4"/>
    <n v="0"/>
    <n v="0"/>
    <n v="0"/>
    <n v="0"/>
    <n v="0"/>
    <n v="0"/>
    <n v="0"/>
    <x v="0"/>
    <x v="0"/>
    <x v="0"/>
    <x v="0"/>
    <x v="0"/>
    <x v="0"/>
    <x v="0"/>
    <x v="0"/>
    <x v="0"/>
    <x v="0"/>
  </r>
  <r>
    <x v="0"/>
    <x v="1"/>
    <x v="0"/>
    <x v="7"/>
    <x v="4"/>
    <n v="0"/>
    <n v="0"/>
    <n v="0"/>
    <n v="0"/>
    <n v="5821"/>
    <n v="40747"/>
    <n v="0"/>
    <x v="0"/>
    <x v="0"/>
    <x v="0"/>
    <x v="0"/>
    <x v="0"/>
    <x v="0"/>
    <x v="0"/>
    <x v="0"/>
    <x v="0"/>
    <x v="0"/>
  </r>
  <r>
    <x v="0"/>
    <x v="1"/>
    <x v="0"/>
    <x v="8"/>
    <x v="4"/>
    <n v="0"/>
    <n v="0"/>
    <n v="0"/>
    <n v="0"/>
    <n v="0"/>
    <n v="0"/>
    <n v="0"/>
    <x v="0"/>
    <x v="0"/>
    <x v="0"/>
    <x v="0"/>
    <x v="0"/>
    <x v="0"/>
    <x v="0"/>
    <x v="0"/>
    <x v="0"/>
    <x v="0"/>
  </r>
  <r>
    <x v="0"/>
    <x v="1"/>
    <x v="0"/>
    <x v="119"/>
    <x v="4"/>
    <n v="0"/>
    <n v="0"/>
    <n v="0"/>
    <n v="0"/>
    <e v="#N/A"/>
    <e v="#N/A"/>
    <n v="0"/>
    <x v="0"/>
    <x v="0"/>
    <x v="0"/>
    <x v="0"/>
    <x v="0"/>
    <x v="0"/>
    <x v="0"/>
    <x v="0"/>
    <x v="0"/>
    <x v="0"/>
  </r>
  <r>
    <x v="0"/>
    <x v="1"/>
    <x v="1"/>
    <x v="9"/>
    <x v="4"/>
    <n v="20839.54"/>
    <n v="275936.59999999998"/>
    <n v="296776.13999999996"/>
    <n v="31"/>
    <n v="0"/>
    <n v="0"/>
    <n v="0"/>
    <x v="0"/>
    <x v="0"/>
    <x v="0"/>
    <x v="0"/>
    <x v="0"/>
    <x v="0"/>
    <x v="0"/>
    <x v="0"/>
    <x v="0"/>
    <x v="0"/>
  </r>
  <r>
    <x v="0"/>
    <x v="1"/>
    <x v="1"/>
    <x v="10"/>
    <x v="4"/>
    <n v="10669.4"/>
    <n v="510452.7"/>
    <n v="521122.10000000003"/>
    <n v="28"/>
    <n v="44423"/>
    <n v="310961"/>
    <n v="11.73"/>
    <x v="0"/>
    <x v="0"/>
    <x v="0"/>
    <x v="0"/>
    <x v="0"/>
    <x v="0"/>
    <x v="0"/>
    <x v="0"/>
    <x v="0"/>
    <x v="0"/>
  </r>
  <r>
    <x v="0"/>
    <x v="1"/>
    <x v="1"/>
    <x v="11"/>
    <x v="4"/>
    <n v="0"/>
    <n v="0"/>
    <n v="0"/>
    <n v="0"/>
    <n v="31000"/>
    <n v="217000"/>
    <n v="0"/>
    <x v="0"/>
    <x v="0"/>
    <x v="0"/>
    <x v="0"/>
    <x v="0"/>
    <x v="0"/>
    <x v="0"/>
    <x v="0"/>
    <x v="0"/>
    <x v="0"/>
  </r>
  <r>
    <x v="0"/>
    <x v="1"/>
    <x v="1"/>
    <x v="12"/>
    <x v="4"/>
    <n v="0"/>
    <n v="4376"/>
    <n v="4376"/>
    <n v="2"/>
    <n v="0"/>
    <n v="0"/>
    <n v="0"/>
    <x v="0"/>
    <x v="0"/>
    <x v="0"/>
    <x v="0"/>
    <x v="0"/>
    <x v="0"/>
    <x v="0"/>
    <x v="0"/>
    <x v="0"/>
    <x v="0"/>
  </r>
  <r>
    <x v="0"/>
    <x v="1"/>
    <x v="1"/>
    <x v="13"/>
    <x v="4"/>
    <n v="102944"/>
    <n v="554490.6"/>
    <n v="657434.6"/>
    <n v="34"/>
    <n v="0"/>
    <n v="0"/>
    <n v="0"/>
    <x v="0"/>
    <x v="0"/>
    <x v="0"/>
    <x v="0"/>
    <x v="0"/>
    <x v="0"/>
    <x v="0"/>
    <x v="0"/>
    <x v="0"/>
    <x v="0"/>
  </r>
  <r>
    <x v="0"/>
    <x v="1"/>
    <x v="1"/>
    <x v="14"/>
    <x v="4"/>
    <n v="2353.98"/>
    <n v="93489.36"/>
    <n v="95843.34"/>
    <n v="7"/>
    <n v="29977"/>
    <n v="209839"/>
    <n v="3.2"/>
    <x v="0"/>
    <x v="0"/>
    <x v="0"/>
    <x v="0"/>
    <x v="0"/>
    <x v="0"/>
    <x v="0"/>
    <x v="0"/>
    <x v="0"/>
    <x v="0"/>
  </r>
  <r>
    <x v="0"/>
    <x v="1"/>
    <x v="1"/>
    <x v="15"/>
    <x v="4"/>
    <n v="0"/>
    <n v="0"/>
    <n v="0"/>
    <n v="0"/>
    <n v="0"/>
    <n v="0"/>
    <n v="0"/>
    <x v="0"/>
    <x v="0"/>
    <x v="0"/>
    <x v="0"/>
    <x v="0"/>
    <x v="0"/>
    <x v="0"/>
    <x v="0"/>
    <x v="0"/>
    <x v="0"/>
  </r>
  <r>
    <x v="0"/>
    <x v="1"/>
    <x v="2"/>
    <x v="16"/>
    <x v="4"/>
    <n v="0"/>
    <n v="0"/>
    <n v="0"/>
    <n v="0"/>
    <n v="43400"/>
    <n v="303800"/>
    <n v="0"/>
    <x v="0"/>
    <x v="0"/>
    <x v="0"/>
    <x v="0"/>
    <x v="0"/>
    <x v="0"/>
    <x v="0"/>
    <x v="0"/>
    <x v="0"/>
    <x v="0"/>
  </r>
  <r>
    <x v="0"/>
    <x v="1"/>
    <x v="2"/>
    <x v="17"/>
    <x v="4"/>
    <n v="19598.060000000001"/>
    <n v="23414.89"/>
    <n v="43012.95"/>
    <n v="6"/>
    <n v="39277"/>
    <n v="274939"/>
    <n v="1.1000000000000001"/>
    <x v="0"/>
    <x v="0"/>
    <x v="0"/>
    <x v="0"/>
    <x v="0"/>
    <x v="0"/>
    <x v="0"/>
    <x v="0"/>
    <x v="0"/>
    <x v="0"/>
  </r>
  <r>
    <x v="0"/>
    <x v="1"/>
    <x v="2"/>
    <x v="18"/>
    <x v="4"/>
    <n v="6217.47"/>
    <n v="15362.6"/>
    <n v="21580.07"/>
    <n v="2"/>
    <n v="0"/>
    <n v="0"/>
    <n v="0"/>
    <x v="0"/>
    <x v="0"/>
    <x v="0"/>
    <x v="0"/>
    <x v="0"/>
    <x v="0"/>
    <x v="0"/>
    <x v="0"/>
    <x v="0"/>
    <x v="0"/>
  </r>
  <r>
    <x v="0"/>
    <x v="1"/>
    <x v="3"/>
    <x v="19"/>
    <x v="4"/>
    <n v="0"/>
    <n v="0"/>
    <n v="0"/>
    <n v="0"/>
    <n v="31000"/>
    <n v="310000"/>
    <n v="0"/>
    <x v="0"/>
    <x v="0"/>
    <x v="0"/>
    <x v="0"/>
    <x v="0"/>
    <x v="0"/>
    <x v="0"/>
    <x v="0"/>
    <x v="0"/>
    <x v="0"/>
  </r>
  <r>
    <x v="0"/>
    <x v="1"/>
    <x v="3"/>
    <x v="20"/>
    <x v="4"/>
    <n v="6667.5"/>
    <n v="14584.38"/>
    <n v="21251.879999999997"/>
    <n v="3"/>
    <n v="0"/>
    <n v="0"/>
    <n v="0"/>
    <x v="0"/>
    <x v="0"/>
    <x v="0"/>
    <x v="0"/>
    <x v="0"/>
    <x v="0"/>
    <x v="0"/>
    <x v="0"/>
    <x v="0"/>
    <x v="0"/>
  </r>
  <r>
    <x v="0"/>
    <x v="1"/>
    <x v="3"/>
    <x v="21"/>
    <x v="4"/>
    <n v="79864.94"/>
    <n v="346480.1"/>
    <n v="426345.04"/>
    <n v="35"/>
    <n v="62000"/>
    <n v="620000"/>
    <n v="6.88"/>
    <x v="0"/>
    <x v="0"/>
    <x v="0"/>
    <x v="0"/>
    <x v="0"/>
    <x v="0"/>
    <x v="0"/>
    <x v="0"/>
    <x v="0"/>
    <x v="0"/>
  </r>
  <r>
    <x v="0"/>
    <x v="1"/>
    <x v="3"/>
    <x v="22"/>
    <x v="4"/>
    <n v="0"/>
    <n v="0"/>
    <n v="0"/>
    <n v="0"/>
    <n v="14973"/>
    <n v="149730"/>
    <n v="0"/>
    <x v="0"/>
    <x v="0"/>
    <x v="0"/>
    <x v="0"/>
    <x v="0"/>
    <x v="0"/>
    <x v="0"/>
    <x v="0"/>
    <x v="0"/>
    <x v="0"/>
  </r>
  <r>
    <x v="0"/>
    <x v="1"/>
    <x v="4"/>
    <x v="23"/>
    <x v="4"/>
    <n v="0"/>
    <n v="0"/>
    <n v="0"/>
    <n v="0"/>
    <n v="12710"/>
    <n v="88970"/>
    <n v="0"/>
    <x v="0"/>
    <x v="0"/>
    <x v="0"/>
    <x v="0"/>
    <x v="0"/>
    <x v="0"/>
    <x v="0"/>
    <x v="0"/>
    <x v="0"/>
    <x v="0"/>
  </r>
  <r>
    <x v="0"/>
    <x v="1"/>
    <x v="4"/>
    <x v="24"/>
    <x v="4"/>
    <n v="0"/>
    <n v="0"/>
    <n v="0"/>
    <n v="0"/>
    <n v="11377"/>
    <n v="79639"/>
    <n v="0"/>
    <x v="0"/>
    <x v="0"/>
    <x v="0"/>
    <x v="0"/>
    <x v="0"/>
    <x v="0"/>
    <x v="0"/>
    <x v="0"/>
    <x v="0"/>
    <x v="0"/>
  </r>
  <r>
    <x v="0"/>
    <x v="1"/>
    <x v="4"/>
    <x v="120"/>
    <x v="4"/>
    <n v="0"/>
    <n v="0"/>
    <n v="0"/>
    <n v="0"/>
    <e v="#N/A"/>
    <e v="#N/A"/>
    <n v="0"/>
    <x v="0"/>
    <x v="0"/>
    <x v="0"/>
    <x v="0"/>
    <x v="0"/>
    <x v="0"/>
    <x v="0"/>
    <x v="0"/>
    <x v="0"/>
    <x v="0"/>
  </r>
  <r>
    <x v="0"/>
    <x v="1"/>
    <x v="5"/>
    <x v="25"/>
    <x v="4"/>
    <n v="29723.5"/>
    <n v="61773.43"/>
    <n v="91496.93"/>
    <n v="3"/>
    <n v="0"/>
    <n v="0"/>
    <n v="0"/>
    <x v="0"/>
    <x v="0"/>
    <x v="0"/>
    <x v="0"/>
    <x v="0"/>
    <x v="0"/>
    <x v="0"/>
    <x v="0"/>
    <x v="0"/>
    <x v="0"/>
  </r>
  <r>
    <x v="0"/>
    <x v="1"/>
    <x v="5"/>
    <x v="13"/>
    <x v="4"/>
    <n v="0"/>
    <n v="121720.8"/>
    <n v="121720.8"/>
    <n v="1"/>
    <n v="0"/>
    <n v="0"/>
    <n v="0"/>
    <x v="0"/>
    <x v="0"/>
    <x v="0"/>
    <x v="0"/>
    <x v="0"/>
    <x v="0"/>
    <x v="0"/>
    <x v="0"/>
    <x v="0"/>
    <x v="0"/>
  </r>
  <r>
    <x v="0"/>
    <x v="1"/>
    <x v="5"/>
    <x v="26"/>
    <x v="4"/>
    <n v="47738.16"/>
    <n v="800816.3"/>
    <n v="848554.46000000008"/>
    <n v="15"/>
    <n v="0"/>
    <n v="0"/>
    <n v="0"/>
    <x v="0"/>
    <x v="0"/>
    <x v="0"/>
    <x v="0"/>
    <x v="0"/>
    <x v="0"/>
    <x v="0"/>
    <x v="0"/>
    <x v="0"/>
    <x v="0"/>
  </r>
  <r>
    <x v="0"/>
    <x v="1"/>
    <x v="5"/>
    <x v="27"/>
    <x v="4"/>
    <n v="0"/>
    <n v="0"/>
    <n v="0"/>
    <n v="0"/>
    <n v="16523"/>
    <n v="165230"/>
    <n v="0"/>
    <x v="0"/>
    <x v="0"/>
    <x v="0"/>
    <x v="0"/>
    <x v="0"/>
    <x v="0"/>
    <x v="0"/>
    <x v="0"/>
    <x v="0"/>
    <x v="0"/>
  </r>
  <r>
    <x v="0"/>
    <x v="1"/>
    <x v="5"/>
    <x v="29"/>
    <x v="4"/>
    <n v="182416.9"/>
    <n v="188751.1"/>
    <n v="371168"/>
    <n v="18"/>
    <n v="0"/>
    <n v="0"/>
    <n v="0"/>
    <x v="0"/>
    <x v="0"/>
    <x v="0"/>
    <x v="0"/>
    <x v="0"/>
    <x v="0"/>
    <x v="0"/>
    <x v="0"/>
    <x v="0"/>
    <x v="0"/>
  </r>
  <r>
    <x v="0"/>
    <x v="1"/>
    <x v="6"/>
    <x v="30"/>
    <x v="4"/>
    <n v="11711.45"/>
    <n v="906237.3"/>
    <n v="917948.75"/>
    <n v="28"/>
    <n v="0"/>
    <n v="0"/>
    <n v="0"/>
    <x v="0"/>
    <x v="0"/>
    <x v="0"/>
    <x v="0"/>
    <x v="0"/>
    <x v="0"/>
    <x v="0"/>
    <x v="0"/>
    <x v="0"/>
    <x v="0"/>
  </r>
  <r>
    <x v="0"/>
    <x v="1"/>
    <x v="6"/>
    <x v="31"/>
    <x v="4"/>
    <n v="0"/>
    <n v="49775.29"/>
    <n v="49775.29"/>
    <n v="4"/>
    <n v="34100"/>
    <n v="238700"/>
    <n v="1.46"/>
    <x v="0"/>
    <x v="0"/>
    <x v="0"/>
    <x v="0"/>
    <x v="0"/>
    <x v="0"/>
    <x v="0"/>
    <x v="0"/>
    <x v="0"/>
    <x v="0"/>
  </r>
  <r>
    <x v="0"/>
    <x v="1"/>
    <x v="6"/>
    <x v="32"/>
    <x v="4"/>
    <n v="0"/>
    <n v="0"/>
    <n v="0"/>
    <n v="0"/>
    <n v="17577"/>
    <n v="123039"/>
    <n v="0"/>
    <x v="0"/>
    <x v="0"/>
    <x v="0"/>
    <x v="0"/>
    <x v="0"/>
    <x v="0"/>
    <x v="0"/>
    <x v="0"/>
    <x v="0"/>
    <x v="0"/>
  </r>
  <r>
    <x v="0"/>
    <x v="1"/>
    <x v="6"/>
    <x v="33"/>
    <x v="4"/>
    <n v="2925.4"/>
    <n v="51250.57"/>
    <n v="54175.97"/>
    <n v="3"/>
    <n v="0"/>
    <n v="0"/>
    <n v="0"/>
    <x v="0"/>
    <x v="0"/>
    <x v="0"/>
    <x v="0"/>
    <x v="0"/>
    <x v="0"/>
    <x v="0"/>
    <x v="0"/>
    <x v="0"/>
    <x v="0"/>
  </r>
  <r>
    <x v="0"/>
    <x v="1"/>
    <x v="7"/>
    <x v="34"/>
    <x v="4"/>
    <n v="0"/>
    <n v="0"/>
    <n v="0"/>
    <n v="0"/>
    <n v="67177"/>
    <n v="470239"/>
    <n v="0"/>
    <x v="0"/>
    <x v="0"/>
    <x v="0"/>
    <x v="0"/>
    <x v="0"/>
    <x v="0"/>
    <x v="0"/>
    <x v="0"/>
    <x v="0"/>
    <x v="0"/>
  </r>
  <r>
    <x v="0"/>
    <x v="1"/>
    <x v="8"/>
    <x v="35"/>
    <x v="4"/>
    <n v="1100"/>
    <n v="332601.90000000002"/>
    <n v="333701.90000000002"/>
    <n v="9"/>
    <n v="0"/>
    <n v="0"/>
    <n v="0"/>
    <x v="0"/>
    <x v="0"/>
    <x v="0"/>
    <x v="0"/>
    <x v="0"/>
    <x v="0"/>
    <x v="0"/>
    <x v="0"/>
    <x v="0"/>
    <x v="0"/>
  </r>
  <r>
    <x v="0"/>
    <x v="1"/>
    <x v="8"/>
    <x v="36"/>
    <x v="4"/>
    <n v="9487.2199999999993"/>
    <n v="481428.7"/>
    <n v="490915.92"/>
    <n v="27"/>
    <n v="0"/>
    <n v="0"/>
    <n v="0"/>
    <x v="0"/>
    <x v="0"/>
    <x v="0"/>
    <x v="0"/>
    <x v="0"/>
    <x v="0"/>
    <x v="0"/>
    <x v="0"/>
    <x v="0"/>
    <x v="0"/>
  </r>
  <r>
    <x v="0"/>
    <x v="1"/>
    <x v="9"/>
    <x v="37"/>
    <x v="4"/>
    <n v="0"/>
    <n v="0"/>
    <n v="0"/>
    <n v="0"/>
    <n v="32023"/>
    <n v="224161"/>
    <n v="0"/>
    <x v="0"/>
    <x v="0"/>
    <x v="0"/>
    <x v="0"/>
    <x v="0"/>
    <x v="0"/>
    <x v="0"/>
    <x v="0"/>
    <x v="0"/>
    <x v="0"/>
  </r>
  <r>
    <x v="0"/>
    <x v="1"/>
    <x v="9"/>
    <x v="38"/>
    <x v="4"/>
    <n v="22166.67"/>
    <n v="194158.3"/>
    <n v="216324.96999999997"/>
    <n v="8"/>
    <n v="0"/>
    <n v="0"/>
    <n v="0"/>
    <x v="0"/>
    <x v="0"/>
    <x v="0"/>
    <x v="0"/>
    <x v="0"/>
    <x v="0"/>
    <x v="0"/>
    <x v="0"/>
    <x v="0"/>
    <x v="0"/>
  </r>
  <r>
    <x v="0"/>
    <x v="1"/>
    <x v="9"/>
    <x v="39"/>
    <x v="4"/>
    <n v="0"/>
    <n v="0"/>
    <n v="0"/>
    <n v="0"/>
    <n v="18352"/>
    <n v="128464"/>
    <n v="0"/>
    <x v="0"/>
    <x v="0"/>
    <x v="0"/>
    <x v="0"/>
    <x v="0"/>
    <x v="0"/>
    <x v="0"/>
    <x v="0"/>
    <x v="0"/>
    <x v="0"/>
  </r>
  <r>
    <x v="0"/>
    <x v="1"/>
    <x v="9"/>
    <x v="40"/>
    <x v="4"/>
    <n v="0"/>
    <n v="0"/>
    <n v="0"/>
    <n v="0"/>
    <n v="28923"/>
    <n v="202461"/>
    <n v="0"/>
    <x v="0"/>
    <x v="0"/>
    <x v="0"/>
    <x v="0"/>
    <x v="0"/>
    <x v="0"/>
    <x v="0"/>
    <x v="0"/>
    <x v="0"/>
    <x v="0"/>
  </r>
  <r>
    <x v="0"/>
    <x v="1"/>
    <x v="9"/>
    <x v="41"/>
    <x v="4"/>
    <n v="24982.65"/>
    <n v="0"/>
    <n v="24982.65"/>
    <n v="2"/>
    <n v="0"/>
    <n v="0"/>
    <n v="0"/>
    <x v="0"/>
    <x v="0"/>
    <x v="0"/>
    <x v="0"/>
    <x v="0"/>
    <x v="0"/>
    <x v="0"/>
    <x v="0"/>
    <x v="0"/>
    <x v="0"/>
  </r>
  <r>
    <x v="0"/>
    <x v="1"/>
    <x v="10"/>
    <x v="42"/>
    <x v="4"/>
    <n v="0"/>
    <n v="13596.21"/>
    <n v="13596.21"/>
    <n v="2"/>
    <n v="0"/>
    <n v="0"/>
    <n v="0"/>
    <x v="0"/>
    <x v="0"/>
    <x v="0"/>
    <x v="0"/>
    <x v="0"/>
    <x v="0"/>
    <x v="0"/>
    <x v="0"/>
    <x v="0"/>
    <x v="0"/>
  </r>
  <r>
    <x v="0"/>
    <x v="1"/>
    <x v="10"/>
    <x v="43"/>
    <x v="4"/>
    <n v="101541.7"/>
    <n v="97870.67"/>
    <n v="199412.37"/>
    <n v="19"/>
    <n v="0"/>
    <n v="0"/>
    <n v="0"/>
    <x v="0"/>
    <x v="0"/>
    <x v="0"/>
    <x v="0"/>
    <x v="0"/>
    <x v="0"/>
    <x v="0"/>
    <x v="0"/>
    <x v="0"/>
    <x v="0"/>
  </r>
  <r>
    <x v="0"/>
    <x v="1"/>
    <x v="10"/>
    <x v="44"/>
    <x v="4"/>
    <n v="0"/>
    <n v="0"/>
    <n v="0"/>
    <n v="0"/>
    <n v="23777"/>
    <n v="237770"/>
    <n v="0"/>
    <x v="0"/>
    <x v="0"/>
    <x v="0"/>
    <x v="0"/>
    <x v="0"/>
    <x v="0"/>
    <x v="0"/>
    <x v="0"/>
    <x v="0"/>
    <x v="0"/>
  </r>
  <r>
    <x v="0"/>
    <x v="1"/>
    <x v="10"/>
    <x v="45"/>
    <x v="4"/>
    <n v="85816.99"/>
    <n v="48047.39"/>
    <n v="133864.38"/>
    <n v="23"/>
    <n v="0"/>
    <n v="0"/>
    <n v="0"/>
    <x v="0"/>
    <x v="0"/>
    <x v="0"/>
    <x v="0"/>
    <x v="0"/>
    <x v="0"/>
    <x v="0"/>
    <x v="0"/>
    <x v="0"/>
    <x v="0"/>
  </r>
  <r>
    <x v="0"/>
    <x v="1"/>
    <x v="10"/>
    <x v="46"/>
    <x v="4"/>
    <n v="215056.3"/>
    <n v="95905.38"/>
    <n v="310961.68"/>
    <n v="33"/>
    <n v="0"/>
    <n v="0"/>
    <n v="0"/>
    <x v="0"/>
    <x v="0"/>
    <x v="0"/>
    <x v="0"/>
    <x v="0"/>
    <x v="0"/>
    <x v="0"/>
    <x v="0"/>
    <x v="0"/>
    <x v="0"/>
  </r>
  <r>
    <x v="0"/>
    <x v="1"/>
    <x v="10"/>
    <x v="47"/>
    <x v="4"/>
    <n v="27784.2"/>
    <n v="68748.55"/>
    <n v="96532.75"/>
    <n v="10"/>
    <n v="0"/>
    <n v="0"/>
    <n v="0"/>
    <x v="0"/>
    <x v="0"/>
    <x v="0"/>
    <x v="0"/>
    <x v="0"/>
    <x v="0"/>
    <x v="0"/>
    <x v="0"/>
    <x v="0"/>
    <x v="0"/>
  </r>
  <r>
    <x v="0"/>
    <x v="1"/>
    <x v="10"/>
    <x v="48"/>
    <x v="4"/>
    <n v="28826.25"/>
    <n v="65206"/>
    <n v="94032.25"/>
    <n v="8"/>
    <n v="33077"/>
    <n v="330770"/>
    <n v="2.84"/>
    <x v="0"/>
    <x v="0"/>
    <x v="0"/>
    <x v="0"/>
    <x v="0"/>
    <x v="0"/>
    <x v="0"/>
    <x v="0"/>
    <x v="0"/>
    <x v="0"/>
  </r>
  <r>
    <x v="0"/>
    <x v="1"/>
    <x v="10"/>
    <x v="49"/>
    <x v="4"/>
    <n v="143944.4"/>
    <n v="219155.1"/>
    <n v="363099.5"/>
    <n v="33"/>
    <n v="67177"/>
    <n v="671770"/>
    <n v="5.41"/>
    <x v="0"/>
    <x v="0"/>
    <x v="0"/>
    <x v="0"/>
    <x v="0"/>
    <x v="0"/>
    <x v="0"/>
    <x v="0"/>
    <x v="0"/>
    <x v="0"/>
  </r>
  <r>
    <x v="0"/>
    <x v="1"/>
    <x v="10"/>
    <x v="50"/>
    <x v="4"/>
    <n v="0"/>
    <n v="0"/>
    <n v="0"/>
    <n v="1"/>
    <n v="36177"/>
    <n v="361770"/>
    <n v="0"/>
    <x v="0"/>
    <x v="0"/>
    <x v="0"/>
    <x v="0"/>
    <x v="0"/>
    <x v="0"/>
    <x v="0"/>
    <x v="0"/>
    <x v="0"/>
    <x v="0"/>
  </r>
  <r>
    <x v="0"/>
    <x v="1"/>
    <x v="10"/>
    <x v="51"/>
    <x v="4"/>
    <n v="0"/>
    <n v="0"/>
    <n v="0"/>
    <n v="0"/>
    <n v="14477"/>
    <n v="144770"/>
    <n v="0"/>
    <x v="0"/>
    <x v="0"/>
    <x v="0"/>
    <x v="0"/>
    <x v="0"/>
    <x v="0"/>
    <x v="0"/>
    <x v="0"/>
    <x v="0"/>
    <x v="0"/>
  </r>
  <r>
    <x v="0"/>
    <x v="1"/>
    <x v="11"/>
    <x v="52"/>
    <x v="4"/>
    <n v="0"/>
    <n v="0"/>
    <n v="0"/>
    <n v="0"/>
    <n v="0"/>
    <n v="0"/>
    <n v="0"/>
    <x v="0"/>
    <x v="0"/>
    <x v="0"/>
    <x v="0"/>
    <x v="0"/>
    <x v="0"/>
    <x v="0"/>
    <x v="0"/>
    <x v="0"/>
    <x v="0"/>
  </r>
  <r>
    <x v="0"/>
    <x v="1"/>
    <x v="12"/>
    <x v="53"/>
    <x v="4"/>
    <n v="0"/>
    <n v="0"/>
    <n v="0"/>
    <n v="0"/>
    <n v="0"/>
    <n v="0"/>
    <n v="0"/>
    <x v="0"/>
    <x v="0"/>
    <x v="0"/>
    <x v="0"/>
    <x v="0"/>
    <x v="0"/>
    <x v="0"/>
    <x v="0"/>
    <x v="0"/>
    <x v="0"/>
  </r>
  <r>
    <x v="0"/>
    <x v="1"/>
    <x v="12"/>
    <x v="54"/>
    <x v="4"/>
    <n v="0"/>
    <n v="0"/>
    <n v="0"/>
    <n v="0"/>
    <n v="0"/>
    <n v="0"/>
    <n v="0"/>
    <x v="0"/>
    <x v="0"/>
    <x v="0"/>
    <x v="0"/>
    <x v="0"/>
    <x v="0"/>
    <x v="0"/>
    <x v="0"/>
    <x v="0"/>
    <x v="0"/>
  </r>
  <r>
    <x v="0"/>
    <x v="1"/>
    <x v="12"/>
    <x v="55"/>
    <x v="4"/>
    <n v="0"/>
    <n v="0"/>
    <n v="0"/>
    <n v="0"/>
    <n v="0"/>
    <n v="0"/>
    <n v="0"/>
    <x v="0"/>
    <x v="0"/>
    <x v="0"/>
    <x v="0"/>
    <x v="0"/>
    <x v="0"/>
    <x v="0"/>
    <x v="0"/>
    <x v="0"/>
    <x v="0"/>
  </r>
  <r>
    <x v="0"/>
    <x v="1"/>
    <x v="13"/>
    <x v="56"/>
    <x v="4"/>
    <n v="397035.1"/>
    <n v="0"/>
    <n v="397035.1"/>
    <n v="12"/>
    <n v="0"/>
    <n v="0"/>
    <n v="0"/>
    <x v="0"/>
    <x v="0"/>
    <x v="0"/>
    <x v="0"/>
    <x v="0"/>
    <x v="0"/>
    <x v="0"/>
    <x v="0"/>
    <x v="0"/>
    <x v="0"/>
  </r>
  <r>
    <x v="0"/>
    <x v="1"/>
    <x v="13"/>
    <x v="57"/>
    <x v="4"/>
    <n v="15347.03"/>
    <n v="61231.28"/>
    <n v="76578.31"/>
    <n v="9"/>
    <n v="24273"/>
    <n v="242730"/>
    <n v="3.15"/>
    <x v="0"/>
    <x v="0"/>
    <x v="0"/>
    <x v="0"/>
    <x v="0"/>
    <x v="0"/>
    <x v="0"/>
    <x v="0"/>
    <x v="0"/>
    <x v="0"/>
  </r>
  <r>
    <x v="0"/>
    <x v="1"/>
    <x v="13"/>
    <x v="58"/>
    <x v="4"/>
    <n v="50935.5"/>
    <n v="142972.79999999999"/>
    <n v="193908.3"/>
    <n v="20"/>
    <n v="0"/>
    <n v="0"/>
    <n v="0"/>
    <x v="0"/>
    <x v="0"/>
    <x v="0"/>
    <x v="0"/>
    <x v="0"/>
    <x v="0"/>
    <x v="0"/>
    <x v="0"/>
    <x v="0"/>
    <x v="0"/>
  </r>
  <r>
    <x v="0"/>
    <x v="1"/>
    <x v="14"/>
    <x v="59"/>
    <x v="4"/>
    <n v="0"/>
    <n v="0"/>
    <n v="0"/>
    <n v="0"/>
    <n v="8277"/>
    <n v="57939"/>
    <n v="0"/>
    <x v="0"/>
    <x v="0"/>
    <x v="0"/>
    <x v="0"/>
    <x v="0"/>
    <x v="0"/>
    <x v="0"/>
    <x v="0"/>
    <x v="0"/>
    <x v="0"/>
  </r>
  <r>
    <x v="0"/>
    <x v="1"/>
    <x v="15"/>
    <x v="60"/>
    <x v="4"/>
    <n v="0"/>
    <n v="0"/>
    <n v="0"/>
    <n v="0"/>
    <n v="0"/>
    <n v="0"/>
    <n v="0"/>
    <x v="0"/>
    <x v="0"/>
    <x v="0"/>
    <x v="0"/>
    <x v="0"/>
    <x v="0"/>
    <x v="0"/>
    <x v="0"/>
    <x v="0"/>
    <x v="0"/>
  </r>
  <r>
    <x v="0"/>
    <x v="1"/>
    <x v="16"/>
    <x v="61"/>
    <x v="4"/>
    <n v="20790"/>
    <n v="42411.5"/>
    <n v="63201.5"/>
    <n v="7"/>
    <n v="0"/>
    <n v="0"/>
    <n v="0"/>
    <x v="0"/>
    <x v="0"/>
    <x v="0"/>
    <x v="0"/>
    <x v="0"/>
    <x v="0"/>
    <x v="0"/>
    <x v="0"/>
    <x v="0"/>
    <x v="0"/>
  </r>
  <r>
    <x v="0"/>
    <x v="1"/>
    <x v="17"/>
    <x v="62"/>
    <x v="4"/>
    <n v="0"/>
    <n v="0"/>
    <n v="0"/>
    <n v="0"/>
    <n v="0"/>
    <n v="0"/>
    <n v="0"/>
    <x v="0"/>
    <x v="0"/>
    <x v="0"/>
    <x v="0"/>
    <x v="0"/>
    <x v="0"/>
    <x v="0"/>
    <x v="0"/>
    <x v="0"/>
    <x v="0"/>
  </r>
  <r>
    <x v="0"/>
    <x v="1"/>
    <x v="17"/>
    <x v="63"/>
    <x v="4"/>
    <n v="0"/>
    <n v="0"/>
    <n v="0"/>
    <n v="0"/>
    <n v="0"/>
    <n v="0"/>
    <n v="0"/>
    <x v="0"/>
    <x v="0"/>
    <x v="0"/>
    <x v="0"/>
    <x v="0"/>
    <x v="0"/>
    <x v="0"/>
    <x v="0"/>
    <x v="0"/>
    <x v="0"/>
  </r>
  <r>
    <x v="0"/>
    <x v="1"/>
    <x v="18"/>
    <x v="64"/>
    <x v="4"/>
    <n v="0"/>
    <n v="0"/>
    <n v="0"/>
    <n v="0"/>
    <n v="22723"/>
    <n v="159061"/>
    <n v="0"/>
    <x v="0"/>
    <x v="0"/>
    <x v="0"/>
    <x v="0"/>
    <x v="0"/>
    <x v="0"/>
    <x v="0"/>
    <x v="0"/>
    <x v="0"/>
    <x v="0"/>
  </r>
  <r>
    <x v="0"/>
    <x v="1"/>
    <x v="18"/>
    <x v="65"/>
    <x v="4"/>
    <n v="61293.24"/>
    <n v="256092.79999999999"/>
    <n v="317386.03999999998"/>
    <n v="8"/>
    <n v="0"/>
    <n v="0"/>
    <n v="0"/>
    <x v="0"/>
    <x v="0"/>
    <x v="0"/>
    <x v="0"/>
    <x v="0"/>
    <x v="0"/>
    <x v="0"/>
    <x v="0"/>
    <x v="0"/>
    <x v="0"/>
  </r>
  <r>
    <x v="0"/>
    <x v="1"/>
    <x v="19"/>
    <x v="66"/>
    <x v="4"/>
    <n v="575"/>
    <n v="1080772"/>
    <n v="1081347"/>
    <n v="27"/>
    <n v="0"/>
    <n v="0"/>
    <n v="0"/>
    <x v="0"/>
    <x v="0"/>
    <x v="0"/>
    <x v="0"/>
    <x v="0"/>
    <x v="0"/>
    <x v="0"/>
    <x v="0"/>
    <x v="0"/>
    <x v="0"/>
  </r>
  <r>
    <x v="0"/>
    <x v="1"/>
    <x v="20"/>
    <x v="67"/>
    <x v="4"/>
    <n v="0"/>
    <n v="12443.31"/>
    <n v="12443.31"/>
    <n v="2"/>
    <n v="0"/>
    <n v="0"/>
    <n v="0"/>
    <x v="0"/>
    <x v="0"/>
    <x v="0"/>
    <x v="0"/>
    <x v="0"/>
    <x v="0"/>
    <x v="0"/>
    <x v="0"/>
    <x v="0"/>
    <x v="0"/>
  </r>
  <r>
    <x v="0"/>
    <x v="1"/>
    <x v="20"/>
    <x v="68"/>
    <x v="4"/>
    <n v="8948.6200000000008"/>
    <n v="31084.15"/>
    <n v="40032.770000000004"/>
    <n v="6"/>
    <n v="0"/>
    <n v="0"/>
    <n v="0"/>
    <x v="0"/>
    <x v="0"/>
    <x v="0"/>
    <x v="0"/>
    <x v="0"/>
    <x v="0"/>
    <x v="0"/>
    <x v="0"/>
    <x v="0"/>
    <x v="0"/>
  </r>
  <r>
    <x v="0"/>
    <x v="1"/>
    <x v="21"/>
    <x v="69"/>
    <x v="4"/>
    <n v="0"/>
    <n v="1005.06"/>
    <n v="1005.06"/>
    <n v="1"/>
    <n v="31000"/>
    <n v="310000"/>
    <n v="0.03"/>
    <x v="0"/>
    <x v="0"/>
    <x v="0"/>
    <x v="0"/>
    <x v="0"/>
    <x v="0"/>
    <x v="0"/>
    <x v="0"/>
    <x v="0"/>
    <x v="0"/>
  </r>
  <r>
    <x v="0"/>
    <x v="1"/>
    <x v="21"/>
    <x v="70"/>
    <x v="4"/>
    <n v="193358.4"/>
    <n v="130279.2"/>
    <n v="323637.59999999998"/>
    <n v="38"/>
    <n v="62000"/>
    <n v="620000"/>
    <n v="5.22"/>
    <x v="0"/>
    <x v="0"/>
    <x v="0"/>
    <x v="0"/>
    <x v="0"/>
    <x v="0"/>
    <x v="0"/>
    <x v="0"/>
    <x v="0"/>
    <x v="0"/>
  </r>
  <r>
    <x v="0"/>
    <x v="1"/>
    <x v="21"/>
    <x v="71"/>
    <x v="4"/>
    <n v="120749.2"/>
    <n v="180791.2"/>
    <n v="301540.40000000002"/>
    <n v="53"/>
    <n v="50623"/>
    <n v="506230"/>
    <n v="5.96"/>
    <x v="0"/>
    <x v="0"/>
    <x v="0"/>
    <x v="0"/>
    <x v="0"/>
    <x v="0"/>
    <x v="0"/>
    <x v="0"/>
    <x v="0"/>
    <x v="0"/>
  </r>
  <r>
    <x v="0"/>
    <x v="1"/>
    <x v="21"/>
    <x v="72"/>
    <x v="4"/>
    <n v="74157.45"/>
    <n v="95083.58"/>
    <n v="169241.03"/>
    <n v="32"/>
    <n v="29977"/>
    <n v="299770"/>
    <n v="5.65"/>
    <x v="0"/>
    <x v="0"/>
    <x v="0"/>
    <x v="0"/>
    <x v="0"/>
    <x v="0"/>
    <x v="0"/>
    <x v="0"/>
    <x v="0"/>
    <x v="0"/>
  </r>
  <r>
    <x v="0"/>
    <x v="1"/>
    <x v="21"/>
    <x v="73"/>
    <x v="4"/>
    <n v="46990.41"/>
    <n v="61390.400000000001"/>
    <n v="108380.81"/>
    <n v="22"/>
    <n v="27900"/>
    <n v="279000"/>
    <n v="3.88"/>
    <x v="0"/>
    <x v="0"/>
    <x v="0"/>
    <x v="0"/>
    <x v="0"/>
    <x v="0"/>
    <x v="0"/>
    <x v="0"/>
    <x v="0"/>
    <x v="0"/>
  </r>
  <r>
    <x v="0"/>
    <x v="1"/>
    <x v="22"/>
    <x v="74"/>
    <x v="4"/>
    <n v="0"/>
    <n v="0"/>
    <n v="0"/>
    <n v="0"/>
    <n v="13423"/>
    <n v="134230"/>
    <n v="0"/>
    <x v="0"/>
    <x v="0"/>
    <x v="0"/>
    <x v="0"/>
    <x v="0"/>
    <x v="0"/>
    <x v="0"/>
    <x v="0"/>
    <x v="0"/>
    <x v="0"/>
  </r>
  <r>
    <x v="0"/>
    <x v="1"/>
    <x v="22"/>
    <x v="75"/>
    <x v="4"/>
    <n v="0"/>
    <n v="0"/>
    <n v="0"/>
    <n v="0"/>
    <n v="14477"/>
    <n v="144770"/>
    <n v="0"/>
    <x v="0"/>
    <x v="0"/>
    <x v="0"/>
    <x v="0"/>
    <x v="0"/>
    <x v="0"/>
    <x v="0"/>
    <x v="0"/>
    <x v="0"/>
    <x v="0"/>
  </r>
  <r>
    <x v="0"/>
    <x v="1"/>
    <x v="22"/>
    <x v="73"/>
    <x v="4"/>
    <n v="0"/>
    <n v="0"/>
    <n v="0"/>
    <n v="0"/>
    <n v="27900"/>
    <n v="279000"/>
    <n v="0"/>
    <x v="0"/>
    <x v="0"/>
    <x v="0"/>
    <x v="0"/>
    <x v="0"/>
    <x v="0"/>
    <x v="0"/>
    <x v="0"/>
    <x v="0"/>
    <x v="0"/>
  </r>
  <r>
    <x v="0"/>
    <x v="1"/>
    <x v="22"/>
    <x v="76"/>
    <x v="4"/>
    <n v="0"/>
    <n v="0"/>
    <n v="0"/>
    <n v="0"/>
    <n v="13950"/>
    <n v="139500"/>
    <n v="0"/>
    <x v="0"/>
    <x v="0"/>
    <x v="0"/>
    <x v="0"/>
    <x v="0"/>
    <x v="0"/>
    <x v="0"/>
    <x v="0"/>
    <x v="0"/>
    <x v="0"/>
  </r>
  <r>
    <x v="0"/>
    <x v="1"/>
    <x v="22"/>
    <x v="121"/>
    <x v="4"/>
    <n v="0"/>
    <n v="0"/>
    <n v="0"/>
    <n v="0"/>
    <e v="#N/A"/>
    <e v="#N/A"/>
    <n v="0"/>
    <x v="0"/>
    <x v="0"/>
    <x v="0"/>
    <x v="0"/>
    <x v="0"/>
    <x v="0"/>
    <x v="0"/>
    <x v="0"/>
    <x v="0"/>
    <x v="0"/>
  </r>
  <r>
    <x v="0"/>
    <x v="1"/>
    <x v="23"/>
    <x v="77"/>
    <x v="4"/>
    <n v="6723.53"/>
    <n v="76200"/>
    <n v="82923.53"/>
    <n v="33"/>
    <n v="0"/>
    <n v="0"/>
    <n v="0"/>
    <x v="0"/>
    <x v="0"/>
    <x v="0"/>
    <x v="0"/>
    <x v="0"/>
    <x v="0"/>
    <x v="0"/>
    <x v="0"/>
    <x v="0"/>
    <x v="0"/>
  </r>
  <r>
    <x v="0"/>
    <x v="1"/>
    <x v="24"/>
    <x v="78"/>
    <x v="4"/>
    <n v="0"/>
    <n v="0"/>
    <n v="0"/>
    <n v="0"/>
    <n v="20677"/>
    <n v="144739"/>
    <n v="0"/>
    <x v="0"/>
    <x v="0"/>
    <x v="0"/>
    <x v="0"/>
    <x v="0"/>
    <x v="0"/>
    <x v="0"/>
    <x v="0"/>
    <x v="0"/>
    <x v="0"/>
  </r>
  <r>
    <x v="0"/>
    <x v="1"/>
    <x v="24"/>
    <x v="79"/>
    <x v="4"/>
    <n v="0"/>
    <n v="0"/>
    <n v="0"/>
    <n v="0"/>
    <n v="20150"/>
    <n v="141050"/>
    <n v="0"/>
    <x v="0"/>
    <x v="0"/>
    <x v="0"/>
    <x v="0"/>
    <x v="0"/>
    <x v="0"/>
    <x v="0"/>
    <x v="0"/>
    <x v="0"/>
    <x v="0"/>
  </r>
  <r>
    <x v="0"/>
    <x v="1"/>
    <x v="24"/>
    <x v="81"/>
    <x v="4"/>
    <n v="0"/>
    <n v="0"/>
    <n v="0"/>
    <n v="0"/>
    <n v="18600"/>
    <n v="130200"/>
    <n v="0"/>
    <x v="0"/>
    <x v="0"/>
    <x v="0"/>
    <x v="0"/>
    <x v="0"/>
    <x v="0"/>
    <x v="0"/>
    <x v="0"/>
    <x v="0"/>
    <x v="0"/>
  </r>
  <r>
    <x v="0"/>
    <x v="1"/>
    <x v="24"/>
    <x v="82"/>
    <x v="4"/>
    <n v="0"/>
    <n v="0"/>
    <n v="0"/>
    <n v="0"/>
    <n v="18600"/>
    <n v="130200"/>
    <n v="0"/>
    <x v="0"/>
    <x v="0"/>
    <x v="0"/>
    <x v="0"/>
    <x v="0"/>
    <x v="0"/>
    <x v="0"/>
    <x v="0"/>
    <x v="0"/>
    <x v="0"/>
  </r>
  <r>
    <x v="0"/>
    <x v="1"/>
    <x v="24"/>
    <x v="122"/>
    <x v="4"/>
    <n v="0"/>
    <n v="0"/>
    <n v="0"/>
    <n v="0"/>
    <e v="#N/A"/>
    <e v="#N/A"/>
    <n v="0"/>
    <x v="0"/>
    <x v="0"/>
    <x v="0"/>
    <x v="0"/>
    <x v="0"/>
    <x v="0"/>
    <x v="0"/>
    <x v="0"/>
    <x v="0"/>
    <x v="0"/>
  </r>
  <r>
    <x v="0"/>
    <x v="1"/>
    <x v="24"/>
    <x v="83"/>
    <x v="4"/>
    <n v="0"/>
    <n v="0"/>
    <n v="0"/>
    <n v="0"/>
    <n v="17050"/>
    <n v="119350"/>
    <n v="0"/>
    <x v="0"/>
    <x v="0"/>
    <x v="0"/>
    <x v="0"/>
    <x v="0"/>
    <x v="0"/>
    <x v="0"/>
    <x v="0"/>
    <x v="0"/>
    <x v="0"/>
  </r>
  <r>
    <x v="0"/>
    <x v="1"/>
    <x v="24"/>
    <x v="123"/>
    <x v="4"/>
    <n v="0"/>
    <n v="0"/>
    <n v="0"/>
    <n v="0"/>
    <n v="29977"/>
    <n v="209839"/>
    <n v="0"/>
    <x v="0"/>
    <x v="0"/>
    <x v="0"/>
    <x v="0"/>
    <x v="0"/>
    <x v="0"/>
    <x v="0"/>
    <x v="0"/>
    <x v="0"/>
    <x v="0"/>
  </r>
  <r>
    <x v="0"/>
    <x v="1"/>
    <x v="24"/>
    <x v="10"/>
    <x v="4"/>
    <n v="0"/>
    <n v="0"/>
    <n v="0"/>
    <n v="0"/>
    <n v="44423"/>
    <n v="310961"/>
    <n v="0"/>
    <x v="0"/>
    <x v="0"/>
    <x v="0"/>
    <x v="0"/>
    <x v="0"/>
    <x v="0"/>
    <x v="0"/>
    <x v="0"/>
    <x v="0"/>
    <x v="0"/>
  </r>
  <r>
    <x v="0"/>
    <x v="1"/>
    <x v="24"/>
    <x v="85"/>
    <x v="4"/>
    <n v="0"/>
    <n v="0"/>
    <n v="0"/>
    <n v="0"/>
    <n v="0"/>
    <n v="0"/>
    <n v="0"/>
    <x v="0"/>
    <x v="0"/>
    <x v="0"/>
    <x v="0"/>
    <x v="0"/>
    <x v="0"/>
    <x v="0"/>
    <x v="0"/>
    <x v="0"/>
    <x v="0"/>
  </r>
  <r>
    <x v="0"/>
    <x v="1"/>
    <x v="24"/>
    <x v="13"/>
    <x v="4"/>
    <n v="0"/>
    <n v="0"/>
    <n v="0"/>
    <n v="0"/>
    <n v="0"/>
    <n v="0"/>
    <n v="0"/>
    <x v="0"/>
    <x v="0"/>
    <x v="0"/>
    <x v="0"/>
    <x v="0"/>
    <x v="0"/>
    <x v="0"/>
    <x v="0"/>
    <x v="0"/>
    <x v="0"/>
  </r>
  <r>
    <x v="0"/>
    <x v="1"/>
    <x v="24"/>
    <x v="86"/>
    <x v="4"/>
    <n v="0"/>
    <n v="0"/>
    <n v="0"/>
    <n v="0"/>
    <n v="15500"/>
    <n v="108500"/>
    <n v="0"/>
    <x v="0"/>
    <x v="0"/>
    <x v="0"/>
    <x v="0"/>
    <x v="0"/>
    <x v="0"/>
    <x v="0"/>
    <x v="0"/>
    <x v="0"/>
    <x v="0"/>
  </r>
  <r>
    <x v="0"/>
    <x v="1"/>
    <x v="26"/>
    <x v="87"/>
    <x v="4"/>
    <n v="0"/>
    <n v="0"/>
    <n v="0"/>
    <n v="0"/>
    <n v="4650"/>
    <n v="32550"/>
    <n v="0"/>
    <x v="0"/>
    <x v="0"/>
    <x v="0"/>
    <x v="0"/>
    <x v="0"/>
    <x v="0"/>
    <x v="0"/>
    <x v="0"/>
    <x v="0"/>
    <x v="0"/>
  </r>
  <r>
    <x v="0"/>
    <x v="1"/>
    <x v="26"/>
    <x v="88"/>
    <x v="4"/>
    <n v="0"/>
    <n v="0"/>
    <n v="0"/>
    <n v="0"/>
    <n v="4650"/>
    <n v="32550"/>
    <n v="0"/>
    <x v="0"/>
    <x v="0"/>
    <x v="0"/>
    <x v="0"/>
    <x v="0"/>
    <x v="0"/>
    <x v="0"/>
    <x v="0"/>
    <x v="0"/>
    <x v="0"/>
  </r>
  <r>
    <x v="0"/>
    <x v="1"/>
    <x v="27"/>
    <x v="89"/>
    <x v="4"/>
    <n v="0"/>
    <n v="0"/>
    <n v="0"/>
    <n v="0"/>
    <n v="6727"/>
    <n v="47089"/>
    <n v="0"/>
    <x v="0"/>
    <x v="0"/>
    <x v="0"/>
    <x v="0"/>
    <x v="0"/>
    <x v="0"/>
    <x v="0"/>
    <x v="0"/>
    <x v="0"/>
    <x v="0"/>
  </r>
  <r>
    <x v="0"/>
    <x v="1"/>
    <x v="27"/>
    <x v="90"/>
    <x v="4"/>
    <n v="0"/>
    <n v="0"/>
    <n v="0"/>
    <n v="0"/>
    <n v="6727"/>
    <n v="47089"/>
    <n v="0"/>
    <x v="0"/>
    <x v="0"/>
    <x v="0"/>
    <x v="0"/>
    <x v="0"/>
    <x v="0"/>
    <x v="0"/>
    <x v="0"/>
    <x v="0"/>
    <x v="0"/>
  </r>
  <r>
    <x v="0"/>
    <x v="1"/>
    <x v="27"/>
    <x v="91"/>
    <x v="4"/>
    <n v="0"/>
    <n v="0"/>
    <n v="0"/>
    <n v="0"/>
    <n v="6727"/>
    <n v="47089"/>
    <n v="0"/>
    <x v="0"/>
    <x v="0"/>
    <x v="0"/>
    <x v="0"/>
    <x v="0"/>
    <x v="0"/>
    <x v="0"/>
    <x v="0"/>
    <x v="0"/>
    <x v="0"/>
  </r>
  <r>
    <x v="0"/>
    <x v="1"/>
    <x v="28"/>
    <x v="92"/>
    <x v="4"/>
    <n v="0"/>
    <n v="0"/>
    <n v="0"/>
    <n v="0"/>
    <n v="0"/>
    <n v="0"/>
    <n v="0"/>
    <x v="0"/>
    <x v="0"/>
    <x v="0"/>
    <x v="0"/>
    <x v="0"/>
    <x v="0"/>
    <x v="0"/>
    <x v="0"/>
    <x v="0"/>
    <x v="0"/>
  </r>
  <r>
    <x v="0"/>
    <x v="1"/>
    <x v="29"/>
    <x v="93"/>
    <x v="4"/>
    <n v="3969"/>
    <n v="9824.81"/>
    <n v="13793.81"/>
    <n v="2"/>
    <n v="0"/>
    <n v="0"/>
    <n v="0"/>
    <x v="0"/>
    <x v="0"/>
    <x v="0"/>
    <x v="0"/>
    <x v="0"/>
    <x v="0"/>
    <x v="0"/>
    <x v="0"/>
    <x v="0"/>
    <x v="0"/>
  </r>
  <r>
    <x v="0"/>
    <x v="1"/>
    <x v="29"/>
    <x v="94"/>
    <x v="4"/>
    <n v="2717.1"/>
    <n v="154785.79999999999"/>
    <n v="157502.9"/>
    <n v="6"/>
    <n v="0"/>
    <n v="0"/>
    <n v="0"/>
    <x v="0"/>
    <x v="0"/>
    <x v="0"/>
    <x v="0"/>
    <x v="0"/>
    <x v="0"/>
    <x v="0"/>
    <x v="0"/>
    <x v="0"/>
    <x v="0"/>
  </r>
  <r>
    <x v="0"/>
    <x v="1"/>
    <x v="29"/>
    <x v="95"/>
    <x v="4"/>
    <n v="109446"/>
    <n v="62266.65"/>
    <n v="171712.65"/>
    <n v="8"/>
    <n v="0"/>
    <n v="0"/>
    <n v="0"/>
    <x v="0"/>
    <x v="0"/>
    <x v="0"/>
    <x v="0"/>
    <x v="0"/>
    <x v="0"/>
    <x v="0"/>
    <x v="0"/>
    <x v="0"/>
    <x v="0"/>
  </r>
  <r>
    <x v="0"/>
    <x v="1"/>
    <x v="29"/>
    <x v="124"/>
    <x v="4"/>
    <n v="0"/>
    <n v="0"/>
    <n v="0"/>
    <n v="0"/>
    <e v="#N/A"/>
    <e v="#N/A"/>
    <n v="0"/>
    <x v="0"/>
    <x v="0"/>
    <x v="0"/>
    <x v="0"/>
    <x v="0"/>
    <x v="0"/>
    <x v="0"/>
    <x v="0"/>
    <x v="0"/>
    <x v="0"/>
  </r>
  <r>
    <x v="0"/>
    <x v="1"/>
    <x v="29"/>
    <x v="96"/>
    <x v="4"/>
    <n v="2700"/>
    <n v="80594.19"/>
    <n v="83294.19"/>
    <n v="6"/>
    <n v="0"/>
    <n v="0"/>
    <n v="0"/>
    <x v="0"/>
    <x v="0"/>
    <x v="0"/>
    <x v="0"/>
    <x v="0"/>
    <x v="0"/>
    <x v="0"/>
    <x v="0"/>
    <x v="0"/>
    <x v="0"/>
  </r>
  <r>
    <x v="0"/>
    <x v="1"/>
    <x v="29"/>
    <x v="97"/>
    <x v="4"/>
    <n v="0"/>
    <n v="0"/>
    <n v="0"/>
    <n v="0"/>
    <n v="17577"/>
    <n v="175770"/>
    <n v="0"/>
    <x v="0"/>
    <x v="0"/>
    <x v="0"/>
    <x v="0"/>
    <x v="0"/>
    <x v="0"/>
    <x v="0"/>
    <x v="0"/>
    <x v="0"/>
    <x v="0"/>
  </r>
  <r>
    <x v="0"/>
    <x v="1"/>
    <x v="30"/>
    <x v="98"/>
    <x v="4"/>
    <n v="0"/>
    <n v="0"/>
    <n v="0"/>
    <n v="0"/>
    <n v="36177"/>
    <n v="253239"/>
    <n v="0"/>
    <x v="0"/>
    <x v="0"/>
    <x v="0"/>
    <x v="0"/>
    <x v="0"/>
    <x v="0"/>
    <x v="0"/>
    <x v="0"/>
    <x v="0"/>
    <x v="0"/>
  </r>
  <r>
    <x v="0"/>
    <x v="1"/>
    <x v="30"/>
    <x v="99"/>
    <x v="4"/>
    <n v="0"/>
    <n v="0"/>
    <n v="0"/>
    <n v="0"/>
    <n v="16027"/>
    <n v="112189"/>
    <n v="0"/>
    <x v="0"/>
    <x v="0"/>
    <x v="0"/>
    <x v="0"/>
    <x v="0"/>
    <x v="0"/>
    <x v="0"/>
    <x v="0"/>
    <x v="0"/>
    <x v="0"/>
  </r>
  <r>
    <x v="0"/>
    <x v="1"/>
    <x v="30"/>
    <x v="100"/>
    <x v="4"/>
    <n v="0"/>
    <n v="0"/>
    <n v="0"/>
    <n v="0"/>
    <n v="14477"/>
    <n v="101339"/>
    <n v="0"/>
    <x v="0"/>
    <x v="0"/>
    <x v="0"/>
    <x v="0"/>
    <x v="0"/>
    <x v="0"/>
    <x v="0"/>
    <x v="0"/>
    <x v="0"/>
    <x v="0"/>
  </r>
  <r>
    <x v="0"/>
    <x v="1"/>
    <x v="30"/>
    <x v="101"/>
    <x v="4"/>
    <n v="0"/>
    <n v="0"/>
    <n v="0"/>
    <n v="0"/>
    <n v="10323"/>
    <n v="72261"/>
    <n v="0"/>
    <x v="0"/>
    <x v="0"/>
    <x v="0"/>
    <x v="0"/>
    <x v="0"/>
    <x v="0"/>
    <x v="0"/>
    <x v="0"/>
    <x v="0"/>
    <x v="0"/>
  </r>
  <r>
    <x v="0"/>
    <x v="1"/>
    <x v="30"/>
    <x v="102"/>
    <x v="4"/>
    <n v="18754.75"/>
    <n v="43357.29"/>
    <n v="62112.04"/>
    <n v="7"/>
    <n v="0"/>
    <n v="0"/>
    <n v="0"/>
    <x v="0"/>
    <x v="0"/>
    <x v="0"/>
    <x v="0"/>
    <x v="0"/>
    <x v="0"/>
    <x v="0"/>
    <x v="0"/>
    <x v="0"/>
    <x v="0"/>
  </r>
  <r>
    <x v="0"/>
    <x v="1"/>
    <x v="30"/>
    <x v="103"/>
    <x v="4"/>
    <n v="0"/>
    <n v="0"/>
    <n v="0"/>
    <n v="0"/>
    <n v="0"/>
    <n v="0"/>
    <n v="0"/>
    <x v="0"/>
    <x v="0"/>
    <x v="0"/>
    <x v="0"/>
    <x v="0"/>
    <x v="0"/>
    <x v="0"/>
    <x v="0"/>
    <x v="0"/>
    <x v="0"/>
  </r>
  <r>
    <x v="0"/>
    <x v="1"/>
    <x v="30"/>
    <x v="104"/>
    <x v="4"/>
    <n v="0"/>
    <n v="0"/>
    <n v="0"/>
    <n v="0"/>
    <n v="7223"/>
    <n v="50561"/>
    <n v="0"/>
    <x v="0"/>
    <x v="0"/>
    <x v="0"/>
    <x v="0"/>
    <x v="0"/>
    <x v="0"/>
    <x v="0"/>
    <x v="0"/>
    <x v="0"/>
    <x v="0"/>
  </r>
  <r>
    <x v="0"/>
    <x v="1"/>
    <x v="30"/>
    <x v="105"/>
    <x v="4"/>
    <n v="83728"/>
    <n v="12802.88"/>
    <n v="96530.880000000005"/>
    <n v="7"/>
    <n v="0"/>
    <n v="0"/>
    <n v="0"/>
    <x v="0"/>
    <x v="0"/>
    <x v="0"/>
    <x v="0"/>
    <x v="0"/>
    <x v="0"/>
    <x v="0"/>
    <x v="0"/>
    <x v="0"/>
    <x v="0"/>
  </r>
  <r>
    <x v="0"/>
    <x v="1"/>
    <x v="30"/>
    <x v="106"/>
    <x v="4"/>
    <n v="0"/>
    <n v="0"/>
    <n v="0"/>
    <n v="0"/>
    <n v="17050"/>
    <n v="119350"/>
    <n v="0"/>
    <x v="0"/>
    <x v="0"/>
    <x v="0"/>
    <x v="0"/>
    <x v="0"/>
    <x v="0"/>
    <x v="0"/>
    <x v="0"/>
    <x v="0"/>
    <x v="0"/>
  </r>
  <r>
    <x v="0"/>
    <x v="1"/>
    <x v="31"/>
    <x v="107"/>
    <x v="4"/>
    <n v="136271.1"/>
    <n v="35497.81"/>
    <n v="171768.91"/>
    <n v="31"/>
    <n v="0"/>
    <n v="0"/>
    <n v="0"/>
    <x v="0"/>
    <x v="0"/>
    <x v="0"/>
    <x v="0"/>
    <x v="0"/>
    <x v="0"/>
    <x v="0"/>
    <x v="0"/>
    <x v="0"/>
    <x v="0"/>
  </r>
  <r>
    <x v="0"/>
    <x v="1"/>
    <x v="31"/>
    <x v="108"/>
    <x v="4"/>
    <n v="35215.699999999997"/>
    <n v="29603.68"/>
    <n v="64819.38"/>
    <n v="8"/>
    <n v="0"/>
    <n v="0"/>
    <n v="0"/>
    <x v="0"/>
    <x v="0"/>
    <x v="0"/>
    <x v="0"/>
    <x v="0"/>
    <x v="0"/>
    <x v="0"/>
    <x v="0"/>
    <x v="0"/>
    <x v="0"/>
  </r>
  <r>
    <x v="0"/>
    <x v="1"/>
    <x v="31"/>
    <x v="109"/>
    <x v="4"/>
    <n v="29549.7"/>
    <n v="179621.6"/>
    <n v="209171.30000000002"/>
    <n v="19"/>
    <n v="0"/>
    <n v="0"/>
    <n v="0"/>
    <x v="0"/>
    <x v="0"/>
    <x v="0"/>
    <x v="0"/>
    <x v="0"/>
    <x v="0"/>
    <x v="0"/>
    <x v="0"/>
    <x v="0"/>
    <x v="0"/>
  </r>
  <r>
    <x v="0"/>
    <x v="1"/>
    <x v="31"/>
    <x v="110"/>
    <x v="4"/>
    <n v="55857.7"/>
    <n v="30552.22"/>
    <n v="86409.919999999998"/>
    <n v="12"/>
    <n v="0"/>
    <n v="0"/>
    <n v="0"/>
    <x v="0"/>
    <x v="0"/>
    <x v="0"/>
    <x v="0"/>
    <x v="0"/>
    <x v="0"/>
    <x v="0"/>
    <x v="0"/>
    <x v="0"/>
    <x v="0"/>
  </r>
  <r>
    <x v="0"/>
    <x v="1"/>
    <x v="31"/>
    <x v="111"/>
    <x v="4"/>
    <n v="0"/>
    <n v="0"/>
    <n v="0"/>
    <n v="0"/>
    <n v="0"/>
    <n v="0"/>
    <n v="0"/>
    <x v="0"/>
    <x v="0"/>
    <x v="0"/>
    <x v="0"/>
    <x v="0"/>
    <x v="0"/>
    <x v="0"/>
    <x v="0"/>
    <x v="0"/>
    <x v="0"/>
  </r>
  <r>
    <x v="0"/>
    <x v="1"/>
    <x v="31"/>
    <x v="112"/>
    <x v="4"/>
    <n v="0"/>
    <n v="0"/>
    <n v="0"/>
    <n v="0"/>
    <n v="13950"/>
    <n v="139500"/>
    <n v="0"/>
    <x v="0"/>
    <x v="0"/>
    <x v="0"/>
    <x v="0"/>
    <x v="0"/>
    <x v="0"/>
    <x v="0"/>
    <x v="0"/>
    <x v="0"/>
    <x v="0"/>
  </r>
  <r>
    <x v="0"/>
    <x v="1"/>
    <x v="32"/>
    <x v="113"/>
    <x v="4"/>
    <n v="9544.93"/>
    <n v="44052.43"/>
    <n v="53597.36"/>
    <n v="6"/>
    <n v="5177"/>
    <n v="36239"/>
    <n v="10.35"/>
    <x v="0"/>
    <x v="0"/>
    <x v="0"/>
    <x v="0"/>
    <x v="0"/>
    <x v="0"/>
    <x v="0"/>
    <x v="0"/>
    <x v="0"/>
    <x v="0"/>
  </r>
  <r>
    <x v="0"/>
    <x v="1"/>
    <x v="32"/>
    <x v="114"/>
    <x v="4"/>
    <n v="0"/>
    <n v="0"/>
    <n v="0"/>
    <n v="0"/>
    <n v="31000"/>
    <n v="217000"/>
    <n v="0"/>
    <x v="0"/>
    <x v="0"/>
    <x v="0"/>
    <x v="0"/>
    <x v="0"/>
    <x v="0"/>
    <x v="0"/>
    <x v="0"/>
    <x v="0"/>
    <x v="0"/>
  </r>
  <r>
    <x v="0"/>
    <x v="1"/>
    <x v="32"/>
    <x v="115"/>
    <x v="4"/>
    <n v="0"/>
    <n v="38828.35"/>
    <n v="38828.35"/>
    <n v="3"/>
    <n v="0"/>
    <n v="0"/>
    <n v="0"/>
    <x v="0"/>
    <x v="0"/>
    <x v="0"/>
    <x v="0"/>
    <x v="0"/>
    <x v="0"/>
    <x v="0"/>
    <x v="0"/>
    <x v="0"/>
    <x v="0"/>
  </r>
  <r>
    <x v="0"/>
    <x v="1"/>
    <x v="32"/>
    <x v="116"/>
    <x v="4"/>
    <n v="0"/>
    <n v="44531"/>
    <n v="44531"/>
    <n v="3"/>
    <n v="0"/>
    <n v="0"/>
    <n v="0"/>
    <x v="0"/>
    <x v="0"/>
    <x v="0"/>
    <x v="0"/>
    <x v="0"/>
    <x v="0"/>
    <x v="0"/>
    <x v="0"/>
    <x v="0"/>
    <x v="0"/>
  </r>
  <r>
    <x v="0"/>
    <x v="1"/>
    <x v="33"/>
    <x v="117"/>
    <x v="4"/>
    <n v="0"/>
    <n v="0"/>
    <n v="0"/>
    <n v="0"/>
    <n v="0"/>
    <n v="0"/>
    <n v="0"/>
    <x v="0"/>
    <x v="0"/>
    <x v="0"/>
    <x v="0"/>
    <x v="0"/>
    <x v="0"/>
    <x v="0"/>
    <x v="0"/>
    <x v="0"/>
    <x v="0"/>
  </r>
  <r>
    <x v="0"/>
    <x v="1"/>
    <x v="33"/>
    <x v="118"/>
    <x v="4"/>
    <n v="0"/>
    <n v="0"/>
    <n v="0"/>
    <n v="0"/>
    <n v="0"/>
    <n v="0"/>
    <n v="0"/>
    <x v="0"/>
    <x v="0"/>
    <x v="0"/>
    <x v="0"/>
    <x v="0"/>
    <x v="0"/>
    <x v="0"/>
    <x v="0"/>
    <x v="0"/>
    <x v="0"/>
  </r>
  <r>
    <x v="0"/>
    <x v="1"/>
    <x v="0"/>
    <x v="0"/>
    <x v="5"/>
    <n v="13273.12"/>
    <n v="39406.17"/>
    <n v="52679.29"/>
    <n v="56"/>
    <n v="24475"/>
    <n v="171325"/>
    <n v="2.15"/>
    <x v="0"/>
    <x v="0"/>
    <x v="0"/>
    <x v="0"/>
    <x v="0"/>
    <x v="0"/>
    <x v="0"/>
    <x v="0"/>
    <x v="0"/>
    <x v="0"/>
  </r>
  <r>
    <x v="0"/>
    <x v="1"/>
    <x v="0"/>
    <x v="1"/>
    <x v="5"/>
    <n v="36996.54"/>
    <n v="66801.989999999991"/>
    <n v="103798.53"/>
    <n v="184"/>
    <n v="24383"/>
    <n v="170681"/>
    <n v="4.26"/>
    <x v="0"/>
    <x v="0"/>
    <x v="0"/>
    <x v="0"/>
    <x v="0"/>
    <x v="0"/>
    <x v="0"/>
    <x v="0"/>
    <x v="0"/>
    <x v="0"/>
  </r>
  <r>
    <x v="0"/>
    <x v="1"/>
    <x v="0"/>
    <x v="24"/>
    <x v="5"/>
    <n v="45.84"/>
    <n v="412.55999999999995"/>
    <n v="458.4"/>
    <n v="0"/>
    <n v="11377"/>
    <n v="79639"/>
    <n v="0.04"/>
    <x v="0"/>
    <x v="0"/>
    <x v="0"/>
    <x v="0"/>
    <x v="0"/>
    <x v="0"/>
    <x v="0"/>
    <x v="0"/>
    <x v="0"/>
    <x v="0"/>
  </r>
  <r>
    <x v="0"/>
    <x v="1"/>
    <x v="0"/>
    <x v="2"/>
    <x v="5"/>
    <n v="34130.720000000001"/>
    <n v="61346.770000000004"/>
    <n v="95477.49"/>
    <n v="228"/>
    <n v="8165"/>
    <n v="57155"/>
    <n v="11.69"/>
    <x v="0"/>
    <x v="0"/>
    <x v="0"/>
    <x v="0"/>
    <x v="0"/>
    <x v="0"/>
    <x v="0"/>
    <x v="0"/>
    <x v="0"/>
    <x v="0"/>
  </r>
  <r>
    <x v="0"/>
    <x v="1"/>
    <x v="0"/>
    <x v="3"/>
    <x v="5"/>
    <n v="43560.959999999999"/>
    <n v="69028.47"/>
    <n v="112589.43"/>
    <n v="251"/>
    <n v="8437"/>
    <n v="59059"/>
    <n v="13.34"/>
    <x v="0"/>
    <x v="0"/>
    <x v="0"/>
    <x v="0"/>
    <x v="0"/>
    <x v="0"/>
    <x v="0"/>
    <x v="0"/>
    <x v="0"/>
    <x v="0"/>
  </r>
  <r>
    <x v="0"/>
    <x v="1"/>
    <x v="0"/>
    <x v="4"/>
    <x v="5"/>
    <n v="63517.52"/>
    <n v="154688.22"/>
    <n v="218205.74"/>
    <n v="292"/>
    <n v="8437"/>
    <n v="59059"/>
    <n v="25.86"/>
    <x v="0"/>
    <x v="0"/>
    <x v="0"/>
    <x v="0"/>
    <x v="0"/>
    <x v="0"/>
    <x v="0"/>
    <x v="0"/>
    <x v="0"/>
    <x v="0"/>
  </r>
  <r>
    <x v="0"/>
    <x v="1"/>
    <x v="0"/>
    <x v="5"/>
    <x v="5"/>
    <n v="39904.050000000003"/>
    <n v="45659.009999999995"/>
    <n v="85563.06"/>
    <n v="226"/>
    <n v="0"/>
    <n v="0"/>
    <n v="0"/>
    <x v="0"/>
    <x v="0"/>
    <x v="0"/>
    <x v="0"/>
    <x v="0"/>
    <x v="0"/>
    <x v="0"/>
    <x v="0"/>
    <x v="0"/>
    <x v="0"/>
  </r>
  <r>
    <x v="0"/>
    <x v="1"/>
    <x v="0"/>
    <x v="6"/>
    <x v="5"/>
    <n v="31005.519999999997"/>
    <n v="69457.640000000014"/>
    <n v="100463.16"/>
    <n v="256"/>
    <n v="0"/>
    <n v="0"/>
    <n v="0"/>
    <x v="0"/>
    <x v="0"/>
    <x v="0"/>
    <x v="0"/>
    <x v="0"/>
    <x v="0"/>
    <x v="0"/>
    <x v="0"/>
    <x v="0"/>
    <x v="0"/>
  </r>
  <r>
    <x v="0"/>
    <x v="1"/>
    <x v="0"/>
    <x v="7"/>
    <x v="5"/>
    <n v="33016.370000000003"/>
    <n v="50963.85"/>
    <n v="83980.22"/>
    <n v="269"/>
    <n v="5821"/>
    <n v="40747"/>
    <n v="14.43"/>
    <x v="0"/>
    <x v="0"/>
    <x v="0"/>
    <x v="0"/>
    <x v="0"/>
    <x v="0"/>
    <x v="0"/>
    <x v="0"/>
    <x v="0"/>
    <x v="0"/>
  </r>
  <r>
    <x v="0"/>
    <x v="1"/>
    <x v="0"/>
    <x v="8"/>
    <x v="5"/>
    <n v="53272.159999999996"/>
    <n v="65272.62"/>
    <n v="118544.78"/>
    <n v="307"/>
    <n v="0"/>
    <n v="0"/>
    <n v="0"/>
    <x v="0"/>
    <x v="0"/>
    <x v="0"/>
    <x v="0"/>
    <x v="0"/>
    <x v="0"/>
    <x v="0"/>
    <x v="0"/>
    <x v="0"/>
    <x v="0"/>
  </r>
  <r>
    <x v="0"/>
    <x v="1"/>
    <x v="0"/>
    <x v="119"/>
    <x v="5"/>
    <n v="14058.09"/>
    <n v="39162.490000000005"/>
    <n v="53220.58"/>
    <n v="38"/>
    <e v="#N/A"/>
    <e v="#N/A"/>
    <n v="0"/>
    <x v="0"/>
    <x v="0"/>
    <x v="0"/>
    <x v="0"/>
    <x v="0"/>
    <x v="0"/>
    <x v="0"/>
    <x v="0"/>
    <x v="0"/>
    <x v="0"/>
  </r>
  <r>
    <x v="0"/>
    <x v="1"/>
    <x v="1"/>
    <x v="9"/>
    <x v="5"/>
    <n v="165411.38"/>
    <n v="446892.94999999995"/>
    <n v="612304.32999999996"/>
    <n v="1041"/>
    <n v="0"/>
    <n v="0"/>
    <n v="0"/>
    <x v="0"/>
    <x v="0"/>
    <x v="0"/>
    <x v="0"/>
    <x v="0"/>
    <x v="0"/>
    <x v="0"/>
    <x v="0"/>
    <x v="0"/>
    <x v="0"/>
  </r>
  <r>
    <x v="0"/>
    <x v="1"/>
    <x v="1"/>
    <x v="10"/>
    <x v="5"/>
    <n v="57301.36"/>
    <n v="599303.56000000006"/>
    <n v="656604.92000000004"/>
    <n v="529"/>
    <n v="44423"/>
    <n v="310961"/>
    <n v="14.78"/>
    <x v="0"/>
    <x v="0"/>
    <x v="0"/>
    <x v="0"/>
    <x v="0"/>
    <x v="0"/>
    <x v="0"/>
    <x v="0"/>
    <x v="0"/>
    <x v="0"/>
  </r>
  <r>
    <x v="0"/>
    <x v="1"/>
    <x v="1"/>
    <x v="11"/>
    <x v="5"/>
    <n v="10741.599999999999"/>
    <n v="7343.8000000000029"/>
    <n v="18085.400000000001"/>
    <n v="29"/>
    <n v="31000"/>
    <n v="217000"/>
    <n v="0.57999999999999996"/>
    <x v="0"/>
    <x v="0"/>
    <x v="0"/>
    <x v="0"/>
    <x v="0"/>
    <x v="0"/>
    <x v="0"/>
    <x v="0"/>
    <x v="0"/>
    <x v="0"/>
  </r>
  <r>
    <x v="0"/>
    <x v="1"/>
    <x v="1"/>
    <x v="12"/>
    <x v="5"/>
    <n v="25055.87"/>
    <n v="15824.009999999998"/>
    <n v="40879.879999999997"/>
    <n v="67"/>
    <n v="0"/>
    <n v="0"/>
    <n v="0"/>
    <x v="0"/>
    <x v="0"/>
    <x v="0"/>
    <x v="0"/>
    <x v="0"/>
    <x v="0"/>
    <x v="0"/>
    <x v="0"/>
    <x v="0"/>
    <x v="0"/>
  </r>
  <r>
    <x v="0"/>
    <x v="1"/>
    <x v="1"/>
    <x v="13"/>
    <x v="5"/>
    <n v="106444"/>
    <n v="554490.6"/>
    <n v="660934.6"/>
    <n v="0"/>
    <n v="0"/>
    <n v="0"/>
    <n v="0"/>
    <x v="0"/>
    <x v="0"/>
    <x v="0"/>
    <x v="0"/>
    <x v="0"/>
    <x v="0"/>
    <x v="0"/>
    <x v="0"/>
    <x v="0"/>
    <x v="0"/>
  </r>
  <r>
    <x v="0"/>
    <x v="1"/>
    <x v="1"/>
    <x v="14"/>
    <x v="5"/>
    <n v="38570.410000000003"/>
    <n v="149144.32999999999"/>
    <n v="187714.74"/>
    <n v="376"/>
    <n v="29977"/>
    <n v="209839"/>
    <n v="6.26"/>
    <x v="0"/>
    <x v="0"/>
    <x v="0"/>
    <x v="0"/>
    <x v="0"/>
    <x v="0"/>
    <x v="0"/>
    <x v="0"/>
    <x v="0"/>
    <x v="0"/>
  </r>
  <r>
    <x v="0"/>
    <x v="1"/>
    <x v="1"/>
    <x v="15"/>
    <x v="5"/>
    <n v="2870.2200000000003"/>
    <n v="7403.03"/>
    <n v="10273.25"/>
    <n v="22"/>
    <n v="0"/>
    <n v="0"/>
    <n v="0"/>
    <x v="0"/>
    <x v="0"/>
    <x v="0"/>
    <x v="0"/>
    <x v="0"/>
    <x v="0"/>
    <x v="0"/>
    <x v="0"/>
    <x v="0"/>
    <x v="0"/>
  </r>
  <r>
    <x v="0"/>
    <x v="1"/>
    <x v="2"/>
    <x v="16"/>
    <x v="5"/>
    <n v="24308.87"/>
    <n v="43977.960000000006"/>
    <n v="68286.83"/>
    <n v="74"/>
    <n v="43400"/>
    <n v="303800"/>
    <n v="1.57"/>
    <x v="0"/>
    <x v="0"/>
    <x v="0"/>
    <x v="0"/>
    <x v="0"/>
    <x v="0"/>
    <x v="0"/>
    <x v="0"/>
    <x v="0"/>
    <x v="0"/>
  </r>
  <r>
    <x v="0"/>
    <x v="1"/>
    <x v="2"/>
    <x v="17"/>
    <x v="5"/>
    <n v="192518.44999999998"/>
    <n v="440382.94000000006"/>
    <n v="632901.39"/>
    <n v="641"/>
    <n v="39277"/>
    <n v="274939"/>
    <n v="16.11"/>
    <x v="0"/>
    <x v="0"/>
    <x v="0"/>
    <x v="0"/>
    <x v="0"/>
    <x v="0"/>
    <x v="0"/>
    <x v="0"/>
    <x v="0"/>
    <x v="0"/>
  </r>
  <r>
    <x v="0"/>
    <x v="1"/>
    <x v="2"/>
    <x v="18"/>
    <x v="5"/>
    <n v="91028.89"/>
    <n v="253209.95999999996"/>
    <n v="344238.85"/>
    <n v="281"/>
    <n v="0"/>
    <n v="0"/>
    <n v="0"/>
    <x v="0"/>
    <x v="0"/>
    <x v="0"/>
    <x v="0"/>
    <x v="0"/>
    <x v="0"/>
    <x v="0"/>
    <x v="0"/>
    <x v="0"/>
    <x v="0"/>
  </r>
  <r>
    <x v="0"/>
    <x v="1"/>
    <x v="3"/>
    <x v="19"/>
    <x v="5"/>
    <n v="26327.9"/>
    <n v="99415.85"/>
    <n v="125743.75"/>
    <n v="189"/>
    <n v="31000"/>
    <n v="310000"/>
    <n v="4.0599999999999996"/>
    <x v="0"/>
    <x v="0"/>
    <x v="0"/>
    <x v="0"/>
    <x v="0"/>
    <x v="0"/>
    <x v="0"/>
    <x v="0"/>
    <x v="0"/>
    <x v="0"/>
  </r>
  <r>
    <x v="0"/>
    <x v="1"/>
    <x v="3"/>
    <x v="20"/>
    <x v="5"/>
    <n v="15745.82"/>
    <n v="28639.260000000002"/>
    <n v="44385.08"/>
    <n v="48"/>
    <n v="0"/>
    <n v="0"/>
    <n v="0"/>
    <x v="0"/>
    <x v="0"/>
    <x v="0"/>
    <x v="0"/>
    <x v="0"/>
    <x v="0"/>
    <x v="0"/>
    <x v="0"/>
    <x v="0"/>
    <x v="0"/>
  </r>
  <r>
    <x v="0"/>
    <x v="1"/>
    <x v="3"/>
    <x v="21"/>
    <x v="5"/>
    <n v="152608.58000000002"/>
    <n v="543669.07000000007"/>
    <n v="696277.65000000014"/>
    <n v="301"/>
    <n v="62000"/>
    <n v="620000"/>
    <n v="11.23"/>
    <x v="0"/>
    <x v="0"/>
    <x v="0"/>
    <x v="0"/>
    <x v="0"/>
    <x v="0"/>
    <x v="0"/>
    <x v="0"/>
    <x v="0"/>
    <x v="0"/>
  </r>
  <r>
    <x v="0"/>
    <x v="1"/>
    <x v="3"/>
    <x v="22"/>
    <x v="5"/>
    <n v="18012.759999999998"/>
    <n v="66855.23000000001"/>
    <n v="84867.99"/>
    <n v="123"/>
    <n v="14973"/>
    <n v="149730"/>
    <n v="5.67"/>
    <x v="0"/>
    <x v="0"/>
    <x v="0"/>
    <x v="0"/>
    <x v="0"/>
    <x v="0"/>
    <x v="0"/>
    <x v="0"/>
    <x v="0"/>
    <x v="0"/>
  </r>
  <r>
    <x v="0"/>
    <x v="1"/>
    <x v="4"/>
    <x v="23"/>
    <x v="5"/>
    <n v="540"/>
    <n v="69199.87"/>
    <n v="69739.87"/>
    <n v="61"/>
    <n v="12710"/>
    <n v="88970"/>
    <n v="5.49"/>
    <x v="0"/>
    <x v="0"/>
    <x v="0"/>
    <x v="0"/>
    <x v="0"/>
    <x v="0"/>
    <x v="0"/>
    <x v="0"/>
    <x v="0"/>
    <x v="0"/>
  </r>
  <r>
    <x v="0"/>
    <x v="1"/>
    <x v="4"/>
    <x v="24"/>
    <x v="5"/>
    <n v="6.24"/>
    <n v="76670.459999999992"/>
    <n v="76676.7"/>
    <n v="52"/>
    <n v="11377"/>
    <n v="79639"/>
    <n v="6.74"/>
    <x v="0"/>
    <x v="0"/>
    <x v="0"/>
    <x v="0"/>
    <x v="0"/>
    <x v="0"/>
    <x v="0"/>
    <x v="0"/>
    <x v="0"/>
    <x v="0"/>
  </r>
  <r>
    <x v="0"/>
    <x v="1"/>
    <x v="4"/>
    <x v="120"/>
    <x v="5"/>
    <n v="0"/>
    <n v="1849.02"/>
    <n v="1849.02"/>
    <n v="6"/>
    <e v="#N/A"/>
    <e v="#N/A"/>
    <n v="0"/>
    <x v="0"/>
    <x v="0"/>
    <x v="0"/>
    <x v="0"/>
    <x v="0"/>
    <x v="0"/>
    <x v="0"/>
    <x v="0"/>
    <x v="0"/>
    <x v="0"/>
  </r>
  <r>
    <x v="0"/>
    <x v="1"/>
    <x v="5"/>
    <x v="25"/>
    <x v="5"/>
    <n v="51986.16"/>
    <n v="127465.03"/>
    <n v="179451.19"/>
    <n v="95"/>
    <n v="0"/>
    <n v="0"/>
    <n v="0"/>
    <x v="0"/>
    <x v="0"/>
    <x v="0"/>
    <x v="0"/>
    <x v="0"/>
    <x v="0"/>
    <x v="0"/>
    <x v="0"/>
    <x v="0"/>
    <x v="0"/>
  </r>
  <r>
    <x v="0"/>
    <x v="1"/>
    <x v="5"/>
    <x v="13"/>
    <x v="5"/>
    <n v="0"/>
    <n v="121720.82"/>
    <n v="121720.82"/>
    <n v="0"/>
    <n v="0"/>
    <n v="0"/>
    <n v="0"/>
    <x v="0"/>
    <x v="0"/>
    <x v="0"/>
    <x v="0"/>
    <x v="0"/>
    <x v="0"/>
    <x v="0"/>
    <x v="0"/>
    <x v="0"/>
    <x v="0"/>
  </r>
  <r>
    <x v="0"/>
    <x v="1"/>
    <x v="5"/>
    <x v="26"/>
    <x v="5"/>
    <n v="47738.16"/>
    <n v="800816.25"/>
    <n v="848554.41"/>
    <n v="0"/>
    <n v="0"/>
    <n v="0"/>
    <n v="0"/>
    <x v="0"/>
    <x v="0"/>
    <x v="0"/>
    <x v="0"/>
    <x v="0"/>
    <x v="0"/>
    <x v="0"/>
    <x v="0"/>
    <x v="0"/>
    <x v="0"/>
  </r>
  <r>
    <x v="0"/>
    <x v="1"/>
    <x v="5"/>
    <x v="27"/>
    <x v="5"/>
    <n v="28377.670000000002"/>
    <n v="142425.66999999998"/>
    <n v="170803.34"/>
    <n v="108"/>
    <n v="16523"/>
    <n v="165230"/>
    <n v="10.34"/>
    <x v="0"/>
    <x v="0"/>
    <x v="0"/>
    <x v="0"/>
    <x v="0"/>
    <x v="0"/>
    <x v="0"/>
    <x v="0"/>
    <x v="0"/>
    <x v="0"/>
  </r>
  <r>
    <x v="0"/>
    <x v="1"/>
    <x v="5"/>
    <x v="29"/>
    <x v="5"/>
    <n v="225810.84"/>
    <n v="340055.63"/>
    <n v="565866.47"/>
    <n v="141"/>
    <n v="0"/>
    <n v="0"/>
    <n v="0"/>
    <x v="0"/>
    <x v="0"/>
    <x v="0"/>
    <x v="0"/>
    <x v="0"/>
    <x v="0"/>
    <x v="0"/>
    <x v="0"/>
    <x v="0"/>
    <x v="0"/>
  </r>
  <r>
    <x v="0"/>
    <x v="1"/>
    <x v="6"/>
    <x v="30"/>
    <x v="5"/>
    <n v="34956.83"/>
    <n v="928180.9"/>
    <n v="963137.73"/>
    <n v="91"/>
    <n v="0"/>
    <n v="0"/>
    <n v="0"/>
    <x v="0"/>
    <x v="0"/>
    <x v="0"/>
    <x v="0"/>
    <x v="0"/>
    <x v="0"/>
    <x v="0"/>
    <x v="0"/>
    <x v="0"/>
    <x v="0"/>
  </r>
  <r>
    <x v="0"/>
    <x v="1"/>
    <x v="6"/>
    <x v="31"/>
    <x v="5"/>
    <n v="68608.479999999996"/>
    <n v="122515.74"/>
    <n v="191124.22"/>
    <n v="192"/>
    <n v="34100"/>
    <n v="238700"/>
    <n v="5.6"/>
    <x v="0"/>
    <x v="0"/>
    <x v="0"/>
    <x v="0"/>
    <x v="0"/>
    <x v="0"/>
    <x v="0"/>
    <x v="0"/>
    <x v="0"/>
    <x v="0"/>
  </r>
  <r>
    <x v="0"/>
    <x v="1"/>
    <x v="6"/>
    <x v="32"/>
    <x v="5"/>
    <n v="38868.759999999995"/>
    <n v="54580.990000000005"/>
    <n v="93449.75"/>
    <n v="166"/>
    <n v="17577"/>
    <n v="123039"/>
    <n v="5.32"/>
    <x v="0"/>
    <x v="0"/>
    <x v="0"/>
    <x v="0"/>
    <x v="0"/>
    <x v="0"/>
    <x v="0"/>
    <x v="0"/>
    <x v="0"/>
    <x v="0"/>
  </r>
  <r>
    <x v="0"/>
    <x v="1"/>
    <x v="6"/>
    <x v="33"/>
    <x v="5"/>
    <n v="42804.01"/>
    <n v="75387.22"/>
    <n v="118191.23000000001"/>
    <n v="75"/>
    <n v="0"/>
    <n v="0"/>
    <n v="0"/>
    <x v="0"/>
    <x v="0"/>
    <x v="0"/>
    <x v="0"/>
    <x v="0"/>
    <x v="0"/>
    <x v="0"/>
    <x v="0"/>
    <x v="0"/>
    <x v="0"/>
  </r>
  <r>
    <x v="0"/>
    <x v="1"/>
    <x v="7"/>
    <x v="34"/>
    <x v="5"/>
    <n v="151869"/>
    <n v="63320.359999999986"/>
    <n v="215189.36"/>
    <n v="210"/>
    <n v="67177"/>
    <n v="470239"/>
    <n v="3.2"/>
    <x v="0"/>
    <x v="0"/>
    <x v="0"/>
    <x v="0"/>
    <x v="0"/>
    <x v="0"/>
    <x v="0"/>
    <x v="0"/>
    <x v="0"/>
    <x v="0"/>
  </r>
  <r>
    <x v="0"/>
    <x v="1"/>
    <x v="8"/>
    <x v="35"/>
    <x v="5"/>
    <n v="68530.02"/>
    <n v="462530.39"/>
    <n v="531060.41"/>
    <n v="256"/>
    <n v="0"/>
    <n v="0"/>
    <n v="0"/>
    <x v="0"/>
    <x v="0"/>
    <x v="0"/>
    <x v="0"/>
    <x v="0"/>
    <x v="0"/>
    <x v="0"/>
    <x v="0"/>
    <x v="0"/>
    <x v="0"/>
  </r>
  <r>
    <x v="0"/>
    <x v="1"/>
    <x v="8"/>
    <x v="36"/>
    <x v="5"/>
    <n v="77735.11"/>
    <n v="551192.07000000007"/>
    <n v="628927.18000000005"/>
    <n v="314"/>
    <n v="0"/>
    <n v="0"/>
    <n v="0"/>
    <x v="0"/>
    <x v="0"/>
    <x v="0"/>
    <x v="0"/>
    <x v="0"/>
    <x v="0"/>
    <x v="0"/>
    <x v="0"/>
    <x v="0"/>
    <x v="0"/>
  </r>
  <r>
    <x v="0"/>
    <x v="1"/>
    <x v="9"/>
    <x v="37"/>
    <x v="5"/>
    <n v="124352.08"/>
    <n v="164250.95000000001"/>
    <n v="288603.03000000003"/>
    <n v="482"/>
    <n v="32023"/>
    <n v="224161"/>
    <n v="9.01"/>
    <x v="0"/>
    <x v="0"/>
    <x v="0"/>
    <x v="0"/>
    <x v="0"/>
    <x v="0"/>
    <x v="0"/>
    <x v="0"/>
    <x v="0"/>
    <x v="0"/>
  </r>
  <r>
    <x v="0"/>
    <x v="1"/>
    <x v="9"/>
    <x v="38"/>
    <x v="5"/>
    <n v="33430.57"/>
    <n v="214448.46"/>
    <n v="247879.03"/>
    <n v="45"/>
    <n v="0"/>
    <n v="0"/>
    <n v="0"/>
    <x v="0"/>
    <x v="0"/>
    <x v="0"/>
    <x v="0"/>
    <x v="0"/>
    <x v="0"/>
    <x v="0"/>
    <x v="0"/>
    <x v="0"/>
    <x v="0"/>
  </r>
  <r>
    <x v="0"/>
    <x v="1"/>
    <x v="9"/>
    <x v="39"/>
    <x v="5"/>
    <n v="59002.47"/>
    <n v="144841.41"/>
    <n v="203843.88"/>
    <n v="246"/>
    <n v="18352"/>
    <n v="128464"/>
    <n v="11.11"/>
    <x v="0"/>
    <x v="0"/>
    <x v="0"/>
    <x v="0"/>
    <x v="0"/>
    <x v="0"/>
    <x v="0"/>
    <x v="0"/>
    <x v="0"/>
    <x v="0"/>
  </r>
  <r>
    <x v="0"/>
    <x v="1"/>
    <x v="9"/>
    <x v="40"/>
    <x v="5"/>
    <n v="71099.95"/>
    <n v="114217.46"/>
    <n v="185317.41"/>
    <n v="219"/>
    <n v="28923"/>
    <n v="202461"/>
    <n v="6.41"/>
    <x v="0"/>
    <x v="0"/>
    <x v="0"/>
    <x v="0"/>
    <x v="0"/>
    <x v="0"/>
    <x v="0"/>
    <x v="0"/>
    <x v="0"/>
    <x v="0"/>
  </r>
  <r>
    <x v="0"/>
    <x v="1"/>
    <x v="9"/>
    <x v="41"/>
    <x v="5"/>
    <n v="53944.520000000004"/>
    <n v="53106.369999999995"/>
    <n v="107050.89"/>
    <n v="59"/>
    <n v="0"/>
    <n v="0"/>
    <n v="0"/>
    <x v="0"/>
    <x v="0"/>
    <x v="0"/>
    <x v="0"/>
    <x v="0"/>
    <x v="0"/>
    <x v="0"/>
    <x v="0"/>
    <x v="0"/>
    <x v="0"/>
  </r>
  <r>
    <x v="0"/>
    <x v="1"/>
    <x v="10"/>
    <x v="42"/>
    <x v="5"/>
    <n v="7358.7000000000007"/>
    <n v="27647.7"/>
    <n v="35006.400000000001"/>
    <n v="38"/>
    <n v="0"/>
    <n v="0"/>
    <n v="0"/>
    <x v="0"/>
    <x v="0"/>
    <x v="0"/>
    <x v="0"/>
    <x v="0"/>
    <x v="0"/>
    <x v="0"/>
    <x v="0"/>
    <x v="0"/>
    <x v="0"/>
  </r>
  <r>
    <x v="0"/>
    <x v="1"/>
    <x v="10"/>
    <x v="43"/>
    <x v="5"/>
    <n v="152801.84"/>
    <n v="134445.92000000001"/>
    <n v="287247.76"/>
    <n v="120"/>
    <n v="0"/>
    <n v="0"/>
    <n v="0"/>
    <x v="0"/>
    <x v="0"/>
    <x v="0"/>
    <x v="0"/>
    <x v="0"/>
    <x v="0"/>
    <x v="0"/>
    <x v="0"/>
    <x v="0"/>
    <x v="0"/>
  </r>
  <r>
    <x v="0"/>
    <x v="1"/>
    <x v="10"/>
    <x v="44"/>
    <x v="5"/>
    <n v="20025.5"/>
    <n v="39420.89"/>
    <n v="59446.39"/>
    <n v="136"/>
    <n v="23777"/>
    <n v="237770"/>
    <n v="2.5"/>
    <x v="0"/>
    <x v="0"/>
    <x v="0"/>
    <x v="0"/>
    <x v="0"/>
    <x v="0"/>
    <x v="0"/>
    <x v="0"/>
    <x v="0"/>
    <x v="0"/>
  </r>
  <r>
    <x v="0"/>
    <x v="1"/>
    <x v="10"/>
    <x v="45"/>
    <x v="5"/>
    <n v="101816.84000000001"/>
    <n v="64251.179999999978"/>
    <n v="166068.01999999999"/>
    <n v="98"/>
    <n v="0"/>
    <n v="0"/>
    <n v="0"/>
    <x v="0"/>
    <x v="0"/>
    <x v="0"/>
    <x v="0"/>
    <x v="0"/>
    <x v="0"/>
    <x v="0"/>
    <x v="0"/>
    <x v="0"/>
    <x v="0"/>
  </r>
  <r>
    <x v="0"/>
    <x v="1"/>
    <x v="10"/>
    <x v="46"/>
    <x v="5"/>
    <n v="236191.91999999998"/>
    <n v="114387.65000000002"/>
    <n v="350579.57"/>
    <n v="96"/>
    <n v="0"/>
    <n v="0"/>
    <n v="0"/>
    <x v="0"/>
    <x v="0"/>
    <x v="0"/>
    <x v="0"/>
    <x v="0"/>
    <x v="0"/>
    <x v="0"/>
    <x v="0"/>
    <x v="0"/>
    <x v="0"/>
  </r>
  <r>
    <x v="0"/>
    <x v="1"/>
    <x v="10"/>
    <x v="47"/>
    <x v="5"/>
    <n v="37058.550000000003"/>
    <n v="90710.3"/>
    <n v="127768.85"/>
    <n v="54"/>
    <n v="0"/>
    <n v="0"/>
    <n v="0"/>
    <x v="0"/>
    <x v="0"/>
    <x v="0"/>
    <x v="0"/>
    <x v="0"/>
    <x v="0"/>
    <x v="0"/>
    <x v="0"/>
    <x v="0"/>
    <x v="0"/>
  </r>
  <r>
    <x v="0"/>
    <x v="1"/>
    <x v="10"/>
    <x v="48"/>
    <x v="5"/>
    <n v="35559.379999999997"/>
    <n v="89010.080000000016"/>
    <n v="124569.46000000002"/>
    <n v="45"/>
    <n v="33077"/>
    <n v="330770"/>
    <n v="3.77"/>
    <x v="0"/>
    <x v="0"/>
    <x v="0"/>
    <x v="0"/>
    <x v="0"/>
    <x v="0"/>
    <x v="0"/>
    <x v="0"/>
    <x v="0"/>
    <x v="0"/>
  </r>
  <r>
    <x v="0"/>
    <x v="1"/>
    <x v="10"/>
    <x v="49"/>
    <x v="5"/>
    <n v="161153.35"/>
    <n v="243911.86000000002"/>
    <n v="405065.21"/>
    <n v="69"/>
    <n v="67177"/>
    <n v="671770"/>
    <n v="6.03"/>
    <x v="0"/>
    <x v="0"/>
    <x v="0"/>
    <x v="0"/>
    <x v="0"/>
    <x v="0"/>
    <x v="0"/>
    <x v="0"/>
    <x v="0"/>
    <x v="0"/>
  </r>
  <r>
    <x v="0"/>
    <x v="1"/>
    <x v="10"/>
    <x v="50"/>
    <x v="5"/>
    <n v="1554.8"/>
    <n v="0"/>
    <n v="1554.8"/>
    <n v="7"/>
    <n v="36177"/>
    <n v="361770"/>
    <n v="0.04"/>
    <x v="0"/>
    <x v="0"/>
    <x v="0"/>
    <x v="0"/>
    <x v="0"/>
    <x v="0"/>
    <x v="0"/>
    <x v="0"/>
    <x v="0"/>
    <x v="0"/>
  </r>
  <r>
    <x v="0"/>
    <x v="1"/>
    <x v="10"/>
    <x v="51"/>
    <x v="5"/>
    <n v="116.5"/>
    <n v="683.5"/>
    <n v="800"/>
    <n v="3"/>
    <n v="14477"/>
    <n v="144770"/>
    <n v="0.06"/>
    <x v="0"/>
    <x v="0"/>
    <x v="0"/>
    <x v="0"/>
    <x v="0"/>
    <x v="0"/>
    <x v="0"/>
    <x v="0"/>
    <x v="0"/>
    <x v="0"/>
  </r>
  <r>
    <x v="0"/>
    <x v="1"/>
    <x v="11"/>
    <x v="52"/>
    <x v="5"/>
    <n v="7279.84"/>
    <n v="15109.77"/>
    <n v="22389.61"/>
    <n v="54"/>
    <n v="0"/>
    <n v="0"/>
    <n v="0"/>
    <x v="0"/>
    <x v="0"/>
    <x v="0"/>
    <x v="0"/>
    <x v="0"/>
    <x v="0"/>
    <x v="0"/>
    <x v="0"/>
    <x v="0"/>
    <x v="0"/>
  </r>
  <r>
    <x v="0"/>
    <x v="1"/>
    <x v="12"/>
    <x v="53"/>
    <x v="5"/>
    <n v="25814.799999999999"/>
    <n v="8676.2000000000007"/>
    <n v="34491"/>
    <n v="133"/>
    <n v="0"/>
    <n v="0"/>
    <n v="0"/>
    <x v="0"/>
    <x v="0"/>
    <x v="0"/>
    <x v="0"/>
    <x v="0"/>
    <x v="0"/>
    <x v="0"/>
    <x v="0"/>
    <x v="0"/>
    <x v="0"/>
  </r>
  <r>
    <x v="0"/>
    <x v="1"/>
    <x v="12"/>
    <x v="54"/>
    <x v="5"/>
    <n v="26358.400000000001"/>
    <n v="8087.5999999999985"/>
    <n v="34446"/>
    <n v="134"/>
    <n v="0"/>
    <n v="0"/>
    <n v="0"/>
    <x v="0"/>
    <x v="0"/>
    <x v="0"/>
    <x v="0"/>
    <x v="0"/>
    <x v="0"/>
    <x v="0"/>
    <x v="0"/>
    <x v="0"/>
    <x v="0"/>
  </r>
  <r>
    <x v="0"/>
    <x v="1"/>
    <x v="12"/>
    <x v="55"/>
    <x v="5"/>
    <n v="10530.3"/>
    <n v="2881.7000000000007"/>
    <n v="13412"/>
    <n v="50"/>
    <n v="0"/>
    <n v="0"/>
    <n v="0"/>
    <x v="0"/>
    <x v="0"/>
    <x v="0"/>
    <x v="0"/>
    <x v="0"/>
    <x v="0"/>
    <x v="0"/>
    <x v="0"/>
    <x v="0"/>
    <x v="0"/>
  </r>
  <r>
    <x v="0"/>
    <x v="1"/>
    <x v="13"/>
    <x v="56"/>
    <x v="5"/>
    <n v="407526.69999999995"/>
    <n v="460.95000000006985"/>
    <n v="407987.65"/>
    <n v="69"/>
    <n v="0"/>
    <n v="0"/>
    <n v="0"/>
    <x v="0"/>
    <x v="0"/>
    <x v="0"/>
    <x v="0"/>
    <x v="0"/>
    <x v="0"/>
    <x v="0"/>
    <x v="0"/>
    <x v="0"/>
    <x v="0"/>
  </r>
  <r>
    <x v="0"/>
    <x v="1"/>
    <x v="13"/>
    <x v="57"/>
    <x v="5"/>
    <n v="33288.04"/>
    <n v="82857.429999999993"/>
    <n v="116145.47"/>
    <n v="139"/>
    <n v="24273"/>
    <n v="242730"/>
    <n v="4.78"/>
    <x v="0"/>
    <x v="0"/>
    <x v="0"/>
    <x v="0"/>
    <x v="0"/>
    <x v="0"/>
    <x v="0"/>
    <x v="0"/>
    <x v="0"/>
    <x v="0"/>
  </r>
  <r>
    <x v="0"/>
    <x v="1"/>
    <x v="13"/>
    <x v="58"/>
    <x v="5"/>
    <n v="73469.25"/>
    <n v="197811.45"/>
    <n v="271280.7"/>
    <n v="136"/>
    <n v="0"/>
    <n v="0"/>
    <n v="0"/>
    <x v="0"/>
    <x v="0"/>
    <x v="0"/>
    <x v="0"/>
    <x v="0"/>
    <x v="0"/>
    <x v="0"/>
    <x v="0"/>
    <x v="0"/>
    <x v="0"/>
  </r>
  <r>
    <x v="0"/>
    <x v="1"/>
    <x v="14"/>
    <x v="59"/>
    <x v="5"/>
    <n v="12629.99"/>
    <n v="82469.299999999988"/>
    <n v="95099.29"/>
    <n v="345"/>
    <n v="8277"/>
    <n v="57939"/>
    <n v="11.49"/>
    <x v="0"/>
    <x v="0"/>
    <x v="0"/>
    <x v="0"/>
    <x v="0"/>
    <x v="0"/>
    <x v="0"/>
    <x v="0"/>
    <x v="0"/>
    <x v="0"/>
  </r>
  <r>
    <x v="0"/>
    <x v="1"/>
    <x v="15"/>
    <x v="60"/>
    <x v="5"/>
    <n v="18413.5"/>
    <n v="46685.8"/>
    <n v="65099.3"/>
    <n v="18"/>
    <n v="0"/>
    <n v="0"/>
    <n v="0"/>
    <x v="0"/>
    <x v="0"/>
    <x v="0"/>
    <x v="0"/>
    <x v="0"/>
    <x v="0"/>
    <x v="0"/>
    <x v="0"/>
    <x v="0"/>
    <x v="0"/>
  </r>
  <r>
    <x v="0"/>
    <x v="1"/>
    <x v="16"/>
    <x v="61"/>
    <x v="5"/>
    <n v="25257.26"/>
    <n v="47827.740000000005"/>
    <n v="73085"/>
    <n v="29"/>
    <n v="0"/>
    <n v="0"/>
    <n v="0"/>
    <x v="0"/>
    <x v="0"/>
    <x v="0"/>
    <x v="0"/>
    <x v="0"/>
    <x v="0"/>
    <x v="0"/>
    <x v="0"/>
    <x v="0"/>
    <x v="0"/>
  </r>
  <r>
    <x v="0"/>
    <x v="1"/>
    <x v="17"/>
    <x v="62"/>
    <x v="5"/>
    <n v="31389.55"/>
    <n v="39108.39"/>
    <n v="70497.94"/>
    <n v="159"/>
    <n v="0"/>
    <n v="0"/>
    <n v="0"/>
    <x v="0"/>
    <x v="0"/>
    <x v="0"/>
    <x v="0"/>
    <x v="0"/>
    <x v="0"/>
    <x v="0"/>
    <x v="0"/>
    <x v="0"/>
    <x v="0"/>
  </r>
  <r>
    <x v="0"/>
    <x v="1"/>
    <x v="17"/>
    <x v="63"/>
    <x v="5"/>
    <n v="9835.6499999999978"/>
    <n v="25040.13"/>
    <n v="34875.78"/>
    <n v="49"/>
    <n v="0"/>
    <n v="0"/>
    <n v="0"/>
    <x v="0"/>
    <x v="0"/>
    <x v="0"/>
    <x v="0"/>
    <x v="0"/>
    <x v="0"/>
    <x v="0"/>
    <x v="0"/>
    <x v="0"/>
    <x v="0"/>
  </r>
  <r>
    <x v="0"/>
    <x v="1"/>
    <x v="18"/>
    <x v="64"/>
    <x v="5"/>
    <n v="53612.639999999999"/>
    <n v="144373.04999999999"/>
    <n v="197985.69"/>
    <n v="499"/>
    <n v="22723"/>
    <n v="159061"/>
    <n v="8.7100000000000009"/>
    <x v="0"/>
    <x v="0"/>
    <x v="0"/>
    <x v="0"/>
    <x v="0"/>
    <x v="0"/>
    <x v="0"/>
    <x v="0"/>
    <x v="0"/>
    <x v="0"/>
  </r>
  <r>
    <x v="0"/>
    <x v="1"/>
    <x v="18"/>
    <x v="65"/>
    <x v="5"/>
    <n v="68397.319999999992"/>
    <n v="276848.39999999997"/>
    <n v="345245.72"/>
    <n v="36"/>
    <n v="0"/>
    <n v="0"/>
    <n v="0"/>
    <x v="0"/>
    <x v="0"/>
    <x v="0"/>
    <x v="0"/>
    <x v="0"/>
    <x v="0"/>
    <x v="0"/>
    <x v="0"/>
    <x v="0"/>
    <x v="0"/>
  </r>
  <r>
    <x v="0"/>
    <x v="1"/>
    <x v="19"/>
    <x v="66"/>
    <x v="5"/>
    <n v="28878.829999999998"/>
    <n v="1109750.2999999998"/>
    <n v="1138629.1299999999"/>
    <n v="118"/>
    <n v="0"/>
    <n v="0"/>
    <n v="0"/>
    <x v="0"/>
    <x v="0"/>
    <x v="0"/>
    <x v="0"/>
    <x v="0"/>
    <x v="0"/>
    <x v="0"/>
    <x v="0"/>
    <x v="0"/>
    <x v="0"/>
  </r>
  <r>
    <x v="0"/>
    <x v="1"/>
    <x v="20"/>
    <x v="67"/>
    <x v="5"/>
    <n v="147637.45000000001"/>
    <n v="178335.02999999997"/>
    <n v="325972.47999999998"/>
    <n v="233"/>
    <n v="0"/>
    <n v="0"/>
    <n v="0"/>
    <x v="0"/>
    <x v="0"/>
    <x v="0"/>
    <x v="0"/>
    <x v="0"/>
    <x v="0"/>
    <x v="0"/>
    <x v="0"/>
    <x v="0"/>
    <x v="0"/>
  </r>
  <r>
    <x v="0"/>
    <x v="1"/>
    <x v="20"/>
    <x v="68"/>
    <x v="5"/>
    <n v="181567.58000000002"/>
    <n v="176066"/>
    <n v="357633.58"/>
    <n v="228"/>
    <n v="0"/>
    <n v="0"/>
    <n v="0"/>
    <x v="0"/>
    <x v="0"/>
    <x v="0"/>
    <x v="0"/>
    <x v="0"/>
    <x v="0"/>
    <x v="0"/>
    <x v="0"/>
    <x v="0"/>
    <x v="0"/>
  </r>
  <r>
    <x v="0"/>
    <x v="1"/>
    <x v="21"/>
    <x v="69"/>
    <x v="5"/>
    <n v="9202.0399999999991"/>
    <n v="28256.059999999998"/>
    <n v="37458.1"/>
    <n v="38"/>
    <n v="31000"/>
    <n v="310000"/>
    <n v="1.21"/>
    <x v="0"/>
    <x v="0"/>
    <x v="0"/>
    <x v="0"/>
    <x v="0"/>
    <x v="0"/>
    <x v="0"/>
    <x v="0"/>
    <x v="0"/>
    <x v="0"/>
  </r>
  <r>
    <x v="0"/>
    <x v="1"/>
    <x v="21"/>
    <x v="70"/>
    <x v="5"/>
    <n v="239310.43"/>
    <n v="208019.72999999998"/>
    <n v="447330.16"/>
    <n v="132"/>
    <n v="62000"/>
    <n v="620000"/>
    <n v="7.22"/>
    <x v="0"/>
    <x v="0"/>
    <x v="0"/>
    <x v="0"/>
    <x v="0"/>
    <x v="0"/>
    <x v="0"/>
    <x v="0"/>
    <x v="0"/>
    <x v="0"/>
  </r>
  <r>
    <x v="0"/>
    <x v="1"/>
    <x v="21"/>
    <x v="71"/>
    <x v="5"/>
    <n v="188799.46"/>
    <n v="366054.82000000007"/>
    <n v="554854.28"/>
    <n v="248"/>
    <n v="50623"/>
    <n v="506230"/>
    <n v="10.96"/>
    <x v="0"/>
    <x v="0"/>
    <x v="0"/>
    <x v="0"/>
    <x v="0"/>
    <x v="0"/>
    <x v="0"/>
    <x v="0"/>
    <x v="0"/>
    <x v="0"/>
  </r>
  <r>
    <x v="0"/>
    <x v="1"/>
    <x v="21"/>
    <x v="72"/>
    <x v="5"/>
    <n v="137743.38"/>
    <n v="264151.83"/>
    <n v="401895.21"/>
    <n v="301"/>
    <n v="29977"/>
    <n v="299770"/>
    <n v="13.41"/>
    <x v="0"/>
    <x v="0"/>
    <x v="0"/>
    <x v="0"/>
    <x v="0"/>
    <x v="0"/>
    <x v="0"/>
    <x v="0"/>
    <x v="0"/>
    <x v="0"/>
  </r>
  <r>
    <x v="0"/>
    <x v="1"/>
    <x v="21"/>
    <x v="73"/>
    <x v="5"/>
    <n v="140944.18"/>
    <n v="307496.59000000003"/>
    <n v="448440.77"/>
    <n v="415"/>
    <n v="27900"/>
    <n v="279000"/>
    <n v="16.07"/>
    <x v="0"/>
    <x v="0"/>
    <x v="0"/>
    <x v="0"/>
    <x v="0"/>
    <x v="0"/>
    <x v="0"/>
    <x v="0"/>
    <x v="0"/>
    <x v="0"/>
  </r>
  <r>
    <x v="0"/>
    <x v="1"/>
    <x v="22"/>
    <x v="74"/>
    <x v="5"/>
    <n v="18100.349999999999"/>
    <n v="13281.210000000003"/>
    <n v="31381.56"/>
    <n v="20"/>
    <n v="13423"/>
    <n v="134230"/>
    <n v="2.34"/>
    <x v="0"/>
    <x v="0"/>
    <x v="0"/>
    <x v="0"/>
    <x v="0"/>
    <x v="0"/>
    <x v="0"/>
    <x v="0"/>
    <x v="0"/>
    <x v="0"/>
  </r>
  <r>
    <x v="0"/>
    <x v="1"/>
    <x v="22"/>
    <x v="75"/>
    <x v="5"/>
    <n v="18003.68"/>
    <n v="19194.120000000003"/>
    <n v="37197.800000000003"/>
    <n v="25"/>
    <n v="14477"/>
    <n v="144770"/>
    <n v="2.57"/>
    <x v="0"/>
    <x v="0"/>
    <x v="0"/>
    <x v="0"/>
    <x v="0"/>
    <x v="0"/>
    <x v="0"/>
    <x v="0"/>
    <x v="0"/>
    <x v="0"/>
  </r>
  <r>
    <x v="0"/>
    <x v="1"/>
    <x v="22"/>
    <x v="73"/>
    <x v="5"/>
    <n v="1126.4000000000001"/>
    <n v="579.19999999999982"/>
    <n v="1705.6"/>
    <n v="2"/>
    <n v="27900"/>
    <n v="279000"/>
    <n v="0.06"/>
    <x v="0"/>
    <x v="0"/>
    <x v="0"/>
    <x v="0"/>
    <x v="0"/>
    <x v="0"/>
    <x v="0"/>
    <x v="0"/>
    <x v="0"/>
    <x v="0"/>
  </r>
  <r>
    <x v="0"/>
    <x v="1"/>
    <x v="22"/>
    <x v="76"/>
    <x v="5"/>
    <n v="13184.919999999998"/>
    <n v="22177.040000000001"/>
    <n v="35361.96"/>
    <n v="41"/>
    <n v="13950"/>
    <n v="139500"/>
    <n v="2.5299999999999998"/>
    <x v="0"/>
    <x v="0"/>
    <x v="0"/>
    <x v="0"/>
    <x v="0"/>
    <x v="0"/>
    <x v="0"/>
    <x v="0"/>
    <x v="0"/>
    <x v="0"/>
  </r>
  <r>
    <x v="0"/>
    <x v="1"/>
    <x v="22"/>
    <x v="121"/>
    <x v="5"/>
    <n v="5210.0499999999993"/>
    <n v="6532.1900000000005"/>
    <n v="11742.24"/>
    <n v="15"/>
    <e v="#N/A"/>
    <e v="#N/A"/>
    <n v="0"/>
    <x v="0"/>
    <x v="0"/>
    <x v="0"/>
    <x v="0"/>
    <x v="0"/>
    <x v="0"/>
    <x v="0"/>
    <x v="0"/>
    <x v="0"/>
    <x v="0"/>
  </r>
  <r>
    <x v="0"/>
    <x v="1"/>
    <x v="23"/>
    <x v="77"/>
    <x v="5"/>
    <n v="6723.53"/>
    <n v="76200"/>
    <n v="82923.53"/>
    <n v="0"/>
    <n v="0"/>
    <n v="0"/>
    <n v="0"/>
    <x v="0"/>
    <x v="0"/>
    <x v="0"/>
    <x v="0"/>
    <x v="0"/>
    <x v="0"/>
    <x v="0"/>
    <x v="0"/>
    <x v="0"/>
    <x v="0"/>
  </r>
  <r>
    <x v="0"/>
    <x v="1"/>
    <x v="24"/>
    <x v="78"/>
    <x v="5"/>
    <n v="15708.599999999999"/>
    <n v="12349.890000000003"/>
    <n v="28058.49"/>
    <n v="160"/>
    <n v="20677"/>
    <n v="144739"/>
    <n v="1.36"/>
    <x v="0"/>
    <x v="0"/>
    <x v="0"/>
    <x v="0"/>
    <x v="0"/>
    <x v="0"/>
    <x v="0"/>
    <x v="0"/>
    <x v="0"/>
    <x v="0"/>
  </r>
  <r>
    <x v="0"/>
    <x v="1"/>
    <x v="24"/>
    <x v="79"/>
    <x v="5"/>
    <n v="208.8"/>
    <n v="0"/>
    <n v="208.8"/>
    <n v="2"/>
    <n v="20150"/>
    <n v="141050"/>
    <n v="0.01"/>
    <x v="0"/>
    <x v="0"/>
    <x v="0"/>
    <x v="0"/>
    <x v="0"/>
    <x v="0"/>
    <x v="0"/>
    <x v="0"/>
    <x v="0"/>
    <x v="0"/>
  </r>
  <r>
    <x v="0"/>
    <x v="1"/>
    <x v="24"/>
    <x v="81"/>
    <x v="5"/>
    <n v="1189.02"/>
    <n v="706.8"/>
    <n v="1895.82"/>
    <n v="8"/>
    <n v="18600"/>
    <n v="130200"/>
    <n v="0.1"/>
    <x v="0"/>
    <x v="0"/>
    <x v="0"/>
    <x v="0"/>
    <x v="0"/>
    <x v="0"/>
    <x v="0"/>
    <x v="0"/>
    <x v="0"/>
    <x v="0"/>
  </r>
  <r>
    <x v="0"/>
    <x v="1"/>
    <x v="24"/>
    <x v="82"/>
    <x v="5"/>
    <n v="20803.580000000002"/>
    <n v="18220.599999999999"/>
    <n v="39024.18"/>
    <n v="247"/>
    <n v="18600"/>
    <n v="130200"/>
    <n v="2.1"/>
    <x v="0"/>
    <x v="0"/>
    <x v="0"/>
    <x v="0"/>
    <x v="0"/>
    <x v="0"/>
    <x v="0"/>
    <x v="0"/>
    <x v="0"/>
    <x v="0"/>
  </r>
  <r>
    <x v="0"/>
    <x v="1"/>
    <x v="24"/>
    <x v="122"/>
    <x v="5"/>
    <n v="978.55"/>
    <n v="607.35000000000014"/>
    <n v="1585.9"/>
    <n v="9"/>
    <e v="#N/A"/>
    <e v="#N/A"/>
    <n v="0"/>
    <x v="0"/>
    <x v="0"/>
    <x v="0"/>
    <x v="0"/>
    <x v="0"/>
    <x v="0"/>
    <x v="0"/>
    <x v="0"/>
    <x v="0"/>
    <x v="0"/>
  </r>
  <r>
    <x v="0"/>
    <x v="1"/>
    <x v="24"/>
    <x v="83"/>
    <x v="5"/>
    <n v="714.26"/>
    <n v="874.49"/>
    <n v="1588.75"/>
    <n v="15"/>
    <n v="17050"/>
    <n v="119350"/>
    <n v="0.09"/>
    <x v="0"/>
    <x v="0"/>
    <x v="0"/>
    <x v="0"/>
    <x v="0"/>
    <x v="0"/>
    <x v="0"/>
    <x v="0"/>
    <x v="0"/>
    <x v="0"/>
  </r>
  <r>
    <x v="0"/>
    <x v="1"/>
    <x v="24"/>
    <x v="123"/>
    <x v="5"/>
    <n v="168"/>
    <n v="0"/>
    <n v="168"/>
    <n v="1"/>
    <n v="29977"/>
    <n v="209839"/>
    <n v="0.01"/>
    <x v="0"/>
    <x v="0"/>
    <x v="0"/>
    <x v="0"/>
    <x v="0"/>
    <x v="0"/>
    <x v="0"/>
    <x v="0"/>
    <x v="0"/>
    <x v="0"/>
  </r>
  <r>
    <x v="0"/>
    <x v="1"/>
    <x v="24"/>
    <x v="10"/>
    <x v="5"/>
    <n v="961.09999999999991"/>
    <n v="340"/>
    <n v="1301.0999999999999"/>
    <n v="3"/>
    <n v="44423"/>
    <n v="310961"/>
    <n v="0.03"/>
    <x v="0"/>
    <x v="0"/>
    <x v="0"/>
    <x v="0"/>
    <x v="0"/>
    <x v="0"/>
    <x v="0"/>
    <x v="0"/>
    <x v="0"/>
    <x v="0"/>
  </r>
  <r>
    <x v="0"/>
    <x v="1"/>
    <x v="24"/>
    <x v="85"/>
    <x v="5"/>
    <n v="1354.2"/>
    <n v="300"/>
    <n v="1654.2"/>
    <n v="5"/>
    <n v="0"/>
    <n v="0"/>
    <n v="0"/>
    <x v="0"/>
    <x v="0"/>
    <x v="0"/>
    <x v="0"/>
    <x v="0"/>
    <x v="0"/>
    <x v="0"/>
    <x v="0"/>
    <x v="0"/>
    <x v="0"/>
  </r>
  <r>
    <x v="0"/>
    <x v="1"/>
    <x v="24"/>
    <x v="13"/>
    <x v="5"/>
    <n v="0"/>
    <n v="0"/>
    <n v="0"/>
    <n v="0"/>
    <n v="0"/>
    <n v="0"/>
    <n v="0"/>
    <x v="0"/>
    <x v="0"/>
    <x v="0"/>
    <x v="0"/>
    <x v="0"/>
    <x v="0"/>
    <x v="0"/>
    <x v="0"/>
    <x v="0"/>
    <x v="0"/>
  </r>
  <r>
    <x v="0"/>
    <x v="1"/>
    <x v="24"/>
    <x v="86"/>
    <x v="5"/>
    <n v="6472.65"/>
    <n v="3658.76"/>
    <n v="10131.41"/>
    <n v="50"/>
    <n v="15500"/>
    <n v="108500"/>
    <n v="0.65"/>
    <x v="0"/>
    <x v="0"/>
    <x v="0"/>
    <x v="0"/>
    <x v="0"/>
    <x v="0"/>
    <x v="0"/>
    <x v="0"/>
    <x v="0"/>
    <x v="0"/>
  </r>
  <r>
    <x v="0"/>
    <x v="1"/>
    <x v="26"/>
    <x v="87"/>
    <x v="5"/>
    <n v="6984"/>
    <n v="0"/>
    <n v="6984"/>
    <n v="1"/>
    <n v="4650"/>
    <n v="32550"/>
    <n v="1.5"/>
    <x v="0"/>
    <x v="0"/>
    <x v="0"/>
    <x v="0"/>
    <x v="0"/>
    <x v="0"/>
    <x v="0"/>
    <x v="0"/>
    <x v="0"/>
    <x v="0"/>
  </r>
  <r>
    <x v="0"/>
    <x v="1"/>
    <x v="26"/>
    <x v="88"/>
    <x v="5"/>
    <n v="1884"/>
    <n v="0"/>
    <n v="1884"/>
    <n v="1"/>
    <n v="4650"/>
    <n v="32550"/>
    <n v="0.41"/>
    <x v="0"/>
    <x v="0"/>
    <x v="0"/>
    <x v="0"/>
    <x v="0"/>
    <x v="0"/>
    <x v="0"/>
    <x v="0"/>
    <x v="0"/>
    <x v="0"/>
  </r>
  <r>
    <x v="0"/>
    <x v="1"/>
    <x v="27"/>
    <x v="89"/>
    <x v="5"/>
    <n v="35"/>
    <n v="0"/>
    <n v="35"/>
    <n v="1"/>
    <n v="6727"/>
    <n v="47089"/>
    <n v="0.01"/>
    <x v="0"/>
    <x v="0"/>
    <x v="0"/>
    <x v="0"/>
    <x v="0"/>
    <x v="0"/>
    <x v="0"/>
    <x v="0"/>
    <x v="0"/>
    <x v="0"/>
  </r>
  <r>
    <x v="0"/>
    <x v="1"/>
    <x v="27"/>
    <x v="90"/>
    <x v="5"/>
    <n v="515"/>
    <n v="0"/>
    <n v="515"/>
    <n v="13"/>
    <n v="6727"/>
    <n v="47089"/>
    <n v="0.08"/>
    <x v="0"/>
    <x v="0"/>
    <x v="0"/>
    <x v="0"/>
    <x v="0"/>
    <x v="0"/>
    <x v="0"/>
    <x v="0"/>
    <x v="0"/>
    <x v="0"/>
  </r>
  <r>
    <x v="0"/>
    <x v="1"/>
    <x v="27"/>
    <x v="91"/>
    <x v="5"/>
    <n v="240"/>
    <n v="0"/>
    <n v="240"/>
    <n v="6"/>
    <n v="6727"/>
    <n v="47089"/>
    <n v="0.04"/>
    <x v="0"/>
    <x v="0"/>
    <x v="0"/>
    <x v="0"/>
    <x v="0"/>
    <x v="0"/>
    <x v="0"/>
    <x v="0"/>
    <x v="0"/>
    <x v="0"/>
  </r>
  <r>
    <x v="0"/>
    <x v="1"/>
    <x v="28"/>
    <x v="92"/>
    <x v="5"/>
    <n v="12617.92"/>
    <n v="8551.4299999999985"/>
    <n v="21169.35"/>
    <n v="53"/>
    <n v="0"/>
    <n v="0"/>
    <n v="0"/>
    <x v="0"/>
    <x v="0"/>
    <x v="0"/>
    <x v="0"/>
    <x v="0"/>
    <x v="0"/>
    <x v="0"/>
    <x v="0"/>
    <x v="0"/>
    <x v="0"/>
  </r>
  <r>
    <x v="0"/>
    <x v="1"/>
    <x v="29"/>
    <x v="93"/>
    <x v="5"/>
    <n v="35458.759999999995"/>
    <n v="78069.260000000009"/>
    <n v="113528.02"/>
    <n v="174"/>
    <n v="0"/>
    <n v="0"/>
    <n v="0"/>
    <x v="0"/>
    <x v="0"/>
    <x v="0"/>
    <x v="0"/>
    <x v="0"/>
    <x v="0"/>
    <x v="0"/>
    <x v="0"/>
    <x v="0"/>
    <x v="0"/>
  </r>
  <r>
    <x v="0"/>
    <x v="1"/>
    <x v="29"/>
    <x v="94"/>
    <x v="5"/>
    <n v="34566.67"/>
    <n v="201933.99"/>
    <n v="236500.65999999997"/>
    <n v="167"/>
    <n v="0"/>
    <n v="0"/>
    <n v="0"/>
    <x v="0"/>
    <x v="0"/>
    <x v="0"/>
    <x v="0"/>
    <x v="0"/>
    <x v="0"/>
    <x v="0"/>
    <x v="0"/>
    <x v="0"/>
    <x v="0"/>
  </r>
  <r>
    <x v="0"/>
    <x v="1"/>
    <x v="29"/>
    <x v="95"/>
    <x v="5"/>
    <n v="134582.25"/>
    <n v="143604.04999999999"/>
    <n v="278186.3"/>
    <n v="149"/>
    <n v="0"/>
    <n v="0"/>
    <n v="0"/>
    <x v="0"/>
    <x v="0"/>
    <x v="0"/>
    <x v="0"/>
    <x v="0"/>
    <x v="0"/>
    <x v="0"/>
    <x v="0"/>
    <x v="0"/>
    <x v="0"/>
  </r>
  <r>
    <x v="0"/>
    <x v="1"/>
    <x v="29"/>
    <x v="124"/>
    <x v="5"/>
    <n v="16070.23"/>
    <n v="62035.540000000008"/>
    <n v="78105.77"/>
    <n v="116"/>
    <e v="#N/A"/>
    <e v="#N/A"/>
    <n v="0"/>
    <x v="0"/>
    <x v="0"/>
    <x v="0"/>
    <x v="0"/>
    <x v="0"/>
    <x v="0"/>
    <x v="0"/>
    <x v="0"/>
    <x v="0"/>
    <x v="0"/>
  </r>
  <r>
    <x v="0"/>
    <x v="1"/>
    <x v="29"/>
    <x v="96"/>
    <x v="5"/>
    <n v="68253.149999999994"/>
    <n v="307219.59999999998"/>
    <n v="375472.75"/>
    <n v="266"/>
    <n v="0"/>
    <n v="0"/>
    <n v="0"/>
    <x v="0"/>
    <x v="0"/>
    <x v="0"/>
    <x v="0"/>
    <x v="0"/>
    <x v="0"/>
    <x v="0"/>
    <x v="0"/>
    <x v="0"/>
    <x v="0"/>
  </r>
  <r>
    <x v="0"/>
    <x v="1"/>
    <x v="29"/>
    <x v="97"/>
    <x v="5"/>
    <n v="42588.17"/>
    <n v="270835.35000000003"/>
    <n v="313423.52"/>
    <n v="412"/>
    <n v="17577"/>
    <n v="175770"/>
    <n v="17.829999999999998"/>
    <x v="0"/>
    <x v="0"/>
    <x v="0"/>
    <x v="0"/>
    <x v="0"/>
    <x v="0"/>
    <x v="0"/>
    <x v="0"/>
    <x v="0"/>
    <x v="0"/>
  </r>
  <r>
    <x v="0"/>
    <x v="1"/>
    <x v="30"/>
    <x v="98"/>
    <x v="5"/>
    <n v="12441.61"/>
    <n v="95301.94"/>
    <n v="107743.55"/>
    <n v="282"/>
    <n v="36177"/>
    <n v="253239"/>
    <n v="2.98"/>
    <x v="0"/>
    <x v="0"/>
    <x v="0"/>
    <x v="0"/>
    <x v="0"/>
    <x v="0"/>
    <x v="0"/>
    <x v="0"/>
    <x v="0"/>
    <x v="0"/>
  </r>
  <r>
    <x v="0"/>
    <x v="1"/>
    <x v="30"/>
    <x v="99"/>
    <x v="5"/>
    <n v="10190.290000000001"/>
    <n v="83752.48000000001"/>
    <n v="93942.770000000019"/>
    <n v="181"/>
    <n v="16027"/>
    <n v="112189"/>
    <n v="5.86"/>
    <x v="0"/>
    <x v="0"/>
    <x v="0"/>
    <x v="0"/>
    <x v="0"/>
    <x v="0"/>
    <x v="0"/>
    <x v="0"/>
    <x v="0"/>
    <x v="0"/>
  </r>
  <r>
    <x v="0"/>
    <x v="1"/>
    <x v="30"/>
    <x v="100"/>
    <x v="5"/>
    <n v="10173.41"/>
    <n v="86772.89"/>
    <n v="96946.3"/>
    <n v="196"/>
    <n v="14477"/>
    <n v="101339"/>
    <n v="6.7"/>
    <x v="0"/>
    <x v="0"/>
    <x v="0"/>
    <x v="0"/>
    <x v="0"/>
    <x v="0"/>
    <x v="0"/>
    <x v="0"/>
    <x v="0"/>
    <x v="0"/>
  </r>
  <r>
    <x v="0"/>
    <x v="1"/>
    <x v="30"/>
    <x v="101"/>
    <x v="5"/>
    <n v="9403.35"/>
    <n v="49097.97"/>
    <n v="58501.32"/>
    <n v="138"/>
    <n v="10323"/>
    <n v="72261"/>
    <n v="5.67"/>
    <x v="0"/>
    <x v="0"/>
    <x v="0"/>
    <x v="0"/>
    <x v="0"/>
    <x v="0"/>
    <x v="0"/>
    <x v="0"/>
    <x v="0"/>
    <x v="0"/>
  </r>
  <r>
    <x v="0"/>
    <x v="1"/>
    <x v="30"/>
    <x v="102"/>
    <x v="5"/>
    <n v="21008.35"/>
    <n v="53262.9"/>
    <n v="74271.25"/>
    <n v="42"/>
    <n v="0"/>
    <n v="0"/>
    <n v="0"/>
    <x v="0"/>
    <x v="0"/>
    <x v="0"/>
    <x v="0"/>
    <x v="0"/>
    <x v="0"/>
    <x v="0"/>
    <x v="0"/>
    <x v="0"/>
    <x v="0"/>
  </r>
  <r>
    <x v="0"/>
    <x v="1"/>
    <x v="30"/>
    <x v="103"/>
    <x v="5"/>
    <n v="8322.81"/>
    <n v="8151.5399999999991"/>
    <n v="16474.349999999999"/>
    <n v="25"/>
    <n v="0"/>
    <n v="0"/>
    <n v="0"/>
    <x v="0"/>
    <x v="0"/>
    <x v="0"/>
    <x v="0"/>
    <x v="0"/>
    <x v="0"/>
    <x v="0"/>
    <x v="0"/>
    <x v="0"/>
    <x v="0"/>
  </r>
  <r>
    <x v="0"/>
    <x v="1"/>
    <x v="30"/>
    <x v="104"/>
    <x v="5"/>
    <n v="1547.8600000000001"/>
    <n v="14261.619999999999"/>
    <n v="15809.48"/>
    <n v="42"/>
    <n v="7223"/>
    <n v="50561"/>
    <n v="2.19"/>
    <x v="0"/>
    <x v="0"/>
    <x v="0"/>
    <x v="0"/>
    <x v="0"/>
    <x v="0"/>
    <x v="0"/>
    <x v="0"/>
    <x v="0"/>
    <x v="0"/>
  </r>
  <r>
    <x v="0"/>
    <x v="1"/>
    <x v="30"/>
    <x v="105"/>
    <x v="5"/>
    <n v="89423.45"/>
    <n v="24633.72"/>
    <n v="114057.17"/>
    <n v="48"/>
    <n v="0"/>
    <n v="0"/>
    <n v="0"/>
    <x v="0"/>
    <x v="0"/>
    <x v="0"/>
    <x v="0"/>
    <x v="0"/>
    <x v="0"/>
    <x v="0"/>
    <x v="0"/>
    <x v="0"/>
    <x v="0"/>
  </r>
  <r>
    <x v="0"/>
    <x v="1"/>
    <x v="30"/>
    <x v="106"/>
    <x v="5"/>
    <n v="5165.22"/>
    <n v="16517.73"/>
    <n v="21682.95"/>
    <n v="53"/>
    <n v="17050"/>
    <n v="119350"/>
    <n v="1.27"/>
    <x v="0"/>
    <x v="0"/>
    <x v="0"/>
    <x v="0"/>
    <x v="0"/>
    <x v="0"/>
    <x v="0"/>
    <x v="0"/>
    <x v="0"/>
    <x v="0"/>
  </r>
  <r>
    <x v="0"/>
    <x v="1"/>
    <x v="31"/>
    <x v="107"/>
    <x v="5"/>
    <n v="191957.25"/>
    <n v="106586.75"/>
    <n v="298544"/>
    <n v="338"/>
    <n v="0"/>
    <n v="0"/>
    <n v="0"/>
    <x v="0"/>
    <x v="0"/>
    <x v="0"/>
    <x v="0"/>
    <x v="0"/>
    <x v="0"/>
    <x v="0"/>
    <x v="0"/>
    <x v="0"/>
    <x v="0"/>
  </r>
  <r>
    <x v="0"/>
    <x v="1"/>
    <x v="31"/>
    <x v="108"/>
    <x v="5"/>
    <n v="43789.32"/>
    <n v="33944.74"/>
    <n v="77734.06"/>
    <n v="57"/>
    <n v="0"/>
    <n v="0"/>
    <n v="0"/>
    <x v="0"/>
    <x v="0"/>
    <x v="0"/>
    <x v="0"/>
    <x v="0"/>
    <x v="0"/>
    <x v="0"/>
    <x v="0"/>
    <x v="0"/>
    <x v="0"/>
  </r>
  <r>
    <x v="0"/>
    <x v="1"/>
    <x v="31"/>
    <x v="109"/>
    <x v="5"/>
    <n v="57808.33"/>
    <n v="250762.01999999996"/>
    <n v="308570.34999999998"/>
    <n v="238"/>
    <n v="0"/>
    <n v="0"/>
    <n v="0"/>
    <x v="0"/>
    <x v="0"/>
    <x v="0"/>
    <x v="0"/>
    <x v="0"/>
    <x v="0"/>
    <x v="0"/>
    <x v="0"/>
    <x v="0"/>
    <x v="0"/>
  </r>
  <r>
    <x v="0"/>
    <x v="1"/>
    <x v="31"/>
    <x v="110"/>
    <x v="5"/>
    <n v="87091.26"/>
    <n v="81554.780000000013"/>
    <n v="168646.04"/>
    <n v="197"/>
    <n v="0"/>
    <n v="0"/>
    <n v="0"/>
    <x v="0"/>
    <x v="0"/>
    <x v="0"/>
    <x v="0"/>
    <x v="0"/>
    <x v="0"/>
    <x v="0"/>
    <x v="0"/>
    <x v="0"/>
    <x v="0"/>
  </r>
  <r>
    <x v="0"/>
    <x v="1"/>
    <x v="31"/>
    <x v="111"/>
    <x v="5"/>
    <n v="27501.420000000002"/>
    <n v="115899.03000000001"/>
    <n v="143400.45000000001"/>
    <n v="214"/>
    <n v="0"/>
    <n v="0"/>
    <n v="0"/>
    <x v="0"/>
    <x v="0"/>
    <x v="0"/>
    <x v="0"/>
    <x v="0"/>
    <x v="0"/>
    <x v="0"/>
    <x v="0"/>
    <x v="0"/>
    <x v="0"/>
  </r>
  <r>
    <x v="0"/>
    <x v="1"/>
    <x v="31"/>
    <x v="112"/>
    <x v="5"/>
    <n v="8376.0500000000011"/>
    <n v="14289.65"/>
    <n v="22665.7"/>
    <n v="155"/>
    <n v="13950"/>
    <n v="139500"/>
    <n v="1.62"/>
    <x v="0"/>
    <x v="0"/>
    <x v="0"/>
    <x v="0"/>
    <x v="0"/>
    <x v="0"/>
    <x v="0"/>
    <x v="0"/>
    <x v="0"/>
    <x v="0"/>
  </r>
  <r>
    <x v="0"/>
    <x v="1"/>
    <x v="32"/>
    <x v="113"/>
    <x v="5"/>
    <n v="18411.599999999999"/>
    <n v="54709.829999999994"/>
    <n v="73121.429999999993"/>
    <n v="82"/>
    <n v="5177"/>
    <n v="36239"/>
    <n v="14.12"/>
    <x v="0"/>
    <x v="0"/>
    <x v="0"/>
    <x v="0"/>
    <x v="0"/>
    <x v="0"/>
    <x v="0"/>
    <x v="0"/>
    <x v="0"/>
    <x v="0"/>
  </r>
  <r>
    <x v="0"/>
    <x v="1"/>
    <x v="32"/>
    <x v="114"/>
    <x v="5"/>
    <n v="24290.620000000003"/>
    <n v="42403.719999999994"/>
    <n v="66694.34"/>
    <n v="315"/>
    <n v="31000"/>
    <n v="217000"/>
    <n v="2.15"/>
    <x v="0"/>
    <x v="0"/>
    <x v="0"/>
    <x v="0"/>
    <x v="0"/>
    <x v="0"/>
    <x v="0"/>
    <x v="0"/>
    <x v="0"/>
    <x v="0"/>
  </r>
  <r>
    <x v="0"/>
    <x v="1"/>
    <x v="32"/>
    <x v="115"/>
    <x v="5"/>
    <n v="6638.9500000000007"/>
    <n v="53774.240000000005"/>
    <n v="60413.19"/>
    <n v="56"/>
    <n v="0"/>
    <n v="0"/>
    <n v="0"/>
    <x v="0"/>
    <x v="0"/>
    <x v="0"/>
    <x v="0"/>
    <x v="0"/>
    <x v="0"/>
    <x v="0"/>
    <x v="0"/>
    <x v="0"/>
    <x v="0"/>
  </r>
  <r>
    <x v="0"/>
    <x v="1"/>
    <x v="32"/>
    <x v="116"/>
    <x v="5"/>
    <n v="11284.09"/>
    <n v="68134.460000000006"/>
    <n v="79418.55"/>
    <n v="177"/>
    <n v="0"/>
    <n v="0"/>
    <n v="0"/>
    <x v="0"/>
    <x v="0"/>
    <x v="0"/>
    <x v="0"/>
    <x v="0"/>
    <x v="0"/>
    <x v="0"/>
    <x v="0"/>
    <x v="0"/>
    <x v="0"/>
  </r>
  <r>
    <x v="0"/>
    <x v="1"/>
    <x v="33"/>
    <x v="117"/>
    <x v="5"/>
    <n v="35304.32"/>
    <n v="14922.410000000003"/>
    <n v="50226.73"/>
    <n v="213"/>
    <n v="0"/>
    <n v="0"/>
    <n v="0"/>
    <x v="0"/>
    <x v="0"/>
    <x v="0"/>
    <x v="0"/>
    <x v="0"/>
    <x v="0"/>
    <x v="0"/>
    <x v="0"/>
    <x v="0"/>
    <x v="0"/>
  </r>
  <r>
    <x v="0"/>
    <x v="1"/>
    <x v="33"/>
    <x v="118"/>
    <x v="5"/>
    <n v="18438.82"/>
    <n v="23030.080000000002"/>
    <n v="41468.9"/>
    <n v="247"/>
    <n v="0"/>
    <n v="0"/>
    <n v="0"/>
    <x v="0"/>
    <x v="0"/>
    <x v="0"/>
    <x v="0"/>
    <x v="0"/>
    <x v="0"/>
    <x v="0"/>
    <x v="0"/>
    <x v="0"/>
    <x v="0"/>
  </r>
  <r>
    <x v="0"/>
    <x v="2"/>
    <x v="0"/>
    <x v="0"/>
    <x v="0"/>
    <n v="3377.9"/>
    <n v="3668.1"/>
    <n v="7046"/>
    <n v="89"/>
    <n v="24475"/>
    <n v="171325"/>
    <n v="0.28999999999999998"/>
    <x v="0"/>
    <x v="0"/>
    <x v="0"/>
    <x v="0"/>
    <x v="0"/>
    <x v="0"/>
    <x v="0"/>
    <x v="0"/>
    <x v="0"/>
    <x v="0"/>
  </r>
  <r>
    <x v="0"/>
    <x v="2"/>
    <x v="0"/>
    <x v="1"/>
    <x v="0"/>
    <n v="8262.9"/>
    <n v="7395.1"/>
    <n v="15658"/>
    <n v="200"/>
    <n v="24383"/>
    <n v="170681"/>
    <n v="0.64"/>
    <x v="0"/>
    <x v="0"/>
    <x v="0"/>
    <x v="0"/>
    <x v="0"/>
    <x v="0"/>
    <x v="0"/>
    <x v="0"/>
    <x v="0"/>
    <x v="0"/>
  </r>
  <r>
    <x v="0"/>
    <x v="2"/>
    <x v="0"/>
    <x v="2"/>
    <x v="0"/>
    <n v="9341.83"/>
    <n v="4310.2"/>
    <n v="13652.029999999999"/>
    <n v="319"/>
    <n v="8165"/>
    <n v="57155"/>
    <n v="1.67"/>
    <x v="0"/>
    <x v="0"/>
    <x v="0"/>
    <x v="0"/>
    <x v="0"/>
    <x v="0"/>
    <x v="0"/>
    <x v="0"/>
    <x v="0"/>
    <x v="0"/>
  </r>
  <r>
    <x v="0"/>
    <x v="2"/>
    <x v="0"/>
    <x v="3"/>
    <x v="0"/>
    <n v="6375.8"/>
    <n v="3697.23"/>
    <n v="10073.030000000001"/>
    <n v="236"/>
    <n v="8437"/>
    <n v="59059"/>
    <n v="1.19"/>
    <x v="0"/>
    <x v="0"/>
    <x v="0"/>
    <x v="0"/>
    <x v="0"/>
    <x v="0"/>
    <x v="0"/>
    <x v="0"/>
    <x v="0"/>
    <x v="0"/>
  </r>
  <r>
    <x v="0"/>
    <x v="2"/>
    <x v="0"/>
    <x v="4"/>
    <x v="0"/>
    <n v="9527.9699999999993"/>
    <n v="4164.29"/>
    <n v="13692.259999999998"/>
    <n v="311"/>
    <n v="8437"/>
    <n v="59059"/>
    <n v="1.62"/>
    <x v="0"/>
    <x v="0"/>
    <x v="0"/>
    <x v="0"/>
    <x v="0"/>
    <x v="0"/>
    <x v="0"/>
    <x v="0"/>
    <x v="0"/>
    <x v="0"/>
  </r>
  <r>
    <x v="0"/>
    <x v="2"/>
    <x v="0"/>
    <x v="5"/>
    <x v="0"/>
    <n v="0"/>
    <n v="0"/>
    <n v="0"/>
    <n v="0"/>
    <n v="0"/>
    <n v="0"/>
    <n v="0"/>
    <x v="0"/>
    <x v="0"/>
    <x v="0"/>
    <x v="0"/>
    <x v="0"/>
    <x v="0"/>
    <x v="0"/>
    <x v="0"/>
    <x v="0"/>
    <x v="0"/>
  </r>
  <r>
    <x v="0"/>
    <x v="2"/>
    <x v="0"/>
    <x v="6"/>
    <x v="0"/>
    <n v="8512.84"/>
    <n v="4096.9399999999996"/>
    <n v="12609.779999999999"/>
    <n v="294"/>
    <n v="0"/>
    <n v="0"/>
    <n v="0"/>
    <x v="0"/>
    <x v="0"/>
    <x v="0"/>
    <x v="0"/>
    <x v="0"/>
    <x v="0"/>
    <x v="0"/>
    <x v="0"/>
    <x v="0"/>
    <x v="0"/>
  </r>
  <r>
    <x v="0"/>
    <x v="2"/>
    <x v="0"/>
    <x v="7"/>
    <x v="0"/>
    <n v="5794.2"/>
    <n v="2855.8"/>
    <n v="8650"/>
    <n v="207"/>
    <n v="5821"/>
    <n v="40747"/>
    <n v="1.49"/>
    <x v="0"/>
    <x v="0"/>
    <x v="0"/>
    <x v="0"/>
    <x v="0"/>
    <x v="0"/>
    <x v="0"/>
    <x v="0"/>
    <x v="0"/>
    <x v="0"/>
  </r>
  <r>
    <x v="0"/>
    <x v="2"/>
    <x v="0"/>
    <x v="8"/>
    <x v="0"/>
    <n v="12263.91"/>
    <n v="4177.8599999999997"/>
    <n v="16441.77"/>
    <n v="371"/>
    <n v="0"/>
    <n v="0"/>
    <n v="0"/>
    <x v="0"/>
    <x v="0"/>
    <x v="0"/>
    <x v="0"/>
    <x v="0"/>
    <x v="0"/>
    <x v="0"/>
    <x v="0"/>
    <x v="0"/>
    <x v="0"/>
  </r>
  <r>
    <x v="0"/>
    <x v="2"/>
    <x v="0"/>
    <x v="119"/>
    <x v="0"/>
    <n v="2089.3000000000002"/>
    <n v="10555.7"/>
    <n v="12645"/>
    <n v="81"/>
    <e v="#N/A"/>
    <e v="#N/A"/>
    <n v="0"/>
    <x v="0"/>
    <x v="0"/>
    <x v="0"/>
    <x v="0"/>
    <x v="0"/>
    <x v="0"/>
    <x v="0"/>
    <x v="0"/>
    <x v="0"/>
    <x v="0"/>
  </r>
  <r>
    <x v="0"/>
    <x v="2"/>
    <x v="0"/>
    <x v="125"/>
    <x v="0"/>
    <n v="0"/>
    <n v="0"/>
    <n v="0"/>
    <n v="0"/>
    <e v="#N/A"/>
    <e v="#N/A"/>
    <n v="0"/>
    <x v="0"/>
    <x v="0"/>
    <x v="0"/>
    <x v="0"/>
    <x v="0"/>
    <x v="0"/>
    <x v="0"/>
    <x v="0"/>
    <x v="0"/>
    <x v="0"/>
  </r>
  <r>
    <x v="0"/>
    <x v="2"/>
    <x v="1"/>
    <x v="9"/>
    <x v="0"/>
    <n v="122501.4"/>
    <n v="64893.62"/>
    <n v="187395.02"/>
    <n v="1367"/>
    <n v="0"/>
    <n v="0"/>
    <n v="0"/>
    <x v="0"/>
    <x v="0"/>
    <x v="0"/>
    <x v="0"/>
    <x v="0"/>
    <x v="0"/>
    <x v="0"/>
    <x v="0"/>
    <x v="0"/>
    <x v="0"/>
  </r>
  <r>
    <x v="0"/>
    <x v="2"/>
    <x v="1"/>
    <x v="10"/>
    <x v="0"/>
    <n v="32952.75"/>
    <n v="40101.25"/>
    <n v="73054"/>
    <n v="544"/>
    <n v="44423"/>
    <n v="310961"/>
    <n v="1.64"/>
    <x v="0"/>
    <x v="0"/>
    <x v="0"/>
    <x v="0"/>
    <x v="0"/>
    <x v="0"/>
    <x v="0"/>
    <x v="0"/>
    <x v="0"/>
    <x v="0"/>
  </r>
  <r>
    <x v="0"/>
    <x v="2"/>
    <x v="1"/>
    <x v="11"/>
    <x v="0"/>
    <n v="2633.5"/>
    <n v="1196.5"/>
    <n v="3830"/>
    <n v="24"/>
    <n v="31000"/>
    <n v="217000"/>
    <n v="0.12"/>
    <x v="0"/>
    <x v="0"/>
    <x v="0"/>
    <x v="0"/>
    <x v="0"/>
    <x v="0"/>
    <x v="0"/>
    <x v="0"/>
    <x v="0"/>
    <x v="0"/>
  </r>
  <r>
    <x v="0"/>
    <x v="2"/>
    <x v="1"/>
    <x v="61"/>
    <x v="0"/>
    <n v="0"/>
    <n v="0"/>
    <n v="0"/>
    <n v="0"/>
    <n v="0"/>
    <n v="0"/>
    <n v="0"/>
    <x v="0"/>
    <x v="0"/>
    <x v="0"/>
    <x v="0"/>
    <x v="0"/>
    <x v="0"/>
    <x v="0"/>
    <x v="0"/>
    <x v="0"/>
    <x v="0"/>
  </r>
  <r>
    <x v="0"/>
    <x v="2"/>
    <x v="1"/>
    <x v="12"/>
    <x v="0"/>
    <n v="6328.39"/>
    <n v="4199.1099999999997"/>
    <n v="10527.5"/>
    <n v="65"/>
    <n v="0"/>
    <n v="0"/>
    <n v="0"/>
    <x v="0"/>
    <x v="0"/>
    <x v="0"/>
    <x v="0"/>
    <x v="0"/>
    <x v="0"/>
    <x v="0"/>
    <x v="0"/>
    <x v="0"/>
    <x v="0"/>
  </r>
  <r>
    <x v="0"/>
    <x v="2"/>
    <x v="1"/>
    <x v="13"/>
    <x v="0"/>
    <n v="0"/>
    <n v="0"/>
    <n v="0"/>
    <n v="0"/>
    <n v="0"/>
    <n v="0"/>
    <n v="0"/>
    <x v="0"/>
    <x v="0"/>
    <x v="0"/>
    <x v="0"/>
    <x v="0"/>
    <x v="0"/>
    <x v="0"/>
    <x v="0"/>
    <x v="0"/>
    <x v="0"/>
  </r>
  <r>
    <x v="0"/>
    <x v="2"/>
    <x v="1"/>
    <x v="126"/>
    <x v="0"/>
    <n v="0"/>
    <n v="0"/>
    <n v="0"/>
    <n v="0"/>
    <n v="18600"/>
    <n v="130200"/>
    <n v="0"/>
    <x v="0"/>
    <x v="0"/>
    <x v="0"/>
    <x v="0"/>
    <x v="0"/>
    <x v="0"/>
    <x v="0"/>
    <x v="0"/>
    <x v="0"/>
    <x v="0"/>
  </r>
  <r>
    <x v="0"/>
    <x v="2"/>
    <x v="1"/>
    <x v="14"/>
    <x v="0"/>
    <n v="29704.6"/>
    <n v="34631.4"/>
    <n v="64336"/>
    <n v="486"/>
    <n v="29977"/>
    <n v="209839"/>
    <n v="2.15"/>
    <x v="0"/>
    <x v="0"/>
    <x v="0"/>
    <x v="0"/>
    <x v="0"/>
    <x v="0"/>
    <x v="0"/>
    <x v="0"/>
    <x v="0"/>
    <x v="0"/>
  </r>
  <r>
    <x v="0"/>
    <x v="2"/>
    <x v="1"/>
    <x v="15"/>
    <x v="0"/>
    <n v="2785"/>
    <n v="1500"/>
    <n v="4285"/>
    <n v="30"/>
    <n v="0"/>
    <n v="0"/>
    <n v="0"/>
    <x v="0"/>
    <x v="0"/>
    <x v="0"/>
    <x v="0"/>
    <x v="0"/>
    <x v="0"/>
    <x v="0"/>
    <x v="0"/>
    <x v="0"/>
    <x v="0"/>
  </r>
  <r>
    <x v="0"/>
    <x v="2"/>
    <x v="2"/>
    <x v="16"/>
    <x v="0"/>
    <n v="50689.25"/>
    <n v="45693.75"/>
    <n v="96383"/>
    <n v="672"/>
    <n v="43400"/>
    <n v="303800"/>
    <n v="2.2200000000000002"/>
    <x v="0"/>
    <x v="0"/>
    <x v="0"/>
    <x v="0"/>
    <x v="0"/>
    <x v="0"/>
    <x v="0"/>
    <x v="0"/>
    <x v="0"/>
    <x v="0"/>
  </r>
  <r>
    <x v="0"/>
    <x v="2"/>
    <x v="2"/>
    <x v="17"/>
    <x v="0"/>
    <n v="32898.6"/>
    <n v="40466.400000000001"/>
    <n v="73365"/>
    <n v="568"/>
    <n v="39277"/>
    <n v="274939"/>
    <n v="1.87"/>
    <x v="0"/>
    <x v="0"/>
    <x v="0"/>
    <x v="0"/>
    <x v="0"/>
    <x v="0"/>
    <x v="0"/>
    <x v="0"/>
    <x v="0"/>
    <x v="0"/>
  </r>
  <r>
    <x v="0"/>
    <x v="2"/>
    <x v="2"/>
    <x v="18"/>
    <x v="0"/>
    <n v="23209.66"/>
    <n v="31996.59"/>
    <n v="55206.25"/>
    <n v="394"/>
    <n v="0"/>
    <n v="0"/>
    <n v="0"/>
    <x v="0"/>
    <x v="0"/>
    <x v="0"/>
    <x v="0"/>
    <x v="0"/>
    <x v="0"/>
    <x v="0"/>
    <x v="0"/>
    <x v="0"/>
    <x v="0"/>
  </r>
  <r>
    <x v="0"/>
    <x v="2"/>
    <x v="3"/>
    <x v="19"/>
    <x v="0"/>
    <n v="11641.1"/>
    <n v="7649.4"/>
    <n v="19290.5"/>
    <n v="291"/>
    <n v="31000"/>
    <n v="310000"/>
    <n v="0.62"/>
    <x v="0"/>
    <x v="0"/>
    <x v="0"/>
    <x v="0"/>
    <x v="0"/>
    <x v="0"/>
    <x v="0"/>
    <x v="0"/>
    <x v="0"/>
    <x v="0"/>
  </r>
  <r>
    <x v="0"/>
    <x v="2"/>
    <x v="3"/>
    <x v="20"/>
    <x v="0"/>
    <n v="15426.38"/>
    <n v="8001.12"/>
    <n v="23427.5"/>
    <n v="145"/>
    <n v="0"/>
    <n v="0"/>
    <n v="0"/>
    <x v="1"/>
    <x v="15"/>
    <x v="3"/>
    <x v="14"/>
    <x v="2"/>
    <x v="0"/>
    <x v="3"/>
    <x v="0"/>
    <x v="0"/>
    <x v="0"/>
  </r>
  <r>
    <x v="0"/>
    <x v="2"/>
    <x v="3"/>
    <x v="21"/>
    <x v="0"/>
    <n v="33977.89"/>
    <n v="24255.86"/>
    <n v="58233.75"/>
    <n v="429"/>
    <n v="62000"/>
    <n v="620000"/>
    <n v="0.94"/>
    <x v="2"/>
    <x v="16"/>
    <x v="0"/>
    <x v="15"/>
    <x v="0"/>
    <x v="0"/>
    <x v="0"/>
    <x v="0"/>
    <x v="0"/>
    <x v="0"/>
  </r>
  <r>
    <x v="0"/>
    <x v="2"/>
    <x v="3"/>
    <x v="22"/>
    <x v="0"/>
    <n v="0"/>
    <n v="0"/>
    <n v="0"/>
    <n v="0"/>
    <n v="14973"/>
    <n v="149730"/>
    <n v="0"/>
    <x v="3"/>
    <x v="17"/>
    <x v="0"/>
    <x v="16"/>
    <x v="0"/>
    <x v="0"/>
    <x v="0"/>
    <x v="0"/>
    <x v="0"/>
    <x v="0"/>
  </r>
  <r>
    <x v="0"/>
    <x v="2"/>
    <x v="4"/>
    <x v="23"/>
    <x v="0"/>
    <n v="0"/>
    <n v="0"/>
    <n v="0"/>
    <n v="70"/>
    <n v="12710"/>
    <n v="88970"/>
    <n v="0"/>
    <x v="4"/>
    <x v="18"/>
    <x v="0"/>
    <x v="17"/>
    <x v="0"/>
    <x v="0"/>
    <x v="0"/>
    <x v="0"/>
    <x v="0"/>
    <x v="0"/>
  </r>
  <r>
    <x v="0"/>
    <x v="2"/>
    <x v="4"/>
    <x v="24"/>
    <x v="0"/>
    <n v="0"/>
    <n v="0"/>
    <n v="0"/>
    <n v="66"/>
    <n v="11377"/>
    <n v="79639"/>
    <n v="0"/>
    <x v="5"/>
    <x v="19"/>
    <x v="0"/>
    <x v="18"/>
    <x v="0"/>
    <x v="0"/>
    <x v="0"/>
    <x v="0"/>
    <x v="0"/>
    <x v="0"/>
  </r>
  <r>
    <x v="0"/>
    <x v="2"/>
    <x v="4"/>
    <x v="120"/>
    <x v="0"/>
    <n v="0"/>
    <n v="0"/>
    <n v="0"/>
    <n v="4"/>
    <e v="#N/A"/>
    <e v="#N/A"/>
    <n v="0"/>
    <x v="6"/>
    <x v="20"/>
    <x v="0"/>
    <x v="19"/>
    <x v="0"/>
    <x v="0"/>
    <x v="0"/>
    <x v="0"/>
    <x v="0"/>
    <x v="0"/>
  </r>
  <r>
    <x v="0"/>
    <x v="2"/>
    <x v="4"/>
    <x v="127"/>
    <x v="0"/>
    <n v="0"/>
    <n v="0"/>
    <n v="0"/>
    <n v="3"/>
    <e v="#N/A"/>
    <e v="#N/A"/>
    <n v="0"/>
    <x v="7"/>
    <x v="21"/>
    <x v="0"/>
    <x v="7"/>
    <x v="0"/>
    <x v="0"/>
    <x v="0"/>
    <x v="0"/>
    <x v="0"/>
    <x v="0"/>
  </r>
  <r>
    <x v="0"/>
    <x v="2"/>
    <x v="5"/>
    <x v="25"/>
    <x v="0"/>
    <n v="12015"/>
    <n v="5012.5"/>
    <n v="17027.5"/>
    <n v="136"/>
    <n v="0"/>
    <n v="0"/>
    <n v="0"/>
    <x v="0"/>
    <x v="0"/>
    <x v="0"/>
    <x v="0"/>
    <x v="0"/>
    <x v="0"/>
    <x v="0"/>
    <x v="0"/>
    <x v="0"/>
    <x v="0"/>
  </r>
  <r>
    <x v="0"/>
    <x v="2"/>
    <x v="5"/>
    <x v="26"/>
    <x v="0"/>
    <n v="0"/>
    <n v="0"/>
    <n v="0"/>
    <n v="0"/>
    <n v="0"/>
    <n v="0"/>
    <n v="0"/>
    <x v="0"/>
    <x v="0"/>
    <x v="0"/>
    <x v="0"/>
    <x v="0"/>
    <x v="0"/>
    <x v="0"/>
    <x v="0"/>
    <x v="0"/>
    <x v="0"/>
  </r>
  <r>
    <x v="0"/>
    <x v="2"/>
    <x v="5"/>
    <x v="27"/>
    <x v="0"/>
    <n v="6548.35"/>
    <n v="3086.65"/>
    <n v="9635"/>
    <n v="142"/>
    <n v="16523"/>
    <n v="165230"/>
    <n v="0.57999999999999996"/>
    <x v="0"/>
    <x v="0"/>
    <x v="0"/>
    <x v="0"/>
    <x v="0"/>
    <x v="0"/>
    <x v="0"/>
    <x v="0"/>
    <x v="0"/>
    <x v="0"/>
  </r>
  <r>
    <x v="0"/>
    <x v="2"/>
    <x v="5"/>
    <x v="29"/>
    <x v="0"/>
    <n v="12965.76"/>
    <n v="5902.99"/>
    <n v="18868.75"/>
    <n v="135"/>
    <n v="0"/>
    <n v="0"/>
    <n v="0"/>
    <x v="0"/>
    <x v="0"/>
    <x v="0"/>
    <x v="0"/>
    <x v="0"/>
    <x v="0"/>
    <x v="0"/>
    <x v="0"/>
    <x v="0"/>
    <x v="0"/>
  </r>
  <r>
    <x v="0"/>
    <x v="2"/>
    <x v="6"/>
    <x v="30"/>
    <x v="0"/>
    <n v="11529"/>
    <n v="5086"/>
    <n v="16615"/>
    <n v="124"/>
    <n v="0"/>
    <n v="0"/>
    <n v="0"/>
    <x v="0"/>
    <x v="0"/>
    <x v="0"/>
    <x v="0"/>
    <x v="0"/>
    <x v="0"/>
    <x v="0"/>
    <x v="0"/>
    <x v="0"/>
    <x v="0"/>
  </r>
  <r>
    <x v="0"/>
    <x v="2"/>
    <x v="6"/>
    <x v="31"/>
    <x v="0"/>
    <n v="17995.8"/>
    <n v="20865.2"/>
    <n v="38861"/>
    <n v="265"/>
    <n v="34100"/>
    <n v="238700"/>
    <n v="1.1399999999999999"/>
    <x v="0"/>
    <x v="0"/>
    <x v="0"/>
    <x v="0"/>
    <x v="0"/>
    <x v="0"/>
    <x v="0"/>
    <x v="0"/>
    <x v="0"/>
    <x v="0"/>
  </r>
  <r>
    <x v="0"/>
    <x v="2"/>
    <x v="6"/>
    <x v="32"/>
    <x v="0"/>
    <n v="7234.85"/>
    <n v="4909.1499999999996"/>
    <n v="12144"/>
    <n v="177"/>
    <n v="17577"/>
    <n v="123039"/>
    <n v="0.69"/>
    <x v="0"/>
    <x v="0"/>
    <x v="0"/>
    <x v="0"/>
    <x v="0"/>
    <x v="0"/>
    <x v="0"/>
    <x v="0"/>
    <x v="0"/>
    <x v="0"/>
  </r>
  <r>
    <x v="0"/>
    <x v="2"/>
    <x v="6"/>
    <x v="33"/>
    <x v="0"/>
    <n v="10063"/>
    <n v="3429.5"/>
    <n v="13492.5"/>
    <n v="83"/>
    <n v="0"/>
    <n v="0"/>
    <n v="0"/>
    <x v="0"/>
    <x v="0"/>
    <x v="0"/>
    <x v="0"/>
    <x v="0"/>
    <x v="0"/>
    <x v="0"/>
    <x v="0"/>
    <x v="0"/>
    <x v="0"/>
  </r>
  <r>
    <x v="0"/>
    <x v="2"/>
    <x v="7"/>
    <x v="34"/>
    <x v="0"/>
    <n v="17077.29"/>
    <n v="19307.71"/>
    <n v="36385"/>
    <n v="257"/>
    <n v="67177"/>
    <n v="470239"/>
    <n v="0.54"/>
    <x v="0"/>
    <x v="0"/>
    <x v="0"/>
    <x v="0"/>
    <x v="0"/>
    <x v="0"/>
    <x v="0"/>
    <x v="0"/>
    <x v="0"/>
    <x v="0"/>
  </r>
  <r>
    <x v="0"/>
    <x v="2"/>
    <x v="8"/>
    <x v="35"/>
    <x v="0"/>
    <n v="22503.759999999998"/>
    <n v="11737.49"/>
    <n v="34241.25"/>
    <n v="254"/>
    <n v="0"/>
    <n v="0"/>
    <n v="0"/>
    <x v="0"/>
    <x v="0"/>
    <x v="0"/>
    <x v="0"/>
    <x v="0"/>
    <x v="0"/>
    <x v="0"/>
    <x v="0"/>
    <x v="0"/>
    <x v="0"/>
  </r>
  <r>
    <x v="0"/>
    <x v="2"/>
    <x v="8"/>
    <x v="36"/>
    <x v="0"/>
    <n v="35367.519999999997"/>
    <n v="15636.23"/>
    <n v="51003.75"/>
    <n v="391"/>
    <n v="0"/>
    <n v="0"/>
    <n v="0"/>
    <x v="0"/>
    <x v="0"/>
    <x v="0"/>
    <x v="0"/>
    <x v="0"/>
    <x v="0"/>
    <x v="0"/>
    <x v="0"/>
    <x v="0"/>
    <x v="0"/>
  </r>
  <r>
    <x v="0"/>
    <x v="2"/>
    <x v="9"/>
    <x v="37"/>
    <x v="0"/>
    <n v="60780.02"/>
    <n v="24221.23"/>
    <n v="85001.25"/>
    <n v="599"/>
    <n v="32023"/>
    <n v="224161"/>
    <n v="2.65"/>
    <x v="0"/>
    <x v="0"/>
    <x v="0"/>
    <x v="0"/>
    <x v="0"/>
    <x v="0"/>
    <x v="0"/>
    <x v="0"/>
    <x v="0"/>
    <x v="0"/>
  </r>
  <r>
    <x v="0"/>
    <x v="2"/>
    <x v="9"/>
    <x v="38"/>
    <x v="0"/>
    <n v="9297.5"/>
    <n v="2415.5"/>
    <n v="11713"/>
    <n v="57"/>
    <n v="0"/>
    <n v="0"/>
    <n v="0"/>
    <x v="0"/>
    <x v="0"/>
    <x v="0"/>
    <x v="0"/>
    <x v="0"/>
    <x v="0"/>
    <x v="0"/>
    <x v="0"/>
    <x v="0"/>
    <x v="0"/>
  </r>
  <r>
    <x v="0"/>
    <x v="2"/>
    <x v="9"/>
    <x v="39"/>
    <x v="0"/>
    <n v="19152.38"/>
    <n v="8813.6200000000008"/>
    <n v="27966"/>
    <n v="308"/>
    <n v="18352"/>
    <n v="128464"/>
    <n v="1.52"/>
    <x v="0"/>
    <x v="0"/>
    <x v="0"/>
    <x v="0"/>
    <x v="0"/>
    <x v="0"/>
    <x v="0"/>
    <x v="0"/>
    <x v="0"/>
    <x v="0"/>
  </r>
  <r>
    <x v="0"/>
    <x v="2"/>
    <x v="9"/>
    <x v="40"/>
    <x v="0"/>
    <n v="40140.550000000003"/>
    <n v="15538.45"/>
    <n v="55679"/>
    <n v="399"/>
    <n v="28923"/>
    <n v="202461"/>
    <n v="1.93"/>
    <x v="0"/>
    <x v="0"/>
    <x v="0"/>
    <x v="0"/>
    <x v="0"/>
    <x v="0"/>
    <x v="0"/>
    <x v="0"/>
    <x v="0"/>
    <x v="0"/>
  </r>
  <r>
    <x v="0"/>
    <x v="2"/>
    <x v="9"/>
    <x v="41"/>
    <x v="0"/>
    <n v="11510.5"/>
    <n v="3865.5"/>
    <n v="15376"/>
    <n v="80"/>
    <n v="0"/>
    <n v="0"/>
    <n v="0"/>
    <x v="0"/>
    <x v="0"/>
    <x v="0"/>
    <x v="0"/>
    <x v="0"/>
    <x v="0"/>
    <x v="0"/>
    <x v="0"/>
    <x v="0"/>
    <x v="0"/>
  </r>
  <r>
    <x v="0"/>
    <x v="2"/>
    <x v="10"/>
    <x v="42"/>
    <x v="0"/>
    <n v="6666.51"/>
    <n v="2975.99"/>
    <n v="9642.5"/>
    <n v="69"/>
    <n v="0"/>
    <n v="0"/>
    <n v="0"/>
    <x v="0"/>
    <x v="0"/>
    <x v="0"/>
    <x v="0"/>
    <x v="0"/>
    <x v="0"/>
    <x v="0"/>
    <x v="0"/>
    <x v="0"/>
    <x v="0"/>
  </r>
  <r>
    <x v="0"/>
    <x v="2"/>
    <x v="10"/>
    <x v="43"/>
    <x v="0"/>
    <n v="13776.01"/>
    <n v="4106.49"/>
    <n v="17882.5"/>
    <n v="142"/>
    <n v="0"/>
    <n v="0"/>
    <n v="0"/>
    <x v="0"/>
    <x v="0"/>
    <x v="0"/>
    <x v="0"/>
    <x v="0"/>
    <x v="0"/>
    <x v="0"/>
    <x v="0"/>
    <x v="0"/>
    <x v="0"/>
  </r>
  <r>
    <x v="0"/>
    <x v="2"/>
    <x v="10"/>
    <x v="44"/>
    <x v="0"/>
    <n v="7562.45"/>
    <n v="4003.55"/>
    <n v="11566"/>
    <n v="172"/>
    <n v="23777"/>
    <n v="237770"/>
    <n v="0.49"/>
    <x v="0"/>
    <x v="0"/>
    <x v="0"/>
    <x v="0"/>
    <x v="0"/>
    <x v="0"/>
    <x v="0"/>
    <x v="0"/>
    <x v="0"/>
    <x v="0"/>
  </r>
  <r>
    <x v="0"/>
    <x v="2"/>
    <x v="10"/>
    <x v="45"/>
    <x v="0"/>
    <n v="10200.01"/>
    <n v="2419.9899999999998"/>
    <n v="12620"/>
    <n v="95"/>
    <n v="0"/>
    <n v="0"/>
    <n v="0"/>
    <x v="0"/>
    <x v="0"/>
    <x v="0"/>
    <x v="0"/>
    <x v="0"/>
    <x v="0"/>
    <x v="0"/>
    <x v="0"/>
    <x v="0"/>
    <x v="0"/>
  </r>
  <r>
    <x v="0"/>
    <x v="2"/>
    <x v="10"/>
    <x v="46"/>
    <x v="0"/>
    <n v="11954.88"/>
    <n v="5436.37"/>
    <n v="17391.25"/>
    <n v="131"/>
    <n v="0"/>
    <n v="0"/>
    <n v="0"/>
    <x v="0"/>
    <x v="0"/>
    <x v="0"/>
    <x v="0"/>
    <x v="0"/>
    <x v="0"/>
    <x v="0"/>
    <x v="0"/>
    <x v="0"/>
    <x v="0"/>
  </r>
  <r>
    <x v="0"/>
    <x v="2"/>
    <x v="10"/>
    <x v="47"/>
    <x v="0"/>
    <n v="5721.25"/>
    <n v="3661.25"/>
    <n v="9382.5"/>
    <n v="66"/>
    <n v="0"/>
    <n v="0"/>
    <n v="0"/>
    <x v="0"/>
    <x v="0"/>
    <x v="0"/>
    <x v="0"/>
    <x v="0"/>
    <x v="0"/>
    <x v="0"/>
    <x v="0"/>
    <x v="0"/>
    <x v="0"/>
  </r>
  <r>
    <x v="0"/>
    <x v="2"/>
    <x v="10"/>
    <x v="48"/>
    <x v="0"/>
    <n v="5242"/>
    <n v="473"/>
    <n v="5715"/>
    <n v="48"/>
    <n v="33077"/>
    <n v="330770"/>
    <n v="0.17"/>
    <x v="0"/>
    <x v="0"/>
    <x v="0"/>
    <x v="0"/>
    <x v="0"/>
    <x v="0"/>
    <x v="0"/>
    <x v="0"/>
    <x v="0"/>
    <x v="0"/>
  </r>
  <r>
    <x v="0"/>
    <x v="2"/>
    <x v="10"/>
    <x v="49"/>
    <x v="0"/>
    <n v="13008.75"/>
    <n v="4663.75"/>
    <n v="17672.5"/>
    <n v="147"/>
    <n v="67177"/>
    <n v="671770"/>
    <n v="0.26"/>
    <x v="0"/>
    <x v="0"/>
    <x v="0"/>
    <x v="0"/>
    <x v="0"/>
    <x v="0"/>
    <x v="0"/>
    <x v="0"/>
    <x v="0"/>
    <x v="0"/>
  </r>
  <r>
    <x v="0"/>
    <x v="2"/>
    <x v="10"/>
    <x v="50"/>
    <x v="0"/>
    <n v="3227.5"/>
    <n v="1267.5"/>
    <n v="4495"/>
    <n v="31"/>
    <n v="36177"/>
    <n v="361770"/>
    <n v="0.12"/>
    <x v="0"/>
    <x v="0"/>
    <x v="0"/>
    <x v="0"/>
    <x v="0"/>
    <x v="0"/>
    <x v="0"/>
    <x v="0"/>
    <x v="0"/>
    <x v="0"/>
  </r>
  <r>
    <x v="0"/>
    <x v="2"/>
    <x v="11"/>
    <x v="52"/>
    <x v="0"/>
    <n v="6386"/>
    <n v="4121.5"/>
    <n v="10507.5"/>
    <n v="70"/>
    <n v="0"/>
    <n v="0"/>
    <n v="0"/>
    <x v="0"/>
    <x v="0"/>
    <x v="0"/>
    <x v="0"/>
    <x v="0"/>
    <x v="0"/>
    <x v="0"/>
    <x v="0"/>
    <x v="0"/>
    <x v="0"/>
  </r>
  <r>
    <x v="0"/>
    <x v="2"/>
    <x v="12"/>
    <x v="53"/>
    <x v="0"/>
    <n v="28663.82"/>
    <n v="9821.7800000000007"/>
    <n v="38485.599999999999"/>
    <n v="158"/>
    <n v="0"/>
    <n v="0"/>
    <n v="0"/>
    <x v="0"/>
    <x v="0"/>
    <x v="0"/>
    <x v="0"/>
    <x v="0"/>
    <x v="0"/>
    <x v="0"/>
    <x v="0"/>
    <x v="0"/>
    <x v="0"/>
  </r>
  <r>
    <x v="0"/>
    <x v="2"/>
    <x v="12"/>
    <x v="54"/>
    <x v="0"/>
    <n v="40669.4"/>
    <n v="13937.6"/>
    <n v="54607"/>
    <n v="223"/>
    <n v="0"/>
    <n v="0"/>
    <n v="0"/>
    <x v="0"/>
    <x v="0"/>
    <x v="0"/>
    <x v="0"/>
    <x v="0"/>
    <x v="0"/>
    <x v="0"/>
    <x v="0"/>
    <x v="0"/>
    <x v="0"/>
  </r>
  <r>
    <x v="0"/>
    <x v="2"/>
    <x v="12"/>
    <x v="55"/>
    <x v="0"/>
    <n v="8296"/>
    <n v="2852"/>
    <n v="11148"/>
    <n v="42"/>
    <n v="0"/>
    <n v="0"/>
    <n v="0"/>
    <x v="0"/>
    <x v="0"/>
    <x v="0"/>
    <x v="0"/>
    <x v="0"/>
    <x v="0"/>
    <x v="0"/>
    <x v="0"/>
    <x v="0"/>
    <x v="0"/>
  </r>
  <r>
    <x v="0"/>
    <x v="2"/>
    <x v="13"/>
    <x v="56"/>
    <x v="0"/>
    <n v="12832.63"/>
    <n v="1014.87"/>
    <n v="13847.5"/>
    <n v="89"/>
    <n v="0"/>
    <n v="0"/>
    <n v="0"/>
    <x v="0"/>
    <x v="0"/>
    <x v="0"/>
    <x v="0"/>
    <x v="0"/>
    <x v="0"/>
    <x v="0"/>
    <x v="0"/>
    <x v="0"/>
    <x v="0"/>
  </r>
  <r>
    <x v="0"/>
    <x v="2"/>
    <x v="13"/>
    <x v="57"/>
    <x v="0"/>
    <n v="7697.5"/>
    <n v="3047"/>
    <n v="10744.5"/>
    <n v="162"/>
    <n v="24273"/>
    <n v="242730"/>
    <n v="0.44"/>
    <x v="0"/>
    <x v="0"/>
    <x v="0"/>
    <x v="0"/>
    <x v="0"/>
    <x v="0"/>
    <x v="0"/>
    <x v="0"/>
    <x v="0"/>
    <x v="0"/>
  </r>
  <r>
    <x v="0"/>
    <x v="2"/>
    <x v="13"/>
    <x v="58"/>
    <x v="0"/>
    <n v="14422.13"/>
    <n v="5662.87"/>
    <n v="20085"/>
    <n v="147"/>
    <n v="0"/>
    <n v="0"/>
    <n v="0"/>
    <x v="0"/>
    <x v="0"/>
    <x v="0"/>
    <x v="0"/>
    <x v="0"/>
    <x v="0"/>
    <x v="0"/>
    <x v="0"/>
    <x v="0"/>
    <x v="0"/>
  </r>
  <r>
    <x v="0"/>
    <x v="2"/>
    <x v="14"/>
    <x v="59"/>
    <x v="0"/>
    <n v="5330.05"/>
    <n v="19096.95"/>
    <n v="24427"/>
    <n v="457"/>
    <n v="8277"/>
    <n v="57939"/>
    <n v="2.95"/>
    <x v="0"/>
    <x v="0"/>
    <x v="0"/>
    <x v="0"/>
    <x v="0"/>
    <x v="0"/>
    <x v="0"/>
    <x v="0"/>
    <x v="0"/>
    <x v="0"/>
  </r>
  <r>
    <x v="0"/>
    <x v="2"/>
    <x v="15"/>
    <x v="60"/>
    <x v="0"/>
    <n v="2723.5"/>
    <n v="1346.5"/>
    <n v="4070"/>
    <n v="25"/>
    <n v="0"/>
    <n v="0"/>
    <n v="0"/>
    <x v="0"/>
    <x v="0"/>
    <x v="0"/>
    <x v="0"/>
    <x v="0"/>
    <x v="0"/>
    <x v="0"/>
    <x v="0"/>
    <x v="0"/>
    <x v="0"/>
  </r>
  <r>
    <x v="0"/>
    <x v="2"/>
    <x v="16"/>
    <x v="61"/>
    <x v="0"/>
    <n v="3425.76"/>
    <n v="1076.74"/>
    <n v="4502.5"/>
    <n v="30"/>
    <n v="0"/>
    <n v="0"/>
    <n v="0"/>
    <x v="0"/>
    <x v="0"/>
    <x v="0"/>
    <x v="0"/>
    <x v="0"/>
    <x v="0"/>
    <x v="0"/>
    <x v="0"/>
    <x v="0"/>
    <x v="0"/>
  </r>
  <r>
    <x v="0"/>
    <x v="2"/>
    <x v="16"/>
    <x v="13"/>
    <x v="0"/>
    <n v="0"/>
    <n v="0"/>
    <n v="0"/>
    <n v="0"/>
    <n v="0"/>
    <n v="0"/>
    <n v="0"/>
    <x v="0"/>
    <x v="0"/>
    <x v="0"/>
    <x v="0"/>
    <x v="0"/>
    <x v="0"/>
    <x v="0"/>
    <x v="0"/>
    <x v="0"/>
    <x v="0"/>
  </r>
  <r>
    <x v="0"/>
    <x v="2"/>
    <x v="17"/>
    <x v="62"/>
    <x v="0"/>
    <n v="15171.77"/>
    <n v="7963.23"/>
    <n v="23135"/>
    <n v="171"/>
    <n v="0"/>
    <n v="0"/>
    <n v="0"/>
    <x v="0"/>
    <x v="0"/>
    <x v="0"/>
    <x v="0"/>
    <x v="0"/>
    <x v="0"/>
    <x v="0"/>
    <x v="0"/>
    <x v="0"/>
    <x v="0"/>
  </r>
  <r>
    <x v="0"/>
    <x v="2"/>
    <x v="17"/>
    <x v="63"/>
    <x v="0"/>
    <n v="6933.51"/>
    <n v="5406.49"/>
    <n v="12340"/>
    <n v="96"/>
    <n v="0"/>
    <n v="0"/>
    <n v="0"/>
    <x v="0"/>
    <x v="0"/>
    <x v="0"/>
    <x v="0"/>
    <x v="0"/>
    <x v="0"/>
    <x v="0"/>
    <x v="0"/>
    <x v="0"/>
    <x v="0"/>
  </r>
  <r>
    <x v="0"/>
    <x v="2"/>
    <x v="18"/>
    <x v="64"/>
    <x v="0"/>
    <n v="12303.3"/>
    <n v="22725.200000000001"/>
    <n v="35028.5"/>
    <n v="563"/>
    <n v="22723"/>
    <n v="159061"/>
    <n v="1.54"/>
    <x v="0"/>
    <x v="0"/>
    <x v="0"/>
    <x v="0"/>
    <x v="0"/>
    <x v="0"/>
    <x v="0"/>
    <x v="0"/>
    <x v="0"/>
    <x v="0"/>
  </r>
  <r>
    <x v="0"/>
    <x v="2"/>
    <x v="18"/>
    <x v="65"/>
    <x v="0"/>
    <n v="1895"/>
    <n v="1932.5"/>
    <n v="3827.5"/>
    <n v="23"/>
    <n v="0"/>
    <n v="0"/>
    <n v="0"/>
    <x v="0"/>
    <x v="0"/>
    <x v="0"/>
    <x v="0"/>
    <x v="0"/>
    <x v="0"/>
    <x v="0"/>
    <x v="0"/>
    <x v="0"/>
    <x v="0"/>
  </r>
  <r>
    <x v="0"/>
    <x v="2"/>
    <x v="19"/>
    <x v="66"/>
    <x v="0"/>
    <n v="9630.01"/>
    <n v="4337.49"/>
    <n v="13967.5"/>
    <n v="102"/>
    <n v="0"/>
    <n v="0"/>
    <n v="0"/>
    <x v="0"/>
    <x v="0"/>
    <x v="0"/>
    <x v="0"/>
    <x v="0"/>
    <x v="0"/>
    <x v="0"/>
    <x v="0"/>
    <x v="0"/>
    <x v="0"/>
  </r>
  <r>
    <x v="0"/>
    <x v="2"/>
    <x v="20"/>
    <x v="67"/>
    <x v="0"/>
    <n v="29687.51"/>
    <n v="8269.99"/>
    <n v="37957.5"/>
    <n v="273"/>
    <n v="0"/>
    <n v="0"/>
    <n v="0"/>
    <x v="0"/>
    <x v="0"/>
    <x v="0"/>
    <x v="0"/>
    <x v="0"/>
    <x v="0"/>
    <x v="0"/>
    <x v="0"/>
    <x v="0"/>
    <x v="0"/>
  </r>
  <r>
    <x v="0"/>
    <x v="2"/>
    <x v="20"/>
    <x v="68"/>
    <x v="0"/>
    <n v="32424.01"/>
    <n v="11014.74"/>
    <n v="43438.75"/>
    <n v="310"/>
    <n v="0"/>
    <n v="0"/>
    <n v="0"/>
    <x v="0"/>
    <x v="0"/>
    <x v="0"/>
    <x v="0"/>
    <x v="0"/>
    <x v="0"/>
    <x v="0"/>
    <x v="0"/>
    <x v="0"/>
    <x v="0"/>
  </r>
  <r>
    <x v="0"/>
    <x v="2"/>
    <x v="21"/>
    <x v="69"/>
    <x v="0"/>
    <n v="9407.98"/>
    <n v="10259.27"/>
    <n v="19667.25"/>
    <n v="228"/>
    <n v="31000"/>
    <n v="310000"/>
    <n v="0.63"/>
    <x v="0"/>
    <x v="0"/>
    <x v="0"/>
    <x v="0"/>
    <x v="0"/>
    <x v="0"/>
    <x v="0"/>
    <x v="0"/>
    <x v="0"/>
    <x v="0"/>
  </r>
  <r>
    <x v="0"/>
    <x v="2"/>
    <x v="21"/>
    <x v="70"/>
    <x v="0"/>
    <n v="16904.75"/>
    <n v="7272.25"/>
    <n v="24177"/>
    <n v="210"/>
    <n v="62000"/>
    <n v="620000"/>
    <n v="0.39"/>
    <x v="0"/>
    <x v="0"/>
    <x v="0"/>
    <x v="0"/>
    <x v="0"/>
    <x v="0"/>
    <x v="0"/>
    <x v="0"/>
    <x v="0"/>
    <x v="0"/>
  </r>
  <r>
    <x v="0"/>
    <x v="2"/>
    <x v="21"/>
    <x v="71"/>
    <x v="0"/>
    <n v="21012.400000000001"/>
    <n v="17297.599999999999"/>
    <n v="38310"/>
    <n v="336"/>
    <n v="50623"/>
    <n v="506230"/>
    <n v="0.76"/>
    <x v="0"/>
    <x v="0"/>
    <x v="0"/>
    <x v="0"/>
    <x v="0"/>
    <x v="0"/>
    <x v="0"/>
    <x v="0"/>
    <x v="0"/>
    <x v="0"/>
  </r>
  <r>
    <x v="0"/>
    <x v="2"/>
    <x v="21"/>
    <x v="72"/>
    <x v="0"/>
    <n v="14581.33"/>
    <n v="12172.67"/>
    <n v="26754"/>
    <n v="316"/>
    <n v="29977"/>
    <n v="299770"/>
    <n v="0.89"/>
    <x v="0"/>
    <x v="0"/>
    <x v="0"/>
    <x v="0"/>
    <x v="0"/>
    <x v="0"/>
    <x v="0"/>
    <x v="0"/>
    <x v="0"/>
    <x v="0"/>
  </r>
  <r>
    <x v="0"/>
    <x v="2"/>
    <x v="21"/>
    <x v="73"/>
    <x v="0"/>
    <n v="13501.87"/>
    <n v="12902.63"/>
    <n v="26404.5"/>
    <n v="350"/>
    <n v="27900"/>
    <n v="279000"/>
    <n v="0.95"/>
    <x v="0"/>
    <x v="0"/>
    <x v="0"/>
    <x v="0"/>
    <x v="0"/>
    <x v="0"/>
    <x v="0"/>
    <x v="0"/>
    <x v="0"/>
    <x v="0"/>
  </r>
  <r>
    <x v="0"/>
    <x v="2"/>
    <x v="22"/>
    <x v="74"/>
    <x v="0"/>
    <n v="1255.4000000000001"/>
    <n v="461.6"/>
    <n v="1717"/>
    <n v="22"/>
    <n v="13423"/>
    <n v="134230"/>
    <n v="0.13"/>
    <x v="0"/>
    <x v="0"/>
    <x v="0"/>
    <x v="0"/>
    <x v="0"/>
    <x v="0"/>
    <x v="0"/>
    <x v="0"/>
    <x v="0"/>
    <x v="0"/>
  </r>
  <r>
    <x v="0"/>
    <x v="2"/>
    <x v="22"/>
    <x v="75"/>
    <x v="0"/>
    <n v="1573.5"/>
    <n v="1175.5"/>
    <n v="2749"/>
    <n v="37"/>
    <n v="14477"/>
    <n v="144770"/>
    <n v="0.19"/>
    <x v="0"/>
    <x v="0"/>
    <x v="0"/>
    <x v="0"/>
    <x v="0"/>
    <x v="0"/>
    <x v="0"/>
    <x v="0"/>
    <x v="0"/>
    <x v="0"/>
  </r>
  <r>
    <x v="0"/>
    <x v="2"/>
    <x v="22"/>
    <x v="76"/>
    <x v="0"/>
    <n v="1414.5"/>
    <n v="592.5"/>
    <n v="2007"/>
    <n v="26"/>
    <n v="13950"/>
    <n v="139500"/>
    <n v="0.14000000000000001"/>
    <x v="0"/>
    <x v="0"/>
    <x v="0"/>
    <x v="0"/>
    <x v="0"/>
    <x v="0"/>
    <x v="0"/>
    <x v="0"/>
    <x v="0"/>
    <x v="0"/>
  </r>
  <r>
    <x v="0"/>
    <x v="2"/>
    <x v="22"/>
    <x v="121"/>
    <x v="0"/>
    <n v="1516.05"/>
    <n v="716.95"/>
    <n v="2233"/>
    <n v="29"/>
    <e v="#N/A"/>
    <e v="#N/A"/>
    <n v="0"/>
    <x v="0"/>
    <x v="0"/>
    <x v="0"/>
    <x v="0"/>
    <x v="0"/>
    <x v="0"/>
    <x v="0"/>
    <x v="0"/>
    <x v="0"/>
    <x v="0"/>
  </r>
  <r>
    <x v="0"/>
    <x v="2"/>
    <x v="23"/>
    <x v="77"/>
    <x v="0"/>
    <n v="0"/>
    <n v="0"/>
    <n v="0"/>
    <n v="0"/>
    <n v="0"/>
    <n v="0"/>
    <n v="0"/>
    <x v="0"/>
    <x v="0"/>
    <x v="0"/>
    <x v="0"/>
    <x v="0"/>
    <x v="0"/>
    <x v="0"/>
    <x v="0"/>
    <x v="0"/>
    <x v="0"/>
  </r>
  <r>
    <x v="0"/>
    <x v="2"/>
    <x v="24"/>
    <x v="78"/>
    <x v="0"/>
    <n v="402.3"/>
    <n v="331.7"/>
    <n v="734"/>
    <n v="10"/>
    <n v="20677"/>
    <n v="144739"/>
    <n v="0.04"/>
    <x v="0"/>
    <x v="0"/>
    <x v="0"/>
    <x v="0"/>
    <x v="0"/>
    <x v="0"/>
    <x v="0"/>
    <x v="0"/>
    <x v="0"/>
    <x v="0"/>
  </r>
  <r>
    <x v="0"/>
    <x v="2"/>
    <x v="24"/>
    <x v="79"/>
    <x v="0"/>
    <n v="168"/>
    <n v="55"/>
    <n v="223"/>
    <n v="3"/>
    <n v="20150"/>
    <n v="141050"/>
    <n v="0.01"/>
    <x v="0"/>
    <x v="0"/>
    <x v="0"/>
    <x v="0"/>
    <x v="0"/>
    <x v="0"/>
    <x v="0"/>
    <x v="0"/>
    <x v="0"/>
    <x v="0"/>
  </r>
  <r>
    <x v="0"/>
    <x v="2"/>
    <x v="24"/>
    <x v="81"/>
    <x v="0"/>
    <n v="358.4"/>
    <n v="380.6"/>
    <n v="739"/>
    <n v="10"/>
    <n v="18600"/>
    <n v="130200"/>
    <n v="0.04"/>
    <x v="0"/>
    <x v="0"/>
    <x v="0"/>
    <x v="0"/>
    <x v="0"/>
    <x v="0"/>
    <x v="0"/>
    <x v="0"/>
    <x v="0"/>
    <x v="0"/>
  </r>
  <r>
    <x v="0"/>
    <x v="2"/>
    <x v="24"/>
    <x v="82"/>
    <x v="0"/>
    <n v="13399.45"/>
    <n v="4594.55"/>
    <n v="17994"/>
    <n v="211"/>
    <n v="18600"/>
    <n v="130200"/>
    <n v="0.97"/>
    <x v="0"/>
    <x v="0"/>
    <x v="0"/>
    <x v="0"/>
    <x v="0"/>
    <x v="0"/>
    <x v="0"/>
    <x v="0"/>
    <x v="0"/>
    <x v="0"/>
  </r>
  <r>
    <x v="0"/>
    <x v="2"/>
    <x v="24"/>
    <x v="122"/>
    <x v="0"/>
    <n v="1425.7"/>
    <n v="722.3"/>
    <n v="2148"/>
    <n v="25"/>
    <e v="#N/A"/>
    <e v="#N/A"/>
    <n v="0"/>
    <x v="0"/>
    <x v="0"/>
    <x v="0"/>
    <x v="0"/>
    <x v="0"/>
    <x v="0"/>
    <x v="0"/>
    <x v="0"/>
    <x v="0"/>
    <x v="0"/>
  </r>
  <r>
    <x v="0"/>
    <x v="2"/>
    <x v="24"/>
    <x v="83"/>
    <x v="0"/>
    <n v="2470.9499999999998"/>
    <n v="1098.55"/>
    <n v="3569.5"/>
    <n v="45"/>
    <n v="17050"/>
    <n v="119350"/>
    <n v="0.21"/>
    <x v="0"/>
    <x v="0"/>
    <x v="0"/>
    <x v="0"/>
    <x v="0"/>
    <x v="0"/>
    <x v="0"/>
    <x v="0"/>
    <x v="0"/>
    <x v="0"/>
  </r>
  <r>
    <x v="0"/>
    <x v="2"/>
    <x v="24"/>
    <x v="10"/>
    <x v="0"/>
    <n v="504"/>
    <n v="0"/>
    <n v="504"/>
    <n v="3"/>
    <n v="44423"/>
    <n v="310961"/>
    <n v="0.01"/>
    <x v="0"/>
    <x v="0"/>
    <x v="0"/>
    <x v="0"/>
    <x v="0"/>
    <x v="0"/>
    <x v="0"/>
    <x v="0"/>
    <x v="0"/>
    <x v="0"/>
  </r>
  <r>
    <x v="0"/>
    <x v="2"/>
    <x v="24"/>
    <x v="13"/>
    <x v="0"/>
    <n v="0"/>
    <n v="0"/>
    <n v="0"/>
    <n v="0"/>
    <n v="0"/>
    <n v="0"/>
    <n v="0"/>
    <x v="0"/>
    <x v="0"/>
    <x v="0"/>
    <x v="0"/>
    <x v="0"/>
    <x v="0"/>
    <x v="0"/>
    <x v="0"/>
    <x v="0"/>
    <x v="0"/>
  </r>
  <r>
    <x v="0"/>
    <x v="2"/>
    <x v="24"/>
    <x v="86"/>
    <x v="0"/>
    <n v="6797.75"/>
    <n v="4456.25"/>
    <n v="11254"/>
    <n v="151"/>
    <n v="15500"/>
    <n v="108500"/>
    <n v="0.73"/>
    <x v="0"/>
    <x v="0"/>
    <x v="0"/>
    <x v="0"/>
    <x v="0"/>
    <x v="0"/>
    <x v="0"/>
    <x v="0"/>
    <x v="0"/>
    <x v="0"/>
  </r>
  <r>
    <x v="0"/>
    <x v="2"/>
    <x v="25"/>
    <x v="32"/>
    <x v="0"/>
    <n v="0"/>
    <n v="120"/>
    <n v="120"/>
    <n v="1"/>
    <n v="17577"/>
    <n v="123039"/>
    <n v="0.01"/>
    <x v="0"/>
    <x v="0"/>
    <x v="0"/>
    <x v="0"/>
    <x v="0"/>
    <x v="0"/>
    <x v="0"/>
    <x v="0"/>
    <x v="0"/>
    <x v="0"/>
  </r>
  <r>
    <x v="0"/>
    <x v="2"/>
    <x v="26"/>
    <x v="87"/>
    <x v="0"/>
    <n v="0"/>
    <n v="0"/>
    <n v="0"/>
    <n v="0"/>
    <n v="4650"/>
    <n v="32550"/>
    <n v="0"/>
    <x v="0"/>
    <x v="0"/>
    <x v="0"/>
    <x v="0"/>
    <x v="0"/>
    <x v="0"/>
    <x v="0"/>
    <x v="0"/>
    <x v="0"/>
    <x v="0"/>
  </r>
  <r>
    <x v="0"/>
    <x v="2"/>
    <x v="26"/>
    <x v="88"/>
    <x v="0"/>
    <n v="0"/>
    <n v="0"/>
    <n v="0"/>
    <n v="0"/>
    <n v="4650"/>
    <n v="32550"/>
    <n v="0"/>
    <x v="0"/>
    <x v="0"/>
    <x v="0"/>
    <x v="0"/>
    <x v="0"/>
    <x v="0"/>
    <x v="0"/>
    <x v="0"/>
    <x v="0"/>
    <x v="0"/>
  </r>
  <r>
    <x v="0"/>
    <x v="2"/>
    <x v="27"/>
    <x v="89"/>
    <x v="0"/>
    <n v="245"/>
    <n v="0"/>
    <n v="245"/>
    <n v="7"/>
    <n v="6727"/>
    <n v="47089"/>
    <n v="0.04"/>
    <x v="0"/>
    <x v="0"/>
    <x v="0"/>
    <x v="0"/>
    <x v="0"/>
    <x v="0"/>
    <x v="0"/>
    <x v="0"/>
    <x v="0"/>
    <x v="0"/>
  </r>
  <r>
    <x v="0"/>
    <x v="2"/>
    <x v="27"/>
    <x v="90"/>
    <x v="0"/>
    <n v="275"/>
    <n v="0"/>
    <n v="275"/>
    <n v="7"/>
    <n v="6727"/>
    <n v="47089"/>
    <n v="0.04"/>
    <x v="0"/>
    <x v="0"/>
    <x v="0"/>
    <x v="0"/>
    <x v="0"/>
    <x v="0"/>
    <x v="0"/>
    <x v="0"/>
    <x v="0"/>
    <x v="0"/>
  </r>
  <r>
    <x v="0"/>
    <x v="2"/>
    <x v="27"/>
    <x v="91"/>
    <x v="0"/>
    <n v="175"/>
    <n v="0"/>
    <n v="175"/>
    <n v="5"/>
    <n v="6727"/>
    <n v="47089"/>
    <n v="0.03"/>
    <x v="0"/>
    <x v="0"/>
    <x v="0"/>
    <x v="0"/>
    <x v="0"/>
    <x v="0"/>
    <x v="0"/>
    <x v="0"/>
    <x v="0"/>
    <x v="0"/>
  </r>
  <r>
    <x v="0"/>
    <x v="2"/>
    <x v="28"/>
    <x v="92"/>
    <x v="0"/>
    <n v="5494.01"/>
    <n v="2568.4899999999998"/>
    <n v="8062.5"/>
    <n v="63"/>
    <n v="0"/>
    <n v="0"/>
    <n v="0"/>
    <x v="0"/>
    <x v="0"/>
    <x v="0"/>
    <x v="0"/>
    <x v="0"/>
    <x v="0"/>
    <x v="0"/>
    <x v="0"/>
    <x v="0"/>
    <x v="0"/>
  </r>
  <r>
    <x v="0"/>
    <x v="2"/>
    <x v="29"/>
    <x v="93"/>
    <x v="0"/>
    <n v="20402.75"/>
    <n v="6914.75"/>
    <n v="27317.5"/>
    <n v="160"/>
    <n v="0"/>
    <n v="0"/>
    <n v="0"/>
    <x v="0"/>
    <x v="0"/>
    <x v="0"/>
    <x v="0"/>
    <x v="0"/>
    <x v="0"/>
    <x v="0"/>
    <x v="0"/>
    <x v="0"/>
    <x v="0"/>
  </r>
  <r>
    <x v="0"/>
    <x v="2"/>
    <x v="29"/>
    <x v="94"/>
    <x v="0"/>
    <n v="21965.65"/>
    <n v="9090.6"/>
    <n v="31056.25"/>
    <n v="197"/>
    <n v="0"/>
    <n v="0"/>
    <n v="0"/>
    <x v="0"/>
    <x v="0"/>
    <x v="0"/>
    <x v="0"/>
    <x v="0"/>
    <x v="0"/>
    <x v="0"/>
    <x v="0"/>
    <x v="0"/>
    <x v="0"/>
  </r>
  <r>
    <x v="0"/>
    <x v="2"/>
    <x v="29"/>
    <x v="95"/>
    <x v="0"/>
    <n v="9749.26"/>
    <n v="4900.79"/>
    <n v="14650.05"/>
    <n v="92"/>
    <n v="0"/>
    <n v="0"/>
    <n v="0"/>
    <x v="0"/>
    <x v="0"/>
    <x v="0"/>
    <x v="0"/>
    <x v="0"/>
    <x v="0"/>
    <x v="0"/>
    <x v="0"/>
    <x v="0"/>
    <x v="0"/>
  </r>
  <r>
    <x v="0"/>
    <x v="2"/>
    <x v="29"/>
    <x v="124"/>
    <x v="0"/>
    <n v="16710.95"/>
    <n v="13082.55"/>
    <n v="29793.5"/>
    <n v="465"/>
    <e v="#N/A"/>
    <e v="#N/A"/>
    <n v="0"/>
    <x v="0"/>
    <x v="0"/>
    <x v="0"/>
    <x v="0"/>
    <x v="0"/>
    <x v="0"/>
    <x v="0"/>
    <x v="0"/>
    <x v="0"/>
    <x v="0"/>
  </r>
  <r>
    <x v="0"/>
    <x v="2"/>
    <x v="29"/>
    <x v="96"/>
    <x v="0"/>
    <n v="19128.13"/>
    <n v="12255.62"/>
    <n v="31383.75"/>
    <n v="253"/>
    <n v="0"/>
    <n v="0"/>
    <n v="0"/>
    <x v="0"/>
    <x v="0"/>
    <x v="0"/>
    <x v="0"/>
    <x v="0"/>
    <x v="0"/>
    <x v="0"/>
    <x v="0"/>
    <x v="0"/>
    <x v="0"/>
  </r>
  <r>
    <x v="0"/>
    <x v="2"/>
    <x v="29"/>
    <x v="97"/>
    <x v="0"/>
    <n v="15574.85"/>
    <n v="12913.65"/>
    <n v="28488.5"/>
    <n v="482"/>
    <n v="17577"/>
    <n v="175770"/>
    <n v="1.62"/>
    <x v="0"/>
    <x v="0"/>
    <x v="0"/>
    <x v="0"/>
    <x v="0"/>
    <x v="0"/>
    <x v="0"/>
    <x v="0"/>
    <x v="0"/>
    <x v="0"/>
  </r>
  <r>
    <x v="0"/>
    <x v="2"/>
    <x v="30"/>
    <x v="98"/>
    <x v="0"/>
    <n v="3108.73"/>
    <n v="12873.12"/>
    <n v="15981.85"/>
    <n v="292"/>
    <n v="36177"/>
    <n v="253239"/>
    <n v="0.44"/>
    <x v="0"/>
    <x v="0"/>
    <x v="0"/>
    <x v="0"/>
    <x v="0"/>
    <x v="0"/>
    <x v="0"/>
    <x v="0"/>
    <x v="0"/>
    <x v="0"/>
  </r>
  <r>
    <x v="0"/>
    <x v="2"/>
    <x v="30"/>
    <x v="99"/>
    <x v="0"/>
    <n v="2656.37"/>
    <n v="9295.0300000000007"/>
    <n v="11951.400000000001"/>
    <n v="266"/>
    <n v="16027"/>
    <n v="112189"/>
    <n v="0.75"/>
    <x v="0"/>
    <x v="0"/>
    <x v="0"/>
    <x v="0"/>
    <x v="0"/>
    <x v="0"/>
    <x v="0"/>
    <x v="0"/>
    <x v="0"/>
    <x v="0"/>
  </r>
  <r>
    <x v="0"/>
    <x v="2"/>
    <x v="30"/>
    <x v="100"/>
    <x v="0"/>
    <n v="1975.12"/>
    <n v="6855.28"/>
    <n v="8830.4"/>
    <n v="212"/>
    <n v="14477"/>
    <n v="101339"/>
    <n v="0.61"/>
    <x v="0"/>
    <x v="0"/>
    <x v="0"/>
    <x v="0"/>
    <x v="0"/>
    <x v="0"/>
    <x v="0"/>
    <x v="0"/>
    <x v="0"/>
    <x v="0"/>
  </r>
  <r>
    <x v="0"/>
    <x v="2"/>
    <x v="30"/>
    <x v="101"/>
    <x v="0"/>
    <n v="1403.6"/>
    <n v="4289.3999999999996"/>
    <n v="5693"/>
    <n v="143"/>
    <n v="10323"/>
    <n v="72261"/>
    <n v="0.55000000000000004"/>
    <x v="0"/>
    <x v="0"/>
    <x v="0"/>
    <x v="0"/>
    <x v="0"/>
    <x v="0"/>
    <x v="0"/>
    <x v="0"/>
    <x v="0"/>
    <x v="0"/>
  </r>
  <r>
    <x v="0"/>
    <x v="2"/>
    <x v="30"/>
    <x v="102"/>
    <x v="0"/>
    <n v="1029.98"/>
    <n v="3884.82"/>
    <n v="4914.8"/>
    <n v="73"/>
    <n v="0"/>
    <n v="0"/>
    <n v="0"/>
    <x v="0"/>
    <x v="0"/>
    <x v="0"/>
    <x v="0"/>
    <x v="0"/>
    <x v="0"/>
    <x v="0"/>
    <x v="0"/>
    <x v="0"/>
    <x v="0"/>
  </r>
  <r>
    <x v="0"/>
    <x v="2"/>
    <x v="30"/>
    <x v="103"/>
    <x v="0"/>
    <n v="534.88"/>
    <n v="937.92"/>
    <n v="1472.8"/>
    <n v="36"/>
    <n v="0"/>
    <n v="0"/>
    <n v="0"/>
    <x v="0"/>
    <x v="0"/>
    <x v="0"/>
    <x v="0"/>
    <x v="0"/>
    <x v="0"/>
    <x v="0"/>
    <x v="0"/>
    <x v="0"/>
    <x v="0"/>
  </r>
  <r>
    <x v="0"/>
    <x v="2"/>
    <x v="30"/>
    <x v="104"/>
    <x v="0"/>
    <n v="164.92"/>
    <n v="323.93"/>
    <n v="488.85"/>
    <n v="20"/>
    <n v="7223"/>
    <n v="50561"/>
    <n v="7.0000000000000007E-2"/>
    <x v="0"/>
    <x v="0"/>
    <x v="0"/>
    <x v="0"/>
    <x v="0"/>
    <x v="0"/>
    <x v="0"/>
    <x v="0"/>
    <x v="0"/>
    <x v="0"/>
  </r>
  <r>
    <x v="0"/>
    <x v="2"/>
    <x v="30"/>
    <x v="105"/>
    <x v="0"/>
    <n v="1269.68"/>
    <n v="912.27"/>
    <n v="2181.9499999999998"/>
    <n v="51"/>
    <n v="0"/>
    <n v="0"/>
    <n v="0"/>
    <x v="0"/>
    <x v="0"/>
    <x v="0"/>
    <x v="0"/>
    <x v="0"/>
    <x v="0"/>
    <x v="0"/>
    <x v="0"/>
    <x v="0"/>
    <x v="0"/>
  </r>
  <r>
    <x v="0"/>
    <x v="2"/>
    <x v="30"/>
    <x v="106"/>
    <x v="0"/>
    <n v="1497.7"/>
    <n v="2243.3000000000002"/>
    <n v="3741"/>
    <n v="94"/>
    <n v="17050"/>
    <n v="119350"/>
    <n v="0.22"/>
    <x v="0"/>
    <x v="0"/>
    <x v="0"/>
    <x v="0"/>
    <x v="0"/>
    <x v="0"/>
    <x v="0"/>
    <x v="0"/>
    <x v="0"/>
    <x v="0"/>
  </r>
  <r>
    <x v="0"/>
    <x v="2"/>
    <x v="31"/>
    <x v="107"/>
    <x v="0"/>
    <n v="31666.15"/>
    <n v="13221.35"/>
    <n v="44887.5"/>
    <n v="312"/>
    <n v="0"/>
    <n v="0"/>
    <n v="0"/>
    <x v="0"/>
    <x v="0"/>
    <x v="0"/>
    <x v="0"/>
    <x v="0"/>
    <x v="0"/>
    <x v="0"/>
    <x v="0"/>
    <x v="0"/>
    <x v="0"/>
  </r>
  <r>
    <x v="0"/>
    <x v="2"/>
    <x v="31"/>
    <x v="108"/>
    <x v="0"/>
    <n v="9973.51"/>
    <n v="3473.99"/>
    <n v="13447.5"/>
    <n v="92"/>
    <n v="0"/>
    <n v="0"/>
    <n v="0"/>
    <x v="0"/>
    <x v="0"/>
    <x v="0"/>
    <x v="0"/>
    <x v="0"/>
    <x v="0"/>
    <x v="0"/>
    <x v="0"/>
    <x v="0"/>
    <x v="0"/>
  </r>
  <r>
    <x v="0"/>
    <x v="2"/>
    <x v="31"/>
    <x v="109"/>
    <x v="0"/>
    <n v="23353.13"/>
    <n v="9766.8700000000008"/>
    <n v="33120"/>
    <n v="268"/>
    <n v="0"/>
    <n v="0"/>
    <n v="0"/>
    <x v="0"/>
    <x v="0"/>
    <x v="0"/>
    <x v="0"/>
    <x v="0"/>
    <x v="0"/>
    <x v="0"/>
    <x v="0"/>
    <x v="0"/>
    <x v="0"/>
  </r>
  <r>
    <x v="0"/>
    <x v="2"/>
    <x v="31"/>
    <x v="110"/>
    <x v="0"/>
    <n v="26501.39"/>
    <n v="12176.11"/>
    <n v="38677.5"/>
    <n v="249"/>
    <n v="0"/>
    <n v="0"/>
    <n v="0"/>
    <x v="0"/>
    <x v="0"/>
    <x v="0"/>
    <x v="0"/>
    <x v="0"/>
    <x v="0"/>
    <x v="0"/>
    <x v="0"/>
    <x v="0"/>
    <x v="0"/>
  </r>
  <r>
    <x v="0"/>
    <x v="2"/>
    <x v="31"/>
    <x v="111"/>
    <x v="0"/>
    <n v="12449.88"/>
    <n v="6400.13"/>
    <n v="18850.009999999998"/>
    <n v="131"/>
    <n v="0"/>
    <n v="0"/>
    <n v="0"/>
    <x v="0"/>
    <x v="0"/>
    <x v="0"/>
    <x v="0"/>
    <x v="0"/>
    <x v="0"/>
    <x v="0"/>
    <x v="0"/>
    <x v="0"/>
    <x v="0"/>
  </r>
  <r>
    <x v="0"/>
    <x v="2"/>
    <x v="31"/>
    <x v="128"/>
    <x v="0"/>
    <n v="4524.5"/>
    <n v="3483"/>
    <n v="8007.5"/>
    <n v="47"/>
    <e v="#N/A"/>
    <e v="#N/A"/>
    <n v="0"/>
    <x v="0"/>
    <x v="0"/>
    <x v="0"/>
    <x v="0"/>
    <x v="0"/>
    <x v="0"/>
    <x v="0"/>
    <x v="0"/>
    <x v="0"/>
    <x v="0"/>
  </r>
  <r>
    <x v="0"/>
    <x v="2"/>
    <x v="31"/>
    <x v="112"/>
    <x v="0"/>
    <n v="30555.7"/>
    <n v="14577.8"/>
    <n v="45133.5"/>
    <n v="676"/>
    <n v="13950"/>
    <n v="139500"/>
    <n v="3.24"/>
    <x v="0"/>
    <x v="0"/>
    <x v="0"/>
    <x v="0"/>
    <x v="0"/>
    <x v="0"/>
    <x v="0"/>
    <x v="0"/>
    <x v="0"/>
    <x v="0"/>
  </r>
  <r>
    <x v="0"/>
    <x v="2"/>
    <x v="32"/>
    <x v="113"/>
    <x v="0"/>
    <n v="7739.26"/>
    <n v="7680.74"/>
    <n v="15420"/>
    <n v="98"/>
    <n v="5177"/>
    <n v="36239"/>
    <n v="2.98"/>
    <x v="0"/>
    <x v="0"/>
    <x v="0"/>
    <x v="0"/>
    <x v="0"/>
    <x v="0"/>
    <x v="0"/>
    <x v="0"/>
    <x v="0"/>
    <x v="0"/>
  </r>
  <r>
    <x v="0"/>
    <x v="2"/>
    <x v="32"/>
    <x v="114"/>
    <x v="0"/>
    <n v="27624.7"/>
    <n v="35488.300000000003"/>
    <n v="63113"/>
    <n v="474"/>
    <n v="31000"/>
    <n v="217000"/>
    <n v="2.04"/>
    <x v="0"/>
    <x v="0"/>
    <x v="0"/>
    <x v="0"/>
    <x v="0"/>
    <x v="0"/>
    <x v="0"/>
    <x v="0"/>
    <x v="0"/>
    <x v="0"/>
  </r>
  <r>
    <x v="0"/>
    <x v="2"/>
    <x v="32"/>
    <x v="115"/>
    <x v="0"/>
    <n v="6120.25"/>
    <n v="4927.25"/>
    <n v="11047.5"/>
    <n v="73"/>
    <n v="0"/>
    <n v="0"/>
    <n v="0"/>
    <x v="0"/>
    <x v="0"/>
    <x v="0"/>
    <x v="0"/>
    <x v="0"/>
    <x v="0"/>
    <x v="0"/>
    <x v="0"/>
    <x v="0"/>
    <x v="0"/>
  </r>
  <r>
    <x v="0"/>
    <x v="2"/>
    <x v="32"/>
    <x v="116"/>
    <x v="0"/>
    <n v="15808.64"/>
    <n v="12871.36"/>
    <n v="28680"/>
    <n v="206"/>
    <n v="0"/>
    <n v="0"/>
    <n v="0"/>
    <x v="0"/>
    <x v="0"/>
    <x v="0"/>
    <x v="0"/>
    <x v="0"/>
    <x v="0"/>
    <x v="0"/>
    <x v="0"/>
    <x v="0"/>
    <x v="0"/>
  </r>
  <r>
    <x v="0"/>
    <x v="2"/>
    <x v="33"/>
    <x v="117"/>
    <x v="0"/>
    <n v="13891.14"/>
    <n v="9198.86"/>
    <n v="23090"/>
    <n v="200"/>
    <n v="0"/>
    <n v="0"/>
    <n v="0"/>
    <x v="0"/>
    <x v="0"/>
    <x v="0"/>
    <x v="0"/>
    <x v="0"/>
    <x v="0"/>
    <x v="0"/>
    <x v="0"/>
    <x v="0"/>
    <x v="0"/>
  </r>
  <r>
    <x v="0"/>
    <x v="2"/>
    <x v="33"/>
    <x v="118"/>
    <x v="0"/>
    <n v="24204.03"/>
    <n v="20214.740000000002"/>
    <n v="44418.770000000004"/>
    <n v="394"/>
    <n v="0"/>
    <n v="0"/>
    <n v="0"/>
    <x v="0"/>
    <x v="0"/>
    <x v="0"/>
    <x v="0"/>
    <x v="0"/>
    <x v="0"/>
    <x v="0"/>
    <x v="0"/>
    <x v="0"/>
    <x v="0"/>
  </r>
  <r>
    <x v="0"/>
    <x v="2"/>
    <x v="0"/>
    <x v="0"/>
    <x v="1"/>
    <n v="2535.5700000000002"/>
    <n v="17315.88"/>
    <n v="19851.45"/>
    <n v="51"/>
    <n v="24475"/>
    <n v="171325"/>
    <n v="0.81"/>
    <x v="0"/>
    <x v="0"/>
    <x v="0"/>
    <x v="0"/>
    <x v="0"/>
    <x v="0"/>
    <x v="0"/>
    <x v="0"/>
    <x v="0"/>
    <x v="0"/>
  </r>
  <r>
    <x v="0"/>
    <x v="2"/>
    <x v="0"/>
    <x v="1"/>
    <x v="1"/>
    <n v="3125.42"/>
    <n v="15799.16"/>
    <n v="18924.580000000002"/>
    <n v="59"/>
    <n v="24383"/>
    <n v="170681"/>
    <n v="0.78"/>
    <x v="0"/>
    <x v="0"/>
    <x v="0"/>
    <x v="0"/>
    <x v="0"/>
    <x v="0"/>
    <x v="0"/>
    <x v="0"/>
    <x v="0"/>
    <x v="0"/>
  </r>
  <r>
    <x v="0"/>
    <x v="2"/>
    <x v="0"/>
    <x v="2"/>
    <x v="1"/>
    <n v="9717.85"/>
    <n v="10481.99"/>
    <n v="20199.84"/>
    <n v="91"/>
    <n v="8165"/>
    <n v="57155"/>
    <n v="2.4700000000000002"/>
    <x v="0"/>
    <x v="0"/>
    <x v="0"/>
    <x v="0"/>
    <x v="0"/>
    <x v="0"/>
    <x v="0"/>
    <x v="0"/>
    <x v="0"/>
    <x v="0"/>
  </r>
  <r>
    <x v="0"/>
    <x v="2"/>
    <x v="0"/>
    <x v="3"/>
    <x v="1"/>
    <n v="11491.86"/>
    <n v="10762.03"/>
    <n v="22253.89"/>
    <n v="99"/>
    <n v="8437"/>
    <n v="59059"/>
    <n v="2.64"/>
    <x v="0"/>
    <x v="0"/>
    <x v="0"/>
    <x v="0"/>
    <x v="0"/>
    <x v="0"/>
    <x v="0"/>
    <x v="0"/>
    <x v="0"/>
    <x v="0"/>
  </r>
  <r>
    <x v="0"/>
    <x v="2"/>
    <x v="0"/>
    <x v="4"/>
    <x v="1"/>
    <n v="15752"/>
    <n v="23090.3"/>
    <n v="38842.300000000003"/>
    <n v="129"/>
    <n v="8437"/>
    <n v="59059"/>
    <n v="4.5999999999999996"/>
    <x v="0"/>
    <x v="0"/>
    <x v="0"/>
    <x v="0"/>
    <x v="0"/>
    <x v="0"/>
    <x v="0"/>
    <x v="0"/>
    <x v="0"/>
    <x v="0"/>
  </r>
  <r>
    <x v="0"/>
    <x v="2"/>
    <x v="0"/>
    <x v="5"/>
    <x v="1"/>
    <n v="0"/>
    <n v="0"/>
    <n v="0"/>
    <n v="0"/>
    <n v="0"/>
    <n v="0"/>
    <n v="0"/>
    <x v="0"/>
    <x v="0"/>
    <x v="0"/>
    <x v="0"/>
    <x v="0"/>
    <x v="0"/>
    <x v="0"/>
    <x v="0"/>
    <x v="0"/>
    <x v="0"/>
  </r>
  <r>
    <x v="0"/>
    <x v="2"/>
    <x v="0"/>
    <x v="6"/>
    <x v="1"/>
    <n v="12577.55"/>
    <n v="8724.0499999999993"/>
    <n v="21301.599999999999"/>
    <n v="85"/>
    <n v="0"/>
    <n v="0"/>
    <n v="0"/>
    <x v="0"/>
    <x v="0"/>
    <x v="0"/>
    <x v="0"/>
    <x v="0"/>
    <x v="0"/>
    <x v="0"/>
    <x v="0"/>
    <x v="0"/>
    <x v="0"/>
  </r>
  <r>
    <x v="0"/>
    <x v="2"/>
    <x v="0"/>
    <x v="7"/>
    <x v="1"/>
    <n v="8528.6200000000008"/>
    <n v="1499.08"/>
    <n v="10027.700000000001"/>
    <n v="41"/>
    <n v="5821"/>
    <n v="40747"/>
    <n v="1.72"/>
    <x v="0"/>
    <x v="0"/>
    <x v="0"/>
    <x v="0"/>
    <x v="0"/>
    <x v="0"/>
    <x v="0"/>
    <x v="0"/>
    <x v="0"/>
    <x v="0"/>
  </r>
  <r>
    <x v="0"/>
    <x v="2"/>
    <x v="0"/>
    <x v="8"/>
    <x v="1"/>
    <n v="16404.78"/>
    <n v="11256.76"/>
    <n v="27661.54"/>
    <n v="111"/>
    <n v="0"/>
    <n v="0"/>
    <n v="0"/>
    <x v="0"/>
    <x v="0"/>
    <x v="0"/>
    <x v="0"/>
    <x v="0"/>
    <x v="0"/>
    <x v="0"/>
    <x v="0"/>
    <x v="0"/>
    <x v="0"/>
  </r>
  <r>
    <x v="0"/>
    <x v="2"/>
    <x v="0"/>
    <x v="119"/>
    <x v="1"/>
    <n v="2511.75"/>
    <n v="12969.68"/>
    <n v="15481.43"/>
    <n v="42"/>
    <e v="#N/A"/>
    <e v="#N/A"/>
    <n v="0"/>
    <x v="0"/>
    <x v="0"/>
    <x v="0"/>
    <x v="0"/>
    <x v="0"/>
    <x v="0"/>
    <x v="0"/>
    <x v="0"/>
    <x v="0"/>
    <x v="0"/>
  </r>
  <r>
    <x v="0"/>
    <x v="2"/>
    <x v="0"/>
    <x v="125"/>
    <x v="1"/>
    <n v="0"/>
    <n v="0"/>
    <n v="0"/>
    <n v="0"/>
    <e v="#N/A"/>
    <e v="#N/A"/>
    <n v="0"/>
    <x v="0"/>
    <x v="0"/>
    <x v="0"/>
    <x v="0"/>
    <x v="0"/>
    <x v="0"/>
    <x v="0"/>
    <x v="0"/>
    <x v="0"/>
    <x v="0"/>
  </r>
  <r>
    <x v="0"/>
    <x v="2"/>
    <x v="1"/>
    <x v="9"/>
    <x v="1"/>
    <n v="36785.39"/>
    <n v="18606.53"/>
    <n v="55391.92"/>
    <n v="386"/>
    <n v="0"/>
    <n v="0"/>
    <n v="0"/>
    <x v="0"/>
    <x v="0"/>
    <x v="0"/>
    <x v="0"/>
    <x v="0"/>
    <x v="0"/>
    <x v="0"/>
    <x v="0"/>
    <x v="0"/>
    <x v="0"/>
  </r>
  <r>
    <x v="0"/>
    <x v="2"/>
    <x v="1"/>
    <x v="10"/>
    <x v="1"/>
    <n v="3647.33"/>
    <n v="6371.83"/>
    <n v="10019.16"/>
    <n v="33"/>
    <n v="44423"/>
    <n v="310961"/>
    <n v="0.23"/>
    <x v="0"/>
    <x v="0"/>
    <x v="0"/>
    <x v="0"/>
    <x v="0"/>
    <x v="0"/>
    <x v="0"/>
    <x v="0"/>
    <x v="0"/>
    <x v="0"/>
  </r>
  <r>
    <x v="0"/>
    <x v="2"/>
    <x v="1"/>
    <x v="11"/>
    <x v="1"/>
    <n v="14.3"/>
    <n v="57.2"/>
    <n v="71.5"/>
    <n v="1"/>
    <n v="31000"/>
    <n v="217000"/>
    <n v="0"/>
    <x v="0"/>
    <x v="0"/>
    <x v="0"/>
    <x v="0"/>
    <x v="0"/>
    <x v="0"/>
    <x v="0"/>
    <x v="0"/>
    <x v="0"/>
    <x v="0"/>
  </r>
  <r>
    <x v="0"/>
    <x v="2"/>
    <x v="1"/>
    <x v="61"/>
    <x v="1"/>
    <n v="0"/>
    <n v="0"/>
    <n v="0"/>
    <n v="0"/>
    <n v="0"/>
    <n v="0"/>
    <n v="0"/>
    <x v="0"/>
    <x v="0"/>
    <x v="0"/>
    <x v="0"/>
    <x v="0"/>
    <x v="0"/>
    <x v="0"/>
    <x v="0"/>
    <x v="0"/>
    <x v="0"/>
  </r>
  <r>
    <x v="0"/>
    <x v="2"/>
    <x v="1"/>
    <x v="12"/>
    <x v="1"/>
    <n v="812.09"/>
    <n v="412.87"/>
    <n v="1224.96"/>
    <n v="12"/>
    <n v="0"/>
    <n v="0"/>
    <n v="0"/>
    <x v="0"/>
    <x v="0"/>
    <x v="0"/>
    <x v="0"/>
    <x v="0"/>
    <x v="0"/>
    <x v="0"/>
    <x v="0"/>
    <x v="0"/>
    <x v="0"/>
  </r>
  <r>
    <x v="0"/>
    <x v="2"/>
    <x v="1"/>
    <x v="13"/>
    <x v="1"/>
    <n v="0"/>
    <n v="0"/>
    <n v="0"/>
    <n v="0"/>
    <n v="0"/>
    <n v="0"/>
    <n v="0"/>
    <x v="0"/>
    <x v="0"/>
    <x v="0"/>
    <x v="0"/>
    <x v="0"/>
    <x v="0"/>
    <x v="0"/>
    <x v="0"/>
    <x v="0"/>
    <x v="0"/>
  </r>
  <r>
    <x v="0"/>
    <x v="2"/>
    <x v="1"/>
    <x v="126"/>
    <x v="1"/>
    <n v="0"/>
    <n v="0"/>
    <n v="0"/>
    <n v="0"/>
    <n v="18600"/>
    <n v="130200"/>
    <n v="0"/>
    <x v="0"/>
    <x v="0"/>
    <x v="0"/>
    <x v="0"/>
    <x v="0"/>
    <x v="0"/>
    <x v="0"/>
    <x v="0"/>
    <x v="0"/>
    <x v="0"/>
  </r>
  <r>
    <x v="0"/>
    <x v="2"/>
    <x v="1"/>
    <x v="14"/>
    <x v="1"/>
    <n v="5491.35"/>
    <n v="3855.6"/>
    <n v="9346.9500000000007"/>
    <n v="37"/>
    <n v="29977"/>
    <n v="209839"/>
    <n v="0.31"/>
    <x v="0"/>
    <x v="0"/>
    <x v="0"/>
    <x v="0"/>
    <x v="0"/>
    <x v="0"/>
    <x v="0"/>
    <x v="0"/>
    <x v="0"/>
    <x v="0"/>
  </r>
  <r>
    <x v="0"/>
    <x v="2"/>
    <x v="1"/>
    <x v="15"/>
    <x v="1"/>
    <n v="737"/>
    <n v="480.68"/>
    <n v="1217.68"/>
    <n v="5"/>
    <n v="0"/>
    <n v="0"/>
    <n v="0"/>
    <x v="0"/>
    <x v="0"/>
    <x v="0"/>
    <x v="0"/>
    <x v="0"/>
    <x v="0"/>
    <x v="0"/>
    <x v="0"/>
    <x v="0"/>
    <x v="0"/>
  </r>
  <r>
    <x v="0"/>
    <x v="2"/>
    <x v="2"/>
    <x v="16"/>
    <x v="1"/>
    <n v="65009.14"/>
    <n v="48268.82"/>
    <n v="113277.95999999999"/>
    <n v="277"/>
    <n v="43400"/>
    <n v="303800"/>
    <n v="2.61"/>
    <x v="0"/>
    <x v="0"/>
    <x v="0"/>
    <x v="0"/>
    <x v="0"/>
    <x v="0"/>
    <x v="0"/>
    <x v="0"/>
    <x v="0"/>
    <x v="0"/>
  </r>
  <r>
    <x v="0"/>
    <x v="2"/>
    <x v="2"/>
    <x v="17"/>
    <x v="1"/>
    <n v="25336.75"/>
    <n v="19962.72"/>
    <n v="45299.47"/>
    <n v="129"/>
    <n v="39277"/>
    <n v="274939"/>
    <n v="1.1499999999999999"/>
    <x v="0"/>
    <x v="0"/>
    <x v="0"/>
    <x v="0"/>
    <x v="0"/>
    <x v="0"/>
    <x v="0"/>
    <x v="0"/>
    <x v="0"/>
    <x v="0"/>
  </r>
  <r>
    <x v="0"/>
    <x v="2"/>
    <x v="2"/>
    <x v="18"/>
    <x v="1"/>
    <n v="15179.13"/>
    <n v="11639.3"/>
    <n v="26818.43"/>
    <n v="71"/>
    <n v="0"/>
    <n v="0"/>
    <n v="0"/>
    <x v="0"/>
    <x v="0"/>
    <x v="0"/>
    <x v="0"/>
    <x v="0"/>
    <x v="0"/>
    <x v="0"/>
    <x v="0"/>
    <x v="0"/>
    <x v="0"/>
  </r>
  <r>
    <x v="0"/>
    <x v="2"/>
    <x v="3"/>
    <x v="19"/>
    <x v="1"/>
    <n v="20432.099999999999"/>
    <n v="24677.27"/>
    <n v="45109.369999999995"/>
    <n v="137"/>
    <n v="31000"/>
    <n v="310000"/>
    <n v="1.46"/>
    <x v="0"/>
    <x v="0"/>
    <x v="0"/>
    <x v="0"/>
    <x v="0"/>
    <x v="0"/>
    <x v="0"/>
    <x v="0"/>
    <x v="0"/>
    <x v="0"/>
  </r>
  <r>
    <x v="0"/>
    <x v="2"/>
    <x v="3"/>
    <x v="20"/>
    <x v="1"/>
    <n v="11721.18"/>
    <n v="11040.78"/>
    <n v="22761.96"/>
    <n v="60"/>
    <n v="0"/>
    <n v="0"/>
    <n v="0"/>
    <x v="0"/>
    <x v="0"/>
    <x v="0"/>
    <x v="0"/>
    <x v="0"/>
    <x v="0"/>
    <x v="0"/>
    <x v="0"/>
    <x v="0"/>
    <x v="0"/>
  </r>
  <r>
    <x v="0"/>
    <x v="2"/>
    <x v="3"/>
    <x v="21"/>
    <x v="1"/>
    <n v="34935.620000000003"/>
    <n v="32125.11"/>
    <n v="67060.73000000001"/>
    <n v="176"/>
    <n v="62000"/>
    <n v="620000"/>
    <n v="1.08"/>
    <x v="0"/>
    <x v="0"/>
    <x v="0"/>
    <x v="0"/>
    <x v="0"/>
    <x v="0"/>
    <x v="0"/>
    <x v="0"/>
    <x v="0"/>
    <x v="0"/>
  </r>
  <r>
    <x v="0"/>
    <x v="2"/>
    <x v="3"/>
    <x v="22"/>
    <x v="1"/>
    <n v="32"/>
    <n v="288"/>
    <n v="320"/>
    <n v="1"/>
    <n v="14973"/>
    <n v="149730"/>
    <n v="0.02"/>
    <x v="0"/>
    <x v="0"/>
    <x v="0"/>
    <x v="0"/>
    <x v="0"/>
    <x v="0"/>
    <x v="0"/>
    <x v="0"/>
    <x v="0"/>
    <x v="0"/>
  </r>
  <r>
    <x v="0"/>
    <x v="2"/>
    <x v="4"/>
    <x v="23"/>
    <x v="1"/>
    <n v="0"/>
    <n v="0"/>
    <n v="0"/>
    <n v="0"/>
    <n v="12710"/>
    <n v="88970"/>
    <n v="0"/>
    <x v="0"/>
    <x v="0"/>
    <x v="0"/>
    <x v="0"/>
    <x v="0"/>
    <x v="0"/>
    <x v="0"/>
    <x v="0"/>
    <x v="0"/>
    <x v="0"/>
  </r>
  <r>
    <x v="0"/>
    <x v="2"/>
    <x v="4"/>
    <x v="24"/>
    <x v="1"/>
    <n v="0"/>
    <n v="0"/>
    <n v="0"/>
    <n v="0"/>
    <n v="11377"/>
    <n v="79639"/>
    <n v="0"/>
    <x v="0"/>
    <x v="0"/>
    <x v="0"/>
    <x v="0"/>
    <x v="0"/>
    <x v="0"/>
    <x v="0"/>
    <x v="0"/>
    <x v="0"/>
    <x v="0"/>
  </r>
  <r>
    <x v="0"/>
    <x v="2"/>
    <x v="4"/>
    <x v="120"/>
    <x v="1"/>
    <n v="0"/>
    <n v="0"/>
    <n v="0"/>
    <n v="0"/>
    <e v="#N/A"/>
    <e v="#N/A"/>
    <n v="0"/>
    <x v="0"/>
    <x v="0"/>
    <x v="0"/>
    <x v="0"/>
    <x v="0"/>
    <x v="0"/>
    <x v="0"/>
    <x v="0"/>
    <x v="0"/>
    <x v="0"/>
  </r>
  <r>
    <x v="0"/>
    <x v="2"/>
    <x v="4"/>
    <x v="127"/>
    <x v="1"/>
    <n v="0"/>
    <n v="0"/>
    <n v="0"/>
    <n v="0"/>
    <e v="#N/A"/>
    <e v="#N/A"/>
    <n v="0"/>
    <x v="0"/>
    <x v="0"/>
    <x v="0"/>
    <x v="0"/>
    <x v="0"/>
    <x v="0"/>
    <x v="0"/>
    <x v="0"/>
    <x v="0"/>
    <x v="0"/>
  </r>
  <r>
    <x v="0"/>
    <x v="2"/>
    <x v="5"/>
    <x v="25"/>
    <x v="1"/>
    <n v="13753.15"/>
    <n v="17387.599999999999"/>
    <n v="31140.75"/>
    <n v="29"/>
    <n v="0"/>
    <n v="0"/>
    <n v="0"/>
    <x v="0"/>
    <x v="0"/>
    <x v="0"/>
    <x v="0"/>
    <x v="0"/>
    <x v="0"/>
    <x v="0"/>
    <x v="0"/>
    <x v="0"/>
    <x v="0"/>
  </r>
  <r>
    <x v="0"/>
    <x v="2"/>
    <x v="5"/>
    <x v="26"/>
    <x v="1"/>
    <n v="0"/>
    <n v="0"/>
    <n v="0"/>
    <n v="0"/>
    <n v="0"/>
    <n v="0"/>
    <n v="0"/>
    <x v="0"/>
    <x v="0"/>
    <x v="0"/>
    <x v="0"/>
    <x v="0"/>
    <x v="0"/>
    <x v="0"/>
    <x v="0"/>
    <x v="0"/>
    <x v="0"/>
  </r>
  <r>
    <x v="0"/>
    <x v="2"/>
    <x v="5"/>
    <x v="27"/>
    <x v="1"/>
    <n v="24797.87"/>
    <n v="24472.720000000001"/>
    <n v="49270.59"/>
    <n v="48"/>
    <n v="16523"/>
    <n v="165230"/>
    <n v="2.98"/>
    <x v="0"/>
    <x v="0"/>
    <x v="0"/>
    <x v="0"/>
    <x v="0"/>
    <x v="0"/>
    <x v="0"/>
    <x v="0"/>
    <x v="0"/>
    <x v="0"/>
  </r>
  <r>
    <x v="0"/>
    <x v="2"/>
    <x v="5"/>
    <x v="29"/>
    <x v="1"/>
    <n v="38732.6"/>
    <n v="25240.34"/>
    <n v="63972.94"/>
    <n v="47"/>
    <n v="0"/>
    <n v="0"/>
    <n v="0"/>
    <x v="0"/>
    <x v="0"/>
    <x v="0"/>
    <x v="0"/>
    <x v="0"/>
    <x v="0"/>
    <x v="0"/>
    <x v="0"/>
    <x v="0"/>
    <x v="0"/>
  </r>
  <r>
    <x v="0"/>
    <x v="2"/>
    <x v="6"/>
    <x v="30"/>
    <x v="1"/>
    <n v="0"/>
    <n v="71.5"/>
    <n v="71.5"/>
    <n v="1"/>
    <n v="0"/>
    <n v="0"/>
    <n v="0"/>
    <x v="0"/>
    <x v="0"/>
    <x v="0"/>
    <x v="0"/>
    <x v="0"/>
    <x v="0"/>
    <x v="0"/>
    <x v="0"/>
    <x v="0"/>
    <x v="0"/>
  </r>
  <r>
    <x v="0"/>
    <x v="2"/>
    <x v="6"/>
    <x v="31"/>
    <x v="1"/>
    <n v="1521.07"/>
    <n v="2446.2399999999998"/>
    <n v="3967.3099999999995"/>
    <n v="32"/>
    <n v="34100"/>
    <n v="238700"/>
    <n v="0.12"/>
    <x v="0"/>
    <x v="0"/>
    <x v="0"/>
    <x v="0"/>
    <x v="0"/>
    <x v="0"/>
    <x v="0"/>
    <x v="0"/>
    <x v="0"/>
    <x v="0"/>
  </r>
  <r>
    <x v="0"/>
    <x v="2"/>
    <x v="6"/>
    <x v="32"/>
    <x v="1"/>
    <n v="458.7"/>
    <n v="146.30000000000001"/>
    <n v="605"/>
    <n v="7"/>
    <n v="17577"/>
    <n v="123039"/>
    <n v="0.03"/>
    <x v="0"/>
    <x v="0"/>
    <x v="0"/>
    <x v="0"/>
    <x v="0"/>
    <x v="0"/>
    <x v="0"/>
    <x v="0"/>
    <x v="0"/>
    <x v="0"/>
  </r>
  <r>
    <x v="0"/>
    <x v="2"/>
    <x v="6"/>
    <x v="33"/>
    <x v="1"/>
    <n v="80"/>
    <n v="0"/>
    <n v="80"/>
    <n v="1"/>
    <n v="0"/>
    <n v="0"/>
    <n v="0"/>
    <x v="0"/>
    <x v="0"/>
    <x v="0"/>
    <x v="0"/>
    <x v="0"/>
    <x v="0"/>
    <x v="0"/>
    <x v="0"/>
    <x v="0"/>
    <x v="0"/>
  </r>
  <r>
    <x v="0"/>
    <x v="2"/>
    <x v="7"/>
    <x v="34"/>
    <x v="1"/>
    <n v="3137.48"/>
    <n v="3487.18"/>
    <n v="6624.66"/>
    <n v="24"/>
    <n v="67177"/>
    <n v="470239"/>
    <n v="0.1"/>
    <x v="0"/>
    <x v="0"/>
    <x v="0"/>
    <x v="0"/>
    <x v="0"/>
    <x v="0"/>
    <x v="0"/>
    <x v="0"/>
    <x v="0"/>
    <x v="0"/>
  </r>
  <r>
    <x v="0"/>
    <x v="2"/>
    <x v="8"/>
    <x v="35"/>
    <x v="1"/>
    <n v="30608.12"/>
    <n v="12056.09"/>
    <n v="42664.21"/>
    <n v="157"/>
    <n v="0"/>
    <n v="0"/>
    <n v="0"/>
    <x v="0"/>
    <x v="0"/>
    <x v="0"/>
    <x v="0"/>
    <x v="0"/>
    <x v="0"/>
    <x v="0"/>
    <x v="0"/>
    <x v="0"/>
    <x v="0"/>
  </r>
  <r>
    <x v="0"/>
    <x v="2"/>
    <x v="8"/>
    <x v="36"/>
    <x v="1"/>
    <n v="16083.67"/>
    <n v="12476.25"/>
    <n v="28559.919999999998"/>
    <n v="150"/>
    <n v="0"/>
    <n v="0"/>
    <n v="0"/>
    <x v="0"/>
    <x v="0"/>
    <x v="0"/>
    <x v="0"/>
    <x v="0"/>
    <x v="0"/>
    <x v="0"/>
    <x v="0"/>
    <x v="0"/>
    <x v="0"/>
  </r>
  <r>
    <x v="0"/>
    <x v="2"/>
    <x v="9"/>
    <x v="37"/>
    <x v="1"/>
    <n v="48041.01"/>
    <n v="26262.34"/>
    <n v="74303.350000000006"/>
    <n v="74"/>
    <n v="32023"/>
    <n v="224161"/>
    <n v="2.3199999999999998"/>
    <x v="0"/>
    <x v="0"/>
    <x v="0"/>
    <x v="0"/>
    <x v="0"/>
    <x v="0"/>
    <x v="0"/>
    <x v="0"/>
    <x v="0"/>
    <x v="0"/>
  </r>
  <r>
    <x v="0"/>
    <x v="2"/>
    <x v="9"/>
    <x v="38"/>
    <x v="1"/>
    <n v="1909.41"/>
    <n v="6412.39"/>
    <n v="8321.8000000000011"/>
    <n v="5"/>
    <n v="0"/>
    <n v="0"/>
    <n v="0"/>
    <x v="0"/>
    <x v="0"/>
    <x v="0"/>
    <x v="0"/>
    <x v="0"/>
    <x v="0"/>
    <x v="0"/>
    <x v="0"/>
    <x v="0"/>
    <x v="0"/>
  </r>
  <r>
    <x v="0"/>
    <x v="2"/>
    <x v="9"/>
    <x v="39"/>
    <x v="1"/>
    <n v="40661.769999999997"/>
    <n v="35411.1"/>
    <n v="76072.87"/>
    <n v="66"/>
    <n v="18352"/>
    <n v="128464"/>
    <n v="4.1500000000000004"/>
    <x v="0"/>
    <x v="0"/>
    <x v="0"/>
    <x v="0"/>
    <x v="0"/>
    <x v="0"/>
    <x v="0"/>
    <x v="0"/>
    <x v="0"/>
    <x v="0"/>
  </r>
  <r>
    <x v="0"/>
    <x v="2"/>
    <x v="9"/>
    <x v="40"/>
    <x v="1"/>
    <n v="61421.88"/>
    <n v="20535.37"/>
    <n v="81957.25"/>
    <n v="89"/>
    <n v="28923"/>
    <n v="202461"/>
    <n v="2.83"/>
    <x v="0"/>
    <x v="0"/>
    <x v="0"/>
    <x v="0"/>
    <x v="0"/>
    <x v="0"/>
    <x v="0"/>
    <x v="0"/>
    <x v="0"/>
    <x v="0"/>
  </r>
  <r>
    <x v="0"/>
    <x v="2"/>
    <x v="9"/>
    <x v="41"/>
    <x v="1"/>
    <n v="13353.43"/>
    <n v="9382.73"/>
    <n v="22736.16"/>
    <n v="14"/>
    <n v="0"/>
    <n v="0"/>
    <n v="0"/>
    <x v="0"/>
    <x v="0"/>
    <x v="0"/>
    <x v="0"/>
    <x v="0"/>
    <x v="0"/>
    <x v="0"/>
    <x v="0"/>
    <x v="0"/>
    <x v="0"/>
  </r>
  <r>
    <x v="0"/>
    <x v="2"/>
    <x v="10"/>
    <x v="42"/>
    <x v="1"/>
    <n v="2994.77"/>
    <n v="3374.46"/>
    <n v="6369.23"/>
    <n v="19"/>
    <n v="0"/>
    <n v="0"/>
    <n v="0"/>
    <x v="0"/>
    <x v="0"/>
    <x v="0"/>
    <x v="0"/>
    <x v="0"/>
    <x v="0"/>
    <x v="0"/>
    <x v="0"/>
    <x v="0"/>
    <x v="0"/>
  </r>
  <r>
    <x v="0"/>
    <x v="2"/>
    <x v="10"/>
    <x v="43"/>
    <x v="1"/>
    <n v="7926.62"/>
    <n v="2779.44"/>
    <n v="10706.06"/>
    <n v="25"/>
    <n v="0"/>
    <n v="0"/>
    <n v="0"/>
    <x v="0"/>
    <x v="0"/>
    <x v="0"/>
    <x v="0"/>
    <x v="0"/>
    <x v="0"/>
    <x v="0"/>
    <x v="0"/>
    <x v="0"/>
    <x v="0"/>
  </r>
  <r>
    <x v="0"/>
    <x v="2"/>
    <x v="10"/>
    <x v="44"/>
    <x v="1"/>
    <n v="16007.13"/>
    <n v="14395.45"/>
    <n v="30402.58"/>
    <n v="46"/>
    <n v="23777"/>
    <n v="237770"/>
    <n v="1.28"/>
    <x v="0"/>
    <x v="0"/>
    <x v="0"/>
    <x v="0"/>
    <x v="0"/>
    <x v="0"/>
    <x v="0"/>
    <x v="0"/>
    <x v="0"/>
    <x v="0"/>
  </r>
  <r>
    <x v="0"/>
    <x v="2"/>
    <x v="10"/>
    <x v="45"/>
    <x v="1"/>
    <n v="3450.59"/>
    <n v="797.03"/>
    <n v="4247.62"/>
    <n v="8"/>
    <n v="0"/>
    <n v="0"/>
    <n v="0"/>
    <x v="0"/>
    <x v="0"/>
    <x v="0"/>
    <x v="0"/>
    <x v="0"/>
    <x v="0"/>
    <x v="0"/>
    <x v="0"/>
    <x v="0"/>
    <x v="0"/>
  </r>
  <r>
    <x v="0"/>
    <x v="2"/>
    <x v="10"/>
    <x v="46"/>
    <x v="1"/>
    <n v="5488.68"/>
    <n v="3690.6"/>
    <n v="9179.2800000000007"/>
    <n v="19"/>
    <n v="0"/>
    <n v="0"/>
    <n v="0"/>
    <x v="0"/>
    <x v="0"/>
    <x v="0"/>
    <x v="0"/>
    <x v="0"/>
    <x v="0"/>
    <x v="0"/>
    <x v="0"/>
    <x v="0"/>
    <x v="0"/>
  </r>
  <r>
    <x v="0"/>
    <x v="2"/>
    <x v="10"/>
    <x v="47"/>
    <x v="1"/>
    <n v="5004.51"/>
    <n v="5438.91"/>
    <n v="10443.42"/>
    <n v="17"/>
    <n v="0"/>
    <n v="0"/>
    <n v="0"/>
    <x v="0"/>
    <x v="0"/>
    <x v="0"/>
    <x v="0"/>
    <x v="0"/>
    <x v="0"/>
    <x v="0"/>
    <x v="0"/>
    <x v="0"/>
    <x v="0"/>
  </r>
  <r>
    <x v="0"/>
    <x v="2"/>
    <x v="10"/>
    <x v="48"/>
    <x v="1"/>
    <n v="724.3"/>
    <n v="205.92"/>
    <n v="930.21999999999991"/>
    <n v="3"/>
    <n v="33077"/>
    <n v="330770"/>
    <n v="0.03"/>
    <x v="0"/>
    <x v="0"/>
    <x v="0"/>
    <x v="0"/>
    <x v="0"/>
    <x v="0"/>
    <x v="0"/>
    <x v="0"/>
    <x v="0"/>
    <x v="0"/>
  </r>
  <r>
    <x v="0"/>
    <x v="2"/>
    <x v="10"/>
    <x v="49"/>
    <x v="1"/>
    <n v="8182.53"/>
    <n v="6142.13"/>
    <n v="14324.66"/>
    <n v="31"/>
    <n v="67177"/>
    <n v="671770"/>
    <n v="0.21"/>
    <x v="0"/>
    <x v="0"/>
    <x v="0"/>
    <x v="0"/>
    <x v="0"/>
    <x v="0"/>
    <x v="0"/>
    <x v="0"/>
    <x v="0"/>
    <x v="0"/>
  </r>
  <r>
    <x v="0"/>
    <x v="2"/>
    <x v="10"/>
    <x v="50"/>
    <x v="1"/>
    <n v="445.3"/>
    <n v="965.46"/>
    <n v="1410.76"/>
    <n v="5"/>
    <n v="36177"/>
    <n v="361770"/>
    <n v="0.04"/>
    <x v="0"/>
    <x v="0"/>
    <x v="0"/>
    <x v="0"/>
    <x v="0"/>
    <x v="0"/>
    <x v="0"/>
    <x v="0"/>
    <x v="0"/>
    <x v="0"/>
  </r>
  <r>
    <x v="0"/>
    <x v="2"/>
    <x v="11"/>
    <x v="52"/>
    <x v="1"/>
    <n v="289.60000000000002"/>
    <n v="2179.3200000000002"/>
    <n v="2468.92"/>
    <n v="3"/>
    <n v="0"/>
    <n v="0"/>
    <n v="0"/>
    <x v="0"/>
    <x v="0"/>
    <x v="0"/>
    <x v="0"/>
    <x v="0"/>
    <x v="0"/>
    <x v="0"/>
    <x v="0"/>
    <x v="0"/>
    <x v="0"/>
  </r>
  <r>
    <x v="0"/>
    <x v="2"/>
    <x v="12"/>
    <x v="53"/>
    <x v="1"/>
    <n v="0"/>
    <n v="0"/>
    <n v="0"/>
    <n v="0"/>
    <n v="0"/>
    <n v="0"/>
    <n v="0"/>
    <x v="0"/>
    <x v="0"/>
    <x v="0"/>
    <x v="0"/>
    <x v="0"/>
    <x v="0"/>
    <x v="0"/>
    <x v="0"/>
    <x v="0"/>
    <x v="0"/>
  </r>
  <r>
    <x v="0"/>
    <x v="2"/>
    <x v="12"/>
    <x v="54"/>
    <x v="1"/>
    <n v="0"/>
    <n v="0"/>
    <n v="0"/>
    <n v="0"/>
    <n v="0"/>
    <n v="0"/>
    <n v="0"/>
    <x v="0"/>
    <x v="0"/>
    <x v="0"/>
    <x v="0"/>
    <x v="0"/>
    <x v="0"/>
    <x v="0"/>
    <x v="0"/>
    <x v="0"/>
    <x v="0"/>
  </r>
  <r>
    <x v="0"/>
    <x v="2"/>
    <x v="12"/>
    <x v="55"/>
    <x v="1"/>
    <n v="0"/>
    <n v="0"/>
    <n v="0"/>
    <n v="0"/>
    <n v="0"/>
    <n v="0"/>
    <n v="0"/>
    <x v="0"/>
    <x v="0"/>
    <x v="0"/>
    <x v="0"/>
    <x v="0"/>
    <x v="0"/>
    <x v="0"/>
    <x v="0"/>
    <x v="0"/>
    <x v="0"/>
  </r>
  <r>
    <x v="0"/>
    <x v="2"/>
    <x v="13"/>
    <x v="56"/>
    <x v="1"/>
    <n v="615.4"/>
    <n v="0"/>
    <n v="615.4"/>
    <n v="2"/>
    <n v="0"/>
    <n v="0"/>
    <n v="0"/>
    <x v="0"/>
    <x v="0"/>
    <x v="0"/>
    <x v="0"/>
    <x v="0"/>
    <x v="0"/>
    <x v="0"/>
    <x v="0"/>
    <x v="0"/>
    <x v="0"/>
  </r>
  <r>
    <x v="0"/>
    <x v="2"/>
    <x v="13"/>
    <x v="57"/>
    <x v="1"/>
    <n v="7275.89"/>
    <n v="4101.07"/>
    <n v="11376.96"/>
    <n v="31"/>
    <n v="24273"/>
    <n v="242730"/>
    <n v="0.47"/>
    <x v="0"/>
    <x v="0"/>
    <x v="0"/>
    <x v="0"/>
    <x v="0"/>
    <x v="0"/>
    <x v="0"/>
    <x v="0"/>
    <x v="0"/>
    <x v="0"/>
  </r>
  <r>
    <x v="0"/>
    <x v="2"/>
    <x v="13"/>
    <x v="58"/>
    <x v="1"/>
    <n v="6807.72"/>
    <n v="5365.03"/>
    <n v="12172.75"/>
    <n v="34"/>
    <n v="0"/>
    <n v="0"/>
    <n v="0"/>
    <x v="0"/>
    <x v="0"/>
    <x v="0"/>
    <x v="0"/>
    <x v="0"/>
    <x v="0"/>
    <x v="0"/>
    <x v="0"/>
    <x v="0"/>
    <x v="0"/>
  </r>
  <r>
    <x v="0"/>
    <x v="2"/>
    <x v="14"/>
    <x v="59"/>
    <x v="1"/>
    <n v="665.57"/>
    <n v="3194.43"/>
    <n v="3860"/>
    <n v="14"/>
    <n v="8277"/>
    <n v="57939"/>
    <n v="0.47"/>
    <x v="0"/>
    <x v="0"/>
    <x v="0"/>
    <x v="0"/>
    <x v="0"/>
    <x v="0"/>
    <x v="0"/>
    <x v="0"/>
    <x v="0"/>
    <x v="0"/>
  </r>
  <r>
    <x v="0"/>
    <x v="2"/>
    <x v="15"/>
    <x v="60"/>
    <x v="1"/>
    <n v="11607.34"/>
    <n v="13117.36"/>
    <n v="24724.7"/>
    <n v="12"/>
    <n v="0"/>
    <n v="0"/>
    <n v="0"/>
    <x v="0"/>
    <x v="0"/>
    <x v="0"/>
    <x v="0"/>
    <x v="0"/>
    <x v="0"/>
    <x v="0"/>
    <x v="0"/>
    <x v="0"/>
    <x v="0"/>
  </r>
  <r>
    <x v="0"/>
    <x v="2"/>
    <x v="16"/>
    <x v="61"/>
    <x v="1"/>
    <n v="2370.58"/>
    <n v="1542.62"/>
    <n v="3913.2"/>
    <n v="10"/>
    <n v="0"/>
    <n v="0"/>
    <n v="0"/>
    <x v="0"/>
    <x v="0"/>
    <x v="0"/>
    <x v="0"/>
    <x v="0"/>
    <x v="0"/>
    <x v="0"/>
    <x v="0"/>
    <x v="0"/>
    <x v="0"/>
  </r>
  <r>
    <x v="0"/>
    <x v="2"/>
    <x v="16"/>
    <x v="13"/>
    <x v="1"/>
    <n v="0"/>
    <n v="0"/>
    <n v="0"/>
    <n v="0"/>
    <n v="0"/>
    <n v="0"/>
    <n v="0"/>
    <x v="0"/>
    <x v="0"/>
    <x v="0"/>
    <x v="0"/>
    <x v="0"/>
    <x v="0"/>
    <x v="0"/>
    <x v="0"/>
    <x v="0"/>
    <x v="0"/>
  </r>
  <r>
    <x v="0"/>
    <x v="2"/>
    <x v="17"/>
    <x v="62"/>
    <x v="1"/>
    <n v="1881"/>
    <n v="6006.88"/>
    <n v="7887.88"/>
    <n v="19"/>
    <n v="0"/>
    <n v="0"/>
    <n v="0"/>
    <x v="0"/>
    <x v="0"/>
    <x v="0"/>
    <x v="0"/>
    <x v="0"/>
    <x v="0"/>
    <x v="0"/>
    <x v="0"/>
    <x v="0"/>
    <x v="0"/>
  </r>
  <r>
    <x v="0"/>
    <x v="2"/>
    <x v="17"/>
    <x v="63"/>
    <x v="1"/>
    <n v="5146.54"/>
    <n v="8292.93"/>
    <n v="13439.470000000001"/>
    <n v="40"/>
    <n v="0"/>
    <n v="0"/>
    <n v="0"/>
    <x v="0"/>
    <x v="0"/>
    <x v="0"/>
    <x v="0"/>
    <x v="0"/>
    <x v="0"/>
    <x v="0"/>
    <x v="0"/>
    <x v="0"/>
    <x v="0"/>
  </r>
  <r>
    <x v="0"/>
    <x v="2"/>
    <x v="18"/>
    <x v="64"/>
    <x v="1"/>
    <n v="14860.27"/>
    <n v="17241.12"/>
    <n v="32101.39"/>
    <n v="86"/>
    <n v="22723"/>
    <n v="159061"/>
    <n v="1.41"/>
    <x v="0"/>
    <x v="0"/>
    <x v="0"/>
    <x v="0"/>
    <x v="0"/>
    <x v="0"/>
    <x v="0"/>
    <x v="0"/>
    <x v="0"/>
    <x v="0"/>
  </r>
  <r>
    <x v="0"/>
    <x v="2"/>
    <x v="18"/>
    <x v="65"/>
    <x v="1"/>
    <n v="1523.1"/>
    <n v="1244.05"/>
    <n v="2767.1499999999996"/>
    <n v="10"/>
    <n v="0"/>
    <n v="0"/>
    <n v="0"/>
    <x v="0"/>
    <x v="0"/>
    <x v="0"/>
    <x v="0"/>
    <x v="0"/>
    <x v="0"/>
    <x v="0"/>
    <x v="0"/>
    <x v="0"/>
    <x v="0"/>
  </r>
  <r>
    <x v="0"/>
    <x v="2"/>
    <x v="19"/>
    <x v="66"/>
    <x v="1"/>
    <n v="2677.24"/>
    <n v="3001.64"/>
    <n v="5678.8799999999992"/>
    <n v="15"/>
    <n v="0"/>
    <n v="0"/>
    <n v="0"/>
    <x v="0"/>
    <x v="0"/>
    <x v="0"/>
    <x v="0"/>
    <x v="0"/>
    <x v="0"/>
    <x v="0"/>
    <x v="0"/>
    <x v="0"/>
    <x v="0"/>
  </r>
  <r>
    <x v="0"/>
    <x v="2"/>
    <x v="20"/>
    <x v="67"/>
    <x v="1"/>
    <n v="24427.13"/>
    <n v="8550.41"/>
    <n v="32977.54"/>
    <n v="69"/>
    <n v="0"/>
    <n v="0"/>
    <n v="0"/>
    <x v="0"/>
    <x v="0"/>
    <x v="0"/>
    <x v="0"/>
    <x v="0"/>
    <x v="0"/>
    <x v="0"/>
    <x v="0"/>
    <x v="0"/>
    <x v="0"/>
  </r>
  <r>
    <x v="0"/>
    <x v="2"/>
    <x v="20"/>
    <x v="68"/>
    <x v="1"/>
    <n v="22687.43"/>
    <n v="28978.76"/>
    <n v="51666.19"/>
    <n v="85"/>
    <n v="0"/>
    <n v="0"/>
    <n v="0"/>
    <x v="0"/>
    <x v="0"/>
    <x v="0"/>
    <x v="0"/>
    <x v="0"/>
    <x v="0"/>
    <x v="0"/>
    <x v="0"/>
    <x v="0"/>
    <x v="0"/>
  </r>
  <r>
    <x v="0"/>
    <x v="2"/>
    <x v="21"/>
    <x v="69"/>
    <x v="1"/>
    <n v="15912.85"/>
    <n v="29460.97"/>
    <n v="45373.82"/>
    <n v="139"/>
    <n v="31000"/>
    <n v="310000"/>
    <n v="1.46"/>
    <x v="0"/>
    <x v="0"/>
    <x v="0"/>
    <x v="0"/>
    <x v="0"/>
    <x v="0"/>
    <x v="0"/>
    <x v="0"/>
    <x v="0"/>
    <x v="0"/>
  </r>
  <r>
    <x v="0"/>
    <x v="2"/>
    <x v="21"/>
    <x v="70"/>
    <x v="1"/>
    <n v="28025.48"/>
    <n v="13677.53"/>
    <n v="41703.01"/>
    <n v="123"/>
    <n v="62000"/>
    <n v="620000"/>
    <n v="0.67"/>
    <x v="0"/>
    <x v="0"/>
    <x v="0"/>
    <x v="0"/>
    <x v="0"/>
    <x v="0"/>
    <x v="0"/>
    <x v="0"/>
    <x v="0"/>
    <x v="0"/>
  </r>
  <r>
    <x v="0"/>
    <x v="2"/>
    <x v="21"/>
    <x v="71"/>
    <x v="1"/>
    <n v="33623.57"/>
    <n v="34964.29"/>
    <n v="68587.86"/>
    <n v="210"/>
    <n v="50623"/>
    <n v="506230"/>
    <n v="1.35"/>
    <x v="0"/>
    <x v="0"/>
    <x v="0"/>
    <x v="0"/>
    <x v="0"/>
    <x v="0"/>
    <x v="0"/>
    <x v="0"/>
    <x v="0"/>
    <x v="0"/>
  </r>
  <r>
    <x v="0"/>
    <x v="2"/>
    <x v="21"/>
    <x v="72"/>
    <x v="1"/>
    <n v="26236.25"/>
    <n v="25613.71"/>
    <n v="51849.96"/>
    <n v="162"/>
    <n v="29977"/>
    <n v="299770"/>
    <n v="1.73"/>
    <x v="0"/>
    <x v="0"/>
    <x v="0"/>
    <x v="0"/>
    <x v="0"/>
    <x v="0"/>
    <x v="0"/>
    <x v="0"/>
    <x v="0"/>
    <x v="0"/>
  </r>
  <r>
    <x v="0"/>
    <x v="2"/>
    <x v="21"/>
    <x v="73"/>
    <x v="1"/>
    <n v="29048.13"/>
    <n v="37659.07"/>
    <n v="66707.199999999997"/>
    <n v="208"/>
    <n v="27900"/>
    <n v="279000"/>
    <n v="2.39"/>
    <x v="0"/>
    <x v="0"/>
    <x v="0"/>
    <x v="0"/>
    <x v="0"/>
    <x v="0"/>
    <x v="0"/>
    <x v="0"/>
    <x v="0"/>
    <x v="0"/>
  </r>
  <r>
    <x v="0"/>
    <x v="2"/>
    <x v="22"/>
    <x v="74"/>
    <x v="1"/>
    <n v="2238"/>
    <n v="1189.8"/>
    <n v="3427.8"/>
    <n v="11"/>
    <n v="13423"/>
    <n v="134230"/>
    <n v="0.26"/>
    <x v="0"/>
    <x v="0"/>
    <x v="0"/>
    <x v="0"/>
    <x v="0"/>
    <x v="0"/>
    <x v="0"/>
    <x v="0"/>
    <x v="0"/>
    <x v="0"/>
  </r>
  <r>
    <x v="0"/>
    <x v="2"/>
    <x v="22"/>
    <x v="75"/>
    <x v="1"/>
    <n v="3041.74"/>
    <n v="1905.16"/>
    <n v="4946.8999999999996"/>
    <n v="16"/>
    <n v="14477"/>
    <n v="144770"/>
    <n v="0.34"/>
    <x v="0"/>
    <x v="0"/>
    <x v="0"/>
    <x v="0"/>
    <x v="0"/>
    <x v="0"/>
    <x v="0"/>
    <x v="0"/>
    <x v="0"/>
    <x v="0"/>
  </r>
  <r>
    <x v="0"/>
    <x v="2"/>
    <x v="22"/>
    <x v="76"/>
    <x v="1"/>
    <n v="3548.77"/>
    <n v="1486.66"/>
    <n v="5035.43"/>
    <n v="16"/>
    <n v="13950"/>
    <n v="139500"/>
    <n v="0.36"/>
    <x v="0"/>
    <x v="0"/>
    <x v="0"/>
    <x v="0"/>
    <x v="0"/>
    <x v="0"/>
    <x v="0"/>
    <x v="0"/>
    <x v="0"/>
    <x v="0"/>
  </r>
  <r>
    <x v="0"/>
    <x v="2"/>
    <x v="22"/>
    <x v="121"/>
    <x v="1"/>
    <n v="4506.68"/>
    <n v="2291.5"/>
    <n v="6798.18"/>
    <n v="20"/>
    <e v="#N/A"/>
    <e v="#N/A"/>
    <n v="0"/>
    <x v="0"/>
    <x v="0"/>
    <x v="0"/>
    <x v="0"/>
    <x v="0"/>
    <x v="0"/>
    <x v="0"/>
    <x v="0"/>
    <x v="0"/>
    <x v="0"/>
  </r>
  <r>
    <x v="0"/>
    <x v="2"/>
    <x v="23"/>
    <x v="77"/>
    <x v="1"/>
    <n v="0"/>
    <n v="0"/>
    <n v="0"/>
    <n v="0"/>
    <n v="0"/>
    <n v="0"/>
    <n v="0"/>
    <x v="0"/>
    <x v="0"/>
    <x v="0"/>
    <x v="0"/>
    <x v="0"/>
    <x v="0"/>
    <x v="0"/>
    <x v="0"/>
    <x v="0"/>
    <x v="0"/>
  </r>
  <r>
    <x v="0"/>
    <x v="2"/>
    <x v="24"/>
    <x v="78"/>
    <x v="1"/>
    <n v="0"/>
    <n v="0"/>
    <n v="0"/>
    <n v="0"/>
    <n v="20677"/>
    <n v="144739"/>
    <n v="0"/>
    <x v="0"/>
    <x v="0"/>
    <x v="0"/>
    <x v="0"/>
    <x v="0"/>
    <x v="0"/>
    <x v="0"/>
    <x v="0"/>
    <x v="0"/>
    <x v="0"/>
  </r>
  <r>
    <x v="0"/>
    <x v="2"/>
    <x v="24"/>
    <x v="79"/>
    <x v="1"/>
    <n v="0"/>
    <n v="0"/>
    <n v="0"/>
    <n v="0"/>
    <n v="20150"/>
    <n v="141050"/>
    <n v="0"/>
    <x v="0"/>
    <x v="0"/>
    <x v="0"/>
    <x v="0"/>
    <x v="0"/>
    <x v="0"/>
    <x v="0"/>
    <x v="0"/>
    <x v="0"/>
    <x v="0"/>
  </r>
  <r>
    <x v="0"/>
    <x v="2"/>
    <x v="24"/>
    <x v="81"/>
    <x v="1"/>
    <n v="0"/>
    <n v="479.7"/>
    <n v="479.7"/>
    <n v="2"/>
    <n v="18600"/>
    <n v="130200"/>
    <n v="0.03"/>
    <x v="0"/>
    <x v="0"/>
    <x v="0"/>
    <x v="0"/>
    <x v="0"/>
    <x v="0"/>
    <x v="0"/>
    <x v="0"/>
    <x v="0"/>
    <x v="0"/>
  </r>
  <r>
    <x v="0"/>
    <x v="2"/>
    <x v="24"/>
    <x v="82"/>
    <x v="1"/>
    <n v="772.8"/>
    <n v="0"/>
    <n v="772.8"/>
    <n v="2"/>
    <n v="18600"/>
    <n v="130200"/>
    <n v="0.04"/>
    <x v="0"/>
    <x v="0"/>
    <x v="0"/>
    <x v="0"/>
    <x v="0"/>
    <x v="0"/>
    <x v="0"/>
    <x v="0"/>
    <x v="0"/>
    <x v="0"/>
  </r>
  <r>
    <x v="0"/>
    <x v="2"/>
    <x v="24"/>
    <x v="122"/>
    <x v="1"/>
    <n v="0"/>
    <n v="0"/>
    <n v="0"/>
    <n v="0"/>
    <e v="#N/A"/>
    <e v="#N/A"/>
    <n v="0"/>
    <x v="0"/>
    <x v="0"/>
    <x v="0"/>
    <x v="0"/>
    <x v="0"/>
    <x v="0"/>
    <x v="0"/>
    <x v="0"/>
    <x v="0"/>
    <x v="0"/>
  </r>
  <r>
    <x v="0"/>
    <x v="2"/>
    <x v="24"/>
    <x v="83"/>
    <x v="1"/>
    <n v="421.07"/>
    <n v="355.33"/>
    <n v="776.4"/>
    <n v="2"/>
    <n v="17050"/>
    <n v="119350"/>
    <n v="0.05"/>
    <x v="0"/>
    <x v="0"/>
    <x v="0"/>
    <x v="0"/>
    <x v="0"/>
    <x v="0"/>
    <x v="0"/>
    <x v="0"/>
    <x v="0"/>
    <x v="0"/>
  </r>
  <r>
    <x v="0"/>
    <x v="2"/>
    <x v="24"/>
    <x v="10"/>
    <x v="1"/>
    <n v="80"/>
    <n v="0"/>
    <n v="80"/>
    <n v="1"/>
    <n v="44423"/>
    <n v="310961"/>
    <n v="0"/>
    <x v="0"/>
    <x v="0"/>
    <x v="0"/>
    <x v="0"/>
    <x v="0"/>
    <x v="0"/>
    <x v="0"/>
    <x v="0"/>
    <x v="0"/>
    <x v="0"/>
  </r>
  <r>
    <x v="0"/>
    <x v="2"/>
    <x v="24"/>
    <x v="13"/>
    <x v="1"/>
    <n v="0"/>
    <n v="0"/>
    <n v="0"/>
    <n v="0"/>
    <n v="0"/>
    <n v="0"/>
    <n v="0"/>
    <x v="0"/>
    <x v="0"/>
    <x v="0"/>
    <x v="0"/>
    <x v="0"/>
    <x v="0"/>
    <x v="0"/>
    <x v="0"/>
    <x v="0"/>
    <x v="0"/>
  </r>
  <r>
    <x v="0"/>
    <x v="2"/>
    <x v="24"/>
    <x v="86"/>
    <x v="1"/>
    <n v="1103.98"/>
    <n v="491.2"/>
    <n v="1595.18"/>
    <n v="6"/>
    <n v="15500"/>
    <n v="108500"/>
    <n v="0.1"/>
    <x v="0"/>
    <x v="0"/>
    <x v="0"/>
    <x v="0"/>
    <x v="0"/>
    <x v="0"/>
    <x v="0"/>
    <x v="0"/>
    <x v="0"/>
    <x v="0"/>
  </r>
  <r>
    <x v="0"/>
    <x v="2"/>
    <x v="25"/>
    <x v="32"/>
    <x v="1"/>
    <n v="0"/>
    <n v="0"/>
    <n v="0"/>
    <n v="0"/>
    <n v="17577"/>
    <n v="123039"/>
    <n v="0"/>
    <x v="0"/>
    <x v="0"/>
    <x v="0"/>
    <x v="0"/>
    <x v="0"/>
    <x v="0"/>
    <x v="0"/>
    <x v="0"/>
    <x v="0"/>
    <x v="0"/>
  </r>
  <r>
    <x v="0"/>
    <x v="2"/>
    <x v="26"/>
    <x v="87"/>
    <x v="1"/>
    <n v="0"/>
    <n v="0"/>
    <n v="0"/>
    <n v="0"/>
    <n v="4650"/>
    <n v="32550"/>
    <n v="0"/>
    <x v="0"/>
    <x v="0"/>
    <x v="0"/>
    <x v="0"/>
    <x v="0"/>
    <x v="0"/>
    <x v="0"/>
    <x v="0"/>
    <x v="0"/>
    <x v="0"/>
  </r>
  <r>
    <x v="0"/>
    <x v="2"/>
    <x v="26"/>
    <x v="88"/>
    <x v="1"/>
    <n v="0"/>
    <n v="0"/>
    <n v="0"/>
    <n v="0"/>
    <n v="4650"/>
    <n v="32550"/>
    <n v="0"/>
    <x v="0"/>
    <x v="0"/>
    <x v="0"/>
    <x v="0"/>
    <x v="0"/>
    <x v="0"/>
    <x v="0"/>
    <x v="0"/>
    <x v="0"/>
    <x v="0"/>
  </r>
  <r>
    <x v="0"/>
    <x v="2"/>
    <x v="27"/>
    <x v="89"/>
    <x v="1"/>
    <n v="0"/>
    <n v="0"/>
    <n v="0"/>
    <n v="0"/>
    <n v="6727"/>
    <n v="47089"/>
    <n v="0"/>
    <x v="0"/>
    <x v="0"/>
    <x v="0"/>
    <x v="0"/>
    <x v="0"/>
    <x v="0"/>
    <x v="0"/>
    <x v="0"/>
    <x v="0"/>
    <x v="0"/>
  </r>
  <r>
    <x v="0"/>
    <x v="2"/>
    <x v="27"/>
    <x v="90"/>
    <x v="1"/>
    <n v="0"/>
    <n v="0"/>
    <n v="0"/>
    <n v="0"/>
    <n v="6727"/>
    <n v="47089"/>
    <n v="0"/>
    <x v="0"/>
    <x v="0"/>
    <x v="0"/>
    <x v="0"/>
    <x v="0"/>
    <x v="0"/>
    <x v="0"/>
    <x v="0"/>
    <x v="0"/>
    <x v="0"/>
  </r>
  <r>
    <x v="0"/>
    <x v="2"/>
    <x v="27"/>
    <x v="91"/>
    <x v="1"/>
    <n v="0"/>
    <n v="0"/>
    <n v="0"/>
    <n v="0"/>
    <n v="6727"/>
    <n v="47089"/>
    <n v="0"/>
    <x v="0"/>
    <x v="0"/>
    <x v="0"/>
    <x v="0"/>
    <x v="0"/>
    <x v="0"/>
    <x v="0"/>
    <x v="0"/>
    <x v="0"/>
    <x v="0"/>
  </r>
  <r>
    <x v="0"/>
    <x v="2"/>
    <x v="28"/>
    <x v="92"/>
    <x v="1"/>
    <n v="97.6"/>
    <n v="70.400000000000006"/>
    <n v="168"/>
    <n v="2"/>
    <n v="0"/>
    <n v="0"/>
    <n v="0"/>
    <x v="0"/>
    <x v="0"/>
    <x v="0"/>
    <x v="0"/>
    <x v="0"/>
    <x v="0"/>
    <x v="0"/>
    <x v="0"/>
    <x v="0"/>
    <x v="0"/>
  </r>
  <r>
    <x v="0"/>
    <x v="2"/>
    <x v="29"/>
    <x v="93"/>
    <x v="1"/>
    <n v="8227.86"/>
    <n v="13320.95"/>
    <n v="21548.81"/>
    <n v="104"/>
    <n v="0"/>
    <n v="0"/>
    <n v="0"/>
    <x v="0"/>
    <x v="0"/>
    <x v="0"/>
    <x v="0"/>
    <x v="0"/>
    <x v="0"/>
    <x v="0"/>
    <x v="0"/>
    <x v="0"/>
    <x v="0"/>
  </r>
  <r>
    <x v="0"/>
    <x v="2"/>
    <x v="29"/>
    <x v="94"/>
    <x v="1"/>
    <n v="14763.53"/>
    <n v="10725.5"/>
    <n v="25489.03"/>
    <n v="135"/>
    <n v="0"/>
    <n v="0"/>
    <n v="0"/>
    <x v="0"/>
    <x v="0"/>
    <x v="0"/>
    <x v="0"/>
    <x v="0"/>
    <x v="0"/>
    <x v="0"/>
    <x v="0"/>
    <x v="0"/>
    <x v="0"/>
  </r>
  <r>
    <x v="0"/>
    <x v="2"/>
    <x v="29"/>
    <x v="95"/>
    <x v="1"/>
    <n v="6809.73"/>
    <n v="8426.18"/>
    <n v="15235.91"/>
    <n v="84"/>
    <n v="0"/>
    <n v="0"/>
    <n v="0"/>
    <x v="0"/>
    <x v="0"/>
    <x v="0"/>
    <x v="0"/>
    <x v="0"/>
    <x v="0"/>
    <x v="0"/>
    <x v="0"/>
    <x v="0"/>
    <x v="0"/>
  </r>
  <r>
    <x v="0"/>
    <x v="2"/>
    <x v="29"/>
    <x v="124"/>
    <x v="1"/>
    <n v="44677.25"/>
    <n v="70647"/>
    <n v="115324.25"/>
    <n v="330"/>
    <e v="#N/A"/>
    <e v="#N/A"/>
    <n v="0"/>
    <x v="0"/>
    <x v="0"/>
    <x v="0"/>
    <x v="0"/>
    <x v="0"/>
    <x v="0"/>
    <x v="0"/>
    <x v="0"/>
    <x v="0"/>
    <x v="0"/>
  </r>
  <r>
    <x v="0"/>
    <x v="2"/>
    <x v="29"/>
    <x v="96"/>
    <x v="1"/>
    <n v="36991.870000000003"/>
    <n v="28037.67"/>
    <n v="65029.54"/>
    <n v="141"/>
    <n v="0"/>
    <n v="0"/>
    <n v="0"/>
    <x v="0"/>
    <x v="0"/>
    <x v="0"/>
    <x v="0"/>
    <x v="0"/>
    <x v="0"/>
    <x v="0"/>
    <x v="0"/>
    <x v="0"/>
    <x v="0"/>
  </r>
  <r>
    <x v="0"/>
    <x v="2"/>
    <x v="29"/>
    <x v="97"/>
    <x v="1"/>
    <n v="35114.839999999997"/>
    <n v="74682.52"/>
    <n v="109797.36"/>
    <n v="320"/>
    <n v="17577"/>
    <n v="175770"/>
    <n v="6.25"/>
    <x v="0"/>
    <x v="0"/>
    <x v="0"/>
    <x v="0"/>
    <x v="0"/>
    <x v="0"/>
    <x v="0"/>
    <x v="0"/>
    <x v="0"/>
    <x v="0"/>
  </r>
  <r>
    <x v="0"/>
    <x v="2"/>
    <x v="30"/>
    <x v="98"/>
    <x v="1"/>
    <n v="0"/>
    <n v="0"/>
    <n v="0"/>
    <n v="0"/>
    <n v="36177"/>
    <n v="253239"/>
    <n v="0"/>
    <x v="0"/>
    <x v="0"/>
    <x v="0"/>
    <x v="0"/>
    <x v="0"/>
    <x v="0"/>
    <x v="0"/>
    <x v="0"/>
    <x v="0"/>
    <x v="0"/>
  </r>
  <r>
    <x v="0"/>
    <x v="2"/>
    <x v="30"/>
    <x v="99"/>
    <x v="1"/>
    <n v="0"/>
    <n v="0"/>
    <n v="0"/>
    <n v="0"/>
    <n v="16027"/>
    <n v="112189"/>
    <n v="0"/>
    <x v="0"/>
    <x v="0"/>
    <x v="0"/>
    <x v="0"/>
    <x v="0"/>
    <x v="0"/>
    <x v="0"/>
    <x v="0"/>
    <x v="0"/>
    <x v="0"/>
  </r>
  <r>
    <x v="0"/>
    <x v="2"/>
    <x v="30"/>
    <x v="100"/>
    <x v="1"/>
    <n v="0"/>
    <n v="0"/>
    <n v="0"/>
    <n v="0"/>
    <n v="14477"/>
    <n v="101339"/>
    <n v="0"/>
    <x v="0"/>
    <x v="0"/>
    <x v="0"/>
    <x v="0"/>
    <x v="0"/>
    <x v="0"/>
    <x v="0"/>
    <x v="0"/>
    <x v="0"/>
    <x v="0"/>
  </r>
  <r>
    <x v="0"/>
    <x v="2"/>
    <x v="30"/>
    <x v="101"/>
    <x v="1"/>
    <n v="0"/>
    <n v="0"/>
    <n v="0"/>
    <n v="0"/>
    <n v="10323"/>
    <n v="72261"/>
    <n v="0"/>
    <x v="0"/>
    <x v="0"/>
    <x v="0"/>
    <x v="0"/>
    <x v="0"/>
    <x v="0"/>
    <x v="0"/>
    <x v="0"/>
    <x v="0"/>
    <x v="0"/>
  </r>
  <r>
    <x v="0"/>
    <x v="2"/>
    <x v="30"/>
    <x v="102"/>
    <x v="1"/>
    <n v="0"/>
    <n v="0"/>
    <n v="0"/>
    <n v="0"/>
    <n v="0"/>
    <n v="0"/>
    <n v="0"/>
    <x v="0"/>
    <x v="0"/>
    <x v="0"/>
    <x v="0"/>
    <x v="0"/>
    <x v="0"/>
    <x v="0"/>
    <x v="0"/>
    <x v="0"/>
    <x v="0"/>
  </r>
  <r>
    <x v="0"/>
    <x v="2"/>
    <x v="30"/>
    <x v="103"/>
    <x v="1"/>
    <n v="0"/>
    <n v="0"/>
    <n v="0"/>
    <n v="0"/>
    <n v="0"/>
    <n v="0"/>
    <n v="0"/>
    <x v="0"/>
    <x v="0"/>
    <x v="0"/>
    <x v="0"/>
    <x v="0"/>
    <x v="0"/>
    <x v="0"/>
    <x v="0"/>
    <x v="0"/>
    <x v="0"/>
  </r>
  <r>
    <x v="0"/>
    <x v="2"/>
    <x v="30"/>
    <x v="104"/>
    <x v="1"/>
    <n v="0"/>
    <n v="0"/>
    <n v="0"/>
    <n v="0"/>
    <n v="7223"/>
    <n v="50561"/>
    <n v="0"/>
    <x v="0"/>
    <x v="0"/>
    <x v="0"/>
    <x v="0"/>
    <x v="0"/>
    <x v="0"/>
    <x v="0"/>
    <x v="0"/>
    <x v="0"/>
    <x v="0"/>
  </r>
  <r>
    <x v="0"/>
    <x v="2"/>
    <x v="30"/>
    <x v="105"/>
    <x v="1"/>
    <n v="1178"/>
    <n v="948.75"/>
    <n v="2126.75"/>
    <n v="3"/>
    <n v="0"/>
    <n v="0"/>
    <n v="0"/>
    <x v="0"/>
    <x v="0"/>
    <x v="0"/>
    <x v="0"/>
    <x v="0"/>
    <x v="0"/>
    <x v="0"/>
    <x v="0"/>
    <x v="0"/>
    <x v="0"/>
  </r>
  <r>
    <x v="0"/>
    <x v="2"/>
    <x v="30"/>
    <x v="106"/>
    <x v="1"/>
    <n v="0"/>
    <n v="0"/>
    <n v="0"/>
    <n v="0"/>
    <n v="17050"/>
    <n v="119350"/>
    <n v="0"/>
    <x v="0"/>
    <x v="0"/>
    <x v="0"/>
    <x v="0"/>
    <x v="0"/>
    <x v="0"/>
    <x v="0"/>
    <x v="0"/>
    <x v="0"/>
    <x v="0"/>
  </r>
  <r>
    <x v="0"/>
    <x v="2"/>
    <x v="31"/>
    <x v="107"/>
    <x v="1"/>
    <n v="1562.76"/>
    <n v="7110.16"/>
    <n v="8672.92"/>
    <n v="15"/>
    <n v="0"/>
    <n v="0"/>
    <n v="0"/>
    <x v="0"/>
    <x v="0"/>
    <x v="0"/>
    <x v="0"/>
    <x v="0"/>
    <x v="0"/>
    <x v="0"/>
    <x v="0"/>
    <x v="0"/>
    <x v="0"/>
  </r>
  <r>
    <x v="0"/>
    <x v="2"/>
    <x v="31"/>
    <x v="108"/>
    <x v="1"/>
    <n v="2102.37"/>
    <n v="1421.31"/>
    <n v="3523.68"/>
    <n v="8"/>
    <n v="0"/>
    <n v="0"/>
    <n v="0"/>
    <x v="0"/>
    <x v="0"/>
    <x v="0"/>
    <x v="0"/>
    <x v="0"/>
    <x v="0"/>
    <x v="0"/>
    <x v="0"/>
    <x v="0"/>
    <x v="0"/>
  </r>
  <r>
    <x v="0"/>
    <x v="2"/>
    <x v="31"/>
    <x v="109"/>
    <x v="1"/>
    <n v="5219.41"/>
    <n v="17765.189999999999"/>
    <n v="22984.6"/>
    <n v="31"/>
    <n v="0"/>
    <n v="0"/>
    <n v="0"/>
    <x v="0"/>
    <x v="0"/>
    <x v="0"/>
    <x v="0"/>
    <x v="0"/>
    <x v="0"/>
    <x v="0"/>
    <x v="0"/>
    <x v="0"/>
    <x v="0"/>
  </r>
  <r>
    <x v="0"/>
    <x v="2"/>
    <x v="31"/>
    <x v="110"/>
    <x v="1"/>
    <n v="10873.11"/>
    <n v="10530.11"/>
    <n v="21403.22"/>
    <n v="39"/>
    <n v="0"/>
    <n v="0"/>
    <n v="0"/>
    <x v="0"/>
    <x v="0"/>
    <x v="0"/>
    <x v="0"/>
    <x v="0"/>
    <x v="0"/>
    <x v="0"/>
    <x v="0"/>
    <x v="0"/>
    <x v="0"/>
  </r>
  <r>
    <x v="0"/>
    <x v="2"/>
    <x v="31"/>
    <x v="111"/>
    <x v="1"/>
    <n v="2841.6"/>
    <n v="10512.17"/>
    <n v="13353.77"/>
    <n v="16"/>
    <n v="0"/>
    <n v="0"/>
    <n v="0"/>
    <x v="0"/>
    <x v="0"/>
    <x v="0"/>
    <x v="0"/>
    <x v="0"/>
    <x v="0"/>
    <x v="0"/>
    <x v="0"/>
    <x v="0"/>
    <x v="0"/>
  </r>
  <r>
    <x v="0"/>
    <x v="2"/>
    <x v="31"/>
    <x v="128"/>
    <x v="1"/>
    <n v="1578.49"/>
    <n v="509.33"/>
    <n v="2087.8200000000002"/>
    <n v="3"/>
    <e v="#N/A"/>
    <e v="#N/A"/>
    <n v="0"/>
    <x v="0"/>
    <x v="0"/>
    <x v="0"/>
    <x v="0"/>
    <x v="0"/>
    <x v="0"/>
    <x v="0"/>
    <x v="0"/>
    <x v="0"/>
    <x v="0"/>
  </r>
  <r>
    <x v="0"/>
    <x v="2"/>
    <x v="31"/>
    <x v="112"/>
    <x v="1"/>
    <n v="4507.21"/>
    <n v="10386.91"/>
    <n v="14894.119999999999"/>
    <n v="19"/>
    <n v="13950"/>
    <n v="139500"/>
    <n v="1.07"/>
    <x v="0"/>
    <x v="0"/>
    <x v="0"/>
    <x v="0"/>
    <x v="0"/>
    <x v="0"/>
    <x v="0"/>
    <x v="0"/>
    <x v="0"/>
    <x v="0"/>
  </r>
  <r>
    <x v="0"/>
    <x v="2"/>
    <x v="32"/>
    <x v="113"/>
    <x v="1"/>
    <n v="0"/>
    <n v="0"/>
    <n v="0"/>
    <n v="0"/>
    <n v="5177"/>
    <n v="36239"/>
    <n v="0"/>
    <x v="0"/>
    <x v="0"/>
    <x v="0"/>
    <x v="0"/>
    <x v="0"/>
    <x v="0"/>
    <x v="0"/>
    <x v="0"/>
    <x v="0"/>
    <x v="0"/>
  </r>
  <r>
    <x v="0"/>
    <x v="2"/>
    <x v="32"/>
    <x v="114"/>
    <x v="1"/>
    <n v="0"/>
    <n v="0"/>
    <n v="0"/>
    <n v="0"/>
    <n v="31000"/>
    <n v="217000"/>
    <n v="0"/>
    <x v="0"/>
    <x v="0"/>
    <x v="0"/>
    <x v="0"/>
    <x v="0"/>
    <x v="0"/>
    <x v="0"/>
    <x v="0"/>
    <x v="0"/>
    <x v="0"/>
  </r>
  <r>
    <x v="0"/>
    <x v="2"/>
    <x v="32"/>
    <x v="115"/>
    <x v="1"/>
    <n v="0"/>
    <n v="0"/>
    <n v="0"/>
    <n v="0"/>
    <n v="0"/>
    <n v="0"/>
    <n v="0"/>
    <x v="0"/>
    <x v="0"/>
    <x v="0"/>
    <x v="0"/>
    <x v="0"/>
    <x v="0"/>
    <x v="0"/>
    <x v="0"/>
    <x v="0"/>
    <x v="0"/>
  </r>
  <r>
    <x v="0"/>
    <x v="2"/>
    <x v="32"/>
    <x v="116"/>
    <x v="1"/>
    <n v="0"/>
    <n v="0"/>
    <n v="0"/>
    <n v="0"/>
    <n v="0"/>
    <n v="0"/>
    <n v="0"/>
    <x v="0"/>
    <x v="0"/>
    <x v="0"/>
    <x v="0"/>
    <x v="0"/>
    <x v="0"/>
    <x v="0"/>
    <x v="0"/>
    <x v="0"/>
    <x v="0"/>
  </r>
  <r>
    <x v="0"/>
    <x v="2"/>
    <x v="33"/>
    <x v="117"/>
    <x v="1"/>
    <n v="0"/>
    <n v="0"/>
    <n v="0"/>
    <n v="0"/>
    <n v="0"/>
    <n v="0"/>
    <n v="0"/>
    <x v="0"/>
    <x v="0"/>
    <x v="0"/>
    <x v="0"/>
    <x v="0"/>
    <x v="0"/>
    <x v="0"/>
    <x v="0"/>
    <x v="0"/>
    <x v="0"/>
  </r>
  <r>
    <x v="0"/>
    <x v="2"/>
    <x v="33"/>
    <x v="118"/>
    <x v="1"/>
    <n v="0"/>
    <n v="0"/>
    <n v="0"/>
    <n v="0"/>
    <n v="0"/>
    <n v="0"/>
    <n v="0"/>
    <x v="0"/>
    <x v="0"/>
    <x v="0"/>
    <x v="0"/>
    <x v="0"/>
    <x v="0"/>
    <x v="0"/>
    <x v="0"/>
    <x v="0"/>
    <x v="0"/>
  </r>
  <r>
    <x v="0"/>
    <x v="2"/>
    <x v="0"/>
    <x v="0"/>
    <x v="2"/>
    <n v="1495.3"/>
    <n v="6644.05"/>
    <n v="8139.35"/>
    <n v="70"/>
    <n v="24475"/>
    <n v="171325"/>
    <n v="0.33"/>
    <x v="0"/>
    <x v="0"/>
    <x v="0"/>
    <x v="0"/>
    <x v="0"/>
    <x v="0"/>
    <x v="0"/>
    <x v="0"/>
    <x v="0"/>
    <x v="0"/>
  </r>
  <r>
    <x v="0"/>
    <x v="2"/>
    <x v="0"/>
    <x v="1"/>
    <x v="2"/>
    <n v="6390.66"/>
    <n v="6586.72"/>
    <n v="12977.380000000001"/>
    <n v="132"/>
    <n v="24383"/>
    <n v="170681"/>
    <n v="0.53"/>
    <x v="0"/>
    <x v="0"/>
    <x v="0"/>
    <x v="0"/>
    <x v="0"/>
    <x v="0"/>
    <x v="0"/>
    <x v="0"/>
    <x v="0"/>
    <x v="0"/>
  </r>
  <r>
    <x v="0"/>
    <x v="2"/>
    <x v="0"/>
    <x v="2"/>
    <x v="2"/>
    <n v="13640.59"/>
    <n v="10497.97"/>
    <n v="24138.559999999998"/>
    <n v="194"/>
    <n v="8165"/>
    <n v="57155"/>
    <n v="2.96"/>
    <x v="0"/>
    <x v="0"/>
    <x v="0"/>
    <x v="0"/>
    <x v="0"/>
    <x v="0"/>
    <x v="0"/>
    <x v="0"/>
    <x v="0"/>
    <x v="0"/>
  </r>
  <r>
    <x v="0"/>
    <x v="2"/>
    <x v="0"/>
    <x v="3"/>
    <x v="2"/>
    <n v="11724.29"/>
    <n v="9016.6"/>
    <n v="20740.89"/>
    <n v="163"/>
    <n v="8437"/>
    <n v="59059"/>
    <n v="2.46"/>
    <x v="0"/>
    <x v="0"/>
    <x v="0"/>
    <x v="0"/>
    <x v="0"/>
    <x v="0"/>
    <x v="0"/>
    <x v="0"/>
    <x v="0"/>
    <x v="0"/>
  </r>
  <r>
    <x v="0"/>
    <x v="2"/>
    <x v="0"/>
    <x v="4"/>
    <x v="2"/>
    <n v="15794.09"/>
    <n v="15089.15"/>
    <n v="30883.239999999998"/>
    <n v="248"/>
    <n v="8437"/>
    <n v="59059"/>
    <n v="3.66"/>
    <x v="0"/>
    <x v="0"/>
    <x v="0"/>
    <x v="0"/>
    <x v="0"/>
    <x v="0"/>
    <x v="0"/>
    <x v="0"/>
    <x v="0"/>
    <x v="0"/>
  </r>
  <r>
    <x v="0"/>
    <x v="2"/>
    <x v="0"/>
    <x v="5"/>
    <x v="2"/>
    <n v="0"/>
    <n v="0"/>
    <n v="0"/>
    <n v="0"/>
    <n v="0"/>
    <n v="0"/>
    <n v="0"/>
    <x v="0"/>
    <x v="0"/>
    <x v="0"/>
    <x v="0"/>
    <x v="0"/>
    <x v="0"/>
    <x v="0"/>
    <x v="0"/>
    <x v="0"/>
    <x v="0"/>
  </r>
  <r>
    <x v="0"/>
    <x v="2"/>
    <x v="0"/>
    <x v="6"/>
    <x v="2"/>
    <n v="8647.8700000000008"/>
    <n v="9053.08"/>
    <n v="17700.95"/>
    <n v="167"/>
    <n v="0"/>
    <n v="0"/>
    <n v="0"/>
    <x v="0"/>
    <x v="0"/>
    <x v="0"/>
    <x v="0"/>
    <x v="0"/>
    <x v="0"/>
    <x v="0"/>
    <x v="0"/>
    <x v="0"/>
    <x v="0"/>
  </r>
  <r>
    <x v="0"/>
    <x v="2"/>
    <x v="0"/>
    <x v="7"/>
    <x v="2"/>
    <n v="7921.31"/>
    <n v="4884.08"/>
    <n v="12805.39"/>
    <n v="96"/>
    <n v="5821"/>
    <n v="40747"/>
    <n v="2.2000000000000002"/>
    <x v="0"/>
    <x v="0"/>
    <x v="0"/>
    <x v="0"/>
    <x v="0"/>
    <x v="0"/>
    <x v="0"/>
    <x v="0"/>
    <x v="0"/>
    <x v="0"/>
  </r>
  <r>
    <x v="0"/>
    <x v="2"/>
    <x v="0"/>
    <x v="8"/>
    <x v="2"/>
    <n v="29377.279999999999"/>
    <n v="18139.740000000002"/>
    <n v="47517.020000000004"/>
    <n v="397"/>
    <n v="0"/>
    <n v="0"/>
    <n v="0"/>
    <x v="0"/>
    <x v="0"/>
    <x v="0"/>
    <x v="0"/>
    <x v="0"/>
    <x v="0"/>
    <x v="0"/>
    <x v="0"/>
    <x v="0"/>
    <x v="0"/>
  </r>
  <r>
    <x v="0"/>
    <x v="2"/>
    <x v="0"/>
    <x v="119"/>
    <x v="2"/>
    <n v="3454.07"/>
    <n v="11308.64"/>
    <n v="14762.71"/>
    <n v="138"/>
    <e v="#N/A"/>
    <e v="#N/A"/>
    <n v="0"/>
    <x v="0"/>
    <x v="0"/>
    <x v="0"/>
    <x v="0"/>
    <x v="0"/>
    <x v="0"/>
    <x v="0"/>
    <x v="0"/>
    <x v="0"/>
    <x v="0"/>
  </r>
  <r>
    <x v="0"/>
    <x v="2"/>
    <x v="0"/>
    <x v="125"/>
    <x v="2"/>
    <n v="0"/>
    <n v="0"/>
    <n v="0"/>
    <n v="0"/>
    <e v="#N/A"/>
    <e v="#N/A"/>
    <n v="0"/>
    <x v="0"/>
    <x v="0"/>
    <x v="0"/>
    <x v="0"/>
    <x v="0"/>
    <x v="0"/>
    <x v="0"/>
    <x v="0"/>
    <x v="0"/>
    <x v="0"/>
  </r>
  <r>
    <x v="0"/>
    <x v="2"/>
    <x v="1"/>
    <x v="9"/>
    <x v="2"/>
    <n v="25692.07"/>
    <n v="14813.42"/>
    <n v="40505.49"/>
    <n v="334"/>
    <n v="0"/>
    <n v="0"/>
    <n v="0"/>
    <x v="0"/>
    <x v="0"/>
    <x v="0"/>
    <x v="0"/>
    <x v="0"/>
    <x v="0"/>
    <x v="0"/>
    <x v="0"/>
    <x v="0"/>
    <x v="0"/>
  </r>
  <r>
    <x v="0"/>
    <x v="2"/>
    <x v="1"/>
    <x v="10"/>
    <x v="2"/>
    <n v="6690.07"/>
    <n v="17717.32"/>
    <n v="24407.39"/>
    <n v="168"/>
    <n v="44423"/>
    <n v="310961"/>
    <n v="0.55000000000000004"/>
    <x v="0"/>
    <x v="0"/>
    <x v="0"/>
    <x v="0"/>
    <x v="0"/>
    <x v="0"/>
    <x v="0"/>
    <x v="0"/>
    <x v="0"/>
    <x v="0"/>
  </r>
  <r>
    <x v="0"/>
    <x v="2"/>
    <x v="1"/>
    <x v="11"/>
    <x v="2"/>
    <n v="51.09"/>
    <n v="763.49"/>
    <n v="814.58"/>
    <n v="5"/>
    <n v="31000"/>
    <n v="217000"/>
    <n v="0.03"/>
    <x v="0"/>
    <x v="0"/>
    <x v="0"/>
    <x v="0"/>
    <x v="0"/>
    <x v="0"/>
    <x v="0"/>
    <x v="0"/>
    <x v="0"/>
    <x v="0"/>
  </r>
  <r>
    <x v="0"/>
    <x v="2"/>
    <x v="1"/>
    <x v="61"/>
    <x v="2"/>
    <n v="0"/>
    <n v="0"/>
    <n v="0"/>
    <n v="0"/>
    <n v="0"/>
    <n v="0"/>
    <n v="0"/>
    <x v="0"/>
    <x v="0"/>
    <x v="0"/>
    <x v="0"/>
    <x v="0"/>
    <x v="0"/>
    <x v="0"/>
    <x v="0"/>
    <x v="0"/>
    <x v="0"/>
  </r>
  <r>
    <x v="0"/>
    <x v="2"/>
    <x v="1"/>
    <x v="12"/>
    <x v="2"/>
    <n v="5204.1000000000004"/>
    <n v="8361.6299999999992"/>
    <n v="13565.73"/>
    <n v="76"/>
    <n v="0"/>
    <n v="0"/>
    <n v="0"/>
    <x v="0"/>
    <x v="0"/>
    <x v="0"/>
    <x v="0"/>
    <x v="0"/>
    <x v="0"/>
    <x v="0"/>
    <x v="0"/>
    <x v="0"/>
    <x v="0"/>
  </r>
  <r>
    <x v="0"/>
    <x v="2"/>
    <x v="1"/>
    <x v="13"/>
    <x v="2"/>
    <n v="0"/>
    <n v="0"/>
    <n v="0"/>
    <n v="0"/>
    <n v="0"/>
    <n v="0"/>
    <n v="0"/>
    <x v="0"/>
    <x v="0"/>
    <x v="0"/>
    <x v="0"/>
    <x v="0"/>
    <x v="0"/>
    <x v="0"/>
    <x v="0"/>
    <x v="0"/>
    <x v="0"/>
  </r>
  <r>
    <x v="0"/>
    <x v="2"/>
    <x v="1"/>
    <x v="126"/>
    <x v="2"/>
    <n v="0"/>
    <n v="0"/>
    <n v="0"/>
    <n v="0"/>
    <n v="18600"/>
    <n v="130200"/>
    <n v="0"/>
    <x v="0"/>
    <x v="0"/>
    <x v="0"/>
    <x v="0"/>
    <x v="0"/>
    <x v="0"/>
    <x v="0"/>
    <x v="0"/>
    <x v="0"/>
    <x v="0"/>
  </r>
  <r>
    <x v="0"/>
    <x v="2"/>
    <x v="1"/>
    <x v="14"/>
    <x v="2"/>
    <n v="5351.68"/>
    <n v="10139.209999999999"/>
    <n v="15490.89"/>
    <n v="102"/>
    <n v="29977"/>
    <n v="209839"/>
    <n v="0.52"/>
    <x v="0"/>
    <x v="0"/>
    <x v="0"/>
    <x v="0"/>
    <x v="0"/>
    <x v="0"/>
    <x v="0"/>
    <x v="0"/>
    <x v="0"/>
    <x v="0"/>
  </r>
  <r>
    <x v="0"/>
    <x v="2"/>
    <x v="1"/>
    <x v="15"/>
    <x v="2"/>
    <n v="619"/>
    <n v="1094.9000000000001"/>
    <n v="1713.9"/>
    <n v="15"/>
    <n v="0"/>
    <n v="0"/>
    <n v="0"/>
    <x v="0"/>
    <x v="0"/>
    <x v="0"/>
    <x v="0"/>
    <x v="0"/>
    <x v="0"/>
    <x v="0"/>
    <x v="0"/>
    <x v="0"/>
    <x v="0"/>
  </r>
  <r>
    <x v="0"/>
    <x v="2"/>
    <x v="2"/>
    <x v="16"/>
    <x v="2"/>
    <n v="163204.6"/>
    <n v="196824.7"/>
    <n v="360029.30000000005"/>
    <n v="2675"/>
    <n v="43400"/>
    <n v="303800"/>
    <n v="8.3000000000000007"/>
    <x v="0"/>
    <x v="0"/>
    <x v="0"/>
    <x v="0"/>
    <x v="0"/>
    <x v="0"/>
    <x v="0"/>
    <x v="0"/>
    <x v="0"/>
    <x v="0"/>
  </r>
  <r>
    <x v="0"/>
    <x v="2"/>
    <x v="2"/>
    <x v="17"/>
    <x v="2"/>
    <n v="72776.600000000006"/>
    <n v="162931.9"/>
    <n v="235708.5"/>
    <n v="1874"/>
    <n v="39277"/>
    <n v="274939"/>
    <n v="6"/>
    <x v="0"/>
    <x v="0"/>
    <x v="0"/>
    <x v="0"/>
    <x v="0"/>
    <x v="0"/>
    <x v="0"/>
    <x v="0"/>
    <x v="0"/>
    <x v="0"/>
  </r>
  <r>
    <x v="0"/>
    <x v="2"/>
    <x v="2"/>
    <x v="18"/>
    <x v="2"/>
    <n v="71582.720000000001"/>
    <n v="163990.9"/>
    <n v="235573.62"/>
    <n v="1707"/>
    <n v="0"/>
    <n v="0"/>
    <n v="0"/>
    <x v="0"/>
    <x v="0"/>
    <x v="0"/>
    <x v="0"/>
    <x v="0"/>
    <x v="0"/>
    <x v="0"/>
    <x v="0"/>
    <x v="0"/>
    <x v="0"/>
  </r>
  <r>
    <x v="0"/>
    <x v="2"/>
    <x v="3"/>
    <x v="19"/>
    <x v="2"/>
    <n v="10784.61"/>
    <n v="15543.17"/>
    <n v="26327.78"/>
    <n v="248"/>
    <n v="31000"/>
    <n v="310000"/>
    <n v="0.85"/>
    <x v="0"/>
    <x v="0"/>
    <x v="0"/>
    <x v="0"/>
    <x v="0"/>
    <x v="0"/>
    <x v="0"/>
    <x v="0"/>
    <x v="0"/>
    <x v="0"/>
  </r>
  <r>
    <x v="0"/>
    <x v="2"/>
    <x v="3"/>
    <x v="20"/>
    <x v="2"/>
    <n v="4663.18"/>
    <n v="5126.43"/>
    <n v="9789.61"/>
    <n v="121"/>
    <n v="0"/>
    <n v="0"/>
    <n v="0"/>
    <x v="0"/>
    <x v="0"/>
    <x v="0"/>
    <x v="0"/>
    <x v="0"/>
    <x v="0"/>
    <x v="0"/>
    <x v="0"/>
    <x v="0"/>
    <x v="0"/>
  </r>
  <r>
    <x v="0"/>
    <x v="2"/>
    <x v="3"/>
    <x v="21"/>
    <x v="2"/>
    <n v="28791.78"/>
    <n v="37819.599999999999"/>
    <n v="66611.38"/>
    <n v="627"/>
    <n v="62000"/>
    <n v="620000"/>
    <n v="1.07"/>
    <x v="0"/>
    <x v="0"/>
    <x v="0"/>
    <x v="0"/>
    <x v="0"/>
    <x v="0"/>
    <x v="0"/>
    <x v="0"/>
    <x v="0"/>
    <x v="0"/>
  </r>
  <r>
    <x v="0"/>
    <x v="2"/>
    <x v="3"/>
    <x v="22"/>
    <x v="2"/>
    <n v="4.96"/>
    <n v="44.64"/>
    <n v="49.6"/>
    <n v="1"/>
    <n v="14973"/>
    <n v="149730"/>
    <n v="0"/>
    <x v="0"/>
    <x v="0"/>
    <x v="0"/>
    <x v="0"/>
    <x v="0"/>
    <x v="0"/>
    <x v="0"/>
    <x v="0"/>
    <x v="0"/>
    <x v="0"/>
  </r>
  <r>
    <x v="0"/>
    <x v="2"/>
    <x v="4"/>
    <x v="23"/>
    <x v="2"/>
    <n v="0"/>
    <n v="0"/>
    <n v="0"/>
    <n v="0"/>
    <n v="12710"/>
    <n v="88970"/>
    <n v="0"/>
    <x v="0"/>
    <x v="0"/>
    <x v="0"/>
    <x v="0"/>
    <x v="0"/>
    <x v="0"/>
    <x v="0"/>
    <x v="0"/>
    <x v="0"/>
    <x v="0"/>
  </r>
  <r>
    <x v="0"/>
    <x v="2"/>
    <x v="4"/>
    <x v="24"/>
    <x v="2"/>
    <n v="0"/>
    <n v="0"/>
    <n v="0"/>
    <n v="0"/>
    <n v="11377"/>
    <n v="79639"/>
    <n v="0"/>
    <x v="0"/>
    <x v="0"/>
    <x v="0"/>
    <x v="0"/>
    <x v="0"/>
    <x v="0"/>
    <x v="0"/>
    <x v="0"/>
    <x v="0"/>
    <x v="0"/>
  </r>
  <r>
    <x v="0"/>
    <x v="2"/>
    <x v="4"/>
    <x v="120"/>
    <x v="2"/>
    <n v="0"/>
    <n v="0"/>
    <n v="0"/>
    <n v="0"/>
    <e v="#N/A"/>
    <e v="#N/A"/>
    <n v="0"/>
    <x v="0"/>
    <x v="0"/>
    <x v="0"/>
    <x v="0"/>
    <x v="0"/>
    <x v="0"/>
    <x v="0"/>
    <x v="0"/>
    <x v="0"/>
    <x v="0"/>
  </r>
  <r>
    <x v="0"/>
    <x v="2"/>
    <x v="4"/>
    <x v="127"/>
    <x v="2"/>
    <n v="0"/>
    <n v="0"/>
    <n v="0"/>
    <n v="0"/>
    <e v="#N/A"/>
    <e v="#N/A"/>
    <n v="0"/>
    <x v="0"/>
    <x v="0"/>
    <x v="0"/>
    <x v="0"/>
    <x v="0"/>
    <x v="0"/>
    <x v="0"/>
    <x v="0"/>
    <x v="0"/>
    <x v="0"/>
  </r>
  <r>
    <x v="0"/>
    <x v="2"/>
    <x v="5"/>
    <x v="25"/>
    <x v="2"/>
    <n v="0"/>
    <n v="0"/>
    <n v="0"/>
    <n v="0"/>
    <n v="0"/>
    <n v="0"/>
    <n v="0"/>
    <x v="0"/>
    <x v="0"/>
    <x v="0"/>
    <x v="0"/>
    <x v="0"/>
    <x v="0"/>
    <x v="0"/>
    <x v="0"/>
    <x v="0"/>
    <x v="0"/>
  </r>
  <r>
    <x v="0"/>
    <x v="2"/>
    <x v="5"/>
    <x v="26"/>
    <x v="2"/>
    <n v="0"/>
    <n v="0"/>
    <n v="0"/>
    <n v="0"/>
    <n v="0"/>
    <n v="0"/>
    <n v="0"/>
    <x v="0"/>
    <x v="0"/>
    <x v="0"/>
    <x v="0"/>
    <x v="0"/>
    <x v="0"/>
    <x v="0"/>
    <x v="0"/>
    <x v="0"/>
    <x v="0"/>
  </r>
  <r>
    <x v="0"/>
    <x v="2"/>
    <x v="5"/>
    <x v="27"/>
    <x v="2"/>
    <n v="59.34"/>
    <n v="1558.2"/>
    <n v="1617.54"/>
    <n v="10"/>
    <n v="16523"/>
    <n v="165230"/>
    <n v="0.1"/>
    <x v="0"/>
    <x v="0"/>
    <x v="0"/>
    <x v="0"/>
    <x v="0"/>
    <x v="0"/>
    <x v="0"/>
    <x v="0"/>
    <x v="0"/>
    <x v="0"/>
  </r>
  <r>
    <x v="0"/>
    <x v="2"/>
    <x v="5"/>
    <x v="29"/>
    <x v="2"/>
    <n v="111"/>
    <n v="815.4"/>
    <n v="926.4"/>
    <n v="4"/>
    <n v="0"/>
    <n v="0"/>
    <n v="0"/>
    <x v="0"/>
    <x v="0"/>
    <x v="0"/>
    <x v="0"/>
    <x v="0"/>
    <x v="0"/>
    <x v="0"/>
    <x v="0"/>
    <x v="0"/>
    <x v="0"/>
  </r>
  <r>
    <x v="0"/>
    <x v="2"/>
    <x v="6"/>
    <x v="30"/>
    <x v="2"/>
    <n v="2456.4"/>
    <n v="6716.99"/>
    <n v="9173.39"/>
    <n v="82"/>
    <n v="0"/>
    <n v="0"/>
    <n v="0"/>
    <x v="0"/>
    <x v="0"/>
    <x v="0"/>
    <x v="0"/>
    <x v="0"/>
    <x v="0"/>
    <x v="0"/>
    <x v="0"/>
    <x v="0"/>
    <x v="0"/>
  </r>
  <r>
    <x v="0"/>
    <x v="2"/>
    <x v="6"/>
    <x v="31"/>
    <x v="2"/>
    <n v="30582.68"/>
    <n v="35244.33"/>
    <n v="65827.010000000009"/>
    <n v="479"/>
    <n v="34100"/>
    <n v="238700"/>
    <n v="1.93"/>
    <x v="0"/>
    <x v="0"/>
    <x v="0"/>
    <x v="0"/>
    <x v="0"/>
    <x v="0"/>
    <x v="0"/>
    <x v="0"/>
    <x v="0"/>
    <x v="0"/>
  </r>
  <r>
    <x v="0"/>
    <x v="2"/>
    <x v="6"/>
    <x v="32"/>
    <x v="2"/>
    <n v="17117.89"/>
    <n v="20929.89"/>
    <n v="38047.78"/>
    <n v="269"/>
    <n v="17577"/>
    <n v="123039"/>
    <n v="2.16"/>
    <x v="0"/>
    <x v="0"/>
    <x v="0"/>
    <x v="0"/>
    <x v="0"/>
    <x v="0"/>
    <x v="0"/>
    <x v="0"/>
    <x v="0"/>
    <x v="0"/>
  </r>
  <r>
    <x v="0"/>
    <x v="2"/>
    <x v="6"/>
    <x v="33"/>
    <x v="2"/>
    <n v="3555.31"/>
    <n v="4466.29"/>
    <n v="8021.6"/>
    <n v="73"/>
    <n v="0"/>
    <n v="0"/>
    <n v="0"/>
    <x v="0"/>
    <x v="0"/>
    <x v="0"/>
    <x v="0"/>
    <x v="0"/>
    <x v="0"/>
    <x v="0"/>
    <x v="0"/>
    <x v="0"/>
    <x v="0"/>
  </r>
  <r>
    <x v="0"/>
    <x v="2"/>
    <x v="7"/>
    <x v="34"/>
    <x v="2"/>
    <n v="16937.39"/>
    <n v="50357.86"/>
    <n v="67295.25"/>
    <n v="522"/>
    <n v="67177"/>
    <n v="470239"/>
    <n v="1"/>
    <x v="0"/>
    <x v="0"/>
    <x v="0"/>
    <x v="0"/>
    <x v="0"/>
    <x v="0"/>
    <x v="0"/>
    <x v="0"/>
    <x v="0"/>
    <x v="0"/>
  </r>
  <r>
    <x v="0"/>
    <x v="2"/>
    <x v="8"/>
    <x v="35"/>
    <x v="2"/>
    <n v="4680.25"/>
    <n v="7128.49"/>
    <n v="11808.74"/>
    <n v="71"/>
    <n v="0"/>
    <n v="0"/>
    <n v="0"/>
    <x v="0"/>
    <x v="0"/>
    <x v="0"/>
    <x v="0"/>
    <x v="0"/>
    <x v="0"/>
    <x v="0"/>
    <x v="0"/>
    <x v="0"/>
    <x v="0"/>
  </r>
  <r>
    <x v="0"/>
    <x v="2"/>
    <x v="8"/>
    <x v="36"/>
    <x v="2"/>
    <n v="37974.050000000003"/>
    <n v="18497.14"/>
    <n v="56471.19"/>
    <n v="300"/>
    <n v="0"/>
    <n v="0"/>
    <n v="0"/>
    <x v="0"/>
    <x v="0"/>
    <x v="0"/>
    <x v="0"/>
    <x v="0"/>
    <x v="0"/>
    <x v="0"/>
    <x v="0"/>
    <x v="0"/>
    <x v="0"/>
  </r>
  <r>
    <x v="0"/>
    <x v="2"/>
    <x v="9"/>
    <x v="37"/>
    <x v="2"/>
    <n v="11977.89"/>
    <n v="1620.24"/>
    <n v="13598.13"/>
    <n v="99"/>
    <n v="32023"/>
    <n v="224161"/>
    <n v="0.42"/>
    <x v="0"/>
    <x v="0"/>
    <x v="0"/>
    <x v="0"/>
    <x v="0"/>
    <x v="0"/>
    <x v="0"/>
    <x v="0"/>
    <x v="0"/>
    <x v="0"/>
  </r>
  <r>
    <x v="0"/>
    <x v="2"/>
    <x v="9"/>
    <x v="38"/>
    <x v="2"/>
    <n v="0"/>
    <n v="941.2"/>
    <n v="941.2"/>
    <n v="3"/>
    <n v="0"/>
    <n v="0"/>
    <n v="0"/>
    <x v="0"/>
    <x v="0"/>
    <x v="0"/>
    <x v="0"/>
    <x v="0"/>
    <x v="0"/>
    <x v="0"/>
    <x v="0"/>
    <x v="0"/>
    <x v="0"/>
  </r>
  <r>
    <x v="0"/>
    <x v="2"/>
    <x v="9"/>
    <x v="39"/>
    <x v="2"/>
    <n v="7774.91"/>
    <n v="6501.09"/>
    <n v="14276"/>
    <n v="118"/>
    <n v="18352"/>
    <n v="128464"/>
    <n v="0.78"/>
    <x v="0"/>
    <x v="0"/>
    <x v="0"/>
    <x v="0"/>
    <x v="0"/>
    <x v="0"/>
    <x v="0"/>
    <x v="0"/>
    <x v="0"/>
    <x v="0"/>
  </r>
  <r>
    <x v="0"/>
    <x v="2"/>
    <x v="9"/>
    <x v="40"/>
    <x v="2"/>
    <n v="7820.69"/>
    <n v="4825.4799999999996"/>
    <n v="12646.169999999998"/>
    <n v="67"/>
    <n v="28923"/>
    <n v="202461"/>
    <n v="0.44"/>
    <x v="0"/>
    <x v="0"/>
    <x v="0"/>
    <x v="0"/>
    <x v="0"/>
    <x v="0"/>
    <x v="0"/>
    <x v="0"/>
    <x v="0"/>
    <x v="0"/>
  </r>
  <r>
    <x v="0"/>
    <x v="2"/>
    <x v="9"/>
    <x v="41"/>
    <x v="2"/>
    <n v="1841.13"/>
    <n v="1918.06"/>
    <n v="3759.19"/>
    <n v="33"/>
    <n v="0"/>
    <n v="0"/>
    <n v="0"/>
    <x v="0"/>
    <x v="0"/>
    <x v="0"/>
    <x v="0"/>
    <x v="0"/>
    <x v="0"/>
    <x v="0"/>
    <x v="0"/>
    <x v="0"/>
    <x v="0"/>
  </r>
  <r>
    <x v="0"/>
    <x v="2"/>
    <x v="10"/>
    <x v="42"/>
    <x v="2"/>
    <n v="2705.2"/>
    <n v="4345.8999999999996"/>
    <n v="7051.0999999999995"/>
    <n v="61"/>
    <n v="0"/>
    <n v="0"/>
    <n v="0"/>
    <x v="0"/>
    <x v="0"/>
    <x v="0"/>
    <x v="0"/>
    <x v="0"/>
    <x v="0"/>
    <x v="0"/>
    <x v="0"/>
    <x v="0"/>
    <x v="0"/>
  </r>
  <r>
    <x v="0"/>
    <x v="2"/>
    <x v="10"/>
    <x v="43"/>
    <x v="2"/>
    <n v="11249.94"/>
    <n v="8462.2900000000009"/>
    <n v="19712.230000000003"/>
    <n v="196"/>
    <n v="0"/>
    <n v="0"/>
    <n v="0"/>
    <x v="0"/>
    <x v="0"/>
    <x v="0"/>
    <x v="0"/>
    <x v="0"/>
    <x v="0"/>
    <x v="0"/>
    <x v="0"/>
    <x v="0"/>
    <x v="0"/>
  </r>
  <r>
    <x v="0"/>
    <x v="2"/>
    <x v="10"/>
    <x v="44"/>
    <x v="2"/>
    <n v="2562.63"/>
    <n v="2056.1"/>
    <n v="4618.7299999999996"/>
    <n v="46"/>
    <n v="23777"/>
    <n v="237770"/>
    <n v="0.19"/>
    <x v="0"/>
    <x v="0"/>
    <x v="0"/>
    <x v="0"/>
    <x v="0"/>
    <x v="0"/>
    <x v="0"/>
    <x v="0"/>
    <x v="0"/>
    <x v="0"/>
  </r>
  <r>
    <x v="0"/>
    <x v="2"/>
    <x v="10"/>
    <x v="45"/>
    <x v="2"/>
    <n v="151.69999999999999"/>
    <n v="872.4"/>
    <n v="1024.0999999999999"/>
    <n v="10"/>
    <n v="0"/>
    <n v="0"/>
    <n v="0"/>
    <x v="0"/>
    <x v="0"/>
    <x v="0"/>
    <x v="0"/>
    <x v="0"/>
    <x v="0"/>
    <x v="0"/>
    <x v="0"/>
    <x v="0"/>
    <x v="0"/>
  </r>
  <r>
    <x v="0"/>
    <x v="2"/>
    <x v="10"/>
    <x v="46"/>
    <x v="2"/>
    <n v="11024.45"/>
    <n v="5260.57"/>
    <n v="16285.02"/>
    <n v="146"/>
    <n v="0"/>
    <n v="0"/>
    <n v="0"/>
    <x v="0"/>
    <x v="0"/>
    <x v="0"/>
    <x v="0"/>
    <x v="0"/>
    <x v="0"/>
    <x v="0"/>
    <x v="0"/>
    <x v="0"/>
    <x v="0"/>
  </r>
  <r>
    <x v="0"/>
    <x v="2"/>
    <x v="10"/>
    <x v="47"/>
    <x v="2"/>
    <n v="3255.51"/>
    <n v="6548.76"/>
    <n v="9804.27"/>
    <n v="59"/>
    <n v="0"/>
    <n v="0"/>
    <n v="0"/>
    <x v="0"/>
    <x v="0"/>
    <x v="0"/>
    <x v="0"/>
    <x v="0"/>
    <x v="0"/>
    <x v="0"/>
    <x v="0"/>
    <x v="0"/>
    <x v="0"/>
  </r>
  <r>
    <x v="0"/>
    <x v="2"/>
    <x v="10"/>
    <x v="48"/>
    <x v="2"/>
    <n v="154.80000000000001"/>
    <n v="296.02"/>
    <n v="450.82"/>
    <n v="3"/>
    <n v="33077"/>
    <n v="330770"/>
    <n v="0.01"/>
    <x v="0"/>
    <x v="0"/>
    <x v="0"/>
    <x v="0"/>
    <x v="0"/>
    <x v="0"/>
    <x v="0"/>
    <x v="0"/>
    <x v="0"/>
    <x v="0"/>
  </r>
  <r>
    <x v="0"/>
    <x v="2"/>
    <x v="10"/>
    <x v="49"/>
    <x v="2"/>
    <n v="10227.11"/>
    <n v="3782.72"/>
    <n v="14009.83"/>
    <n v="133"/>
    <n v="67177"/>
    <n v="671770"/>
    <n v="0.21"/>
    <x v="0"/>
    <x v="0"/>
    <x v="0"/>
    <x v="0"/>
    <x v="0"/>
    <x v="0"/>
    <x v="0"/>
    <x v="0"/>
    <x v="0"/>
    <x v="0"/>
  </r>
  <r>
    <x v="0"/>
    <x v="2"/>
    <x v="10"/>
    <x v="50"/>
    <x v="2"/>
    <n v="1553.98"/>
    <n v="1564.68"/>
    <n v="3118.66"/>
    <n v="29"/>
    <n v="36177"/>
    <n v="361770"/>
    <n v="0.09"/>
    <x v="0"/>
    <x v="0"/>
    <x v="0"/>
    <x v="0"/>
    <x v="0"/>
    <x v="0"/>
    <x v="0"/>
    <x v="0"/>
    <x v="0"/>
    <x v="0"/>
  </r>
  <r>
    <x v="0"/>
    <x v="2"/>
    <x v="11"/>
    <x v="52"/>
    <x v="2"/>
    <n v="2547.13"/>
    <n v="7292.92"/>
    <n v="9840.0499999999993"/>
    <n v="48"/>
    <n v="0"/>
    <n v="0"/>
    <n v="0"/>
    <x v="0"/>
    <x v="0"/>
    <x v="0"/>
    <x v="0"/>
    <x v="0"/>
    <x v="0"/>
    <x v="0"/>
    <x v="0"/>
    <x v="0"/>
    <x v="0"/>
  </r>
  <r>
    <x v="0"/>
    <x v="2"/>
    <x v="12"/>
    <x v="53"/>
    <x v="2"/>
    <n v="0"/>
    <n v="0"/>
    <n v="0"/>
    <n v="0"/>
    <n v="0"/>
    <n v="0"/>
    <n v="0"/>
    <x v="0"/>
    <x v="0"/>
    <x v="0"/>
    <x v="0"/>
    <x v="0"/>
    <x v="0"/>
    <x v="0"/>
    <x v="0"/>
    <x v="0"/>
    <x v="0"/>
  </r>
  <r>
    <x v="0"/>
    <x v="2"/>
    <x v="12"/>
    <x v="54"/>
    <x v="2"/>
    <n v="198.9"/>
    <n v="0"/>
    <n v="198.9"/>
    <n v="1"/>
    <n v="0"/>
    <n v="0"/>
    <n v="0"/>
    <x v="0"/>
    <x v="0"/>
    <x v="0"/>
    <x v="0"/>
    <x v="0"/>
    <x v="0"/>
    <x v="0"/>
    <x v="0"/>
    <x v="0"/>
    <x v="0"/>
  </r>
  <r>
    <x v="0"/>
    <x v="2"/>
    <x v="12"/>
    <x v="55"/>
    <x v="2"/>
    <n v="0"/>
    <n v="0"/>
    <n v="0"/>
    <n v="0"/>
    <n v="0"/>
    <n v="0"/>
    <n v="0"/>
    <x v="0"/>
    <x v="0"/>
    <x v="0"/>
    <x v="0"/>
    <x v="0"/>
    <x v="0"/>
    <x v="0"/>
    <x v="0"/>
    <x v="0"/>
    <x v="0"/>
  </r>
  <r>
    <x v="0"/>
    <x v="2"/>
    <x v="13"/>
    <x v="56"/>
    <x v="2"/>
    <n v="693.36"/>
    <n v="357.84"/>
    <n v="1051.2"/>
    <n v="7"/>
    <n v="0"/>
    <n v="0"/>
    <n v="0"/>
    <x v="0"/>
    <x v="0"/>
    <x v="0"/>
    <x v="0"/>
    <x v="0"/>
    <x v="0"/>
    <x v="0"/>
    <x v="0"/>
    <x v="0"/>
    <x v="0"/>
  </r>
  <r>
    <x v="0"/>
    <x v="2"/>
    <x v="13"/>
    <x v="57"/>
    <x v="2"/>
    <n v="2364.4899999999998"/>
    <n v="1570.53"/>
    <n v="3935.0199999999995"/>
    <n v="31"/>
    <n v="24273"/>
    <n v="242730"/>
    <n v="0.16"/>
    <x v="0"/>
    <x v="0"/>
    <x v="0"/>
    <x v="0"/>
    <x v="0"/>
    <x v="0"/>
    <x v="0"/>
    <x v="0"/>
    <x v="0"/>
    <x v="0"/>
  </r>
  <r>
    <x v="0"/>
    <x v="2"/>
    <x v="13"/>
    <x v="58"/>
    <x v="2"/>
    <n v="2870.42"/>
    <n v="3338.62"/>
    <n v="6209.04"/>
    <n v="44"/>
    <n v="0"/>
    <n v="0"/>
    <n v="0"/>
    <x v="0"/>
    <x v="0"/>
    <x v="0"/>
    <x v="0"/>
    <x v="0"/>
    <x v="0"/>
    <x v="0"/>
    <x v="0"/>
    <x v="0"/>
    <x v="0"/>
  </r>
  <r>
    <x v="0"/>
    <x v="2"/>
    <x v="14"/>
    <x v="59"/>
    <x v="2"/>
    <n v="4488.47"/>
    <n v="67158.990000000005"/>
    <n v="71647.460000000006"/>
    <n v="555"/>
    <n v="8277"/>
    <n v="57939"/>
    <n v="8.66"/>
    <x v="0"/>
    <x v="0"/>
    <x v="0"/>
    <x v="0"/>
    <x v="0"/>
    <x v="0"/>
    <x v="0"/>
    <x v="0"/>
    <x v="0"/>
    <x v="0"/>
  </r>
  <r>
    <x v="0"/>
    <x v="2"/>
    <x v="15"/>
    <x v="60"/>
    <x v="2"/>
    <n v="1852.26"/>
    <n v="1877.5"/>
    <n v="3729.76"/>
    <n v="12"/>
    <n v="0"/>
    <n v="0"/>
    <n v="0"/>
    <x v="0"/>
    <x v="0"/>
    <x v="0"/>
    <x v="0"/>
    <x v="0"/>
    <x v="0"/>
    <x v="0"/>
    <x v="0"/>
    <x v="0"/>
    <x v="0"/>
  </r>
  <r>
    <x v="0"/>
    <x v="2"/>
    <x v="16"/>
    <x v="61"/>
    <x v="2"/>
    <n v="1362.7"/>
    <n v="556.4"/>
    <n v="1919.1"/>
    <n v="16"/>
    <n v="0"/>
    <n v="0"/>
    <n v="0"/>
    <x v="0"/>
    <x v="0"/>
    <x v="0"/>
    <x v="0"/>
    <x v="0"/>
    <x v="0"/>
    <x v="0"/>
    <x v="0"/>
    <x v="0"/>
    <x v="0"/>
  </r>
  <r>
    <x v="0"/>
    <x v="2"/>
    <x v="16"/>
    <x v="13"/>
    <x v="2"/>
    <n v="0"/>
    <n v="0"/>
    <n v="0"/>
    <n v="0"/>
    <n v="0"/>
    <n v="0"/>
    <n v="0"/>
    <x v="0"/>
    <x v="0"/>
    <x v="0"/>
    <x v="0"/>
    <x v="0"/>
    <x v="0"/>
    <x v="0"/>
    <x v="0"/>
    <x v="0"/>
    <x v="0"/>
  </r>
  <r>
    <x v="0"/>
    <x v="2"/>
    <x v="17"/>
    <x v="62"/>
    <x v="2"/>
    <n v="11322.75"/>
    <n v="17307.419999999998"/>
    <n v="28630.17"/>
    <n v="256"/>
    <n v="0"/>
    <n v="0"/>
    <n v="0"/>
    <x v="0"/>
    <x v="0"/>
    <x v="0"/>
    <x v="0"/>
    <x v="0"/>
    <x v="0"/>
    <x v="0"/>
    <x v="0"/>
    <x v="0"/>
    <x v="0"/>
  </r>
  <r>
    <x v="0"/>
    <x v="2"/>
    <x v="17"/>
    <x v="63"/>
    <x v="2"/>
    <n v="14715.15"/>
    <n v="24785.85"/>
    <n v="39501"/>
    <n v="321"/>
    <n v="0"/>
    <n v="0"/>
    <n v="0"/>
    <x v="0"/>
    <x v="0"/>
    <x v="0"/>
    <x v="0"/>
    <x v="0"/>
    <x v="0"/>
    <x v="0"/>
    <x v="0"/>
    <x v="0"/>
    <x v="0"/>
  </r>
  <r>
    <x v="0"/>
    <x v="2"/>
    <x v="18"/>
    <x v="64"/>
    <x v="2"/>
    <n v="33407.97"/>
    <n v="137443.6"/>
    <n v="170851.57"/>
    <n v="1468"/>
    <n v="22723"/>
    <n v="159061"/>
    <n v="7.52"/>
    <x v="0"/>
    <x v="0"/>
    <x v="0"/>
    <x v="0"/>
    <x v="0"/>
    <x v="0"/>
    <x v="0"/>
    <x v="0"/>
    <x v="0"/>
    <x v="0"/>
  </r>
  <r>
    <x v="0"/>
    <x v="2"/>
    <x v="18"/>
    <x v="65"/>
    <x v="2"/>
    <n v="1632.66"/>
    <n v="1334.07"/>
    <n v="2966.73"/>
    <n v="38"/>
    <n v="0"/>
    <n v="0"/>
    <n v="0"/>
    <x v="0"/>
    <x v="0"/>
    <x v="0"/>
    <x v="0"/>
    <x v="0"/>
    <x v="0"/>
    <x v="0"/>
    <x v="0"/>
    <x v="0"/>
    <x v="0"/>
  </r>
  <r>
    <x v="0"/>
    <x v="2"/>
    <x v="19"/>
    <x v="66"/>
    <x v="2"/>
    <n v="13125"/>
    <n v="8815.99"/>
    <n v="21940.989999999998"/>
    <n v="141"/>
    <n v="0"/>
    <n v="0"/>
    <n v="0"/>
    <x v="0"/>
    <x v="0"/>
    <x v="0"/>
    <x v="0"/>
    <x v="0"/>
    <x v="0"/>
    <x v="0"/>
    <x v="0"/>
    <x v="0"/>
    <x v="0"/>
  </r>
  <r>
    <x v="0"/>
    <x v="2"/>
    <x v="20"/>
    <x v="67"/>
    <x v="2"/>
    <n v="62550.74"/>
    <n v="39710.720000000001"/>
    <n v="102261.45999999999"/>
    <n v="647"/>
    <n v="0"/>
    <n v="0"/>
    <n v="0"/>
    <x v="0"/>
    <x v="0"/>
    <x v="0"/>
    <x v="0"/>
    <x v="0"/>
    <x v="0"/>
    <x v="0"/>
    <x v="0"/>
    <x v="0"/>
    <x v="0"/>
  </r>
  <r>
    <x v="0"/>
    <x v="2"/>
    <x v="20"/>
    <x v="68"/>
    <x v="2"/>
    <n v="56024.35"/>
    <n v="45336.95"/>
    <n v="101361.29999999999"/>
    <n v="459"/>
    <n v="0"/>
    <n v="0"/>
    <n v="0"/>
    <x v="0"/>
    <x v="0"/>
    <x v="0"/>
    <x v="0"/>
    <x v="0"/>
    <x v="0"/>
    <x v="0"/>
    <x v="0"/>
    <x v="0"/>
    <x v="0"/>
  </r>
  <r>
    <x v="0"/>
    <x v="2"/>
    <x v="21"/>
    <x v="69"/>
    <x v="2"/>
    <n v="18466.080000000002"/>
    <n v="38243"/>
    <n v="56709.08"/>
    <n v="390"/>
    <n v="31000"/>
    <n v="310000"/>
    <n v="1.83"/>
    <x v="0"/>
    <x v="0"/>
    <x v="0"/>
    <x v="0"/>
    <x v="0"/>
    <x v="0"/>
    <x v="0"/>
    <x v="0"/>
    <x v="0"/>
    <x v="0"/>
  </r>
  <r>
    <x v="0"/>
    <x v="2"/>
    <x v="21"/>
    <x v="70"/>
    <x v="2"/>
    <n v="24989.96"/>
    <n v="15890.66"/>
    <n v="40880.619999999995"/>
    <n v="377"/>
    <n v="62000"/>
    <n v="620000"/>
    <n v="0.66"/>
    <x v="0"/>
    <x v="0"/>
    <x v="0"/>
    <x v="0"/>
    <x v="0"/>
    <x v="0"/>
    <x v="0"/>
    <x v="0"/>
    <x v="0"/>
    <x v="0"/>
  </r>
  <r>
    <x v="0"/>
    <x v="2"/>
    <x v="21"/>
    <x v="71"/>
    <x v="2"/>
    <n v="26850.81"/>
    <n v="33145.480000000003"/>
    <n v="59996.290000000008"/>
    <n v="490"/>
    <n v="50623"/>
    <n v="506230"/>
    <n v="1.19"/>
    <x v="0"/>
    <x v="0"/>
    <x v="0"/>
    <x v="0"/>
    <x v="0"/>
    <x v="0"/>
    <x v="0"/>
    <x v="0"/>
    <x v="0"/>
    <x v="0"/>
  </r>
  <r>
    <x v="0"/>
    <x v="2"/>
    <x v="21"/>
    <x v="72"/>
    <x v="2"/>
    <n v="17863.13"/>
    <n v="26034.69"/>
    <n v="43897.82"/>
    <n v="361"/>
    <n v="29977"/>
    <n v="299770"/>
    <n v="1.46"/>
    <x v="0"/>
    <x v="0"/>
    <x v="0"/>
    <x v="0"/>
    <x v="0"/>
    <x v="0"/>
    <x v="0"/>
    <x v="0"/>
    <x v="0"/>
    <x v="0"/>
  </r>
  <r>
    <x v="0"/>
    <x v="2"/>
    <x v="21"/>
    <x v="73"/>
    <x v="2"/>
    <n v="21942.3"/>
    <n v="35111.93"/>
    <n v="57054.229999999996"/>
    <n v="510"/>
    <n v="27900"/>
    <n v="279000"/>
    <n v="2.04"/>
    <x v="0"/>
    <x v="0"/>
    <x v="0"/>
    <x v="0"/>
    <x v="0"/>
    <x v="0"/>
    <x v="0"/>
    <x v="0"/>
    <x v="0"/>
    <x v="0"/>
  </r>
  <r>
    <x v="0"/>
    <x v="2"/>
    <x v="22"/>
    <x v="74"/>
    <x v="2"/>
    <n v="649.20000000000005"/>
    <n v="1334.2"/>
    <n v="1983.4"/>
    <n v="21"/>
    <n v="13423"/>
    <n v="134230"/>
    <n v="0.15"/>
    <x v="0"/>
    <x v="0"/>
    <x v="0"/>
    <x v="0"/>
    <x v="0"/>
    <x v="0"/>
    <x v="0"/>
    <x v="0"/>
    <x v="0"/>
    <x v="0"/>
  </r>
  <r>
    <x v="0"/>
    <x v="2"/>
    <x v="22"/>
    <x v="75"/>
    <x v="2"/>
    <n v="677.93"/>
    <n v="796.96"/>
    <n v="1474.8899999999999"/>
    <n v="16"/>
    <n v="14477"/>
    <n v="144770"/>
    <n v="0.1"/>
    <x v="0"/>
    <x v="0"/>
    <x v="0"/>
    <x v="0"/>
    <x v="0"/>
    <x v="0"/>
    <x v="0"/>
    <x v="0"/>
    <x v="0"/>
    <x v="0"/>
  </r>
  <r>
    <x v="0"/>
    <x v="2"/>
    <x v="22"/>
    <x v="76"/>
    <x v="2"/>
    <n v="2727.84"/>
    <n v="1370.81"/>
    <n v="4098.6499999999996"/>
    <n v="39"/>
    <n v="13950"/>
    <n v="139500"/>
    <n v="0.28999999999999998"/>
    <x v="0"/>
    <x v="0"/>
    <x v="0"/>
    <x v="0"/>
    <x v="0"/>
    <x v="0"/>
    <x v="0"/>
    <x v="0"/>
    <x v="0"/>
    <x v="0"/>
  </r>
  <r>
    <x v="0"/>
    <x v="2"/>
    <x v="22"/>
    <x v="121"/>
    <x v="2"/>
    <n v="1232.96"/>
    <n v="1802.54"/>
    <n v="3035.5"/>
    <n v="29"/>
    <e v="#N/A"/>
    <e v="#N/A"/>
    <n v="0"/>
    <x v="0"/>
    <x v="0"/>
    <x v="0"/>
    <x v="0"/>
    <x v="0"/>
    <x v="0"/>
    <x v="0"/>
    <x v="0"/>
    <x v="0"/>
    <x v="0"/>
  </r>
  <r>
    <x v="0"/>
    <x v="2"/>
    <x v="23"/>
    <x v="77"/>
    <x v="2"/>
    <n v="0"/>
    <n v="0"/>
    <n v="0"/>
    <n v="0"/>
    <n v="0"/>
    <n v="0"/>
    <n v="0"/>
    <x v="0"/>
    <x v="0"/>
    <x v="0"/>
    <x v="0"/>
    <x v="0"/>
    <x v="0"/>
    <x v="0"/>
    <x v="0"/>
    <x v="0"/>
    <x v="0"/>
  </r>
  <r>
    <x v="0"/>
    <x v="2"/>
    <x v="24"/>
    <x v="78"/>
    <x v="2"/>
    <n v="0"/>
    <n v="0"/>
    <n v="0"/>
    <n v="0"/>
    <n v="20677"/>
    <n v="144739"/>
    <n v="0"/>
    <x v="0"/>
    <x v="0"/>
    <x v="0"/>
    <x v="0"/>
    <x v="0"/>
    <x v="0"/>
    <x v="0"/>
    <x v="0"/>
    <x v="0"/>
    <x v="0"/>
  </r>
  <r>
    <x v="0"/>
    <x v="2"/>
    <x v="24"/>
    <x v="79"/>
    <x v="2"/>
    <n v="0"/>
    <n v="0"/>
    <n v="0"/>
    <n v="0"/>
    <n v="20150"/>
    <n v="141050"/>
    <n v="0"/>
    <x v="0"/>
    <x v="0"/>
    <x v="0"/>
    <x v="0"/>
    <x v="0"/>
    <x v="0"/>
    <x v="0"/>
    <x v="0"/>
    <x v="0"/>
    <x v="0"/>
  </r>
  <r>
    <x v="0"/>
    <x v="2"/>
    <x v="24"/>
    <x v="81"/>
    <x v="2"/>
    <n v="81.34"/>
    <n v="502.36"/>
    <n v="583.70000000000005"/>
    <n v="6"/>
    <n v="18600"/>
    <n v="130200"/>
    <n v="0.03"/>
    <x v="0"/>
    <x v="0"/>
    <x v="0"/>
    <x v="0"/>
    <x v="0"/>
    <x v="0"/>
    <x v="0"/>
    <x v="0"/>
    <x v="0"/>
    <x v="0"/>
  </r>
  <r>
    <x v="0"/>
    <x v="2"/>
    <x v="24"/>
    <x v="82"/>
    <x v="2"/>
    <n v="449"/>
    <n v="263.89"/>
    <n v="712.89"/>
    <n v="8"/>
    <n v="18600"/>
    <n v="130200"/>
    <n v="0.04"/>
    <x v="0"/>
    <x v="0"/>
    <x v="0"/>
    <x v="0"/>
    <x v="0"/>
    <x v="0"/>
    <x v="0"/>
    <x v="0"/>
    <x v="0"/>
    <x v="0"/>
  </r>
  <r>
    <x v="0"/>
    <x v="2"/>
    <x v="24"/>
    <x v="122"/>
    <x v="2"/>
    <n v="44.8"/>
    <n v="250.9"/>
    <n v="295.7"/>
    <n v="4"/>
    <e v="#N/A"/>
    <e v="#N/A"/>
    <n v="0"/>
    <x v="0"/>
    <x v="0"/>
    <x v="0"/>
    <x v="0"/>
    <x v="0"/>
    <x v="0"/>
    <x v="0"/>
    <x v="0"/>
    <x v="0"/>
    <x v="0"/>
  </r>
  <r>
    <x v="0"/>
    <x v="2"/>
    <x v="24"/>
    <x v="83"/>
    <x v="2"/>
    <n v="338.53"/>
    <n v="333.97"/>
    <n v="672.5"/>
    <n v="6"/>
    <n v="17050"/>
    <n v="119350"/>
    <n v="0.04"/>
    <x v="0"/>
    <x v="0"/>
    <x v="0"/>
    <x v="0"/>
    <x v="0"/>
    <x v="0"/>
    <x v="0"/>
    <x v="0"/>
    <x v="0"/>
    <x v="0"/>
  </r>
  <r>
    <x v="0"/>
    <x v="2"/>
    <x v="24"/>
    <x v="10"/>
    <x v="2"/>
    <n v="335.2"/>
    <n v="0"/>
    <n v="335.2"/>
    <n v="2"/>
    <n v="44423"/>
    <n v="310961"/>
    <n v="0.01"/>
    <x v="0"/>
    <x v="0"/>
    <x v="0"/>
    <x v="0"/>
    <x v="0"/>
    <x v="0"/>
    <x v="0"/>
    <x v="0"/>
    <x v="0"/>
    <x v="0"/>
  </r>
  <r>
    <x v="0"/>
    <x v="2"/>
    <x v="24"/>
    <x v="13"/>
    <x v="2"/>
    <n v="0"/>
    <n v="0"/>
    <n v="0"/>
    <n v="0"/>
    <n v="0"/>
    <n v="0"/>
    <n v="0"/>
    <x v="0"/>
    <x v="0"/>
    <x v="0"/>
    <x v="0"/>
    <x v="0"/>
    <x v="0"/>
    <x v="0"/>
    <x v="0"/>
    <x v="0"/>
    <x v="0"/>
  </r>
  <r>
    <x v="0"/>
    <x v="2"/>
    <x v="24"/>
    <x v="86"/>
    <x v="2"/>
    <n v="1081.03"/>
    <n v="727.58"/>
    <n v="1808.6100000000001"/>
    <n v="18"/>
    <n v="15500"/>
    <n v="108500"/>
    <n v="0.12"/>
    <x v="0"/>
    <x v="0"/>
    <x v="0"/>
    <x v="0"/>
    <x v="0"/>
    <x v="0"/>
    <x v="0"/>
    <x v="0"/>
    <x v="0"/>
    <x v="0"/>
  </r>
  <r>
    <x v="0"/>
    <x v="2"/>
    <x v="25"/>
    <x v="32"/>
    <x v="2"/>
    <n v="0"/>
    <n v="0"/>
    <n v="0"/>
    <n v="0"/>
    <n v="17577"/>
    <n v="123039"/>
    <n v="0"/>
    <x v="0"/>
    <x v="0"/>
    <x v="0"/>
    <x v="0"/>
    <x v="0"/>
    <x v="0"/>
    <x v="0"/>
    <x v="0"/>
    <x v="0"/>
    <x v="0"/>
  </r>
  <r>
    <x v="0"/>
    <x v="2"/>
    <x v="26"/>
    <x v="87"/>
    <x v="2"/>
    <n v="0"/>
    <n v="0"/>
    <n v="0"/>
    <n v="0"/>
    <n v="4650"/>
    <n v="32550"/>
    <n v="0"/>
    <x v="0"/>
    <x v="0"/>
    <x v="0"/>
    <x v="0"/>
    <x v="0"/>
    <x v="0"/>
    <x v="0"/>
    <x v="0"/>
    <x v="0"/>
    <x v="0"/>
  </r>
  <r>
    <x v="0"/>
    <x v="2"/>
    <x v="26"/>
    <x v="88"/>
    <x v="2"/>
    <n v="0"/>
    <n v="0"/>
    <n v="0"/>
    <n v="0"/>
    <n v="4650"/>
    <n v="32550"/>
    <n v="0"/>
    <x v="0"/>
    <x v="0"/>
    <x v="0"/>
    <x v="0"/>
    <x v="0"/>
    <x v="0"/>
    <x v="0"/>
    <x v="0"/>
    <x v="0"/>
    <x v="0"/>
  </r>
  <r>
    <x v="0"/>
    <x v="2"/>
    <x v="27"/>
    <x v="89"/>
    <x v="2"/>
    <n v="0"/>
    <n v="0"/>
    <n v="0"/>
    <n v="0"/>
    <n v="6727"/>
    <n v="47089"/>
    <n v="0"/>
    <x v="0"/>
    <x v="0"/>
    <x v="0"/>
    <x v="0"/>
    <x v="0"/>
    <x v="0"/>
    <x v="0"/>
    <x v="0"/>
    <x v="0"/>
    <x v="0"/>
  </r>
  <r>
    <x v="0"/>
    <x v="2"/>
    <x v="27"/>
    <x v="90"/>
    <x v="2"/>
    <n v="0"/>
    <n v="0"/>
    <n v="0"/>
    <n v="0"/>
    <n v="6727"/>
    <n v="47089"/>
    <n v="0"/>
    <x v="0"/>
    <x v="0"/>
    <x v="0"/>
    <x v="0"/>
    <x v="0"/>
    <x v="0"/>
    <x v="0"/>
    <x v="0"/>
    <x v="0"/>
    <x v="0"/>
  </r>
  <r>
    <x v="0"/>
    <x v="2"/>
    <x v="27"/>
    <x v="91"/>
    <x v="2"/>
    <n v="0"/>
    <n v="0"/>
    <n v="0"/>
    <n v="0"/>
    <n v="6727"/>
    <n v="47089"/>
    <n v="0"/>
    <x v="0"/>
    <x v="0"/>
    <x v="0"/>
    <x v="0"/>
    <x v="0"/>
    <x v="0"/>
    <x v="0"/>
    <x v="0"/>
    <x v="0"/>
    <x v="0"/>
  </r>
  <r>
    <x v="0"/>
    <x v="2"/>
    <x v="28"/>
    <x v="92"/>
    <x v="2"/>
    <n v="7634.86"/>
    <n v="3841.96"/>
    <n v="11476.82"/>
    <n v="41"/>
    <n v="0"/>
    <n v="0"/>
    <n v="0"/>
    <x v="0"/>
    <x v="0"/>
    <x v="0"/>
    <x v="0"/>
    <x v="0"/>
    <x v="0"/>
    <x v="0"/>
    <x v="0"/>
    <x v="0"/>
    <x v="0"/>
  </r>
  <r>
    <x v="0"/>
    <x v="2"/>
    <x v="29"/>
    <x v="93"/>
    <x v="2"/>
    <n v="270.39999999999998"/>
    <n v="0"/>
    <n v="270.39999999999998"/>
    <n v="3"/>
    <n v="0"/>
    <n v="0"/>
    <n v="0"/>
    <x v="0"/>
    <x v="0"/>
    <x v="0"/>
    <x v="0"/>
    <x v="0"/>
    <x v="0"/>
    <x v="0"/>
    <x v="0"/>
    <x v="0"/>
    <x v="0"/>
  </r>
  <r>
    <x v="0"/>
    <x v="2"/>
    <x v="29"/>
    <x v="94"/>
    <x v="2"/>
    <n v="3815.97"/>
    <n v="2520.1"/>
    <n v="6336.07"/>
    <n v="48"/>
    <n v="0"/>
    <n v="0"/>
    <n v="0"/>
    <x v="0"/>
    <x v="0"/>
    <x v="0"/>
    <x v="0"/>
    <x v="0"/>
    <x v="0"/>
    <x v="0"/>
    <x v="0"/>
    <x v="0"/>
    <x v="0"/>
  </r>
  <r>
    <x v="0"/>
    <x v="2"/>
    <x v="29"/>
    <x v="95"/>
    <x v="2"/>
    <n v="2772"/>
    <n v="2476.5"/>
    <n v="5248.5"/>
    <n v="37"/>
    <n v="0"/>
    <n v="0"/>
    <n v="0"/>
    <x v="0"/>
    <x v="0"/>
    <x v="0"/>
    <x v="0"/>
    <x v="0"/>
    <x v="0"/>
    <x v="0"/>
    <x v="0"/>
    <x v="0"/>
    <x v="0"/>
  </r>
  <r>
    <x v="0"/>
    <x v="2"/>
    <x v="29"/>
    <x v="124"/>
    <x v="2"/>
    <n v="5490.5"/>
    <n v="5887.19"/>
    <n v="11377.689999999999"/>
    <n v="116"/>
    <e v="#N/A"/>
    <e v="#N/A"/>
    <n v="0"/>
    <x v="0"/>
    <x v="0"/>
    <x v="0"/>
    <x v="0"/>
    <x v="0"/>
    <x v="0"/>
    <x v="0"/>
    <x v="0"/>
    <x v="0"/>
    <x v="0"/>
  </r>
  <r>
    <x v="0"/>
    <x v="2"/>
    <x v="29"/>
    <x v="96"/>
    <x v="2"/>
    <n v="9202.31"/>
    <n v="8777.7999999999993"/>
    <n v="17980.11"/>
    <n v="196"/>
    <n v="0"/>
    <n v="0"/>
    <n v="0"/>
    <x v="0"/>
    <x v="0"/>
    <x v="0"/>
    <x v="0"/>
    <x v="0"/>
    <x v="0"/>
    <x v="0"/>
    <x v="0"/>
    <x v="0"/>
    <x v="0"/>
  </r>
  <r>
    <x v="0"/>
    <x v="2"/>
    <x v="29"/>
    <x v="97"/>
    <x v="2"/>
    <n v="5440.53"/>
    <n v="19187.96"/>
    <n v="24628.489999999998"/>
    <n v="201"/>
    <n v="17577"/>
    <n v="175770"/>
    <n v="1.4"/>
    <x v="0"/>
    <x v="0"/>
    <x v="0"/>
    <x v="0"/>
    <x v="0"/>
    <x v="0"/>
    <x v="0"/>
    <x v="0"/>
    <x v="0"/>
    <x v="0"/>
  </r>
  <r>
    <x v="0"/>
    <x v="2"/>
    <x v="30"/>
    <x v="98"/>
    <x v="2"/>
    <n v="0"/>
    <n v="0"/>
    <n v="0"/>
    <n v="0"/>
    <n v="36177"/>
    <n v="253239"/>
    <n v="0"/>
    <x v="0"/>
    <x v="0"/>
    <x v="0"/>
    <x v="0"/>
    <x v="0"/>
    <x v="0"/>
    <x v="0"/>
    <x v="0"/>
    <x v="0"/>
    <x v="0"/>
  </r>
  <r>
    <x v="0"/>
    <x v="2"/>
    <x v="30"/>
    <x v="99"/>
    <x v="2"/>
    <n v="0"/>
    <n v="0"/>
    <n v="0"/>
    <n v="0"/>
    <n v="16027"/>
    <n v="112189"/>
    <n v="0"/>
    <x v="0"/>
    <x v="0"/>
    <x v="0"/>
    <x v="0"/>
    <x v="0"/>
    <x v="0"/>
    <x v="0"/>
    <x v="0"/>
    <x v="0"/>
    <x v="0"/>
  </r>
  <r>
    <x v="0"/>
    <x v="2"/>
    <x v="30"/>
    <x v="100"/>
    <x v="2"/>
    <n v="0"/>
    <n v="0"/>
    <n v="0"/>
    <n v="0"/>
    <n v="14477"/>
    <n v="101339"/>
    <n v="0"/>
    <x v="0"/>
    <x v="0"/>
    <x v="0"/>
    <x v="0"/>
    <x v="0"/>
    <x v="0"/>
    <x v="0"/>
    <x v="0"/>
    <x v="0"/>
    <x v="0"/>
  </r>
  <r>
    <x v="0"/>
    <x v="2"/>
    <x v="30"/>
    <x v="101"/>
    <x v="2"/>
    <n v="0"/>
    <n v="0"/>
    <n v="0"/>
    <n v="0"/>
    <n v="10323"/>
    <n v="72261"/>
    <n v="0"/>
    <x v="0"/>
    <x v="0"/>
    <x v="0"/>
    <x v="0"/>
    <x v="0"/>
    <x v="0"/>
    <x v="0"/>
    <x v="0"/>
    <x v="0"/>
    <x v="0"/>
  </r>
  <r>
    <x v="0"/>
    <x v="2"/>
    <x v="30"/>
    <x v="102"/>
    <x v="2"/>
    <n v="0"/>
    <n v="0"/>
    <n v="0"/>
    <n v="0"/>
    <n v="0"/>
    <n v="0"/>
    <n v="0"/>
    <x v="0"/>
    <x v="0"/>
    <x v="0"/>
    <x v="0"/>
    <x v="0"/>
    <x v="0"/>
    <x v="0"/>
    <x v="0"/>
    <x v="0"/>
    <x v="0"/>
  </r>
  <r>
    <x v="0"/>
    <x v="2"/>
    <x v="30"/>
    <x v="103"/>
    <x v="2"/>
    <n v="0"/>
    <n v="0"/>
    <n v="0"/>
    <n v="0"/>
    <n v="0"/>
    <n v="0"/>
    <n v="0"/>
    <x v="0"/>
    <x v="0"/>
    <x v="0"/>
    <x v="0"/>
    <x v="0"/>
    <x v="0"/>
    <x v="0"/>
    <x v="0"/>
    <x v="0"/>
    <x v="0"/>
  </r>
  <r>
    <x v="0"/>
    <x v="2"/>
    <x v="30"/>
    <x v="104"/>
    <x v="2"/>
    <n v="0"/>
    <n v="0"/>
    <n v="0"/>
    <n v="0"/>
    <n v="7223"/>
    <n v="50561"/>
    <n v="0"/>
    <x v="0"/>
    <x v="0"/>
    <x v="0"/>
    <x v="0"/>
    <x v="0"/>
    <x v="0"/>
    <x v="0"/>
    <x v="0"/>
    <x v="0"/>
    <x v="0"/>
  </r>
  <r>
    <x v="0"/>
    <x v="2"/>
    <x v="30"/>
    <x v="105"/>
    <x v="2"/>
    <n v="3071.56"/>
    <n v="1299.54"/>
    <n v="4371.1000000000004"/>
    <n v="34"/>
    <n v="0"/>
    <n v="0"/>
    <n v="0"/>
    <x v="0"/>
    <x v="0"/>
    <x v="0"/>
    <x v="0"/>
    <x v="0"/>
    <x v="0"/>
    <x v="0"/>
    <x v="0"/>
    <x v="0"/>
    <x v="0"/>
  </r>
  <r>
    <x v="0"/>
    <x v="2"/>
    <x v="30"/>
    <x v="106"/>
    <x v="2"/>
    <n v="0"/>
    <n v="0"/>
    <n v="0"/>
    <n v="0"/>
    <n v="17050"/>
    <n v="119350"/>
    <n v="0"/>
    <x v="0"/>
    <x v="0"/>
    <x v="0"/>
    <x v="0"/>
    <x v="0"/>
    <x v="0"/>
    <x v="0"/>
    <x v="0"/>
    <x v="0"/>
    <x v="0"/>
  </r>
  <r>
    <x v="0"/>
    <x v="2"/>
    <x v="31"/>
    <x v="107"/>
    <x v="2"/>
    <n v="409.53"/>
    <n v="667.41"/>
    <n v="1076.94"/>
    <n v="8"/>
    <n v="0"/>
    <n v="0"/>
    <n v="0"/>
    <x v="0"/>
    <x v="0"/>
    <x v="0"/>
    <x v="0"/>
    <x v="0"/>
    <x v="0"/>
    <x v="0"/>
    <x v="0"/>
    <x v="0"/>
    <x v="0"/>
  </r>
  <r>
    <x v="0"/>
    <x v="2"/>
    <x v="31"/>
    <x v="108"/>
    <x v="2"/>
    <n v="0"/>
    <n v="0"/>
    <n v="0"/>
    <n v="0"/>
    <n v="0"/>
    <n v="0"/>
    <n v="0"/>
    <x v="0"/>
    <x v="0"/>
    <x v="0"/>
    <x v="0"/>
    <x v="0"/>
    <x v="0"/>
    <x v="0"/>
    <x v="0"/>
    <x v="0"/>
    <x v="0"/>
  </r>
  <r>
    <x v="0"/>
    <x v="2"/>
    <x v="31"/>
    <x v="109"/>
    <x v="2"/>
    <n v="278.10000000000002"/>
    <n v="66.400000000000006"/>
    <n v="344.5"/>
    <n v="3"/>
    <n v="0"/>
    <n v="0"/>
    <n v="0"/>
    <x v="0"/>
    <x v="0"/>
    <x v="0"/>
    <x v="0"/>
    <x v="0"/>
    <x v="0"/>
    <x v="0"/>
    <x v="0"/>
    <x v="0"/>
    <x v="0"/>
  </r>
  <r>
    <x v="0"/>
    <x v="2"/>
    <x v="31"/>
    <x v="110"/>
    <x v="2"/>
    <n v="3071.59"/>
    <n v="222.56"/>
    <n v="3294.15"/>
    <n v="23"/>
    <n v="0"/>
    <n v="0"/>
    <n v="0"/>
    <x v="0"/>
    <x v="0"/>
    <x v="0"/>
    <x v="0"/>
    <x v="0"/>
    <x v="0"/>
    <x v="0"/>
    <x v="0"/>
    <x v="0"/>
    <x v="0"/>
  </r>
  <r>
    <x v="0"/>
    <x v="2"/>
    <x v="31"/>
    <x v="111"/>
    <x v="2"/>
    <n v="1585.71"/>
    <n v="3898.13"/>
    <n v="5483.84"/>
    <n v="23"/>
    <n v="0"/>
    <n v="0"/>
    <n v="0"/>
    <x v="0"/>
    <x v="0"/>
    <x v="0"/>
    <x v="0"/>
    <x v="0"/>
    <x v="0"/>
    <x v="0"/>
    <x v="0"/>
    <x v="0"/>
    <x v="0"/>
  </r>
  <r>
    <x v="0"/>
    <x v="2"/>
    <x v="31"/>
    <x v="128"/>
    <x v="2"/>
    <n v="146.19999999999999"/>
    <n v="133.21"/>
    <n v="279.40999999999997"/>
    <n v="3"/>
    <e v="#N/A"/>
    <e v="#N/A"/>
    <n v="0"/>
    <x v="0"/>
    <x v="0"/>
    <x v="0"/>
    <x v="0"/>
    <x v="0"/>
    <x v="0"/>
    <x v="0"/>
    <x v="0"/>
    <x v="0"/>
    <x v="0"/>
  </r>
  <r>
    <x v="0"/>
    <x v="2"/>
    <x v="31"/>
    <x v="112"/>
    <x v="2"/>
    <n v="845.3"/>
    <n v="238"/>
    <n v="1083.3"/>
    <n v="8"/>
    <n v="13950"/>
    <n v="139500"/>
    <n v="0.08"/>
    <x v="0"/>
    <x v="0"/>
    <x v="0"/>
    <x v="0"/>
    <x v="0"/>
    <x v="0"/>
    <x v="0"/>
    <x v="0"/>
    <x v="0"/>
    <x v="0"/>
  </r>
  <r>
    <x v="0"/>
    <x v="2"/>
    <x v="32"/>
    <x v="113"/>
    <x v="2"/>
    <n v="693.01"/>
    <n v="415.79"/>
    <n v="1108.8"/>
    <n v="11"/>
    <n v="5177"/>
    <n v="36239"/>
    <n v="0.21"/>
    <x v="0"/>
    <x v="0"/>
    <x v="0"/>
    <x v="0"/>
    <x v="0"/>
    <x v="0"/>
    <x v="0"/>
    <x v="0"/>
    <x v="0"/>
    <x v="0"/>
  </r>
  <r>
    <x v="0"/>
    <x v="2"/>
    <x v="32"/>
    <x v="114"/>
    <x v="2"/>
    <n v="133.77000000000001"/>
    <n v="167.13"/>
    <n v="300.89999999999998"/>
    <n v="4"/>
    <n v="31000"/>
    <n v="217000"/>
    <n v="0.01"/>
    <x v="0"/>
    <x v="0"/>
    <x v="0"/>
    <x v="0"/>
    <x v="0"/>
    <x v="0"/>
    <x v="0"/>
    <x v="0"/>
    <x v="0"/>
    <x v="0"/>
  </r>
  <r>
    <x v="0"/>
    <x v="2"/>
    <x v="32"/>
    <x v="115"/>
    <x v="2"/>
    <n v="432.8"/>
    <n v="0"/>
    <n v="432.8"/>
    <n v="4"/>
    <n v="0"/>
    <n v="0"/>
    <n v="0"/>
    <x v="0"/>
    <x v="0"/>
    <x v="0"/>
    <x v="0"/>
    <x v="0"/>
    <x v="0"/>
    <x v="0"/>
    <x v="0"/>
    <x v="0"/>
    <x v="0"/>
  </r>
  <r>
    <x v="0"/>
    <x v="2"/>
    <x v="32"/>
    <x v="116"/>
    <x v="2"/>
    <n v="40.76"/>
    <n v="230.94"/>
    <n v="271.7"/>
    <n v="2"/>
    <n v="0"/>
    <n v="0"/>
    <n v="0"/>
    <x v="0"/>
    <x v="0"/>
    <x v="0"/>
    <x v="0"/>
    <x v="0"/>
    <x v="0"/>
    <x v="0"/>
    <x v="0"/>
    <x v="0"/>
    <x v="0"/>
  </r>
  <r>
    <x v="0"/>
    <x v="2"/>
    <x v="33"/>
    <x v="117"/>
    <x v="2"/>
    <n v="2531.59"/>
    <n v="2841.77"/>
    <n v="5373.3600000000006"/>
    <n v="42"/>
    <n v="0"/>
    <n v="0"/>
    <n v="0"/>
    <x v="0"/>
    <x v="0"/>
    <x v="0"/>
    <x v="0"/>
    <x v="0"/>
    <x v="0"/>
    <x v="0"/>
    <x v="0"/>
    <x v="0"/>
    <x v="0"/>
  </r>
  <r>
    <x v="0"/>
    <x v="2"/>
    <x v="33"/>
    <x v="118"/>
    <x v="2"/>
    <n v="1829.43"/>
    <n v="5678.71"/>
    <n v="7508.14"/>
    <n v="68"/>
    <n v="0"/>
    <n v="0"/>
    <n v="0"/>
    <x v="0"/>
    <x v="0"/>
    <x v="0"/>
    <x v="0"/>
    <x v="0"/>
    <x v="0"/>
    <x v="0"/>
    <x v="0"/>
    <x v="0"/>
    <x v="0"/>
  </r>
  <r>
    <x v="0"/>
    <x v="2"/>
    <x v="0"/>
    <x v="0"/>
    <x v="3"/>
    <n v="2020.57"/>
    <n v="17696.62"/>
    <n v="19717.189999999999"/>
    <n v="151"/>
    <n v="24475"/>
    <n v="171325"/>
    <n v="0.81"/>
    <x v="0"/>
    <x v="0"/>
    <x v="0"/>
    <x v="0"/>
    <x v="0"/>
    <x v="0"/>
    <x v="0"/>
    <x v="0"/>
    <x v="0"/>
    <x v="0"/>
  </r>
  <r>
    <x v="0"/>
    <x v="2"/>
    <x v="0"/>
    <x v="1"/>
    <x v="3"/>
    <n v="6157.35"/>
    <n v="7237.96"/>
    <n v="13395.310000000001"/>
    <n v="318"/>
    <n v="24383"/>
    <n v="170681"/>
    <n v="0.55000000000000004"/>
    <x v="0"/>
    <x v="0"/>
    <x v="0"/>
    <x v="0"/>
    <x v="0"/>
    <x v="0"/>
    <x v="0"/>
    <x v="0"/>
    <x v="0"/>
    <x v="0"/>
  </r>
  <r>
    <x v="0"/>
    <x v="2"/>
    <x v="0"/>
    <x v="2"/>
    <x v="3"/>
    <n v="11332.32"/>
    <n v="9982.02"/>
    <n v="21314.34"/>
    <n v="504"/>
    <n v="8165"/>
    <n v="57155"/>
    <n v="2.61"/>
    <x v="0"/>
    <x v="0"/>
    <x v="0"/>
    <x v="0"/>
    <x v="0"/>
    <x v="0"/>
    <x v="0"/>
    <x v="0"/>
    <x v="0"/>
    <x v="0"/>
  </r>
  <r>
    <x v="0"/>
    <x v="2"/>
    <x v="0"/>
    <x v="3"/>
    <x v="3"/>
    <n v="8497.39"/>
    <n v="7267.01"/>
    <n v="15764.4"/>
    <n v="342"/>
    <n v="8437"/>
    <n v="59059"/>
    <n v="1.87"/>
    <x v="0"/>
    <x v="0"/>
    <x v="0"/>
    <x v="0"/>
    <x v="0"/>
    <x v="0"/>
    <x v="0"/>
    <x v="0"/>
    <x v="0"/>
    <x v="0"/>
  </r>
  <r>
    <x v="0"/>
    <x v="2"/>
    <x v="0"/>
    <x v="4"/>
    <x v="3"/>
    <n v="12739.19"/>
    <n v="10456.34"/>
    <n v="23195.53"/>
    <n v="489"/>
    <n v="8437"/>
    <n v="59059"/>
    <n v="2.75"/>
    <x v="0"/>
    <x v="0"/>
    <x v="0"/>
    <x v="0"/>
    <x v="0"/>
    <x v="0"/>
    <x v="0"/>
    <x v="0"/>
    <x v="0"/>
    <x v="0"/>
  </r>
  <r>
    <x v="0"/>
    <x v="2"/>
    <x v="0"/>
    <x v="5"/>
    <x v="3"/>
    <n v="113.6"/>
    <n v="0"/>
    <n v="113.6"/>
    <n v="4"/>
    <n v="0"/>
    <n v="0"/>
    <n v="0"/>
    <x v="0"/>
    <x v="0"/>
    <x v="0"/>
    <x v="0"/>
    <x v="0"/>
    <x v="0"/>
    <x v="0"/>
    <x v="0"/>
    <x v="0"/>
    <x v="0"/>
  </r>
  <r>
    <x v="0"/>
    <x v="2"/>
    <x v="0"/>
    <x v="6"/>
    <x v="3"/>
    <n v="11092.54"/>
    <n v="7839.91"/>
    <n v="18932.45"/>
    <n v="432"/>
    <n v="0"/>
    <n v="0"/>
    <n v="0"/>
    <x v="0"/>
    <x v="0"/>
    <x v="0"/>
    <x v="0"/>
    <x v="0"/>
    <x v="0"/>
    <x v="0"/>
    <x v="0"/>
    <x v="0"/>
    <x v="0"/>
  </r>
  <r>
    <x v="0"/>
    <x v="2"/>
    <x v="0"/>
    <x v="7"/>
    <x v="3"/>
    <n v="9408.6"/>
    <n v="4679.71"/>
    <n v="14088.310000000001"/>
    <n v="334"/>
    <n v="5821"/>
    <n v="40747"/>
    <n v="2.42"/>
    <x v="0"/>
    <x v="0"/>
    <x v="0"/>
    <x v="0"/>
    <x v="0"/>
    <x v="0"/>
    <x v="0"/>
    <x v="0"/>
    <x v="0"/>
    <x v="0"/>
  </r>
  <r>
    <x v="0"/>
    <x v="2"/>
    <x v="0"/>
    <x v="8"/>
    <x v="3"/>
    <n v="20582.669999999998"/>
    <n v="9462.3799999999992"/>
    <n v="30045.049999999996"/>
    <n v="719"/>
    <n v="0"/>
    <n v="0"/>
    <n v="0"/>
    <x v="0"/>
    <x v="0"/>
    <x v="0"/>
    <x v="0"/>
    <x v="0"/>
    <x v="0"/>
    <x v="0"/>
    <x v="0"/>
    <x v="0"/>
    <x v="0"/>
  </r>
  <r>
    <x v="0"/>
    <x v="2"/>
    <x v="0"/>
    <x v="119"/>
    <x v="3"/>
    <n v="790.19"/>
    <n v="6306.3"/>
    <n v="7096.49"/>
    <n v="133"/>
    <e v="#N/A"/>
    <e v="#N/A"/>
    <n v="0"/>
    <x v="0"/>
    <x v="0"/>
    <x v="0"/>
    <x v="0"/>
    <x v="0"/>
    <x v="0"/>
    <x v="0"/>
    <x v="0"/>
    <x v="0"/>
    <x v="0"/>
  </r>
  <r>
    <x v="0"/>
    <x v="2"/>
    <x v="0"/>
    <x v="125"/>
    <x v="3"/>
    <n v="0"/>
    <n v="0"/>
    <n v="0"/>
    <n v="0"/>
    <e v="#N/A"/>
    <e v="#N/A"/>
    <n v="0"/>
    <x v="0"/>
    <x v="0"/>
    <x v="0"/>
    <x v="0"/>
    <x v="0"/>
    <x v="0"/>
    <x v="0"/>
    <x v="0"/>
    <x v="0"/>
    <x v="0"/>
  </r>
  <r>
    <x v="0"/>
    <x v="2"/>
    <x v="1"/>
    <x v="9"/>
    <x v="3"/>
    <n v="9958.98"/>
    <n v="15058.03"/>
    <n v="25017.010000000002"/>
    <n v="362"/>
    <n v="0"/>
    <n v="0"/>
    <n v="0"/>
    <x v="0"/>
    <x v="0"/>
    <x v="0"/>
    <x v="0"/>
    <x v="0"/>
    <x v="0"/>
    <x v="0"/>
    <x v="0"/>
    <x v="0"/>
    <x v="0"/>
  </r>
  <r>
    <x v="0"/>
    <x v="2"/>
    <x v="1"/>
    <x v="10"/>
    <x v="3"/>
    <n v="4682.72"/>
    <n v="9118.5300000000007"/>
    <n v="13801.25"/>
    <n v="235"/>
    <n v="44423"/>
    <n v="310961"/>
    <n v="0.31"/>
    <x v="0"/>
    <x v="0"/>
    <x v="0"/>
    <x v="0"/>
    <x v="0"/>
    <x v="0"/>
    <x v="0"/>
    <x v="0"/>
    <x v="0"/>
    <x v="0"/>
  </r>
  <r>
    <x v="0"/>
    <x v="2"/>
    <x v="1"/>
    <x v="11"/>
    <x v="3"/>
    <n v="6406.47"/>
    <n v="6637.63"/>
    <n v="13044.1"/>
    <n v="22"/>
    <n v="31000"/>
    <n v="217000"/>
    <n v="0.42"/>
    <x v="0"/>
    <x v="0"/>
    <x v="0"/>
    <x v="0"/>
    <x v="0"/>
    <x v="0"/>
    <x v="0"/>
    <x v="0"/>
    <x v="0"/>
    <x v="0"/>
  </r>
  <r>
    <x v="0"/>
    <x v="2"/>
    <x v="1"/>
    <x v="61"/>
    <x v="3"/>
    <n v="0"/>
    <n v="0"/>
    <n v="0"/>
    <n v="0"/>
    <n v="0"/>
    <n v="0"/>
    <n v="0"/>
    <x v="0"/>
    <x v="0"/>
    <x v="0"/>
    <x v="0"/>
    <x v="0"/>
    <x v="0"/>
    <x v="0"/>
    <x v="0"/>
    <x v="0"/>
    <x v="0"/>
  </r>
  <r>
    <x v="0"/>
    <x v="2"/>
    <x v="1"/>
    <x v="12"/>
    <x v="3"/>
    <n v="7.52"/>
    <n v="28.14"/>
    <n v="35.659999999999997"/>
    <n v="6"/>
    <n v="0"/>
    <n v="0"/>
    <n v="0"/>
    <x v="0"/>
    <x v="0"/>
    <x v="0"/>
    <x v="0"/>
    <x v="0"/>
    <x v="0"/>
    <x v="0"/>
    <x v="0"/>
    <x v="0"/>
    <x v="0"/>
  </r>
  <r>
    <x v="0"/>
    <x v="2"/>
    <x v="1"/>
    <x v="13"/>
    <x v="3"/>
    <n v="0"/>
    <n v="0"/>
    <n v="0"/>
    <n v="0"/>
    <n v="0"/>
    <n v="0"/>
    <n v="0"/>
    <x v="0"/>
    <x v="0"/>
    <x v="0"/>
    <x v="0"/>
    <x v="0"/>
    <x v="0"/>
    <x v="0"/>
    <x v="0"/>
    <x v="0"/>
    <x v="0"/>
  </r>
  <r>
    <x v="0"/>
    <x v="2"/>
    <x v="1"/>
    <x v="126"/>
    <x v="3"/>
    <n v="0"/>
    <n v="0"/>
    <n v="0"/>
    <n v="0"/>
    <n v="18600"/>
    <n v="130200"/>
    <n v="0"/>
    <x v="0"/>
    <x v="0"/>
    <x v="0"/>
    <x v="0"/>
    <x v="0"/>
    <x v="0"/>
    <x v="0"/>
    <x v="0"/>
    <x v="0"/>
    <x v="0"/>
  </r>
  <r>
    <x v="0"/>
    <x v="2"/>
    <x v="1"/>
    <x v="14"/>
    <x v="3"/>
    <n v="3721.48"/>
    <n v="9286.84"/>
    <n v="13008.32"/>
    <n v="179"/>
    <n v="29977"/>
    <n v="209839"/>
    <n v="0.43"/>
    <x v="0"/>
    <x v="0"/>
    <x v="0"/>
    <x v="0"/>
    <x v="0"/>
    <x v="0"/>
    <x v="0"/>
    <x v="0"/>
    <x v="0"/>
    <x v="0"/>
  </r>
  <r>
    <x v="0"/>
    <x v="2"/>
    <x v="1"/>
    <x v="15"/>
    <x v="3"/>
    <n v="264.8"/>
    <n v="0"/>
    <n v="264.8"/>
    <n v="5"/>
    <n v="0"/>
    <n v="0"/>
    <n v="0"/>
    <x v="0"/>
    <x v="0"/>
    <x v="0"/>
    <x v="0"/>
    <x v="0"/>
    <x v="0"/>
    <x v="0"/>
    <x v="0"/>
    <x v="0"/>
    <x v="0"/>
  </r>
  <r>
    <x v="0"/>
    <x v="2"/>
    <x v="2"/>
    <x v="16"/>
    <x v="3"/>
    <n v="7166.27"/>
    <n v="5005.12"/>
    <n v="12171.39"/>
    <n v="83"/>
    <n v="43400"/>
    <n v="303800"/>
    <n v="0.28000000000000003"/>
    <x v="0"/>
    <x v="0"/>
    <x v="0"/>
    <x v="0"/>
    <x v="0"/>
    <x v="0"/>
    <x v="0"/>
    <x v="0"/>
    <x v="0"/>
    <x v="0"/>
  </r>
  <r>
    <x v="0"/>
    <x v="2"/>
    <x v="2"/>
    <x v="17"/>
    <x v="3"/>
    <n v="1351.4"/>
    <n v="1205.73"/>
    <n v="2557.13"/>
    <n v="50"/>
    <n v="39277"/>
    <n v="274939"/>
    <n v="7.0000000000000007E-2"/>
    <x v="0"/>
    <x v="0"/>
    <x v="0"/>
    <x v="0"/>
    <x v="0"/>
    <x v="0"/>
    <x v="0"/>
    <x v="0"/>
    <x v="0"/>
    <x v="0"/>
  </r>
  <r>
    <x v="0"/>
    <x v="2"/>
    <x v="2"/>
    <x v="18"/>
    <x v="3"/>
    <n v="137"/>
    <n v="85.8"/>
    <n v="222.8"/>
    <n v="5"/>
    <n v="0"/>
    <n v="0"/>
    <n v="0"/>
    <x v="0"/>
    <x v="0"/>
    <x v="0"/>
    <x v="0"/>
    <x v="0"/>
    <x v="0"/>
    <x v="0"/>
    <x v="0"/>
    <x v="0"/>
    <x v="0"/>
  </r>
  <r>
    <x v="0"/>
    <x v="2"/>
    <x v="3"/>
    <x v="19"/>
    <x v="3"/>
    <n v="4594.84"/>
    <n v="312.8"/>
    <n v="4907.6400000000003"/>
    <n v="21"/>
    <n v="31000"/>
    <n v="310000"/>
    <n v="0.16"/>
    <x v="0"/>
    <x v="0"/>
    <x v="0"/>
    <x v="0"/>
    <x v="0"/>
    <x v="0"/>
    <x v="0"/>
    <x v="0"/>
    <x v="0"/>
    <x v="0"/>
  </r>
  <r>
    <x v="0"/>
    <x v="2"/>
    <x v="3"/>
    <x v="20"/>
    <x v="3"/>
    <n v="29.54"/>
    <n v="113.97"/>
    <n v="143.51"/>
    <n v="8"/>
    <n v="0"/>
    <n v="0"/>
    <n v="0"/>
    <x v="0"/>
    <x v="0"/>
    <x v="0"/>
    <x v="0"/>
    <x v="0"/>
    <x v="0"/>
    <x v="0"/>
    <x v="0"/>
    <x v="0"/>
    <x v="0"/>
  </r>
  <r>
    <x v="0"/>
    <x v="2"/>
    <x v="3"/>
    <x v="21"/>
    <x v="3"/>
    <n v="693.8"/>
    <n v="2321.5300000000002"/>
    <n v="3015.33"/>
    <n v="32"/>
    <n v="62000"/>
    <n v="620000"/>
    <n v="0.05"/>
    <x v="0"/>
    <x v="0"/>
    <x v="0"/>
    <x v="0"/>
    <x v="0"/>
    <x v="0"/>
    <x v="0"/>
    <x v="0"/>
    <x v="0"/>
    <x v="0"/>
  </r>
  <r>
    <x v="0"/>
    <x v="2"/>
    <x v="3"/>
    <x v="22"/>
    <x v="3"/>
    <n v="0"/>
    <n v="0"/>
    <n v="0"/>
    <n v="0"/>
    <n v="14973"/>
    <n v="149730"/>
    <n v="0"/>
    <x v="0"/>
    <x v="0"/>
    <x v="0"/>
    <x v="0"/>
    <x v="0"/>
    <x v="0"/>
    <x v="0"/>
    <x v="0"/>
    <x v="0"/>
    <x v="0"/>
  </r>
  <r>
    <x v="0"/>
    <x v="2"/>
    <x v="4"/>
    <x v="23"/>
    <x v="3"/>
    <n v="0"/>
    <n v="97.5"/>
    <n v="97.5"/>
    <n v="1"/>
    <n v="12710"/>
    <n v="88970"/>
    <n v="0.01"/>
    <x v="0"/>
    <x v="0"/>
    <x v="0"/>
    <x v="0"/>
    <x v="0"/>
    <x v="0"/>
    <x v="0"/>
    <x v="0"/>
    <x v="0"/>
    <x v="0"/>
  </r>
  <r>
    <x v="0"/>
    <x v="2"/>
    <x v="4"/>
    <x v="24"/>
    <x v="3"/>
    <n v="0"/>
    <n v="0"/>
    <n v="0"/>
    <n v="0"/>
    <n v="11377"/>
    <n v="79639"/>
    <n v="0"/>
    <x v="0"/>
    <x v="0"/>
    <x v="0"/>
    <x v="0"/>
    <x v="0"/>
    <x v="0"/>
    <x v="0"/>
    <x v="0"/>
    <x v="0"/>
    <x v="0"/>
  </r>
  <r>
    <x v="0"/>
    <x v="2"/>
    <x v="4"/>
    <x v="120"/>
    <x v="3"/>
    <n v="0"/>
    <n v="0"/>
    <n v="0"/>
    <n v="0"/>
    <e v="#N/A"/>
    <e v="#N/A"/>
    <n v="0"/>
    <x v="0"/>
    <x v="0"/>
    <x v="0"/>
    <x v="0"/>
    <x v="0"/>
    <x v="0"/>
    <x v="0"/>
    <x v="0"/>
    <x v="0"/>
    <x v="0"/>
  </r>
  <r>
    <x v="0"/>
    <x v="2"/>
    <x v="4"/>
    <x v="127"/>
    <x v="3"/>
    <n v="0"/>
    <n v="0"/>
    <n v="0"/>
    <n v="0"/>
    <e v="#N/A"/>
    <e v="#N/A"/>
    <n v="0"/>
    <x v="0"/>
    <x v="0"/>
    <x v="0"/>
    <x v="0"/>
    <x v="0"/>
    <x v="0"/>
    <x v="0"/>
    <x v="0"/>
    <x v="0"/>
    <x v="0"/>
  </r>
  <r>
    <x v="0"/>
    <x v="2"/>
    <x v="5"/>
    <x v="25"/>
    <x v="3"/>
    <n v="1281.2"/>
    <n v="0"/>
    <n v="1281.2"/>
    <n v="7"/>
    <n v="0"/>
    <n v="0"/>
    <n v="0"/>
    <x v="0"/>
    <x v="0"/>
    <x v="0"/>
    <x v="0"/>
    <x v="0"/>
    <x v="0"/>
    <x v="0"/>
    <x v="0"/>
    <x v="0"/>
    <x v="0"/>
  </r>
  <r>
    <x v="0"/>
    <x v="2"/>
    <x v="5"/>
    <x v="26"/>
    <x v="3"/>
    <n v="0"/>
    <n v="0"/>
    <n v="0"/>
    <n v="0"/>
    <n v="0"/>
    <n v="0"/>
    <n v="0"/>
    <x v="0"/>
    <x v="0"/>
    <x v="0"/>
    <x v="0"/>
    <x v="0"/>
    <x v="0"/>
    <x v="0"/>
    <x v="0"/>
    <x v="0"/>
    <x v="0"/>
  </r>
  <r>
    <x v="0"/>
    <x v="2"/>
    <x v="5"/>
    <x v="27"/>
    <x v="3"/>
    <n v="123.4"/>
    <n v="50.05"/>
    <n v="173.45"/>
    <n v="5"/>
    <n v="16523"/>
    <n v="165230"/>
    <n v="0.01"/>
    <x v="0"/>
    <x v="0"/>
    <x v="0"/>
    <x v="0"/>
    <x v="0"/>
    <x v="0"/>
    <x v="0"/>
    <x v="0"/>
    <x v="0"/>
    <x v="0"/>
  </r>
  <r>
    <x v="0"/>
    <x v="2"/>
    <x v="5"/>
    <x v="29"/>
    <x v="3"/>
    <n v="0"/>
    <n v="0"/>
    <n v="0"/>
    <n v="0"/>
    <n v="0"/>
    <n v="0"/>
    <n v="0"/>
    <x v="0"/>
    <x v="0"/>
    <x v="0"/>
    <x v="0"/>
    <x v="0"/>
    <x v="0"/>
    <x v="0"/>
    <x v="0"/>
    <x v="0"/>
    <x v="0"/>
  </r>
  <r>
    <x v="0"/>
    <x v="2"/>
    <x v="6"/>
    <x v="30"/>
    <x v="3"/>
    <n v="16474.25"/>
    <n v="12979.57"/>
    <n v="29453.82"/>
    <n v="82"/>
    <n v="0"/>
    <n v="0"/>
    <n v="0"/>
    <x v="0"/>
    <x v="0"/>
    <x v="0"/>
    <x v="0"/>
    <x v="0"/>
    <x v="0"/>
    <x v="0"/>
    <x v="0"/>
    <x v="0"/>
    <x v="0"/>
  </r>
  <r>
    <x v="0"/>
    <x v="2"/>
    <x v="6"/>
    <x v="31"/>
    <x v="3"/>
    <n v="48866.46"/>
    <n v="60011.98"/>
    <n v="108878.44"/>
    <n v="317"/>
    <n v="34100"/>
    <n v="238700"/>
    <n v="3.19"/>
    <x v="0"/>
    <x v="0"/>
    <x v="0"/>
    <x v="0"/>
    <x v="0"/>
    <x v="0"/>
    <x v="0"/>
    <x v="0"/>
    <x v="0"/>
    <x v="0"/>
  </r>
  <r>
    <x v="0"/>
    <x v="2"/>
    <x v="6"/>
    <x v="32"/>
    <x v="3"/>
    <n v="27107.23"/>
    <n v="23257.49"/>
    <n v="50364.72"/>
    <n v="203"/>
    <n v="17577"/>
    <n v="123039"/>
    <n v="2.87"/>
    <x v="0"/>
    <x v="0"/>
    <x v="0"/>
    <x v="0"/>
    <x v="0"/>
    <x v="0"/>
    <x v="0"/>
    <x v="0"/>
    <x v="0"/>
    <x v="0"/>
  </r>
  <r>
    <x v="0"/>
    <x v="2"/>
    <x v="6"/>
    <x v="33"/>
    <x v="3"/>
    <n v="26307.5"/>
    <n v="9879.59"/>
    <n v="36187.089999999997"/>
    <n v="83"/>
    <n v="0"/>
    <n v="0"/>
    <n v="0"/>
    <x v="0"/>
    <x v="0"/>
    <x v="0"/>
    <x v="0"/>
    <x v="0"/>
    <x v="0"/>
    <x v="0"/>
    <x v="0"/>
    <x v="0"/>
    <x v="0"/>
  </r>
  <r>
    <x v="0"/>
    <x v="2"/>
    <x v="7"/>
    <x v="34"/>
    <x v="3"/>
    <n v="0"/>
    <n v="209.38"/>
    <n v="209.38"/>
    <n v="2"/>
    <n v="67177"/>
    <n v="470239"/>
    <n v="0"/>
    <x v="0"/>
    <x v="0"/>
    <x v="0"/>
    <x v="0"/>
    <x v="0"/>
    <x v="0"/>
    <x v="0"/>
    <x v="0"/>
    <x v="0"/>
    <x v="0"/>
  </r>
  <r>
    <x v="0"/>
    <x v="2"/>
    <x v="8"/>
    <x v="35"/>
    <x v="3"/>
    <n v="644.86"/>
    <n v="767.39"/>
    <n v="1412.25"/>
    <n v="12"/>
    <n v="0"/>
    <n v="0"/>
    <n v="0"/>
    <x v="0"/>
    <x v="0"/>
    <x v="0"/>
    <x v="0"/>
    <x v="0"/>
    <x v="0"/>
    <x v="0"/>
    <x v="0"/>
    <x v="0"/>
    <x v="0"/>
  </r>
  <r>
    <x v="0"/>
    <x v="2"/>
    <x v="8"/>
    <x v="36"/>
    <x v="3"/>
    <n v="276.37"/>
    <n v="2730.66"/>
    <n v="3007.0299999999997"/>
    <n v="20"/>
    <n v="0"/>
    <n v="0"/>
    <n v="0"/>
    <x v="0"/>
    <x v="0"/>
    <x v="0"/>
    <x v="0"/>
    <x v="0"/>
    <x v="0"/>
    <x v="0"/>
    <x v="0"/>
    <x v="0"/>
    <x v="0"/>
  </r>
  <r>
    <x v="0"/>
    <x v="2"/>
    <x v="9"/>
    <x v="37"/>
    <x v="3"/>
    <n v="18648.52"/>
    <n v="6844.78"/>
    <n v="25493.3"/>
    <n v="45"/>
    <n v="32023"/>
    <n v="224161"/>
    <n v="0.8"/>
    <x v="0"/>
    <x v="0"/>
    <x v="0"/>
    <x v="0"/>
    <x v="0"/>
    <x v="0"/>
    <x v="0"/>
    <x v="0"/>
    <x v="0"/>
    <x v="0"/>
  </r>
  <r>
    <x v="0"/>
    <x v="2"/>
    <x v="9"/>
    <x v="38"/>
    <x v="3"/>
    <n v="126.9"/>
    <n v="6.5"/>
    <n v="133.4"/>
    <n v="5"/>
    <n v="0"/>
    <n v="0"/>
    <n v="0"/>
    <x v="0"/>
    <x v="0"/>
    <x v="0"/>
    <x v="0"/>
    <x v="0"/>
    <x v="0"/>
    <x v="0"/>
    <x v="0"/>
    <x v="0"/>
    <x v="0"/>
  </r>
  <r>
    <x v="0"/>
    <x v="2"/>
    <x v="9"/>
    <x v="39"/>
    <x v="3"/>
    <n v="16826.96"/>
    <n v="4599.88"/>
    <n v="21426.84"/>
    <n v="40"/>
    <n v="18352"/>
    <n v="128464"/>
    <n v="1.17"/>
    <x v="0"/>
    <x v="0"/>
    <x v="0"/>
    <x v="0"/>
    <x v="0"/>
    <x v="0"/>
    <x v="0"/>
    <x v="0"/>
    <x v="0"/>
    <x v="0"/>
  </r>
  <r>
    <x v="0"/>
    <x v="2"/>
    <x v="9"/>
    <x v="40"/>
    <x v="3"/>
    <n v="7138.94"/>
    <n v="4435.66"/>
    <n v="11574.599999999999"/>
    <n v="26"/>
    <n v="28923"/>
    <n v="202461"/>
    <n v="0.4"/>
    <x v="0"/>
    <x v="0"/>
    <x v="0"/>
    <x v="0"/>
    <x v="0"/>
    <x v="0"/>
    <x v="0"/>
    <x v="0"/>
    <x v="0"/>
    <x v="0"/>
  </r>
  <r>
    <x v="0"/>
    <x v="2"/>
    <x v="9"/>
    <x v="41"/>
    <x v="3"/>
    <n v="2164.5"/>
    <n v="538.20000000000005"/>
    <n v="2702.7"/>
    <n v="4"/>
    <n v="0"/>
    <n v="0"/>
    <n v="0"/>
    <x v="0"/>
    <x v="0"/>
    <x v="0"/>
    <x v="0"/>
    <x v="0"/>
    <x v="0"/>
    <x v="0"/>
    <x v="0"/>
    <x v="0"/>
    <x v="0"/>
  </r>
  <r>
    <x v="0"/>
    <x v="2"/>
    <x v="10"/>
    <x v="42"/>
    <x v="3"/>
    <n v="70.2"/>
    <n v="0"/>
    <n v="70.2"/>
    <n v="2"/>
    <n v="0"/>
    <n v="0"/>
    <n v="0"/>
    <x v="0"/>
    <x v="0"/>
    <x v="0"/>
    <x v="0"/>
    <x v="0"/>
    <x v="0"/>
    <x v="0"/>
    <x v="0"/>
    <x v="0"/>
    <x v="0"/>
  </r>
  <r>
    <x v="0"/>
    <x v="2"/>
    <x v="10"/>
    <x v="43"/>
    <x v="3"/>
    <n v="2541.8000000000002"/>
    <n v="3275.38"/>
    <n v="5817.18"/>
    <n v="20"/>
    <n v="0"/>
    <n v="0"/>
    <n v="0"/>
    <x v="0"/>
    <x v="0"/>
    <x v="0"/>
    <x v="0"/>
    <x v="0"/>
    <x v="0"/>
    <x v="0"/>
    <x v="0"/>
    <x v="0"/>
    <x v="0"/>
  </r>
  <r>
    <x v="0"/>
    <x v="2"/>
    <x v="10"/>
    <x v="44"/>
    <x v="3"/>
    <n v="1912.8"/>
    <n v="3513.75"/>
    <n v="5426.55"/>
    <n v="33"/>
    <n v="23777"/>
    <n v="237770"/>
    <n v="0.23"/>
    <x v="0"/>
    <x v="0"/>
    <x v="0"/>
    <x v="0"/>
    <x v="0"/>
    <x v="0"/>
    <x v="0"/>
    <x v="0"/>
    <x v="0"/>
    <x v="0"/>
  </r>
  <r>
    <x v="0"/>
    <x v="2"/>
    <x v="10"/>
    <x v="45"/>
    <x v="3"/>
    <n v="23.2"/>
    <n v="108"/>
    <n v="131.19999999999999"/>
    <n v="2"/>
    <n v="0"/>
    <n v="0"/>
    <n v="0"/>
    <x v="0"/>
    <x v="0"/>
    <x v="0"/>
    <x v="0"/>
    <x v="0"/>
    <x v="0"/>
    <x v="0"/>
    <x v="0"/>
    <x v="0"/>
    <x v="0"/>
  </r>
  <r>
    <x v="0"/>
    <x v="2"/>
    <x v="10"/>
    <x v="46"/>
    <x v="3"/>
    <n v="44.83"/>
    <n v="246.38"/>
    <n v="291.20999999999998"/>
    <n v="8"/>
    <n v="0"/>
    <n v="0"/>
    <n v="0"/>
    <x v="0"/>
    <x v="0"/>
    <x v="0"/>
    <x v="0"/>
    <x v="0"/>
    <x v="0"/>
    <x v="0"/>
    <x v="0"/>
    <x v="0"/>
    <x v="0"/>
  </r>
  <r>
    <x v="0"/>
    <x v="2"/>
    <x v="10"/>
    <x v="47"/>
    <x v="3"/>
    <n v="0"/>
    <n v="0"/>
    <n v="0"/>
    <n v="0"/>
    <n v="0"/>
    <n v="0"/>
    <n v="0"/>
    <x v="0"/>
    <x v="0"/>
    <x v="0"/>
    <x v="0"/>
    <x v="0"/>
    <x v="0"/>
    <x v="0"/>
    <x v="0"/>
    <x v="0"/>
    <x v="0"/>
  </r>
  <r>
    <x v="0"/>
    <x v="2"/>
    <x v="10"/>
    <x v="48"/>
    <x v="3"/>
    <n v="56.57"/>
    <n v="93.08"/>
    <n v="149.65"/>
    <n v="3"/>
    <n v="33077"/>
    <n v="330770"/>
    <n v="0"/>
    <x v="0"/>
    <x v="0"/>
    <x v="0"/>
    <x v="0"/>
    <x v="0"/>
    <x v="0"/>
    <x v="0"/>
    <x v="0"/>
    <x v="0"/>
    <x v="0"/>
  </r>
  <r>
    <x v="0"/>
    <x v="2"/>
    <x v="10"/>
    <x v="49"/>
    <x v="3"/>
    <n v="357.06"/>
    <n v="438.24"/>
    <n v="795.3"/>
    <n v="16"/>
    <n v="67177"/>
    <n v="671770"/>
    <n v="0.01"/>
    <x v="0"/>
    <x v="0"/>
    <x v="0"/>
    <x v="0"/>
    <x v="0"/>
    <x v="0"/>
    <x v="0"/>
    <x v="0"/>
    <x v="0"/>
    <x v="0"/>
  </r>
  <r>
    <x v="0"/>
    <x v="2"/>
    <x v="10"/>
    <x v="50"/>
    <x v="3"/>
    <n v="178.2"/>
    <n v="89.38"/>
    <n v="267.58"/>
    <n v="3"/>
    <n v="36177"/>
    <n v="361770"/>
    <n v="0.01"/>
    <x v="0"/>
    <x v="0"/>
    <x v="0"/>
    <x v="0"/>
    <x v="0"/>
    <x v="0"/>
    <x v="0"/>
    <x v="0"/>
    <x v="0"/>
    <x v="0"/>
  </r>
  <r>
    <x v="0"/>
    <x v="2"/>
    <x v="11"/>
    <x v="52"/>
    <x v="3"/>
    <n v="369.2"/>
    <n v="186.75"/>
    <n v="555.95000000000005"/>
    <n v="9"/>
    <n v="0"/>
    <n v="0"/>
    <n v="0"/>
    <x v="0"/>
    <x v="0"/>
    <x v="0"/>
    <x v="0"/>
    <x v="0"/>
    <x v="0"/>
    <x v="0"/>
    <x v="0"/>
    <x v="0"/>
    <x v="0"/>
  </r>
  <r>
    <x v="0"/>
    <x v="2"/>
    <x v="12"/>
    <x v="53"/>
    <x v="3"/>
    <n v="0"/>
    <n v="0"/>
    <n v="0"/>
    <n v="0"/>
    <n v="0"/>
    <n v="0"/>
    <n v="0"/>
    <x v="0"/>
    <x v="0"/>
    <x v="0"/>
    <x v="0"/>
    <x v="0"/>
    <x v="0"/>
    <x v="0"/>
    <x v="0"/>
    <x v="0"/>
    <x v="0"/>
  </r>
  <r>
    <x v="0"/>
    <x v="2"/>
    <x v="12"/>
    <x v="54"/>
    <x v="3"/>
    <n v="5.46"/>
    <n v="21.84"/>
    <n v="27.3"/>
    <n v="1"/>
    <n v="0"/>
    <n v="0"/>
    <n v="0"/>
    <x v="0"/>
    <x v="0"/>
    <x v="0"/>
    <x v="0"/>
    <x v="0"/>
    <x v="0"/>
    <x v="0"/>
    <x v="0"/>
    <x v="0"/>
    <x v="0"/>
  </r>
  <r>
    <x v="0"/>
    <x v="2"/>
    <x v="12"/>
    <x v="55"/>
    <x v="3"/>
    <n v="0"/>
    <n v="0"/>
    <n v="0"/>
    <n v="0"/>
    <n v="0"/>
    <n v="0"/>
    <n v="0"/>
    <x v="0"/>
    <x v="0"/>
    <x v="0"/>
    <x v="0"/>
    <x v="0"/>
    <x v="0"/>
    <x v="0"/>
    <x v="0"/>
    <x v="0"/>
    <x v="0"/>
  </r>
  <r>
    <x v="0"/>
    <x v="2"/>
    <x v="13"/>
    <x v="56"/>
    <x v="3"/>
    <n v="0"/>
    <n v="0"/>
    <n v="0"/>
    <n v="0"/>
    <n v="0"/>
    <n v="0"/>
    <n v="0"/>
    <x v="0"/>
    <x v="0"/>
    <x v="0"/>
    <x v="0"/>
    <x v="0"/>
    <x v="0"/>
    <x v="0"/>
    <x v="0"/>
    <x v="0"/>
    <x v="0"/>
  </r>
  <r>
    <x v="0"/>
    <x v="2"/>
    <x v="13"/>
    <x v="57"/>
    <x v="3"/>
    <n v="3278.22"/>
    <n v="1366.11"/>
    <n v="4644.33"/>
    <n v="21"/>
    <n v="24273"/>
    <n v="242730"/>
    <n v="0.19"/>
    <x v="0"/>
    <x v="0"/>
    <x v="0"/>
    <x v="0"/>
    <x v="0"/>
    <x v="0"/>
    <x v="0"/>
    <x v="0"/>
    <x v="0"/>
    <x v="0"/>
  </r>
  <r>
    <x v="0"/>
    <x v="2"/>
    <x v="13"/>
    <x v="58"/>
    <x v="3"/>
    <n v="1473.22"/>
    <n v="2972.83"/>
    <n v="4446.05"/>
    <n v="23"/>
    <n v="0"/>
    <n v="0"/>
    <n v="0"/>
    <x v="0"/>
    <x v="0"/>
    <x v="0"/>
    <x v="0"/>
    <x v="0"/>
    <x v="0"/>
    <x v="0"/>
    <x v="0"/>
    <x v="0"/>
    <x v="0"/>
  </r>
  <r>
    <x v="0"/>
    <x v="2"/>
    <x v="14"/>
    <x v="59"/>
    <x v="3"/>
    <n v="588.05999999999995"/>
    <n v="2954.24"/>
    <n v="3542.2999999999997"/>
    <n v="103"/>
    <n v="8277"/>
    <n v="57939"/>
    <n v="0.43"/>
    <x v="0"/>
    <x v="0"/>
    <x v="0"/>
    <x v="0"/>
    <x v="0"/>
    <x v="0"/>
    <x v="0"/>
    <x v="0"/>
    <x v="0"/>
    <x v="0"/>
  </r>
  <r>
    <x v="0"/>
    <x v="2"/>
    <x v="15"/>
    <x v="60"/>
    <x v="3"/>
    <n v="0"/>
    <n v="0"/>
    <n v="0"/>
    <n v="0"/>
    <n v="0"/>
    <n v="0"/>
    <n v="0"/>
    <x v="0"/>
    <x v="0"/>
    <x v="0"/>
    <x v="0"/>
    <x v="0"/>
    <x v="0"/>
    <x v="0"/>
    <x v="0"/>
    <x v="0"/>
    <x v="0"/>
  </r>
  <r>
    <x v="0"/>
    <x v="2"/>
    <x v="16"/>
    <x v="61"/>
    <x v="3"/>
    <n v="840.65"/>
    <n v="121.55"/>
    <n v="962.19999999999993"/>
    <n v="4"/>
    <n v="0"/>
    <n v="0"/>
    <n v="0"/>
    <x v="0"/>
    <x v="0"/>
    <x v="0"/>
    <x v="0"/>
    <x v="0"/>
    <x v="0"/>
    <x v="0"/>
    <x v="0"/>
    <x v="0"/>
    <x v="0"/>
  </r>
  <r>
    <x v="0"/>
    <x v="2"/>
    <x v="16"/>
    <x v="13"/>
    <x v="3"/>
    <n v="0"/>
    <n v="0"/>
    <n v="0"/>
    <n v="0"/>
    <n v="0"/>
    <n v="0"/>
    <n v="0"/>
    <x v="0"/>
    <x v="0"/>
    <x v="0"/>
    <x v="0"/>
    <x v="0"/>
    <x v="0"/>
    <x v="0"/>
    <x v="0"/>
    <x v="0"/>
    <x v="0"/>
  </r>
  <r>
    <x v="0"/>
    <x v="2"/>
    <x v="17"/>
    <x v="62"/>
    <x v="3"/>
    <n v="78"/>
    <n v="28.8"/>
    <n v="106.8"/>
    <n v="12"/>
    <n v="0"/>
    <n v="0"/>
    <n v="0"/>
    <x v="0"/>
    <x v="0"/>
    <x v="0"/>
    <x v="0"/>
    <x v="0"/>
    <x v="0"/>
    <x v="0"/>
    <x v="0"/>
    <x v="0"/>
    <x v="0"/>
  </r>
  <r>
    <x v="0"/>
    <x v="2"/>
    <x v="17"/>
    <x v="63"/>
    <x v="3"/>
    <n v="77.290000000000006"/>
    <n v="760.02"/>
    <n v="837.31"/>
    <n v="9"/>
    <n v="0"/>
    <n v="0"/>
    <n v="0"/>
    <x v="0"/>
    <x v="0"/>
    <x v="0"/>
    <x v="0"/>
    <x v="0"/>
    <x v="0"/>
    <x v="0"/>
    <x v="0"/>
    <x v="0"/>
    <x v="0"/>
  </r>
  <r>
    <x v="0"/>
    <x v="2"/>
    <x v="18"/>
    <x v="64"/>
    <x v="3"/>
    <n v="7973.96"/>
    <n v="1278.21"/>
    <n v="9252.17"/>
    <n v="85"/>
    <n v="22723"/>
    <n v="159061"/>
    <n v="0.41"/>
    <x v="0"/>
    <x v="0"/>
    <x v="0"/>
    <x v="0"/>
    <x v="0"/>
    <x v="0"/>
    <x v="0"/>
    <x v="0"/>
    <x v="0"/>
    <x v="0"/>
  </r>
  <r>
    <x v="0"/>
    <x v="2"/>
    <x v="18"/>
    <x v="65"/>
    <x v="3"/>
    <n v="94.4"/>
    <n v="0"/>
    <n v="94.4"/>
    <n v="3"/>
    <n v="0"/>
    <n v="0"/>
    <n v="0"/>
    <x v="0"/>
    <x v="0"/>
    <x v="0"/>
    <x v="0"/>
    <x v="0"/>
    <x v="0"/>
    <x v="0"/>
    <x v="0"/>
    <x v="0"/>
    <x v="0"/>
  </r>
  <r>
    <x v="0"/>
    <x v="2"/>
    <x v="19"/>
    <x v="66"/>
    <x v="3"/>
    <n v="232.16"/>
    <n v="436.67"/>
    <n v="668.83"/>
    <n v="11"/>
    <n v="0"/>
    <n v="0"/>
    <n v="0"/>
    <x v="0"/>
    <x v="0"/>
    <x v="0"/>
    <x v="0"/>
    <x v="0"/>
    <x v="0"/>
    <x v="0"/>
    <x v="0"/>
    <x v="0"/>
    <x v="0"/>
  </r>
  <r>
    <x v="0"/>
    <x v="2"/>
    <x v="20"/>
    <x v="67"/>
    <x v="3"/>
    <n v="102557.1"/>
    <n v="15748.51"/>
    <n v="118305.61"/>
    <n v="67"/>
    <n v="0"/>
    <n v="0"/>
    <n v="0"/>
    <x v="0"/>
    <x v="0"/>
    <x v="0"/>
    <x v="0"/>
    <x v="0"/>
    <x v="0"/>
    <x v="0"/>
    <x v="0"/>
    <x v="0"/>
    <x v="0"/>
  </r>
  <r>
    <x v="0"/>
    <x v="2"/>
    <x v="20"/>
    <x v="68"/>
    <x v="3"/>
    <n v="95951.21"/>
    <n v="53236.12"/>
    <n v="149187.33000000002"/>
    <n v="93"/>
    <n v="0"/>
    <n v="0"/>
    <n v="0"/>
    <x v="0"/>
    <x v="0"/>
    <x v="0"/>
    <x v="0"/>
    <x v="0"/>
    <x v="0"/>
    <x v="0"/>
    <x v="0"/>
    <x v="0"/>
    <x v="0"/>
  </r>
  <r>
    <x v="0"/>
    <x v="2"/>
    <x v="21"/>
    <x v="69"/>
    <x v="3"/>
    <n v="1940.98"/>
    <n v="2454.77"/>
    <n v="4395.75"/>
    <n v="22"/>
    <n v="31000"/>
    <n v="310000"/>
    <n v="0.14000000000000001"/>
    <x v="0"/>
    <x v="0"/>
    <x v="0"/>
    <x v="0"/>
    <x v="0"/>
    <x v="0"/>
    <x v="0"/>
    <x v="0"/>
    <x v="0"/>
    <x v="0"/>
  </r>
  <r>
    <x v="0"/>
    <x v="2"/>
    <x v="21"/>
    <x v="70"/>
    <x v="3"/>
    <n v="2029.38"/>
    <n v="2344.92"/>
    <n v="4374.3"/>
    <n v="14"/>
    <n v="62000"/>
    <n v="620000"/>
    <n v="7.0000000000000007E-2"/>
    <x v="0"/>
    <x v="0"/>
    <x v="0"/>
    <x v="0"/>
    <x v="0"/>
    <x v="0"/>
    <x v="0"/>
    <x v="0"/>
    <x v="0"/>
    <x v="0"/>
  </r>
  <r>
    <x v="0"/>
    <x v="2"/>
    <x v="21"/>
    <x v="71"/>
    <x v="3"/>
    <n v="2923.86"/>
    <n v="9109.5499999999993"/>
    <n v="12033.41"/>
    <n v="37"/>
    <n v="50623"/>
    <n v="506230"/>
    <n v="0.24"/>
    <x v="0"/>
    <x v="0"/>
    <x v="0"/>
    <x v="0"/>
    <x v="0"/>
    <x v="0"/>
    <x v="0"/>
    <x v="0"/>
    <x v="0"/>
    <x v="0"/>
  </r>
  <r>
    <x v="0"/>
    <x v="2"/>
    <x v="21"/>
    <x v="72"/>
    <x v="3"/>
    <n v="2596.96"/>
    <n v="3769.57"/>
    <n v="6366.5300000000007"/>
    <n v="49"/>
    <n v="29977"/>
    <n v="299770"/>
    <n v="0.21"/>
    <x v="0"/>
    <x v="0"/>
    <x v="0"/>
    <x v="0"/>
    <x v="0"/>
    <x v="0"/>
    <x v="0"/>
    <x v="0"/>
    <x v="0"/>
    <x v="0"/>
  </r>
  <r>
    <x v="0"/>
    <x v="2"/>
    <x v="21"/>
    <x v="73"/>
    <x v="3"/>
    <n v="4418.2700000000004"/>
    <n v="4006.3"/>
    <n v="8424.57"/>
    <n v="48"/>
    <n v="27900"/>
    <n v="279000"/>
    <n v="0.3"/>
    <x v="0"/>
    <x v="0"/>
    <x v="0"/>
    <x v="0"/>
    <x v="0"/>
    <x v="0"/>
    <x v="0"/>
    <x v="0"/>
    <x v="0"/>
    <x v="0"/>
  </r>
  <r>
    <x v="0"/>
    <x v="2"/>
    <x v="22"/>
    <x v="74"/>
    <x v="3"/>
    <n v="1086.32"/>
    <n v="1511.68"/>
    <n v="2598"/>
    <n v="8"/>
    <n v="13423"/>
    <n v="134230"/>
    <n v="0.19"/>
    <x v="0"/>
    <x v="0"/>
    <x v="0"/>
    <x v="0"/>
    <x v="0"/>
    <x v="0"/>
    <x v="0"/>
    <x v="0"/>
    <x v="0"/>
    <x v="0"/>
  </r>
  <r>
    <x v="0"/>
    <x v="2"/>
    <x v="22"/>
    <x v="75"/>
    <x v="3"/>
    <n v="1118.19"/>
    <n v="3457.26"/>
    <n v="4575.4500000000007"/>
    <n v="17"/>
    <n v="14477"/>
    <n v="144770"/>
    <n v="0.32"/>
    <x v="0"/>
    <x v="0"/>
    <x v="0"/>
    <x v="0"/>
    <x v="0"/>
    <x v="0"/>
    <x v="0"/>
    <x v="0"/>
    <x v="0"/>
    <x v="0"/>
  </r>
  <r>
    <x v="0"/>
    <x v="2"/>
    <x v="22"/>
    <x v="76"/>
    <x v="3"/>
    <n v="1809.59"/>
    <n v="2731.03"/>
    <n v="4540.62"/>
    <n v="19"/>
    <n v="13950"/>
    <n v="139500"/>
    <n v="0.33"/>
    <x v="0"/>
    <x v="0"/>
    <x v="0"/>
    <x v="0"/>
    <x v="0"/>
    <x v="0"/>
    <x v="0"/>
    <x v="0"/>
    <x v="0"/>
    <x v="0"/>
  </r>
  <r>
    <x v="0"/>
    <x v="2"/>
    <x v="22"/>
    <x v="121"/>
    <x v="3"/>
    <n v="829.18"/>
    <n v="3496.77"/>
    <n v="4325.95"/>
    <n v="8"/>
    <e v="#N/A"/>
    <e v="#N/A"/>
    <n v="0"/>
    <x v="0"/>
    <x v="0"/>
    <x v="0"/>
    <x v="0"/>
    <x v="0"/>
    <x v="0"/>
    <x v="0"/>
    <x v="0"/>
    <x v="0"/>
    <x v="0"/>
  </r>
  <r>
    <x v="0"/>
    <x v="2"/>
    <x v="23"/>
    <x v="77"/>
    <x v="3"/>
    <n v="0"/>
    <n v="0"/>
    <n v="0"/>
    <n v="0"/>
    <n v="0"/>
    <n v="0"/>
    <n v="0"/>
    <x v="0"/>
    <x v="0"/>
    <x v="0"/>
    <x v="0"/>
    <x v="0"/>
    <x v="0"/>
    <x v="0"/>
    <x v="0"/>
    <x v="0"/>
    <x v="0"/>
  </r>
  <r>
    <x v="0"/>
    <x v="2"/>
    <x v="24"/>
    <x v="78"/>
    <x v="3"/>
    <n v="215.25"/>
    <n v="611.4"/>
    <n v="826.65"/>
    <n v="22"/>
    <n v="20677"/>
    <n v="144739"/>
    <n v="0.04"/>
    <x v="0"/>
    <x v="0"/>
    <x v="0"/>
    <x v="0"/>
    <x v="0"/>
    <x v="0"/>
    <x v="0"/>
    <x v="0"/>
    <x v="0"/>
    <x v="0"/>
  </r>
  <r>
    <x v="0"/>
    <x v="2"/>
    <x v="24"/>
    <x v="79"/>
    <x v="3"/>
    <n v="0"/>
    <n v="0"/>
    <n v="0"/>
    <n v="0"/>
    <n v="20150"/>
    <n v="141050"/>
    <n v="0"/>
    <x v="0"/>
    <x v="0"/>
    <x v="0"/>
    <x v="0"/>
    <x v="0"/>
    <x v="0"/>
    <x v="0"/>
    <x v="0"/>
    <x v="0"/>
    <x v="0"/>
  </r>
  <r>
    <x v="0"/>
    <x v="2"/>
    <x v="24"/>
    <x v="81"/>
    <x v="3"/>
    <n v="294.45999999999998"/>
    <n v="185.64"/>
    <n v="480.09999999999997"/>
    <n v="14"/>
    <n v="18600"/>
    <n v="130200"/>
    <n v="0.03"/>
    <x v="0"/>
    <x v="0"/>
    <x v="0"/>
    <x v="0"/>
    <x v="0"/>
    <x v="0"/>
    <x v="0"/>
    <x v="0"/>
    <x v="0"/>
    <x v="0"/>
  </r>
  <r>
    <x v="0"/>
    <x v="2"/>
    <x v="24"/>
    <x v="82"/>
    <x v="3"/>
    <n v="7464.82"/>
    <n v="4959.07"/>
    <n v="12423.89"/>
    <n v="361"/>
    <n v="18600"/>
    <n v="130200"/>
    <n v="0.67"/>
    <x v="0"/>
    <x v="0"/>
    <x v="0"/>
    <x v="0"/>
    <x v="0"/>
    <x v="0"/>
    <x v="0"/>
    <x v="0"/>
    <x v="0"/>
    <x v="0"/>
  </r>
  <r>
    <x v="0"/>
    <x v="2"/>
    <x v="24"/>
    <x v="122"/>
    <x v="3"/>
    <n v="501.06"/>
    <n v="449.04"/>
    <n v="950.1"/>
    <n v="28"/>
    <e v="#N/A"/>
    <e v="#N/A"/>
    <n v="0"/>
    <x v="0"/>
    <x v="0"/>
    <x v="0"/>
    <x v="0"/>
    <x v="0"/>
    <x v="0"/>
    <x v="0"/>
    <x v="0"/>
    <x v="0"/>
    <x v="0"/>
  </r>
  <r>
    <x v="0"/>
    <x v="2"/>
    <x v="24"/>
    <x v="83"/>
    <x v="3"/>
    <n v="982.22"/>
    <n v="626.16"/>
    <n v="1608.38"/>
    <n v="47"/>
    <n v="17050"/>
    <n v="119350"/>
    <n v="0.09"/>
    <x v="0"/>
    <x v="0"/>
    <x v="0"/>
    <x v="0"/>
    <x v="0"/>
    <x v="0"/>
    <x v="0"/>
    <x v="0"/>
    <x v="0"/>
    <x v="0"/>
  </r>
  <r>
    <x v="0"/>
    <x v="2"/>
    <x v="24"/>
    <x v="10"/>
    <x v="3"/>
    <n v="145.6"/>
    <n v="0"/>
    <n v="145.6"/>
    <n v="2"/>
    <n v="44423"/>
    <n v="310961"/>
    <n v="0"/>
    <x v="0"/>
    <x v="0"/>
    <x v="0"/>
    <x v="0"/>
    <x v="0"/>
    <x v="0"/>
    <x v="0"/>
    <x v="0"/>
    <x v="0"/>
    <x v="0"/>
  </r>
  <r>
    <x v="0"/>
    <x v="2"/>
    <x v="24"/>
    <x v="13"/>
    <x v="3"/>
    <n v="0"/>
    <n v="0"/>
    <n v="0"/>
    <n v="0"/>
    <n v="0"/>
    <n v="0"/>
    <n v="0"/>
    <x v="0"/>
    <x v="0"/>
    <x v="0"/>
    <x v="0"/>
    <x v="0"/>
    <x v="0"/>
    <x v="0"/>
    <x v="0"/>
    <x v="0"/>
    <x v="0"/>
  </r>
  <r>
    <x v="0"/>
    <x v="2"/>
    <x v="24"/>
    <x v="86"/>
    <x v="3"/>
    <n v="3679.35"/>
    <n v="1739.73"/>
    <n v="5419.08"/>
    <n v="123"/>
    <n v="15500"/>
    <n v="108500"/>
    <n v="0.35"/>
    <x v="0"/>
    <x v="0"/>
    <x v="0"/>
    <x v="0"/>
    <x v="0"/>
    <x v="0"/>
    <x v="0"/>
    <x v="0"/>
    <x v="0"/>
    <x v="0"/>
  </r>
  <r>
    <x v="0"/>
    <x v="2"/>
    <x v="25"/>
    <x v="32"/>
    <x v="3"/>
    <n v="0"/>
    <n v="2046.68"/>
    <n v="2046.68"/>
    <n v="1"/>
    <n v="17577"/>
    <n v="123039"/>
    <n v="0.12"/>
    <x v="0"/>
    <x v="0"/>
    <x v="0"/>
    <x v="0"/>
    <x v="0"/>
    <x v="0"/>
    <x v="0"/>
    <x v="0"/>
    <x v="0"/>
    <x v="0"/>
  </r>
  <r>
    <x v="0"/>
    <x v="2"/>
    <x v="26"/>
    <x v="87"/>
    <x v="3"/>
    <n v="0"/>
    <n v="0"/>
    <n v="0"/>
    <n v="0"/>
    <n v="4650"/>
    <n v="32550"/>
    <n v="0"/>
    <x v="0"/>
    <x v="0"/>
    <x v="0"/>
    <x v="0"/>
    <x v="0"/>
    <x v="0"/>
    <x v="0"/>
    <x v="0"/>
    <x v="0"/>
    <x v="0"/>
  </r>
  <r>
    <x v="0"/>
    <x v="2"/>
    <x v="26"/>
    <x v="88"/>
    <x v="3"/>
    <n v="0"/>
    <n v="0"/>
    <n v="0"/>
    <n v="0"/>
    <n v="4650"/>
    <n v="32550"/>
    <n v="0"/>
    <x v="0"/>
    <x v="0"/>
    <x v="0"/>
    <x v="0"/>
    <x v="0"/>
    <x v="0"/>
    <x v="0"/>
    <x v="0"/>
    <x v="0"/>
    <x v="0"/>
  </r>
  <r>
    <x v="0"/>
    <x v="2"/>
    <x v="27"/>
    <x v="89"/>
    <x v="3"/>
    <n v="0"/>
    <n v="0"/>
    <n v="0"/>
    <n v="0"/>
    <n v="6727"/>
    <n v="47089"/>
    <n v="0"/>
    <x v="0"/>
    <x v="0"/>
    <x v="0"/>
    <x v="0"/>
    <x v="0"/>
    <x v="0"/>
    <x v="0"/>
    <x v="0"/>
    <x v="0"/>
    <x v="0"/>
  </r>
  <r>
    <x v="0"/>
    <x v="2"/>
    <x v="27"/>
    <x v="90"/>
    <x v="3"/>
    <n v="0"/>
    <n v="0"/>
    <n v="0"/>
    <n v="0"/>
    <n v="6727"/>
    <n v="47089"/>
    <n v="0"/>
    <x v="0"/>
    <x v="0"/>
    <x v="0"/>
    <x v="0"/>
    <x v="0"/>
    <x v="0"/>
    <x v="0"/>
    <x v="0"/>
    <x v="0"/>
    <x v="0"/>
  </r>
  <r>
    <x v="0"/>
    <x v="2"/>
    <x v="27"/>
    <x v="91"/>
    <x v="3"/>
    <n v="0"/>
    <n v="0"/>
    <n v="0"/>
    <n v="0"/>
    <n v="6727"/>
    <n v="47089"/>
    <n v="0"/>
    <x v="0"/>
    <x v="0"/>
    <x v="0"/>
    <x v="0"/>
    <x v="0"/>
    <x v="0"/>
    <x v="0"/>
    <x v="0"/>
    <x v="0"/>
    <x v="0"/>
  </r>
  <r>
    <x v="0"/>
    <x v="2"/>
    <x v="28"/>
    <x v="92"/>
    <x v="3"/>
    <n v="0"/>
    <n v="0"/>
    <n v="0"/>
    <n v="0"/>
    <n v="0"/>
    <n v="0"/>
    <n v="0"/>
    <x v="0"/>
    <x v="0"/>
    <x v="0"/>
    <x v="0"/>
    <x v="0"/>
    <x v="0"/>
    <x v="0"/>
    <x v="0"/>
    <x v="0"/>
    <x v="0"/>
  </r>
  <r>
    <x v="0"/>
    <x v="2"/>
    <x v="29"/>
    <x v="93"/>
    <x v="3"/>
    <n v="1564.56"/>
    <n v="646.94000000000005"/>
    <n v="2211.5"/>
    <n v="12"/>
    <n v="0"/>
    <n v="0"/>
    <n v="0"/>
    <x v="0"/>
    <x v="0"/>
    <x v="0"/>
    <x v="0"/>
    <x v="0"/>
    <x v="0"/>
    <x v="0"/>
    <x v="0"/>
    <x v="0"/>
    <x v="0"/>
  </r>
  <r>
    <x v="0"/>
    <x v="2"/>
    <x v="29"/>
    <x v="94"/>
    <x v="3"/>
    <n v="2553.92"/>
    <n v="866"/>
    <n v="3419.92"/>
    <n v="14"/>
    <n v="0"/>
    <n v="0"/>
    <n v="0"/>
    <x v="0"/>
    <x v="0"/>
    <x v="0"/>
    <x v="0"/>
    <x v="0"/>
    <x v="0"/>
    <x v="0"/>
    <x v="0"/>
    <x v="0"/>
    <x v="0"/>
  </r>
  <r>
    <x v="0"/>
    <x v="2"/>
    <x v="29"/>
    <x v="95"/>
    <x v="3"/>
    <n v="318.11"/>
    <n v="242.19"/>
    <n v="560.29999999999995"/>
    <n v="4"/>
    <n v="0"/>
    <n v="0"/>
    <n v="0"/>
    <x v="0"/>
    <x v="0"/>
    <x v="0"/>
    <x v="0"/>
    <x v="0"/>
    <x v="0"/>
    <x v="0"/>
    <x v="0"/>
    <x v="0"/>
    <x v="0"/>
  </r>
  <r>
    <x v="0"/>
    <x v="2"/>
    <x v="29"/>
    <x v="124"/>
    <x v="3"/>
    <n v="4281.32"/>
    <n v="3913.75"/>
    <n v="8195.07"/>
    <n v="60"/>
    <e v="#N/A"/>
    <e v="#N/A"/>
    <n v="0"/>
    <x v="0"/>
    <x v="0"/>
    <x v="0"/>
    <x v="0"/>
    <x v="0"/>
    <x v="0"/>
    <x v="0"/>
    <x v="0"/>
    <x v="0"/>
    <x v="0"/>
  </r>
  <r>
    <x v="0"/>
    <x v="2"/>
    <x v="29"/>
    <x v="96"/>
    <x v="3"/>
    <n v="3710.37"/>
    <n v="1750.52"/>
    <n v="5460.8899999999994"/>
    <n v="47"/>
    <n v="0"/>
    <n v="0"/>
    <n v="0"/>
    <x v="0"/>
    <x v="0"/>
    <x v="0"/>
    <x v="0"/>
    <x v="0"/>
    <x v="0"/>
    <x v="0"/>
    <x v="0"/>
    <x v="0"/>
    <x v="0"/>
  </r>
  <r>
    <x v="0"/>
    <x v="2"/>
    <x v="29"/>
    <x v="97"/>
    <x v="3"/>
    <n v="3057.99"/>
    <n v="3545.42"/>
    <n v="6603.41"/>
    <n v="27"/>
    <n v="17577"/>
    <n v="175770"/>
    <n v="0.38"/>
    <x v="0"/>
    <x v="0"/>
    <x v="0"/>
    <x v="0"/>
    <x v="0"/>
    <x v="0"/>
    <x v="0"/>
    <x v="0"/>
    <x v="0"/>
    <x v="0"/>
  </r>
  <r>
    <x v="0"/>
    <x v="2"/>
    <x v="30"/>
    <x v="98"/>
    <x v="3"/>
    <n v="9182.7999999999993"/>
    <n v="72844.02"/>
    <n v="82026.820000000007"/>
    <n v="259"/>
    <n v="36177"/>
    <n v="253239"/>
    <n v="2.27"/>
    <x v="0"/>
    <x v="0"/>
    <x v="0"/>
    <x v="0"/>
    <x v="0"/>
    <x v="0"/>
    <x v="0"/>
    <x v="0"/>
    <x v="0"/>
    <x v="0"/>
  </r>
  <r>
    <x v="0"/>
    <x v="2"/>
    <x v="30"/>
    <x v="99"/>
    <x v="3"/>
    <n v="15644.32"/>
    <n v="91897.58"/>
    <n v="107541.9"/>
    <n v="423"/>
    <n v="16027"/>
    <n v="112189"/>
    <n v="6.71"/>
    <x v="0"/>
    <x v="0"/>
    <x v="0"/>
    <x v="0"/>
    <x v="0"/>
    <x v="0"/>
    <x v="0"/>
    <x v="0"/>
    <x v="0"/>
    <x v="0"/>
  </r>
  <r>
    <x v="0"/>
    <x v="2"/>
    <x v="30"/>
    <x v="100"/>
    <x v="3"/>
    <n v="7261.69"/>
    <n v="69501.81"/>
    <n v="76763.5"/>
    <n v="280"/>
    <n v="14477"/>
    <n v="101339"/>
    <n v="5.3"/>
    <x v="0"/>
    <x v="0"/>
    <x v="0"/>
    <x v="0"/>
    <x v="0"/>
    <x v="0"/>
    <x v="0"/>
    <x v="0"/>
    <x v="0"/>
    <x v="0"/>
  </r>
  <r>
    <x v="0"/>
    <x v="2"/>
    <x v="30"/>
    <x v="101"/>
    <x v="3"/>
    <n v="5476.8"/>
    <n v="46552.94"/>
    <n v="52029.740000000005"/>
    <n v="180"/>
    <n v="10323"/>
    <n v="72261"/>
    <n v="5.04"/>
    <x v="0"/>
    <x v="0"/>
    <x v="0"/>
    <x v="0"/>
    <x v="0"/>
    <x v="0"/>
    <x v="0"/>
    <x v="0"/>
    <x v="0"/>
    <x v="0"/>
  </r>
  <r>
    <x v="0"/>
    <x v="2"/>
    <x v="30"/>
    <x v="102"/>
    <x v="3"/>
    <n v="2508.86"/>
    <n v="22674.82"/>
    <n v="25183.68"/>
    <n v="66"/>
    <n v="0"/>
    <n v="0"/>
    <n v="0"/>
    <x v="0"/>
    <x v="0"/>
    <x v="0"/>
    <x v="0"/>
    <x v="0"/>
    <x v="0"/>
    <x v="0"/>
    <x v="0"/>
    <x v="0"/>
    <x v="0"/>
  </r>
  <r>
    <x v="0"/>
    <x v="2"/>
    <x v="30"/>
    <x v="103"/>
    <x v="3"/>
    <n v="748.68"/>
    <n v="6834.12"/>
    <n v="7582.8"/>
    <n v="7"/>
    <n v="0"/>
    <n v="0"/>
    <n v="0"/>
    <x v="0"/>
    <x v="0"/>
    <x v="0"/>
    <x v="0"/>
    <x v="0"/>
    <x v="0"/>
    <x v="0"/>
    <x v="0"/>
    <x v="0"/>
    <x v="0"/>
  </r>
  <r>
    <x v="0"/>
    <x v="2"/>
    <x v="30"/>
    <x v="104"/>
    <x v="3"/>
    <n v="306.97000000000003"/>
    <n v="5898.3"/>
    <n v="6205.27"/>
    <n v="26"/>
    <n v="7223"/>
    <n v="50561"/>
    <n v="0.86"/>
    <x v="0"/>
    <x v="0"/>
    <x v="0"/>
    <x v="0"/>
    <x v="0"/>
    <x v="0"/>
    <x v="0"/>
    <x v="0"/>
    <x v="0"/>
    <x v="0"/>
  </r>
  <r>
    <x v="0"/>
    <x v="2"/>
    <x v="30"/>
    <x v="105"/>
    <x v="3"/>
    <n v="526.28"/>
    <n v="2025.82"/>
    <n v="2552.1"/>
    <n v="9"/>
    <n v="0"/>
    <n v="0"/>
    <n v="0"/>
    <x v="0"/>
    <x v="0"/>
    <x v="0"/>
    <x v="0"/>
    <x v="0"/>
    <x v="0"/>
    <x v="0"/>
    <x v="0"/>
    <x v="0"/>
    <x v="0"/>
  </r>
  <r>
    <x v="0"/>
    <x v="2"/>
    <x v="30"/>
    <x v="106"/>
    <x v="3"/>
    <n v="8370.61"/>
    <n v="16651.18"/>
    <n v="25021.79"/>
    <n v="69"/>
    <n v="17050"/>
    <n v="119350"/>
    <n v="1.47"/>
    <x v="0"/>
    <x v="0"/>
    <x v="0"/>
    <x v="0"/>
    <x v="0"/>
    <x v="0"/>
    <x v="0"/>
    <x v="0"/>
    <x v="0"/>
    <x v="0"/>
  </r>
  <r>
    <x v="0"/>
    <x v="2"/>
    <x v="31"/>
    <x v="107"/>
    <x v="3"/>
    <n v="1663.2"/>
    <n v="2248.12"/>
    <n v="3911.3199999999997"/>
    <n v="23"/>
    <n v="0"/>
    <n v="0"/>
    <n v="0"/>
    <x v="0"/>
    <x v="0"/>
    <x v="0"/>
    <x v="0"/>
    <x v="0"/>
    <x v="0"/>
    <x v="0"/>
    <x v="0"/>
    <x v="0"/>
    <x v="0"/>
  </r>
  <r>
    <x v="0"/>
    <x v="2"/>
    <x v="31"/>
    <x v="108"/>
    <x v="3"/>
    <n v="669.7"/>
    <n v="696.8"/>
    <n v="1366.5"/>
    <n v="8"/>
    <n v="0"/>
    <n v="0"/>
    <n v="0"/>
    <x v="0"/>
    <x v="0"/>
    <x v="0"/>
    <x v="0"/>
    <x v="0"/>
    <x v="0"/>
    <x v="0"/>
    <x v="0"/>
    <x v="0"/>
    <x v="0"/>
  </r>
  <r>
    <x v="0"/>
    <x v="2"/>
    <x v="31"/>
    <x v="109"/>
    <x v="3"/>
    <n v="127.2"/>
    <n v="1235.4000000000001"/>
    <n v="1362.6000000000001"/>
    <n v="8"/>
    <n v="0"/>
    <n v="0"/>
    <n v="0"/>
    <x v="0"/>
    <x v="0"/>
    <x v="0"/>
    <x v="0"/>
    <x v="0"/>
    <x v="0"/>
    <x v="0"/>
    <x v="0"/>
    <x v="0"/>
    <x v="0"/>
  </r>
  <r>
    <x v="0"/>
    <x v="2"/>
    <x v="31"/>
    <x v="110"/>
    <x v="3"/>
    <n v="1628.58"/>
    <n v="913.07"/>
    <n v="2541.65"/>
    <n v="13"/>
    <n v="0"/>
    <n v="0"/>
    <n v="0"/>
    <x v="0"/>
    <x v="0"/>
    <x v="0"/>
    <x v="0"/>
    <x v="0"/>
    <x v="0"/>
    <x v="0"/>
    <x v="0"/>
    <x v="0"/>
    <x v="0"/>
  </r>
  <r>
    <x v="0"/>
    <x v="2"/>
    <x v="31"/>
    <x v="111"/>
    <x v="3"/>
    <n v="4107.5600000000004"/>
    <n v="3853.26"/>
    <n v="7960.8200000000006"/>
    <n v="29"/>
    <n v="0"/>
    <n v="0"/>
    <n v="0"/>
    <x v="0"/>
    <x v="0"/>
    <x v="0"/>
    <x v="0"/>
    <x v="0"/>
    <x v="0"/>
    <x v="0"/>
    <x v="0"/>
    <x v="0"/>
    <x v="0"/>
  </r>
  <r>
    <x v="0"/>
    <x v="2"/>
    <x v="31"/>
    <x v="128"/>
    <x v="3"/>
    <n v="24"/>
    <n v="216"/>
    <n v="240"/>
    <n v="1"/>
    <e v="#N/A"/>
    <e v="#N/A"/>
    <n v="0"/>
    <x v="0"/>
    <x v="0"/>
    <x v="0"/>
    <x v="0"/>
    <x v="0"/>
    <x v="0"/>
    <x v="0"/>
    <x v="0"/>
    <x v="0"/>
    <x v="0"/>
  </r>
  <r>
    <x v="0"/>
    <x v="2"/>
    <x v="31"/>
    <x v="112"/>
    <x v="3"/>
    <n v="3420.09"/>
    <n v="1246.25"/>
    <n v="4666.34"/>
    <n v="58"/>
    <n v="13950"/>
    <n v="139500"/>
    <n v="0.33"/>
    <x v="0"/>
    <x v="0"/>
    <x v="0"/>
    <x v="0"/>
    <x v="0"/>
    <x v="0"/>
    <x v="0"/>
    <x v="0"/>
    <x v="0"/>
    <x v="0"/>
  </r>
  <r>
    <x v="0"/>
    <x v="2"/>
    <x v="32"/>
    <x v="113"/>
    <x v="3"/>
    <n v="2780.34"/>
    <n v="9637.64"/>
    <n v="12417.98"/>
    <n v="55"/>
    <n v="5177"/>
    <n v="36239"/>
    <n v="2.4"/>
    <x v="0"/>
    <x v="0"/>
    <x v="0"/>
    <x v="0"/>
    <x v="0"/>
    <x v="0"/>
    <x v="0"/>
    <x v="0"/>
    <x v="0"/>
    <x v="0"/>
  </r>
  <r>
    <x v="0"/>
    <x v="2"/>
    <x v="32"/>
    <x v="114"/>
    <x v="3"/>
    <n v="4382.68"/>
    <n v="29083.599999999999"/>
    <n v="33466.28"/>
    <n v="246"/>
    <n v="31000"/>
    <n v="217000"/>
    <n v="1.08"/>
    <x v="0"/>
    <x v="0"/>
    <x v="0"/>
    <x v="0"/>
    <x v="0"/>
    <x v="0"/>
    <x v="0"/>
    <x v="0"/>
    <x v="0"/>
    <x v="0"/>
  </r>
  <r>
    <x v="0"/>
    <x v="2"/>
    <x v="32"/>
    <x v="115"/>
    <x v="3"/>
    <n v="2496.14"/>
    <n v="12121.14"/>
    <n v="14617.279999999999"/>
    <n v="43"/>
    <n v="0"/>
    <n v="0"/>
    <n v="0"/>
    <x v="0"/>
    <x v="0"/>
    <x v="0"/>
    <x v="0"/>
    <x v="0"/>
    <x v="0"/>
    <x v="0"/>
    <x v="0"/>
    <x v="0"/>
    <x v="0"/>
  </r>
  <r>
    <x v="0"/>
    <x v="2"/>
    <x v="32"/>
    <x v="116"/>
    <x v="3"/>
    <n v="2251.4299999999998"/>
    <n v="15996.53"/>
    <n v="18247.96"/>
    <n v="67"/>
    <n v="0"/>
    <n v="0"/>
    <n v="0"/>
    <x v="0"/>
    <x v="0"/>
    <x v="0"/>
    <x v="0"/>
    <x v="0"/>
    <x v="0"/>
    <x v="0"/>
    <x v="0"/>
    <x v="0"/>
    <x v="0"/>
  </r>
  <r>
    <x v="0"/>
    <x v="2"/>
    <x v="33"/>
    <x v="117"/>
    <x v="3"/>
    <n v="162.32"/>
    <n v="1560.83"/>
    <n v="1723.1499999999999"/>
    <n v="9"/>
    <n v="0"/>
    <n v="0"/>
    <n v="0"/>
    <x v="0"/>
    <x v="0"/>
    <x v="0"/>
    <x v="0"/>
    <x v="0"/>
    <x v="0"/>
    <x v="0"/>
    <x v="0"/>
    <x v="0"/>
    <x v="0"/>
  </r>
  <r>
    <x v="0"/>
    <x v="2"/>
    <x v="33"/>
    <x v="118"/>
    <x v="3"/>
    <n v="2172.36"/>
    <n v="9417.94"/>
    <n v="11590.300000000001"/>
    <n v="54"/>
    <n v="0"/>
    <n v="0"/>
    <n v="0"/>
    <x v="0"/>
    <x v="0"/>
    <x v="0"/>
    <x v="0"/>
    <x v="0"/>
    <x v="0"/>
    <x v="0"/>
    <x v="0"/>
    <x v="0"/>
    <x v="0"/>
  </r>
  <r>
    <x v="0"/>
    <x v="2"/>
    <x v="0"/>
    <x v="0"/>
    <x v="4"/>
    <n v="0"/>
    <n v="0"/>
    <n v="0"/>
    <n v="0"/>
    <n v="24475"/>
    <n v="171325"/>
    <n v="0"/>
    <x v="0"/>
    <x v="0"/>
    <x v="0"/>
    <x v="0"/>
    <x v="0"/>
    <x v="0"/>
    <x v="0"/>
    <x v="0"/>
    <x v="0"/>
    <x v="0"/>
  </r>
  <r>
    <x v="0"/>
    <x v="2"/>
    <x v="0"/>
    <x v="1"/>
    <x v="4"/>
    <n v="0"/>
    <n v="0"/>
    <n v="0"/>
    <n v="0"/>
    <n v="24383"/>
    <n v="170681"/>
    <n v="0"/>
    <x v="0"/>
    <x v="0"/>
    <x v="0"/>
    <x v="0"/>
    <x v="0"/>
    <x v="0"/>
    <x v="0"/>
    <x v="0"/>
    <x v="0"/>
    <x v="0"/>
  </r>
  <r>
    <x v="0"/>
    <x v="2"/>
    <x v="0"/>
    <x v="2"/>
    <x v="4"/>
    <n v="0"/>
    <n v="0"/>
    <n v="0"/>
    <n v="0"/>
    <n v="8165"/>
    <n v="57155"/>
    <n v="0"/>
    <x v="0"/>
    <x v="0"/>
    <x v="0"/>
    <x v="0"/>
    <x v="0"/>
    <x v="0"/>
    <x v="0"/>
    <x v="0"/>
    <x v="0"/>
    <x v="0"/>
  </r>
  <r>
    <x v="0"/>
    <x v="2"/>
    <x v="0"/>
    <x v="3"/>
    <x v="4"/>
    <n v="0"/>
    <n v="0"/>
    <n v="0"/>
    <n v="0"/>
    <n v="8437"/>
    <n v="59059"/>
    <n v="0"/>
    <x v="0"/>
    <x v="0"/>
    <x v="0"/>
    <x v="0"/>
    <x v="0"/>
    <x v="0"/>
    <x v="0"/>
    <x v="0"/>
    <x v="0"/>
    <x v="0"/>
  </r>
  <r>
    <x v="0"/>
    <x v="2"/>
    <x v="0"/>
    <x v="4"/>
    <x v="4"/>
    <n v="0"/>
    <n v="0"/>
    <n v="0"/>
    <n v="0"/>
    <n v="8437"/>
    <n v="59059"/>
    <n v="0"/>
    <x v="0"/>
    <x v="0"/>
    <x v="0"/>
    <x v="0"/>
    <x v="0"/>
    <x v="0"/>
    <x v="0"/>
    <x v="0"/>
    <x v="0"/>
    <x v="0"/>
  </r>
  <r>
    <x v="0"/>
    <x v="2"/>
    <x v="0"/>
    <x v="5"/>
    <x v="4"/>
    <n v="0"/>
    <n v="0"/>
    <n v="0"/>
    <n v="0"/>
    <n v="0"/>
    <n v="0"/>
    <n v="0"/>
    <x v="0"/>
    <x v="0"/>
    <x v="0"/>
    <x v="0"/>
    <x v="0"/>
    <x v="0"/>
    <x v="0"/>
    <x v="0"/>
    <x v="0"/>
    <x v="0"/>
  </r>
  <r>
    <x v="0"/>
    <x v="2"/>
    <x v="0"/>
    <x v="6"/>
    <x v="4"/>
    <n v="0"/>
    <n v="0"/>
    <n v="0"/>
    <n v="0"/>
    <n v="0"/>
    <n v="0"/>
    <n v="0"/>
    <x v="0"/>
    <x v="0"/>
    <x v="0"/>
    <x v="0"/>
    <x v="0"/>
    <x v="0"/>
    <x v="0"/>
    <x v="0"/>
    <x v="0"/>
    <x v="0"/>
  </r>
  <r>
    <x v="0"/>
    <x v="2"/>
    <x v="0"/>
    <x v="7"/>
    <x v="4"/>
    <n v="0"/>
    <n v="0"/>
    <n v="0"/>
    <n v="0"/>
    <n v="5821"/>
    <n v="40747"/>
    <n v="0"/>
    <x v="0"/>
    <x v="0"/>
    <x v="0"/>
    <x v="0"/>
    <x v="0"/>
    <x v="0"/>
    <x v="0"/>
    <x v="0"/>
    <x v="0"/>
    <x v="0"/>
  </r>
  <r>
    <x v="0"/>
    <x v="2"/>
    <x v="0"/>
    <x v="8"/>
    <x v="4"/>
    <n v="0"/>
    <n v="0"/>
    <n v="0"/>
    <n v="0"/>
    <n v="0"/>
    <n v="0"/>
    <n v="0"/>
    <x v="0"/>
    <x v="0"/>
    <x v="0"/>
    <x v="0"/>
    <x v="0"/>
    <x v="0"/>
    <x v="0"/>
    <x v="0"/>
    <x v="0"/>
    <x v="0"/>
  </r>
  <r>
    <x v="0"/>
    <x v="2"/>
    <x v="0"/>
    <x v="119"/>
    <x v="4"/>
    <n v="0"/>
    <n v="0"/>
    <n v="0"/>
    <n v="0"/>
    <e v="#N/A"/>
    <e v="#N/A"/>
    <n v="0"/>
    <x v="0"/>
    <x v="0"/>
    <x v="0"/>
    <x v="0"/>
    <x v="0"/>
    <x v="0"/>
    <x v="0"/>
    <x v="0"/>
    <x v="0"/>
    <x v="0"/>
  </r>
  <r>
    <x v="0"/>
    <x v="2"/>
    <x v="0"/>
    <x v="125"/>
    <x v="4"/>
    <n v="0"/>
    <n v="0"/>
    <n v="0"/>
    <n v="0"/>
    <e v="#N/A"/>
    <e v="#N/A"/>
    <n v="0"/>
    <x v="0"/>
    <x v="0"/>
    <x v="0"/>
    <x v="0"/>
    <x v="0"/>
    <x v="0"/>
    <x v="0"/>
    <x v="0"/>
    <x v="0"/>
    <x v="0"/>
  </r>
  <r>
    <x v="0"/>
    <x v="2"/>
    <x v="1"/>
    <x v="9"/>
    <x v="4"/>
    <n v="18213.23"/>
    <n v="301354.7"/>
    <n v="319567.93"/>
    <n v="32"/>
    <n v="0"/>
    <n v="0"/>
    <n v="0"/>
    <x v="0"/>
    <x v="0"/>
    <x v="0"/>
    <x v="0"/>
    <x v="0"/>
    <x v="0"/>
    <x v="0"/>
    <x v="0"/>
    <x v="0"/>
    <x v="0"/>
  </r>
  <r>
    <x v="0"/>
    <x v="2"/>
    <x v="1"/>
    <x v="10"/>
    <x v="4"/>
    <n v="14474.01"/>
    <n v="511006"/>
    <n v="525480.01"/>
    <n v="29"/>
    <n v="44423"/>
    <n v="310961"/>
    <n v="11.83"/>
    <x v="0"/>
    <x v="0"/>
    <x v="0"/>
    <x v="0"/>
    <x v="0"/>
    <x v="0"/>
    <x v="0"/>
    <x v="0"/>
    <x v="0"/>
    <x v="0"/>
  </r>
  <r>
    <x v="0"/>
    <x v="2"/>
    <x v="1"/>
    <x v="11"/>
    <x v="4"/>
    <n v="0"/>
    <n v="0"/>
    <n v="0"/>
    <n v="0"/>
    <n v="31000"/>
    <n v="217000"/>
    <n v="0"/>
    <x v="0"/>
    <x v="0"/>
    <x v="0"/>
    <x v="0"/>
    <x v="0"/>
    <x v="0"/>
    <x v="0"/>
    <x v="0"/>
    <x v="0"/>
    <x v="0"/>
  </r>
  <r>
    <x v="0"/>
    <x v="2"/>
    <x v="1"/>
    <x v="61"/>
    <x v="4"/>
    <n v="0"/>
    <n v="27611.3"/>
    <n v="27611.3"/>
    <n v="1"/>
    <n v="0"/>
    <n v="0"/>
    <n v="0"/>
    <x v="0"/>
    <x v="0"/>
    <x v="0"/>
    <x v="0"/>
    <x v="0"/>
    <x v="0"/>
    <x v="0"/>
    <x v="0"/>
    <x v="0"/>
    <x v="0"/>
  </r>
  <r>
    <x v="0"/>
    <x v="2"/>
    <x v="1"/>
    <x v="12"/>
    <x v="4"/>
    <n v="0"/>
    <n v="4646.43"/>
    <n v="4646.43"/>
    <n v="2"/>
    <n v="0"/>
    <n v="0"/>
    <n v="0"/>
    <x v="0"/>
    <x v="0"/>
    <x v="0"/>
    <x v="0"/>
    <x v="0"/>
    <x v="0"/>
    <x v="0"/>
    <x v="0"/>
    <x v="0"/>
    <x v="0"/>
  </r>
  <r>
    <x v="0"/>
    <x v="2"/>
    <x v="1"/>
    <x v="13"/>
    <x v="4"/>
    <n v="6202.28"/>
    <n v="1667452"/>
    <n v="1673654.28"/>
    <n v="56"/>
    <n v="0"/>
    <n v="0"/>
    <n v="0"/>
    <x v="0"/>
    <x v="0"/>
    <x v="0"/>
    <x v="0"/>
    <x v="0"/>
    <x v="0"/>
    <x v="0"/>
    <x v="0"/>
    <x v="0"/>
    <x v="0"/>
  </r>
  <r>
    <x v="0"/>
    <x v="2"/>
    <x v="1"/>
    <x v="126"/>
    <x v="4"/>
    <n v="0"/>
    <n v="0"/>
    <n v="0"/>
    <n v="0"/>
    <n v="18600"/>
    <n v="130200"/>
    <n v="0"/>
    <x v="0"/>
    <x v="0"/>
    <x v="0"/>
    <x v="0"/>
    <x v="0"/>
    <x v="0"/>
    <x v="0"/>
    <x v="0"/>
    <x v="0"/>
    <x v="0"/>
  </r>
  <r>
    <x v="0"/>
    <x v="2"/>
    <x v="1"/>
    <x v="14"/>
    <x v="4"/>
    <n v="0"/>
    <n v="2555.3000000000002"/>
    <n v="2555.3000000000002"/>
    <n v="1"/>
    <n v="29977"/>
    <n v="209839"/>
    <n v="0.09"/>
    <x v="0"/>
    <x v="0"/>
    <x v="0"/>
    <x v="0"/>
    <x v="0"/>
    <x v="0"/>
    <x v="0"/>
    <x v="0"/>
    <x v="0"/>
    <x v="0"/>
  </r>
  <r>
    <x v="0"/>
    <x v="2"/>
    <x v="1"/>
    <x v="15"/>
    <x v="4"/>
    <n v="0"/>
    <n v="0"/>
    <n v="0"/>
    <n v="0"/>
    <n v="0"/>
    <n v="0"/>
    <n v="0"/>
    <x v="0"/>
    <x v="0"/>
    <x v="0"/>
    <x v="0"/>
    <x v="0"/>
    <x v="0"/>
    <x v="0"/>
    <x v="0"/>
    <x v="0"/>
    <x v="0"/>
  </r>
  <r>
    <x v="0"/>
    <x v="2"/>
    <x v="2"/>
    <x v="16"/>
    <x v="4"/>
    <n v="2100"/>
    <n v="68132.36"/>
    <n v="70232.36"/>
    <n v="8"/>
    <n v="43400"/>
    <n v="303800"/>
    <n v="1.62"/>
    <x v="0"/>
    <x v="0"/>
    <x v="0"/>
    <x v="0"/>
    <x v="0"/>
    <x v="0"/>
    <x v="0"/>
    <x v="0"/>
    <x v="0"/>
    <x v="0"/>
  </r>
  <r>
    <x v="0"/>
    <x v="2"/>
    <x v="2"/>
    <x v="17"/>
    <x v="4"/>
    <n v="6004.9"/>
    <n v="13802.72"/>
    <n v="19807.62"/>
    <n v="3"/>
    <n v="39277"/>
    <n v="274939"/>
    <n v="0.5"/>
    <x v="0"/>
    <x v="0"/>
    <x v="0"/>
    <x v="0"/>
    <x v="0"/>
    <x v="0"/>
    <x v="0"/>
    <x v="0"/>
    <x v="0"/>
    <x v="0"/>
  </r>
  <r>
    <x v="0"/>
    <x v="2"/>
    <x v="2"/>
    <x v="18"/>
    <x v="4"/>
    <n v="0"/>
    <n v="0"/>
    <n v="0"/>
    <n v="0"/>
    <n v="0"/>
    <n v="0"/>
    <n v="0"/>
    <x v="0"/>
    <x v="0"/>
    <x v="0"/>
    <x v="0"/>
    <x v="0"/>
    <x v="0"/>
    <x v="0"/>
    <x v="0"/>
    <x v="0"/>
    <x v="0"/>
  </r>
  <r>
    <x v="0"/>
    <x v="2"/>
    <x v="3"/>
    <x v="19"/>
    <x v="4"/>
    <n v="0"/>
    <n v="0"/>
    <n v="0"/>
    <n v="0"/>
    <n v="31000"/>
    <n v="310000"/>
    <n v="0"/>
    <x v="0"/>
    <x v="0"/>
    <x v="0"/>
    <x v="0"/>
    <x v="0"/>
    <x v="0"/>
    <x v="0"/>
    <x v="0"/>
    <x v="0"/>
    <x v="0"/>
  </r>
  <r>
    <x v="0"/>
    <x v="2"/>
    <x v="3"/>
    <x v="20"/>
    <x v="4"/>
    <n v="26511.9"/>
    <n v="9238.9500000000007"/>
    <n v="35750.850000000006"/>
    <n v="5"/>
    <n v="0"/>
    <n v="0"/>
    <n v="0"/>
    <x v="0"/>
    <x v="0"/>
    <x v="0"/>
    <x v="0"/>
    <x v="0"/>
    <x v="0"/>
    <x v="0"/>
    <x v="0"/>
    <x v="0"/>
    <x v="0"/>
  </r>
  <r>
    <x v="0"/>
    <x v="2"/>
    <x v="3"/>
    <x v="21"/>
    <x v="4"/>
    <n v="163781.6"/>
    <n v="144038.6"/>
    <n v="307820.2"/>
    <n v="30"/>
    <n v="62000"/>
    <n v="620000"/>
    <n v="4.96"/>
    <x v="0"/>
    <x v="0"/>
    <x v="0"/>
    <x v="0"/>
    <x v="0"/>
    <x v="0"/>
    <x v="0"/>
    <x v="0"/>
    <x v="0"/>
    <x v="0"/>
  </r>
  <r>
    <x v="0"/>
    <x v="2"/>
    <x v="3"/>
    <x v="22"/>
    <x v="4"/>
    <n v="0"/>
    <n v="0"/>
    <n v="0"/>
    <n v="0"/>
    <n v="14973"/>
    <n v="149730"/>
    <n v="0"/>
    <x v="0"/>
    <x v="0"/>
    <x v="0"/>
    <x v="0"/>
    <x v="0"/>
    <x v="0"/>
    <x v="0"/>
    <x v="0"/>
    <x v="0"/>
    <x v="0"/>
  </r>
  <r>
    <x v="0"/>
    <x v="2"/>
    <x v="4"/>
    <x v="23"/>
    <x v="4"/>
    <n v="0"/>
    <n v="0"/>
    <n v="0"/>
    <n v="0"/>
    <n v="12710"/>
    <n v="88970"/>
    <n v="0"/>
    <x v="0"/>
    <x v="0"/>
    <x v="0"/>
    <x v="0"/>
    <x v="0"/>
    <x v="0"/>
    <x v="0"/>
    <x v="0"/>
    <x v="0"/>
    <x v="0"/>
  </r>
  <r>
    <x v="0"/>
    <x v="2"/>
    <x v="4"/>
    <x v="24"/>
    <x v="4"/>
    <n v="0"/>
    <n v="0"/>
    <n v="0"/>
    <n v="0"/>
    <n v="11377"/>
    <n v="79639"/>
    <n v="0"/>
    <x v="0"/>
    <x v="0"/>
    <x v="0"/>
    <x v="0"/>
    <x v="0"/>
    <x v="0"/>
    <x v="0"/>
    <x v="0"/>
    <x v="0"/>
    <x v="0"/>
  </r>
  <r>
    <x v="0"/>
    <x v="2"/>
    <x v="4"/>
    <x v="120"/>
    <x v="4"/>
    <n v="0"/>
    <n v="0"/>
    <n v="0"/>
    <n v="0"/>
    <e v="#N/A"/>
    <e v="#N/A"/>
    <n v="0"/>
    <x v="0"/>
    <x v="0"/>
    <x v="0"/>
    <x v="0"/>
    <x v="0"/>
    <x v="0"/>
    <x v="0"/>
    <x v="0"/>
    <x v="0"/>
    <x v="0"/>
  </r>
  <r>
    <x v="0"/>
    <x v="2"/>
    <x v="4"/>
    <x v="127"/>
    <x v="4"/>
    <n v="0"/>
    <n v="0"/>
    <n v="0"/>
    <n v="0"/>
    <e v="#N/A"/>
    <e v="#N/A"/>
    <n v="0"/>
    <x v="0"/>
    <x v="0"/>
    <x v="0"/>
    <x v="0"/>
    <x v="0"/>
    <x v="0"/>
    <x v="0"/>
    <x v="0"/>
    <x v="0"/>
    <x v="0"/>
  </r>
  <r>
    <x v="0"/>
    <x v="2"/>
    <x v="5"/>
    <x v="25"/>
    <x v="4"/>
    <n v="45900"/>
    <n v="144618.9"/>
    <n v="190518.9"/>
    <n v="5"/>
    <n v="0"/>
    <n v="0"/>
    <n v="0"/>
    <x v="0"/>
    <x v="0"/>
    <x v="0"/>
    <x v="0"/>
    <x v="0"/>
    <x v="0"/>
    <x v="0"/>
    <x v="0"/>
    <x v="0"/>
    <x v="0"/>
  </r>
  <r>
    <x v="0"/>
    <x v="2"/>
    <x v="5"/>
    <x v="26"/>
    <x v="4"/>
    <n v="0"/>
    <n v="913537.7"/>
    <n v="913537.7"/>
    <n v="17"/>
    <n v="0"/>
    <n v="0"/>
    <n v="0"/>
    <x v="0"/>
    <x v="0"/>
    <x v="0"/>
    <x v="0"/>
    <x v="0"/>
    <x v="0"/>
    <x v="0"/>
    <x v="0"/>
    <x v="0"/>
    <x v="0"/>
  </r>
  <r>
    <x v="0"/>
    <x v="2"/>
    <x v="5"/>
    <x v="27"/>
    <x v="4"/>
    <n v="0"/>
    <n v="0"/>
    <n v="0"/>
    <n v="0"/>
    <n v="16523"/>
    <n v="165230"/>
    <n v="0"/>
    <x v="0"/>
    <x v="0"/>
    <x v="0"/>
    <x v="0"/>
    <x v="0"/>
    <x v="0"/>
    <x v="0"/>
    <x v="0"/>
    <x v="0"/>
    <x v="0"/>
  </r>
  <r>
    <x v="0"/>
    <x v="2"/>
    <x v="5"/>
    <x v="29"/>
    <x v="4"/>
    <n v="56556.800000000003"/>
    <n v="502742"/>
    <n v="559298.80000000005"/>
    <n v="15"/>
    <n v="0"/>
    <n v="0"/>
    <n v="0"/>
    <x v="0"/>
    <x v="0"/>
    <x v="0"/>
    <x v="0"/>
    <x v="0"/>
    <x v="0"/>
    <x v="0"/>
    <x v="0"/>
    <x v="0"/>
    <x v="0"/>
  </r>
  <r>
    <x v="0"/>
    <x v="2"/>
    <x v="6"/>
    <x v="30"/>
    <x v="4"/>
    <n v="14432.07"/>
    <n v="659017.1"/>
    <n v="673449.16999999993"/>
    <n v="31"/>
    <n v="0"/>
    <n v="0"/>
    <n v="0"/>
    <x v="0"/>
    <x v="0"/>
    <x v="0"/>
    <x v="0"/>
    <x v="0"/>
    <x v="0"/>
    <x v="0"/>
    <x v="0"/>
    <x v="0"/>
    <x v="0"/>
  </r>
  <r>
    <x v="0"/>
    <x v="2"/>
    <x v="6"/>
    <x v="31"/>
    <x v="4"/>
    <n v="0"/>
    <n v="25565.64"/>
    <n v="25565.64"/>
    <n v="3"/>
    <n v="34100"/>
    <n v="238700"/>
    <n v="0.75"/>
    <x v="0"/>
    <x v="0"/>
    <x v="0"/>
    <x v="0"/>
    <x v="0"/>
    <x v="0"/>
    <x v="0"/>
    <x v="0"/>
    <x v="0"/>
    <x v="0"/>
  </r>
  <r>
    <x v="0"/>
    <x v="2"/>
    <x v="6"/>
    <x v="32"/>
    <x v="4"/>
    <n v="0"/>
    <n v="0"/>
    <n v="0"/>
    <n v="0"/>
    <n v="17577"/>
    <n v="123039"/>
    <n v="0"/>
    <x v="0"/>
    <x v="0"/>
    <x v="0"/>
    <x v="0"/>
    <x v="0"/>
    <x v="0"/>
    <x v="0"/>
    <x v="0"/>
    <x v="0"/>
    <x v="0"/>
  </r>
  <r>
    <x v="0"/>
    <x v="2"/>
    <x v="6"/>
    <x v="33"/>
    <x v="4"/>
    <n v="0"/>
    <n v="43047.81"/>
    <n v="43047.81"/>
    <n v="2"/>
    <n v="0"/>
    <n v="0"/>
    <n v="0"/>
    <x v="0"/>
    <x v="0"/>
    <x v="0"/>
    <x v="0"/>
    <x v="0"/>
    <x v="0"/>
    <x v="0"/>
    <x v="0"/>
    <x v="0"/>
    <x v="0"/>
  </r>
  <r>
    <x v="0"/>
    <x v="2"/>
    <x v="7"/>
    <x v="34"/>
    <x v="4"/>
    <n v="0"/>
    <n v="0"/>
    <n v="0"/>
    <n v="0"/>
    <n v="67177"/>
    <n v="470239"/>
    <n v="0"/>
    <x v="0"/>
    <x v="0"/>
    <x v="0"/>
    <x v="0"/>
    <x v="0"/>
    <x v="0"/>
    <x v="0"/>
    <x v="0"/>
    <x v="0"/>
    <x v="0"/>
  </r>
  <r>
    <x v="0"/>
    <x v="2"/>
    <x v="8"/>
    <x v="35"/>
    <x v="4"/>
    <n v="25850.38"/>
    <n v="379452.5"/>
    <n v="405302.88"/>
    <n v="18"/>
    <n v="0"/>
    <n v="0"/>
    <n v="0"/>
    <x v="0"/>
    <x v="0"/>
    <x v="0"/>
    <x v="0"/>
    <x v="0"/>
    <x v="0"/>
    <x v="0"/>
    <x v="0"/>
    <x v="0"/>
    <x v="0"/>
  </r>
  <r>
    <x v="0"/>
    <x v="2"/>
    <x v="8"/>
    <x v="36"/>
    <x v="4"/>
    <n v="10513.67"/>
    <n v="495038.4"/>
    <n v="505552.07"/>
    <n v="20"/>
    <n v="0"/>
    <n v="0"/>
    <n v="0"/>
    <x v="0"/>
    <x v="0"/>
    <x v="0"/>
    <x v="0"/>
    <x v="0"/>
    <x v="0"/>
    <x v="0"/>
    <x v="0"/>
    <x v="0"/>
    <x v="0"/>
  </r>
  <r>
    <x v="0"/>
    <x v="2"/>
    <x v="9"/>
    <x v="37"/>
    <x v="4"/>
    <n v="0"/>
    <n v="0"/>
    <n v="0"/>
    <n v="0"/>
    <n v="32023"/>
    <n v="224161"/>
    <n v="0"/>
    <x v="0"/>
    <x v="0"/>
    <x v="0"/>
    <x v="0"/>
    <x v="0"/>
    <x v="0"/>
    <x v="0"/>
    <x v="0"/>
    <x v="0"/>
    <x v="0"/>
  </r>
  <r>
    <x v="0"/>
    <x v="2"/>
    <x v="9"/>
    <x v="38"/>
    <x v="4"/>
    <n v="41500.31"/>
    <n v="150104.5"/>
    <n v="191604.81"/>
    <n v="7"/>
    <n v="0"/>
    <n v="0"/>
    <n v="0"/>
    <x v="0"/>
    <x v="0"/>
    <x v="0"/>
    <x v="0"/>
    <x v="0"/>
    <x v="0"/>
    <x v="0"/>
    <x v="0"/>
    <x v="0"/>
    <x v="0"/>
  </r>
  <r>
    <x v="0"/>
    <x v="2"/>
    <x v="9"/>
    <x v="39"/>
    <x v="4"/>
    <n v="0"/>
    <n v="0"/>
    <n v="0"/>
    <n v="0"/>
    <n v="18352"/>
    <n v="128464"/>
    <n v="0"/>
    <x v="0"/>
    <x v="0"/>
    <x v="0"/>
    <x v="0"/>
    <x v="0"/>
    <x v="0"/>
    <x v="0"/>
    <x v="0"/>
    <x v="0"/>
    <x v="0"/>
  </r>
  <r>
    <x v="0"/>
    <x v="2"/>
    <x v="9"/>
    <x v="40"/>
    <x v="4"/>
    <n v="0"/>
    <n v="0"/>
    <n v="0"/>
    <n v="0"/>
    <n v="28923"/>
    <n v="202461"/>
    <n v="0"/>
    <x v="0"/>
    <x v="0"/>
    <x v="0"/>
    <x v="0"/>
    <x v="0"/>
    <x v="0"/>
    <x v="0"/>
    <x v="0"/>
    <x v="0"/>
    <x v="0"/>
  </r>
  <r>
    <x v="0"/>
    <x v="2"/>
    <x v="9"/>
    <x v="41"/>
    <x v="4"/>
    <n v="9771.49"/>
    <n v="18981"/>
    <n v="28752.489999999998"/>
    <n v="2"/>
    <n v="0"/>
    <n v="0"/>
    <n v="0"/>
    <x v="0"/>
    <x v="0"/>
    <x v="0"/>
    <x v="0"/>
    <x v="0"/>
    <x v="0"/>
    <x v="0"/>
    <x v="0"/>
    <x v="0"/>
    <x v="0"/>
  </r>
  <r>
    <x v="0"/>
    <x v="2"/>
    <x v="10"/>
    <x v="42"/>
    <x v="4"/>
    <n v="33919.71"/>
    <n v="26915.84"/>
    <n v="60835.55"/>
    <n v="9"/>
    <n v="0"/>
    <n v="0"/>
    <n v="0"/>
    <x v="0"/>
    <x v="0"/>
    <x v="0"/>
    <x v="0"/>
    <x v="0"/>
    <x v="0"/>
    <x v="0"/>
    <x v="0"/>
    <x v="0"/>
    <x v="0"/>
  </r>
  <r>
    <x v="0"/>
    <x v="2"/>
    <x v="10"/>
    <x v="43"/>
    <x v="4"/>
    <n v="271158.7"/>
    <n v="103845.9"/>
    <n v="375004.6"/>
    <n v="23"/>
    <n v="0"/>
    <n v="0"/>
    <n v="0"/>
    <x v="0"/>
    <x v="0"/>
    <x v="0"/>
    <x v="0"/>
    <x v="0"/>
    <x v="0"/>
    <x v="0"/>
    <x v="0"/>
    <x v="0"/>
    <x v="0"/>
  </r>
  <r>
    <x v="0"/>
    <x v="2"/>
    <x v="10"/>
    <x v="44"/>
    <x v="4"/>
    <n v="0"/>
    <n v="0"/>
    <n v="0"/>
    <n v="0"/>
    <n v="23777"/>
    <n v="237770"/>
    <n v="0"/>
    <x v="0"/>
    <x v="0"/>
    <x v="0"/>
    <x v="0"/>
    <x v="0"/>
    <x v="0"/>
    <x v="0"/>
    <x v="0"/>
    <x v="0"/>
    <x v="0"/>
  </r>
  <r>
    <x v="0"/>
    <x v="2"/>
    <x v="10"/>
    <x v="45"/>
    <x v="4"/>
    <n v="50320"/>
    <n v="78122.94"/>
    <n v="128442.94"/>
    <n v="16"/>
    <n v="0"/>
    <n v="0"/>
    <n v="0"/>
    <x v="0"/>
    <x v="0"/>
    <x v="0"/>
    <x v="0"/>
    <x v="0"/>
    <x v="0"/>
    <x v="0"/>
    <x v="0"/>
    <x v="0"/>
    <x v="0"/>
  </r>
  <r>
    <x v="0"/>
    <x v="2"/>
    <x v="10"/>
    <x v="46"/>
    <x v="4"/>
    <n v="207972.9"/>
    <n v="231425.2"/>
    <n v="439398.1"/>
    <n v="40"/>
    <n v="0"/>
    <n v="0"/>
    <n v="0"/>
    <x v="0"/>
    <x v="0"/>
    <x v="0"/>
    <x v="0"/>
    <x v="0"/>
    <x v="0"/>
    <x v="0"/>
    <x v="0"/>
    <x v="0"/>
    <x v="0"/>
  </r>
  <r>
    <x v="0"/>
    <x v="2"/>
    <x v="10"/>
    <x v="47"/>
    <x v="4"/>
    <n v="42678.32"/>
    <n v="102612.6"/>
    <n v="145290.92000000001"/>
    <n v="21"/>
    <n v="0"/>
    <n v="0"/>
    <n v="0"/>
    <x v="0"/>
    <x v="0"/>
    <x v="0"/>
    <x v="0"/>
    <x v="0"/>
    <x v="0"/>
    <x v="0"/>
    <x v="0"/>
    <x v="0"/>
    <x v="0"/>
  </r>
  <r>
    <x v="0"/>
    <x v="2"/>
    <x v="10"/>
    <x v="48"/>
    <x v="4"/>
    <n v="27247.77"/>
    <n v="11951.47"/>
    <n v="39199.24"/>
    <n v="5"/>
    <n v="33077"/>
    <n v="330770"/>
    <n v="1.19"/>
    <x v="0"/>
    <x v="0"/>
    <x v="0"/>
    <x v="0"/>
    <x v="0"/>
    <x v="0"/>
    <x v="0"/>
    <x v="0"/>
    <x v="0"/>
    <x v="0"/>
  </r>
  <r>
    <x v="0"/>
    <x v="2"/>
    <x v="10"/>
    <x v="49"/>
    <x v="4"/>
    <n v="222604.9"/>
    <n v="421066.3"/>
    <n v="643671.19999999995"/>
    <n v="55"/>
    <n v="67177"/>
    <n v="671770"/>
    <n v="9.58"/>
    <x v="0"/>
    <x v="0"/>
    <x v="0"/>
    <x v="0"/>
    <x v="0"/>
    <x v="0"/>
    <x v="0"/>
    <x v="0"/>
    <x v="0"/>
    <x v="0"/>
  </r>
  <r>
    <x v="0"/>
    <x v="2"/>
    <x v="10"/>
    <x v="50"/>
    <x v="4"/>
    <n v="26530"/>
    <n v="34939.22"/>
    <n v="61469.22"/>
    <n v="8"/>
    <n v="36177"/>
    <n v="361770"/>
    <n v="1.7"/>
    <x v="0"/>
    <x v="0"/>
    <x v="0"/>
    <x v="0"/>
    <x v="0"/>
    <x v="0"/>
    <x v="0"/>
    <x v="0"/>
    <x v="0"/>
    <x v="0"/>
  </r>
  <r>
    <x v="0"/>
    <x v="2"/>
    <x v="11"/>
    <x v="52"/>
    <x v="4"/>
    <n v="0"/>
    <n v="0"/>
    <n v="0"/>
    <n v="0"/>
    <n v="0"/>
    <n v="0"/>
    <n v="0"/>
    <x v="0"/>
    <x v="0"/>
    <x v="0"/>
    <x v="0"/>
    <x v="0"/>
    <x v="0"/>
    <x v="0"/>
    <x v="0"/>
    <x v="0"/>
    <x v="0"/>
  </r>
  <r>
    <x v="0"/>
    <x v="2"/>
    <x v="12"/>
    <x v="53"/>
    <x v="4"/>
    <n v="0"/>
    <n v="0"/>
    <n v="0"/>
    <n v="0"/>
    <n v="0"/>
    <n v="0"/>
    <n v="0"/>
    <x v="0"/>
    <x v="0"/>
    <x v="0"/>
    <x v="0"/>
    <x v="0"/>
    <x v="0"/>
    <x v="0"/>
    <x v="0"/>
    <x v="0"/>
    <x v="0"/>
  </r>
  <r>
    <x v="0"/>
    <x v="2"/>
    <x v="12"/>
    <x v="54"/>
    <x v="4"/>
    <n v="0"/>
    <n v="0"/>
    <n v="0"/>
    <n v="0"/>
    <n v="0"/>
    <n v="0"/>
    <n v="0"/>
    <x v="0"/>
    <x v="0"/>
    <x v="0"/>
    <x v="0"/>
    <x v="0"/>
    <x v="0"/>
    <x v="0"/>
    <x v="0"/>
    <x v="0"/>
    <x v="0"/>
  </r>
  <r>
    <x v="0"/>
    <x v="2"/>
    <x v="12"/>
    <x v="55"/>
    <x v="4"/>
    <n v="0"/>
    <n v="0"/>
    <n v="0"/>
    <n v="0"/>
    <n v="0"/>
    <n v="0"/>
    <n v="0"/>
    <x v="0"/>
    <x v="0"/>
    <x v="0"/>
    <x v="0"/>
    <x v="0"/>
    <x v="0"/>
    <x v="0"/>
    <x v="0"/>
    <x v="0"/>
    <x v="0"/>
  </r>
  <r>
    <x v="0"/>
    <x v="2"/>
    <x v="13"/>
    <x v="56"/>
    <x v="4"/>
    <n v="479587.4"/>
    <n v="0"/>
    <n v="479587.4"/>
    <n v="18"/>
    <n v="0"/>
    <n v="0"/>
    <n v="0"/>
    <x v="0"/>
    <x v="0"/>
    <x v="0"/>
    <x v="0"/>
    <x v="0"/>
    <x v="0"/>
    <x v="0"/>
    <x v="0"/>
    <x v="0"/>
    <x v="0"/>
  </r>
  <r>
    <x v="0"/>
    <x v="2"/>
    <x v="13"/>
    <x v="57"/>
    <x v="4"/>
    <n v="15613"/>
    <n v="23958.11"/>
    <n v="39571.11"/>
    <n v="6"/>
    <n v="24273"/>
    <n v="242730"/>
    <n v="1.63"/>
    <x v="0"/>
    <x v="0"/>
    <x v="0"/>
    <x v="0"/>
    <x v="0"/>
    <x v="0"/>
    <x v="0"/>
    <x v="0"/>
    <x v="0"/>
    <x v="0"/>
  </r>
  <r>
    <x v="0"/>
    <x v="2"/>
    <x v="13"/>
    <x v="58"/>
    <x v="4"/>
    <n v="212932"/>
    <n v="166282.5"/>
    <n v="379214.5"/>
    <n v="30"/>
    <n v="0"/>
    <n v="0"/>
    <n v="0"/>
    <x v="0"/>
    <x v="0"/>
    <x v="0"/>
    <x v="0"/>
    <x v="0"/>
    <x v="0"/>
    <x v="0"/>
    <x v="0"/>
    <x v="0"/>
    <x v="0"/>
  </r>
  <r>
    <x v="0"/>
    <x v="2"/>
    <x v="14"/>
    <x v="59"/>
    <x v="4"/>
    <n v="0"/>
    <n v="0"/>
    <n v="0"/>
    <n v="0"/>
    <n v="8277"/>
    <n v="57939"/>
    <n v="0"/>
    <x v="0"/>
    <x v="0"/>
    <x v="0"/>
    <x v="0"/>
    <x v="0"/>
    <x v="0"/>
    <x v="0"/>
    <x v="0"/>
    <x v="0"/>
    <x v="0"/>
  </r>
  <r>
    <x v="0"/>
    <x v="2"/>
    <x v="15"/>
    <x v="60"/>
    <x v="4"/>
    <n v="0"/>
    <n v="0"/>
    <n v="0"/>
    <n v="0"/>
    <n v="0"/>
    <n v="0"/>
    <n v="0"/>
    <x v="0"/>
    <x v="0"/>
    <x v="0"/>
    <x v="0"/>
    <x v="0"/>
    <x v="0"/>
    <x v="0"/>
    <x v="0"/>
    <x v="0"/>
    <x v="0"/>
  </r>
  <r>
    <x v="0"/>
    <x v="2"/>
    <x v="16"/>
    <x v="61"/>
    <x v="4"/>
    <n v="24868.34"/>
    <n v="45932.52"/>
    <n v="70800.86"/>
    <n v="7"/>
    <n v="0"/>
    <n v="0"/>
    <n v="0"/>
    <x v="0"/>
    <x v="0"/>
    <x v="0"/>
    <x v="0"/>
    <x v="0"/>
    <x v="0"/>
    <x v="0"/>
    <x v="0"/>
    <x v="0"/>
    <x v="0"/>
  </r>
  <r>
    <x v="0"/>
    <x v="2"/>
    <x v="16"/>
    <x v="13"/>
    <x v="4"/>
    <n v="0"/>
    <n v="112772.1"/>
    <n v="112772.1"/>
    <n v="1"/>
    <n v="0"/>
    <n v="0"/>
    <n v="0"/>
    <x v="0"/>
    <x v="0"/>
    <x v="0"/>
    <x v="0"/>
    <x v="0"/>
    <x v="0"/>
    <x v="0"/>
    <x v="0"/>
    <x v="0"/>
    <x v="0"/>
  </r>
  <r>
    <x v="0"/>
    <x v="2"/>
    <x v="17"/>
    <x v="62"/>
    <x v="4"/>
    <n v="0"/>
    <n v="0"/>
    <n v="0"/>
    <n v="0"/>
    <n v="0"/>
    <n v="0"/>
    <n v="0"/>
    <x v="0"/>
    <x v="0"/>
    <x v="0"/>
    <x v="0"/>
    <x v="0"/>
    <x v="0"/>
    <x v="0"/>
    <x v="0"/>
    <x v="0"/>
    <x v="0"/>
  </r>
  <r>
    <x v="0"/>
    <x v="2"/>
    <x v="17"/>
    <x v="63"/>
    <x v="4"/>
    <n v="0"/>
    <n v="0"/>
    <n v="0"/>
    <n v="0"/>
    <n v="0"/>
    <n v="0"/>
    <n v="0"/>
    <x v="0"/>
    <x v="0"/>
    <x v="0"/>
    <x v="0"/>
    <x v="0"/>
    <x v="0"/>
    <x v="0"/>
    <x v="0"/>
    <x v="0"/>
    <x v="0"/>
  </r>
  <r>
    <x v="0"/>
    <x v="2"/>
    <x v="18"/>
    <x v="64"/>
    <x v="4"/>
    <n v="0"/>
    <n v="0"/>
    <n v="0"/>
    <n v="0"/>
    <n v="22723"/>
    <n v="159061"/>
    <n v="0"/>
    <x v="0"/>
    <x v="0"/>
    <x v="0"/>
    <x v="0"/>
    <x v="0"/>
    <x v="0"/>
    <x v="0"/>
    <x v="0"/>
    <x v="0"/>
    <x v="0"/>
  </r>
  <r>
    <x v="0"/>
    <x v="2"/>
    <x v="18"/>
    <x v="65"/>
    <x v="4"/>
    <n v="0"/>
    <n v="173637.4"/>
    <n v="173637.4"/>
    <n v="4"/>
    <n v="0"/>
    <n v="0"/>
    <n v="0"/>
    <x v="0"/>
    <x v="0"/>
    <x v="0"/>
    <x v="0"/>
    <x v="0"/>
    <x v="0"/>
    <x v="0"/>
    <x v="0"/>
    <x v="0"/>
    <x v="0"/>
  </r>
  <r>
    <x v="0"/>
    <x v="2"/>
    <x v="19"/>
    <x v="66"/>
    <x v="4"/>
    <n v="8699.31"/>
    <n v="305181.90000000002"/>
    <n v="313881.21000000002"/>
    <n v="9"/>
    <n v="0"/>
    <n v="0"/>
    <n v="0"/>
    <x v="0"/>
    <x v="0"/>
    <x v="0"/>
    <x v="0"/>
    <x v="0"/>
    <x v="0"/>
    <x v="0"/>
    <x v="0"/>
    <x v="0"/>
    <x v="0"/>
  </r>
  <r>
    <x v="0"/>
    <x v="2"/>
    <x v="20"/>
    <x v="67"/>
    <x v="4"/>
    <n v="8676.31"/>
    <n v="10118.67"/>
    <n v="18794.98"/>
    <n v="3"/>
    <n v="0"/>
    <n v="0"/>
    <n v="0"/>
    <x v="0"/>
    <x v="0"/>
    <x v="0"/>
    <x v="0"/>
    <x v="0"/>
    <x v="0"/>
    <x v="0"/>
    <x v="0"/>
    <x v="0"/>
    <x v="0"/>
  </r>
  <r>
    <x v="0"/>
    <x v="2"/>
    <x v="20"/>
    <x v="68"/>
    <x v="4"/>
    <n v="3000"/>
    <n v="27382.94"/>
    <n v="30382.94"/>
    <n v="5"/>
    <n v="0"/>
    <n v="0"/>
    <n v="0"/>
    <x v="0"/>
    <x v="0"/>
    <x v="0"/>
    <x v="0"/>
    <x v="0"/>
    <x v="0"/>
    <x v="0"/>
    <x v="0"/>
    <x v="0"/>
    <x v="0"/>
  </r>
  <r>
    <x v="0"/>
    <x v="2"/>
    <x v="21"/>
    <x v="69"/>
    <x v="4"/>
    <n v="0"/>
    <n v="5796.41"/>
    <n v="5796.41"/>
    <n v="1"/>
    <n v="31000"/>
    <n v="310000"/>
    <n v="0.19"/>
    <x v="0"/>
    <x v="0"/>
    <x v="0"/>
    <x v="0"/>
    <x v="0"/>
    <x v="0"/>
    <x v="0"/>
    <x v="0"/>
    <x v="0"/>
    <x v="0"/>
  </r>
  <r>
    <x v="0"/>
    <x v="2"/>
    <x v="21"/>
    <x v="70"/>
    <x v="4"/>
    <n v="270764.3"/>
    <n v="254161"/>
    <n v="524925.30000000005"/>
    <n v="59"/>
    <n v="62000"/>
    <n v="620000"/>
    <n v="8.4700000000000006"/>
    <x v="0"/>
    <x v="0"/>
    <x v="0"/>
    <x v="0"/>
    <x v="0"/>
    <x v="0"/>
    <x v="0"/>
    <x v="0"/>
    <x v="0"/>
    <x v="0"/>
  </r>
  <r>
    <x v="0"/>
    <x v="2"/>
    <x v="21"/>
    <x v="71"/>
    <x v="4"/>
    <n v="151592.79999999999"/>
    <n v="293562.8"/>
    <n v="445155.6"/>
    <n v="67"/>
    <n v="50623"/>
    <n v="506230"/>
    <n v="8.7899999999999991"/>
    <x v="0"/>
    <x v="0"/>
    <x v="0"/>
    <x v="0"/>
    <x v="0"/>
    <x v="0"/>
    <x v="0"/>
    <x v="0"/>
    <x v="0"/>
    <x v="0"/>
  </r>
  <r>
    <x v="0"/>
    <x v="2"/>
    <x v="21"/>
    <x v="72"/>
    <x v="4"/>
    <n v="63057.99"/>
    <n v="73934.66"/>
    <n v="136992.65"/>
    <n v="27"/>
    <n v="29977"/>
    <n v="299770"/>
    <n v="4.57"/>
    <x v="0"/>
    <x v="0"/>
    <x v="0"/>
    <x v="0"/>
    <x v="0"/>
    <x v="0"/>
    <x v="0"/>
    <x v="0"/>
    <x v="0"/>
    <x v="0"/>
  </r>
  <r>
    <x v="0"/>
    <x v="2"/>
    <x v="21"/>
    <x v="73"/>
    <x v="4"/>
    <n v="101309.9"/>
    <n v="95024.25"/>
    <n v="196334.15"/>
    <n v="32"/>
    <n v="27900"/>
    <n v="279000"/>
    <n v="7.04"/>
    <x v="0"/>
    <x v="0"/>
    <x v="0"/>
    <x v="0"/>
    <x v="0"/>
    <x v="0"/>
    <x v="0"/>
    <x v="0"/>
    <x v="0"/>
    <x v="0"/>
  </r>
  <r>
    <x v="0"/>
    <x v="2"/>
    <x v="22"/>
    <x v="74"/>
    <x v="4"/>
    <n v="0"/>
    <n v="0"/>
    <n v="0"/>
    <n v="0"/>
    <n v="13423"/>
    <n v="134230"/>
    <n v="0"/>
    <x v="0"/>
    <x v="0"/>
    <x v="0"/>
    <x v="0"/>
    <x v="0"/>
    <x v="0"/>
    <x v="0"/>
    <x v="0"/>
    <x v="0"/>
    <x v="0"/>
  </r>
  <r>
    <x v="0"/>
    <x v="2"/>
    <x v="22"/>
    <x v="75"/>
    <x v="4"/>
    <n v="0"/>
    <n v="0"/>
    <n v="0"/>
    <n v="0"/>
    <n v="14477"/>
    <n v="144770"/>
    <n v="0"/>
    <x v="0"/>
    <x v="0"/>
    <x v="0"/>
    <x v="0"/>
    <x v="0"/>
    <x v="0"/>
    <x v="0"/>
    <x v="0"/>
    <x v="0"/>
    <x v="0"/>
  </r>
  <r>
    <x v="0"/>
    <x v="2"/>
    <x v="22"/>
    <x v="76"/>
    <x v="4"/>
    <n v="0"/>
    <n v="0"/>
    <n v="0"/>
    <n v="0"/>
    <n v="13950"/>
    <n v="139500"/>
    <n v="0"/>
    <x v="0"/>
    <x v="0"/>
    <x v="0"/>
    <x v="0"/>
    <x v="0"/>
    <x v="0"/>
    <x v="0"/>
    <x v="0"/>
    <x v="0"/>
    <x v="0"/>
  </r>
  <r>
    <x v="0"/>
    <x v="2"/>
    <x v="22"/>
    <x v="121"/>
    <x v="4"/>
    <n v="0"/>
    <n v="0"/>
    <n v="0"/>
    <n v="0"/>
    <e v="#N/A"/>
    <e v="#N/A"/>
    <n v="0"/>
    <x v="0"/>
    <x v="0"/>
    <x v="0"/>
    <x v="0"/>
    <x v="0"/>
    <x v="0"/>
    <x v="0"/>
    <x v="0"/>
    <x v="0"/>
    <x v="0"/>
  </r>
  <r>
    <x v="0"/>
    <x v="2"/>
    <x v="23"/>
    <x v="77"/>
    <x v="4"/>
    <n v="0"/>
    <n v="127413.1"/>
    <n v="127413.1"/>
    <n v="42"/>
    <n v="0"/>
    <n v="0"/>
    <n v="0"/>
    <x v="0"/>
    <x v="0"/>
    <x v="0"/>
    <x v="0"/>
    <x v="0"/>
    <x v="0"/>
    <x v="0"/>
    <x v="0"/>
    <x v="0"/>
    <x v="0"/>
  </r>
  <r>
    <x v="0"/>
    <x v="2"/>
    <x v="24"/>
    <x v="78"/>
    <x v="4"/>
    <n v="0"/>
    <n v="0"/>
    <n v="0"/>
    <n v="0"/>
    <n v="20677"/>
    <n v="144739"/>
    <n v="0"/>
    <x v="0"/>
    <x v="0"/>
    <x v="0"/>
    <x v="0"/>
    <x v="0"/>
    <x v="0"/>
    <x v="0"/>
    <x v="0"/>
    <x v="0"/>
    <x v="0"/>
  </r>
  <r>
    <x v="0"/>
    <x v="2"/>
    <x v="24"/>
    <x v="79"/>
    <x v="4"/>
    <n v="0"/>
    <n v="0"/>
    <n v="0"/>
    <n v="0"/>
    <n v="20150"/>
    <n v="141050"/>
    <n v="0"/>
    <x v="0"/>
    <x v="0"/>
    <x v="0"/>
    <x v="0"/>
    <x v="0"/>
    <x v="0"/>
    <x v="0"/>
    <x v="0"/>
    <x v="0"/>
    <x v="0"/>
  </r>
  <r>
    <x v="0"/>
    <x v="2"/>
    <x v="24"/>
    <x v="81"/>
    <x v="4"/>
    <n v="0"/>
    <n v="0"/>
    <n v="0"/>
    <n v="0"/>
    <n v="18600"/>
    <n v="130200"/>
    <n v="0"/>
    <x v="0"/>
    <x v="0"/>
    <x v="0"/>
    <x v="0"/>
    <x v="0"/>
    <x v="0"/>
    <x v="0"/>
    <x v="0"/>
    <x v="0"/>
    <x v="0"/>
  </r>
  <r>
    <x v="0"/>
    <x v="2"/>
    <x v="24"/>
    <x v="82"/>
    <x v="4"/>
    <n v="0"/>
    <n v="0"/>
    <n v="0"/>
    <n v="0"/>
    <n v="18600"/>
    <n v="130200"/>
    <n v="0"/>
    <x v="0"/>
    <x v="0"/>
    <x v="0"/>
    <x v="0"/>
    <x v="0"/>
    <x v="0"/>
    <x v="0"/>
    <x v="0"/>
    <x v="0"/>
    <x v="0"/>
  </r>
  <r>
    <x v="0"/>
    <x v="2"/>
    <x v="24"/>
    <x v="122"/>
    <x v="4"/>
    <n v="0"/>
    <n v="0"/>
    <n v="0"/>
    <n v="0"/>
    <e v="#N/A"/>
    <e v="#N/A"/>
    <n v="0"/>
    <x v="0"/>
    <x v="0"/>
    <x v="0"/>
    <x v="0"/>
    <x v="0"/>
    <x v="0"/>
    <x v="0"/>
    <x v="0"/>
    <x v="0"/>
    <x v="0"/>
  </r>
  <r>
    <x v="0"/>
    <x v="2"/>
    <x v="24"/>
    <x v="83"/>
    <x v="4"/>
    <n v="0"/>
    <n v="0"/>
    <n v="0"/>
    <n v="0"/>
    <n v="17050"/>
    <n v="119350"/>
    <n v="0"/>
    <x v="0"/>
    <x v="0"/>
    <x v="0"/>
    <x v="0"/>
    <x v="0"/>
    <x v="0"/>
    <x v="0"/>
    <x v="0"/>
    <x v="0"/>
    <x v="0"/>
  </r>
  <r>
    <x v="0"/>
    <x v="2"/>
    <x v="24"/>
    <x v="10"/>
    <x v="4"/>
    <n v="0"/>
    <n v="0"/>
    <n v="0"/>
    <n v="0"/>
    <n v="44423"/>
    <n v="310961"/>
    <n v="0"/>
    <x v="0"/>
    <x v="0"/>
    <x v="0"/>
    <x v="0"/>
    <x v="0"/>
    <x v="0"/>
    <x v="0"/>
    <x v="0"/>
    <x v="0"/>
    <x v="0"/>
  </r>
  <r>
    <x v="0"/>
    <x v="2"/>
    <x v="24"/>
    <x v="13"/>
    <x v="4"/>
    <n v="0"/>
    <n v="174059.2"/>
    <n v="174059.2"/>
    <n v="2"/>
    <n v="0"/>
    <n v="0"/>
    <n v="0"/>
    <x v="0"/>
    <x v="0"/>
    <x v="0"/>
    <x v="0"/>
    <x v="0"/>
    <x v="0"/>
    <x v="0"/>
    <x v="0"/>
    <x v="0"/>
    <x v="0"/>
  </r>
  <r>
    <x v="0"/>
    <x v="2"/>
    <x v="24"/>
    <x v="86"/>
    <x v="4"/>
    <n v="0"/>
    <n v="0"/>
    <n v="0"/>
    <n v="0"/>
    <n v="15500"/>
    <n v="108500"/>
    <n v="0"/>
    <x v="0"/>
    <x v="0"/>
    <x v="0"/>
    <x v="0"/>
    <x v="0"/>
    <x v="0"/>
    <x v="0"/>
    <x v="0"/>
    <x v="0"/>
    <x v="0"/>
  </r>
  <r>
    <x v="0"/>
    <x v="2"/>
    <x v="25"/>
    <x v="32"/>
    <x v="4"/>
    <n v="0"/>
    <n v="0"/>
    <n v="0"/>
    <n v="0"/>
    <n v="17577"/>
    <n v="123039"/>
    <n v="0"/>
    <x v="0"/>
    <x v="0"/>
    <x v="0"/>
    <x v="0"/>
    <x v="0"/>
    <x v="0"/>
    <x v="0"/>
    <x v="0"/>
    <x v="0"/>
    <x v="0"/>
  </r>
  <r>
    <x v="0"/>
    <x v="2"/>
    <x v="26"/>
    <x v="87"/>
    <x v="4"/>
    <n v="0"/>
    <n v="0"/>
    <n v="0"/>
    <n v="0"/>
    <n v="4650"/>
    <n v="32550"/>
    <n v="0"/>
    <x v="0"/>
    <x v="0"/>
    <x v="0"/>
    <x v="0"/>
    <x v="0"/>
    <x v="0"/>
    <x v="0"/>
    <x v="0"/>
    <x v="0"/>
    <x v="0"/>
  </r>
  <r>
    <x v="0"/>
    <x v="2"/>
    <x v="26"/>
    <x v="88"/>
    <x v="4"/>
    <n v="0"/>
    <n v="0"/>
    <n v="0"/>
    <n v="0"/>
    <n v="4650"/>
    <n v="32550"/>
    <n v="0"/>
    <x v="0"/>
    <x v="0"/>
    <x v="0"/>
    <x v="0"/>
    <x v="0"/>
    <x v="0"/>
    <x v="0"/>
    <x v="0"/>
    <x v="0"/>
    <x v="0"/>
  </r>
  <r>
    <x v="0"/>
    <x v="2"/>
    <x v="27"/>
    <x v="89"/>
    <x v="4"/>
    <n v="0"/>
    <n v="0"/>
    <n v="0"/>
    <n v="0"/>
    <n v="6727"/>
    <n v="47089"/>
    <n v="0"/>
    <x v="0"/>
    <x v="0"/>
    <x v="0"/>
    <x v="0"/>
    <x v="0"/>
    <x v="0"/>
    <x v="0"/>
    <x v="0"/>
    <x v="0"/>
    <x v="0"/>
  </r>
  <r>
    <x v="0"/>
    <x v="2"/>
    <x v="27"/>
    <x v="90"/>
    <x v="4"/>
    <n v="0"/>
    <n v="0"/>
    <n v="0"/>
    <n v="0"/>
    <n v="6727"/>
    <n v="47089"/>
    <n v="0"/>
    <x v="0"/>
    <x v="0"/>
    <x v="0"/>
    <x v="0"/>
    <x v="0"/>
    <x v="0"/>
    <x v="0"/>
    <x v="0"/>
    <x v="0"/>
    <x v="0"/>
  </r>
  <r>
    <x v="0"/>
    <x v="2"/>
    <x v="27"/>
    <x v="91"/>
    <x v="4"/>
    <n v="0"/>
    <n v="0"/>
    <n v="0"/>
    <n v="0"/>
    <n v="6727"/>
    <n v="47089"/>
    <n v="0"/>
    <x v="0"/>
    <x v="0"/>
    <x v="0"/>
    <x v="0"/>
    <x v="0"/>
    <x v="0"/>
    <x v="0"/>
    <x v="0"/>
    <x v="0"/>
    <x v="0"/>
  </r>
  <r>
    <x v="0"/>
    <x v="2"/>
    <x v="28"/>
    <x v="92"/>
    <x v="4"/>
    <n v="0"/>
    <n v="0"/>
    <n v="0"/>
    <n v="0"/>
    <n v="0"/>
    <n v="0"/>
    <n v="0"/>
    <x v="0"/>
    <x v="0"/>
    <x v="0"/>
    <x v="0"/>
    <x v="0"/>
    <x v="0"/>
    <x v="0"/>
    <x v="0"/>
    <x v="0"/>
    <x v="0"/>
  </r>
  <r>
    <x v="0"/>
    <x v="2"/>
    <x v="29"/>
    <x v="93"/>
    <x v="4"/>
    <n v="0"/>
    <n v="18333.47"/>
    <n v="18333.47"/>
    <n v="1"/>
    <n v="0"/>
    <n v="0"/>
    <n v="0"/>
    <x v="0"/>
    <x v="0"/>
    <x v="0"/>
    <x v="0"/>
    <x v="0"/>
    <x v="0"/>
    <x v="0"/>
    <x v="0"/>
    <x v="0"/>
    <x v="0"/>
  </r>
  <r>
    <x v="0"/>
    <x v="2"/>
    <x v="29"/>
    <x v="94"/>
    <x v="4"/>
    <n v="118502.6"/>
    <n v="213759.6"/>
    <n v="332262.2"/>
    <n v="14"/>
    <n v="0"/>
    <n v="0"/>
    <n v="0"/>
    <x v="0"/>
    <x v="0"/>
    <x v="0"/>
    <x v="0"/>
    <x v="0"/>
    <x v="0"/>
    <x v="0"/>
    <x v="0"/>
    <x v="0"/>
    <x v="0"/>
  </r>
  <r>
    <x v="0"/>
    <x v="2"/>
    <x v="29"/>
    <x v="95"/>
    <x v="4"/>
    <n v="62266.99"/>
    <n v="23985.06"/>
    <n v="86252.05"/>
    <n v="4"/>
    <n v="0"/>
    <n v="0"/>
    <n v="0"/>
    <x v="0"/>
    <x v="0"/>
    <x v="0"/>
    <x v="0"/>
    <x v="0"/>
    <x v="0"/>
    <x v="0"/>
    <x v="0"/>
    <x v="0"/>
    <x v="0"/>
  </r>
  <r>
    <x v="0"/>
    <x v="2"/>
    <x v="29"/>
    <x v="124"/>
    <x v="4"/>
    <n v="0"/>
    <n v="0"/>
    <n v="0"/>
    <n v="0"/>
    <e v="#N/A"/>
    <e v="#N/A"/>
    <n v="0"/>
    <x v="0"/>
    <x v="0"/>
    <x v="0"/>
    <x v="0"/>
    <x v="0"/>
    <x v="0"/>
    <x v="0"/>
    <x v="0"/>
    <x v="0"/>
    <x v="0"/>
  </r>
  <r>
    <x v="0"/>
    <x v="2"/>
    <x v="29"/>
    <x v="96"/>
    <x v="4"/>
    <n v="40144.39"/>
    <n v="66760.179999999993"/>
    <n v="106904.56999999999"/>
    <n v="5"/>
    <n v="0"/>
    <n v="0"/>
    <n v="0"/>
    <x v="0"/>
    <x v="0"/>
    <x v="0"/>
    <x v="0"/>
    <x v="0"/>
    <x v="0"/>
    <x v="0"/>
    <x v="0"/>
    <x v="0"/>
    <x v="0"/>
  </r>
  <r>
    <x v="0"/>
    <x v="2"/>
    <x v="29"/>
    <x v="97"/>
    <x v="4"/>
    <n v="0"/>
    <n v="0"/>
    <n v="0"/>
    <n v="0"/>
    <n v="17577"/>
    <n v="175770"/>
    <n v="0"/>
    <x v="0"/>
    <x v="0"/>
    <x v="0"/>
    <x v="0"/>
    <x v="0"/>
    <x v="0"/>
    <x v="0"/>
    <x v="0"/>
    <x v="0"/>
    <x v="0"/>
  </r>
  <r>
    <x v="0"/>
    <x v="2"/>
    <x v="30"/>
    <x v="98"/>
    <x v="4"/>
    <n v="0"/>
    <n v="0"/>
    <n v="0"/>
    <n v="0"/>
    <n v="36177"/>
    <n v="253239"/>
    <n v="0"/>
    <x v="0"/>
    <x v="0"/>
    <x v="0"/>
    <x v="0"/>
    <x v="0"/>
    <x v="0"/>
    <x v="0"/>
    <x v="0"/>
    <x v="0"/>
    <x v="0"/>
  </r>
  <r>
    <x v="0"/>
    <x v="2"/>
    <x v="30"/>
    <x v="99"/>
    <x v="4"/>
    <n v="0"/>
    <n v="0"/>
    <n v="0"/>
    <n v="0"/>
    <n v="16027"/>
    <n v="112189"/>
    <n v="0"/>
    <x v="0"/>
    <x v="0"/>
    <x v="0"/>
    <x v="0"/>
    <x v="0"/>
    <x v="0"/>
    <x v="0"/>
    <x v="0"/>
    <x v="0"/>
    <x v="0"/>
  </r>
  <r>
    <x v="0"/>
    <x v="2"/>
    <x v="30"/>
    <x v="100"/>
    <x v="4"/>
    <n v="0"/>
    <n v="0"/>
    <n v="0"/>
    <n v="0"/>
    <n v="14477"/>
    <n v="101339"/>
    <n v="0"/>
    <x v="0"/>
    <x v="0"/>
    <x v="0"/>
    <x v="0"/>
    <x v="0"/>
    <x v="0"/>
    <x v="0"/>
    <x v="0"/>
    <x v="0"/>
    <x v="0"/>
  </r>
  <r>
    <x v="0"/>
    <x v="2"/>
    <x v="30"/>
    <x v="101"/>
    <x v="4"/>
    <n v="0"/>
    <n v="0"/>
    <n v="0"/>
    <n v="0"/>
    <n v="10323"/>
    <n v="72261"/>
    <n v="0"/>
    <x v="0"/>
    <x v="0"/>
    <x v="0"/>
    <x v="0"/>
    <x v="0"/>
    <x v="0"/>
    <x v="0"/>
    <x v="0"/>
    <x v="0"/>
    <x v="0"/>
  </r>
  <r>
    <x v="0"/>
    <x v="2"/>
    <x v="30"/>
    <x v="102"/>
    <x v="4"/>
    <n v="50683"/>
    <n v="76818.820000000007"/>
    <n v="127501.82"/>
    <n v="17"/>
    <n v="0"/>
    <n v="0"/>
    <n v="0"/>
    <x v="0"/>
    <x v="0"/>
    <x v="0"/>
    <x v="0"/>
    <x v="0"/>
    <x v="0"/>
    <x v="0"/>
    <x v="0"/>
    <x v="0"/>
    <x v="0"/>
  </r>
  <r>
    <x v="0"/>
    <x v="2"/>
    <x v="30"/>
    <x v="103"/>
    <x v="4"/>
    <n v="0"/>
    <n v="0"/>
    <n v="0"/>
    <n v="0"/>
    <n v="0"/>
    <n v="0"/>
    <n v="0"/>
    <x v="0"/>
    <x v="0"/>
    <x v="0"/>
    <x v="0"/>
    <x v="0"/>
    <x v="0"/>
    <x v="0"/>
    <x v="0"/>
    <x v="0"/>
    <x v="0"/>
  </r>
  <r>
    <x v="0"/>
    <x v="2"/>
    <x v="30"/>
    <x v="104"/>
    <x v="4"/>
    <n v="0"/>
    <n v="0"/>
    <n v="0"/>
    <n v="0"/>
    <n v="7223"/>
    <n v="50561"/>
    <n v="0"/>
    <x v="0"/>
    <x v="0"/>
    <x v="0"/>
    <x v="0"/>
    <x v="0"/>
    <x v="0"/>
    <x v="0"/>
    <x v="0"/>
    <x v="0"/>
    <x v="0"/>
  </r>
  <r>
    <x v="0"/>
    <x v="2"/>
    <x v="30"/>
    <x v="105"/>
    <x v="4"/>
    <n v="80750.78"/>
    <n v="3065.14"/>
    <n v="83815.92"/>
    <n v="8"/>
    <n v="0"/>
    <n v="0"/>
    <n v="0"/>
    <x v="0"/>
    <x v="0"/>
    <x v="0"/>
    <x v="0"/>
    <x v="0"/>
    <x v="0"/>
    <x v="0"/>
    <x v="0"/>
    <x v="0"/>
    <x v="0"/>
  </r>
  <r>
    <x v="0"/>
    <x v="2"/>
    <x v="30"/>
    <x v="106"/>
    <x v="4"/>
    <n v="0"/>
    <n v="0"/>
    <n v="0"/>
    <n v="0"/>
    <n v="17050"/>
    <n v="119350"/>
    <n v="0"/>
    <x v="0"/>
    <x v="0"/>
    <x v="0"/>
    <x v="0"/>
    <x v="0"/>
    <x v="0"/>
    <x v="0"/>
    <x v="0"/>
    <x v="0"/>
    <x v="0"/>
  </r>
  <r>
    <x v="0"/>
    <x v="2"/>
    <x v="31"/>
    <x v="107"/>
    <x v="4"/>
    <n v="76260.800000000003"/>
    <n v="80613.19"/>
    <n v="156873.99"/>
    <n v="32"/>
    <n v="0"/>
    <n v="0"/>
    <n v="0"/>
    <x v="0"/>
    <x v="0"/>
    <x v="0"/>
    <x v="0"/>
    <x v="0"/>
    <x v="0"/>
    <x v="0"/>
    <x v="0"/>
    <x v="0"/>
    <x v="0"/>
  </r>
  <r>
    <x v="0"/>
    <x v="2"/>
    <x v="31"/>
    <x v="108"/>
    <x v="4"/>
    <n v="97035.9"/>
    <n v="19898.400000000001"/>
    <n v="116934.29999999999"/>
    <n v="14"/>
    <n v="0"/>
    <n v="0"/>
    <n v="0"/>
    <x v="0"/>
    <x v="0"/>
    <x v="0"/>
    <x v="0"/>
    <x v="0"/>
    <x v="0"/>
    <x v="0"/>
    <x v="0"/>
    <x v="0"/>
    <x v="0"/>
  </r>
  <r>
    <x v="0"/>
    <x v="2"/>
    <x v="31"/>
    <x v="109"/>
    <x v="4"/>
    <n v="102787.2"/>
    <n v="296396.90000000002"/>
    <n v="399184.10000000003"/>
    <n v="43"/>
    <n v="0"/>
    <n v="0"/>
    <n v="0"/>
    <x v="0"/>
    <x v="0"/>
    <x v="0"/>
    <x v="0"/>
    <x v="0"/>
    <x v="0"/>
    <x v="0"/>
    <x v="0"/>
    <x v="0"/>
    <x v="0"/>
  </r>
  <r>
    <x v="0"/>
    <x v="2"/>
    <x v="31"/>
    <x v="110"/>
    <x v="4"/>
    <n v="62016"/>
    <n v="79181.570000000007"/>
    <n v="141197.57"/>
    <n v="20"/>
    <n v="0"/>
    <n v="0"/>
    <n v="0"/>
    <x v="0"/>
    <x v="0"/>
    <x v="0"/>
    <x v="0"/>
    <x v="0"/>
    <x v="0"/>
    <x v="0"/>
    <x v="0"/>
    <x v="0"/>
    <x v="0"/>
  </r>
  <r>
    <x v="0"/>
    <x v="2"/>
    <x v="31"/>
    <x v="111"/>
    <x v="4"/>
    <n v="0"/>
    <n v="0"/>
    <n v="0"/>
    <n v="0"/>
    <n v="0"/>
    <n v="0"/>
    <n v="0"/>
    <x v="0"/>
    <x v="0"/>
    <x v="0"/>
    <x v="0"/>
    <x v="0"/>
    <x v="0"/>
    <x v="0"/>
    <x v="0"/>
    <x v="0"/>
    <x v="0"/>
  </r>
  <r>
    <x v="0"/>
    <x v="2"/>
    <x v="31"/>
    <x v="128"/>
    <x v="4"/>
    <n v="4725"/>
    <n v="0"/>
    <n v="4725"/>
    <n v="1"/>
    <e v="#N/A"/>
    <e v="#N/A"/>
    <n v="0"/>
    <x v="0"/>
    <x v="0"/>
    <x v="0"/>
    <x v="0"/>
    <x v="0"/>
    <x v="0"/>
    <x v="0"/>
    <x v="0"/>
    <x v="0"/>
    <x v="0"/>
  </r>
  <r>
    <x v="0"/>
    <x v="2"/>
    <x v="31"/>
    <x v="112"/>
    <x v="4"/>
    <n v="0"/>
    <n v="0"/>
    <n v="0"/>
    <n v="0"/>
    <n v="13950"/>
    <n v="139500"/>
    <n v="0"/>
    <x v="0"/>
    <x v="0"/>
    <x v="0"/>
    <x v="0"/>
    <x v="0"/>
    <x v="0"/>
    <x v="0"/>
    <x v="0"/>
    <x v="0"/>
    <x v="0"/>
  </r>
  <r>
    <x v="0"/>
    <x v="2"/>
    <x v="32"/>
    <x v="113"/>
    <x v="4"/>
    <n v="27427.15"/>
    <n v="58221.18"/>
    <n v="85648.33"/>
    <n v="9"/>
    <n v="5177"/>
    <n v="36239"/>
    <n v="16.54"/>
    <x v="0"/>
    <x v="0"/>
    <x v="0"/>
    <x v="0"/>
    <x v="0"/>
    <x v="0"/>
    <x v="0"/>
    <x v="0"/>
    <x v="0"/>
    <x v="0"/>
  </r>
  <r>
    <x v="0"/>
    <x v="2"/>
    <x v="32"/>
    <x v="114"/>
    <x v="4"/>
    <n v="0"/>
    <n v="0"/>
    <n v="0"/>
    <n v="0"/>
    <n v="31000"/>
    <n v="217000"/>
    <n v="0"/>
    <x v="0"/>
    <x v="0"/>
    <x v="0"/>
    <x v="0"/>
    <x v="0"/>
    <x v="0"/>
    <x v="0"/>
    <x v="0"/>
    <x v="0"/>
    <x v="0"/>
  </r>
  <r>
    <x v="0"/>
    <x v="2"/>
    <x v="32"/>
    <x v="115"/>
    <x v="4"/>
    <n v="3280.5"/>
    <n v="28393.54"/>
    <n v="31674.04"/>
    <n v="3"/>
    <n v="0"/>
    <n v="0"/>
    <n v="0"/>
    <x v="0"/>
    <x v="0"/>
    <x v="0"/>
    <x v="0"/>
    <x v="0"/>
    <x v="0"/>
    <x v="0"/>
    <x v="0"/>
    <x v="0"/>
    <x v="0"/>
  </r>
  <r>
    <x v="0"/>
    <x v="2"/>
    <x v="32"/>
    <x v="116"/>
    <x v="4"/>
    <n v="0"/>
    <n v="28836.44"/>
    <n v="28836.44"/>
    <n v="2"/>
    <n v="0"/>
    <n v="0"/>
    <n v="0"/>
    <x v="0"/>
    <x v="0"/>
    <x v="0"/>
    <x v="0"/>
    <x v="0"/>
    <x v="0"/>
    <x v="0"/>
    <x v="0"/>
    <x v="0"/>
    <x v="0"/>
  </r>
  <r>
    <x v="0"/>
    <x v="2"/>
    <x v="33"/>
    <x v="117"/>
    <x v="4"/>
    <n v="0"/>
    <n v="0"/>
    <n v="0"/>
    <n v="0"/>
    <n v="0"/>
    <n v="0"/>
    <n v="0"/>
    <x v="0"/>
    <x v="0"/>
    <x v="0"/>
    <x v="0"/>
    <x v="0"/>
    <x v="0"/>
    <x v="0"/>
    <x v="0"/>
    <x v="0"/>
    <x v="0"/>
  </r>
  <r>
    <x v="0"/>
    <x v="2"/>
    <x v="33"/>
    <x v="118"/>
    <x v="4"/>
    <n v="0"/>
    <n v="0"/>
    <n v="0"/>
    <n v="0"/>
    <n v="0"/>
    <n v="0"/>
    <n v="0"/>
    <x v="0"/>
    <x v="0"/>
    <x v="0"/>
    <x v="0"/>
    <x v="0"/>
    <x v="0"/>
    <x v="0"/>
    <x v="0"/>
    <x v="0"/>
    <x v="0"/>
  </r>
  <r>
    <x v="0"/>
    <x v="2"/>
    <x v="0"/>
    <x v="0"/>
    <x v="5"/>
    <n v="10237.34"/>
    <n v="85027.55"/>
    <n v="95264.89"/>
    <n v="89"/>
    <n v="24475"/>
    <n v="171325"/>
    <n v="3.89"/>
    <x v="0"/>
    <x v="0"/>
    <x v="0"/>
    <x v="0"/>
    <x v="0"/>
    <x v="0"/>
    <x v="0"/>
    <x v="0"/>
    <x v="0"/>
    <x v="0"/>
  </r>
  <r>
    <x v="0"/>
    <x v="2"/>
    <x v="0"/>
    <x v="1"/>
    <x v="5"/>
    <n v="32639.33"/>
    <n v="74868.099999999991"/>
    <n v="107507.43"/>
    <n v="200"/>
    <n v="24383"/>
    <n v="170681"/>
    <n v="4.41"/>
    <x v="0"/>
    <x v="0"/>
    <x v="0"/>
    <x v="0"/>
    <x v="0"/>
    <x v="0"/>
    <x v="0"/>
    <x v="0"/>
    <x v="0"/>
    <x v="0"/>
  </r>
  <r>
    <x v="0"/>
    <x v="2"/>
    <x v="0"/>
    <x v="2"/>
    <x v="5"/>
    <n v="47070.59"/>
    <n v="75671.86"/>
    <n v="122742.45"/>
    <n v="319"/>
    <n v="8165"/>
    <n v="57155"/>
    <n v="15.03"/>
    <x v="0"/>
    <x v="0"/>
    <x v="0"/>
    <x v="0"/>
    <x v="0"/>
    <x v="0"/>
    <x v="0"/>
    <x v="0"/>
    <x v="0"/>
    <x v="0"/>
  </r>
  <r>
    <x v="0"/>
    <x v="2"/>
    <x v="0"/>
    <x v="3"/>
    <x v="5"/>
    <n v="40121.339999999997"/>
    <n v="75250.650000000009"/>
    <n v="115371.99"/>
    <n v="236"/>
    <n v="8437"/>
    <n v="59059"/>
    <n v="13.67"/>
    <x v="0"/>
    <x v="0"/>
    <x v="0"/>
    <x v="0"/>
    <x v="0"/>
    <x v="0"/>
    <x v="0"/>
    <x v="0"/>
    <x v="0"/>
    <x v="0"/>
  </r>
  <r>
    <x v="0"/>
    <x v="2"/>
    <x v="0"/>
    <x v="4"/>
    <x v="5"/>
    <n v="58885.25"/>
    <n v="130484.68"/>
    <n v="189369.93"/>
    <n v="311"/>
    <n v="8437"/>
    <n v="59059"/>
    <n v="22.45"/>
    <x v="0"/>
    <x v="0"/>
    <x v="0"/>
    <x v="0"/>
    <x v="0"/>
    <x v="0"/>
    <x v="0"/>
    <x v="0"/>
    <x v="0"/>
    <x v="0"/>
  </r>
  <r>
    <x v="0"/>
    <x v="2"/>
    <x v="0"/>
    <x v="5"/>
    <x v="5"/>
    <n v="113.6"/>
    <n v="0"/>
    <n v="113.6"/>
    <n v="0"/>
    <n v="0"/>
    <n v="0"/>
    <n v="0"/>
    <x v="0"/>
    <x v="0"/>
    <x v="0"/>
    <x v="0"/>
    <x v="0"/>
    <x v="0"/>
    <x v="0"/>
    <x v="0"/>
    <x v="0"/>
    <x v="0"/>
  </r>
  <r>
    <x v="0"/>
    <x v="2"/>
    <x v="0"/>
    <x v="6"/>
    <x v="5"/>
    <n v="43627.8"/>
    <n v="72317.179999999993"/>
    <n v="115944.98"/>
    <n v="294"/>
    <n v="0"/>
    <n v="0"/>
    <n v="0"/>
    <x v="0"/>
    <x v="0"/>
    <x v="0"/>
    <x v="0"/>
    <x v="0"/>
    <x v="0"/>
    <x v="0"/>
    <x v="0"/>
    <x v="0"/>
    <x v="0"/>
  </r>
  <r>
    <x v="0"/>
    <x v="2"/>
    <x v="0"/>
    <x v="7"/>
    <x v="5"/>
    <n v="35496.730000000003"/>
    <n v="33974.07"/>
    <n v="69470.8"/>
    <n v="207"/>
    <n v="5821"/>
    <n v="40747"/>
    <n v="11.93"/>
    <x v="0"/>
    <x v="0"/>
    <x v="0"/>
    <x v="0"/>
    <x v="0"/>
    <x v="0"/>
    <x v="0"/>
    <x v="0"/>
    <x v="0"/>
    <x v="0"/>
  </r>
  <r>
    <x v="0"/>
    <x v="2"/>
    <x v="0"/>
    <x v="8"/>
    <x v="5"/>
    <n v="82205.64"/>
    <n v="98359.819999999992"/>
    <n v="180565.46"/>
    <n v="371"/>
    <n v="0"/>
    <n v="0"/>
    <n v="0"/>
    <x v="0"/>
    <x v="0"/>
    <x v="0"/>
    <x v="0"/>
    <x v="0"/>
    <x v="0"/>
    <x v="0"/>
    <x v="0"/>
    <x v="0"/>
    <x v="0"/>
  </r>
  <r>
    <x v="0"/>
    <x v="2"/>
    <x v="0"/>
    <x v="119"/>
    <x v="5"/>
    <n v="9305.3100000000013"/>
    <n v="72103.180000000008"/>
    <n v="81408.490000000005"/>
    <n v="81"/>
    <e v="#N/A"/>
    <e v="#N/A"/>
    <n v="0"/>
    <x v="0"/>
    <x v="0"/>
    <x v="0"/>
    <x v="0"/>
    <x v="0"/>
    <x v="0"/>
    <x v="0"/>
    <x v="0"/>
    <x v="0"/>
    <x v="0"/>
  </r>
  <r>
    <x v="0"/>
    <x v="2"/>
    <x v="0"/>
    <x v="125"/>
    <x v="5"/>
    <n v="12"/>
    <n v="0"/>
    <n v="12"/>
    <n v="0"/>
    <e v="#N/A"/>
    <e v="#N/A"/>
    <n v="0"/>
    <x v="0"/>
    <x v="0"/>
    <x v="0"/>
    <x v="0"/>
    <x v="0"/>
    <x v="0"/>
    <x v="0"/>
    <x v="0"/>
    <x v="0"/>
    <x v="0"/>
  </r>
  <r>
    <x v="0"/>
    <x v="2"/>
    <x v="1"/>
    <x v="9"/>
    <x v="5"/>
    <n v="217604.07"/>
    <n v="525510.1399999999"/>
    <n v="743114.21"/>
    <n v="1367"/>
    <n v="0"/>
    <n v="0"/>
    <n v="0"/>
    <x v="0"/>
    <x v="0"/>
    <x v="0"/>
    <x v="0"/>
    <x v="0"/>
    <x v="0"/>
    <x v="0"/>
    <x v="0"/>
    <x v="0"/>
    <x v="0"/>
  </r>
  <r>
    <x v="0"/>
    <x v="2"/>
    <x v="1"/>
    <x v="10"/>
    <x v="5"/>
    <n v="69633.88"/>
    <n v="604353.24"/>
    <n v="673987.12"/>
    <n v="544"/>
    <n v="44423"/>
    <n v="310961"/>
    <n v="15.17"/>
    <x v="0"/>
    <x v="0"/>
    <x v="0"/>
    <x v="0"/>
    <x v="0"/>
    <x v="0"/>
    <x v="0"/>
    <x v="0"/>
    <x v="0"/>
    <x v="0"/>
  </r>
  <r>
    <x v="0"/>
    <x v="2"/>
    <x v="1"/>
    <x v="11"/>
    <x v="5"/>
    <n v="9105.36"/>
    <n v="8797.82"/>
    <n v="17903.18"/>
    <n v="24"/>
    <n v="31000"/>
    <n v="217000"/>
    <n v="0.57999999999999996"/>
    <x v="0"/>
    <x v="0"/>
    <x v="0"/>
    <x v="0"/>
    <x v="0"/>
    <x v="0"/>
    <x v="0"/>
    <x v="0"/>
    <x v="0"/>
    <x v="0"/>
  </r>
  <r>
    <x v="0"/>
    <x v="2"/>
    <x v="1"/>
    <x v="61"/>
    <x v="5"/>
    <n v="0"/>
    <n v="27611.3"/>
    <n v="27611.3"/>
    <n v="0"/>
    <n v="0"/>
    <n v="0"/>
    <n v="0"/>
    <x v="0"/>
    <x v="0"/>
    <x v="0"/>
    <x v="0"/>
    <x v="0"/>
    <x v="0"/>
    <x v="0"/>
    <x v="0"/>
    <x v="0"/>
    <x v="0"/>
  </r>
  <r>
    <x v="0"/>
    <x v="2"/>
    <x v="1"/>
    <x v="12"/>
    <x v="5"/>
    <n v="13974.100000000002"/>
    <n v="20098.099999999995"/>
    <n v="34072.199999999997"/>
    <n v="65"/>
    <n v="0"/>
    <n v="0"/>
    <n v="0"/>
    <x v="0"/>
    <x v="0"/>
    <x v="0"/>
    <x v="0"/>
    <x v="0"/>
    <x v="0"/>
    <x v="0"/>
    <x v="0"/>
    <x v="0"/>
    <x v="0"/>
  </r>
  <r>
    <x v="0"/>
    <x v="2"/>
    <x v="1"/>
    <x v="13"/>
    <x v="5"/>
    <n v="6202.28"/>
    <n v="1667451.79"/>
    <n v="1673654.07"/>
    <n v="0"/>
    <n v="0"/>
    <n v="0"/>
    <n v="0"/>
    <x v="0"/>
    <x v="0"/>
    <x v="0"/>
    <x v="0"/>
    <x v="0"/>
    <x v="0"/>
    <x v="0"/>
    <x v="0"/>
    <x v="0"/>
    <x v="0"/>
  </r>
  <r>
    <x v="0"/>
    <x v="2"/>
    <x v="1"/>
    <x v="126"/>
    <x v="5"/>
    <n v="344"/>
    <n v="0"/>
    <n v="344"/>
    <n v="0"/>
    <n v="18600"/>
    <n v="130200"/>
    <n v="0.02"/>
    <x v="0"/>
    <x v="0"/>
    <x v="0"/>
    <x v="0"/>
    <x v="0"/>
    <x v="0"/>
    <x v="0"/>
    <x v="0"/>
    <x v="0"/>
    <x v="0"/>
  </r>
  <r>
    <x v="0"/>
    <x v="2"/>
    <x v="1"/>
    <x v="14"/>
    <x v="5"/>
    <n v="47394.11"/>
    <n v="79162.25"/>
    <n v="126556.36"/>
    <n v="486"/>
    <n v="29977"/>
    <n v="209839"/>
    <n v="4.22"/>
    <x v="0"/>
    <x v="0"/>
    <x v="0"/>
    <x v="0"/>
    <x v="0"/>
    <x v="0"/>
    <x v="0"/>
    <x v="0"/>
    <x v="0"/>
    <x v="0"/>
  </r>
  <r>
    <x v="0"/>
    <x v="2"/>
    <x v="1"/>
    <x v="15"/>
    <x v="5"/>
    <n v="4405.8"/>
    <n v="5510.94"/>
    <n v="9916.74"/>
    <n v="30"/>
    <n v="0"/>
    <n v="0"/>
    <n v="0"/>
    <x v="0"/>
    <x v="0"/>
    <x v="0"/>
    <x v="0"/>
    <x v="0"/>
    <x v="0"/>
    <x v="0"/>
    <x v="0"/>
    <x v="0"/>
    <x v="0"/>
  </r>
  <r>
    <x v="0"/>
    <x v="2"/>
    <x v="2"/>
    <x v="16"/>
    <x v="5"/>
    <n v="292706.26"/>
    <n v="590480.67999999993"/>
    <n v="883186.94"/>
    <n v="672"/>
    <n v="43400"/>
    <n v="303800"/>
    <n v="20.350000000000001"/>
    <x v="0"/>
    <x v="0"/>
    <x v="0"/>
    <x v="0"/>
    <x v="0"/>
    <x v="0"/>
    <x v="0"/>
    <x v="0"/>
    <x v="0"/>
    <x v="0"/>
  </r>
  <r>
    <x v="0"/>
    <x v="2"/>
    <x v="2"/>
    <x v="17"/>
    <x v="5"/>
    <n v="142287.25"/>
    <n v="328968.45"/>
    <n v="471255.7"/>
    <n v="568"/>
    <n v="39277"/>
    <n v="274939"/>
    <n v="12"/>
    <x v="0"/>
    <x v="0"/>
    <x v="0"/>
    <x v="0"/>
    <x v="0"/>
    <x v="0"/>
    <x v="0"/>
    <x v="0"/>
    <x v="0"/>
    <x v="0"/>
  </r>
  <r>
    <x v="0"/>
    <x v="2"/>
    <x v="2"/>
    <x v="18"/>
    <x v="5"/>
    <n v="118034.51000000001"/>
    <n v="261349.43"/>
    <n v="379383.94"/>
    <n v="394"/>
    <n v="0"/>
    <n v="0"/>
    <n v="0"/>
    <x v="0"/>
    <x v="0"/>
    <x v="0"/>
    <x v="0"/>
    <x v="0"/>
    <x v="0"/>
    <x v="0"/>
    <x v="0"/>
    <x v="0"/>
    <x v="0"/>
  </r>
  <r>
    <x v="0"/>
    <x v="2"/>
    <x v="3"/>
    <x v="19"/>
    <x v="5"/>
    <n v="48279.649999999994"/>
    <n v="138401.38"/>
    <n v="186681.03"/>
    <n v="291"/>
    <n v="31000"/>
    <n v="310000"/>
    <n v="6.02"/>
    <x v="0"/>
    <x v="0"/>
    <x v="0"/>
    <x v="0"/>
    <x v="0"/>
    <x v="0"/>
    <x v="0"/>
    <x v="0"/>
    <x v="0"/>
    <x v="0"/>
  </r>
  <r>
    <x v="0"/>
    <x v="2"/>
    <x v="3"/>
    <x v="20"/>
    <x v="5"/>
    <n v="58352.18"/>
    <n v="79045.170000000013"/>
    <n v="137397.35"/>
    <n v="145"/>
    <n v="0"/>
    <n v="0"/>
    <n v="0"/>
    <x v="0"/>
    <x v="0"/>
    <x v="0"/>
    <x v="0"/>
    <x v="0"/>
    <x v="0"/>
    <x v="0"/>
    <x v="0"/>
    <x v="0"/>
    <x v="0"/>
  </r>
  <r>
    <x v="0"/>
    <x v="2"/>
    <x v="3"/>
    <x v="21"/>
    <x v="5"/>
    <n v="264532.69"/>
    <n v="374682.22000000003"/>
    <n v="639214.91"/>
    <n v="429"/>
    <n v="62000"/>
    <n v="620000"/>
    <n v="10.31"/>
    <x v="0"/>
    <x v="0"/>
    <x v="0"/>
    <x v="0"/>
    <x v="0"/>
    <x v="0"/>
    <x v="0"/>
    <x v="0"/>
    <x v="0"/>
    <x v="0"/>
  </r>
  <r>
    <x v="0"/>
    <x v="2"/>
    <x v="3"/>
    <x v="22"/>
    <x v="5"/>
    <n v="36.96"/>
    <n v="972.64"/>
    <n v="1009.6"/>
    <n v="0"/>
    <n v="14973"/>
    <n v="149730"/>
    <n v="7.0000000000000007E-2"/>
    <x v="0"/>
    <x v="0"/>
    <x v="0"/>
    <x v="0"/>
    <x v="0"/>
    <x v="0"/>
    <x v="0"/>
    <x v="0"/>
    <x v="0"/>
    <x v="0"/>
  </r>
  <r>
    <x v="0"/>
    <x v="2"/>
    <x v="4"/>
    <x v="23"/>
    <x v="5"/>
    <n v="180"/>
    <n v="101791.93"/>
    <n v="101971.93"/>
    <n v="70"/>
    <n v="12710"/>
    <n v="88970"/>
    <n v="8.02"/>
    <x v="0"/>
    <x v="0"/>
    <x v="0"/>
    <x v="0"/>
    <x v="0"/>
    <x v="0"/>
    <x v="0"/>
    <x v="0"/>
    <x v="0"/>
    <x v="0"/>
  </r>
  <r>
    <x v="0"/>
    <x v="2"/>
    <x v="4"/>
    <x v="24"/>
    <x v="5"/>
    <n v="1058"/>
    <n v="80790.960000000006"/>
    <n v="81848.960000000006"/>
    <n v="66"/>
    <n v="11377"/>
    <n v="79639"/>
    <n v="7.19"/>
    <x v="0"/>
    <x v="0"/>
    <x v="0"/>
    <x v="0"/>
    <x v="0"/>
    <x v="0"/>
    <x v="0"/>
    <x v="0"/>
    <x v="0"/>
    <x v="0"/>
  </r>
  <r>
    <x v="0"/>
    <x v="2"/>
    <x v="4"/>
    <x v="120"/>
    <x v="5"/>
    <n v="0"/>
    <n v="3999.26"/>
    <n v="3999.26"/>
    <n v="4"/>
    <e v="#N/A"/>
    <e v="#N/A"/>
    <n v="0"/>
    <x v="0"/>
    <x v="0"/>
    <x v="0"/>
    <x v="0"/>
    <x v="0"/>
    <x v="0"/>
    <x v="0"/>
    <x v="0"/>
    <x v="0"/>
    <x v="0"/>
  </r>
  <r>
    <x v="0"/>
    <x v="2"/>
    <x v="4"/>
    <x v="127"/>
    <x v="5"/>
    <n v="0"/>
    <n v="286.89999999999998"/>
    <n v="286.89999999999998"/>
    <n v="3"/>
    <e v="#N/A"/>
    <e v="#N/A"/>
    <n v="0"/>
    <x v="0"/>
    <x v="0"/>
    <x v="0"/>
    <x v="0"/>
    <x v="0"/>
    <x v="0"/>
    <x v="0"/>
    <x v="0"/>
    <x v="0"/>
    <x v="0"/>
  </r>
  <r>
    <x v="0"/>
    <x v="2"/>
    <x v="5"/>
    <x v="25"/>
    <x v="5"/>
    <n v="72949.350000000006"/>
    <n v="229300.48000000001"/>
    <n v="302249.83"/>
    <n v="136"/>
    <n v="0"/>
    <n v="0"/>
    <n v="0"/>
    <x v="0"/>
    <x v="0"/>
    <x v="0"/>
    <x v="0"/>
    <x v="0"/>
    <x v="0"/>
    <x v="0"/>
    <x v="0"/>
    <x v="0"/>
    <x v="0"/>
  </r>
  <r>
    <x v="0"/>
    <x v="2"/>
    <x v="5"/>
    <x v="26"/>
    <x v="5"/>
    <n v="0"/>
    <n v="913537.67"/>
    <n v="913537.67"/>
    <n v="0"/>
    <n v="0"/>
    <n v="0"/>
    <n v="0"/>
    <x v="0"/>
    <x v="0"/>
    <x v="0"/>
    <x v="0"/>
    <x v="0"/>
    <x v="0"/>
    <x v="0"/>
    <x v="0"/>
    <x v="0"/>
    <x v="0"/>
  </r>
  <r>
    <x v="0"/>
    <x v="2"/>
    <x v="5"/>
    <x v="27"/>
    <x v="5"/>
    <n v="31528.960000000003"/>
    <n v="127708.8"/>
    <n v="159237.76000000001"/>
    <n v="142"/>
    <n v="16523"/>
    <n v="165230"/>
    <n v="9.64"/>
    <x v="0"/>
    <x v="0"/>
    <x v="0"/>
    <x v="0"/>
    <x v="0"/>
    <x v="0"/>
    <x v="0"/>
    <x v="0"/>
    <x v="0"/>
    <x v="0"/>
  </r>
  <r>
    <x v="0"/>
    <x v="2"/>
    <x v="5"/>
    <x v="29"/>
    <x v="5"/>
    <n v="108366.16"/>
    <n v="662646.61"/>
    <n v="771012.77"/>
    <n v="135"/>
    <n v="0"/>
    <n v="0"/>
    <n v="0"/>
    <x v="0"/>
    <x v="0"/>
    <x v="0"/>
    <x v="0"/>
    <x v="0"/>
    <x v="0"/>
    <x v="0"/>
    <x v="0"/>
    <x v="0"/>
    <x v="0"/>
  </r>
  <r>
    <x v="0"/>
    <x v="2"/>
    <x v="6"/>
    <x v="30"/>
    <x v="5"/>
    <n v="46701.72"/>
    <n v="684014.18"/>
    <n v="730715.9"/>
    <n v="124"/>
    <n v="0"/>
    <n v="0"/>
    <n v="0"/>
    <x v="0"/>
    <x v="0"/>
    <x v="0"/>
    <x v="0"/>
    <x v="0"/>
    <x v="0"/>
    <x v="0"/>
    <x v="0"/>
    <x v="0"/>
    <x v="0"/>
  </r>
  <r>
    <x v="0"/>
    <x v="2"/>
    <x v="6"/>
    <x v="31"/>
    <x v="5"/>
    <n v="100127.01000000001"/>
    <n v="152068.00999999998"/>
    <n v="252195.02"/>
    <n v="265"/>
    <n v="34100"/>
    <n v="238700"/>
    <n v="7.4"/>
    <x v="0"/>
    <x v="0"/>
    <x v="0"/>
    <x v="0"/>
    <x v="0"/>
    <x v="0"/>
    <x v="0"/>
    <x v="0"/>
    <x v="0"/>
    <x v="0"/>
  </r>
  <r>
    <x v="0"/>
    <x v="2"/>
    <x v="6"/>
    <x v="32"/>
    <x v="5"/>
    <n v="58898.67"/>
    <n v="50452.83"/>
    <n v="109351.5"/>
    <n v="177"/>
    <n v="17577"/>
    <n v="123039"/>
    <n v="6.22"/>
    <x v="0"/>
    <x v="0"/>
    <x v="0"/>
    <x v="0"/>
    <x v="0"/>
    <x v="0"/>
    <x v="0"/>
    <x v="0"/>
    <x v="0"/>
    <x v="0"/>
  </r>
  <r>
    <x v="0"/>
    <x v="2"/>
    <x v="6"/>
    <x v="33"/>
    <x v="5"/>
    <n v="43625.81"/>
    <n v="60983.19"/>
    <n v="104609"/>
    <n v="83"/>
    <n v="0"/>
    <n v="0"/>
    <n v="0"/>
    <x v="0"/>
    <x v="0"/>
    <x v="0"/>
    <x v="0"/>
    <x v="0"/>
    <x v="0"/>
    <x v="0"/>
    <x v="0"/>
    <x v="0"/>
    <x v="0"/>
  </r>
  <r>
    <x v="0"/>
    <x v="2"/>
    <x v="7"/>
    <x v="34"/>
    <x v="5"/>
    <n v="128166.16"/>
    <n v="86611.449999999983"/>
    <n v="214777.61"/>
    <n v="257"/>
    <n v="67177"/>
    <n v="470239"/>
    <n v="3.2"/>
    <x v="0"/>
    <x v="0"/>
    <x v="0"/>
    <x v="0"/>
    <x v="0"/>
    <x v="0"/>
    <x v="0"/>
    <x v="0"/>
    <x v="0"/>
    <x v="0"/>
  </r>
  <r>
    <x v="0"/>
    <x v="2"/>
    <x v="8"/>
    <x v="35"/>
    <x v="5"/>
    <n v="84789.37"/>
    <n v="496470.42000000004"/>
    <n v="581259.79"/>
    <n v="254"/>
    <n v="0"/>
    <n v="0"/>
    <n v="0"/>
    <x v="0"/>
    <x v="0"/>
    <x v="0"/>
    <x v="0"/>
    <x v="0"/>
    <x v="0"/>
    <x v="0"/>
    <x v="0"/>
    <x v="0"/>
    <x v="0"/>
  </r>
  <r>
    <x v="0"/>
    <x v="2"/>
    <x v="8"/>
    <x v="36"/>
    <x v="5"/>
    <n v="101664.27999999998"/>
    <n v="601498.53"/>
    <n v="703162.81"/>
    <n v="391"/>
    <n v="0"/>
    <n v="0"/>
    <n v="0"/>
    <x v="0"/>
    <x v="0"/>
    <x v="0"/>
    <x v="0"/>
    <x v="0"/>
    <x v="0"/>
    <x v="0"/>
    <x v="0"/>
    <x v="0"/>
    <x v="0"/>
  </r>
  <r>
    <x v="0"/>
    <x v="2"/>
    <x v="9"/>
    <x v="37"/>
    <x v="5"/>
    <n v="144682.44"/>
    <n v="207555.28999999998"/>
    <n v="352237.73"/>
    <n v="599"/>
    <n v="32023"/>
    <n v="224161"/>
    <n v="11"/>
    <x v="0"/>
    <x v="0"/>
    <x v="0"/>
    <x v="0"/>
    <x v="0"/>
    <x v="0"/>
    <x v="0"/>
    <x v="0"/>
    <x v="0"/>
    <x v="0"/>
  </r>
  <r>
    <x v="0"/>
    <x v="2"/>
    <x v="9"/>
    <x v="38"/>
    <x v="5"/>
    <n v="55008.119999999995"/>
    <n v="176523.69"/>
    <n v="231531.81"/>
    <n v="57"/>
    <n v="0"/>
    <n v="0"/>
    <n v="0"/>
    <x v="0"/>
    <x v="0"/>
    <x v="0"/>
    <x v="0"/>
    <x v="0"/>
    <x v="0"/>
    <x v="0"/>
    <x v="0"/>
    <x v="0"/>
    <x v="0"/>
  </r>
  <r>
    <x v="0"/>
    <x v="2"/>
    <x v="9"/>
    <x v="39"/>
    <x v="5"/>
    <n v="91169.01999999999"/>
    <n v="207471.43000000002"/>
    <n v="298640.45"/>
    <n v="308"/>
    <n v="18352"/>
    <n v="128464"/>
    <n v="16.27"/>
    <x v="0"/>
    <x v="0"/>
    <x v="0"/>
    <x v="0"/>
    <x v="0"/>
    <x v="0"/>
    <x v="0"/>
    <x v="0"/>
    <x v="0"/>
    <x v="0"/>
  </r>
  <r>
    <x v="0"/>
    <x v="2"/>
    <x v="9"/>
    <x v="40"/>
    <x v="5"/>
    <n v="118696.06"/>
    <n v="209249.46000000002"/>
    <n v="327945.52"/>
    <n v="399"/>
    <n v="28923"/>
    <n v="202461"/>
    <n v="11.34"/>
    <x v="0"/>
    <x v="0"/>
    <x v="0"/>
    <x v="0"/>
    <x v="0"/>
    <x v="0"/>
    <x v="0"/>
    <x v="0"/>
    <x v="0"/>
    <x v="0"/>
  </r>
  <r>
    <x v="0"/>
    <x v="2"/>
    <x v="9"/>
    <x v="41"/>
    <x v="5"/>
    <n v="38641.050000000003"/>
    <n v="80157.81"/>
    <n v="118798.86"/>
    <n v="80"/>
    <n v="0"/>
    <n v="0"/>
    <n v="0"/>
    <x v="0"/>
    <x v="0"/>
    <x v="0"/>
    <x v="0"/>
    <x v="0"/>
    <x v="0"/>
    <x v="0"/>
    <x v="0"/>
    <x v="0"/>
    <x v="0"/>
  </r>
  <r>
    <x v="0"/>
    <x v="2"/>
    <x v="10"/>
    <x v="42"/>
    <x v="5"/>
    <n v="46356.39"/>
    <n v="50350.649999999994"/>
    <n v="96707.04"/>
    <n v="69"/>
    <n v="0"/>
    <n v="0"/>
    <n v="0"/>
    <x v="0"/>
    <x v="0"/>
    <x v="0"/>
    <x v="0"/>
    <x v="0"/>
    <x v="0"/>
    <x v="0"/>
    <x v="0"/>
    <x v="0"/>
    <x v="0"/>
  </r>
  <r>
    <x v="0"/>
    <x v="2"/>
    <x v="10"/>
    <x v="43"/>
    <x v="5"/>
    <n v="337384.07"/>
    <n v="143881.54999999999"/>
    <n v="481265.62"/>
    <n v="142"/>
    <n v="0"/>
    <n v="0"/>
    <n v="0"/>
    <x v="0"/>
    <x v="0"/>
    <x v="0"/>
    <x v="0"/>
    <x v="0"/>
    <x v="0"/>
    <x v="0"/>
    <x v="0"/>
    <x v="0"/>
    <x v="0"/>
  </r>
  <r>
    <x v="0"/>
    <x v="2"/>
    <x v="10"/>
    <x v="44"/>
    <x v="5"/>
    <n v="28045.01"/>
    <n v="84774.010000000009"/>
    <n v="112819.02"/>
    <n v="172"/>
    <n v="23777"/>
    <n v="237770"/>
    <n v="4.74"/>
    <x v="0"/>
    <x v="0"/>
    <x v="0"/>
    <x v="0"/>
    <x v="0"/>
    <x v="0"/>
    <x v="0"/>
    <x v="0"/>
    <x v="0"/>
    <x v="0"/>
  </r>
  <r>
    <x v="0"/>
    <x v="2"/>
    <x v="10"/>
    <x v="45"/>
    <x v="5"/>
    <n v="64145.5"/>
    <n v="90815.6"/>
    <n v="154961.1"/>
    <n v="95"/>
    <n v="0"/>
    <n v="0"/>
    <n v="0"/>
    <x v="0"/>
    <x v="0"/>
    <x v="0"/>
    <x v="0"/>
    <x v="0"/>
    <x v="0"/>
    <x v="0"/>
    <x v="0"/>
    <x v="0"/>
    <x v="0"/>
  </r>
  <r>
    <x v="0"/>
    <x v="2"/>
    <x v="10"/>
    <x v="46"/>
    <x v="5"/>
    <n v="237949.74"/>
    <n v="264417.63"/>
    <n v="502367.37"/>
    <n v="131"/>
    <n v="0"/>
    <n v="0"/>
    <n v="0"/>
    <x v="0"/>
    <x v="0"/>
    <x v="0"/>
    <x v="0"/>
    <x v="0"/>
    <x v="0"/>
    <x v="0"/>
    <x v="0"/>
    <x v="0"/>
    <x v="0"/>
  </r>
  <r>
    <x v="0"/>
    <x v="2"/>
    <x v="10"/>
    <x v="47"/>
    <x v="5"/>
    <n v="56659.59"/>
    <n v="139148.31"/>
    <n v="195807.9"/>
    <n v="66"/>
    <n v="0"/>
    <n v="0"/>
    <n v="0"/>
    <x v="0"/>
    <x v="0"/>
    <x v="0"/>
    <x v="0"/>
    <x v="0"/>
    <x v="0"/>
    <x v="0"/>
    <x v="0"/>
    <x v="0"/>
    <x v="0"/>
  </r>
  <r>
    <x v="0"/>
    <x v="2"/>
    <x v="10"/>
    <x v="48"/>
    <x v="5"/>
    <n v="33425.440000000002"/>
    <n v="14879.93"/>
    <n v="48305.37"/>
    <n v="48"/>
    <n v="33077"/>
    <n v="330770"/>
    <n v="1.46"/>
    <x v="0"/>
    <x v="0"/>
    <x v="0"/>
    <x v="0"/>
    <x v="0"/>
    <x v="0"/>
    <x v="0"/>
    <x v="0"/>
    <x v="0"/>
    <x v="0"/>
  </r>
  <r>
    <x v="0"/>
    <x v="2"/>
    <x v="10"/>
    <x v="49"/>
    <x v="5"/>
    <n v="254380.35"/>
    <n v="464742.53"/>
    <n v="719122.88"/>
    <n v="147"/>
    <n v="67177"/>
    <n v="671770"/>
    <n v="10.7"/>
    <x v="0"/>
    <x v="0"/>
    <x v="0"/>
    <x v="0"/>
    <x v="0"/>
    <x v="0"/>
    <x v="0"/>
    <x v="0"/>
    <x v="0"/>
    <x v="0"/>
  </r>
  <r>
    <x v="0"/>
    <x v="2"/>
    <x v="10"/>
    <x v="50"/>
    <x v="5"/>
    <n v="31934.98"/>
    <n v="41647.760000000009"/>
    <n v="73582.740000000005"/>
    <n v="31"/>
    <n v="36177"/>
    <n v="361770"/>
    <n v="2.0299999999999998"/>
    <x v="0"/>
    <x v="0"/>
    <x v="0"/>
    <x v="0"/>
    <x v="0"/>
    <x v="0"/>
    <x v="0"/>
    <x v="0"/>
    <x v="0"/>
    <x v="0"/>
  </r>
  <r>
    <x v="0"/>
    <x v="2"/>
    <x v="11"/>
    <x v="52"/>
    <x v="5"/>
    <n v="9591.93"/>
    <n v="18718.329999999998"/>
    <n v="28310.26"/>
    <n v="70"/>
    <n v="0"/>
    <n v="0"/>
    <n v="0"/>
    <x v="0"/>
    <x v="0"/>
    <x v="0"/>
    <x v="0"/>
    <x v="0"/>
    <x v="0"/>
    <x v="0"/>
    <x v="0"/>
    <x v="0"/>
    <x v="0"/>
  </r>
  <r>
    <x v="0"/>
    <x v="2"/>
    <x v="12"/>
    <x v="53"/>
    <x v="5"/>
    <n v="28663.82"/>
    <n v="9821.7799999999988"/>
    <n v="38485.599999999999"/>
    <n v="158"/>
    <n v="0"/>
    <n v="0"/>
    <n v="0"/>
    <x v="0"/>
    <x v="0"/>
    <x v="0"/>
    <x v="0"/>
    <x v="0"/>
    <x v="0"/>
    <x v="0"/>
    <x v="0"/>
    <x v="0"/>
    <x v="0"/>
  </r>
  <r>
    <x v="0"/>
    <x v="2"/>
    <x v="12"/>
    <x v="54"/>
    <x v="5"/>
    <n v="40873.760000000002"/>
    <n v="13959.439999999995"/>
    <n v="54833.2"/>
    <n v="223"/>
    <n v="0"/>
    <n v="0"/>
    <n v="0"/>
    <x v="0"/>
    <x v="0"/>
    <x v="0"/>
    <x v="0"/>
    <x v="0"/>
    <x v="0"/>
    <x v="0"/>
    <x v="0"/>
    <x v="0"/>
    <x v="0"/>
  </r>
  <r>
    <x v="0"/>
    <x v="2"/>
    <x v="12"/>
    <x v="55"/>
    <x v="5"/>
    <n v="8296"/>
    <n v="2852"/>
    <n v="11148"/>
    <n v="42"/>
    <n v="0"/>
    <n v="0"/>
    <n v="0"/>
    <x v="0"/>
    <x v="0"/>
    <x v="0"/>
    <x v="0"/>
    <x v="0"/>
    <x v="0"/>
    <x v="0"/>
    <x v="0"/>
    <x v="0"/>
    <x v="0"/>
  </r>
  <r>
    <x v="0"/>
    <x v="2"/>
    <x v="13"/>
    <x v="56"/>
    <x v="5"/>
    <n v="493728.79000000004"/>
    <n v="2603.539999999979"/>
    <n v="496332.33"/>
    <n v="89"/>
    <n v="0"/>
    <n v="0"/>
    <n v="0"/>
    <x v="0"/>
    <x v="0"/>
    <x v="0"/>
    <x v="0"/>
    <x v="0"/>
    <x v="0"/>
    <x v="0"/>
    <x v="0"/>
    <x v="0"/>
    <x v="0"/>
  </r>
  <r>
    <x v="0"/>
    <x v="2"/>
    <x v="13"/>
    <x v="57"/>
    <x v="5"/>
    <n v="36229.1"/>
    <n v="56796.74"/>
    <n v="93025.84"/>
    <n v="162"/>
    <n v="24273"/>
    <n v="242730"/>
    <n v="3.83"/>
    <x v="0"/>
    <x v="0"/>
    <x v="0"/>
    <x v="0"/>
    <x v="0"/>
    <x v="0"/>
    <x v="0"/>
    <x v="0"/>
    <x v="0"/>
    <x v="0"/>
  </r>
  <r>
    <x v="0"/>
    <x v="2"/>
    <x v="13"/>
    <x v="58"/>
    <x v="5"/>
    <n v="238505.49"/>
    <n v="207967.33000000002"/>
    <n v="446472.82"/>
    <n v="147"/>
    <n v="0"/>
    <n v="0"/>
    <n v="0"/>
    <x v="0"/>
    <x v="0"/>
    <x v="0"/>
    <x v="0"/>
    <x v="0"/>
    <x v="0"/>
    <x v="0"/>
    <x v="0"/>
    <x v="0"/>
    <x v="0"/>
  </r>
  <r>
    <x v="0"/>
    <x v="2"/>
    <x v="14"/>
    <x v="59"/>
    <x v="5"/>
    <n v="13653.15"/>
    <n v="100124.61"/>
    <n v="113777.76"/>
    <n v="457"/>
    <n v="8277"/>
    <n v="57939"/>
    <n v="13.75"/>
    <x v="0"/>
    <x v="0"/>
    <x v="0"/>
    <x v="0"/>
    <x v="0"/>
    <x v="0"/>
    <x v="0"/>
    <x v="0"/>
    <x v="0"/>
    <x v="0"/>
  </r>
  <r>
    <x v="0"/>
    <x v="2"/>
    <x v="15"/>
    <x v="60"/>
    <x v="5"/>
    <n v="18483.099999999999"/>
    <n v="65790.760000000009"/>
    <n v="84273.860000000015"/>
    <n v="25"/>
    <n v="0"/>
    <n v="0"/>
    <n v="0"/>
    <x v="0"/>
    <x v="0"/>
    <x v="0"/>
    <x v="0"/>
    <x v="0"/>
    <x v="0"/>
    <x v="0"/>
    <x v="0"/>
    <x v="0"/>
    <x v="0"/>
  </r>
  <r>
    <x v="0"/>
    <x v="2"/>
    <x v="16"/>
    <x v="61"/>
    <x v="5"/>
    <n v="32868.03"/>
    <n v="57056.229999999996"/>
    <n v="89924.26"/>
    <n v="30"/>
    <n v="0"/>
    <n v="0"/>
    <n v="0"/>
    <x v="0"/>
    <x v="0"/>
    <x v="0"/>
    <x v="0"/>
    <x v="0"/>
    <x v="0"/>
    <x v="0"/>
    <x v="0"/>
    <x v="0"/>
    <x v="0"/>
  </r>
  <r>
    <x v="0"/>
    <x v="2"/>
    <x v="16"/>
    <x v="13"/>
    <x v="5"/>
    <n v="0"/>
    <n v="112772.09"/>
    <n v="112772.09"/>
    <n v="0"/>
    <n v="0"/>
    <n v="0"/>
    <n v="0"/>
    <x v="0"/>
    <x v="0"/>
    <x v="0"/>
    <x v="0"/>
    <x v="0"/>
    <x v="0"/>
    <x v="0"/>
    <x v="0"/>
    <x v="0"/>
    <x v="0"/>
  </r>
  <r>
    <x v="0"/>
    <x v="2"/>
    <x v="17"/>
    <x v="62"/>
    <x v="5"/>
    <n v="31098.52"/>
    <n v="47082.09"/>
    <n v="78180.61"/>
    <n v="171"/>
    <n v="0"/>
    <n v="0"/>
    <n v="0"/>
    <x v="0"/>
    <x v="0"/>
    <x v="0"/>
    <x v="0"/>
    <x v="0"/>
    <x v="0"/>
    <x v="0"/>
    <x v="0"/>
    <x v="0"/>
    <x v="0"/>
  </r>
  <r>
    <x v="0"/>
    <x v="2"/>
    <x v="17"/>
    <x v="63"/>
    <x v="5"/>
    <n v="28131.489999999998"/>
    <n v="66124.23000000001"/>
    <n v="94255.72"/>
    <n v="96"/>
    <n v="0"/>
    <n v="0"/>
    <n v="0"/>
    <x v="0"/>
    <x v="0"/>
    <x v="0"/>
    <x v="0"/>
    <x v="0"/>
    <x v="0"/>
    <x v="0"/>
    <x v="0"/>
    <x v="0"/>
    <x v="0"/>
  </r>
  <r>
    <x v="0"/>
    <x v="2"/>
    <x v="18"/>
    <x v="64"/>
    <x v="5"/>
    <n v="69859.5"/>
    <n v="242890.88"/>
    <n v="312750.38"/>
    <n v="563"/>
    <n v="22723"/>
    <n v="159061"/>
    <n v="13.76"/>
    <x v="0"/>
    <x v="0"/>
    <x v="0"/>
    <x v="0"/>
    <x v="0"/>
    <x v="0"/>
    <x v="0"/>
    <x v="0"/>
    <x v="0"/>
    <x v="0"/>
  </r>
  <r>
    <x v="0"/>
    <x v="2"/>
    <x v="18"/>
    <x v="65"/>
    <x v="5"/>
    <n v="5145.16"/>
    <n v="183682.33"/>
    <n v="188827.49"/>
    <n v="23"/>
    <n v="0"/>
    <n v="0"/>
    <n v="0"/>
    <x v="0"/>
    <x v="0"/>
    <x v="0"/>
    <x v="0"/>
    <x v="0"/>
    <x v="0"/>
    <x v="0"/>
    <x v="0"/>
    <x v="0"/>
    <x v="0"/>
  </r>
  <r>
    <x v="0"/>
    <x v="2"/>
    <x v="19"/>
    <x v="66"/>
    <x v="5"/>
    <n v="34363.72"/>
    <n v="333131.40000000002"/>
    <n v="367495.12"/>
    <n v="102"/>
    <n v="0"/>
    <n v="0"/>
    <n v="0"/>
    <x v="0"/>
    <x v="0"/>
    <x v="0"/>
    <x v="0"/>
    <x v="0"/>
    <x v="0"/>
    <x v="0"/>
    <x v="0"/>
    <x v="0"/>
    <x v="0"/>
  </r>
  <r>
    <x v="0"/>
    <x v="2"/>
    <x v="20"/>
    <x v="67"/>
    <x v="5"/>
    <n v="245673.79"/>
    <n v="148353.42000000001"/>
    <n v="394027.21"/>
    <n v="273"/>
    <n v="0"/>
    <n v="0"/>
    <n v="0"/>
    <x v="0"/>
    <x v="0"/>
    <x v="0"/>
    <x v="0"/>
    <x v="0"/>
    <x v="0"/>
    <x v="0"/>
    <x v="0"/>
    <x v="0"/>
    <x v="0"/>
  </r>
  <r>
    <x v="0"/>
    <x v="2"/>
    <x v="20"/>
    <x v="68"/>
    <x v="5"/>
    <n v="248083"/>
    <n v="269281.89"/>
    <n v="517364.89"/>
    <n v="310"/>
    <n v="0"/>
    <n v="0"/>
    <n v="0"/>
    <x v="0"/>
    <x v="0"/>
    <x v="0"/>
    <x v="0"/>
    <x v="0"/>
    <x v="0"/>
    <x v="0"/>
    <x v="0"/>
    <x v="0"/>
    <x v="0"/>
  </r>
  <r>
    <x v="0"/>
    <x v="2"/>
    <x v="21"/>
    <x v="69"/>
    <x v="5"/>
    <n v="50647.890000000007"/>
    <n v="176962.06"/>
    <n v="227609.95"/>
    <n v="228"/>
    <n v="31000"/>
    <n v="310000"/>
    <n v="7.34"/>
    <x v="0"/>
    <x v="0"/>
    <x v="0"/>
    <x v="0"/>
    <x v="0"/>
    <x v="0"/>
    <x v="0"/>
    <x v="0"/>
    <x v="0"/>
    <x v="0"/>
  </r>
  <r>
    <x v="0"/>
    <x v="2"/>
    <x v="21"/>
    <x v="70"/>
    <x v="5"/>
    <n v="345320.87"/>
    <n v="376752.31999999995"/>
    <n v="722073.19"/>
    <n v="210"/>
    <n v="62000"/>
    <n v="620000"/>
    <n v="11.65"/>
    <x v="0"/>
    <x v="0"/>
    <x v="0"/>
    <x v="0"/>
    <x v="0"/>
    <x v="0"/>
    <x v="0"/>
    <x v="0"/>
    <x v="0"/>
    <x v="0"/>
  </r>
  <r>
    <x v="0"/>
    <x v="2"/>
    <x v="21"/>
    <x v="71"/>
    <x v="5"/>
    <n v="244245.44"/>
    <n v="525255.41999999993"/>
    <n v="769500.85999999987"/>
    <n v="336"/>
    <n v="50623"/>
    <n v="506230"/>
    <n v="15.2"/>
    <x v="0"/>
    <x v="0"/>
    <x v="0"/>
    <x v="0"/>
    <x v="0"/>
    <x v="0"/>
    <x v="0"/>
    <x v="0"/>
    <x v="0"/>
    <x v="0"/>
  </r>
  <r>
    <x v="0"/>
    <x v="2"/>
    <x v="21"/>
    <x v="72"/>
    <x v="5"/>
    <n v="127239.66"/>
    <n v="245225.22"/>
    <n v="372464.88"/>
    <n v="316"/>
    <n v="29977"/>
    <n v="299770"/>
    <n v="12.43"/>
    <x v="0"/>
    <x v="0"/>
    <x v="0"/>
    <x v="0"/>
    <x v="0"/>
    <x v="0"/>
    <x v="0"/>
    <x v="0"/>
    <x v="0"/>
    <x v="0"/>
  </r>
  <r>
    <x v="0"/>
    <x v="2"/>
    <x v="21"/>
    <x v="73"/>
    <x v="5"/>
    <n v="182964.47"/>
    <n v="318118.56999999995"/>
    <n v="501083.03999999992"/>
    <n v="350"/>
    <n v="27900"/>
    <n v="279000"/>
    <n v="17.96"/>
    <x v="0"/>
    <x v="0"/>
    <x v="0"/>
    <x v="0"/>
    <x v="0"/>
    <x v="0"/>
    <x v="0"/>
    <x v="0"/>
    <x v="0"/>
    <x v="0"/>
  </r>
  <r>
    <x v="0"/>
    <x v="2"/>
    <x v="22"/>
    <x v="74"/>
    <x v="5"/>
    <n v="13919.92"/>
    <n v="11352.88"/>
    <n v="25272.799999999999"/>
    <n v="22"/>
    <n v="13423"/>
    <n v="134230"/>
    <n v="1.88"/>
    <x v="0"/>
    <x v="0"/>
    <x v="0"/>
    <x v="0"/>
    <x v="0"/>
    <x v="0"/>
    <x v="0"/>
    <x v="0"/>
    <x v="0"/>
    <x v="0"/>
  </r>
  <r>
    <x v="0"/>
    <x v="2"/>
    <x v="22"/>
    <x v="75"/>
    <x v="5"/>
    <n v="25218.36"/>
    <n v="17228.68"/>
    <n v="42447.040000000001"/>
    <n v="37"/>
    <n v="14477"/>
    <n v="144770"/>
    <n v="2.93"/>
    <x v="0"/>
    <x v="0"/>
    <x v="0"/>
    <x v="0"/>
    <x v="0"/>
    <x v="0"/>
    <x v="0"/>
    <x v="0"/>
    <x v="0"/>
    <x v="0"/>
  </r>
  <r>
    <x v="0"/>
    <x v="2"/>
    <x v="22"/>
    <x v="76"/>
    <x v="5"/>
    <n v="15908.7"/>
    <n v="16251.86"/>
    <n v="32160.560000000001"/>
    <n v="26"/>
    <n v="13950"/>
    <n v="139500"/>
    <n v="2.31"/>
    <x v="0"/>
    <x v="0"/>
    <x v="0"/>
    <x v="0"/>
    <x v="0"/>
    <x v="0"/>
    <x v="0"/>
    <x v="0"/>
    <x v="0"/>
    <x v="0"/>
  </r>
  <r>
    <x v="0"/>
    <x v="2"/>
    <x v="22"/>
    <x v="121"/>
    <x v="5"/>
    <n v="24627.870000000003"/>
    <n v="21904.119999999995"/>
    <n v="46531.99"/>
    <n v="29"/>
    <e v="#N/A"/>
    <e v="#N/A"/>
    <n v="0"/>
    <x v="0"/>
    <x v="0"/>
    <x v="0"/>
    <x v="0"/>
    <x v="0"/>
    <x v="0"/>
    <x v="0"/>
    <x v="0"/>
    <x v="0"/>
    <x v="0"/>
  </r>
  <r>
    <x v="0"/>
    <x v="2"/>
    <x v="23"/>
    <x v="77"/>
    <x v="5"/>
    <n v="0"/>
    <n v="127413.13"/>
    <n v="127413.13"/>
    <n v="0"/>
    <n v="0"/>
    <n v="0"/>
    <n v="0"/>
    <x v="0"/>
    <x v="0"/>
    <x v="0"/>
    <x v="0"/>
    <x v="0"/>
    <x v="0"/>
    <x v="0"/>
    <x v="0"/>
    <x v="0"/>
    <x v="0"/>
  </r>
  <r>
    <x v="0"/>
    <x v="2"/>
    <x v="24"/>
    <x v="78"/>
    <x v="5"/>
    <n v="677.55"/>
    <n v="943.10000000000014"/>
    <n v="1620.65"/>
    <n v="10"/>
    <n v="20677"/>
    <n v="144739"/>
    <n v="0.08"/>
    <x v="0"/>
    <x v="0"/>
    <x v="0"/>
    <x v="0"/>
    <x v="0"/>
    <x v="0"/>
    <x v="0"/>
    <x v="0"/>
    <x v="0"/>
    <x v="0"/>
  </r>
  <r>
    <x v="0"/>
    <x v="2"/>
    <x v="24"/>
    <x v="79"/>
    <x v="5"/>
    <n v="168"/>
    <n v="55"/>
    <n v="223"/>
    <n v="3"/>
    <n v="20150"/>
    <n v="141050"/>
    <n v="0.01"/>
    <x v="0"/>
    <x v="0"/>
    <x v="0"/>
    <x v="0"/>
    <x v="0"/>
    <x v="0"/>
    <x v="0"/>
    <x v="0"/>
    <x v="0"/>
    <x v="0"/>
  </r>
  <r>
    <x v="0"/>
    <x v="2"/>
    <x v="24"/>
    <x v="81"/>
    <x v="5"/>
    <n v="734.2"/>
    <n v="2507.6999999999998"/>
    <n v="3241.8999999999996"/>
    <n v="10"/>
    <n v="18600"/>
    <n v="130200"/>
    <n v="0.17"/>
    <x v="0"/>
    <x v="0"/>
    <x v="0"/>
    <x v="0"/>
    <x v="0"/>
    <x v="0"/>
    <x v="0"/>
    <x v="0"/>
    <x v="0"/>
    <x v="0"/>
  </r>
  <r>
    <x v="0"/>
    <x v="2"/>
    <x v="24"/>
    <x v="82"/>
    <x v="5"/>
    <n v="22749.07"/>
    <n v="11363.11"/>
    <n v="34112.18"/>
    <n v="211"/>
    <n v="18600"/>
    <n v="130200"/>
    <n v="1.83"/>
    <x v="0"/>
    <x v="0"/>
    <x v="0"/>
    <x v="0"/>
    <x v="0"/>
    <x v="0"/>
    <x v="0"/>
    <x v="0"/>
    <x v="0"/>
    <x v="0"/>
  </r>
  <r>
    <x v="0"/>
    <x v="2"/>
    <x v="24"/>
    <x v="122"/>
    <x v="5"/>
    <n v="1971.56"/>
    <n v="1422.2400000000002"/>
    <n v="3393.8"/>
    <n v="25"/>
    <e v="#N/A"/>
    <e v="#N/A"/>
    <n v="0"/>
    <x v="0"/>
    <x v="0"/>
    <x v="0"/>
    <x v="0"/>
    <x v="0"/>
    <x v="0"/>
    <x v="0"/>
    <x v="0"/>
    <x v="0"/>
    <x v="0"/>
  </r>
  <r>
    <x v="0"/>
    <x v="2"/>
    <x v="24"/>
    <x v="83"/>
    <x v="5"/>
    <n v="4273.7700000000004"/>
    <n v="3966.8099999999995"/>
    <n v="8240.58"/>
    <n v="45"/>
    <n v="17050"/>
    <n v="119350"/>
    <n v="0.48"/>
    <x v="0"/>
    <x v="0"/>
    <x v="0"/>
    <x v="0"/>
    <x v="0"/>
    <x v="0"/>
    <x v="0"/>
    <x v="0"/>
    <x v="0"/>
    <x v="0"/>
  </r>
  <r>
    <x v="0"/>
    <x v="2"/>
    <x v="24"/>
    <x v="10"/>
    <x v="5"/>
    <n v="1064.8"/>
    <n v="160"/>
    <n v="1224.8"/>
    <n v="3"/>
    <n v="44423"/>
    <n v="310961"/>
    <n v="0.03"/>
    <x v="0"/>
    <x v="0"/>
    <x v="0"/>
    <x v="0"/>
    <x v="0"/>
    <x v="0"/>
    <x v="0"/>
    <x v="0"/>
    <x v="0"/>
    <x v="0"/>
  </r>
  <r>
    <x v="0"/>
    <x v="2"/>
    <x v="24"/>
    <x v="13"/>
    <x v="5"/>
    <n v="483"/>
    <n v="174059.21"/>
    <n v="174542.21"/>
    <n v="0"/>
    <n v="0"/>
    <n v="0"/>
    <n v="0"/>
    <x v="0"/>
    <x v="0"/>
    <x v="0"/>
    <x v="0"/>
    <x v="0"/>
    <x v="0"/>
    <x v="0"/>
    <x v="0"/>
    <x v="0"/>
    <x v="0"/>
  </r>
  <r>
    <x v="0"/>
    <x v="2"/>
    <x v="24"/>
    <x v="86"/>
    <x v="5"/>
    <n v="12676.11"/>
    <n v="10605.119999999999"/>
    <n v="23281.23"/>
    <n v="151"/>
    <n v="15500"/>
    <n v="108500"/>
    <n v="1.5"/>
    <x v="0"/>
    <x v="0"/>
    <x v="0"/>
    <x v="0"/>
    <x v="0"/>
    <x v="0"/>
    <x v="0"/>
    <x v="0"/>
    <x v="0"/>
    <x v="0"/>
  </r>
  <r>
    <x v="0"/>
    <x v="2"/>
    <x v="25"/>
    <x v="32"/>
    <x v="5"/>
    <n v="0"/>
    <n v="2166.6799999999998"/>
    <n v="2166.6799999999998"/>
    <n v="1"/>
    <n v="17577"/>
    <n v="123039"/>
    <n v="0.12"/>
    <x v="0"/>
    <x v="0"/>
    <x v="0"/>
    <x v="0"/>
    <x v="0"/>
    <x v="0"/>
    <x v="0"/>
    <x v="0"/>
    <x v="0"/>
    <x v="0"/>
  </r>
  <r>
    <x v="0"/>
    <x v="2"/>
    <x v="26"/>
    <x v="87"/>
    <x v="5"/>
    <n v="9300"/>
    <n v="0"/>
    <n v="9300"/>
    <n v="0"/>
    <n v="4650"/>
    <n v="32550"/>
    <n v="2"/>
    <x v="0"/>
    <x v="0"/>
    <x v="0"/>
    <x v="0"/>
    <x v="0"/>
    <x v="0"/>
    <x v="0"/>
    <x v="0"/>
    <x v="0"/>
    <x v="0"/>
  </r>
  <r>
    <x v="0"/>
    <x v="2"/>
    <x v="26"/>
    <x v="88"/>
    <x v="5"/>
    <n v="2400"/>
    <n v="0"/>
    <n v="2400"/>
    <n v="0"/>
    <n v="4650"/>
    <n v="32550"/>
    <n v="0.52"/>
    <x v="0"/>
    <x v="0"/>
    <x v="0"/>
    <x v="0"/>
    <x v="0"/>
    <x v="0"/>
    <x v="0"/>
    <x v="0"/>
    <x v="0"/>
    <x v="0"/>
  </r>
  <r>
    <x v="0"/>
    <x v="2"/>
    <x v="27"/>
    <x v="89"/>
    <x v="5"/>
    <n v="245"/>
    <n v="0"/>
    <n v="245"/>
    <n v="7"/>
    <n v="6727"/>
    <n v="47089"/>
    <n v="0.04"/>
    <x v="0"/>
    <x v="0"/>
    <x v="0"/>
    <x v="0"/>
    <x v="0"/>
    <x v="0"/>
    <x v="0"/>
    <x v="0"/>
    <x v="0"/>
    <x v="0"/>
  </r>
  <r>
    <x v="0"/>
    <x v="2"/>
    <x v="27"/>
    <x v="90"/>
    <x v="5"/>
    <n v="275"/>
    <n v="0"/>
    <n v="275"/>
    <n v="7"/>
    <n v="6727"/>
    <n v="47089"/>
    <n v="0.04"/>
    <x v="0"/>
    <x v="0"/>
    <x v="0"/>
    <x v="0"/>
    <x v="0"/>
    <x v="0"/>
    <x v="0"/>
    <x v="0"/>
    <x v="0"/>
    <x v="0"/>
  </r>
  <r>
    <x v="0"/>
    <x v="2"/>
    <x v="27"/>
    <x v="91"/>
    <x v="5"/>
    <n v="175"/>
    <n v="0"/>
    <n v="175"/>
    <n v="5"/>
    <n v="6727"/>
    <n v="47089"/>
    <n v="0.03"/>
    <x v="0"/>
    <x v="0"/>
    <x v="0"/>
    <x v="0"/>
    <x v="0"/>
    <x v="0"/>
    <x v="0"/>
    <x v="0"/>
    <x v="0"/>
    <x v="0"/>
  </r>
  <r>
    <x v="0"/>
    <x v="2"/>
    <x v="28"/>
    <x v="92"/>
    <x v="5"/>
    <n v="14512.470000000001"/>
    <n v="6816.8499999999985"/>
    <n v="21329.32"/>
    <n v="63"/>
    <n v="0"/>
    <n v="0"/>
    <n v="0"/>
    <x v="0"/>
    <x v="0"/>
    <x v="0"/>
    <x v="0"/>
    <x v="0"/>
    <x v="0"/>
    <x v="0"/>
    <x v="0"/>
    <x v="0"/>
    <x v="0"/>
  </r>
  <r>
    <x v="0"/>
    <x v="2"/>
    <x v="29"/>
    <x v="93"/>
    <x v="5"/>
    <n v="30949.570000000003"/>
    <n v="82313.73"/>
    <n v="113263.3"/>
    <n v="160"/>
    <n v="0"/>
    <n v="0"/>
    <n v="0"/>
    <x v="0"/>
    <x v="0"/>
    <x v="0"/>
    <x v="0"/>
    <x v="0"/>
    <x v="0"/>
    <x v="0"/>
    <x v="0"/>
    <x v="0"/>
    <x v="0"/>
  </r>
  <r>
    <x v="0"/>
    <x v="2"/>
    <x v="29"/>
    <x v="94"/>
    <x v="5"/>
    <n v="161783.67000000001"/>
    <n v="287939.82999999996"/>
    <n v="449723.5"/>
    <n v="197"/>
    <n v="0"/>
    <n v="0"/>
    <n v="0"/>
    <x v="0"/>
    <x v="0"/>
    <x v="0"/>
    <x v="0"/>
    <x v="0"/>
    <x v="0"/>
    <x v="0"/>
    <x v="0"/>
    <x v="0"/>
    <x v="0"/>
  </r>
  <r>
    <x v="0"/>
    <x v="2"/>
    <x v="29"/>
    <x v="95"/>
    <x v="5"/>
    <n v="81916.09"/>
    <n v="70502.540000000008"/>
    <n v="152418.63"/>
    <n v="92"/>
    <n v="0"/>
    <n v="0"/>
    <n v="0"/>
    <x v="0"/>
    <x v="0"/>
    <x v="0"/>
    <x v="0"/>
    <x v="0"/>
    <x v="0"/>
    <x v="0"/>
    <x v="0"/>
    <x v="0"/>
    <x v="0"/>
  </r>
  <r>
    <x v="0"/>
    <x v="2"/>
    <x v="29"/>
    <x v="124"/>
    <x v="5"/>
    <n v="71524.01999999999"/>
    <n v="324178.99"/>
    <n v="395703.01"/>
    <n v="465"/>
    <e v="#N/A"/>
    <e v="#N/A"/>
    <n v="0"/>
    <x v="0"/>
    <x v="0"/>
    <x v="0"/>
    <x v="0"/>
    <x v="0"/>
    <x v="0"/>
    <x v="0"/>
    <x v="0"/>
    <x v="0"/>
    <x v="0"/>
  </r>
  <r>
    <x v="0"/>
    <x v="2"/>
    <x v="29"/>
    <x v="96"/>
    <x v="5"/>
    <n v="109177.06999999999"/>
    <n v="247640.87"/>
    <n v="356817.94"/>
    <n v="253"/>
    <n v="0"/>
    <n v="0"/>
    <n v="0"/>
    <x v="0"/>
    <x v="0"/>
    <x v="0"/>
    <x v="0"/>
    <x v="0"/>
    <x v="0"/>
    <x v="0"/>
    <x v="0"/>
    <x v="0"/>
    <x v="0"/>
  </r>
  <r>
    <x v="0"/>
    <x v="2"/>
    <x v="29"/>
    <x v="97"/>
    <x v="5"/>
    <n v="60826.209999999992"/>
    <n v="329924.27"/>
    <n v="390750.48"/>
    <n v="482"/>
    <n v="17577"/>
    <n v="175770"/>
    <n v="22.23"/>
    <x v="0"/>
    <x v="0"/>
    <x v="0"/>
    <x v="0"/>
    <x v="0"/>
    <x v="0"/>
    <x v="0"/>
    <x v="0"/>
    <x v="0"/>
    <x v="0"/>
  </r>
  <r>
    <x v="0"/>
    <x v="2"/>
    <x v="30"/>
    <x v="98"/>
    <x v="5"/>
    <n v="14256.529999999999"/>
    <n v="85717.14"/>
    <n v="99973.67"/>
    <n v="292"/>
    <n v="36177"/>
    <n v="253239"/>
    <n v="2.76"/>
    <x v="0"/>
    <x v="0"/>
    <x v="0"/>
    <x v="0"/>
    <x v="0"/>
    <x v="0"/>
    <x v="0"/>
    <x v="0"/>
    <x v="0"/>
    <x v="0"/>
  </r>
  <r>
    <x v="0"/>
    <x v="2"/>
    <x v="30"/>
    <x v="99"/>
    <x v="5"/>
    <n v="19436.689999999999"/>
    <n v="101192.61"/>
    <n v="120629.3"/>
    <n v="266"/>
    <n v="16027"/>
    <n v="112189"/>
    <n v="7.53"/>
    <x v="0"/>
    <x v="0"/>
    <x v="0"/>
    <x v="0"/>
    <x v="0"/>
    <x v="0"/>
    <x v="0"/>
    <x v="0"/>
    <x v="0"/>
    <x v="0"/>
  </r>
  <r>
    <x v="0"/>
    <x v="2"/>
    <x v="30"/>
    <x v="100"/>
    <x v="5"/>
    <n v="12054.81"/>
    <n v="76357.09"/>
    <n v="88411.9"/>
    <n v="212"/>
    <n v="14477"/>
    <n v="101339"/>
    <n v="6.11"/>
    <x v="0"/>
    <x v="0"/>
    <x v="0"/>
    <x v="0"/>
    <x v="0"/>
    <x v="0"/>
    <x v="0"/>
    <x v="0"/>
    <x v="0"/>
    <x v="0"/>
  </r>
  <r>
    <x v="0"/>
    <x v="2"/>
    <x v="30"/>
    <x v="101"/>
    <x v="5"/>
    <n v="10415.4"/>
    <n v="50842.34"/>
    <n v="61257.74"/>
    <n v="143"/>
    <n v="10323"/>
    <n v="72261"/>
    <n v="5.93"/>
    <x v="0"/>
    <x v="0"/>
    <x v="0"/>
    <x v="0"/>
    <x v="0"/>
    <x v="0"/>
    <x v="0"/>
    <x v="0"/>
    <x v="0"/>
    <x v="0"/>
  </r>
  <r>
    <x v="0"/>
    <x v="2"/>
    <x v="30"/>
    <x v="102"/>
    <x v="5"/>
    <n v="56279.839999999997"/>
    <n v="103378.45999999999"/>
    <n v="159658.29999999999"/>
    <n v="73"/>
    <n v="0"/>
    <n v="0"/>
    <n v="0"/>
    <x v="0"/>
    <x v="0"/>
    <x v="0"/>
    <x v="0"/>
    <x v="0"/>
    <x v="0"/>
    <x v="0"/>
    <x v="0"/>
    <x v="0"/>
    <x v="0"/>
  </r>
  <r>
    <x v="0"/>
    <x v="2"/>
    <x v="30"/>
    <x v="103"/>
    <x v="5"/>
    <n v="15570.56"/>
    <n v="7772.0399999999991"/>
    <n v="23342.6"/>
    <n v="36"/>
    <n v="0"/>
    <n v="0"/>
    <n v="0"/>
    <x v="0"/>
    <x v="0"/>
    <x v="0"/>
    <x v="0"/>
    <x v="0"/>
    <x v="0"/>
    <x v="0"/>
    <x v="0"/>
    <x v="0"/>
    <x v="0"/>
  </r>
  <r>
    <x v="0"/>
    <x v="2"/>
    <x v="30"/>
    <x v="104"/>
    <x v="5"/>
    <n v="471.89"/>
    <n v="6222.23"/>
    <n v="6694.12"/>
    <n v="20"/>
    <n v="7223"/>
    <n v="50561"/>
    <n v="0.93"/>
    <x v="0"/>
    <x v="0"/>
    <x v="0"/>
    <x v="0"/>
    <x v="0"/>
    <x v="0"/>
    <x v="0"/>
    <x v="0"/>
    <x v="0"/>
    <x v="0"/>
  </r>
  <r>
    <x v="0"/>
    <x v="2"/>
    <x v="30"/>
    <x v="105"/>
    <x v="5"/>
    <n v="86796.3"/>
    <n v="12505.020000000004"/>
    <n v="99301.32"/>
    <n v="51"/>
    <n v="0"/>
    <n v="0"/>
    <n v="0"/>
    <x v="0"/>
    <x v="0"/>
    <x v="0"/>
    <x v="0"/>
    <x v="0"/>
    <x v="0"/>
    <x v="0"/>
    <x v="0"/>
    <x v="0"/>
    <x v="0"/>
  </r>
  <r>
    <x v="0"/>
    <x v="2"/>
    <x v="30"/>
    <x v="106"/>
    <x v="5"/>
    <n v="10444.310000000001"/>
    <n v="18894.48"/>
    <n v="29338.79"/>
    <n v="94"/>
    <n v="17050"/>
    <n v="119350"/>
    <n v="1.72"/>
    <x v="0"/>
    <x v="0"/>
    <x v="0"/>
    <x v="0"/>
    <x v="0"/>
    <x v="0"/>
    <x v="0"/>
    <x v="0"/>
    <x v="0"/>
    <x v="0"/>
  </r>
  <r>
    <x v="0"/>
    <x v="2"/>
    <x v="31"/>
    <x v="107"/>
    <x v="5"/>
    <n v="111633.44"/>
    <n v="121206.07"/>
    <n v="232839.51"/>
    <n v="312"/>
    <n v="0"/>
    <n v="0"/>
    <n v="0"/>
    <x v="0"/>
    <x v="0"/>
    <x v="0"/>
    <x v="0"/>
    <x v="0"/>
    <x v="0"/>
    <x v="0"/>
    <x v="0"/>
    <x v="0"/>
    <x v="0"/>
  </r>
  <r>
    <x v="0"/>
    <x v="2"/>
    <x v="31"/>
    <x v="108"/>
    <x v="5"/>
    <n v="109781.48"/>
    <n v="32537.86"/>
    <n v="142319.34"/>
    <n v="92"/>
    <n v="0"/>
    <n v="0"/>
    <n v="0"/>
    <x v="0"/>
    <x v="0"/>
    <x v="0"/>
    <x v="0"/>
    <x v="0"/>
    <x v="0"/>
    <x v="0"/>
    <x v="0"/>
    <x v="0"/>
    <x v="0"/>
  </r>
  <r>
    <x v="0"/>
    <x v="2"/>
    <x v="31"/>
    <x v="109"/>
    <x v="5"/>
    <n v="133529.04"/>
    <n v="371199.99"/>
    <n v="504729.03"/>
    <n v="268"/>
    <n v="0"/>
    <n v="0"/>
    <n v="0"/>
    <x v="0"/>
    <x v="0"/>
    <x v="0"/>
    <x v="0"/>
    <x v="0"/>
    <x v="0"/>
    <x v="0"/>
    <x v="0"/>
    <x v="0"/>
    <x v="0"/>
  </r>
  <r>
    <x v="0"/>
    <x v="2"/>
    <x v="31"/>
    <x v="110"/>
    <x v="5"/>
    <n v="104090.67"/>
    <n v="145829.85999999999"/>
    <n v="249920.52999999997"/>
    <n v="249"/>
    <n v="0"/>
    <n v="0"/>
    <n v="0"/>
    <x v="0"/>
    <x v="0"/>
    <x v="0"/>
    <x v="0"/>
    <x v="0"/>
    <x v="0"/>
    <x v="0"/>
    <x v="0"/>
    <x v="0"/>
    <x v="0"/>
  </r>
  <r>
    <x v="0"/>
    <x v="2"/>
    <x v="31"/>
    <x v="111"/>
    <x v="5"/>
    <n v="21247.75"/>
    <n v="51371.229999999996"/>
    <n v="72618.98"/>
    <n v="131"/>
    <n v="0"/>
    <n v="0"/>
    <n v="0"/>
    <x v="0"/>
    <x v="0"/>
    <x v="0"/>
    <x v="0"/>
    <x v="0"/>
    <x v="0"/>
    <x v="0"/>
    <x v="0"/>
    <x v="0"/>
    <x v="0"/>
  </r>
  <r>
    <x v="0"/>
    <x v="2"/>
    <x v="31"/>
    <x v="128"/>
    <x v="5"/>
    <n v="10998.189999999999"/>
    <n v="8517.18"/>
    <n v="19515.37"/>
    <n v="47"/>
    <e v="#N/A"/>
    <e v="#N/A"/>
    <n v="0"/>
    <x v="0"/>
    <x v="0"/>
    <x v="0"/>
    <x v="0"/>
    <x v="0"/>
    <x v="0"/>
    <x v="0"/>
    <x v="0"/>
    <x v="0"/>
    <x v="0"/>
  </r>
  <r>
    <x v="0"/>
    <x v="2"/>
    <x v="31"/>
    <x v="112"/>
    <x v="5"/>
    <n v="40811.300000000003"/>
    <n v="56237.2"/>
    <n v="97048.5"/>
    <n v="676"/>
    <n v="13950"/>
    <n v="139500"/>
    <n v="6.96"/>
    <x v="0"/>
    <x v="0"/>
    <x v="0"/>
    <x v="0"/>
    <x v="0"/>
    <x v="0"/>
    <x v="0"/>
    <x v="0"/>
    <x v="0"/>
    <x v="0"/>
  </r>
  <r>
    <x v="0"/>
    <x v="2"/>
    <x v="32"/>
    <x v="113"/>
    <x v="5"/>
    <n v="38639.760000000002"/>
    <n v="75955.350000000006"/>
    <n v="114595.11000000002"/>
    <n v="98"/>
    <n v="5177"/>
    <n v="36239"/>
    <n v="22.14"/>
    <x v="0"/>
    <x v="0"/>
    <x v="0"/>
    <x v="0"/>
    <x v="0"/>
    <x v="0"/>
    <x v="0"/>
    <x v="0"/>
    <x v="0"/>
    <x v="0"/>
  </r>
  <r>
    <x v="0"/>
    <x v="2"/>
    <x v="32"/>
    <x v="114"/>
    <x v="5"/>
    <n v="32141.15"/>
    <n v="64739.029999999992"/>
    <n v="96880.18"/>
    <n v="474"/>
    <n v="31000"/>
    <n v="217000"/>
    <n v="3.13"/>
    <x v="0"/>
    <x v="0"/>
    <x v="0"/>
    <x v="0"/>
    <x v="0"/>
    <x v="0"/>
    <x v="0"/>
    <x v="0"/>
    <x v="0"/>
    <x v="0"/>
  </r>
  <r>
    <x v="0"/>
    <x v="2"/>
    <x v="32"/>
    <x v="115"/>
    <x v="5"/>
    <n v="12329.69"/>
    <n v="45441.93"/>
    <n v="57771.62"/>
    <n v="73"/>
    <n v="0"/>
    <n v="0"/>
    <n v="0"/>
    <x v="0"/>
    <x v="0"/>
    <x v="0"/>
    <x v="0"/>
    <x v="0"/>
    <x v="0"/>
    <x v="0"/>
    <x v="0"/>
    <x v="0"/>
    <x v="0"/>
  </r>
  <r>
    <x v="0"/>
    <x v="2"/>
    <x v="32"/>
    <x v="116"/>
    <x v="5"/>
    <n v="18100.829999999998"/>
    <n v="57935.270000000004"/>
    <n v="76036.100000000006"/>
    <n v="206"/>
    <n v="0"/>
    <n v="0"/>
    <n v="0"/>
    <x v="0"/>
    <x v="0"/>
    <x v="0"/>
    <x v="0"/>
    <x v="0"/>
    <x v="0"/>
    <x v="0"/>
    <x v="0"/>
    <x v="0"/>
    <x v="0"/>
  </r>
  <r>
    <x v="0"/>
    <x v="2"/>
    <x v="33"/>
    <x v="117"/>
    <x v="5"/>
    <n v="37125.050000000003"/>
    <n v="13601.46"/>
    <n v="50726.51"/>
    <n v="200"/>
    <n v="0"/>
    <n v="0"/>
    <n v="0"/>
    <x v="0"/>
    <x v="0"/>
    <x v="0"/>
    <x v="0"/>
    <x v="0"/>
    <x v="0"/>
    <x v="0"/>
    <x v="0"/>
    <x v="0"/>
    <x v="0"/>
  </r>
  <r>
    <x v="0"/>
    <x v="2"/>
    <x v="33"/>
    <x v="118"/>
    <x v="5"/>
    <n v="28905.82"/>
    <n v="35311.39"/>
    <n v="64217.21"/>
    <n v="394"/>
    <n v="0"/>
    <n v="0"/>
    <n v="0"/>
    <x v="0"/>
    <x v="0"/>
    <x v="0"/>
    <x v="0"/>
    <x v="0"/>
    <x v="0"/>
    <x v="0"/>
    <x v="0"/>
    <x v="0"/>
    <x v="0"/>
  </r>
  <r>
    <x v="0"/>
    <x v="3"/>
    <x v="0"/>
    <x v="0"/>
    <x v="0"/>
    <n v="9342.9500000000007"/>
    <n v="5107.05"/>
    <n v="14450"/>
    <n v="163"/>
    <n v="24475"/>
    <n v="171325"/>
    <n v="0.59"/>
    <x v="0"/>
    <x v="0"/>
    <x v="0"/>
    <x v="0"/>
    <x v="0"/>
    <x v="0"/>
    <x v="0"/>
    <x v="0"/>
    <x v="0"/>
    <x v="0"/>
  </r>
  <r>
    <x v="0"/>
    <x v="3"/>
    <x v="0"/>
    <x v="1"/>
    <x v="0"/>
    <n v="12305.65"/>
    <n v="7736.35"/>
    <n v="20042"/>
    <n v="234"/>
    <n v="24383"/>
    <n v="170681"/>
    <n v="0.82"/>
    <x v="0"/>
    <x v="0"/>
    <x v="0"/>
    <x v="0"/>
    <x v="0"/>
    <x v="0"/>
    <x v="0"/>
    <x v="0"/>
    <x v="0"/>
    <x v="0"/>
  </r>
  <r>
    <x v="0"/>
    <x v="3"/>
    <x v="0"/>
    <x v="2"/>
    <x v="0"/>
    <n v="16926.62"/>
    <n v="7178.88"/>
    <n v="24105.5"/>
    <n v="517"/>
    <n v="8165"/>
    <n v="57155"/>
    <n v="2.95"/>
    <x v="1"/>
    <x v="22"/>
    <x v="4"/>
    <x v="20"/>
    <x v="3"/>
    <x v="0"/>
    <x v="4"/>
    <x v="0"/>
    <x v="0"/>
    <x v="0"/>
  </r>
  <r>
    <x v="0"/>
    <x v="3"/>
    <x v="0"/>
    <x v="3"/>
    <x v="0"/>
    <n v="14655.61"/>
    <n v="5720.89"/>
    <n v="20376.5"/>
    <n v="428"/>
    <n v="8437"/>
    <n v="59059"/>
    <n v="2.42"/>
    <x v="2"/>
    <x v="23"/>
    <x v="0"/>
    <x v="21"/>
    <x v="0"/>
    <x v="0"/>
    <x v="0"/>
    <x v="0"/>
    <x v="0"/>
    <x v="0"/>
  </r>
  <r>
    <x v="0"/>
    <x v="3"/>
    <x v="0"/>
    <x v="4"/>
    <x v="0"/>
    <n v="20027.330000000002"/>
    <n v="8850.92"/>
    <n v="28878.25"/>
    <n v="619"/>
    <n v="8437"/>
    <n v="59059"/>
    <n v="3.42"/>
    <x v="3"/>
    <x v="24"/>
    <x v="0"/>
    <x v="22"/>
    <x v="0"/>
    <x v="0"/>
    <x v="0"/>
    <x v="0"/>
    <x v="0"/>
    <x v="0"/>
  </r>
  <r>
    <x v="0"/>
    <x v="3"/>
    <x v="0"/>
    <x v="6"/>
    <x v="0"/>
    <n v="445.85"/>
    <n v="161.15"/>
    <n v="607"/>
    <n v="13"/>
    <n v="0"/>
    <n v="0"/>
    <n v="0"/>
    <x v="4"/>
    <x v="25"/>
    <x v="0"/>
    <x v="23"/>
    <x v="0"/>
    <x v="0"/>
    <x v="0"/>
    <x v="0"/>
    <x v="0"/>
    <x v="0"/>
  </r>
  <r>
    <x v="0"/>
    <x v="3"/>
    <x v="0"/>
    <x v="7"/>
    <x v="0"/>
    <n v="9596.89"/>
    <n v="2984.86"/>
    <n v="12581.75"/>
    <n v="259"/>
    <n v="5821"/>
    <n v="40747"/>
    <n v="2.16"/>
    <x v="5"/>
    <x v="26"/>
    <x v="0"/>
    <x v="24"/>
    <x v="0"/>
    <x v="0"/>
    <x v="0"/>
    <x v="0"/>
    <x v="0"/>
    <x v="0"/>
  </r>
  <r>
    <x v="0"/>
    <x v="3"/>
    <x v="0"/>
    <x v="8"/>
    <x v="0"/>
    <n v="16136.3"/>
    <n v="6764.7"/>
    <n v="22901"/>
    <n v="487"/>
    <n v="0"/>
    <n v="0"/>
    <n v="0"/>
    <x v="6"/>
    <x v="27"/>
    <x v="0"/>
    <x v="25"/>
    <x v="0"/>
    <x v="0"/>
    <x v="0"/>
    <x v="0"/>
    <x v="0"/>
    <x v="0"/>
  </r>
  <r>
    <x v="0"/>
    <x v="3"/>
    <x v="0"/>
    <x v="119"/>
    <x v="0"/>
    <n v="1689.25"/>
    <n v="12306.75"/>
    <n v="13996"/>
    <n v="87"/>
    <e v="#N/A"/>
    <e v="#N/A"/>
    <n v="0"/>
    <x v="7"/>
    <x v="28"/>
    <x v="0"/>
    <x v="7"/>
    <x v="0"/>
    <x v="0"/>
    <x v="0"/>
    <x v="0"/>
    <x v="0"/>
    <x v="0"/>
  </r>
  <r>
    <x v="0"/>
    <x v="3"/>
    <x v="1"/>
    <x v="9"/>
    <x v="0"/>
    <n v="119103.8"/>
    <n v="51116.33"/>
    <n v="170220.13"/>
    <n v="1283"/>
    <n v="0"/>
    <n v="0"/>
    <n v="0"/>
    <x v="0"/>
    <x v="0"/>
    <x v="0"/>
    <x v="0"/>
    <x v="0"/>
    <x v="0"/>
    <x v="0"/>
    <x v="0"/>
    <x v="0"/>
    <x v="0"/>
  </r>
  <r>
    <x v="0"/>
    <x v="3"/>
    <x v="1"/>
    <x v="10"/>
    <x v="0"/>
    <n v="35307.25"/>
    <n v="41911.75"/>
    <n v="77219"/>
    <n v="618"/>
    <n v="44423"/>
    <n v="310961"/>
    <n v="1.74"/>
    <x v="0"/>
    <x v="0"/>
    <x v="0"/>
    <x v="0"/>
    <x v="0"/>
    <x v="0"/>
    <x v="0"/>
    <x v="0"/>
    <x v="0"/>
    <x v="0"/>
  </r>
  <r>
    <x v="0"/>
    <x v="3"/>
    <x v="1"/>
    <x v="11"/>
    <x v="0"/>
    <n v="3470.75"/>
    <n v="1621.75"/>
    <n v="5092.5"/>
    <n v="29"/>
    <n v="31000"/>
    <n v="217000"/>
    <n v="0.16"/>
    <x v="0"/>
    <x v="0"/>
    <x v="0"/>
    <x v="0"/>
    <x v="0"/>
    <x v="0"/>
    <x v="0"/>
    <x v="0"/>
    <x v="0"/>
    <x v="0"/>
  </r>
  <r>
    <x v="0"/>
    <x v="3"/>
    <x v="1"/>
    <x v="12"/>
    <x v="0"/>
    <n v="0"/>
    <n v="0"/>
    <n v="0"/>
    <n v="0"/>
    <n v="0"/>
    <n v="0"/>
    <n v="0"/>
    <x v="0"/>
    <x v="0"/>
    <x v="0"/>
    <x v="0"/>
    <x v="0"/>
    <x v="0"/>
    <x v="0"/>
    <x v="0"/>
    <x v="0"/>
    <x v="0"/>
  </r>
  <r>
    <x v="0"/>
    <x v="3"/>
    <x v="1"/>
    <x v="13"/>
    <x v="0"/>
    <n v="0"/>
    <n v="0"/>
    <n v="0"/>
    <n v="0"/>
    <n v="0"/>
    <n v="0"/>
    <n v="0"/>
    <x v="0"/>
    <x v="0"/>
    <x v="0"/>
    <x v="0"/>
    <x v="0"/>
    <x v="0"/>
    <x v="0"/>
    <x v="0"/>
    <x v="0"/>
    <x v="0"/>
  </r>
  <r>
    <x v="0"/>
    <x v="3"/>
    <x v="1"/>
    <x v="14"/>
    <x v="0"/>
    <n v="26468.15"/>
    <n v="25875.85"/>
    <n v="52344"/>
    <n v="396"/>
    <n v="29977"/>
    <n v="209839"/>
    <n v="1.75"/>
    <x v="0"/>
    <x v="0"/>
    <x v="0"/>
    <x v="0"/>
    <x v="0"/>
    <x v="0"/>
    <x v="0"/>
    <x v="0"/>
    <x v="0"/>
    <x v="0"/>
  </r>
  <r>
    <x v="0"/>
    <x v="3"/>
    <x v="1"/>
    <x v="15"/>
    <x v="0"/>
    <n v="1793.01"/>
    <n v="991.99"/>
    <n v="2785"/>
    <n v="20"/>
    <n v="0"/>
    <n v="0"/>
    <n v="0"/>
    <x v="0"/>
    <x v="0"/>
    <x v="0"/>
    <x v="0"/>
    <x v="0"/>
    <x v="0"/>
    <x v="0"/>
    <x v="0"/>
    <x v="0"/>
    <x v="0"/>
  </r>
  <r>
    <x v="0"/>
    <x v="3"/>
    <x v="2"/>
    <x v="16"/>
    <x v="0"/>
    <n v="29334.65"/>
    <n v="25436.35"/>
    <n v="54771"/>
    <n v="436"/>
    <n v="43400"/>
    <n v="303800"/>
    <n v="1.26"/>
    <x v="0"/>
    <x v="0"/>
    <x v="0"/>
    <x v="0"/>
    <x v="0"/>
    <x v="0"/>
    <x v="0"/>
    <x v="0"/>
    <x v="0"/>
    <x v="0"/>
  </r>
  <r>
    <x v="0"/>
    <x v="3"/>
    <x v="2"/>
    <x v="17"/>
    <x v="0"/>
    <n v="24930.400000000001"/>
    <n v="26348.6"/>
    <n v="51279"/>
    <n v="389"/>
    <n v="39277"/>
    <n v="274939"/>
    <n v="1.31"/>
    <x v="0"/>
    <x v="0"/>
    <x v="0"/>
    <x v="0"/>
    <x v="0"/>
    <x v="0"/>
    <x v="0"/>
    <x v="0"/>
    <x v="0"/>
    <x v="0"/>
  </r>
  <r>
    <x v="0"/>
    <x v="3"/>
    <x v="2"/>
    <x v="18"/>
    <x v="0"/>
    <n v="15505.02"/>
    <n v="15318.73"/>
    <n v="30823.75"/>
    <n v="225"/>
    <n v="0"/>
    <n v="0"/>
    <n v="0"/>
    <x v="0"/>
    <x v="0"/>
    <x v="0"/>
    <x v="0"/>
    <x v="0"/>
    <x v="0"/>
    <x v="0"/>
    <x v="0"/>
    <x v="0"/>
    <x v="0"/>
  </r>
  <r>
    <x v="0"/>
    <x v="3"/>
    <x v="3"/>
    <x v="19"/>
    <x v="0"/>
    <n v="6580.85"/>
    <n v="3978.65"/>
    <n v="10559.5"/>
    <n v="186"/>
    <n v="31000"/>
    <n v="310000"/>
    <n v="0.34"/>
    <x v="0"/>
    <x v="0"/>
    <x v="0"/>
    <x v="0"/>
    <x v="0"/>
    <x v="0"/>
    <x v="0"/>
    <x v="0"/>
    <x v="0"/>
    <x v="0"/>
  </r>
  <r>
    <x v="0"/>
    <x v="3"/>
    <x v="3"/>
    <x v="20"/>
    <x v="0"/>
    <n v="6490.63"/>
    <n v="3509.37"/>
    <n v="10000"/>
    <n v="73"/>
    <n v="0"/>
    <n v="0"/>
    <n v="0"/>
    <x v="0"/>
    <x v="0"/>
    <x v="0"/>
    <x v="0"/>
    <x v="0"/>
    <x v="0"/>
    <x v="0"/>
    <x v="0"/>
    <x v="0"/>
    <x v="0"/>
  </r>
  <r>
    <x v="0"/>
    <x v="3"/>
    <x v="3"/>
    <x v="21"/>
    <x v="0"/>
    <n v="22687.03"/>
    <n v="15599.22"/>
    <n v="38286.25"/>
    <n v="268"/>
    <n v="62000"/>
    <n v="620000"/>
    <n v="0.62"/>
    <x v="0"/>
    <x v="0"/>
    <x v="0"/>
    <x v="0"/>
    <x v="0"/>
    <x v="0"/>
    <x v="0"/>
    <x v="0"/>
    <x v="0"/>
    <x v="0"/>
  </r>
  <r>
    <x v="0"/>
    <x v="3"/>
    <x v="4"/>
    <x v="23"/>
    <x v="0"/>
    <n v="91"/>
    <n v="84"/>
    <n v="175"/>
    <n v="52"/>
    <n v="12710"/>
    <n v="88970"/>
    <n v="0.01"/>
    <x v="0"/>
    <x v="0"/>
    <x v="0"/>
    <x v="0"/>
    <x v="0"/>
    <x v="0"/>
    <x v="0"/>
    <x v="0"/>
    <x v="0"/>
    <x v="0"/>
  </r>
  <r>
    <x v="0"/>
    <x v="3"/>
    <x v="4"/>
    <x v="24"/>
    <x v="0"/>
    <n v="97.5"/>
    <n v="142.5"/>
    <n v="240"/>
    <n v="70"/>
    <n v="11377"/>
    <n v="79639"/>
    <n v="0.02"/>
    <x v="0"/>
    <x v="0"/>
    <x v="0"/>
    <x v="0"/>
    <x v="0"/>
    <x v="0"/>
    <x v="0"/>
    <x v="0"/>
    <x v="0"/>
    <x v="0"/>
  </r>
  <r>
    <x v="0"/>
    <x v="3"/>
    <x v="4"/>
    <x v="120"/>
    <x v="0"/>
    <n v="150"/>
    <n v="90"/>
    <n v="240"/>
    <n v="7"/>
    <e v="#N/A"/>
    <e v="#N/A"/>
    <n v="0"/>
    <x v="0"/>
    <x v="0"/>
    <x v="0"/>
    <x v="0"/>
    <x v="0"/>
    <x v="0"/>
    <x v="0"/>
    <x v="0"/>
    <x v="0"/>
    <x v="0"/>
  </r>
  <r>
    <x v="0"/>
    <x v="3"/>
    <x v="4"/>
    <x v="127"/>
    <x v="0"/>
    <n v="0"/>
    <n v="0"/>
    <n v="0"/>
    <n v="0"/>
    <e v="#N/A"/>
    <e v="#N/A"/>
    <n v="0"/>
    <x v="0"/>
    <x v="0"/>
    <x v="0"/>
    <x v="0"/>
    <x v="0"/>
    <x v="0"/>
    <x v="0"/>
    <x v="0"/>
    <x v="0"/>
    <x v="0"/>
  </r>
  <r>
    <x v="0"/>
    <x v="3"/>
    <x v="5"/>
    <x v="25"/>
    <x v="0"/>
    <n v="0"/>
    <n v="0"/>
    <n v="0"/>
    <n v="0"/>
    <n v="0"/>
    <n v="0"/>
    <n v="0"/>
    <x v="0"/>
    <x v="0"/>
    <x v="0"/>
    <x v="0"/>
    <x v="0"/>
    <x v="0"/>
    <x v="0"/>
    <x v="0"/>
    <x v="0"/>
    <x v="0"/>
  </r>
  <r>
    <x v="0"/>
    <x v="3"/>
    <x v="5"/>
    <x v="26"/>
    <x v="0"/>
    <n v="0"/>
    <n v="0"/>
    <n v="0"/>
    <n v="0"/>
    <n v="0"/>
    <n v="0"/>
    <n v="0"/>
    <x v="0"/>
    <x v="0"/>
    <x v="0"/>
    <x v="0"/>
    <x v="0"/>
    <x v="0"/>
    <x v="0"/>
    <x v="0"/>
    <x v="0"/>
    <x v="0"/>
  </r>
  <r>
    <x v="0"/>
    <x v="3"/>
    <x v="5"/>
    <x v="27"/>
    <x v="0"/>
    <n v="6569.1"/>
    <n v="3815.4"/>
    <n v="10384.5"/>
    <n v="164"/>
    <n v="16523"/>
    <n v="165230"/>
    <n v="0.63"/>
    <x v="0"/>
    <x v="0"/>
    <x v="0"/>
    <x v="0"/>
    <x v="0"/>
    <x v="0"/>
    <x v="0"/>
    <x v="0"/>
    <x v="0"/>
    <x v="0"/>
  </r>
  <r>
    <x v="0"/>
    <x v="3"/>
    <x v="5"/>
    <x v="29"/>
    <x v="0"/>
    <n v="11160.38"/>
    <n v="4319.62"/>
    <n v="15480"/>
    <n v="105"/>
    <n v="0"/>
    <n v="0"/>
    <n v="0"/>
    <x v="0"/>
    <x v="0"/>
    <x v="0"/>
    <x v="0"/>
    <x v="0"/>
    <x v="0"/>
    <x v="0"/>
    <x v="0"/>
    <x v="0"/>
    <x v="0"/>
  </r>
  <r>
    <x v="0"/>
    <x v="3"/>
    <x v="6"/>
    <x v="30"/>
    <x v="0"/>
    <n v="8382.3799999999992"/>
    <n v="5976.37"/>
    <n v="14358.75"/>
    <n v="99"/>
    <n v="0"/>
    <n v="0"/>
    <n v="0"/>
    <x v="0"/>
    <x v="0"/>
    <x v="0"/>
    <x v="0"/>
    <x v="0"/>
    <x v="0"/>
    <x v="0"/>
    <x v="0"/>
    <x v="0"/>
    <x v="0"/>
  </r>
  <r>
    <x v="0"/>
    <x v="3"/>
    <x v="6"/>
    <x v="31"/>
    <x v="0"/>
    <n v="10315.200000000001"/>
    <n v="10990.8"/>
    <n v="21306"/>
    <n v="151"/>
    <n v="34100"/>
    <n v="238700"/>
    <n v="0.62"/>
    <x v="0"/>
    <x v="0"/>
    <x v="0"/>
    <x v="0"/>
    <x v="0"/>
    <x v="0"/>
    <x v="0"/>
    <x v="0"/>
    <x v="0"/>
    <x v="0"/>
  </r>
  <r>
    <x v="0"/>
    <x v="3"/>
    <x v="6"/>
    <x v="32"/>
    <x v="0"/>
    <n v="3957.8"/>
    <n v="5338.2"/>
    <n v="9296"/>
    <n v="159"/>
    <n v="17577"/>
    <n v="123039"/>
    <n v="0.53"/>
    <x v="0"/>
    <x v="0"/>
    <x v="0"/>
    <x v="0"/>
    <x v="0"/>
    <x v="0"/>
    <x v="0"/>
    <x v="0"/>
    <x v="0"/>
    <x v="0"/>
  </r>
  <r>
    <x v="0"/>
    <x v="3"/>
    <x v="6"/>
    <x v="33"/>
    <x v="0"/>
    <n v="6354.75"/>
    <n v="3640.25"/>
    <n v="9995"/>
    <n v="60"/>
    <n v="0"/>
    <n v="0"/>
    <n v="0"/>
    <x v="0"/>
    <x v="0"/>
    <x v="0"/>
    <x v="0"/>
    <x v="0"/>
    <x v="0"/>
    <x v="0"/>
    <x v="0"/>
    <x v="0"/>
    <x v="0"/>
  </r>
  <r>
    <x v="0"/>
    <x v="3"/>
    <x v="7"/>
    <x v="34"/>
    <x v="0"/>
    <n v="6485.01"/>
    <n v="6889.99"/>
    <n v="13375"/>
    <n v="128"/>
    <n v="67177"/>
    <n v="470239"/>
    <n v="0.2"/>
    <x v="0"/>
    <x v="0"/>
    <x v="0"/>
    <x v="0"/>
    <x v="0"/>
    <x v="0"/>
    <x v="0"/>
    <x v="0"/>
    <x v="0"/>
    <x v="0"/>
  </r>
  <r>
    <x v="0"/>
    <x v="3"/>
    <x v="8"/>
    <x v="35"/>
    <x v="0"/>
    <n v="17996.02"/>
    <n v="8295.23"/>
    <n v="26291.25"/>
    <n v="191"/>
    <n v="0"/>
    <n v="0"/>
    <n v="0"/>
    <x v="0"/>
    <x v="0"/>
    <x v="0"/>
    <x v="0"/>
    <x v="0"/>
    <x v="0"/>
    <x v="0"/>
    <x v="0"/>
    <x v="0"/>
    <x v="0"/>
  </r>
  <r>
    <x v="0"/>
    <x v="3"/>
    <x v="8"/>
    <x v="36"/>
    <x v="0"/>
    <n v="22071.14"/>
    <n v="10546.36"/>
    <n v="32617.5"/>
    <n v="229"/>
    <n v="0"/>
    <n v="0"/>
    <n v="0"/>
    <x v="0"/>
    <x v="0"/>
    <x v="0"/>
    <x v="0"/>
    <x v="0"/>
    <x v="0"/>
    <x v="0"/>
    <x v="0"/>
    <x v="0"/>
    <x v="0"/>
  </r>
  <r>
    <x v="0"/>
    <x v="3"/>
    <x v="9"/>
    <x v="37"/>
    <x v="0"/>
    <n v="41950.11"/>
    <n v="16928.990000000002"/>
    <n v="58879.100000000006"/>
    <n v="409"/>
    <n v="32023"/>
    <n v="224161"/>
    <n v="1.84"/>
    <x v="0"/>
    <x v="0"/>
    <x v="0"/>
    <x v="0"/>
    <x v="0"/>
    <x v="0"/>
    <x v="0"/>
    <x v="0"/>
    <x v="0"/>
    <x v="0"/>
  </r>
  <r>
    <x v="0"/>
    <x v="3"/>
    <x v="9"/>
    <x v="38"/>
    <x v="0"/>
    <n v="3666.5"/>
    <n v="598.5"/>
    <n v="4265"/>
    <n v="22"/>
    <n v="0"/>
    <n v="0"/>
    <n v="0"/>
    <x v="0"/>
    <x v="0"/>
    <x v="0"/>
    <x v="0"/>
    <x v="0"/>
    <x v="0"/>
    <x v="0"/>
    <x v="0"/>
    <x v="0"/>
    <x v="0"/>
  </r>
  <r>
    <x v="0"/>
    <x v="3"/>
    <x v="9"/>
    <x v="39"/>
    <x v="0"/>
    <n v="14435.43"/>
    <n v="8312.07"/>
    <n v="22747.5"/>
    <n v="272"/>
    <n v="18352"/>
    <n v="128464"/>
    <n v="1.24"/>
    <x v="0"/>
    <x v="0"/>
    <x v="0"/>
    <x v="0"/>
    <x v="0"/>
    <x v="0"/>
    <x v="0"/>
    <x v="0"/>
    <x v="0"/>
    <x v="0"/>
  </r>
  <r>
    <x v="0"/>
    <x v="3"/>
    <x v="9"/>
    <x v="40"/>
    <x v="0"/>
    <n v="27252.1"/>
    <n v="13543.9"/>
    <n v="40796"/>
    <n v="317"/>
    <n v="28923"/>
    <n v="202461"/>
    <n v="1.41"/>
    <x v="0"/>
    <x v="0"/>
    <x v="0"/>
    <x v="0"/>
    <x v="0"/>
    <x v="0"/>
    <x v="0"/>
    <x v="0"/>
    <x v="0"/>
    <x v="0"/>
  </r>
  <r>
    <x v="0"/>
    <x v="3"/>
    <x v="9"/>
    <x v="41"/>
    <x v="0"/>
    <n v="0"/>
    <n v="0"/>
    <n v="0"/>
    <n v="0"/>
    <n v="0"/>
    <n v="0"/>
    <n v="0"/>
    <x v="0"/>
    <x v="0"/>
    <x v="0"/>
    <x v="0"/>
    <x v="0"/>
    <x v="0"/>
    <x v="0"/>
    <x v="0"/>
    <x v="0"/>
    <x v="0"/>
  </r>
  <r>
    <x v="0"/>
    <x v="3"/>
    <x v="10"/>
    <x v="42"/>
    <x v="0"/>
    <n v="4033.25"/>
    <n v="464.25"/>
    <n v="4497.5"/>
    <n v="31"/>
    <n v="0"/>
    <n v="0"/>
    <n v="0"/>
    <x v="0"/>
    <x v="0"/>
    <x v="0"/>
    <x v="0"/>
    <x v="0"/>
    <x v="0"/>
    <x v="0"/>
    <x v="0"/>
    <x v="0"/>
    <x v="0"/>
  </r>
  <r>
    <x v="0"/>
    <x v="3"/>
    <x v="10"/>
    <x v="43"/>
    <x v="0"/>
    <n v="4998.5"/>
    <n v="1426.5"/>
    <n v="6425"/>
    <n v="57"/>
    <n v="0"/>
    <n v="0"/>
    <n v="0"/>
    <x v="0"/>
    <x v="0"/>
    <x v="0"/>
    <x v="0"/>
    <x v="0"/>
    <x v="0"/>
    <x v="0"/>
    <x v="0"/>
    <x v="0"/>
    <x v="0"/>
  </r>
  <r>
    <x v="0"/>
    <x v="3"/>
    <x v="10"/>
    <x v="44"/>
    <x v="0"/>
    <n v="6584.2"/>
    <n v="2583.8000000000002"/>
    <n v="9168"/>
    <n v="137"/>
    <n v="23777"/>
    <n v="237770"/>
    <n v="0.39"/>
    <x v="0"/>
    <x v="0"/>
    <x v="0"/>
    <x v="0"/>
    <x v="0"/>
    <x v="0"/>
    <x v="0"/>
    <x v="0"/>
    <x v="0"/>
    <x v="0"/>
  </r>
  <r>
    <x v="0"/>
    <x v="3"/>
    <x v="10"/>
    <x v="45"/>
    <x v="0"/>
    <n v="7686.25"/>
    <n v="2900"/>
    <n v="10586.25"/>
    <n v="77"/>
    <n v="0"/>
    <n v="0"/>
    <n v="0"/>
    <x v="0"/>
    <x v="0"/>
    <x v="0"/>
    <x v="0"/>
    <x v="0"/>
    <x v="0"/>
    <x v="0"/>
    <x v="0"/>
    <x v="0"/>
    <x v="0"/>
  </r>
  <r>
    <x v="0"/>
    <x v="3"/>
    <x v="10"/>
    <x v="46"/>
    <x v="0"/>
    <n v="7596.38"/>
    <n v="2711.12"/>
    <n v="10307.5"/>
    <n v="95"/>
    <n v="0"/>
    <n v="0"/>
    <n v="0"/>
    <x v="0"/>
    <x v="0"/>
    <x v="0"/>
    <x v="0"/>
    <x v="0"/>
    <x v="0"/>
    <x v="0"/>
    <x v="0"/>
    <x v="0"/>
    <x v="0"/>
  </r>
  <r>
    <x v="0"/>
    <x v="3"/>
    <x v="10"/>
    <x v="47"/>
    <x v="0"/>
    <n v="6869.25"/>
    <n v="3159.5"/>
    <n v="10028.75"/>
    <n v="72"/>
    <n v="0"/>
    <n v="0"/>
    <n v="0"/>
    <x v="0"/>
    <x v="0"/>
    <x v="0"/>
    <x v="0"/>
    <x v="0"/>
    <x v="0"/>
    <x v="0"/>
    <x v="0"/>
    <x v="0"/>
    <x v="0"/>
  </r>
  <r>
    <x v="0"/>
    <x v="3"/>
    <x v="10"/>
    <x v="48"/>
    <x v="0"/>
    <n v="6871.4"/>
    <n v="2702.6"/>
    <n v="9574"/>
    <n v="83"/>
    <n v="33077"/>
    <n v="330770"/>
    <n v="0.28999999999999998"/>
    <x v="0"/>
    <x v="0"/>
    <x v="0"/>
    <x v="0"/>
    <x v="0"/>
    <x v="0"/>
    <x v="0"/>
    <x v="0"/>
    <x v="0"/>
    <x v="0"/>
  </r>
  <r>
    <x v="0"/>
    <x v="3"/>
    <x v="10"/>
    <x v="49"/>
    <x v="0"/>
    <n v="5745.63"/>
    <n v="2160.62"/>
    <n v="7906.25"/>
    <n v="62"/>
    <n v="67177"/>
    <n v="671770"/>
    <n v="0.12"/>
    <x v="0"/>
    <x v="0"/>
    <x v="0"/>
    <x v="0"/>
    <x v="0"/>
    <x v="0"/>
    <x v="0"/>
    <x v="0"/>
    <x v="0"/>
    <x v="0"/>
  </r>
  <r>
    <x v="0"/>
    <x v="3"/>
    <x v="10"/>
    <x v="50"/>
    <x v="0"/>
    <n v="2219"/>
    <n v="973.5"/>
    <n v="3192.5"/>
    <n v="21"/>
    <n v="36177"/>
    <n v="361770"/>
    <n v="0.09"/>
    <x v="0"/>
    <x v="0"/>
    <x v="0"/>
    <x v="0"/>
    <x v="0"/>
    <x v="0"/>
    <x v="0"/>
    <x v="0"/>
    <x v="0"/>
    <x v="0"/>
  </r>
  <r>
    <x v="0"/>
    <x v="3"/>
    <x v="11"/>
    <x v="52"/>
    <x v="0"/>
    <n v="2754.5"/>
    <n v="1033"/>
    <n v="3787.5"/>
    <n v="26"/>
    <n v="0"/>
    <n v="0"/>
    <n v="0"/>
    <x v="0"/>
    <x v="0"/>
    <x v="0"/>
    <x v="0"/>
    <x v="0"/>
    <x v="0"/>
    <x v="0"/>
    <x v="0"/>
    <x v="0"/>
    <x v="0"/>
  </r>
  <r>
    <x v="0"/>
    <x v="3"/>
    <x v="12"/>
    <x v="53"/>
    <x v="0"/>
    <n v="19501.599999999999"/>
    <n v="5230.3999999999996"/>
    <n v="24732"/>
    <n v="102"/>
    <n v="0"/>
    <n v="0"/>
    <n v="0"/>
    <x v="0"/>
    <x v="0"/>
    <x v="0"/>
    <x v="0"/>
    <x v="0"/>
    <x v="0"/>
    <x v="0"/>
    <x v="0"/>
    <x v="0"/>
    <x v="0"/>
  </r>
  <r>
    <x v="0"/>
    <x v="3"/>
    <x v="12"/>
    <x v="54"/>
    <x v="0"/>
    <n v="19401.62"/>
    <n v="6878.98"/>
    <n v="26280.6"/>
    <n v="107"/>
    <n v="0"/>
    <n v="0"/>
    <n v="0"/>
    <x v="0"/>
    <x v="0"/>
    <x v="0"/>
    <x v="0"/>
    <x v="0"/>
    <x v="0"/>
    <x v="0"/>
    <x v="0"/>
    <x v="0"/>
    <x v="0"/>
  </r>
  <r>
    <x v="0"/>
    <x v="3"/>
    <x v="12"/>
    <x v="55"/>
    <x v="0"/>
    <n v="2141.8000000000002"/>
    <n v="376.2"/>
    <n v="2518"/>
    <n v="9"/>
    <n v="0"/>
    <n v="0"/>
    <n v="0"/>
    <x v="0"/>
    <x v="0"/>
    <x v="0"/>
    <x v="0"/>
    <x v="0"/>
    <x v="0"/>
    <x v="0"/>
    <x v="0"/>
    <x v="0"/>
    <x v="0"/>
  </r>
  <r>
    <x v="0"/>
    <x v="3"/>
    <x v="13"/>
    <x v="56"/>
    <x v="0"/>
    <n v="3107.5"/>
    <n v="527.5"/>
    <n v="3635"/>
    <n v="23"/>
    <n v="0"/>
    <n v="0"/>
    <n v="0"/>
    <x v="0"/>
    <x v="0"/>
    <x v="0"/>
    <x v="0"/>
    <x v="0"/>
    <x v="0"/>
    <x v="0"/>
    <x v="0"/>
    <x v="0"/>
    <x v="0"/>
  </r>
  <r>
    <x v="0"/>
    <x v="3"/>
    <x v="13"/>
    <x v="57"/>
    <x v="0"/>
    <n v="4903.6000000000004"/>
    <n v="1903.9"/>
    <n v="6807.5"/>
    <n v="111"/>
    <n v="24273"/>
    <n v="242730"/>
    <n v="0.28000000000000003"/>
    <x v="0"/>
    <x v="0"/>
    <x v="0"/>
    <x v="0"/>
    <x v="0"/>
    <x v="0"/>
    <x v="0"/>
    <x v="0"/>
    <x v="0"/>
    <x v="0"/>
  </r>
  <r>
    <x v="0"/>
    <x v="3"/>
    <x v="13"/>
    <x v="58"/>
    <x v="0"/>
    <n v="12276.25"/>
    <n v="4845"/>
    <n v="17121.25"/>
    <n v="157"/>
    <n v="0"/>
    <n v="0"/>
    <n v="0"/>
    <x v="0"/>
    <x v="0"/>
    <x v="0"/>
    <x v="0"/>
    <x v="0"/>
    <x v="0"/>
    <x v="0"/>
    <x v="0"/>
    <x v="0"/>
    <x v="0"/>
  </r>
  <r>
    <x v="0"/>
    <x v="3"/>
    <x v="34"/>
    <x v="129"/>
    <x v="0"/>
    <n v="220.5"/>
    <n v="307.5"/>
    <n v="528"/>
    <n v="4"/>
    <e v="#N/A"/>
    <e v="#N/A"/>
    <n v="0"/>
    <x v="0"/>
    <x v="0"/>
    <x v="0"/>
    <x v="0"/>
    <x v="0"/>
    <x v="0"/>
    <x v="0"/>
    <x v="0"/>
    <x v="0"/>
    <x v="0"/>
  </r>
  <r>
    <x v="0"/>
    <x v="3"/>
    <x v="14"/>
    <x v="130"/>
    <x v="0"/>
    <n v="5827.55"/>
    <n v="20021.45"/>
    <n v="25849"/>
    <n v="490"/>
    <e v="#N/A"/>
    <e v="#N/A"/>
    <n v="0"/>
    <x v="0"/>
    <x v="0"/>
    <x v="0"/>
    <x v="0"/>
    <x v="0"/>
    <x v="0"/>
    <x v="0"/>
    <x v="0"/>
    <x v="0"/>
    <x v="0"/>
  </r>
  <r>
    <x v="0"/>
    <x v="3"/>
    <x v="14"/>
    <x v="59"/>
    <x v="0"/>
    <n v="513.1"/>
    <n v="2110.9"/>
    <n v="2624"/>
    <n v="54"/>
    <n v="8277"/>
    <n v="57939"/>
    <n v="0.32"/>
    <x v="0"/>
    <x v="0"/>
    <x v="0"/>
    <x v="0"/>
    <x v="0"/>
    <x v="0"/>
    <x v="0"/>
    <x v="0"/>
    <x v="0"/>
    <x v="0"/>
  </r>
  <r>
    <x v="0"/>
    <x v="3"/>
    <x v="15"/>
    <x v="60"/>
    <x v="0"/>
    <n v="1707.75"/>
    <n v="859.75"/>
    <n v="2567.5"/>
    <n v="15"/>
    <n v="0"/>
    <n v="0"/>
    <n v="0"/>
    <x v="0"/>
    <x v="0"/>
    <x v="0"/>
    <x v="0"/>
    <x v="0"/>
    <x v="0"/>
    <x v="0"/>
    <x v="0"/>
    <x v="0"/>
    <x v="0"/>
  </r>
  <r>
    <x v="0"/>
    <x v="3"/>
    <x v="16"/>
    <x v="61"/>
    <x v="0"/>
    <n v="5003.76"/>
    <n v="1504.99"/>
    <n v="6508.75"/>
    <n v="42"/>
    <n v="0"/>
    <n v="0"/>
    <n v="0"/>
    <x v="0"/>
    <x v="0"/>
    <x v="0"/>
    <x v="0"/>
    <x v="0"/>
    <x v="0"/>
    <x v="0"/>
    <x v="0"/>
    <x v="0"/>
    <x v="0"/>
  </r>
  <r>
    <x v="0"/>
    <x v="3"/>
    <x v="17"/>
    <x v="62"/>
    <x v="0"/>
    <n v="14955.25"/>
    <n v="8821"/>
    <n v="23776.25"/>
    <n v="168"/>
    <n v="0"/>
    <n v="0"/>
    <n v="0"/>
    <x v="0"/>
    <x v="0"/>
    <x v="0"/>
    <x v="0"/>
    <x v="0"/>
    <x v="0"/>
    <x v="0"/>
    <x v="0"/>
    <x v="0"/>
    <x v="0"/>
  </r>
  <r>
    <x v="0"/>
    <x v="3"/>
    <x v="17"/>
    <x v="63"/>
    <x v="0"/>
    <n v="3390.25"/>
    <n v="1769.75"/>
    <n v="5160"/>
    <n v="54"/>
    <n v="0"/>
    <n v="0"/>
    <n v="0"/>
    <x v="0"/>
    <x v="0"/>
    <x v="0"/>
    <x v="0"/>
    <x v="0"/>
    <x v="0"/>
    <x v="0"/>
    <x v="0"/>
    <x v="0"/>
    <x v="0"/>
  </r>
  <r>
    <x v="0"/>
    <x v="3"/>
    <x v="18"/>
    <x v="64"/>
    <x v="0"/>
    <n v="6571.75"/>
    <n v="14704.25"/>
    <n v="21276"/>
    <n v="362"/>
    <n v="22723"/>
    <n v="159061"/>
    <n v="0.94"/>
    <x v="0"/>
    <x v="0"/>
    <x v="0"/>
    <x v="0"/>
    <x v="0"/>
    <x v="0"/>
    <x v="0"/>
    <x v="0"/>
    <x v="0"/>
    <x v="0"/>
  </r>
  <r>
    <x v="0"/>
    <x v="3"/>
    <x v="18"/>
    <x v="65"/>
    <x v="0"/>
    <n v="1686"/>
    <n v="966.5"/>
    <n v="2652.5"/>
    <n v="19"/>
    <n v="0"/>
    <n v="0"/>
    <n v="0"/>
    <x v="0"/>
    <x v="0"/>
    <x v="0"/>
    <x v="0"/>
    <x v="0"/>
    <x v="0"/>
    <x v="0"/>
    <x v="0"/>
    <x v="0"/>
    <x v="0"/>
  </r>
  <r>
    <x v="0"/>
    <x v="3"/>
    <x v="19"/>
    <x v="66"/>
    <x v="0"/>
    <n v="9881.89"/>
    <n v="2925.62"/>
    <n v="12807.509999999998"/>
    <n v="99"/>
    <n v="0"/>
    <n v="0"/>
    <n v="0"/>
    <x v="0"/>
    <x v="0"/>
    <x v="0"/>
    <x v="0"/>
    <x v="0"/>
    <x v="0"/>
    <x v="0"/>
    <x v="0"/>
    <x v="0"/>
    <x v="0"/>
  </r>
  <r>
    <x v="0"/>
    <x v="3"/>
    <x v="20"/>
    <x v="67"/>
    <x v="0"/>
    <n v="10599.01"/>
    <n v="4441.04"/>
    <n v="15040.05"/>
    <n v="118"/>
    <n v="0"/>
    <n v="0"/>
    <n v="0"/>
    <x v="0"/>
    <x v="0"/>
    <x v="0"/>
    <x v="0"/>
    <x v="0"/>
    <x v="0"/>
    <x v="0"/>
    <x v="0"/>
    <x v="0"/>
    <x v="0"/>
  </r>
  <r>
    <x v="0"/>
    <x v="3"/>
    <x v="20"/>
    <x v="68"/>
    <x v="0"/>
    <n v="17127.75"/>
    <n v="4637.25"/>
    <n v="21765"/>
    <n v="157"/>
    <n v="0"/>
    <n v="0"/>
    <n v="0"/>
    <x v="0"/>
    <x v="0"/>
    <x v="0"/>
    <x v="0"/>
    <x v="0"/>
    <x v="0"/>
    <x v="0"/>
    <x v="0"/>
    <x v="0"/>
    <x v="0"/>
  </r>
  <r>
    <x v="0"/>
    <x v="3"/>
    <x v="21"/>
    <x v="69"/>
    <x v="0"/>
    <n v="11008.84"/>
    <n v="7898.66"/>
    <n v="18907.5"/>
    <n v="251"/>
    <n v="31000"/>
    <n v="310000"/>
    <n v="0.61"/>
    <x v="0"/>
    <x v="0"/>
    <x v="0"/>
    <x v="0"/>
    <x v="0"/>
    <x v="0"/>
    <x v="0"/>
    <x v="0"/>
    <x v="0"/>
    <x v="0"/>
  </r>
  <r>
    <x v="0"/>
    <x v="3"/>
    <x v="21"/>
    <x v="70"/>
    <x v="0"/>
    <n v="12441.7"/>
    <n v="5662.3"/>
    <n v="18104"/>
    <n v="170"/>
    <n v="62000"/>
    <n v="620000"/>
    <n v="0.28999999999999998"/>
    <x v="0"/>
    <x v="0"/>
    <x v="0"/>
    <x v="0"/>
    <x v="0"/>
    <x v="0"/>
    <x v="0"/>
    <x v="0"/>
    <x v="0"/>
    <x v="0"/>
  </r>
  <r>
    <x v="0"/>
    <x v="3"/>
    <x v="21"/>
    <x v="71"/>
    <x v="0"/>
    <n v="11352.65"/>
    <n v="7554.35"/>
    <n v="18907"/>
    <n v="178"/>
    <n v="50623"/>
    <n v="506230"/>
    <n v="0.37"/>
    <x v="0"/>
    <x v="0"/>
    <x v="0"/>
    <x v="0"/>
    <x v="0"/>
    <x v="0"/>
    <x v="0"/>
    <x v="0"/>
    <x v="0"/>
    <x v="0"/>
  </r>
  <r>
    <x v="0"/>
    <x v="3"/>
    <x v="21"/>
    <x v="72"/>
    <x v="0"/>
    <n v="10932.94"/>
    <n v="9638.06"/>
    <n v="20571"/>
    <n v="254"/>
    <n v="29977"/>
    <n v="299770"/>
    <n v="0.69"/>
    <x v="0"/>
    <x v="0"/>
    <x v="0"/>
    <x v="0"/>
    <x v="0"/>
    <x v="0"/>
    <x v="0"/>
    <x v="0"/>
    <x v="0"/>
    <x v="0"/>
  </r>
  <r>
    <x v="0"/>
    <x v="3"/>
    <x v="21"/>
    <x v="73"/>
    <x v="0"/>
    <n v="9431.58"/>
    <n v="9279.42"/>
    <n v="18711"/>
    <n v="230"/>
    <n v="27900"/>
    <n v="279000"/>
    <n v="0.67"/>
    <x v="0"/>
    <x v="0"/>
    <x v="0"/>
    <x v="0"/>
    <x v="0"/>
    <x v="0"/>
    <x v="0"/>
    <x v="0"/>
    <x v="0"/>
    <x v="0"/>
  </r>
  <r>
    <x v="0"/>
    <x v="3"/>
    <x v="22"/>
    <x v="74"/>
    <x v="0"/>
    <n v="743.4"/>
    <n v="522.6"/>
    <n v="1266"/>
    <n v="17"/>
    <n v="13423"/>
    <n v="134230"/>
    <n v="0.09"/>
    <x v="0"/>
    <x v="0"/>
    <x v="0"/>
    <x v="0"/>
    <x v="0"/>
    <x v="0"/>
    <x v="0"/>
    <x v="0"/>
    <x v="0"/>
    <x v="0"/>
  </r>
  <r>
    <x v="0"/>
    <x v="3"/>
    <x v="22"/>
    <x v="75"/>
    <x v="0"/>
    <n v="1313.55"/>
    <n v="629.45000000000005"/>
    <n v="1943"/>
    <n v="26"/>
    <n v="14477"/>
    <n v="144770"/>
    <n v="0.13"/>
    <x v="0"/>
    <x v="0"/>
    <x v="0"/>
    <x v="0"/>
    <x v="0"/>
    <x v="0"/>
    <x v="0"/>
    <x v="0"/>
    <x v="0"/>
    <x v="0"/>
  </r>
  <r>
    <x v="0"/>
    <x v="3"/>
    <x v="22"/>
    <x v="71"/>
    <x v="0"/>
    <n v="30"/>
    <n v="120"/>
    <n v="150"/>
    <n v="1"/>
    <n v="50623"/>
    <n v="506230"/>
    <n v="0"/>
    <x v="0"/>
    <x v="0"/>
    <x v="0"/>
    <x v="0"/>
    <x v="0"/>
    <x v="0"/>
    <x v="0"/>
    <x v="0"/>
    <x v="0"/>
    <x v="0"/>
  </r>
  <r>
    <x v="0"/>
    <x v="3"/>
    <x v="22"/>
    <x v="76"/>
    <x v="0"/>
    <n v="1802.3"/>
    <n v="704.2"/>
    <n v="2506.5"/>
    <n v="33"/>
    <n v="13950"/>
    <n v="139500"/>
    <n v="0.18"/>
    <x v="0"/>
    <x v="0"/>
    <x v="0"/>
    <x v="0"/>
    <x v="0"/>
    <x v="0"/>
    <x v="0"/>
    <x v="0"/>
    <x v="0"/>
    <x v="0"/>
  </r>
  <r>
    <x v="0"/>
    <x v="3"/>
    <x v="22"/>
    <x v="121"/>
    <x v="0"/>
    <n v="1557.75"/>
    <n v="777.25"/>
    <n v="2335"/>
    <n v="30"/>
    <e v="#N/A"/>
    <e v="#N/A"/>
    <n v="0"/>
    <x v="0"/>
    <x v="0"/>
    <x v="0"/>
    <x v="0"/>
    <x v="0"/>
    <x v="0"/>
    <x v="0"/>
    <x v="0"/>
    <x v="0"/>
    <x v="0"/>
  </r>
  <r>
    <x v="0"/>
    <x v="3"/>
    <x v="23"/>
    <x v="77"/>
    <x v="0"/>
    <n v="0"/>
    <n v="0"/>
    <n v="0"/>
    <n v="0"/>
    <n v="0"/>
    <n v="0"/>
    <n v="0"/>
    <x v="0"/>
    <x v="0"/>
    <x v="0"/>
    <x v="0"/>
    <x v="0"/>
    <x v="0"/>
    <x v="0"/>
    <x v="0"/>
    <x v="0"/>
    <x v="0"/>
  </r>
  <r>
    <x v="0"/>
    <x v="3"/>
    <x v="24"/>
    <x v="34"/>
    <x v="0"/>
    <n v="0"/>
    <n v="0"/>
    <n v="0"/>
    <n v="0"/>
    <n v="67177"/>
    <n v="470239"/>
    <n v="0"/>
    <x v="0"/>
    <x v="0"/>
    <x v="0"/>
    <x v="0"/>
    <x v="0"/>
    <x v="0"/>
    <x v="0"/>
    <x v="0"/>
    <x v="0"/>
    <x v="0"/>
  </r>
  <r>
    <x v="0"/>
    <x v="3"/>
    <x v="24"/>
    <x v="78"/>
    <x v="0"/>
    <n v="13188"/>
    <n v="7194"/>
    <n v="20382"/>
    <n v="225"/>
    <n v="20677"/>
    <n v="144739"/>
    <n v="0.99"/>
    <x v="0"/>
    <x v="0"/>
    <x v="0"/>
    <x v="0"/>
    <x v="0"/>
    <x v="0"/>
    <x v="0"/>
    <x v="0"/>
    <x v="0"/>
    <x v="0"/>
  </r>
  <r>
    <x v="0"/>
    <x v="3"/>
    <x v="24"/>
    <x v="79"/>
    <x v="0"/>
    <n v="547.1"/>
    <n v="428.9"/>
    <n v="976"/>
    <n v="12"/>
    <n v="20150"/>
    <n v="141050"/>
    <n v="0.05"/>
    <x v="0"/>
    <x v="0"/>
    <x v="0"/>
    <x v="0"/>
    <x v="0"/>
    <x v="0"/>
    <x v="0"/>
    <x v="0"/>
    <x v="0"/>
    <x v="0"/>
  </r>
  <r>
    <x v="0"/>
    <x v="3"/>
    <x v="24"/>
    <x v="81"/>
    <x v="0"/>
    <n v="1303.4000000000001"/>
    <n v="601.1"/>
    <n v="1904.5"/>
    <n v="21"/>
    <n v="18600"/>
    <n v="130200"/>
    <n v="0.1"/>
    <x v="0"/>
    <x v="0"/>
    <x v="0"/>
    <x v="0"/>
    <x v="0"/>
    <x v="0"/>
    <x v="0"/>
    <x v="0"/>
    <x v="0"/>
    <x v="0"/>
  </r>
  <r>
    <x v="0"/>
    <x v="3"/>
    <x v="24"/>
    <x v="82"/>
    <x v="0"/>
    <n v="23698.9"/>
    <n v="9464.65"/>
    <n v="33163.550000000003"/>
    <n v="352"/>
    <n v="18600"/>
    <n v="130200"/>
    <n v="1.78"/>
    <x v="0"/>
    <x v="0"/>
    <x v="0"/>
    <x v="0"/>
    <x v="0"/>
    <x v="0"/>
    <x v="0"/>
    <x v="0"/>
    <x v="0"/>
    <x v="0"/>
  </r>
  <r>
    <x v="0"/>
    <x v="3"/>
    <x v="24"/>
    <x v="122"/>
    <x v="0"/>
    <n v="1836.25"/>
    <n v="794.75"/>
    <n v="2631"/>
    <n v="28"/>
    <e v="#N/A"/>
    <e v="#N/A"/>
    <n v="0"/>
    <x v="0"/>
    <x v="0"/>
    <x v="0"/>
    <x v="0"/>
    <x v="0"/>
    <x v="0"/>
    <x v="0"/>
    <x v="0"/>
    <x v="0"/>
    <x v="0"/>
  </r>
  <r>
    <x v="0"/>
    <x v="3"/>
    <x v="24"/>
    <x v="83"/>
    <x v="0"/>
    <n v="1193.6500000000001"/>
    <n v="710.85"/>
    <n v="1904.5"/>
    <n v="21"/>
    <n v="17050"/>
    <n v="119350"/>
    <n v="0.11"/>
    <x v="0"/>
    <x v="0"/>
    <x v="0"/>
    <x v="0"/>
    <x v="0"/>
    <x v="0"/>
    <x v="0"/>
    <x v="0"/>
    <x v="0"/>
    <x v="0"/>
  </r>
  <r>
    <x v="0"/>
    <x v="3"/>
    <x v="24"/>
    <x v="10"/>
    <x v="0"/>
    <n v="336"/>
    <n v="0"/>
    <n v="336"/>
    <n v="2"/>
    <n v="44423"/>
    <n v="310961"/>
    <n v="0.01"/>
    <x v="0"/>
    <x v="0"/>
    <x v="0"/>
    <x v="0"/>
    <x v="0"/>
    <x v="0"/>
    <x v="0"/>
    <x v="0"/>
    <x v="0"/>
    <x v="0"/>
  </r>
  <r>
    <x v="0"/>
    <x v="3"/>
    <x v="24"/>
    <x v="85"/>
    <x v="0"/>
    <n v="0"/>
    <n v="0"/>
    <n v="0"/>
    <n v="0"/>
    <n v="0"/>
    <n v="0"/>
    <n v="0"/>
    <x v="0"/>
    <x v="0"/>
    <x v="0"/>
    <x v="0"/>
    <x v="0"/>
    <x v="0"/>
    <x v="0"/>
    <x v="0"/>
    <x v="0"/>
    <x v="0"/>
  </r>
  <r>
    <x v="0"/>
    <x v="3"/>
    <x v="24"/>
    <x v="131"/>
    <x v="0"/>
    <n v="2829.2"/>
    <n v="2945.8"/>
    <n v="5775"/>
    <n v="69"/>
    <e v="#N/A"/>
    <e v="#N/A"/>
    <n v="0"/>
    <x v="0"/>
    <x v="0"/>
    <x v="0"/>
    <x v="0"/>
    <x v="0"/>
    <x v="0"/>
    <x v="0"/>
    <x v="0"/>
    <x v="0"/>
    <x v="0"/>
  </r>
  <r>
    <x v="0"/>
    <x v="3"/>
    <x v="24"/>
    <x v="86"/>
    <x v="0"/>
    <n v="12183.3"/>
    <n v="8500.2000000000007"/>
    <n v="20683.5"/>
    <n v="276"/>
    <n v="15500"/>
    <n v="108500"/>
    <n v="1.33"/>
    <x v="0"/>
    <x v="0"/>
    <x v="0"/>
    <x v="0"/>
    <x v="0"/>
    <x v="0"/>
    <x v="0"/>
    <x v="0"/>
    <x v="0"/>
    <x v="0"/>
  </r>
  <r>
    <x v="0"/>
    <x v="3"/>
    <x v="26"/>
    <x v="87"/>
    <x v="0"/>
    <n v="55"/>
    <n v="0"/>
    <n v="55"/>
    <n v="1"/>
    <n v="4650"/>
    <n v="32550"/>
    <n v="0.01"/>
    <x v="0"/>
    <x v="0"/>
    <x v="0"/>
    <x v="0"/>
    <x v="0"/>
    <x v="0"/>
    <x v="0"/>
    <x v="0"/>
    <x v="0"/>
    <x v="0"/>
  </r>
  <r>
    <x v="0"/>
    <x v="3"/>
    <x v="26"/>
    <x v="88"/>
    <x v="0"/>
    <n v="0"/>
    <n v="0"/>
    <n v="0"/>
    <n v="0"/>
    <n v="4650"/>
    <n v="32550"/>
    <n v="0"/>
    <x v="0"/>
    <x v="0"/>
    <x v="0"/>
    <x v="0"/>
    <x v="0"/>
    <x v="0"/>
    <x v="0"/>
    <x v="0"/>
    <x v="0"/>
    <x v="0"/>
  </r>
  <r>
    <x v="0"/>
    <x v="3"/>
    <x v="27"/>
    <x v="89"/>
    <x v="0"/>
    <n v="155"/>
    <n v="0"/>
    <n v="155"/>
    <n v="4"/>
    <n v="6727"/>
    <n v="47089"/>
    <n v="0.02"/>
    <x v="0"/>
    <x v="0"/>
    <x v="0"/>
    <x v="0"/>
    <x v="0"/>
    <x v="0"/>
    <x v="0"/>
    <x v="0"/>
    <x v="0"/>
    <x v="0"/>
  </r>
  <r>
    <x v="0"/>
    <x v="3"/>
    <x v="27"/>
    <x v="91"/>
    <x v="0"/>
    <n v="210"/>
    <n v="0"/>
    <n v="210"/>
    <n v="6"/>
    <n v="6727"/>
    <n v="47089"/>
    <n v="0.03"/>
    <x v="0"/>
    <x v="0"/>
    <x v="0"/>
    <x v="0"/>
    <x v="0"/>
    <x v="0"/>
    <x v="0"/>
    <x v="0"/>
    <x v="0"/>
    <x v="0"/>
  </r>
  <r>
    <x v="0"/>
    <x v="3"/>
    <x v="28"/>
    <x v="92"/>
    <x v="0"/>
    <n v="2062.25"/>
    <n v="1380.25"/>
    <n v="3442.5"/>
    <n v="37"/>
    <n v="0"/>
    <n v="0"/>
    <n v="0"/>
    <x v="0"/>
    <x v="0"/>
    <x v="0"/>
    <x v="0"/>
    <x v="0"/>
    <x v="0"/>
    <x v="0"/>
    <x v="0"/>
    <x v="0"/>
    <x v="0"/>
  </r>
  <r>
    <x v="0"/>
    <x v="3"/>
    <x v="29"/>
    <x v="93"/>
    <x v="0"/>
    <n v="12237"/>
    <n v="5379.25"/>
    <n v="17616.25"/>
    <n v="94"/>
    <n v="0"/>
    <n v="0"/>
    <n v="0"/>
    <x v="0"/>
    <x v="0"/>
    <x v="0"/>
    <x v="0"/>
    <x v="0"/>
    <x v="0"/>
    <x v="0"/>
    <x v="0"/>
    <x v="0"/>
    <x v="0"/>
  </r>
  <r>
    <x v="0"/>
    <x v="3"/>
    <x v="29"/>
    <x v="94"/>
    <x v="0"/>
    <n v="11479.13"/>
    <n v="5624.62"/>
    <n v="17103.75"/>
    <n v="107"/>
    <n v="0"/>
    <n v="0"/>
    <n v="0"/>
    <x v="0"/>
    <x v="0"/>
    <x v="0"/>
    <x v="0"/>
    <x v="0"/>
    <x v="0"/>
    <x v="0"/>
    <x v="0"/>
    <x v="0"/>
    <x v="0"/>
  </r>
  <r>
    <x v="0"/>
    <x v="3"/>
    <x v="29"/>
    <x v="95"/>
    <x v="0"/>
    <n v="17949.88"/>
    <n v="6755.12"/>
    <n v="24705"/>
    <n v="154"/>
    <n v="0"/>
    <n v="0"/>
    <n v="0"/>
    <x v="0"/>
    <x v="0"/>
    <x v="0"/>
    <x v="0"/>
    <x v="0"/>
    <x v="0"/>
    <x v="0"/>
    <x v="0"/>
    <x v="0"/>
    <x v="0"/>
  </r>
  <r>
    <x v="0"/>
    <x v="3"/>
    <x v="29"/>
    <x v="124"/>
    <x v="0"/>
    <n v="13990.15"/>
    <n v="12046.85"/>
    <n v="26037"/>
    <n v="433"/>
    <e v="#N/A"/>
    <e v="#N/A"/>
    <n v="0"/>
    <x v="0"/>
    <x v="0"/>
    <x v="0"/>
    <x v="0"/>
    <x v="0"/>
    <x v="0"/>
    <x v="0"/>
    <x v="0"/>
    <x v="0"/>
    <x v="0"/>
  </r>
  <r>
    <x v="0"/>
    <x v="3"/>
    <x v="29"/>
    <x v="96"/>
    <x v="0"/>
    <n v="13898.13"/>
    <n v="8955.6200000000008"/>
    <n v="22853.75"/>
    <n v="182"/>
    <n v="0"/>
    <n v="0"/>
    <n v="0"/>
    <x v="0"/>
    <x v="0"/>
    <x v="0"/>
    <x v="0"/>
    <x v="0"/>
    <x v="0"/>
    <x v="0"/>
    <x v="0"/>
    <x v="0"/>
    <x v="0"/>
  </r>
  <r>
    <x v="0"/>
    <x v="3"/>
    <x v="29"/>
    <x v="97"/>
    <x v="0"/>
    <n v="10454.450000000001"/>
    <n v="9038.5499999999993"/>
    <n v="19493"/>
    <n v="341"/>
    <n v="17577"/>
    <n v="175770"/>
    <n v="1.1100000000000001"/>
    <x v="0"/>
    <x v="0"/>
    <x v="0"/>
    <x v="0"/>
    <x v="0"/>
    <x v="0"/>
    <x v="0"/>
    <x v="0"/>
    <x v="0"/>
    <x v="0"/>
  </r>
  <r>
    <x v="0"/>
    <x v="3"/>
    <x v="30"/>
    <x v="98"/>
    <x v="0"/>
    <n v="2868.43"/>
    <n v="5653.17"/>
    <n v="8521.6"/>
    <n v="248"/>
    <n v="36177"/>
    <n v="253239"/>
    <n v="0.24"/>
    <x v="0"/>
    <x v="0"/>
    <x v="0"/>
    <x v="0"/>
    <x v="0"/>
    <x v="0"/>
    <x v="0"/>
    <x v="0"/>
    <x v="0"/>
    <x v="0"/>
  </r>
  <r>
    <x v="0"/>
    <x v="3"/>
    <x v="30"/>
    <x v="99"/>
    <x v="0"/>
    <n v="2219.84"/>
    <n v="6295.21"/>
    <n v="8515.0499999999993"/>
    <n v="228"/>
    <n v="16027"/>
    <n v="112189"/>
    <n v="0.53"/>
    <x v="0"/>
    <x v="0"/>
    <x v="0"/>
    <x v="0"/>
    <x v="0"/>
    <x v="0"/>
    <x v="0"/>
    <x v="0"/>
    <x v="0"/>
    <x v="0"/>
  </r>
  <r>
    <x v="0"/>
    <x v="3"/>
    <x v="30"/>
    <x v="100"/>
    <x v="0"/>
    <n v="1314.12"/>
    <n v="4585.2299999999996"/>
    <n v="5899.3499999999995"/>
    <n v="133"/>
    <n v="14477"/>
    <n v="101339"/>
    <n v="0.41"/>
    <x v="0"/>
    <x v="0"/>
    <x v="0"/>
    <x v="0"/>
    <x v="0"/>
    <x v="0"/>
    <x v="0"/>
    <x v="0"/>
    <x v="0"/>
    <x v="0"/>
  </r>
  <r>
    <x v="0"/>
    <x v="3"/>
    <x v="30"/>
    <x v="101"/>
    <x v="0"/>
    <n v="1522.48"/>
    <n v="3554.72"/>
    <n v="5077.2"/>
    <n v="135"/>
    <n v="10323"/>
    <n v="72261"/>
    <n v="0.49"/>
    <x v="0"/>
    <x v="0"/>
    <x v="0"/>
    <x v="0"/>
    <x v="0"/>
    <x v="0"/>
    <x v="0"/>
    <x v="0"/>
    <x v="0"/>
    <x v="0"/>
  </r>
  <r>
    <x v="0"/>
    <x v="3"/>
    <x v="30"/>
    <x v="102"/>
    <x v="0"/>
    <n v="431.89"/>
    <n v="1670.21"/>
    <n v="2102.1"/>
    <n v="32"/>
    <n v="0"/>
    <n v="0"/>
    <n v="0"/>
    <x v="0"/>
    <x v="0"/>
    <x v="0"/>
    <x v="0"/>
    <x v="0"/>
    <x v="0"/>
    <x v="0"/>
    <x v="0"/>
    <x v="0"/>
    <x v="0"/>
  </r>
  <r>
    <x v="0"/>
    <x v="3"/>
    <x v="30"/>
    <x v="103"/>
    <x v="0"/>
    <n v="369.7"/>
    <n v="691.3"/>
    <n v="1061"/>
    <n v="17"/>
    <n v="0"/>
    <n v="0"/>
    <n v="0"/>
    <x v="0"/>
    <x v="0"/>
    <x v="0"/>
    <x v="0"/>
    <x v="0"/>
    <x v="0"/>
    <x v="0"/>
    <x v="0"/>
    <x v="0"/>
    <x v="0"/>
  </r>
  <r>
    <x v="0"/>
    <x v="3"/>
    <x v="30"/>
    <x v="105"/>
    <x v="0"/>
    <n v="716.98"/>
    <n v="323.07"/>
    <n v="1040.05"/>
    <n v="19"/>
    <n v="0"/>
    <n v="0"/>
    <n v="0"/>
    <x v="0"/>
    <x v="0"/>
    <x v="0"/>
    <x v="0"/>
    <x v="0"/>
    <x v="0"/>
    <x v="0"/>
    <x v="0"/>
    <x v="0"/>
    <x v="0"/>
  </r>
  <r>
    <x v="0"/>
    <x v="3"/>
    <x v="30"/>
    <x v="106"/>
    <x v="0"/>
    <n v="1041.44"/>
    <n v="1200.6099999999999"/>
    <n v="2242.0500000000002"/>
    <n v="64"/>
    <n v="17050"/>
    <n v="119350"/>
    <n v="0.13"/>
    <x v="0"/>
    <x v="0"/>
    <x v="0"/>
    <x v="0"/>
    <x v="0"/>
    <x v="0"/>
    <x v="0"/>
    <x v="0"/>
    <x v="0"/>
    <x v="0"/>
  </r>
  <r>
    <x v="0"/>
    <x v="3"/>
    <x v="31"/>
    <x v="107"/>
    <x v="0"/>
    <n v="0"/>
    <n v="137.5"/>
    <n v="137.5"/>
    <n v="3"/>
    <n v="0"/>
    <n v="0"/>
    <n v="0"/>
    <x v="0"/>
    <x v="0"/>
    <x v="0"/>
    <x v="0"/>
    <x v="0"/>
    <x v="0"/>
    <x v="0"/>
    <x v="0"/>
    <x v="0"/>
    <x v="0"/>
  </r>
  <r>
    <x v="0"/>
    <x v="3"/>
    <x v="31"/>
    <x v="108"/>
    <x v="0"/>
    <n v="8226.39"/>
    <n v="2642.36"/>
    <n v="10868.75"/>
    <n v="83"/>
    <n v="0"/>
    <n v="0"/>
    <n v="0"/>
    <x v="0"/>
    <x v="0"/>
    <x v="0"/>
    <x v="0"/>
    <x v="0"/>
    <x v="0"/>
    <x v="0"/>
    <x v="0"/>
    <x v="0"/>
    <x v="0"/>
  </r>
  <r>
    <x v="0"/>
    <x v="3"/>
    <x v="31"/>
    <x v="110"/>
    <x v="0"/>
    <n v="22236.9"/>
    <n v="7655.6"/>
    <n v="29892.5"/>
    <n v="185"/>
    <n v="0"/>
    <n v="0"/>
    <n v="0"/>
    <x v="0"/>
    <x v="0"/>
    <x v="0"/>
    <x v="0"/>
    <x v="0"/>
    <x v="0"/>
    <x v="0"/>
    <x v="0"/>
    <x v="0"/>
    <x v="0"/>
  </r>
  <r>
    <x v="0"/>
    <x v="3"/>
    <x v="31"/>
    <x v="111"/>
    <x v="0"/>
    <n v="19175.509999999998"/>
    <n v="9424.49"/>
    <n v="28600"/>
    <n v="180"/>
    <n v="0"/>
    <n v="0"/>
    <n v="0"/>
    <x v="0"/>
    <x v="0"/>
    <x v="0"/>
    <x v="0"/>
    <x v="0"/>
    <x v="0"/>
    <x v="0"/>
    <x v="0"/>
    <x v="0"/>
    <x v="0"/>
  </r>
  <r>
    <x v="0"/>
    <x v="3"/>
    <x v="31"/>
    <x v="128"/>
    <x v="0"/>
    <n v="4181.25"/>
    <n v="2091.25"/>
    <n v="6272.5"/>
    <n v="43"/>
    <e v="#N/A"/>
    <e v="#N/A"/>
    <n v="0"/>
    <x v="0"/>
    <x v="0"/>
    <x v="0"/>
    <x v="0"/>
    <x v="0"/>
    <x v="0"/>
    <x v="0"/>
    <x v="0"/>
    <x v="0"/>
    <x v="0"/>
  </r>
  <r>
    <x v="0"/>
    <x v="3"/>
    <x v="31"/>
    <x v="112"/>
    <x v="0"/>
    <n v="28861.55"/>
    <n v="16530.45"/>
    <n v="45392"/>
    <n v="736"/>
    <n v="13950"/>
    <n v="139500"/>
    <n v="3.25"/>
    <x v="0"/>
    <x v="0"/>
    <x v="0"/>
    <x v="0"/>
    <x v="0"/>
    <x v="0"/>
    <x v="0"/>
    <x v="0"/>
    <x v="0"/>
    <x v="0"/>
  </r>
  <r>
    <x v="0"/>
    <x v="3"/>
    <x v="32"/>
    <x v="113"/>
    <x v="0"/>
    <n v="902.5"/>
    <n v="1115"/>
    <n v="2017.5"/>
    <n v="13"/>
    <n v="5177"/>
    <n v="36239"/>
    <n v="0.39"/>
    <x v="0"/>
    <x v="0"/>
    <x v="0"/>
    <x v="0"/>
    <x v="0"/>
    <x v="0"/>
    <x v="0"/>
    <x v="0"/>
    <x v="0"/>
    <x v="0"/>
  </r>
  <r>
    <x v="0"/>
    <x v="3"/>
    <x v="32"/>
    <x v="114"/>
    <x v="0"/>
    <n v="14593.95"/>
    <n v="17605.05"/>
    <n v="32199"/>
    <n v="259"/>
    <n v="31000"/>
    <n v="217000"/>
    <n v="1.04"/>
    <x v="0"/>
    <x v="0"/>
    <x v="0"/>
    <x v="0"/>
    <x v="0"/>
    <x v="0"/>
    <x v="0"/>
    <x v="0"/>
    <x v="0"/>
    <x v="0"/>
  </r>
  <r>
    <x v="0"/>
    <x v="3"/>
    <x v="32"/>
    <x v="115"/>
    <x v="0"/>
    <n v="5696.5"/>
    <n v="4698.5"/>
    <n v="10395"/>
    <n v="69"/>
    <n v="0"/>
    <n v="0"/>
    <n v="0"/>
    <x v="0"/>
    <x v="0"/>
    <x v="0"/>
    <x v="0"/>
    <x v="0"/>
    <x v="0"/>
    <x v="0"/>
    <x v="0"/>
    <x v="0"/>
    <x v="0"/>
  </r>
  <r>
    <x v="0"/>
    <x v="3"/>
    <x v="32"/>
    <x v="116"/>
    <x v="0"/>
    <n v="7159.38"/>
    <n v="6310.62"/>
    <n v="13470"/>
    <n v="103"/>
    <n v="0"/>
    <n v="0"/>
    <n v="0"/>
    <x v="0"/>
    <x v="0"/>
    <x v="0"/>
    <x v="0"/>
    <x v="0"/>
    <x v="0"/>
    <x v="0"/>
    <x v="0"/>
    <x v="0"/>
    <x v="0"/>
  </r>
  <r>
    <x v="0"/>
    <x v="3"/>
    <x v="32"/>
    <x v="132"/>
    <x v="0"/>
    <n v="8585.6"/>
    <n v="7024.4"/>
    <n v="15610"/>
    <n v="113"/>
    <e v="#N/A"/>
    <e v="#N/A"/>
    <n v="0"/>
    <x v="0"/>
    <x v="0"/>
    <x v="0"/>
    <x v="0"/>
    <x v="0"/>
    <x v="0"/>
    <x v="0"/>
    <x v="0"/>
    <x v="0"/>
    <x v="0"/>
  </r>
  <r>
    <x v="0"/>
    <x v="3"/>
    <x v="33"/>
    <x v="117"/>
    <x v="0"/>
    <n v="9131.6299999999992"/>
    <n v="5338.37"/>
    <n v="14470"/>
    <n v="111"/>
    <n v="0"/>
    <n v="0"/>
    <n v="0"/>
    <x v="0"/>
    <x v="0"/>
    <x v="0"/>
    <x v="0"/>
    <x v="0"/>
    <x v="0"/>
    <x v="0"/>
    <x v="0"/>
    <x v="0"/>
    <x v="0"/>
  </r>
  <r>
    <x v="0"/>
    <x v="3"/>
    <x v="33"/>
    <x v="118"/>
    <x v="0"/>
    <n v="12886.03"/>
    <n v="15117.72"/>
    <n v="28003.75"/>
    <n v="279"/>
    <n v="0"/>
    <n v="0"/>
    <n v="0"/>
    <x v="0"/>
    <x v="0"/>
    <x v="0"/>
    <x v="0"/>
    <x v="0"/>
    <x v="0"/>
    <x v="0"/>
    <x v="0"/>
    <x v="0"/>
    <x v="0"/>
  </r>
  <r>
    <x v="0"/>
    <x v="3"/>
    <x v="0"/>
    <x v="0"/>
    <x v="1"/>
    <n v="5465.9"/>
    <n v="7129.92"/>
    <n v="12595.82"/>
    <n v="44"/>
    <n v="24475"/>
    <n v="171325"/>
    <n v="0.51"/>
    <x v="0"/>
    <x v="0"/>
    <x v="0"/>
    <x v="0"/>
    <x v="0"/>
    <x v="0"/>
    <x v="0"/>
    <x v="0"/>
    <x v="0"/>
    <x v="0"/>
  </r>
  <r>
    <x v="0"/>
    <x v="3"/>
    <x v="0"/>
    <x v="1"/>
    <x v="1"/>
    <n v="2688.34"/>
    <n v="6926.97"/>
    <n v="9615.3100000000013"/>
    <n v="49"/>
    <n v="24383"/>
    <n v="170681"/>
    <n v="0.39"/>
    <x v="0"/>
    <x v="0"/>
    <x v="0"/>
    <x v="0"/>
    <x v="0"/>
    <x v="0"/>
    <x v="0"/>
    <x v="0"/>
    <x v="0"/>
    <x v="0"/>
  </r>
  <r>
    <x v="0"/>
    <x v="3"/>
    <x v="0"/>
    <x v="2"/>
    <x v="1"/>
    <n v="27182.73"/>
    <n v="22768.94"/>
    <n v="49951.67"/>
    <n v="156"/>
    <n v="8165"/>
    <n v="57155"/>
    <n v="6.12"/>
    <x v="0"/>
    <x v="0"/>
    <x v="0"/>
    <x v="0"/>
    <x v="0"/>
    <x v="0"/>
    <x v="0"/>
    <x v="0"/>
    <x v="0"/>
    <x v="0"/>
  </r>
  <r>
    <x v="0"/>
    <x v="3"/>
    <x v="0"/>
    <x v="3"/>
    <x v="1"/>
    <n v="21066.19"/>
    <n v="11823.2"/>
    <n v="32889.39"/>
    <n v="100"/>
    <n v="8437"/>
    <n v="59059"/>
    <n v="3.9"/>
    <x v="0"/>
    <x v="0"/>
    <x v="0"/>
    <x v="0"/>
    <x v="0"/>
    <x v="0"/>
    <x v="0"/>
    <x v="0"/>
    <x v="0"/>
    <x v="0"/>
  </r>
  <r>
    <x v="0"/>
    <x v="3"/>
    <x v="0"/>
    <x v="4"/>
    <x v="1"/>
    <n v="15703.94"/>
    <n v="46799.75"/>
    <n v="62503.69"/>
    <n v="175"/>
    <n v="8437"/>
    <n v="59059"/>
    <n v="7.41"/>
    <x v="0"/>
    <x v="0"/>
    <x v="0"/>
    <x v="0"/>
    <x v="0"/>
    <x v="0"/>
    <x v="0"/>
    <x v="0"/>
    <x v="0"/>
    <x v="0"/>
  </r>
  <r>
    <x v="0"/>
    <x v="3"/>
    <x v="0"/>
    <x v="6"/>
    <x v="1"/>
    <n v="1089.9000000000001"/>
    <n v="0"/>
    <n v="1089.9000000000001"/>
    <n v="4"/>
    <n v="0"/>
    <n v="0"/>
    <n v="0"/>
    <x v="0"/>
    <x v="0"/>
    <x v="0"/>
    <x v="0"/>
    <x v="0"/>
    <x v="0"/>
    <x v="0"/>
    <x v="0"/>
    <x v="0"/>
    <x v="0"/>
  </r>
  <r>
    <x v="0"/>
    <x v="3"/>
    <x v="0"/>
    <x v="7"/>
    <x v="1"/>
    <n v="11143.72"/>
    <n v="12481.83"/>
    <n v="23625.55"/>
    <n v="66"/>
    <n v="5821"/>
    <n v="40747"/>
    <n v="4.0599999999999996"/>
    <x v="0"/>
    <x v="0"/>
    <x v="0"/>
    <x v="0"/>
    <x v="0"/>
    <x v="0"/>
    <x v="0"/>
    <x v="0"/>
    <x v="0"/>
    <x v="0"/>
  </r>
  <r>
    <x v="0"/>
    <x v="3"/>
    <x v="0"/>
    <x v="8"/>
    <x v="1"/>
    <n v="22869.43"/>
    <n v="27014.76"/>
    <n v="49884.19"/>
    <n v="153"/>
    <n v="0"/>
    <n v="0"/>
    <n v="0"/>
    <x v="0"/>
    <x v="0"/>
    <x v="0"/>
    <x v="0"/>
    <x v="0"/>
    <x v="0"/>
    <x v="0"/>
    <x v="0"/>
    <x v="0"/>
    <x v="0"/>
  </r>
  <r>
    <x v="0"/>
    <x v="3"/>
    <x v="0"/>
    <x v="119"/>
    <x v="1"/>
    <n v="9449.9599999999991"/>
    <n v="2706.44"/>
    <n v="12156.4"/>
    <n v="20"/>
    <e v="#N/A"/>
    <e v="#N/A"/>
    <n v="0"/>
    <x v="0"/>
    <x v="0"/>
    <x v="0"/>
    <x v="0"/>
    <x v="0"/>
    <x v="0"/>
    <x v="0"/>
    <x v="0"/>
    <x v="0"/>
    <x v="0"/>
  </r>
  <r>
    <x v="0"/>
    <x v="3"/>
    <x v="1"/>
    <x v="9"/>
    <x v="1"/>
    <n v="13985.75"/>
    <n v="8470.7099999999991"/>
    <n v="22456.46"/>
    <n v="142"/>
    <n v="0"/>
    <n v="0"/>
    <n v="0"/>
    <x v="0"/>
    <x v="0"/>
    <x v="0"/>
    <x v="0"/>
    <x v="0"/>
    <x v="0"/>
    <x v="0"/>
    <x v="0"/>
    <x v="0"/>
    <x v="0"/>
  </r>
  <r>
    <x v="0"/>
    <x v="3"/>
    <x v="1"/>
    <x v="10"/>
    <x v="1"/>
    <n v="1539.2"/>
    <n v="4738.46"/>
    <n v="6277.66"/>
    <n v="25"/>
    <n v="44423"/>
    <n v="310961"/>
    <n v="0.14000000000000001"/>
    <x v="0"/>
    <x v="0"/>
    <x v="0"/>
    <x v="0"/>
    <x v="0"/>
    <x v="0"/>
    <x v="0"/>
    <x v="0"/>
    <x v="0"/>
    <x v="0"/>
  </r>
  <r>
    <x v="0"/>
    <x v="3"/>
    <x v="1"/>
    <x v="11"/>
    <x v="1"/>
    <n v="104.3"/>
    <n v="57.2"/>
    <n v="161.5"/>
    <n v="2"/>
    <n v="31000"/>
    <n v="217000"/>
    <n v="0.01"/>
    <x v="0"/>
    <x v="0"/>
    <x v="0"/>
    <x v="0"/>
    <x v="0"/>
    <x v="0"/>
    <x v="0"/>
    <x v="0"/>
    <x v="0"/>
    <x v="0"/>
  </r>
  <r>
    <x v="0"/>
    <x v="3"/>
    <x v="1"/>
    <x v="12"/>
    <x v="1"/>
    <n v="0"/>
    <n v="0"/>
    <n v="0"/>
    <n v="0"/>
    <n v="0"/>
    <n v="0"/>
    <n v="0"/>
    <x v="0"/>
    <x v="0"/>
    <x v="0"/>
    <x v="0"/>
    <x v="0"/>
    <x v="0"/>
    <x v="0"/>
    <x v="0"/>
    <x v="0"/>
    <x v="0"/>
  </r>
  <r>
    <x v="0"/>
    <x v="3"/>
    <x v="1"/>
    <x v="13"/>
    <x v="1"/>
    <n v="0"/>
    <n v="0"/>
    <n v="0"/>
    <n v="0"/>
    <n v="0"/>
    <n v="0"/>
    <n v="0"/>
    <x v="0"/>
    <x v="0"/>
    <x v="0"/>
    <x v="0"/>
    <x v="0"/>
    <x v="0"/>
    <x v="0"/>
    <x v="0"/>
    <x v="0"/>
    <x v="0"/>
  </r>
  <r>
    <x v="0"/>
    <x v="3"/>
    <x v="1"/>
    <x v="14"/>
    <x v="1"/>
    <n v="2248.94"/>
    <n v="3407.4"/>
    <n v="5656.34"/>
    <n v="29"/>
    <n v="29977"/>
    <n v="209839"/>
    <n v="0.19"/>
    <x v="0"/>
    <x v="0"/>
    <x v="0"/>
    <x v="0"/>
    <x v="0"/>
    <x v="0"/>
    <x v="0"/>
    <x v="0"/>
    <x v="0"/>
    <x v="0"/>
  </r>
  <r>
    <x v="0"/>
    <x v="3"/>
    <x v="1"/>
    <x v="15"/>
    <x v="1"/>
    <n v="124.15"/>
    <n v="532.35"/>
    <n v="656.5"/>
    <n v="3"/>
    <n v="0"/>
    <n v="0"/>
    <n v="0"/>
    <x v="0"/>
    <x v="0"/>
    <x v="0"/>
    <x v="0"/>
    <x v="0"/>
    <x v="0"/>
    <x v="0"/>
    <x v="0"/>
    <x v="0"/>
    <x v="0"/>
  </r>
  <r>
    <x v="0"/>
    <x v="3"/>
    <x v="2"/>
    <x v="16"/>
    <x v="1"/>
    <n v="42383.39"/>
    <n v="31943.91"/>
    <n v="74327.3"/>
    <n v="186"/>
    <n v="43400"/>
    <n v="303800"/>
    <n v="1.71"/>
    <x v="0"/>
    <x v="0"/>
    <x v="0"/>
    <x v="0"/>
    <x v="0"/>
    <x v="0"/>
    <x v="0"/>
    <x v="0"/>
    <x v="0"/>
    <x v="0"/>
  </r>
  <r>
    <x v="0"/>
    <x v="3"/>
    <x v="2"/>
    <x v="17"/>
    <x v="1"/>
    <n v="19679.66"/>
    <n v="14744.26"/>
    <n v="34423.919999999998"/>
    <n v="105"/>
    <n v="39277"/>
    <n v="274939"/>
    <n v="0.88"/>
    <x v="0"/>
    <x v="0"/>
    <x v="0"/>
    <x v="0"/>
    <x v="0"/>
    <x v="0"/>
    <x v="0"/>
    <x v="0"/>
    <x v="0"/>
    <x v="0"/>
  </r>
  <r>
    <x v="0"/>
    <x v="3"/>
    <x v="2"/>
    <x v="18"/>
    <x v="1"/>
    <n v="21242.7"/>
    <n v="6394.12"/>
    <n v="27636.82"/>
    <n v="45"/>
    <n v="0"/>
    <n v="0"/>
    <n v="0"/>
    <x v="0"/>
    <x v="0"/>
    <x v="0"/>
    <x v="0"/>
    <x v="0"/>
    <x v="0"/>
    <x v="0"/>
    <x v="0"/>
    <x v="0"/>
    <x v="0"/>
  </r>
  <r>
    <x v="0"/>
    <x v="3"/>
    <x v="3"/>
    <x v="19"/>
    <x v="1"/>
    <n v="14357.95"/>
    <n v="19675.849999999999"/>
    <n v="34033.800000000003"/>
    <n v="76"/>
    <n v="31000"/>
    <n v="310000"/>
    <n v="1.1000000000000001"/>
    <x v="0"/>
    <x v="0"/>
    <x v="0"/>
    <x v="0"/>
    <x v="0"/>
    <x v="0"/>
    <x v="0"/>
    <x v="0"/>
    <x v="0"/>
    <x v="0"/>
  </r>
  <r>
    <x v="0"/>
    <x v="3"/>
    <x v="3"/>
    <x v="20"/>
    <x v="1"/>
    <n v="2378.36"/>
    <n v="6241.78"/>
    <n v="8620.14"/>
    <n v="19"/>
    <n v="0"/>
    <n v="0"/>
    <n v="0"/>
    <x v="0"/>
    <x v="0"/>
    <x v="0"/>
    <x v="0"/>
    <x v="0"/>
    <x v="0"/>
    <x v="0"/>
    <x v="0"/>
    <x v="0"/>
    <x v="0"/>
  </r>
  <r>
    <x v="0"/>
    <x v="3"/>
    <x v="3"/>
    <x v="21"/>
    <x v="1"/>
    <n v="25358.41"/>
    <n v="27820.14"/>
    <n v="53178.55"/>
    <n v="115"/>
    <n v="62000"/>
    <n v="620000"/>
    <n v="0.86"/>
    <x v="0"/>
    <x v="0"/>
    <x v="0"/>
    <x v="0"/>
    <x v="0"/>
    <x v="0"/>
    <x v="0"/>
    <x v="0"/>
    <x v="0"/>
    <x v="0"/>
  </r>
  <r>
    <x v="0"/>
    <x v="3"/>
    <x v="4"/>
    <x v="23"/>
    <x v="1"/>
    <n v="0"/>
    <n v="0"/>
    <n v="0"/>
    <n v="0"/>
    <n v="12710"/>
    <n v="88970"/>
    <n v="0"/>
    <x v="0"/>
    <x v="0"/>
    <x v="0"/>
    <x v="0"/>
    <x v="0"/>
    <x v="0"/>
    <x v="0"/>
    <x v="0"/>
    <x v="0"/>
    <x v="0"/>
  </r>
  <r>
    <x v="0"/>
    <x v="3"/>
    <x v="4"/>
    <x v="24"/>
    <x v="1"/>
    <n v="0"/>
    <n v="0"/>
    <n v="0"/>
    <n v="0"/>
    <n v="11377"/>
    <n v="79639"/>
    <n v="0"/>
    <x v="0"/>
    <x v="0"/>
    <x v="0"/>
    <x v="0"/>
    <x v="0"/>
    <x v="0"/>
    <x v="0"/>
    <x v="0"/>
    <x v="0"/>
    <x v="0"/>
  </r>
  <r>
    <x v="0"/>
    <x v="3"/>
    <x v="4"/>
    <x v="120"/>
    <x v="1"/>
    <n v="0"/>
    <n v="0"/>
    <n v="0"/>
    <n v="0"/>
    <e v="#N/A"/>
    <e v="#N/A"/>
    <n v="0"/>
    <x v="0"/>
    <x v="0"/>
    <x v="0"/>
    <x v="0"/>
    <x v="0"/>
    <x v="0"/>
    <x v="0"/>
    <x v="0"/>
    <x v="0"/>
    <x v="0"/>
  </r>
  <r>
    <x v="0"/>
    <x v="3"/>
    <x v="4"/>
    <x v="127"/>
    <x v="1"/>
    <n v="0"/>
    <n v="0"/>
    <n v="0"/>
    <n v="0"/>
    <e v="#N/A"/>
    <e v="#N/A"/>
    <n v="0"/>
    <x v="0"/>
    <x v="0"/>
    <x v="0"/>
    <x v="0"/>
    <x v="0"/>
    <x v="0"/>
    <x v="0"/>
    <x v="0"/>
    <x v="0"/>
    <x v="0"/>
  </r>
  <r>
    <x v="0"/>
    <x v="3"/>
    <x v="5"/>
    <x v="25"/>
    <x v="1"/>
    <n v="4130.6000000000004"/>
    <n v="0"/>
    <n v="4130.6000000000004"/>
    <n v="2"/>
    <n v="0"/>
    <n v="0"/>
    <n v="0"/>
    <x v="0"/>
    <x v="0"/>
    <x v="0"/>
    <x v="0"/>
    <x v="0"/>
    <x v="0"/>
    <x v="0"/>
    <x v="0"/>
    <x v="0"/>
    <x v="0"/>
  </r>
  <r>
    <x v="0"/>
    <x v="3"/>
    <x v="5"/>
    <x v="26"/>
    <x v="1"/>
    <n v="0"/>
    <n v="0"/>
    <n v="0"/>
    <n v="0"/>
    <n v="0"/>
    <n v="0"/>
    <n v="0"/>
    <x v="0"/>
    <x v="0"/>
    <x v="0"/>
    <x v="0"/>
    <x v="0"/>
    <x v="0"/>
    <x v="0"/>
    <x v="0"/>
    <x v="0"/>
    <x v="0"/>
  </r>
  <r>
    <x v="0"/>
    <x v="3"/>
    <x v="5"/>
    <x v="27"/>
    <x v="1"/>
    <n v="22082.82"/>
    <n v="23832.240000000002"/>
    <n v="45915.06"/>
    <n v="59"/>
    <n v="16523"/>
    <n v="165230"/>
    <n v="2.78"/>
    <x v="0"/>
    <x v="0"/>
    <x v="0"/>
    <x v="0"/>
    <x v="0"/>
    <x v="0"/>
    <x v="0"/>
    <x v="0"/>
    <x v="0"/>
    <x v="0"/>
  </r>
  <r>
    <x v="0"/>
    <x v="3"/>
    <x v="5"/>
    <x v="29"/>
    <x v="1"/>
    <n v="12676.97"/>
    <n v="17984.240000000002"/>
    <n v="30661.21"/>
    <n v="21"/>
    <n v="0"/>
    <n v="0"/>
    <n v="0"/>
    <x v="0"/>
    <x v="0"/>
    <x v="0"/>
    <x v="0"/>
    <x v="0"/>
    <x v="0"/>
    <x v="0"/>
    <x v="0"/>
    <x v="0"/>
    <x v="0"/>
  </r>
  <r>
    <x v="0"/>
    <x v="3"/>
    <x v="6"/>
    <x v="30"/>
    <x v="1"/>
    <n v="129.47"/>
    <n v="355.21"/>
    <n v="484.67999999999995"/>
    <n v="3"/>
    <n v="0"/>
    <n v="0"/>
    <n v="0"/>
    <x v="0"/>
    <x v="0"/>
    <x v="0"/>
    <x v="0"/>
    <x v="0"/>
    <x v="0"/>
    <x v="0"/>
    <x v="0"/>
    <x v="0"/>
    <x v="0"/>
  </r>
  <r>
    <x v="0"/>
    <x v="3"/>
    <x v="6"/>
    <x v="31"/>
    <x v="1"/>
    <n v="853.98"/>
    <n v="852.08"/>
    <n v="1706.06"/>
    <n v="21"/>
    <n v="34100"/>
    <n v="238700"/>
    <n v="0.05"/>
    <x v="0"/>
    <x v="0"/>
    <x v="0"/>
    <x v="0"/>
    <x v="0"/>
    <x v="0"/>
    <x v="0"/>
    <x v="0"/>
    <x v="0"/>
    <x v="0"/>
  </r>
  <r>
    <x v="0"/>
    <x v="3"/>
    <x v="6"/>
    <x v="32"/>
    <x v="1"/>
    <n v="112.55"/>
    <n v="125.95"/>
    <n v="238.5"/>
    <n v="3"/>
    <n v="17577"/>
    <n v="123039"/>
    <n v="0.01"/>
    <x v="0"/>
    <x v="0"/>
    <x v="0"/>
    <x v="0"/>
    <x v="0"/>
    <x v="0"/>
    <x v="0"/>
    <x v="0"/>
    <x v="0"/>
    <x v="0"/>
  </r>
  <r>
    <x v="0"/>
    <x v="3"/>
    <x v="6"/>
    <x v="33"/>
    <x v="1"/>
    <n v="434.7"/>
    <n v="0"/>
    <n v="434.7"/>
    <n v="1"/>
    <n v="0"/>
    <n v="0"/>
    <n v="0"/>
    <x v="0"/>
    <x v="0"/>
    <x v="0"/>
    <x v="0"/>
    <x v="0"/>
    <x v="0"/>
    <x v="0"/>
    <x v="0"/>
    <x v="0"/>
    <x v="0"/>
  </r>
  <r>
    <x v="0"/>
    <x v="3"/>
    <x v="7"/>
    <x v="34"/>
    <x v="1"/>
    <n v="1862.82"/>
    <n v="741.78"/>
    <n v="2604.6"/>
    <n v="11"/>
    <n v="67177"/>
    <n v="470239"/>
    <n v="0.04"/>
    <x v="0"/>
    <x v="0"/>
    <x v="0"/>
    <x v="0"/>
    <x v="0"/>
    <x v="0"/>
    <x v="0"/>
    <x v="0"/>
    <x v="0"/>
    <x v="0"/>
  </r>
  <r>
    <x v="0"/>
    <x v="3"/>
    <x v="8"/>
    <x v="35"/>
    <x v="1"/>
    <n v="20714.080000000002"/>
    <n v="8793.7000000000007"/>
    <n v="29507.780000000002"/>
    <n v="146"/>
    <n v="0"/>
    <n v="0"/>
    <n v="0"/>
    <x v="0"/>
    <x v="0"/>
    <x v="0"/>
    <x v="0"/>
    <x v="0"/>
    <x v="0"/>
    <x v="0"/>
    <x v="0"/>
    <x v="0"/>
    <x v="0"/>
  </r>
  <r>
    <x v="0"/>
    <x v="3"/>
    <x v="8"/>
    <x v="36"/>
    <x v="1"/>
    <n v="10502.72"/>
    <n v="11407.73"/>
    <n v="21910.449999999997"/>
    <n v="101"/>
    <n v="0"/>
    <n v="0"/>
    <n v="0"/>
    <x v="0"/>
    <x v="0"/>
    <x v="0"/>
    <x v="0"/>
    <x v="0"/>
    <x v="0"/>
    <x v="0"/>
    <x v="0"/>
    <x v="0"/>
    <x v="0"/>
  </r>
  <r>
    <x v="0"/>
    <x v="3"/>
    <x v="9"/>
    <x v="37"/>
    <x v="1"/>
    <n v="31139.07"/>
    <n v="19758.43"/>
    <n v="50897.5"/>
    <n v="50"/>
    <n v="32023"/>
    <n v="224161"/>
    <n v="1.59"/>
    <x v="0"/>
    <x v="0"/>
    <x v="0"/>
    <x v="0"/>
    <x v="0"/>
    <x v="0"/>
    <x v="0"/>
    <x v="0"/>
    <x v="0"/>
    <x v="0"/>
  </r>
  <r>
    <x v="0"/>
    <x v="3"/>
    <x v="9"/>
    <x v="38"/>
    <x v="1"/>
    <n v="2195.6"/>
    <n v="1593"/>
    <n v="3788.6"/>
    <n v="2"/>
    <n v="0"/>
    <n v="0"/>
    <n v="0"/>
    <x v="0"/>
    <x v="0"/>
    <x v="0"/>
    <x v="0"/>
    <x v="0"/>
    <x v="0"/>
    <x v="0"/>
    <x v="0"/>
    <x v="0"/>
    <x v="0"/>
  </r>
  <r>
    <x v="0"/>
    <x v="3"/>
    <x v="9"/>
    <x v="39"/>
    <x v="1"/>
    <n v="43117.86"/>
    <n v="30690.71"/>
    <n v="73808.570000000007"/>
    <n v="62"/>
    <n v="18352"/>
    <n v="128464"/>
    <n v="4.0199999999999996"/>
    <x v="0"/>
    <x v="0"/>
    <x v="0"/>
    <x v="0"/>
    <x v="0"/>
    <x v="0"/>
    <x v="0"/>
    <x v="0"/>
    <x v="0"/>
    <x v="0"/>
  </r>
  <r>
    <x v="0"/>
    <x v="3"/>
    <x v="9"/>
    <x v="40"/>
    <x v="1"/>
    <n v="34143.42"/>
    <n v="18705.12"/>
    <n v="52848.539999999994"/>
    <n v="61"/>
    <n v="28923"/>
    <n v="202461"/>
    <n v="1.83"/>
    <x v="0"/>
    <x v="0"/>
    <x v="0"/>
    <x v="0"/>
    <x v="0"/>
    <x v="0"/>
    <x v="0"/>
    <x v="0"/>
    <x v="0"/>
    <x v="0"/>
  </r>
  <r>
    <x v="0"/>
    <x v="3"/>
    <x v="9"/>
    <x v="41"/>
    <x v="1"/>
    <n v="0"/>
    <n v="0"/>
    <n v="0"/>
    <n v="0"/>
    <n v="0"/>
    <n v="0"/>
    <n v="0"/>
    <x v="0"/>
    <x v="0"/>
    <x v="0"/>
    <x v="0"/>
    <x v="0"/>
    <x v="0"/>
    <x v="0"/>
    <x v="0"/>
    <x v="0"/>
    <x v="0"/>
  </r>
  <r>
    <x v="0"/>
    <x v="3"/>
    <x v="10"/>
    <x v="42"/>
    <x v="1"/>
    <n v="1764.7"/>
    <n v="474.7"/>
    <n v="2239.4"/>
    <n v="9"/>
    <n v="0"/>
    <n v="0"/>
    <n v="0"/>
    <x v="0"/>
    <x v="0"/>
    <x v="0"/>
    <x v="0"/>
    <x v="0"/>
    <x v="0"/>
    <x v="0"/>
    <x v="0"/>
    <x v="0"/>
    <x v="0"/>
  </r>
  <r>
    <x v="0"/>
    <x v="3"/>
    <x v="10"/>
    <x v="43"/>
    <x v="1"/>
    <n v="8948"/>
    <n v="292.5"/>
    <n v="9240.5"/>
    <n v="10"/>
    <n v="0"/>
    <n v="0"/>
    <n v="0"/>
    <x v="0"/>
    <x v="0"/>
    <x v="0"/>
    <x v="0"/>
    <x v="0"/>
    <x v="0"/>
    <x v="0"/>
    <x v="0"/>
    <x v="0"/>
    <x v="0"/>
  </r>
  <r>
    <x v="0"/>
    <x v="3"/>
    <x v="10"/>
    <x v="44"/>
    <x v="1"/>
    <n v="6614.72"/>
    <n v="4951.58"/>
    <n v="11566.3"/>
    <n v="23"/>
    <n v="23777"/>
    <n v="237770"/>
    <n v="0.49"/>
    <x v="0"/>
    <x v="0"/>
    <x v="0"/>
    <x v="0"/>
    <x v="0"/>
    <x v="0"/>
    <x v="0"/>
    <x v="0"/>
    <x v="0"/>
    <x v="0"/>
  </r>
  <r>
    <x v="0"/>
    <x v="3"/>
    <x v="10"/>
    <x v="45"/>
    <x v="1"/>
    <n v="1618.01"/>
    <n v="4858.1899999999996"/>
    <n v="6476.2"/>
    <n v="9"/>
    <n v="0"/>
    <n v="0"/>
    <n v="0"/>
    <x v="0"/>
    <x v="0"/>
    <x v="0"/>
    <x v="0"/>
    <x v="0"/>
    <x v="0"/>
    <x v="0"/>
    <x v="0"/>
    <x v="0"/>
    <x v="0"/>
  </r>
  <r>
    <x v="0"/>
    <x v="3"/>
    <x v="10"/>
    <x v="46"/>
    <x v="1"/>
    <n v="5175.09"/>
    <n v="3940.29"/>
    <n v="9115.380000000001"/>
    <n v="22"/>
    <n v="0"/>
    <n v="0"/>
    <n v="0"/>
    <x v="0"/>
    <x v="0"/>
    <x v="0"/>
    <x v="0"/>
    <x v="0"/>
    <x v="0"/>
    <x v="0"/>
    <x v="0"/>
    <x v="0"/>
    <x v="0"/>
  </r>
  <r>
    <x v="0"/>
    <x v="3"/>
    <x v="10"/>
    <x v="47"/>
    <x v="1"/>
    <n v="4069.84"/>
    <n v="1643.18"/>
    <n v="5713.02"/>
    <n v="18"/>
    <n v="0"/>
    <n v="0"/>
    <n v="0"/>
    <x v="0"/>
    <x v="0"/>
    <x v="0"/>
    <x v="0"/>
    <x v="0"/>
    <x v="0"/>
    <x v="0"/>
    <x v="0"/>
    <x v="0"/>
    <x v="0"/>
  </r>
  <r>
    <x v="0"/>
    <x v="3"/>
    <x v="10"/>
    <x v="48"/>
    <x v="1"/>
    <n v="889.99"/>
    <n v="432.01"/>
    <n v="1322"/>
    <n v="4"/>
    <n v="33077"/>
    <n v="330770"/>
    <n v="0.04"/>
    <x v="0"/>
    <x v="0"/>
    <x v="0"/>
    <x v="0"/>
    <x v="0"/>
    <x v="0"/>
    <x v="0"/>
    <x v="0"/>
    <x v="0"/>
    <x v="0"/>
  </r>
  <r>
    <x v="0"/>
    <x v="3"/>
    <x v="10"/>
    <x v="49"/>
    <x v="1"/>
    <n v="1750.48"/>
    <n v="3766.02"/>
    <n v="5516.5"/>
    <n v="14"/>
    <n v="67177"/>
    <n v="671770"/>
    <n v="0.08"/>
    <x v="0"/>
    <x v="0"/>
    <x v="0"/>
    <x v="0"/>
    <x v="0"/>
    <x v="0"/>
    <x v="0"/>
    <x v="0"/>
    <x v="0"/>
    <x v="0"/>
  </r>
  <r>
    <x v="0"/>
    <x v="3"/>
    <x v="10"/>
    <x v="50"/>
    <x v="1"/>
    <n v="855"/>
    <n v="558"/>
    <n v="1413"/>
    <n v="4"/>
    <n v="36177"/>
    <n v="361770"/>
    <n v="0.04"/>
    <x v="0"/>
    <x v="0"/>
    <x v="0"/>
    <x v="0"/>
    <x v="0"/>
    <x v="0"/>
    <x v="0"/>
    <x v="0"/>
    <x v="0"/>
    <x v="0"/>
  </r>
  <r>
    <x v="0"/>
    <x v="3"/>
    <x v="11"/>
    <x v="52"/>
    <x v="1"/>
    <n v="0"/>
    <n v="1930.5"/>
    <n v="1930.5"/>
    <n v="2"/>
    <n v="0"/>
    <n v="0"/>
    <n v="0"/>
    <x v="0"/>
    <x v="0"/>
    <x v="0"/>
    <x v="0"/>
    <x v="0"/>
    <x v="0"/>
    <x v="0"/>
    <x v="0"/>
    <x v="0"/>
    <x v="0"/>
  </r>
  <r>
    <x v="0"/>
    <x v="3"/>
    <x v="12"/>
    <x v="53"/>
    <x v="1"/>
    <n v="0"/>
    <n v="0"/>
    <n v="0"/>
    <n v="0"/>
    <n v="0"/>
    <n v="0"/>
    <n v="0"/>
    <x v="0"/>
    <x v="0"/>
    <x v="0"/>
    <x v="0"/>
    <x v="0"/>
    <x v="0"/>
    <x v="0"/>
    <x v="0"/>
    <x v="0"/>
    <x v="0"/>
  </r>
  <r>
    <x v="0"/>
    <x v="3"/>
    <x v="12"/>
    <x v="54"/>
    <x v="1"/>
    <n v="0"/>
    <n v="0"/>
    <n v="0"/>
    <n v="0"/>
    <n v="0"/>
    <n v="0"/>
    <n v="0"/>
    <x v="0"/>
    <x v="0"/>
    <x v="0"/>
    <x v="0"/>
    <x v="0"/>
    <x v="0"/>
    <x v="0"/>
    <x v="0"/>
    <x v="0"/>
    <x v="0"/>
  </r>
  <r>
    <x v="0"/>
    <x v="3"/>
    <x v="12"/>
    <x v="55"/>
    <x v="1"/>
    <n v="0"/>
    <n v="0"/>
    <n v="0"/>
    <n v="0"/>
    <n v="0"/>
    <n v="0"/>
    <n v="0"/>
    <x v="0"/>
    <x v="0"/>
    <x v="0"/>
    <x v="0"/>
    <x v="0"/>
    <x v="0"/>
    <x v="0"/>
    <x v="0"/>
    <x v="0"/>
    <x v="0"/>
  </r>
  <r>
    <x v="0"/>
    <x v="3"/>
    <x v="13"/>
    <x v="56"/>
    <x v="1"/>
    <n v="0"/>
    <n v="0"/>
    <n v="0"/>
    <n v="0"/>
    <n v="0"/>
    <n v="0"/>
    <n v="0"/>
    <x v="0"/>
    <x v="0"/>
    <x v="0"/>
    <x v="0"/>
    <x v="0"/>
    <x v="0"/>
    <x v="0"/>
    <x v="0"/>
    <x v="0"/>
    <x v="0"/>
  </r>
  <r>
    <x v="0"/>
    <x v="3"/>
    <x v="13"/>
    <x v="57"/>
    <x v="1"/>
    <n v="2860.2"/>
    <n v="616.5"/>
    <n v="3476.7"/>
    <n v="12"/>
    <n v="24273"/>
    <n v="242730"/>
    <n v="0.14000000000000001"/>
    <x v="0"/>
    <x v="0"/>
    <x v="0"/>
    <x v="0"/>
    <x v="0"/>
    <x v="0"/>
    <x v="0"/>
    <x v="0"/>
    <x v="0"/>
    <x v="0"/>
  </r>
  <r>
    <x v="0"/>
    <x v="3"/>
    <x v="13"/>
    <x v="58"/>
    <x v="1"/>
    <n v="2099.12"/>
    <n v="4066.83"/>
    <n v="6165.95"/>
    <n v="26"/>
    <n v="0"/>
    <n v="0"/>
    <n v="0"/>
    <x v="0"/>
    <x v="0"/>
    <x v="0"/>
    <x v="0"/>
    <x v="0"/>
    <x v="0"/>
    <x v="0"/>
    <x v="0"/>
    <x v="0"/>
    <x v="0"/>
  </r>
  <r>
    <x v="0"/>
    <x v="3"/>
    <x v="34"/>
    <x v="129"/>
    <x v="1"/>
    <n v="149.04"/>
    <n v="982.56"/>
    <n v="1131.5999999999999"/>
    <n v="2"/>
    <e v="#N/A"/>
    <e v="#N/A"/>
    <n v="0"/>
    <x v="0"/>
    <x v="0"/>
    <x v="0"/>
    <x v="0"/>
    <x v="0"/>
    <x v="0"/>
    <x v="0"/>
    <x v="0"/>
    <x v="0"/>
    <x v="0"/>
  </r>
  <r>
    <x v="0"/>
    <x v="3"/>
    <x v="14"/>
    <x v="130"/>
    <x v="1"/>
    <n v="411.12"/>
    <n v="3831.08"/>
    <n v="4242.2"/>
    <n v="17"/>
    <e v="#N/A"/>
    <e v="#N/A"/>
    <n v="0"/>
    <x v="0"/>
    <x v="0"/>
    <x v="0"/>
    <x v="0"/>
    <x v="0"/>
    <x v="0"/>
    <x v="0"/>
    <x v="0"/>
    <x v="0"/>
    <x v="0"/>
  </r>
  <r>
    <x v="0"/>
    <x v="3"/>
    <x v="14"/>
    <x v="59"/>
    <x v="1"/>
    <n v="0"/>
    <n v="0"/>
    <n v="0"/>
    <n v="0"/>
    <n v="8277"/>
    <n v="57939"/>
    <n v="0"/>
    <x v="0"/>
    <x v="0"/>
    <x v="0"/>
    <x v="0"/>
    <x v="0"/>
    <x v="0"/>
    <x v="0"/>
    <x v="0"/>
    <x v="0"/>
    <x v="0"/>
  </r>
  <r>
    <x v="0"/>
    <x v="3"/>
    <x v="15"/>
    <x v="60"/>
    <x v="1"/>
    <n v="10593"/>
    <n v="8403"/>
    <n v="18996"/>
    <n v="8"/>
    <n v="0"/>
    <n v="0"/>
    <n v="0"/>
    <x v="0"/>
    <x v="0"/>
    <x v="0"/>
    <x v="0"/>
    <x v="0"/>
    <x v="0"/>
    <x v="0"/>
    <x v="0"/>
    <x v="0"/>
    <x v="0"/>
  </r>
  <r>
    <x v="0"/>
    <x v="3"/>
    <x v="16"/>
    <x v="61"/>
    <x v="1"/>
    <n v="861.26"/>
    <n v="471.65"/>
    <n v="1332.9099999999999"/>
    <n v="6"/>
    <n v="0"/>
    <n v="0"/>
    <n v="0"/>
    <x v="0"/>
    <x v="0"/>
    <x v="0"/>
    <x v="0"/>
    <x v="0"/>
    <x v="0"/>
    <x v="0"/>
    <x v="0"/>
    <x v="0"/>
    <x v="0"/>
  </r>
  <r>
    <x v="0"/>
    <x v="3"/>
    <x v="17"/>
    <x v="62"/>
    <x v="1"/>
    <n v="8326.14"/>
    <n v="5177.8599999999997"/>
    <n v="13504"/>
    <n v="30"/>
    <n v="0"/>
    <n v="0"/>
    <n v="0"/>
    <x v="0"/>
    <x v="0"/>
    <x v="0"/>
    <x v="0"/>
    <x v="0"/>
    <x v="0"/>
    <x v="0"/>
    <x v="0"/>
    <x v="0"/>
    <x v="0"/>
  </r>
  <r>
    <x v="0"/>
    <x v="3"/>
    <x v="17"/>
    <x v="63"/>
    <x v="1"/>
    <n v="2054.12"/>
    <n v="1336.48"/>
    <n v="3390.6"/>
    <n v="14"/>
    <n v="0"/>
    <n v="0"/>
    <n v="0"/>
    <x v="0"/>
    <x v="0"/>
    <x v="0"/>
    <x v="0"/>
    <x v="0"/>
    <x v="0"/>
    <x v="0"/>
    <x v="0"/>
    <x v="0"/>
    <x v="0"/>
  </r>
  <r>
    <x v="0"/>
    <x v="3"/>
    <x v="18"/>
    <x v="64"/>
    <x v="1"/>
    <n v="5532.65"/>
    <n v="9559.7000000000007"/>
    <n v="15092.35"/>
    <n v="42"/>
    <n v="22723"/>
    <n v="159061"/>
    <n v="0.66"/>
    <x v="0"/>
    <x v="0"/>
    <x v="0"/>
    <x v="0"/>
    <x v="0"/>
    <x v="0"/>
    <x v="0"/>
    <x v="0"/>
    <x v="0"/>
    <x v="0"/>
  </r>
  <r>
    <x v="0"/>
    <x v="3"/>
    <x v="18"/>
    <x v="65"/>
    <x v="1"/>
    <n v="0"/>
    <n v="0"/>
    <n v="0"/>
    <n v="0"/>
    <n v="0"/>
    <n v="0"/>
    <n v="0"/>
    <x v="0"/>
    <x v="0"/>
    <x v="0"/>
    <x v="0"/>
    <x v="0"/>
    <x v="0"/>
    <x v="0"/>
    <x v="0"/>
    <x v="0"/>
    <x v="0"/>
  </r>
  <r>
    <x v="0"/>
    <x v="3"/>
    <x v="19"/>
    <x v="66"/>
    <x v="1"/>
    <n v="4457.7"/>
    <n v="1551.55"/>
    <n v="6009.25"/>
    <n v="8"/>
    <n v="0"/>
    <n v="0"/>
    <n v="0"/>
    <x v="0"/>
    <x v="0"/>
    <x v="0"/>
    <x v="0"/>
    <x v="0"/>
    <x v="0"/>
    <x v="0"/>
    <x v="0"/>
    <x v="0"/>
    <x v="0"/>
  </r>
  <r>
    <x v="0"/>
    <x v="3"/>
    <x v="20"/>
    <x v="67"/>
    <x v="1"/>
    <n v="6574.45"/>
    <n v="5515.94"/>
    <n v="12090.39"/>
    <n v="25"/>
    <n v="0"/>
    <n v="0"/>
    <n v="0"/>
    <x v="0"/>
    <x v="0"/>
    <x v="0"/>
    <x v="0"/>
    <x v="0"/>
    <x v="0"/>
    <x v="0"/>
    <x v="0"/>
    <x v="0"/>
    <x v="0"/>
  </r>
  <r>
    <x v="0"/>
    <x v="3"/>
    <x v="20"/>
    <x v="68"/>
    <x v="1"/>
    <n v="18351.009999999998"/>
    <n v="9713.98"/>
    <n v="28064.989999999998"/>
    <n v="35"/>
    <n v="0"/>
    <n v="0"/>
    <n v="0"/>
    <x v="0"/>
    <x v="0"/>
    <x v="0"/>
    <x v="0"/>
    <x v="0"/>
    <x v="0"/>
    <x v="0"/>
    <x v="0"/>
    <x v="0"/>
    <x v="0"/>
  </r>
  <r>
    <x v="0"/>
    <x v="3"/>
    <x v="21"/>
    <x v="69"/>
    <x v="1"/>
    <n v="26045.51"/>
    <n v="25918.99"/>
    <n v="51964.5"/>
    <n v="152"/>
    <n v="31000"/>
    <n v="310000"/>
    <n v="1.68"/>
    <x v="0"/>
    <x v="0"/>
    <x v="0"/>
    <x v="0"/>
    <x v="0"/>
    <x v="0"/>
    <x v="0"/>
    <x v="0"/>
    <x v="0"/>
    <x v="0"/>
  </r>
  <r>
    <x v="0"/>
    <x v="3"/>
    <x v="21"/>
    <x v="70"/>
    <x v="1"/>
    <n v="23015.02"/>
    <n v="10737.52"/>
    <n v="33752.54"/>
    <n v="101"/>
    <n v="62000"/>
    <n v="620000"/>
    <n v="0.54"/>
    <x v="0"/>
    <x v="0"/>
    <x v="0"/>
    <x v="0"/>
    <x v="0"/>
    <x v="0"/>
    <x v="0"/>
    <x v="0"/>
    <x v="0"/>
    <x v="0"/>
  </r>
  <r>
    <x v="0"/>
    <x v="3"/>
    <x v="21"/>
    <x v="71"/>
    <x v="1"/>
    <n v="21867.87"/>
    <n v="16120.83"/>
    <n v="37988.699999999997"/>
    <n v="116"/>
    <n v="50623"/>
    <n v="506230"/>
    <n v="0.75"/>
    <x v="0"/>
    <x v="0"/>
    <x v="0"/>
    <x v="0"/>
    <x v="0"/>
    <x v="0"/>
    <x v="0"/>
    <x v="0"/>
    <x v="0"/>
    <x v="0"/>
  </r>
  <r>
    <x v="0"/>
    <x v="3"/>
    <x v="21"/>
    <x v="72"/>
    <x v="1"/>
    <n v="22863.56"/>
    <n v="26519.22"/>
    <n v="49382.78"/>
    <n v="146"/>
    <n v="29977"/>
    <n v="299770"/>
    <n v="1.65"/>
    <x v="0"/>
    <x v="0"/>
    <x v="0"/>
    <x v="0"/>
    <x v="0"/>
    <x v="0"/>
    <x v="0"/>
    <x v="0"/>
    <x v="0"/>
    <x v="0"/>
  </r>
  <r>
    <x v="0"/>
    <x v="3"/>
    <x v="21"/>
    <x v="73"/>
    <x v="1"/>
    <n v="15077.21"/>
    <n v="20722.48"/>
    <n v="35799.69"/>
    <n v="113"/>
    <n v="27900"/>
    <n v="279000"/>
    <n v="1.28"/>
    <x v="0"/>
    <x v="0"/>
    <x v="0"/>
    <x v="0"/>
    <x v="0"/>
    <x v="0"/>
    <x v="0"/>
    <x v="0"/>
    <x v="0"/>
    <x v="0"/>
  </r>
  <r>
    <x v="0"/>
    <x v="3"/>
    <x v="22"/>
    <x v="74"/>
    <x v="1"/>
    <n v="2530.6"/>
    <n v="1470.3"/>
    <n v="4000.8999999999996"/>
    <n v="12"/>
    <n v="13423"/>
    <n v="134230"/>
    <n v="0.3"/>
    <x v="0"/>
    <x v="0"/>
    <x v="0"/>
    <x v="0"/>
    <x v="0"/>
    <x v="0"/>
    <x v="0"/>
    <x v="0"/>
    <x v="0"/>
    <x v="0"/>
  </r>
  <r>
    <x v="0"/>
    <x v="3"/>
    <x v="22"/>
    <x v="75"/>
    <x v="1"/>
    <n v="1756.61"/>
    <n v="1261.2"/>
    <n v="3017.81"/>
    <n v="10"/>
    <n v="14477"/>
    <n v="144770"/>
    <n v="0.21"/>
    <x v="0"/>
    <x v="0"/>
    <x v="0"/>
    <x v="0"/>
    <x v="0"/>
    <x v="0"/>
    <x v="0"/>
    <x v="0"/>
    <x v="0"/>
    <x v="0"/>
  </r>
  <r>
    <x v="0"/>
    <x v="3"/>
    <x v="22"/>
    <x v="71"/>
    <x v="1"/>
    <n v="0"/>
    <n v="0"/>
    <n v="0"/>
    <n v="0"/>
    <n v="50623"/>
    <n v="506230"/>
    <n v="0"/>
    <x v="0"/>
    <x v="0"/>
    <x v="0"/>
    <x v="0"/>
    <x v="0"/>
    <x v="0"/>
    <x v="0"/>
    <x v="0"/>
    <x v="0"/>
    <x v="0"/>
  </r>
  <r>
    <x v="0"/>
    <x v="3"/>
    <x v="22"/>
    <x v="76"/>
    <x v="1"/>
    <n v="4294.4799999999996"/>
    <n v="1719.38"/>
    <n v="6013.86"/>
    <n v="19"/>
    <n v="13950"/>
    <n v="139500"/>
    <n v="0.43"/>
    <x v="0"/>
    <x v="0"/>
    <x v="0"/>
    <x v="0"/>
    <x v="0"/>
    <x v="0"/>
    <x v="0"/>
    <x v="0"/>
    <x v="0"/>
    <x v="0"/>
  </r>
  <r>
    <x v="0"/>
    <x v="3"/>
    <x v="22"/>
    <x v="121"/>
    <x v="1"/>
    <n v="4538.43"/>
    <n v="1742.58"/>
    <n v="6281.01"/>
    <n v="15"/>
    <e v="#N/A"/>
    <e v="#N/A"/>
    <n v="0"/>
    <x v="0"/>
    <x v="0"/>
    <x v="0"/>
    <x v="0"/>
    <x v="0"/>
    <x v="0"/>
    <x v="0"/>
    <x v="0"/>
    <x v="0"/>
    <x v="0"/>
  </r>
  <r>
    <x v="0"/>
    <x v="3"/>
    <x v="23"/>
    <x v="77"/>
    <x v="1"/>
    <n v="0"/>
    <n v="0"/>
    <n v="0"/>
    <n v="0"/>
    <n v="0"/>
    <n v="0"/>
    <n v="0"/>
    <x v="0"/>
    <x v="0"/>
    <x v="0"/>
    <x v="0"/>
    <x v="0"/>
    <x v="0"/>
    <x v="0"/>
    <x v="0"/>
    <x v="0"/>
    <x v="0"/>
  </r>
  <r>
    <x v="0"/>
    <x v="3"/>
    <x v="24"/>
    <x v="34"/>
    <x v="1"/>
    <n v="0"/>
    <n v="0"/>
    <n v="0"/>
    <n v="0"/>
    <n v="67177"/>
    <n v="470239"/>
    <n v="0"/>
    <x v="0"/>
    <x v="0"/>
    <x v="0"/>
    <x v="0"/>
    <x v="0"/>
    <x v="0"/>
    <x v="0"/>
    <x v="0"/>
    <x v="0"/>
    <x v="0"/>
  </r>
  <r>
    <x v="0"/>
    <x v="3"/>
    <x v="24"/>
    <x v="78"/>
    <x v="1"/>
    <n v="90"/>
    <n v="0"/>
    <n v="90"/>
    <n v="1"/>
    <n v="20677"/>
    <n v="144739"/>
    <n v="0"/>
    <x v="0"/>
    <x v="0"/>
    <x v="0"/>
    <x v="0"/>
    <x v="0"/>
    <x v="0"/>
    <x v="0"/>
    <x v="0"/>
    <x v="0"/>
    <x v="0"/>
  </r>
  <r>
    <x v="0"/>
    <x v="3"/>
    <x v="24"/>
    <x v="79"/>
    <x v="1"/>
    <n v="434.7"/>
    <n v="0"/>
    <n v="434.7"/>
    <n v="1"/>
    <n v="20150"/>
    <n v="141050"/>
    <n v="0.02"/>
    <x v="0"/>
    <x v="0"/>
    <x v="0"/>
    <x v="0"/>
    <x v="0"/>
    <x v="0"/>
    <x v="0"/>
    <x v="0"/>
    <x v="0"/>
    <x v="0"/>
  </r>
  <r>
    <x v="0"/>
    <x v="3"/>
    <x v="24"/>
    <x v="81"/>
    <x v="1"/>
    <n v="0"/>
    <n v="0"/>
    <n v="0"/>
    <n v="0"/>
    <n v="18600"/>
    <n v="130200"/>
    <n v="0"/>
    <x v="0"/>
    <x v="0"/>
    <x v="0"/>
    <x v="0"/>
    <x v="0"/>
    <x v="0"/>
    <x v="0"/>
    <x v="0"/>
    <x v="0"/>
    <x v="0"/>
  </r>
  <r>
    <x v="0"/>
    <x v="3"/>
    <x v="24"/>
    <x v="82"/>
    <x v="1"/>
    <n v="397.46"/>
    <n v="296.64"/>
    <n v="694.09999999999991"/>
    <n v="6"/>
    <n v="18600"/>
    <n v="130200"/>
    <n v="0.04"/>
    <x v="0"/>
    <x v="0"/>
    <x v="0"/>
    <x v="0"/>
    <x v="0"/>
    <x v="0"/>
    <x v="0"/>
    <x v="0"/>
    <x v="0"/>
    <x v="0"/>
  </r>
  <r>
    <x v="0"/>
    <x v="3"/>
    <x v="24"/>
    <x v="122"/>
    <x v="1"/>
    <n v="48"/>
    <n v="432"/>
    <n v="480"/>
    <n v="1"/>
    <e v="#N/A"/>
    <e v="#N/A"/>
    <n v="0"/>
    <x v="0"/>
    <x v="0"/>
    <x v="0"/>
    <x v="0"/>
    <x v="0"/>
    <x v="0"/>
    <x v="0"/>
    <x v="0"/>
    <x v="0"/>
    <x v="0"/>
  </r>
  <r>
    <x v="0"/>
    <x v="3"/>
    <x v="24"/>
    <x v="83"/>
    <x v="1"/>
    <n v="0"/>
    <n v="0"/>
    <n v="0"/>
    <n v="0"/>
    <n v="17050"/>
    <n v="119350"/>
    <n v="0"/>
    <x v="0"/>
    <x v="0"/>
    <x v="0"/>
    <x v="0"/>
    <x v="0"/>
    <x v="0"/>
    <x v="0"/>
    <x v="0"/>
    <x v="0"/>
    <x v="0"/>
  </r>
  <r>
    <x v="0"/>
    <x v="3"/>
    <x v="24"/>
    <x v="10"/>
    <x v="1"/>
    <n v="180"/>
    <n v="0"/>
    <n v="180"/>
    <n v="2"/>
    <n v="44423"/>
    <n v="310961"/>
    <n v="0"/>
    <x v="0"/>
    <x v="0"/>
    <x v="0"/>
    <x v="0"/>
    <x v="0"/>
    <x v="0"/>
    <x v="0"/>
    <x v="0"/>
    <x v="0"/>
    <x v="0"/>
  </r>
  <r>
    <x v="0"/>
    <x v="3"/>
    <x v="24"/>
    <x v="85"/>
    <x v="1"/>
    <n v="0"/>
    <n v="0"/>
    <n v="0"/>
    <n v="0"/>
    <n v="0"/>
    <n v="0"/>
    <n v="0"/>
    <x v="0"/>
    <x v="0"/>
    <x v="0"/>
    <x v="0"/>
    <x v="0"/>
    <x v="0"/>
    <x v="0"/>
    <x v="0"/>
    <x v="0"/>
    <x v="0"/>
  </r>
  <r>
    <x v="0"/>
    <x v="3"/>
    <x v="24"/>
    <x v="131"/>
    <x v="1"/>
    <n v="0"/>
    <n v="0"/>
    <n v="0"/>
    <n v="0"/>
    <e v="#N/A"/>
    <e v="#N/A"/>
    <n v="0"/>
    <x v="0"/>
    <x v="0"/>
    <x v="0"/>
    <x v="0"/>
    <x v="0"/>
    <x v="0"/>
    <x v="0"/>
    <x v="0"/>
    <x v="0"/>
    <x v="0"/>
  </r>
  <r>
    <x v="0"/>
    <x v="3"/>
    <x v="24"/>
    <x v="86"/>
    <x v="1"/>
    <n v="134.32"/>
    <n v="818.88"/>
    <n v="953.2"/>
    <n v="5"/>
    <n v="15500"/>
    <n v="108500"/>
    <n v="0.06"/>
    <x v="0"/>
    <x v="0"/>
    <x v="0"/>
    <x v="0"/>
    <x v="0"/>
    <x v="0"/>
    <x v="0"/>
    <x v="0"/>
    <x v="0"/>
    <x v="0"/>
  </r>
  <r>
    <x v="0"/>
    <x v="3"/>
    <x v="26"/>
    <x v="87"/>
    <x v="1"/>
    <n v="0"/>
    <n v="0"/>
    <n v="0"/>
    <n v="0"/>
    <n v="4650"/>
    <n v="32550"/>
    <n v="0"/>
    <x v="0"/>
    <x v="0"/>
    <x v="0"/>
    <x v="0"/>
    <x v="0"/>
    <x v="0"/>
    <x v="0"/>
    <x v="0"/>
    <x v="0"/>
    <x v="0"/>
  </r>
  <r>
    <x v="0"/>
    <x v="3"/>
    <x v="26"/>
    <x v="88"/>
    <x v="1"/>
    <n v="0"/>
    <n v="0"/>
    <n v="0"/>
    <n v="0"/>
    <n v="4650"/>
    <n v="32550"/>
    <n v="0"/>
    <x v="0"/>
    <x v="0"/>
    <x v="0"/>
    <x v="0"/>
    <x v="0"/>
    <x v="0"/>
    <x v="0"/>
    <x v="0"/>
    <x v="0"/>
    <x v="0"/>
  </r>
  <r>
    <x v="0"/>
    <x v="3"/>
    <x v="27"/>
    <x v="89"/>
    <x v="1"/>
    <n v="0"/>
    <n v="0"/>
    <n v="0"/>
    <n v="0"/>
    <n v="6727"/>
    <n v="47089"/>
    <n v="0"/>
    <x v="0"/>
    <x v="0"/>
    <x v="0"/>
    <x v="0"/>
    <x v="0"/>
    <x v="0"/>
    <x v="0"/>
    <x v="0"/>
    <x v="0"/>
    <x v="0"/>
  </r>
  <r>
    <x v="0"/>
    <x v="3"/>
    <x v="27"/>
    <x v="91"/>
    <x v="1"/>
    <n v="0"/>
    <n v="0"/>
    <n v="0"/>
    <n v="0"/>
    <n v="6727"/>
    <n v="47089"/>
    <n v="0"/>
    <x v="0"/>
    <x v="0"/>
    <x v="0"/>
    <x v="0"/>
    <x v="0"/>
    <x v="0"/>
    <x v="0"/>
    <x v="0"/>
    <x v="0"/>
    <x v="0"/>
  </r>
  <r>
    <x v="0"/>
    <x v="3"/>
    <x v="28"/>
    <x v="92"/>
    <x v="1"/>
    <n v="0"/>
    <n v="0"/>
    <n v="0"/>
    <n v="0"/>
    <n v="0"/>
    <n v="0"/>
    <n v="0"/>
    <x v="0"/>
    <x v="0"/>
    <x v="0"/>
    <x v="0"/>
    <x v="0"/>
    <x v="0"/>
    <x v="0"/>
    <x v="0"/>
    <x v="0"/>
    <x v="0"/>
  </r>
  <r>
    <x v="0"/>
    <x v="3"/>
    <x v="29"/>
    <x v="93"/>
    <x v="1"/>
    <n v="4615.74"/>
    <n v="3933.71"/>
    <n v="8549.4500000000007"/>
    <n v="52"/>
    <n v="0"/>
    <n v="0"/>
    <n v="0"/>
    <x v="0"/>
    <x v="0"/>
    <x v="0"/>
    <x v="0"/>
    <x v="0"/>
    <x v="0"/>
    <x v="0"/>
    <x v="0"/>
    <x v="0"/>
    <x v="0"/>
  </r>
  <r>
    <x v="0"/>
    <x v="3"/>
    <x v="29"/>
    <x v="94"/>
    <x v="1"/>
    <n v="7484.36"/>
    <n v="6783.08"/>
    <n v="14267.439999999999"/>
    <n v="55"/>
    <n v="0"/>
    <n v="0"/>
    <n v="0"/>
    <x v="0"/>
    <x v="0"/>
    <x v="0"/>
    <x v="0"/>
    <x v="0"/>
    <x v="0"/>
    <x v="0"/>
    <x v="0"/>
    <x v="0"/>
    <x v="0"/>
  </r>
  <r>
    <x v="0"/>
    <x v="3"/>
    <x v="29"/>
    <x v="95"/>
    <x v="1"/>
    <n v="7127.41"/>
    <n v="11970.05"/>
    <n v="19097.46"/>
    <n v="105"/>
    <n v="0"/>
    <n v="0"/>
    <n v="0"/>
    <x v="0"/>
    <x v="0"/>
    <x v="0"/>
    <x v="0"/>
    <x v="0"/>
    <x v="0"/>
    <x v="0"/>
    <x v="0"/>
    <x v="0"/>
    <x v="0"/>
  </r>
  <r>
    <x v="0"/>
    <x v="3"/>
    <x v="29"/>
    <x v="124"/>
    <x v="1"/>
    <n v="37541.58"/>
    <n v="45395.75"/>
    <n v="82937.33"/>
    <n v="234"/>
    <e v="#N/A"/>
    <e v="#N/A"/>
    <n v="0"/>
    <x v="0"/>
    <x v="0"/>
    <x v="0"/>
    <x v="0"/>
    <x v="0"/>
    <x v="0"/>
    <x v="0"/>
    <x v="0"/>
    <x v="0"/>
    <x v="0"/>
  </r>
  <r>
    <x v="0"/>
    <x v="3"/>
    <x v="29"/>
    <x v="96"/>
    <x v="1"/>
    <n v="31463.56"/>
    <n v="37035.07"/>
    <n v="68498.63"/>
    <n v="115"/>
    <n v="0"/>
    <n v="0"/>
    <n v="0"/>
    <x v="0"/>
    <x v="0"/>
    <x v="0"/>
    <x v="0"/>
    <x v="0"/>
    <x v="0"/>
    <x v="0"/>
    <x v="0"/>
    <x v="0"/>
    <x v="0"/>
  </r>
  <r>
    <x v="0"/>
    <x v="3"/>
    <x v="29"/>
    <x v="97"/>
    <x v="1"/>
    <n v="23824.5"/>
    <n v="61155.14"/>
    <n v="84979.64"/>
    <n v="195"/>
    <n v="17577"/>
    <n v="175770"/>
    <n v="4.83"/>
    <x v="0"/>
    <x v="0"/>
    <x v="0"/>
    <x v="0"/>
    <x v="0"/>
    <x v="0"/>
    <x v="0"/>
    <x v="0"/>
    <x v="0"/>
    <x v="0"/>
  </r>
  <r>
    <x v="0"/>
    <x v="3"/>
    <x v="30"/>
    <x v="98"/>
    <x v="1"/>
    <n v="0"/>
    <n v="0"/>
    <n v="0"/>
    <n v="0"/>
    <n v="36177"/>
    <n v="253239"/>
    <n v="0"/>
    <x v="0"/>
    <x v="0"/>
    <x v="0"/>
    <x v="0"/>
    <x v="0"/>
    <x v="0"/>
    <x v="0"/>
    <x v="0"/>
    <x v="0"/>
    <x v="0"/>
  </r>
  <r>
    <x v="0"/>
    <x v="3"/>
    <x v="30"/>
    <x v="99"/>
    <x v="1"/>
    <n v="0"/>
    <n v="0"/>
    <n v="0"/>
    <n v="0"/>
    <n v="16027"/>
    <n v="112189"/>
    <n v="0"/>
    <x v="0"/>
    <x v="0"/>
    <x v="0"/>
    <x v="0"/>
    <x v="0"/>
    <x v="0"/>
    <x v="0"/>
    <x v="0"/>
    <x v="0"/>
    <x v="0"/>
  </r>
  <r>
    <x v="0"/>
    <x v="3"/>
    <x v="30"/>
    <x v="100"/>
    <x v="1"/>
    <n v="0"/>
    <n v="0"/>
    <n v="0"/>
    <n v="0"/>
    <n v="14477"/>
    <n v="101339"/>
    <n v="0"/>
    <x v="0"/>
    <x v="0"/>
    <x v="0"/>
    <x v="0"/>
    <x v="0"/>
    <x v="0"/>
    <x v="0"/>
    <x v="0"/>
    <x v="0"/>
    <x v="0"/>
  </r>
  <r>
    <x v="0"/>
    <x v="3"/>
    <x v="30"/>
    <x v="101"/>
    <x v="1"/>
    <n v="0"/>
    <n v="0"/>
    <n v="0"/>
    <n v="0"/>
    <n v="10323"/>
    <n v="72261"/>
    <n v="0"/>
    <x v="0"/>
    <x v="0"/>
    <x v="0"/>
    <x v="0"/>
    <x v="0"/>
    <x v="0"/>
    <x v="0"/>
    <x v="0"/>
    <x v="0"/>
    <x v="0"/>
  </r>
  <r>
    <x v="0"/>
    <x v="3"/>
    <x v="30"/>
    <x v="102"/>
    <x v="1"/>
    <n v="0"/>
    <n v="0"/>
    <n v="0"/>
    <n v="0"/>
    <n v="0"/>
    <n v="0"/>
    <n v="0"/>
    <x v="0"/>
    <x v="0"/>
    <x v="0"/>
    <x v="0"/>
    <x v="0"/>
    <x v="0"/>
    <x v="0"/>
    <x v="0"/>
    <x v="0"/>
    <x v="0"/>
  </r>
  <r>
    <x v="0"/>
    <x v="3"/>
    <x v="30"/>
    <x v="103"/>
    <x v="1"/>
    <n v="0"/>
    <n v="0"/>
    <n v="0"/>
    <n v="0"/>
    <n v="0"/>
    <n v="0"/>
    <n v="0"/>
    <x v="0"/>
    <x v="0"/>
    <x v="0"/>
    <x v="0"/>
    <x v="0"/>
    <x v="0"/>
    <x v="0"/>
    <x v="0"/>
    <x v="0"/>
    <x v="0"/>
  </r>
  <r>
    <x v="0"/>
    <x v="3"/>
    <x v="30"/>
    <x v="105"/>
    <x v="1"/>
    <n v="1554"/>
    <n v="819"/>
    <n v="2373"/>
    <n v="3"/>
    <n v="0"/>
    <n v="0"/>
    <n v="0"/>
    <x v="0"/>
    <x v="0"/>
    <x v="0"/>
    <x v="0"/>
    <x v="0"/>
    <x v="0"/>
    <x v="0"/>
    <x v="0"/>
    <x v="0"/>
    <x v="0"/>
  </r>
  <r>
    <x v="0"/>
    <x v="3"/>
    <x v="30"/>
    <x v="106"/>
    <x v="1"/>
    <n v="0"/>
    <n v="0"/>
    <n v="0"/>
    <n v="0"/>
    <n v="17050"/>
    <n v="119350"/>
    <n v="0"/>
    <x v="0"/>
    <x v="0"/>
    <x v="0"/>
    <x v="0"/>
    <x v="0"/>
    <x v="0"/>
    <x v="0"/>
    <x v="0"/>
    <x v="0"/>
    <x v="0"/>
  </r>
  <r>
    <x v="0"/>
    <x v="3"/>
    <x v="31"/>
    <x v="107"/>
    <x v="1"/>
    <n v="0"/>
    <n v="0"/>
    <n v="0"/>
    <n v="0"/>
    <n v="0"/>
    <n v="0"/>
    <n v="0"/>
    <x v="0"/>
    <x v="0"/>
    <x v="0"/>
    <x v="0"/>
    <x v="0"/>
    <x v="0"/>
    <x v="0"/>
    <x v="0"/>
    <x v="0"/>
    <x v="0"/>
  </r>
  <r>
    <x v="0"/>
    <x v="3"/>
    <x v="31"/>
    <x v="108"/>
    <x v="1"/>
    <n v="1203.77"/>
    <n v="1297.6300000000001"/>
    <n v="2501.4"/>
    <n v="7"/>
    <n v="0"/>
    <n v="0"/>
    <n v="0"/>
    <x v="0"/>
    <x v="0"/>
    <x v="0"/>
    <x v="0"/>
    <x v="0"/>
    <x v="0"/>
    <x v="0"/>
    <x v="0"/>
    <x v="0"/>
    <x v="0"/>
  </r>
  <r>
    <x v="0"/>
    <x v="3"/>
    <x v="31"/>
    <x v="110"/>
    <x v="1"/>
    <n v="7438.09"/>
    <n v="6978.79"/>
    <n v="14416.880000000001"/>
    <n v="31"/>
    <n v="0"/>
    <n v="0"/>
    <n v="0"/>
    <x v="0"/>
    <x v="0"/>
    <x v="0"/>
    <x v="0"/>
    <x v="0"/>
    <x v="0"/>
    <x v="0"/>
    <x v="0"/>
    <x v="0"/>
    <x v="0"/>
  </r>
  <r>
    <x v="0"/>
    <x v="3"/>
    <x v="31"/>
    <x v="111"/>
    <x v="1"/>
    <n v="4047.88"/>
    <n v="18662.62"/>
    <n v="22710.5"/>
    <n v="29"/>
    <n v="0"/>
    <n v="0"/>
    <n v="0"/>
    <x v="0"/>
    <x v="0"/>
    <x v="0"/>
    <x v="0"/>
    <x v="0"/>
    <x v="0"/>
    <x v="0"/>
    <x v="0"/>
    <x v="0"/>
    <x v="0"/>
  </r>
  <r>
    <x v="0"/>
    <x v="3"/>
    <x v="31"/>
    <x v="128"/>
    <x v="1"/>
    <n v="0"/>
    <n v="0"/>
    <n v="0"/>
    <n v="0"/>
    <e v="#N/A"/>
    <e v="#N/A"/>
    <n v="0"/>
    <x v="0"/>
    <x v="0"/>
    <x v="0"/>
    <x v="0"/>
    <x v="0"/>
    <x v="0"/>
    <x v="0"/>
    <x v="0"/>
    <x v="0"/>
    <x v="0"/>
  </r>
  <r>
    <x v="0"/>
    <x v="3"/>
    <x v="31"/>
    <x v="112"/>
    <x v="1"/>
    <n v="715.89"/>
    <n v="4070.22"/>
    <n v="4786.1099999999997"/>
    <n v="11"/>
    <n v="13950"/>
    <n v="139500"/>
    <n v="0.34"/>
    <x v="0"/>
    <x v="0"/>
    <x v="0"/>
    <x v="0"/>
    <x v="0"/>
    <x v="0"/>
    <x v="0"/>
    <x v="0"/>
    <x v="0"/>
    <x v="0"/>
  </r>
  <r>
    <x v="0"/>
    <x v="3"/>
    <x v="32"/>
    <x v="113"/>
    <x v="1"/>
    <n v="0"/>
    <n v="0"/>
    <n v="0"/>
    <n v="0"/>
    <n v="5177"/>
    <n v="36239"/>
    <n v="0"/>
    <x v="0"/>
    <x v="0"/>
    <x v="0"/>
    <x v="0"/>
    <x v="0"/>
    <x v="0"/>
    <x v="0"/>
    <x v="0"/>
    <x v="0"/>
    <x v="0"/>
  </r>
  <r>
    <x v="0"/>
    <x v="3"/>
    <x v="32"/>
    <x v="114"/>
    <x v="1"/>
    <n v="0"/>
    <n v="0"/>
    <n v="0"/>
    <n v="0"/>
    <n v="31000"/>
    <n v="217000"/>
    <n v="0"/>
    <x v="0"/>
    <x v="0"/>
    <x v="0"/>
    <x v="0"/>
    <x v="0"/>
    <x v="0"/>
    <x v="0"/>
    <x v="0"/>
    <x v="0"/>
    <x v="0"/>
  </r>
  <r>
    <x v="0"/>
    <x v="3"/>
    <x v="32"/>
    <x v="115"/>
    <x v="1"/>
    <n v="0"/>
    <n v="0"/>
    <n v="0"/>
    <n v="0"/>
    <n v="0"/>
    <n v="0"/>
    <n v="0"/>
    <x v="0"/>
    <x v="0"/>
    <x v="0"/>
    <x v="0"/>
    <x v="0"/>
    <x v="0"/>
    <x v="0"/>
    <x v="0"/>
    <x v="0"/>
    <x v="0"/>
  </r>
  <r>
    <x v="0"/>
    <x v="3"/>
    <x v="32"/>
    <x v="116"/>
    <x v="1"/>
    <n v="0"/>
    <n v="0"/>
    <n v="0"/>
    <n v="0"/>
    <n v="0"/>
    <n v="0"/>
    <n v="0"/>
    <x v="0"/>
    <x v="0"/>
    <x v="0"/>
    <x v="0"/>
    <x v="0"/>
    <x v="0"/>
    <x v="0"/>
    <x v="0"/>
    <x v="0"/>
    <x v="0"/>
  </r>
  <r>
    <x v="0"/>
    <x v="3"/>
    <x v="32"/>
    <x v="132"/>
    <x v="1"/>
    <n v="0"/>
    <n v="0"/>
    <n v="0"/>
    <n v="0"/>
    <e v="#N/A"/>
    <e v="#N/A"/>
    <n v="0"/>
    <x v="0"/>
    <x v="0"/>
    <x v="0"/>
    <x v="0"/>
    <x v="0"/>
    <x v="0"/>
    <x v="0"/>
    <x v="0"/>
    <x v="0"/>
    <x v="0"/>
  </r>
  <r>
    <x v="0"/>
    <x v="3"/>
    <x v="33"/>
    <x v="117"/>
    <x v="1"/>
    <n v="0"/>
    <n v="0"/>
    <n v="0"/>
    <n v="0"/>
    <n v="0"/>
    <n v="0"/>
    <n v="0"/>
    <x v="0"/>
    <x v="0"/>
    <x v="0"/>
    <x v="0"/>
    <x v="0"/>
    <x v="0"/>
    <x v="0"/>
    <x v="0"/>
    <x v="0"/>
    <x v="0"/>
  </r>
  <r>
    <x v="0"/>
    <x v="3"/>
    <x v="33"/>
    <x v="118"/>
    <x v="1"/>
    <n v="0"/>
    <n v="0"/>
    <n v="0"/>
    <n v="0"/>
    <n v="0"/>
    <n v="0"/>
    <n v="0"/>
    <x v="0"/>
    <x v="0"/>
    <x v="0"/>
    <x v="0"/>
    <x v="0"/>
    <x v="0"/>
    <x v="0"/>
    <x v="0"/>
    <x v="0"/>
    <x v="0"/>
  </r>
  <r>
    <x v="0"/>
    <x v="3"/>
    <x v="0"/>
    <x v="0"/>
    <x v="2"/>
    <n v="6361.29"/>
    <n v="6598.46"/>
    <n v="12959.75"/>
    <n v="119"/>
    <n v="24475"/>
    <n v="171325"/>
    <n v="0.53"/>
    <x v="0"/>
    <x v="0"/>
    <x v="0"/>
    <x v="0"/>
    <x v="0"/>
    <x v="0"/>
    <x v="0"/>
    <x v="0"/>
    <x v="0"/>
    <x v="0"/>
  </r>
  <r>
    <x v="0"/>
    <x v="3"/>
    <x v="0"/>
    <x v="1"/>
    <x v="2"/>
    <n v="3851.7"/>
    <n v="8039.83"/>
    <n v="11891.529999999999"/>
    <n v="110"/>
    <n v="24383"/>
    <n v="170681"/>
    <n v="0.49"/>
    <x v="0"/>
    <x v="0"/>
    <x v="0"/>
    <x v="0"/>
    <x v="0"/>
    <x v="0"/>
    <x v="0"/>
    <x v="0"/>
    <x v="0"/>
    <x v="0"/>
  </r>
  <r>
    <x v="0"/>
    <x v="3"/>
    <x v="0"/>
    <x v="2"/>
    <x v="2"/>
    <n v="32713.55"/>
    <n v="18553.93"/>
    <n v="51267.479999999996"/>
    <n v="410"/>
    <n v="8165"/>
    <n v="57155"/>
    <n v="6.28"/>
    <x v="0"/>
    <x v="0"/>
    <x v="0"/>
    <x v="0"/>
    <x v="0"/>
    <x v="0"/>
    <x v="0"/>
    <x v="0"/>
    <x v="0"/>
    <x v="0"/>
  </r>
  <r>
    <x v="0"/>
    <x v="3"/>
    <x v="0"/>
    <x v="3"/>
    <x v="2"/>
    <n v="17123.990000000002"/>
    <n v="11824.9"/>
    <n v="28948.89"/>
    <n v="227"/>
    <n v="8437"/>
    <n v="59059"/>
    <n v="3.43"/>
    <x v="0"/>
    <x v="0"/>
    <x v="0"/>
    <x v="0"/>
    <x v="0"/>
    <x v="0"/>
    <x v="0"/>
    <x v="0"/>
    <x v="0"/>
    <x v="0"/>
  </r>
  <r>
    <x v="0"/>
    <x v="3"/>
    <x v="0"/>
    <x v="4"/>
    <x v="2"/>
    <n v="34476.660000000003"/>
    <n v="21150.87"/>
    <n v="55627.53"/>
    <n v="447"/>
    <n v="8437"/>
    <n v="59059"/>
    <n v="6.59"/>
    <x v="0"/>
    <x v="0"/>
    <x v="0"/>
    <x v="0"/>
    <x v="0"/>
    <x v="0"/>
    <x v="0"/>
    <x v="0"/>
    <x v="0"/>
    <x v="0"/>
  </r>
  <r>
    <x v="0"/>
    <x v="3"/>
    <x v="0"/>
    <x v="6"/>
    <x v="2"/>
    <n v="699.19"/>
    <n v="100.36"/>
    <n v="799.55000000000007"/>
    <n v="7"/>
    <n v="0"/>
    <n v="0"/>
    <n v="0"/>
    <x v="0"/>
    <x v="0"/>
    <x v="0"/>
    <x v="0"/>
    <x v="0"/>
    <x v="0"/>
    <x v="0"/>
    <x v="0"/>
    <x v="0"/>
    <x v="0"/>
  </r>
  <r>
    <x v="0"/>
    <x v="3"/>
    <x v="0"/>
    <x v="7"/>
    <x v="2"/>
    <n v="17932.07"/>
    <n v="9702.58"/>
    <n v="27634.65"/>
    <n v="218"/>
    <n v="5821"/>
    <n v="40747"/>
    <n v="4.75"/>
    <x v="0"/>
    <x v="0"/>
    <x v="0"/>
    <x v="0"/>
    <x v="0"/>
    <x v="0"/>
    <x v="0"/>
    <x v="0"/>
    <x v="0"/>
    <x v="0"/>
  </r>
  <r>
    <x v="0"/>
    <x v="3"/>
    <x v="0"/>
    <x v="8"/>
    <x v="2"/>
    <n v="27035.77"/>
    <n v="19812.259999999998"/>
    <n v="46848.03"/>
    <n v="370"/>
    <n v="0"/>
    <n v="0"/>
    <n v="0"/>
    <x v="0"/>
    <x v="0"/>
    <x v="0"/>
    <x v="0"/>
    <x v="0"/>
    <x v="0"/>
    <x v="0"/>
    <x v="0"/>
    <x v="0"/>
    <x v="0"/>
  </r>
  <r>
    <x v="0"/>
    <x v="3"/>
    <x v="0"/>
    <x v="119"/>
    <x v="2"/>
    <n v="1257.43"/>
    <n v="10417.299999999999"/>
    <n v="11674.73"/>
    <n v="98"/>
    <e v="#N/A"/>
    <e v="#N/A"/>
    <n v="0"/>
    <x v="0"/>
    <x v="0"/>
    <x v="0"/>
    <x v="0"/>
    <x v="0"/>
    <x v="0"/>
    <x v="0"/>
    <x v="0"/>
    <x v="0"/>
    <x v="0"/>
  </r>
  <r>
    <x v="0"/>
    <x v="3"/>
    <x v="1"/>
    <x v="9"/>
    <x v="2"/>
    <n v="10486.39"/>
    <n v="4465.2"/>
    <n v="14951.59"/>
    <n v="121"/>
    <n v="0"/>
    <n v="0"/>
    <n v="0"/>
    <x v="0"/>
    <x v="0"/>
    <x v="0"/>
    <x v="0"/>
    <x v="0"/>
    <x v="0"/>
    <x v="0"/>
    <x v="0"/>
    <x v="0"/>
    <x v="0"/>
  </r>
  <r>
    <x v="0"/>
    <x v="3"/>
    <x v="1"/>
    <x v="10"/>
    <x v="2"/>
    <n v="5285.21"/>
    <n v="14299.7"/>
    <n v="19584.91"/>
    <n v="128"/>
    <n v="44423"/>
    <n v="310961"/>
    <n v="0.44"/>
    <x v="0"/>
    <x v="0"/>
    <x v="0"/>
    <x v="0"/>
    <x v="0"/>
    <x v="0"/>
    <x v="0"/>
    <x v="0"/>
    <x v="0"/>
    <x v="0"/>
  </r>
  <r>
    <x v="0"/>
    <x v="3"/>
    <x v="1"/>
    <x v="11"/>
    <x v="2"/>
    <n v="0"/>
    <n v="0"/>
    <n v="0"/>
    <n v="0"/>
    <n v="31000"/>
    <n v="217000"/>
    <n v="0"/>
    <x v="0"/>
    <x v="0"/>
    <x v="0"/>
    <x v="0"/>
    <x v="0"/>
    <x v="0"/>
    <x v="0"/>
    <x v="0"/>
    <x v="0"/>
    <x v="0"/>
  </r>
  <r>
    <x v="0"/>
    <x v="3"/>
    <x v="1"/>
    <x v="12"/>
    <x v="2"/>
    <n v="0"/>
    <n v="0"/>
    <n v="0"/>
    <n v="0"/>
    <n v="0"/>
    <n v="0"/>
    <n v="0"/>
    <x v="0"/>
    <x v="0"/>
    <x v="0"/>
    <x v="0"/>
    <x v="0"/>
    <x v="0"/>
    <x v="0"/>
    <x v="0"/>
    <x v="0"/>
    <x v="0"/>
  </r>
  <r>
    <x v="0"/>
    <x v="3"/>
    <x v="1"/>
    <x v="13"/>
    <x v="2"/>
    <n v="0"/>
    <n v="0"/>
    <n v="0"/>
    <n v="0"/>
    <n v="0"/>
    <n v="0"/>
    <n v="0"/>
    <x v="0"/>
    <x v="0"/>
    <x v="0"/>
    <x v="0"/>
    <x v="0"/>
    <x v="0"/>
    <x v="0"/>
    <x v="0"/>
    <x v="0"/>
    <x v="0"/>
  </r>
  <r>
    <x v="0"/>
    <x v="3"/>
    <x v="1"/>
    <x v="14"/>
    <x v="2"/>
    <n v="4519.8900000000003"/>
    <n v="4742.18"/>
    <n v="9262.07"/>
    <n v="70"/>
    <n v="29977"/>
    <n v="209839"/>
    <n v="0.31"/>
    <x v="0"/>
    <x v="0"/>
    <x v="0"/>
    <x v="0"/>
    <x v="0"/>
    <x v="0"/>
    <x v="0"/>
    <x v="0"/>
    <x v="0"/>
    <x v="0"/>
  </r>
  <r>
    <x v="0"/>
    <x v="3"/>
    <x v="1"/>
    <x v="15"/>
    <x v="2"/>
    <n v="1777.64"/>
    <n v="565.16"/>
    <n v="2342.8000000000002"/>
    <n v="17"/>
    <n v="0"/>
    <n v="0"/>
    <n v="0"/>
    <x v="0"/>
    <x v="0"/>
    <x v="0"/>
    <x v="0"/>
    <x v="0"/>
    <x v="0"/>
    <x v="0"/>
    <x v="0"/>
    <x v="0"/>
    <x v="0"/>
  </r>
  <r>
    <x v="0"/>
    <x v="3"/>
    <x v="2"/>
    <x v="16"/>
    <x v="2"/>
    <n v="91249.64"/>
    <n v="98964.32"/>
    <n v="190213.96000000002"/>
    <n v="1355"/>
    <n v="43400"/>
    <n v="303800"/>
    <n v="4.38"/>
    <x v="0"/>
    <x v="0"/>
    <x v="0"/>
    <x v="0"/>
    <x v="0"/>
    <x v="0"/>
    <x v="0"/>
    <x v="0"/>
    <x v="0"/>
    <x v="0"/>
  </r>
  <r>
    <x v="0"/>
    <x v="3"/>
    <x v="2"/>
    <x v="17"/>
    <x v="2"/>
    <n v="54705.67"/>
    <n v="78474.31"/>
    <n v="133179.97999999998"/>
    <n v="1010"/>
    <n v="39277"/>
    <n v="274939"/>
    <n v="3.39"/>
    <x v="0"/>
    <x v="0"/>
    <x v="0"/>
    <x v="0"/>
    <x v="0"/>
    <x v="0"/>
    <x v="0"/>
    <x v="0"/>
    <x v="0"/>
    <x v="0"/>
  </r>
  <r>
    <x v="0"/>
    <x v="3"/>
    <x v="2"/>
    <x v="18"/>
    <x v="2"/>
    <n v="45851.33"/>
    <n v="65328.02"/>
    <n v="111179.35"/>
    <n v="749"/>
    <n v="0"/>
    <n v="0"/>
    <n v="0"/>
    <x v="0"/>
    <x v="0"/>
    <x v="0"/>
    <x v="0"/>
    <x v="0"/>
    <x v="0"/>
    <x v="0"/>
    <x v="0"/>
    <x v="0"/>
    <x v="0"/>
  </r>
  <r>
    <x v="0"/>
    <x v="3"/>
    <x v="3"/>
    <x v="19"/>
    <x v="2"/>
    <n v="5460.44"/>
    <n v="6324.21"/>
    <n v="11784.65"/>
    <n v="115"/>
    <n v="31000"/>
    <n v="310000"/>
    <n v="0.38"/>
    <x v="0"/>
    <x v="0"/>
    <x v="0"/>
    <x v="0"/>
    <x v="0"/>
    <x v="0"/>
    <x v="0"/>
    <x v="0"/>
    <x v="0"/>
    <x v="0"/>
  </r>
  <r>
    <x v="0"/>
    <x v="3"/>
    <x v="3"/>
    <x v="20"/>
    <x v="2"/>
    <n v="1294.96"/>
    <n v="1101.6199999999999"/>
    <n v="2396.58"/>
    <n v="20"/>
    <n v="0"/>
    <n v="0"/>
    <n v="0"/>
    <x v="0"/>
    <x v="0"/>
    <x v="0"/>
    <x v="0"/>
    <x v="0"/>
    <x v="0"/>
    <x v="0"/>
    <x v="0"/>
    <x v="0"/>
    <x v="0"/>
  </r>
  <r>
    <x v="0"/>
    <x v="3"/>
    <x v="3"/>
    <x v="21"/>
    <x v="2"/>
    <n v="13589.72"/>
    <n v="23262.75"/>
    <n v="36852.47"/>
    <n v="366"/>
    <n v="62000"/>
    <n v="620000"/>
    <n v="0.59"/>
    <x v="0"/>
    <x v="0"/>
    <x v="0"/>
    <x v="0"/>
    <x v="0"/>
    <x v="0"/>
    <x v="0"/>
    <x v="0"/>
    <x v="0"/>
    <x v="0"/>
  </r>
  <r>
    <x v="0"/>
    <x v="3"/>
    <x v="4"/>
    <x v="23"/>
    <x v="2"/>
    <n v="0"/>
    <n v="0"/>
    <n v="0"/>
    <n v="0"/>
    <n v="12710"/>
    <n v="88970"/>
    <n v="0"/>
    <x v="0"/>
    <x v="0"/>
    <x v="0"/>
    <x v="0"/>
    <x v="0"/>
    <x v="0"/>
    <x v="0"/>
    <x v="0"/>
    <x v="0"/>
    <x v="0"/>
  </r>
  <r>
    <x v="0"/>
    <x v="3"/>
    <x v="4"/>
    <x v="24"/>
    <x v="2"/>
    <n v="0"/>
    <n v="0"/>
    <n v="0"/>
    <n v="0"/>
    <n v="11377"/>
    <n v="79639"/>
    <n v="0"/>
    <x v="0"/>
    <x v="0"/>
    <x v="0"/>
    <x v="0"/>
    <x v="0"/>
    <x v="0"/>
    <x v="0"/>
    <x v="0"/>
    <x v="0"/>
    <x v="0"/>
  </r>
  <r>
    <x v="0"/>
    <x v="3"/>
    <x v="4"/>
    <x v="120"/>
    <x v="2"/>
    <n v="0"/>
    <n v="0"/>
    <n v="0"/>
    <n v="0"/>
    <e v="#N/A"/>
    <e v="#N/A"/>
    <n v="0"/>
    <x v="0"/>
    <x v="0"/>
    <x v="0"/>
    <x v="0"/>
    <x v="0"/>
    <x v="0"/>
    <x v="0"/>
    <x v="0"/>
    <x v="0"/>
    <x v="0"/>
  </r>
  <r>
    <x v="0"/>
    <x v="3"/>
    <x v="4"/>
    <x v="127"/>
    <x v="2"/>
    <n v="0"/>
    <n v="0"/>
    <n v="0"/>
    <n v="0"/>
    <e v="#N/A"/>
    <e v="#N/A"/>
    <n v="0"/>
    <x v="0"/>
    <x v="0"/>
    <x v="0"/>
    <x v="0"/>
    <x v="0"/>
    <x v="0"/>
    <x v="0"/>
    <x v="0"/>
    <x v="0"/>
    <x v="0"/>
  </r>
  <r>
    <x v="0"/>
    <x v="3"/>
    <x v="5"/>
    <x v="25"/>
    <x v="2"/>
    <n v="0"/>
    <n v="0"/>
    <n v="0"/>
    <n v="0"/>
    <n v="0"/>
    <n v="0"/>
    <n v="0"/>
    <x v="0"/>
    <x v="0"/>
    <x v="0"/>
    <x v="0"/>
    <x v="0"/>
    <x v="0"/>
    <x v="0"/>
    <x v="0"/>
    <x v="0"/>
    <x v="0"/>
  </r>
  <r>
    <x v="0"/>
    <x v="3"/>
    <x v="5"/>
    <x v="26"/>
    <x v="2"/>
    <n v="0"/>
    <n v="0"/>
    <n v="0"/>
    <n v="0"/>
    <n v="0"/>
    <n v="0"/>
    <n v="0"/>
    <x v="0"/>
    <x v="0"/>
    <x v="0"/>
    <x v="0"/>
    <x v="0"/>
    <x v="0"/>
    <x v="0"/>
    <x v="0"/>
    <x v="0"/>
    <x v="0"/>
  </r>
  <r>
    <x v="0"/>
    <x v="3"/>
    <x v="5"/>
    <x v="27"/>
    <x v="2"/>
    <n v="640.6"/>
    <n v="273.60000000000002"/>
    <n v="914.2"/>
    <n v="7"/>
    <n v="16523"/>
    <n v="165230"/>
    <n v="0.06"/>
    <x v="0"/>
    <x v="0"/>
    <x v="0"/>
    <x v="0"/>
    <x v="0"/>
    <x v="0"/>
    <x v="0"/>
    <x v="0"/>
    <x v="0"/>
    <x v="0"/>
  </r>
  <r>
    <x v="0"/>
    <x v="3"/>
    <x v="5"/>
    <x v="29"/>
    <x v="2"/>
    <n v="366.3"/>
    <n v="66.400000000000006"/>
    <n v="432.70000000000005"/>
    <n v="3"/>
    <n v="0"/>
    <n v="0"/>
    <n v="0"/>
    <x v="0"/>
    <x v="0"/>
    <x v="0"/>
    <x v="0"/>
    <x v="0"/>
    <x v="0"/>
    <x v="0"/>
    <x v="0"/>
    <x v="0"/>
    <x v="0"/>
  </r>
  <r>
    <x v="0"/>
    <x v="3"/>
    <x v="6"/>
    <x v="30"/>
    <x v="2"/>
    <n v="2275.9899999999998"/>
    <n v="6746.92"/>
    <n v="9022.91"/>
    <n v="80"/>
    <n v="0"/>
    <n v="0"/>
    <n v="0"/>
    <x v="0"/>
    <x v="0"/>
    <x v="0"/>
    <x v="0"/>
    <x v="0"/>
    <x v="0"/>
    <x v="0"/>
    <x v="0"/>
    <x v="0"/>
    <x v="0"/>
  </r>
  <r>
    <x v="0"/>
    <x v="3"/>
    <x v="6"/>
    <x v="31"/>
    <x v="2"/>
    <n v="14300.68"/>
    <n v="18442.29"/>
    <n v="32742.97"/>
    <n v="237"/>
    <n v="34100"/>
    <n v="238700"/>
    <n v="0.96"/>
    <x v="0"/>
    <x v="0"/>
    <x v="0"/>
    <x v="0"/>
    <x v="0"/>
    <x v="0"/>
    <x v="0"/>
    <x v="0"/>
    <x v="0"/>
    <x v="0"/>
  </r>
  <r>
    <x v="0"/>
    <x v="3"/>
    <x v="6"/>
    <x v="32"/>
    <x v="2"/>
    <n v="8323.43"/>
    <n v="17380.560000000001"/>
    <n v="25703.99"/>
    <n v="208"/>
    <n v="17577"/>
    <n v="123039"/>
    <n v="1.46"/>
    <x v="0"/>
    <x v="0"/>
    <x v="0"/>
    <x v="0"/>
    <x v="0"/>
    <x v="0"/>
    <x v="0"/>
    <x v="0"/>
    <x v="0"/>
    <x v="0"/>
  </r>
  <r>
    <x v="0"/>
    <x v="3"/>
    <x v="6"/>
    <x v="33"/>
    <x v="2"/>
    <n v="1465.73"/>
    <n v="1873.88"/>
    <n v="3339.61"/>
    <n v="25"/>
    <n v="0"/>
    <n v="0"/>
    <n v="0"/>
    <x v="0"/>
    <x v="0"/>
    <x v="0"/>
    <x v="0"/>
    <x v="0"/>
    <x v="0"/>
    <x v="0"/>
    <x v="0"/>
    <x v="0"/>
    <x v="0"/>
  </r>
  <r>
    <x v="0"/>
    <x v="3"/>
    <x v="7"/>
    <x v="34"/>
    <x v="2"/>
    <n v="7392.42"/>
    <n v="16116.75"/>
    <n v="23509.17"/>
    <n v="190"/>
    <n v="67177"/>
    <n v="470239"/>
    <n v="0.35"/>
    <x v="0"/>
    <x v="0"/>
    <x v="0"/>
    <x v="0"/>
    <x v="0"/>
    <x v="0"/>
    <x v="0"/>
    <x v="0"/>
    <x v="0"/>
    <x v="0"/>
  </r>
  <r>
    <x v="0"/>
    <x v="3"/>
    <x v="8"/>
    <x v="35"/>
    <x v="2"/>
    <n v="4609.3100000000004"/>
    <n v="5061.2700000000004"/>
    <n v="9670.5800000000017"/>
    <n v="59"/>
    <n v="0"/>
    <n v="0"/>
    <n v="0"/>
    <x v="0"/>
    <x v="0"/>
    <x v="0"/>
    <x v="0"/>
    <x v="0"/>
    <x v="0"/>
    <x v="0"/>
    <x v="0"/>
    <x v="0"/>
    <x v="0"/>
  </r>
  <r>
    <x v="0"/>
    <x v="3"/>
    <x v="8"/>
    <x v="36"/>
    <x v="2"/>
    <n v="24943.37"/>
    <n v="13886.57"/>
    <n v="38829.94"/>
    <n v="193"/>
    <n v="0"/>
    <n v="0"/>
    <n v="0"/>
    <x v="0"/>
    <x v="0"/>
    <x v="0"/>
    <x v="0"/>
    <x v="0"/>
    <x v="0"/>
    <x v="0"/>
    <x v="0"/>
    <x v="0"/>
    <x v="0"/>
  </r>
  <r>
    <x v="0"/>
    <x v="3"/>
    <x v="9"/>
    <x v="37"/>
    <x v="2"/>
    <n v="3336.09"/>
    <n v="3183.87"/>
    <n v="6519.96"/>
    <n v="45"/>
    <n v="32023"/>
    <n v="224161"/>
    <n v="0.2"/>
    <x v="0"/>
    <x v="0"/>
    <x v="0"/>
    <x v="0"/>
    <x v="0"/>
    <x v="0"/>
    <x v="0"/>
    <x v="0"/>
    <x v="0"/>
    <x v="0"/>
  </r>
  <r>
    <x v="0"/>
    <x v="3"/>
    <x v="9"/>
    <x v="38"/>
    <x v="2"/>
    <n v="0"/>
    <n v="0"/>
    <n v="0"/>
    <n v="0"/>
    <n v="0"/>
    <n v="0"/>
    <n v="0"/>
    <x v="0"/>
    <x v="0"/>
    <x v="0"/>
    <x v="0"/>
    <x v="0"/>
    <x v="0"/>
    <x v="0"/>
    <x v="0"/>
    <x v="0"/>
    <x v="0"/>
  </r>
  <r>
    <x v="0"/>
    <x v="3"/>
    <x v="9"/>
    <x v="39"/>
    <x v="2"/>
    <n v="3910.06"/>
    <n v="7439"/>
    <n v="11349.06"/>
    <n v="97"/>
    <n v="18352"/>
    <n v="128464"/>
    <n v="0.62"/>
    <x v="0"/>
    <x v="0"/>
    <x v="0"/>
    <x v="0"/>
    <x v="0"/>
    <x v="0"/>
    <x v="0"/>
    <x v="0"/>
    <x v="0"/>
    <x v="0"/>
  </r>
  <r>
    <x v="0"/>
    <x v="3"/>
    <x v="9"/>
    <x v="40"/>
    <x v="2"/>
    <n v="3662.22"/>
    <n v="2208.0500000000002"/>
    <n v="5870.27"/>
    <n v="36"/>
    <n v="28923"/>
    <n v="202461"/>
    <n v="0.2"/>
    <x v="0"/>
    <x v="0"/>
    <x v="0"/>
    <x v="0"/>
    <x v="0"/>
    <x v="0"/>
    <x v="0"/>
    <x v="0"/>
    <x v="0"/>
    <x v="0"/>
  </r>
  <r>
    <x v="0"/>
    <x v="3"/>
    <x v="9"/>
    <x v="41"/>
    <x v="2"/>
    <n v="0"/>
    <n v="0"/>
    <n v="0"/>
    <n v="0"/>
    <n v="0"/>
    <n v="0"/>
    <n v="0"/>
    <x v="0"/>
    <x v="0"/>
    <x v="0"/>
    <x v="0"/>
    <x v="0"/>
    <x v="0"/>
    <x v="0"/>
    <x v="0"/>
    <x v="0"/>
    <x v="0"/>
  </r>
  <r>
    <x v="0"/>
    <x v="3"/>
    <x v="10"/>
    <x v="42"/>
    <x v="2"/>
    <n v="2976.9"/>
    <n v="1017.75"/>
    <n v="3994.65"/>
    <n v="36"/>
    <n v="0"/>
    <n v="0"/>
    <n v="0"/>
    <x v="0"/>
    <x v="0"/>
    <x v="0"/>
    <x v="0"/>
    <x v="0"/>
    <x v="0"/>
    <x v="0"/>
    <x v="0"/>
    <x v="0"/>
    <x v="0"/>
  </r>
  <r>
    <x v="0"/>
    <x v="3"/>
    <x v="10"/>
    <x v="43"/>
    <x v="2"/>
    <n v="6478.01"/>
    <n v="581.49"/>
    <n v="7059.5"/>
    <n v="53"/>
    <n v="0"/>
    <n v="0"/>
    <n v="0"/>
    <x v="0"/>
    <x v="0"/>
    <x v="0"/>
    <x v="0"/>
    <x v="0"/>
    <x v="0"/>
    <x v="0"/>
    <x v="0"/>
    <x v="0"/>
    <x v="0"/>
  </r>
  <r>
    <x v="0"/>
    <x v="3"/>
    <x v="10"/>
    <x v="44"/>
    <x v="2"/>
    <n v="2269.8000000000002"/>
    <n v="1230.77"/>
    <n v="3500.57"/>
    <n v="38"/>
    <n v="23777"/>
    <n v="237770"/>
    <n v="0.15"/>
    <x v="0"/>
    <x v="0"/>
    <x v="0"/>
    <x v="0"/>
    <x v="0"/>
    <x v="0"/>
    <x v="0"/>
    <x v="0"/>
    <x v="0"/>
    <x v="0"/>
  </r>
  <r>
    <x v="0"/>
    <x v="3"/>
    <x v="10"/>
    <x v="45"/>
    <x v="2"/>
    <n v="2512.52"/>
    <n v="915.85"/>
    <n v="3428.37"/>
    <n v="36"/>
    <n v="0"/>
    <n v="0"/>
    <n v="0"/>
    <x v="0"/>
    <x v="0"/>
    <x v="0"/>
    <x v="0"/>
    <x v="0"/>
    <x v="0"/>
    <x v="0"/>
    <x v="0"/>
    <x v="0"/>
    <x v="0"/>
  </r>
  <r>
    <x v="0"/>
    <x v="3"/>
    <x v="10"/>
    <x v="46"/>
    <x v="2"/>
    <n v="5140.18"/>
    <n v="2685.32"/>
    <n v="7825.5"/>
    <n v="77"/>
    <n v="0"/>
    <n v="0"/>
    <n v="0"/>
    <x v="0"/>
    <x v="0"/>
    <x v="0"/>
    <x v="0"/>
    <x v="0"/>
    <x v="0"/>
    <x v="0"/>
    <x v="0"/>
    <x v="0"/>
    <x v="0"/>
  </r>
  <r>
    <x v="0"/>
    <x v="3"/>
    <x v="10"/>
    <x v="47"/>
    <x v="2"/>
    <n v="2430.25"/>
    <n v="1487.69"/>
    <n v="3917.94"/>
    <n v="26"/>
    <n v="0"/>
    <n v="0"/>
    <n v="0"/>
    <x v="0"/>
    <x v="0"/>
    <x v="0"/>
    <x v="0"/>
    <x v="0"/>
    <x v="0"/>
    <x v="0"/>
    <x v="0"/>
    <x v="0"/>
    <x v="0"/>
  </r>
  <r>
    <x v="0"/>
    <x v="3"/>
    <x v="10"/>
    <x v="48"/>
    <x v="2"/>
    <n v="341.91"/>
    <n v="416.19"/>
    <n v="758.1"/>
    <n v="6"/>
    <n v="33077"/>
    <n v="330770"/>
    <n v="0.02"/>
    <x v="0"/>
    <x v="0"/>
    <x v="0"/>
    <x v="0"/>
    <x v="0"/>
    <x v="0"/>
    <x v="0"/>
    <x v="0"/>
    <x v="0"/>
    <x v="0"/>
  </r>
  <r>
    <x v="0"/>
    <x v="3"/>
    <x v="10"/>
    <x v="49"/>
    <x v="2"/>
    <n v="2905.91"/>
    <n v="2671.07"/>
    <n v="5576.98"/>
    <n v="60"/>
    <n v="67177"/>
    <n v="671770"/>
    <n v="0.08"/>
    <x v="0"/>
    <x v="0"/>
    <x v="0"/>
    <x v="0"/>
    <x v="0"/>
    <x v="0"/>
    <x v="0"/>
    <x v="0"/>
    <x v="0"/>
    <x v="0"/>
  </r>
  <r>
    <x v="0"/>
    <x v="3"/>
    <x v="10"/>
    <x v="50"/>
    <x v="2"/>
    <n v="755.04"/>
    <n v="258.95999999999998"/>
    <n v="1014"/>
    <n v="11"/>
    <n v="36177"/>
    <n v="361770"/>
    <n v="0.03"/>
    <x v="0"/>
    <x v="0"/>
    <x v="0"/>
    <x v="0"/>
    <x v="0"/>
    <x v="0"/>
    <x v="0"/>
    <x v="0"/>
    <x v="0"/>
    <x v="0"/>
  </r>
  <r>
    <x v="0"/>
    <x v="3"/>
    <x v="11"/>
    <x v="52"/>
    <x v="2"/>
    <n v="4162.3999999999996"/>
    <n v="3996.53"/>
    <n v="8158.93"/>
    <n v="43"/>
    <n v="0"/>
    <n v="0"/>
    <n v="0"/>
    <x v="0"/>
    <x v="0"/>
    <x v="0"/>
    <x v="0"/>
    <x v="0"/>
    <x v="0"/>
    <x v="0"/>
    <x v="0"/>
    <x v="0"/>
    <x v="0"/>
  </r>
  <r>
    <x v="0"/>
    <x v="3"/>
    <x v="12"/>
    <x v="53"/>
    <x v="2"/>
    <n v="596.70000000000005"/>
    <n v="263.13"/>
    <n v="859.83"/>
    <n v="5"/>
    <n v="0"/>
    <n v="0"/>
    <n v="0"/>
    <x v="0"/>
    <x v="0"/>
    <x v="0"/>
    <x v="0"/>
    <x v="0"/>
    <x v="0"/>
    <x v="0"/>
    <x v="0"/>
    <x v="0"/>
    <x v="0"/>
  </r>
  <r>
    <x v="0"/>
    <x v="3"/>
    <x v="12"/>
    <x v="54"/>
    <x v="2"/>
    <n v="0"/>
    <n v="0"/>
    <n v="0"/>
    <n v="0"/>
    <n v="0"/>
    <n v="0"/>
    <n v="0"/>
    <x v="0"/>
    <x v="0"/>
    <x v="0"/>
    <x v="0"/>
    <x v="0"/>
    <x v="0"/>
    <x v="0"/>
    <x v="0"/>
    <x v="0"/>
    <x v="0"/>
  </r>
  <r>
    <x v="0"/>
    <x v="3"/>
    <x v="12"/>
    <x v="55"/>
    <x v="2"/>
    <n v="0"/>
    <n v="0"/>
    <n v="0"/>
    <n v="0"/>
    <n v="0"/>
    <n v="0"/>
    <n v="0"/>
    <x v="0"/>
    <x v="0"/>
    <x v="0"/>
    <x v="0"/>
    <x v="0"/>
    <x v="0"/>
    <x v="0"/>
    <x v="0"/>
    <x v="0"/>
    <x v="0"/>
  </r>
  <r>
    <x v="0"/>
    <x v="3"/>
    <x v="13"/>
    <x v="56"/>
    <x v="2"/>
    <n v="424.8"/>
    <n v="0"/>
    <n v="424.8"/>
    <n v="3"/>
    <n v="0"/>
    <n v="0"/>
    <n v="0"/>
    <x v="0"/>
    <x v="0"/>
    <x v="0"/>
    <x v="0"/>
    <x v="0"/>
    <x v="0"/>
    <x v="0"/>
    <x v="0"/>
    <x v="0"/>
    <x v="0"/>
  </r>
  <r>
    <x v="0"/>
    <x v="3"/>
    <x v="13"/>
    <x v="57"/>
    <x v="2"/>
    <n v="772.1"/>
    <n v="313.39999999999998"/>
    <n v="1085.5"/>
    <n v="7"/>
    <n v="24273"/>
    <n v="242730"/>
    <n v="0.04"/>
    <x v="0"/>
    <x v="0"/>
    <x v="0"/>
    <x v="0"/>
    <x v="0"/>
    <x v="0"/>
    <x v="0"/>
    <x v="0"/>
    <x v="0"/>
    <x v="0"/>
  </r>
  <r>
    <x v="0"/>
    <x v="3"/>
    <x v="13"/>
    <x v="58"/>
    <x v="2"/>
    <n v="6841.88"/>
    <n v="3561.72"/>
    <n v="10403.6"/>
    <n v="79"/>
    <n v="0"/>
    <n v="0"/>
    <n v="0"/>
    <x v="0"/>
    <x v="0"/>
    <x v="0"/>
    <x v="0"/>
    <x v="0"/>
    <x v="0"/>
    <x v="0"/>
    <x v="0"/>
    <x v="0"/>
    <x v="0"/>
  </r>
  <r>
    <x v="0"/>
    <x v="3"/>
    <x v="34"/>
    <x v="129"/>
    <x v="2"/>
    <n v="0"/>
    <n v="0"/>
    <n v="0"/>
    <n v="0"/>
    <e v="#N/A"/>
    <e v="#N/A"/>
    <n v="0"/>
    <x v="0"/>
    <x v="0"/>
    <x v="0"/>
    <x v="0"/>
    <x v="0"/>
    <x v="0"/>
    <x v="0"/>
    <x v="0"/>
    <x v="0"/>
    <x v="0"/>
  </r>
  <r>
    <x v="0"/>
    <x v="3"/>
    <x v="14"/>
    <x v="130"/>
    <x v="2"/>
    <n v="7397.66"/>
    <n v="48202.26"/>
    <n v="55599.92"/>
    <n v="399"/>
    <e v="#N/A"/>
    <e v="#N/A"/>
    <n v="0"/>
    <x v="0"/>
    <x v="0"/>
    <x v="0"/>
    <x v="0"/>
    <x v="0"/>
    <x v="0"/>
    <x v="0"/>
    <x v="0"/>
    <x v="0"/>
    <x v="0"/>
  </r>
  <r>
    <x v="0"/>
    <x v="3"/>
    <x v="14"/>
    <x v="59"/>
    <x v="2"/>
    <n v="463.72"/>
    <n v="3752.31"/>
    <n v="4216.03"/>
    <n v="34"/>
    <n v="8277"/>
    <n v="57939"/>
    <n v="0.51"/>
    <x v="0"/>
    <x v="0"/>
    <x v="0"/>
    <x v="0"/>
    <x v="0"/>
    <x v="0"/>
    <x v="0"/>
    <x v="0"/>
    <x v="0"/>
    <x v="0"/>
  </r>
  <r>
    <x v="0"/>
    <x v="3"/>
    <x v="15"/>
    <x v="60"/>
    <x v="2"/>
    <n v="1599.1"/>
    <n v="1068.58"/>
    <n v="2667.68"/>
    <n v="8"/>
    <n v="0"/>
    <n v="0"/>
    <n v="0"/>
    <x v="0"/>
    <x v="0"/>
    <x v="0"/>
    <x v="0"/>
    <x v="0"/>
    <x v="0"/>
    <x v="0"/>
    <x v="0"/>
    <x v="0"/>
    <x v="0"/>
  </r>
  <r>
    <x v="0"/>
    <x v="3"/>
    <x v="16"/>
    <x v="61"/>
    <x v="2"/>
    <n v="952.05"/>
    <n v="521.08000000000004"/>
    <n v="1473.13"/>
    <n v="12"/>
    <n v="0"/>
    <n v="0"/>
    <n v="0"/>
    <x v="0"/>
    <x v="0"/>
    <x v="0"/>
    <x v="0"/>
    <x v="0"/>
    <x v="0"/>
    <x v="0"/>
    <x v="0"/>
    <x v="0"/>
    <x v="0"/>
  </r>
  <r>
    <x v="0"/>
    <x v="3"/>
    <x v="17"/>
    <x v="62"/>
    <x v="2"/>
    <n v="14407.98"/>
    <n v="14067.09"/>
    <n v="28475.07"/>
    <n v="246"/>
    <n v="0"/>
    <n v="0"/>
    <n v="0"/>
    <x v="0"/>
    <x v="0"/>
    <x v="0"/>
    <x v="0"/>
    <x v="0"/>
    <x v="0"/>
    <x v="0"/>
    <x v="0"/>
    <x v="0"/>
    <x v="0"/>
  </r>
  <r>
    <x v="0"/>
    <x v="3"/>
    <x v="17"/>
    <x v="63"/>
    <x v="2"/>
    <n v="4514.1499999999996"/>
    <n v="5133.55"/>
    <n v="9647.7000000000007"/>
    <n v="70"/>
    <n v="0"/>
    <n v="0"/>
    <n v="0"/>
    <x v="0"/>
    <x v="0"/>
    <x v="0"/>
    <x v="0"/>
    <x v="0"/>
    <x v="0"/>
    <x v="0"/>
    <x v="0"/>
    <x v="0"/>
    <x v="0"/>
  </r>
  <r>
    <x v="0"/>
    <x v="3"/>
    <x v="18"/>
    <x v="64"/>
    <x v="2"/>
    <n v="11567.69"/>
    <n v="43174.68"/>
    <n v="54742.37"/>
    <n v="498"/>
    <n v="22723"/>
    <n v="159061"/>
    <n v="2.41"/>
    <x v="0"/>
    <x v="0"/>
    <x v="0"/>
    <x v="0"/>
    <x v="0"/>
    <x v="0"/>
    <x v="0"/>
    <x v="0"/>
    <x v="0"/>
    <x v="0"/>
  </r>
  <r>
    <x v="0"/>
    <x v="3"/>
    <x v="18"/>
    <x v="65"/>
    <x v="2"/>
    <n v="1134.8"/>
    <n v="857.29"/>
    <n v="1992.09"/>
    <n v="20"/>
    <n v="0"/>
    <n v="0"/>
    <n v="0"/>
    <x v="0"/>
    <x v="0"/>
    <x v="0"/>
    <x v="0"/>
    <x v="0"/>
    <x v="0"/>
    <x v="0"/>
    <x v="0"/>
    <x v="0"/>
    <x v="0"/>
  </r>
  <r>
    <x v="0"/>
    <x v="3"/>
    <x v="19"/>
    <x v="66"/>
    <x v="2"/>
    <n v="9105.32"/>
    <n v="4349.26"/>
    <n v="13454.58"/>
    <n v="92"/>
    <n v="0"/>
    <n v="0"/>
    <n v="0"/>
    <x v="0"/>
    <x v="0"/>
    <x v="0"/>
    <x v="0"/>
    <x v="0"/>
    <x v="0"/>
    <x v="0"/>
    <x v="0"/>
    <x v="0"/>
    <x v="0"/>
  </r>
  <r>
    <x v="0"/>
    <x v="3"/>
    <x v="20"/>
    <x v="67"/>
    <x v="2"/>
    <n v="17751.86"/>
    <n v="22318.37"/>
    <n v="40070.229999999996"/>
    <n v="279"/>
    <n v="0"/>
    <n v="0"/>
    <n v="0"/>
    <x v="0"/>
    <x v="0"/>
    <x v="0"/>
    <x v="0"/>
    <x v="0"/>
    <x v="0"/>
    <x v="0"/>
    <x v="0"/>
    <x v="0"/>
    <x v="0"/>
  </r>
  <r>
    <x v="0"/>
    <x v="3"/>
    <x v="20"/>
    <x v="68"/>
    <x v="2"/>
    <n v="26965.75"/>
    <n v="12549.58"/>
    <n v="39515.33"/>
    <n v="192"/>
    <n v="0"/>
    <n v="0"/>
    <n v="0"/>
    <x v="0"/>
    <x v="0"/>
    <x v="0"/>
    <x v="0"/>
    <x v="0"/>
    <x v="0"/>
    <x v="0"/>
    <x v="0"/>
    <x v="0"/>
    <x v="0"/>
  </r>
  <r>
    <x v="0"/>
    <x v="3"/>
    <x v="21"/>
    <x v="69"/>
    <x v="2"/>
    <n v="19759.669999999998"/>
    <n v="24786.240000000002"/>
    <n v="44545.91"/>
    <n v="340"/>
    <n v="31000"/>
    <n v="310000"/>
    <n v="1.44"/>
    <x v="0"/>
    <x v="0"/>
    <x v="0"/>
    <x v="0"/>
    <x v="0"/>
    <x v="0"/>
    <x v="0"/>
    <x v="0"/>
    <x v="0"/>
    <x v="0"/>
  </r>
  <r>
    <x v="0"/>
    <x v="3"/>
    <x v="21"/>
    <x v="70"/>
    <x v="2"/>
    <n v="18372.61"/>
    <n v="9671.44"/>
    <n v="28044.050000000003"/>
    <n v="260"/>
    <n v="62000"/>
    <n v="620000"/>
    <n v="0.45"/>
    <x v="0"/>
    <x v="0"/>
    <x v="0"/>
    <x v="0"/>
    <x v="0"/>
    <x v="0"/>
    <x v="0"/>
    <x v="0"/>
    <x v="0"/>
    <x v="0"/>
  </r>
  <r>
    <x v="0"/>
    <x v="3"/>
    <x v="21"/>
    <x v="71"/>
    <x v="2"/>
    <n v="17462.48"/>
    <n v="13008.43"/>
    <n v="30470.91"/>
    <n v="246"/>
    <n v="50623"/>
    <n v="506230"/>
    <n v="0.6"/>
    <x v="0"/>
    <x v="0"/>
    <x v="0"/>
    <x v="0"/>
    <x v="0"/>
    <x v="0"/>
    <x v="0"/>
    <x v="0"/>
    <x v="0"/>
    <x v="0"/>
  </r>
  <r>
    <x v="0"/>
    <x v="3"/>
    <x v="21"/>
    <x v="72"/>
    <x v="2"/>
    <n v="12382.17"/>
    <n v="16365.02"/>
    <n v="28747.190000000002"/>
    <n v="246"/>
    <n v="29977"/>
    <n v="299770"/>
    <n v="0.96"/>
    <x v="0"/>
    <x v="0"/>
    <x v="0"/>
    <x v="0"/>
    <x v="0"/>
    <x v="0"/>
    <x v="0"/>
    <x v="0"/>
    <x v="0"/>
    <x v="0"/>
  </r>
  <r>
    <x v="0"/>
    <x v="3"/>
    <x v="21"/>
    <x v="73"/>
    <x v="2"/>
    <n v="10154.42"/>
    <n v="25600.82"/>
    <n v="35755.24"/>
    <n v="328"/>
    <n v="27900"/>
    <n v="279000"/>
    <n v="1.28"/>
    <x v="0"/>
    <x v="0"/>
    <x v="0"/>
    <x v="0"/>
    <x v="0"/>
    <x v="0"/>
    <x v="0"/>
    <x v="0"/>
    <x v="0"/>
    <x v="0"/>
  </r>
  <r>
    <x v="0"/>
    <x v="3"/>
    <x v="22"/>
    <x v="74"/>
    <x v="2"/>
    <n v="1645.7"/>
    <n v="623.35"/>
    <n v="2269.0500000000002"/>
    <n v="19"/>
    <n v="13423"/>
    <n v="134230"/>
    <n v="0.17"/>
    <x v="0"/>
    <x v="0"/>
    <x v="0"/>
    <x v="0"/>
    <x v="0"/>
    <x v="0"/>
    <x v="0"/>
    <x v="0"/>
    <x v="0"/>
    <x v="0"/>
  </r>
  <r>
    <x v="0"/>
    <x v="3"/>
    <x v="22"/>
    <x v="75"/>
    <x v="2"/>
    <n v="879.56"/>
    <n v="117.02"/>
    <n v="996.57999999999993"/>
    <n v="12"/>
    <n v="14477"/>
    <n v="144770"/>
    <n v="7.0000000000000007E-2"/>
    <x v="0"/>
    <x v="0"/>
    <x v="0"/>
    <x v="0"/>
    <x v="0"/>
    <x v="0"/>
    <x v="0"/>
    <x v="0"/>
    <x v="0"/>
    <x v="0"/>
  </r>
  <r>
    <x v="0"/>
    <x v="3"/>
    <x v="22"/>
    <x v="71"/>
    <x v="2"/>
    <n v="0"/>
    <n v="0"/>
    <n v="0"/>
    <n v="0"/>
    <n v="50623"/>
    <n v="506230"/>
    <n v="0"/>
    <x v="0"/>
    <x v="0"/>
    <x v="0"/>
    <x v="0"/>
    <x v="0"/>
    <x v="0"/>
    <x v="0"/>
    <x v="0"/>
    <x v="0"/>
    <x v="0"/>
  </r>
  <r>
    <x v="0"/>
    <x v="3"/>
    <x v="22"/>
    <x v="76"/>
    <x v="2"/>
    <n v="332.53"/>
    <n v="577.91"/>
    <n v="910.43999999999994"/>
    <n v="7"/>
    <n v="13950"/>
    <n v="139500"/>
    <n v="7.0000000000000007E-2"/>
    <x v="0"/>
    <x v="0"/>
    <x v="0"/>
    <x v="0"/>
    <x v="0"/>
    <x v="0"/>
    <x v="0"/>
    <x v="0"/>
    <x v="0"/>
    <x v="0"/>
  </r>
  <r>
    <x v="0"/>
    <x v="3"/>
    <x v="22"/>
    <x v="121"/>
    <x v="2"/>
    <n v="1536.41"/>
    <n v="1847.98"/>
    <n v="3384.3900000000003"/>
    <n v="21"/>
    <e v="#N/A"/>
    <e v="#N/A"/>
    <n v="0"/>
    <x v="0"/>
    <x v="0"/>
    <x v="0"/>
    <x v="0"/>
    <x v="0"/>
    <x v="0"/>
    <x v="0"/>
    <x v="0"/>
    <x v="0"/>
    <x v="0"/>
  </r>
  <r>
    <x v="0"/>
    <x v="3"/>
    <x v="23"/>
    <x v="77"/>
    <x v="2"/>
    <n v="0"/>
    <n v="0"/>
    <n v="0"/>
    <n v="0"/>
    <n v="0"/>
    <n v="0"/>
    <n v="0"/>
    <x v="0"/>
    <x v="0"/>
    <x v="0"/>
    <x v="0"/>
    <x v="0"/>
    <x v="0"/>
    <x v="0"/>
    <x v="0"/>
    <x v="0"/>
    <x v="0"/>
  </r>
  <r>
    <x v="0"/>
    <x v="3"/>
    <x v="24"/>
    <x v="34"/>
    <x v="2"/>
    <n v="0"/>
    <n v="0"/>
    <n v="0"/>
    <n v="0"/>
    <n v="67177"/>
    <n v="470239"/>
    <n v="0"/>
    <x v="0"/>
    <x v="0"/>
    <x v="0"/>
    <x v="0"/>
    <x v="0"/>
    <x v="0"/>
    <x v="0"/>
    <x v="0"/>
    <x v="0"/>
    <x v="0"/>
  </r>
  <r>
    <x v="0"/>
    <x v="3"/>
    <x v="24"/>
    <x v="78"/>
    <x v="2"/>
    <n v="2219.0300000000002"/>
    <n v="1471.39"/>
    <n v="3690.42"/>
    <n v="28"/>
    <n v="20677"/>
    <n v="144739"/>
    <n v="0.18"/>
    <x v="0"/>
    <x v="0"/>
    <x v="0"/>
    <x v="0"/>
    <x v="0"/>
    <x v="0"/>
    <x v="0"/>
    <x v="0"/>
    <x v="0"/>
    <x v="0"/>
  </r>
  <r>
    <x v="0"/>
    <x v="3"/>
    <x v="24"/>
    <x v="79"/>
    <x v="2"/>
    <n v="381.18"/>
    <n v="214.94"/>
    <n v="596.12"/>
    <n v="5"/>
    <n v="20150"/>
    <n v="141050"/>
    <n v="0.03"/>
    <x v="0"/>
    <x v="0"/>
    <x v="0"/>
    <x v="0"/>
    <x v="0"/>
    <x v="0"/>
    <x v="0"/>
    <x v="0"/>
    <x v="0"/>
    <x v="0"/>
  </r>
  <r>
    <x v="0"/>
    <x v="3"/>
    <x v="24"/>
    <x v="81"/>
    <x v="2"/>
    <n v="483.99"/>
    <n v="157.56"/>
    <n v="641.54999999999995"/>
    <n v="5"/>
    <n v="18600"/>
    <n v="130200"/>
    <n v="0.03"/>
    <x v="0"/>
    <x v="0"/>
    <x v="0"/>
    <x v="0"/>
    <x v="0"/>
    <x v="0"/>
    <x v="0"/>
    <x v="0"/>
    <x v="0"/>
    <x v="0"/>
  </r>
  <r>
    <x v="0"/>
    <x v="3"/>
    <x v="24"/>
    <x v="82"/>
    <x v="2"/>
    <n v="1173.68"/>
    <n v="1801.27"/>
    <n v="2974.95"/>
    <n v="21"/>
    <n v="18600"/>
    <n v="130200"/>
    <n v="0.16"/>
    <x v="0"/>
    <x v="0"/>
    <x v="0"/>
    <x v="0"/>
    <x v="0"/>
    <x v="0"/>
    <x v="0"/>
    <x v="0"/>
    <x v="0"/>
    <x v="0"/>
  </r>
  <r>
    <x v="0"/>
    <x v="3"/>
    <x v="24"/>
    <x v="122"/>
    <x v="2"/>
    <n v="0"/>
    <n v="0"/>
    <n v="0"/>
    <n v="0"/>
    <e v="#N/A"/>
    <e v="#N/A"/>
    <n v="0"/>
    <x v="0"/>
    <x v="0"/>
    <x v="0"/>
    <x v="0"/>
    <x v="0"/>
    <x v="0"/>
    <x v="0"/>
    <x v="0"/>
    <x v="0"/>
    <x v="0"/>
  </r>
  <r>
    <x v="0"/>
    <x v="3"/>
    <x v="24"/>
    <x v="83"/>
    <x v="2"/>
    <n v="0"/>
    <n v="0"/>
    <n v="0"/>
    <n v="0"/>
    <n v="17050"/>
    <n v="119350"/>
    <n v="0"/>
    <x v="0"/>
    <x v="0"/>
    <x v="0"/>
    <x v="0"/>
    <x v="0"/>
    <x v="0"/>
    <x v="0"/>
    <x v="0"/>
    <x v="0"/>
    <x v="0"/>
  </r>
  <r>
    <x v="0"/>
    <x v="3"/>
    <x v="24"/>
    <x v="10"/>
    <x v="2"/>
    <n v="444.6"/>
    <n v="0"/>
    <n v="444.6"/>
    <n v="2"/>
    <n v="44423"/>
    <n v="310961"/>
    <n v="0.01"/>
    <x v="0"/>
    <x v="0"/>
    <x v="0"/>
    <x v="0"/>
    <x v="0"/>
    <x v="0"/>
    <x v="0"/>
    <x v="0"/>
    <x v="0"/>
    <x v="0"/>
  </r>
  <r>
    <x v="0"/>
    <x v="3"/>
    <x v="24"/>
    <x v="85"/>
    <x v="2"/>
    <n v="0"/>
    <n v="0"/>
    <n v="0"/>
    <n v="0"/>
    <n v="0"/>
    <n v="0"/>
    <n v="0"/>
    <x v="0"/>
    <x v="0"/>
    <x v="0"/>
    <x v="0"/>
    <x v="0"/>
    <x v="0"/>
    <x v="0"/>
    <x v="0"/>
    <x v="0"/>
    <x v="0"/>
  </r>
  <r>
    <x v="0"/>
    <x v="3"/>
    <x v="24"/>
    <x v="131"/>
    <x v="2"/>
    <n v="104.48"/>
    <n v="216.32"/>
    <n v="320.8"/>
    <n v="3"/>
    <e v="#N/A"/>
    <e v="#N/A"/>
    <n v="0"/>
    <x v="0"/>
    <x v="0"/>
    <x v="0"/>
    <x v="0"/>
    <x v="0"/>
    <x v="0"/>
    <x v="0"/>
    <x v="0"/>
    <x v="0"/>
    <x v="0"/>
  </r>
  <r>
    <x v="0"/>
    <x v="3"/>
    <x v="24"/>
    <x v="86"/>
    <x v="2"/>
    <n v="357.39"/>
    <n v="1607.4"/>
    <n v="1964.79"/>
    <n v="20"/>
    <n v="15500"/>
    <n v="108500"/>
    <n v="0.13"/>
    <x v="0"/>
    <x v="0"/>
    <x v="0"/>
    <x v="0"/>
    <x v="0"/>
    <x v="0"/>
    <x v="0"/>
    <x v="0"/>
    <x v="0"/>
    <x v="0"/>
  </r>
  <r>
    <x v="0"/>
    <x v="3"/>
    <x v="26"/>
    <x v="87"/>
    <x v="2"/>
    <n v="0"/>
    <n v="0"/>
    <n v="0"/>
    <n v="0"/>
    <n v="4650"/>
    <n v="32550"/>
    <n v="0"/>
    <x v="0"/>
    <x v="0"/>
    <x v="0"/>
    <x v="0"/>
    <x v="0"/>
    <x v="0"/>
    <x v="0"/>
    <x v="0"/>
    <x v="0"/>
    <x v="0"/>
  </r>
  <r>
    <x v="0"/>
    <x v="3"/>
    <x v="26"/>
    <x v="88"/>
    <x v="2"/>
    <n v="0"/>
    <n v="0"/>
    <n v="0"/>
    <n v="0"/>
    <n v="4650"/>
    <n v="32550"/>
    <n v="0"/>
    <x v="0"/>
    <x v="0"/>
    <x v="0"/>
    <x v="0"/>
    <x v="0"/>
    <x v="0"/>
    <x v="0"/>
    <x v="0"/>
    <x v="0"/>
    <x v="0"/>
  </r>
  <r>
    <x v="0"/>
    <x v="3"/>
    <x v="27"/>
    <x v="89"/>
    <x v="2"/>
    <n v="0"/>
    <n v="0"/>
    <n v="0"/>
    <n v="0"/>
    <n v="6727"/>
    <n v="47089"/>
    <n v="0"/>
    <x v="0"/>
    <x v="0"/>
    <x v="0"/>
    <x v="0"/>
    <x v="0"/>
    <x v="0"/>
    <x v="0"/>
    <x v="0"/>
    <x v="0"/>
    <x v="0"/>
  </r>
  <r>
    <x v="0"/>
    <x v="3"/>
    <x v="27"/>
    <x v="91"/>
    <x v="2"/>
    <n v="0"/>
    <n v="0"/>
    <n v="0"/>
    <n v="0"/>
    <n v="6727"/>
    <n v="47089"/>
    <n v="0"/>
    <x v="0"/>
    <x v="0"/>
    <x v="0"/>
    <x v="0"/>
    <x v="0"/>
    <x v="0"/>
    <x v="0"/>
    <x v="0"/>
    <x v="0"/>
    <x v="0"/>
  </r>
  <r>
    <x v="0"/>
    <x v="3"/>
    <x v="28"/>
    <x v="92"/>
    <x v="2"/>
    <n v="2161.23"/>
    <n v="842.22"/>
    <n v="3003.45"/>
    <n v="14"/>
    <n v="0"/>
    <n v="0"/>
    <n v="0"/>
    <x v="0"/>
    <x v="0"/>
    <x v="0"/>
    <x v="0"/>
    <x v="0"/>
    <x v="0"/>
    <x v="0"/>
    <x v="0"/>
    <x v="0"/>
    <x v="0"/>
  </r>
  <r>
    <x v="0"/>
    <x v="3"/>
    <x v="29"/>
    <x v="93"/>
    <x v="2"/>
    <n v="43.16"/>
    <n v="329.94"/>
    <n v="373.1"/>
    <n v="5"/>
    <n v="0"/>
    <n v="0"/>
    <n v="0"/>
    <x v="0"/>
    <x v="0"/>
    <x v="0"/>
    <x v="0"/>
    <x v="0"/>
    <x v="0"/>
    <x v="0"/>
    <x v="0"/>
    <x v="0"/>
    <x v="0"/>
  </r>
  <r>
    <x v="0"/>
    <x v="3"/>
    <x v="29"/>
    <x v="94"/>
    <x v="2"/>
    <n v="628.20000000000005"/>
    <n v="0"/>
    <n v="628.20000000000005"/>
    <n v="4"/>
    <n v="0"/>
    <n v="0"/>
    <n v="0"/>
    <x v="0"/>
    <x v="0"/>
    <x v="0"/>
    <x v="0"/>
    <x v="0"/>
    <x v="0"/>
    <x v="0"/>
    <x v="0"/>
    <x v="0"/>
    <x v="0"/>
  </r>
  <r>
    <x v="0"/>
    <x v="3"/>
    <x v="29"/>
    <x v="95"/>
    <x v="2"/>
    <n v="1269.33"/>
    <n v="4250.2700000000004"/>
    <n v="5519.6"/>
    <n v="41"/>
    <n v="0"/>
    <n v="0"/>
    <n v="0"/>
    <x v="0"/>
    <x v="0"/>
    <x v="0"/>
    <x v="0"/>
    <x v="0"/>
    <x v="0"/>
    <x v="0"/>
    <x v="0"/>
    <x v="0"/>
    <x v="0"/>
  </r>
  <r>
    <x v="0"/>
    <x v="3"/>
    <x v="29"/>
    <x v="124"/>
    <x v="2"/>
    <n v="8134.57"/>
    <n v="5533.18"/>
    <n v="13667.75"/>
    <n v="123"/>
    <e v="#N/A"/>
    <e v="#N/A"/>
    <n v="0"/>
    <x v="0"/>
    <x v="0"/>
    <x v="0"/>
    <x v="0"/>
    <x v="0"/>
    <x v="0"/>
    <x v="0"/>
    <x v="0"/>
    <x v="0"/>
    <x v="0"/>
  </r>
  <r>
    <x v="0"/>
    <x v="3"/>
    <x v="29"/>
    <x v="96"/>
    <x v="2"/>
    <n v="8749.18"/>
    <n v="4945.84"/>
    <n v="13695.02"/>
    <n v="137"/>
    <n v="0"/>
    <n v="0"/>
    <n v="0"/>
    <x v="0"/>
    <x v="0"/>
    <x v="0"/>
    <x v="0"/>
    <x v="0"/>
    <x v="0"/>
    <x v="0"/>
    <x v="0"/>
    <x v="0"/>
    <x v="0"/>
  </r>
  <r>
    <x v="0"/>
    <x v="3"/>
    <x v="29"/>
    <x v="97"/>
    <x v="2"/>
    <n v="2685.05"/>
    <n v="8521.2199999999993"/>
    <n v="11206.27"/>
    <n v="95"/>
    <n v="17577"/>
    <n v="175770"/>
    <n v="0.64"/>
    <x v="0"/>
    <x v="0"/>
    <x v="0"/>
    <x v="0"/>
    <x v="0"/>
    <x v="0"/>
    <x v="0"/>
    <x v="0"/>
    <x v="0"/>
    <x v="0"/>
  </r>
  <r>
    <x v="0"/>
    <x v="3"/>
    <x v="30"/>
    <x v="98"/>
    <x v="2"/>
    <n v="0"/>
    <n v="0"/>
    <n v="0"/>
    <n v="0"/>
    <n v="36177"/>
    <n v="253239"/>
    <n v="0"/>
    <x v="0"/>
    <x v="0"/>
    <x v="0"/>
    <x v="0"/>
    <x v="0"/>
    <x v="0"/>
    <x v="0"/>
    <x v="0"/>
    <x v="0"/>
    <x v="0"/>
  </r>
  <r>
    <x v="0"/>
    <x v="3"/>
    <x v="30"/>
    <x v="99"/>
    <x v="2"/>
    <n v="0"/>
    <n v="0"/>
    <n v="0"/>
    <n v="0"/>
    <n v="16027"/>
    <n v="112189"/>
    <n v="0"/>
    <x v="0"/>
    <x v="0"/>
    <x v="0"/>
    <x v="0"/>
    <x v="0"/>
    <x v="0"/>
    <x v="0"/>
    <x v="0"/>
    <x v="0"/>
    <x v="0"/>
  </r>
  <r>
    <x v="0"/>
    <x v="3"/>
    <x v="30"/>
    <x v="100"/>
    <x v="2"/>
    <n v="0"/>
    <n v="0"/>
    <n v="0"/>
    <n v="0"/>
    <n v="14477"/>
    <n v="101339"/>
    <n v="0"/>
    <x v="0"/>
    <x v="0"/>
    <x v="0"/>
    <x v="0"/>
    <x v="0"/>
    <x v="0"/>
    <x v="0"/>
    <x v="0"/>
    <x v="0"/>
    <x v="0"/>
  </r>
  <r>
    <x v="0"/>
    <x v="3"/>
    <x v="30"/>
    <x v="101"/>
    <x v="2"/>
    <n v="0"/>
    <n v="0"/>
    <n v="0"/>
    <n v="0"/>
    <n v="10323"/>
    <n v="72261"/>
    <n v="0"/>
    <x v="0"/>
    <x v="0"/>
    <x v="0"/>
    <x v="0"/>
    <x v="0"/>
    <x v="0"/>
    <x v="0"/>
    <x v="0"/>
    <x v="0"/>
    <x v="0"/>
  </r>
  <r>
    <x v="0"/>
    <x v="3"/>
    <x v="30"/>
    <x v="102"/>
    <x v="2"/>
    <n v="0"/>
    <n v="0"/>
    <n v="0"/>
    <n v="0"/>
    <n v="0"/>
    <n v="0"/>
    <n v="0"/>
    <x v="0"/>
    <x v="0"/>
    <x v="0"/>
    <x v="0"/>
    <x v="0"/>
    <x v="0"/>
    <x v="0"/>
    <x v="0"/>
    <x v="0"/>
    <x v="0"/>
  </r>
  <r>
    <x v="0"/>
    <x v="3"/>
    <x v="30"/>
    <x v="103"/>
    <x v="2"/>
    <n v="0"/>
    <n v="0"/>
    <n v="0"/>
    <n v="0"/>
    <n v="0"/>
    <n v="0"/>
    <n v="0"/>
    <x v="0"/>
    <x v="0"/>
    <x v="0"/>
    <x v="0"/>
    <x v="0"/>
    <x v="0"/>
    <x v="0"/>
    <x v="0"/>
    <x v="0"/>
    <x v="0"/>
  </r>
  <r>
    <x v="0"/>
    <x v="3"/>
    <x v="30"/>
    <x v="105"/>
    <x v="2"/>
    <n v="65.7"/>
    <n v="0"/>
    <n v="65.7"/>
    <n v="1"/>
    <n v="0"/>
    <n v="0"/>
    <n v="0"/>
    <x v="0"/>
    <x v="0"/>
    <x v="0"/>
    <x v="0"/>
    <x v="0"/>
    <x v="0"/>
    <x v="0"/>
    <x v="0"/>
    <x v="0"/>
    <x v="0"/>
  </r>
  <r>
    <x v="0"/>
    <x v="3"/>
    <x v="30"/>
    <x v="106"/>
    <x v="2"/>
    <n v="0"/>
    <n v="0"/>
    <n v="0"/>
    <n v="0"/>
    <n v="17050"/>
    <n v="119350"/>
    <n v="0"/>
    <x v="0"/>
    <x v="0"/>
    <x v="0"/>
    <x v="0"/>
    <x v="0"/>
    <x v="0"/>
    <x v="0"/>
    <x v="0"/>
    <x v="0"/>
    <x v="0"/>
  </r>
  <r>
    <x v="0"/>
    <x v="3"/>
    <x v="31"/>
    <x v="107"/>
    <x v="2"/>
    <n v="0"/>
    <n v="0"/>
    <n v="0"/>
    <n v="0"/>
    <n v="0"/>
    <n v="0"/>
    <n v="0"/>
    <x v="0"/>
    <x v="0"/>
    <x v="0"/>
    <x v="0"/>
    <x v="0"/>
    <x v="0"/>
    <x v="0"/>
    <x v="0"/>
    <x v="0"/>
    <x v="0"/>
  </r>
  <r>
    <x v="0"/>
    <x v="3"/>
    <x v="31"/>
    <x v="108"/>
    <x v="2"/>
    <n v="23.01"/>
    <n v="217.49"/>
    <n v="240.5"/>
    <n v="2"/>
    <n v="0"/>
    <n v="0"/>
    <n v="0"/>
    <x v="0"/>
    <x v="0"/>
    <x v="0"/>
    <x v="0"/>
    <x v="0"/>
    <x v="0"/>
    <x v="0"/>
    <x v="0"/>
    <x v="0"/>
    <x v="0"/>
  </r>
  <r>
    <x v="0"/>
    <x v="3"/>
    <x v="31"/>
    <x v="110"/>
    <x v="2"/>
    <n v="1448.15"/>
    <n v="445.7"/>
    <n v="1893.8500000000001"/>
    <n v="10"/>
    <n v="0"/>
    <n v="0"/>
    <n v="0"/>
    <x v="0"/>
    <x v="0"/>
    <x v="0"/>
    <x v="0"/>
    <x v="0"/>
    <x v="0"/>
    <x v="0"/>
    <x v="0"/>
    <x v="0"/>
    <x v="0"/>
  </r>
  <r>
    <x v="0"/>
    <x v="3"/>
    <x v="31"/>
    <x v="111"/>
    <x v="2"/>
    <n v="1419.93"/>
    <n v="3869.89"/>
    <n v="5289.82"/>
    <n v="28"/>
    <n v="0"/>
    <n v="0"/>
    <n v="0"/>
    <x v="0"/>
    <x v="0"/>
    <x v="0"/>
    <x v="0"/>
    <x v="0"/>
    <x v="0"/>
    <x v="0"/>
    <x v="0"/>
    <x v="0"/>
    <x v="0"/>
  </r>
  <r>
    <x v="0"/>
    <x v="3"/>
    <x v="31"/>
    <x v="128"/>
    <x v="2"/>
    <n v="288.89999999999998"/>
    <n v="0"/>
    <n v="288.89999999999998"/>
    <n v="1"/>
    <e v="#N/A"/>
    <e v="#N/A"/>
    <n v="0"/>
    <x v="0"/>
    <x v="0"/>
    <x v="0"/>
    <x v="0"/>
    <x v="0"/>
    <x v="0"/>
    <x v="0"/>
    <x v="0"/>
    <x v="0"/>
    <x v="0"/>
  </r>
  <r>
    <x v="0"/>
    <x v="3"/>
    <x v="31"/>
    <x v="112"/>
    <x v="2"/>
    <n v="501.66"/>
    <n v="460.85"/>
    <n v="962.51"/>
    <n v="8"/>
    <n v="13950"/>
    <n v="139500"/>
    <n v="7.0000000000000007E-2"/>
    <x v="0"/>
    <x v="0"/>
    <x v="0"/>
    <x v="0"/>
    <x v="0"/>
    <x v="0"/>
    <x v="0"/>
    <x v="0"/>
    <x v="0"/>
    <x v="0"/>
  </r>
  <r>
    <x v="0"/>
    <x v="3"/>
    <x v="32"/>
    <x v="113"/>
    <x v="2"/>
    <n v="0"/>
    <n v="0"/>
    <n v="0"/>
    <n v="0"/>
    <n v="5177"/>
    <n v="36239"/>
    <n v="0"/>
    <x v="0"/>
    <x v="0"/>
    <x v="0"/>
    <x v="0"/>
    <x v="0"/>
    <x v="0"/>
    <x v="0"/>
    <x v="0"/>
    <x v="0"/>
    <x v="0"/>
  </r>
  <r>
    <x v="0"/>
    <x v="3"/>
    <x v="32"/>
    <x v="114"/>
    <x v="2"/>
    <n v="0"/>
    <n v="0"/>
    <n v="0"/>
    <n v="0"/>
    <n v="31000"/>
    <n v="217000"/>
    <n v="0"/>
    <x v="0"/>
    <x v="0"/>
    <x v="0"/>
    <x v="0"/>
    <x v="0"/>
    <x v="0"/>
    <x v="0"/>
    <x v="0"/>
    <x v="0"/>
    <x v="0"/>
  </r>
  <r>
    <x v="0"/>
    <x v="3"/>
    <x v="32"/>
    <x v="115"/>
    <x v="2"/>
    <n v="0"/>
    <n v="0"/>
    <n v="0"/>
    <n v="0"/>
    <n v="0"/>
    <n v="0"/>
    <n v="0"/>
    <x v="0"/>
    <x v="0"/>
    <x v="0"/>
    <x v="0"/>
    <x v="0"/>
    <x v="0"/>
    <x v="0"/>
    <x v="0"/>
    <x v="0"/>
    <x v="0"/>
  </r>
  <r>
    <x v="0"/>
    <x v="3"/>
    <x v="32"/>
    <x v="116"/>
    <x v="2"/>
    <n v="54.34"/>
    <n v="217.36"/>
    <n v="271.70000000000005"/>
    <n v="2"/>
    <n v="0"/>
    <n v="0"/>
    <n v="0"/>
    <x v="0"/>
    <x v="0"/>
    <x v="0"/>
    <x v="0"/>
    <x v="0"/>
    <x v="0"/>
    <x v="0"/>
    <x v="0"/>
    <x v="0"/>
    <x v="0"/>
  </r>
  <r>
    <x v="0"/>
    <x v="3"/>
    <x v="32"/>
    <x v="132"/>
    <x v="2"/>
    <n v="309.60000000000002"/>
    <n v="0"/>
    <n v="309.60000000000002"/>
    <n v="2"/>
    <e v="#N/A"/>
    <e v="#N/A"/>
    <n v="0"/>
    <x v="0"/>
    <x v="0"/>
    <x v="0"/>
    <x v="0"/>
    <x v="0"/>
    <x v="0"/>
    <x v="0"/>
    <x v="0"/>
    <x v="0"/>
    <x v="0"/>
  </r>
  <r>
    <x v="0"/>
    <x v="3"/>
    <x v="33"/>
    <x v="117"/>
    <x v="2"/>
    <n v="1317.21"/>
    <n v="890.65"/>
    <n v="2207.86"/>
    <n v="16"/>
    <n v="0"/>
    <n v="0"/>
    <n v="0"/>
    <x v="0"/>
    <x v="0"/>
    <x v="0"/>
    <x v="0"/>
    <x v="0"/>
    <x v="0"/>
    <x v="0"/>
    <x v="0"/>
    <x v="0"/>
    <x v="0"/>
  </r>
  <r>
    <x v="0"/>
    <x v="3"/>
    <x v="33"/>
    <x v="118"/>
    <x v="2"/>
    <n v="2021.79"/>
    <n v="5710.9"/>
    <n v="7732.69"/>
    <n v="67"/>
    <n v="0"/>
    <n v="0"/>
    <n v="0"/>
    <x v="0"/>
    <x v="0"/>
    <x v="0"/>
    <x v="0"/>
    <x v="0"/>
    <x v="0"/>
    <x v="0"/>
    <x v="0"/>
    <x v="0"/>
    <x v="0"/>
  </r>
  <r>
    <x v="0"/>
    <x v="3"/>
    <x v="0"/>
    <x v="0"/>
    <x v="3"/>
    <n v="6520.49"/>
    <n v="6147.76"/>
    <n v="12668.25"/>
    <n v="287"/>
    <n v="24475"/>
    <n v="171325"/>
    <n v="0.52"/>
    <x v="0"/>
    <x v="0"/>
    <x v="0"/>
    <x v="0"/>
    <x v="0"/>
    <x v="0"/>
    <x v="0"/>
    <x v="0"/>
    <x v="0"/>
    <x v="0"/>
  </r>
  <r>
    <x v="0"/>
    <x v="3"/>
    <x v="0"/>
    <x v="1"/>
    <x v="3"/>
    <n v="6953.7"/>
    <n v="8430.7099999999991"/>
    <n v="15384.41"/>
    <n v="346"/>
    <n v="24383"/>
    <n v="170681"/>
    <n v="0.63"/>
    <x v="0"/>
    <x v="0"/>
    <x v="0"/>
    <x v="0"/>
    <x v="0"/>
    <x v="0"/>
    <x v="0"/>
    <x v="0"/>
    <x v="0"/>
    <x v="0"/>
  </r>
  <r>
    <x v="0"/>
    <x v="3"/>
    <x v="0"/>
    <x v="2"/>
    <x v="3"/>
    <n v="25352.880000000001"/>
    <n v="17158.04"/>
    <n v="42510.92"/>
    <n v="873"/>
    <n v="8165"/>
    <n v="57155"/>
    <n v="5.21"/>
    <x v="0"/>
    <x v="0"/>
    <x v="0"/>
    <x v="0"/>
    <x v="0"/>
    <x v="0"/>
    <x v="0"/>
    <x v="0"/>
    <x v="0"/>
    <x v="0"/>
  </r>
  <r>
    <x v="0"/>
    <x v="3"/>
    <x v="0"/>
    <x v="3"/>
    <x v="3"/>
    <n v="17425.330000000002"/>
    <n v="12120.49"/>
    <n v="29545.82"/>
    <n v="667"/>
    <n v="8437"/>
    <n v="59059"/>
    <n v="3.5"/>
    <x v="0"/>
    <x v="0"/>
    <x v="0"/>
    <x v="0"/>
    <x v="0"/>
    <x v="0"/>
    <x v="0"/>
    <x v="0"/>
    <x v="0"/>
    <x v="0"/>
  </r>
  <r>
    <x v="0"/>
    <x v="3"/>
    <x v="0"/>
    <x v="4"/>
    <x v="3"/>
    <n v="24866.19"/>
    <n v="17229.759999999998"/>
    <n v="42095.95"/>
    <n v="939"/>
    <n v="8437"/>
    <n v="59059"/>
    <n v="4.99"/>
    <x v="0"/>
    <x v="0"/>
    <x v="0"/>
    <x v="0"/>
    <x v="0"/>
    <x v="0"/>
    <x v="0"/>
    <x v="0"/>
    <x v="0"/>
    <x v="0"/>
  </r>
  <r>
    <x v="0"/>
    <x v="3"/>
    <x v="0"/>
    <x v="6"/>
    <x v="3"/>
    <n v="489.85"/>
    <n v="373.7"/>
    <n v="863.55"/>
    <n v="26"/>
    <n v="0"/>
    <n v="0"/>
    <n v="0"/>
    <x v="0"/>
    <x v="0"/>
    <x v="0"/>
    <x v="0"/>
    <x v="0"/>
    <x v="0"/>
    <x v="0"/>
    <x v="0"/>
    <x v="0"/>
    <x v="0"/>
  </r>
  <r>
    <x v="0"/>
    <x v="3"/>
    <x v="0"/>
    <x v="7"/>
    <x v="3"/>
    <n v="12697.27"/>
    <n v="10825.92"/>
    <n v="23523.190000000002"/>
    <n v="423"/>
    <n v="5821"/>
    <n v="40747"/>
    <n v="4.04"/>
    <x v="0"/>
    <x v="0"/>
    <x v="0"/>
    <x v="0"/>
    <x v="0"/>
    <x v="0"/>
    <x v="0"/>
    <x v="0"/>
    <x v="0"/>
    <x v="0"/>
  </r>
  <r>
    <x v="0"/>
    <x v="3"/>
    <x v="0"/>
    <x v="8"/>
    <x v="3"/>
    <n v="18379.259999999998"/>
    <n v="12542.6"/>
    <n v="30921.86"/>
    <n v="726"/>
    <n v="0"/>
    <n v="0"/>
    <n v="0"/>
    <x v="0"/>
    <x v="0"/>
    <x v="0"/>
    <x v="0"/>
    <x v="0"/>
    <x v="0"/>
    <x v="0"/>
    <x v="0"/>
    <x v="0"/>
    <x v="0"/>
  </r>
  <r>
    <x v="0"/>
    <x v="3"/>
    <x v="0"/>
    <x v="119"/>
    <x v="3"/>
    <n v="452.66"/>
    <n v="4330.72"/>
    <n v="4783.38"/>
    <n v="109"/>
    <e v="#N/A"/>
    <e v="#N/A"/>
    <n v="0"/>
    <x v="0"/>
    <x v="0"/>
    <x v="0"/>
    <x v="0"/>
    <x v="0"/>
    <x v="0"/>
    <x v="0"/>
    <x v="0"/>
    <x v="0"/>
    <x v="0"/>
  </r>
  <r>
    <x v="0"/>
    <x v="3"/>
    <x v="1"/>
    <x v="9"/>
    <x v="3"/>
    <n v="10470.51"/>
    <n v="11738"/>
    <n v="22208.510000000002"/>
    <n v="380"/>
    <n v="0"/>
    <n v="0"/>
    <n v="0"/>
    <x v="0"/>
    <x v="0"/>
    <x v="0"/>
    <x v="0"/>
    <x v="0"/>
    <x v="0"/>
    <x v="0"/>
    <x v="0"/>
    <x v="0"/>
    <x v="0"/>
  </r>
  <r>
    <x v="0"/>
    <x v="3"/>
    <x v="1"/>
    <x v="10"/>
    <x v="3"/>
    <n v="5296.45"/>
    <n v="9607.34"/>
    <n v="14903.79"/>
    <n v="296"/>
    <n v="44423"/>
    <n v="310961"/>
    <n v="0.34"/>
    <x v="0"/>
    <x v="0"/>
    <x v="0"/>
    <x v="0"/>
    <x v="0"/>
    <x v="0"/>
    <x v="0"/>
    <x v="0"/>
    <x v="0"/>
    <x v="0"/>
  </r>
  <r>
    <x v="0"/>
    <x v="3"/>
    <x v="1"/>
    <x v="11"/>
    <x v="3"/>
    <n v="6166.2"/>
    <n v="6534.2"/>
    <n v="12700.4"/>
    <n v="21"/>
    <n v="31000"/>
    <n v="217000"/>
    <n v="0.41"/>
    <x v="0"/>
    <x v="0"/>
    <x v="0"/>
    <x v="0"/>
    <x v="0"/>
    <x v="0"/>
    <x v="0"/>
    <x v="0"/>
    <x v="0"/>
    <x v="0"/>
  </r>
  <r>
    <x v="0"/>
    <x v="3"/>
    <x v="1"/>
    <x v="12"/>
    <x v="3"/>
    <n v="0"/>
    <n v="0"/>
    <n v="0"/>
    <n v="0"/>
    <n v="0"/>
    <n v="0"/>
    <n v="0"/>
    <x v="0"/>
    <x v="0"/>
    <x v="0"/>
    <x v="0"/>
    <x v="0"/>
    <x v="0"/>
    <x v="0"/>
    <x v="0"/>
    <x v="0"/>
    <x v="0"/>
  </r>
  <r>
    <x v="0"/>
    <x v="3"/>
    <x v="1"/>
    <x v="13"/>
    <x v="3"/>
    <n v="0"/>
    <n v="0"/>
    <n v="0"/>
    <n v="0"/>
    <n v="0"/>
    <n v="0"/>
    <n v="0"/>
    <x v="0"/>
    <x v="0"/>
    <x v="0"/>
    <x v="0"/>
    <x v="0"/>
    <x v="0"/>
    <x v="0"/>
    <x v="0"/>
    <x v="0"/>
    <x v="0"/>
  </r>
  <r>
    <x v="0"/>
    <x v="3"/>
    <x v="1"/>
    <x v="14"/>
    <x v="3"/>
    <n v="2976.75"/>
    <n v="4789.12"/>
    <n v="7765.87"/>
    <n v="128"/>
    <n v="29977"/>
    <n v="209839"/>
    <n v="0.26"/>
    <x v="0"/>
    <x v="0"/>
    <x v="0"/>
    <x v="0"/>
    <x v="0"/>
    <x v="0"/>
    <x v="0"/>
    <x v="0"/>
    <x v="0"/>
    <x v="0"/>
  </r>
  <r>
    <x v="0"/>
    <x v="3"/>
    <x v="1"/>
    <x v="15"/>
    <x v="3"/>
    <n v="4.68"/>
    <n v="42.12"/>
    <n v="46.8"/>
    <n v="1"/>
    <n v="0"/>
    <n v="0"/>
    <n v="0"/>
    <x v="0"/>
    <x v="0"/>
    <x v="0"/>
    <x v="0"/>
    <x v="0"/>
    <x v="0"/>
    <x v="0"/>
    <x v="0"/>
    <x v="0"/>
    <x v="0"/>
  </r>
  <r>
    <x v="0"/>
    <x v="3"/>
    <x v="2"/>
    <x v="16"/>
    <x v="3"/>
    <n v="9180.19"/>
    <n v="2235.9299999999998"/>
    <n v="11416.12"/>
    <n v="59"/>
    <n v="43400"/>
    <n v="303800"/>
    <n v="0.26"/>
    <x v="0"/>
    <x v="0"/>
    <x v="0"/>
    <x v="0"/>
    <x v="0"/>
    <x v="0"/>
    <x v="0"/>
    <x v="0"/>
    <x v="0"/>
    <x v="0"/>
  </r>
  <r>
    <x v="0"/>
    <x v="3"/>
    <x v="2"/>
    <x v="17"/>
    <x v="3"/>
    <n v="1718.05"/>
    <n v="735.33"/>
    <n v="2453.38"/>
    <n v="54"/>
    <n v="39277"/>
    <n v="274939"/>
    <n v="0.06"/>
    <x v="0"/>
    <x v="0"/>
    <x v="0"/>
    <x v="0"/>
    <x v="0"/>
    <x v="0"/>
    <x v="0"/>
    <x v="0"/>
    <x v="0"/>
    <x v="0"/>
  </r>
  <r>
    <x v="0"/>
    <x v="3"/>
    <x v="2"/>
    <x v="18"/>
    <x v="3"/>
    <n v="2.57"/>
    <n v="314.77"/>
    <n v="317.33999999999997"/>
    <n v="6"/>
    <n v="0"/>
    <n v="0"/>
    <n v="0"/>
    <x v="0"/>
    <x v="0"/>
    <x v="0"/>
    <x v="0"/>
    <x v="0"/>
    <x v="0"/>
    <x v="0"/>
    <x v="0"/>
    <x v="0"/>
    <x v="0"/>
  </r>
  <r>
    <x v="0"/>
    <x v="3"/>
    <x v="3"/>
    <x v="19"/>
    <x v="3"/>
    <n v="558.94000000000005"/>
    <n v="1887.47"/>
    <n v="2446.41"/>
    <n v="38"/>
    <n v="31000"/>
    <n v="310000"/>
    <n v="0.08"/>
    <x v="0"/>
    <x v="0"/>
    <x v="0"/>
    <x v="0"/>
    <x v="0"/>
    <x v="0"/>
    <x v="0"/>
    <x v="0"/>
    <x v="0"/>
    <x v="0"/>
  </r>
  <r>
    <x v="0"/>
    <x v="3"/>
    <x v="3"/>
    <x v="20"/>
    <x v="3"/>
    <n v="12.6"/>
    <n v="0"/>
    <n v="12.6"/>
    <n v="1"/>
    <n v="0"/>
    <n v="0"/>
    <n v="0"/>
    <x v="0"/>
    <x v="0"/>
    <x v="0"/>
    <x v="0"/>
    <x v="0"/>
    <x v="0"/>
    <x v="0"/>
    <x v="0"/>
    <x v="0"/>
    <x v="0"/>
  </r>
  <r>
    <x v="0"/>
    <x v="3"/>
    <x v="3"/>
    <x v="21"/>
    <x v="3"/>
    <n v="2588.9"/>
    <n v="242.66"/>
    <n v="2831.56"/>
    <n v="26"/>
    <n v="62000"/>
    <n v="620000"/>
    <n v="0.05"/>
    <x v="0"/>
    <x v="0"/>
    <x v="0"/>
    <x v="0"/>
    <x v="0"/>
    <x v="0"/>
    <x v="0"/>
    <x v="0"/>
    <x v="0"/>
    <x v="0"/>
  </r>
  <r>
    <x v="0"/>
    <x v="3"/>
    <x v="4"/>
    <x v="23"/>
    <x v="3"/>
    <n v="1.3"/>
    <n v="27.3"/>
    <n v="28.6"/>
    <n v="1"/>
    <n v="12710"/>
    <n v="88970"/>
    <n v="0"/>
    <x v="0"/>
    <x v="0"/>
    <x v="0"/>
    <x v="0"/>
    <x v="0"/>
    <x v="0"/>
    <x v="0"/>
    <x v="0"/>
    <x v="0"/>
    <x v="0"/>
  </r>
  <r>
    <x v="0"/>
    <x v="3"/>
    <x v="4"/>
    <x v="24"/>
    <x v="3"/>
    <n v="0"/>
    <n v="0"/>
    <n v="0"/>
    <n v="0"/>
    <n v="11377"/>
    <n v="79639"/>
    <n v="0"/>
    <x v="0"/>
    <x v="0"/>
    <x v="0"/>
    <x v="0"/>
    <x v="0"/>
    <x v="0"/>
    <x v="0"/>
    <x v="0"/>
    <x v="0"/>
    <x v="0"/>
  </r>
  <r>
    <x v="0"/>
    <x v="3"/>
    <x v="4"/>
    <x v="120"/>
    <x v="3"/>
    <n v="0"/>
    <n v="0"/>
    <n v="0"/>
    <n v="0"/>
    <e v="#N/A"/>
    <e v="#N/A"/>
    <n v="0"/>
    <x v="0"/>
    <x v="0"/>
    <x v="0"/>
    <x v="0"/>
    <x v="0"/>
    <x v="0"/>
    <x v="0"/>
    <x v="0"/>
    <x v="0"/>
    <x v="0"/>
  </r>
  <r>
    <x v="0"/>
    <x v="3"/>
    <x v="4"/>
    <x v="127"/>
    <x v="3"/>
    <n v="0"/>
    <n v="0"/>
    <n v="0"/>
    <n v="0"/>
    <e v="#N/A"/>
    <e v="#N/A"/>
    <n v="0"/>
    <x v="0"/>
    <x v="0"/>
    <x v="0"/>
    <x v="0"/>
    <x v="0"/>
    <x v="0"/>
    <x v="0"/>
    <x v="0"/>
    <x v="0"/>
    <x v="0"/>
  </r>
  <r>
    <x v="0"/>
    <x v="3"/>
    <x v="5"/>
    <x v="25"/>
    <x v="3"/>
    <n v="0"/>
    <n v="0"/>
    <n v="0"/>
    <n v="0"/>
    <n v="0"/>
    <n v="0"/>
    <n v="0"/>
    <x v="0"/>
    <x v="0"/>
    <x v="0"/>
    <x v="0"/>
    <x v="0"/>
    <x v="0"/>
    <x v="0"/>
    <x v="0"/>
    <x v="0"/>
    <x v="0"/>
  </r>
  <r>
    <x v="0"/>
    <x v="3"/>
    <x v="5"/>
    <x v="26"/>
    <x v="3"/>
    <n v="0"/>
    <n v="0"/>
    <n v="0"/>
    <n v="0"/>
    <n v="0"/>
    <n v="0"/>
    <n v="0"/>
    <x v="0"/>
    <x v="0"/>
    <x v="0"/>
    <x v="0"/>
    <x v="0"/>
    <x v="0"/>
    <x v="0"/>
    <x v="0"/>
    <x v="0"/>
    <x v="0"/>
  </r>
  <r>
    <x v="0"/>
    <x v="3"/>
    <x v="5"/>
    <x v="27"/>
    <x v="3"/>
    <n v="109.22"/>
    <n v="145.37"/>
    <n v="254.59"/>
    <n v="10"/>
    <n v="16523"/>
    <n v="165230"/>
    <n v="0.02"/>
    <x v="0"/>
    <x v="0"/>
    <x v="0"/>
    <x v="0"/>
    <x v="0"/>
    <x v="0"/>
    <x v="0"/>
    <x v="0"/>
    <x v="0"/>
    <x v="0"/>
  </r>
  <r>
    <x v="0"/>
    <x v="3"/>
    <x v="5"/>
    <x v="29"/>
    <x v="3"/>
    <n v="0"/>
    <n v="0"/>
    <n v="0"/>
    <n v="0"/>
    <n v="0"/>
    <n v="0"/>
    <n v="0"/>
    <x v="0"/>
    <x v="0"/>
    <x v="0"/>
    <x v="0"/>
    <x v="0"/>
    <x v="0"/>
    <x v="0"/>
    <x v="0"/>
    <x v="0"/>
    <x v="0"/>
  </r>
  <r>
    <x v="0"/>
    <x v="3"/>
    <x v="6"/>
    <x v="30"/>
    <x v="3"/>
    <n v="9520.01"/>
    <n v="11889.06"/>
    <n v="21409.07"/>
    <n v="66"/>
    <n v="0"/>
    <n v="0"/>
    <n v="0"/>
    <x v="0"/>
    <x v="0"/>
    <x v="0"/>
    <x v="0"/>
    <x v="0"/>
    <x v="0"/>
    <x v="0"/>
    <x v="0"/>
    <x v="0"/>
    <x v="0"/>
  </r>
  <r>
    <x v="0"/>
    <x v="3"/>
    <x v="6"/>
    <x v="31"/>
    <x v="3"/>
    <n v="33263.58"/>
    <n v="27778.44"/>
    <n v="61042.020000000004"/>
    <n v="156"/>
    <n v="34100"/>
    <n v="238700"/>
    <n v="1.79"/>
    <x v="0"/>
    <x v="0"/>
    <x v="0"/>
    <x v="0"/>
    <x v="0"/>
    <x v="0"/>
    <x v="0"/>
    <x v="0"/>
    <x v="0"/>
    <x v="0"/>
  </r>
  <r>
    <x v="0"/>
    <x v="3"/>
    <x v="6"/>
    <x v="32"/>
    <x v="3"/>
    <n v="14458.69"/>
    <n v="15114.33"/>
    <n v="29573.02"/>
    <n v="124"/>
    <n v="17577"/>
    <n v="123039"/>
    <n v="1.68"/>
    <x v="0"/>
    <x v="0"/>
    <x v="0"/>
    <x v="0"/>
    <x v="0"/>
    <x v="0"/>
    <x v="0"/>
    <x v="0"/>
    <x v="0"/>
    <x v="0"/>
  </r>
  <r>
    <x v="0"/>
    <x v="3"/>
    <x v="6"/>
    <x v="33"/>
    <x v="3"/>
    <n v="21311.52"/>
    <n v="11250.38"/>
    <n v="32561.9"/>
    <n v="65"/>
    <n v="0"/>
    <n v="0"/>
    <n v="0"/>
    <x v="0"/>
    <x v="0"/>
    <x v="0"/>
    <x v="0"/>
    <x v="0"/>
    <x v="0"/>
    <x v="0"/>
    <x v="0"/>
    <x v="0"/>
    <x v="0"/>
  </r>
  <r>
    <x v="0"/>
    <x v="3"/>
    <x v="7"/>
    <x v="34"/>
    <x v="3"/>
    <n v="80.099999999999994"/>
    <n v="186"/>
    <n v="266.10000000000002"/>
    <n v="4"/>
    <n v="67177"/>
    <n v="470239"/>
    <n v="0"/>
    <x v="0"/>
    <x v="0"/>
    <x v="0"/>
    <x v="0"/>
    <x v="0"/>
    <x v="0"/>
    <x v="0"/>
    <x v="0"/>
    <x v="0"/>
    <x v="0"/>
  </r>
  <r>
    <x v="0"/>
    <x v="3"/>
    <x v="8"/>
    <x v="35"/>
    <x v="3"/>
    <n v="550.32000000000005"/>
    <n v="396.07"/>
    <n v="946.3900000000001"/>
    <n v="10"/>
    <n v="0"/>
    <n v="0"/>
    <n v="0"/>
    <x v="0"/>
    <x v="0"/>
    <x v="0"/>
    <x v="0"/>
    <x v="0"/>
    <x v="0"/>
    <x v="0"/>
    <x v="0"/>
    <x v="0"/>
    <x v="0"/>
  </r>
  <r>
    <x v="0"/>
    <x v="3"/>
    <x v="8"/>
    <x v="36"/>
    <x v="3"/>
    <n v="785.7"/>
    <n v="340.08"/>
    <n v="1125.78"/>
    <n v="18"/>
    <n v="0"/>
    <n v="0"/>
    <n v="0"/>
    <x v="0"/>
    <x v="0"/>
    <x v="0"/>
    <x v="0"/>
    <x v="0"/>
    <x v="0"/>
    <x v="0"/>
    <x v="0"/>
    <x v="0"/>
    <x v="0"/>
  </r>
  <r>
    <x v="0"/>
    <x v="3"/>
    <x v="9"/>
    <x v="37"/>
    <x v="3"/>
    <n v="7005.87"/>
    <n v="1854.33"/>
    <n v="8860.2000000000007"/>
    <n v="20"/>
    <n v="32023"/>
    <n v="224161"/>
    <n v="0.28000000000000003"/>
    <x v="0"/>
    <x v="0"/>
    <x v="0"/>
    <x v="0"/>
    <x v="0"/>
    <x v="0"/>
    <x v="0"/>
    <x v="0"/>
    <x v="0"/>
    <x v="0"/>
  </r>
  <r>
    <x v="0"/>
    <x v="3"/>
    <x v="9"/>
    <x v="38"/>
    <x v="3"/>
    <n v="0"/>
    <n v="26"/>
    <n v="26"/>
    <n v="1"/>
    <n v="0"/>
    <n v="0"/>
    <n v="0"/>
    <x v="0"/>
    <x v="0"/>
    <x v="0"/>
    <x v="0"/>
    <x v="0"/>
    <x v="0"/>
    <x v="0"/>
    <x v="0"/>
    <x v="0"/>
    <x v="0"/>
  </r>
  <r>
    <x v="0"/>
    <x v="3"/>
    <x v="9"/>
    <x v="39"/>
    <x v="3"/>
    <n v="10158.5"/>
    <n v="5049.21"/>
    <n v="15207.71"/>
    <n v="33"/>
    <n v="18352"/>
    <n v="128464"/>
    <n v="0.83"/>
    <x v="0"/>
    <x v="0"/>
    <x v="0"/>
    <x v="0"/>
    <x v="0"/>
    <x v="0"/>
    <x v="0"/>
    <x v="0"/>
    <x v="0"/>
    <x v="0"/>
  </r>
  <r>
    <x v="0"/>
    <x v="3"/>
    <x v="9"/>
    <x v="40"/>
    <x v="3"/>
    <n v="11014.81"/>
    <n v="1135.99"/>
    <n v="12150.8"/>
    <n v="18"/>
    <n v="28923"/>
    <n v="202461"/>
    <n v="0.42"/>
    <x v="0"/>
    <x v="0"/>
    <x v="0"/>
    <x v="0"/>
    <x v="0"/>
    <x v="0"/>
    <x v="0"/>
    <x v="0"/>
    <x v="0"/>
    <x v="0"/>
  </r>
  <r>
    <x v="0"/>
    <x v="3"/>
    <x v="9"/>
    <x v="41"/>
    <x v="3"/>
    <n v="0"/>
    <n v="0"/>
    <n v="0"/>
    <n v="0"/>
    <n v="0"/>
    <n v="0"/>
    <n v="0"/>
    <x v="0"/>
    <x v="0"/>
    <x v="0"/>
    <x v="0"/>
    <x v="0"/>
    <x v="0"/>
    <x v="0"/>
    <x v="0"/>
    <x v="0"/>
    <x v="0"/>
  </r>
  <r>
    <x v="0"/>
    <x v="3"/>
    <x v="10"/>
    <x v="42"/>
    <x v="3"/>
    <n v="122.4"/>
    <n v="217.5"/>
    <n v="339.9"/>
    <n v="4"/>
    <n v="0"/>
    <n v="0"/>
    <n v="0"/>
    <x v="0"/>
    <x v="0"/>
    <x v="0"/>
    <x v="0"/>
    <x v="0"/>
    <x v="0"/>
    <x v="0"/>
    <x v="0"/>
    <x v="0"/>
    <x v="0"/>
  </r>
  <r>
    <x v="0"/>
    <x v="3"/>
    <x v="10"/>
    <x v="43"/>
    <x v="3"/>
    <n v="1994.96"/>
    <n v="242.8"/>
    <n v="2237.7600000000002"/>
    <n v="13"/>
    <n v="0"/>
    <n v="0"/>
    <n v="0"/>
    <x v="0"/>
    <x v="0"/>
    <x v="0"/>
    <x v="0"/>
    <x v="0"/>
    <x v="0"/>
    <x v="0"/>
    <x v="0"/>
    <x v="0"/>
    <x v="0"/>
  </r>
  <r>
    <x v="0"/>
    <x v="3"/>
    <x v="10"/>
    <x v="44"/>
    <x v="3"/>
    <n v="3314.42"/>
    <n v="3114.88"/>
    <n v="6429.3"/>
    <n v="20"/>
    <n v="23777"/>
    <n v="237770"/>
    <n v="0.27"/>
    <x v="0"/>
    <x v="0"/>
    <x v="0"/>
    <x v="0"/>
    <x v="0"/>
    <x v="0"/>
    <x v="0"/>
    <x v="0"/>
    <x v="0"/>
    <x v="0"/>
  </r>
  <r>
    <x v="0"/>
    <x v="3"/>
    <x v="10"/>
    <x v="45"/>
    <x v="3"/>
    <n v="89.1"/>
    <n v="0"/>
    <n v="89.1"/>
    <n v="1"/>
    <n v="0"/>
    <n v="0"/>
    <n v="0"/>
    <x v="0"/>
    <x v="0"/>
    <x v="0"/>
    <x v="0"/>
    <x v="0"/>
    <x v="0"/>
    <x v="0"/>
    <x v="0"/>
    <x v="0"/>
    <x v="0"/>
  </r>
  <r>
    <x v="0"/>
    <x v="3"/>
    <x v="10"/>
    <x v="46"/>
    <x v="3"/>
    <n v="311.39999999999998"/>
    <n v="0"/>
    <n v="311.39999999999998"/>
    <n v="6"/>
    <n v="0"/>
    <n v="0"/>
    <n v="0"/>
    <x v="0"/>
    <x v="0"/>
    <x v="0"/>
    <x v="0"/>
    <x v="0"/>
    <x v="0"/>
    <x v="0"/>
    <x v="0"/>
    <x v="0"/>
    <x v="0"/>
  </r>
  <r>
    <x v="0"/>
    <x v="3"/>
    <x v="10"/>
    <x v="47"/>
    <x v="3"/>
    <n v="227.81"/>
    <n v="90.09"/>
    <n v="317.89999999999998"/>
    <n v="3"/>
    <n v="0"/>
    <n v="0"/>
    <n v="0"/>
    <x v="0"/>
    <x v="0"/>
    <x v="0"/>
    <x v="0"/>
    <x v="0"/>
    <x v="0"/>
    <x v="0"/>
    <x v="0"/>
    <x v="0"/>
    <x v="0"/>
  </r>
  <r>
    <x v="0"/>
    <x v="3"/>
    <x v="10"/>
    <x v="48"/>
    <x v="3"/>
    <n v="423.9"/>
    <n v="0"/>
    <n v="423.9"/>
    <n v="4"/>
    <n v="33077"/>
    <n v="330770"/>
    <n v="0.01"/>
    <x v="0"/>
    <x v="0"/>
    <x v="0"/>
    <x v="0"/>
    <x v="0"/>
    <x v="0"/>
    <x v="0"/>
    <x v="0"/>
    <x v="0"/>
    <x v="0"/>
  </r>
  <r>
    <x v="0"/>
    <x v="3"/>
    <x v="10"/>
    <x v="49"/>
    <x v="3"/>
    <n v="396"/>
    <n v="0"/>
    <n v="396"/>
    <n v="3"/>
    <n v="67177"/>
    <n v="671770"/>
    <n v="0.01"/>
    <x v="0"/>
    <x v="0"/>
    <x v="0"/>
    <x v="0"/>
    <x v="0"/>
    <x v="0"/>
    <x v="0"/>
    <x v="0"/>
    <x v="0"/>
    <x v="0"/>
  </r>
  <r>
    <x v="0"/>
    <x v="3"/>
    <x v="10"/>
    <x v="50"/>
    <x v="3"/>
    <n v="0"/>
    <n v="0"/>
    <n v="0"/>
    <n v="0"/>
    <n v="36177"/>
    <n v="361770"/>
    <n v="0"/>
    <x v="0"/>
    <x v="0"/>
    <x v="0"/>
    <x v="0"/>
    <x v="0"/>
    <x v="0"/>
    <x v="0"/>
    <x v="0"/>
    <x v="0"/>
    <x v="0"/>
  </r>
  <r>
    <x v="0"/>
    <x v="3"/>
    <x v="11"/>
    <x v="52"/>
    <x v="3"/>
    <n v="390.5"/>
    <n v="0"/>
    <n v="390.5"/>
    <n v="6"/>
    <n v="0"/>
    <n v="0"/>
    <n v="0"/>
    <x v="0"/>
    <x v="0"/>
    <x v="0"/>
    <x v="0"/>
    <x v="0"/>
    <x v="0"/>
    <x v="0"/>
    <x v="0"/>
    <x v="0"/>
    <x v="0"/>
  </r>
  <r>
    <x v="0"/>
    <x v="3"/>
    <x v="12"/>
    <x v="53"/>
    <x v="3"/>
    <n v="0"/>
    <n v="0"/>
    <n v="0"/>
    <n v="0"/>
    <n v="0"/>
    <n v="0"/>
    <n v="0"/>
    <x v="0"/>
    <x v="0"/>
    <x v="0"/>
    <x v="0"/>
    <x v="0"/>
    <x v="0"/>
    <x v="0"/>
    <x v="0"/>
    <x v="0"/>
    <x v="0"/>
  </r>
  <r>
    <x v="0"/>
    <x v="3"/>
    <x v="12"/>
    <x v="54"/>
    <x v="3"/>
    <n v="0"/>
    <n v="0"/>
    <n v="0"/>
    <n v="0"/>
    <n v="0"/>
    <n v="0"/>
    <n v="0"/>
    <x v="0"/>
    <x v="0"/>
    <x v="0"/>
    <x v="0"/>
    <x v="0"/>
    <x v="0"/>
    <x v="0"/>
    <x v="0"/>
    <x v="0"/>
    <x v="0"/>
  </r>
  <r>
    <x v="0"/>
    <x v="3"/>
    <x v="12"/>
    <x v="55"/>
    <x v="3"/>
    <n v="0"/>
    <n v="0"/>
    <n v="0"/>
    <n v="0"/>
    <n v="0"/>
    <n v="0"/>
    <n v="0"/>
    <x v="0"/>
    <x v="0"/>
    <x v="0"/>
    <x v="0"/>
    <x v="0"/>
    <x v="0"/>
    <x v="0"/>
    <x v="0"/>
    <x v="0"/>
    <x v="0"/>
  </r>
  <r>
    <x v="0"/>
    <x v="3"/>
    <x v="13"/>
    <x v="56"/>
    <x v="3"/>
    <n v="0"/>
    <n v="0"/>
    <n v="0"/>
    <n v="0"/>
    <n v="0"/>
    <n v="0"/>
    <n v="0"/>
    <x v="0"/>
    <x v="0"/>
    <x v="0"/>
    <x v="0"/>
    <x v="0"/>
    <x v="0"/>
    <x v="0"/>
    <x v="0"/>
    <x v="0"/>
    <x v="0"/>
  </r>
  <r>
    <x v="0"/>
    <x v="3"/>
    <x v="13"/>
    <x v="57"/>
    <x v="3"/>
    <n v="1074.42"/>
    <n v="1349.88"/>
    <n v="2424.3000000000002"/>
    <n v="22"/>
    <n v="24273"/>
    <n v="242730"/>
    <n v="0.1"/>
    <x v="0"/>
    <x v="0"/>
    <x v="0"/>
    <x v="0"/>
    <x v="0"/>
    <x v="0"/>
    <x v="0"/>
    <x v="0"/>
    <x v="0"/>
    <x v="0"/>
  </r>
  <r>
    <x v="0"/>
    <x v="3"/>
    <x v="13"/>
    <x v="58"/>
    <x v="3"/>
    <n v="1597.74"/>
    <n v="4754.1899999999996"/>
    <n v="6351.9299999999994"/>
    <n v="34"/>
    <n v="0"/>
    <n v="0"/>
    <n v="0"/>
    <x v="0"/>
    <x v="0"/>
    <x v="0"/>
    <x v="0"/>
    <x v="0"/>
    <x v="0"/>
    <x v="0"/>
    <x v="0"/>
    <x v="0"/>
    <x v="0"/>
  </r>
  <r>
    <x v="0"/>
    <x v="3"/>
    <x v="34"/>
    <x v="129"/>
    <x v="3"/>
    <n v="0"/>
    <n v="0"/>
    <n v="0"/>
    <n v="0"/>
    <e v="#N/A"/>
    <e v="#N/A"/>
    <n v="0"/>
    <x v="0"/>
    <x v="0"/>
    <x v="0"/>
    <x v="0"/>
    <x v="0"/>
    <x v="0"/>
    <x v="0"/>
    <x v="0"/>
    <x v="0"/>
    <x v="0"/>
  </r>
  <r>
    <x v="0"/>
    <x v="3"/>
    <x v="14"/>
    <x v="130"/>
    <x v="3"/>
    <n v="178.61"/>
    <n v="1179.3599999999999"/>
    <n v="1357.9699999999998"/>
    <n v="32"/>
    <e v="#N/A"/>
    <e v="#N/A"/>
    <n v="0"/>
    <x v="0"/>
    <x v="0"/>
    <x v="0"/>
    <x v="0"/>
    <x v="0"/>
    <x v="0"/>
    <x v="0"/>
    <x v="0"/>
    <x v="0"/>
    <x v="0"/>
  </r>
  <r>
    <x v="0"/>
    <x v="3"/>
    <x v="14"/>
    <x v="59"/>
    <x v="3"/>
    <n v="4.62"/>
    <n v="41.53"/>
    <n v="46.15"/>
    <n v="1"/>
    <n v="8277"/>
    <n v="57939"/>
    <n v="0.01"/>
    <x v="0"/>
    <x v="0"/>
    <x v="0"/>
    <x v="0"/>
    <x v="0"/>
    <x v="0"/>
    <x v="0"/>
    <x v="0"/>
    <x v="0"/>
    <x v="0"/>
  </r>
  <r>
    <x v="0"/>
    <x v="3"/>
    <x v="15"/>
    <x v="60"/>
    <x v="3"/>
    <n v="0"/>
    <n v="0"/>
    <n v="0"/>
    <n v="0"/>
    <n v="0"/>
    <n v="0"/>
    <n v="0"/>
    <x v="0"/>
    <x v="0"/>
    <x v="0"/>
    <x v="0"/>
    <x v="0"/>
    <x v="0"/>
    <x v="0"/>
    <x v="0"/>
    <x v="0"/>
    <x v="0"/>
  </r>
  <r>
    <x v="0"/>
    <x v="3"/>
    <x v="16"/>
    <x v="61"/>
    <x v="3"/>
    <n v="308.10000000000002"/>
    <n v="249.6"/>
    <n v="557.70000000000005"/>
    <n v="4"/>
    <n v="0"/>
    <n v="0"/>
    <n v="0"/>
    <x v="0"/>
    <x v="0"/>
    <x v="0"/>
    <x v="0"/>
    <x v="0"/>
    <x v="0"/>
    <x v="0"/>
    <x v="0"/>
    <x v="0"/>
    <x v="0"/>
  </r>
  <r>
    <x v="0"/>
    <x v="3"/>
    <x v="17"/>
    <x v="62"/>
    <x v="3"/>
    <n v="88.27"/>
    <n v="55.79"/>
    <n v="144.06"/>
    <n v="19"/>
    <n v="0"/>
    <n v="0"/>
    <n v="0"/>
    <x v="0"/>
    <x v="0"/>
    <x v="0"/>
    <x v="0"/>
    <x v="0"/>
    <x v="0"/>
    <x v="0"/>
    <x v="0"/>
    <x v="0"/>
    <x v="0"/>
  </r>
  <r>
    <x v="0"/>
    <x v="3"/>
    <x v="17"/>
    <x v="63"/>
    <x v="3"/>
    <n v="7.2"/>
    <n v="527.35"/>
    <n v="534.55000000000007"/>
    <n v="3"/>
    <n v="0"/>
    <n v="0"/>
    <n v="0"/>
    <x v="0"/>
    <x v="0"/>
    <x v="0"/>
    <x v="0"/>
    <x v="0"/>
    <x v="0"/>
    <x v="0"/>
    <x v="0"/>
    <x v="0"/>
    <x v="0"/>
  </r>
  <r>
    <x v="0"/>
    <x v="3"/>
    <x v="18"/>
    <x v="64"/>
    <x v="3"/>
    <n v="2818.83"/>
    <n v="1018.95"/>
    <n v="3837.7799999999997"/>
    <n v="43"/>
    <n v="22723"/>
    <n v="159061"/>
    <n v="0.17"/>
    <x v="0"/>
    <x v="0"/>
    <x v="0"/>
    <x v="0"/>
    <x v="0"/>
    <x v="0"/>
    <x v="0"/>
    <x v="0"/>
    <x v="0"/>
    <x v="0"/>
  </r>
  <r>
    <x v="0"/>
    <x v="3"/>
    <x v="18"/>
    <x v="65"/>
    <x v="3"/>
    <n v="0"/>
    <n v="0"/>
    <n v="0"/>
    <n v="0"/>
    <n v="0"/>
    <n v="0"/>
    <n v="0"/>
    <x v="0"/>
    <x v="0"/>
    <x v="0"/>
    <x v="0"/>
    <x v="0"/>
    <x v="0"/>
    <x v="0"/>
    <x v="0"/>
    <x v="0"/>
    <x v="0"/>
  </r>
  <r>
    <x v="0"/>
    <x v="3"/>
    <x v="19"/>
    <x v="66"/>
    <x v="3"/>
    <n v="753.3"/>
    <n v="90.09"/>
    <n v="843.39"/>
    <n v="21"/>
    <n v="0"/>
    <n v="0"/>
    <n v="0"/>
    <x v="0"/>
    <x v="0"/>
    <x v="0"/>
    <x v="0"/>
    <x v="0"/>
    <x v="0"/>
    <x v="0"/>
    <x v="0"/>
    <x v="0"/>
    <x v="0"/>
  </r>
  <r>
    <x v="0"/>
    <x v="3"/>
    <x v="20"/>
    <x v="67"/>
    <x v="3"/>
    <n v="23795.46"/>
    <n v="2508.84"/>
    <n v="26304.3"/>
    <n v="17"/>
    <n v="0"/>
    <n v="0"/>
    <n v="0"/>
    <x v="0"/>
    <x v="0"/>
    <x v="0"/>
    <x v="0"/>
    <x v="0"/>
    <x v="0"/>
    <x v="0"/>
    <x v="0"/>
    <x v="0"/>
    <x v="0"/>
  </r>
  <r>
    <x v="0"/>
    <x v="3"/>
    <x v="20"/>
    <x v="68"/>
    <x v="3"/>
    <n v="31387.87"/>
    <n v="6584.76"/>
    <n v="37972.629999999997"/>
    <n v="21"/>
    <n v="0"/>
    <n v="0"/>
    <n v="0"/>
    <x v="0"/>
    <x v="0"/>
    <x v="0"/>
    <x v="0"/>
    <x v="0"/>
    <x v="0"/>
    <x v="0"/>
    <x v="0"/>
    <x v="0"/>
    <x v="0"/>
  </r>
  <r>
    <x v="0"/>
    <x v="3"/>
    <x v="21"/>
    <x v="69"/>
    <x v="3"/>
    <n v="5740.41"/>
    <n v="2483.29"/>
    <n v="8223.7000000000007"/>
    <n v="39"/>
    <n v="31000"/>
    <n v="310000"/>
    <n v="0.27"/>
    <x v="0"/>
    <x v="0"/>
    <x v="0"/>
    <x v="0"/>
    <x v="0"/>
    <x v="0"/>
    <x v="0"/>
    <x v="0"/>
    <x v="0"/>
    <x v="0"/>
  </r>
  <r>
    <x v="0"/>
    <x v="3"/>
    <x v="21"/>
    <x v="70"/>
    <x v="3"/>
    <n v="1997.35"/>
    <n v="797.21"/>
    <n v="2794.56"/>
    <n v="13"/>
    <n v="62000"/>
    <n v="620000"/>
    <n v="0.05"/>
    <x v="0"/>
    <x v="0"/>
    <x v="0"/>
    <x v="0"/>
    <x v="0"/>
    <x v="0"/>
    <x v="0"/>
    <x v="0"/>
    <x v="0"/>
    <x v="0"/>
  </r>
  <r>
    <x v="0"/>
    <x v="3"/>
    <x v="21"/>
    <x v="71"/>
    <x v="3"/>
    <n v="1955.97"/>
    <n v="1491.58"/>
    <n v="3447.55"/>
    <n v="26"/>
    <n v="50623"/>
    <n v="506230"/>
    <n v="7.0000000000000007E-2"/>
    <x v="0"/>
    <x v="0"/>
    <x v="0"/>
    <x v="0"/>
    <x v="0"/>
    <x v="0"/>
    <x v="0"/>
    <x v="0"/>
    <x v="0"/>
    <x v="0"/>
  </r>
  <r>
    <x v="0"/>
    <x v="3"/>
    <x v="21"/>
    <x v="72"/>
    <x v="3"/>
    <n v="5938.73"/>
    <n v="2924.85"/>
    <n v="8863.58"/>
    <n v="54"/>
    <n v="29977"/>
    <n v="299770"/>
    <n v="0.3"/>
    <x v="0"/>
    <x v="0"/>
    <x v="0"/>
    <x v="0"/>
    <x v="0"/>
    <x v="0"/>
    <x v="0"/>
    <x v="0"/>
    <x v="0"/>
    <x v="0"/>
  </r>
  <r>
    <x v="0"/>
    <x v="3"/>
    <x v="21"/>
    <x v="73"/>
    <x v="3"/>
    <n v="2575.2199999999998"/>
    <n v="6773.95"/>
    <n v="9349.17"/>
    <n v="50"/>
    <n v="27900"/>
    <n v="279000"/>
    <n v="0.34"/>
    <x v="0"/>
    <x v="0"/>
    <x v="0"/>
    <x v="0"/>
    <x v="0"/>
    <x v="0"/>
    <x v="0"/>
    <x v="0"/>
    <x v="0"/>
    <x v="0"/>
  </r>
  <r>
    <x v="0"/>
    <x v="3"/>
    <x v="22"/>
    <x v="74"/>
    <x v="3"/>
    <n v="648.29999999999995"/>
    <n v="1407.3"/>
    <n v="2055.6"/>
    <n v="6"/>
    <n v="13423"/>
    <n v="134230"/>
    <n v="0.15"/>
    <x v="0"/>
    <x v="0"/>
    <x v="0"/>
    <x v="0"/>
    <x v="0"/>
    <x v="0"/>
    <x v="0"/>
    <x v="0"/>
    <x v="0"/>
    <x v="0"/>
  </r>
  <r>
    <x v="0"/>
    <x v="3"/>
    <x v="22"/>
    <x v="75"/>
    <x v="3"/>
    <n v="2290.4499999999998"/>
    <n v="2859.05"/>
    <n v="5149.5"/>
    <n v="15"/>
    <n v="14477"/>
    <n v="144770"/>
    <n v="0.36"/>
    <x v="0"/>
    <x v="0"/>
    <x v="0"/>
    <x v="0"/>
    <x v="0"/>
    <x v="0"/>
    <x v="0"/>
    <x v="0"/>
    <x v="0"/>
    <x v="0"/>
  </r>
  <r>
    <x v="0"/>
    <x v="3"/>
    <x v="22"/>
    <x v="71"/>
    <x v="3"/>
    <n v="0"/>
    <n v="0"/>
    <n v="0"/>
    <n v="0"/>
    <n v="50623"/>
    <n v="506230"/>
    <n v="0"/>
    <x v="0"/>
    <x v="0"/>
    <x v="0"/>
    <x v="0"/>
    <x v="0"/>
    <x v="0"/>
    <x v="0"/>
    <x v="0"/>
    <x v="0"/>
    <x v="0"/>
  </r>
  <r>
    <x v="0"/>
    <x v="3"/>
    <x v="22"/>
    <x v="76"/>
    <x v="3"/>
    <n v="1433.26"/>
    <n v="1627.74"/>
    <n v="3061"/>
    <n v="11"/>
    <n v="13950"/>
    <n v="139500"/>
    <n v="0.22"/>
    <x v="0"/>
    <x v="0"/>
    <x v="0"/>
    <x v="0"/>
    <x v="0"/>
    <x v="0"/>
    <x v="0"/>
    <x v="0"/>
    <x v="0"/>
    <x v="0"/>
  </r>
  <r>
    <x v="0"/>
    <x v="3"/>
    <x v="22"/>
    <x v="121"/>
    <x v="3"/>
    <n v="1884"/>
    <n v="4878.55"/>
    <n v="6762.55"/>
    <n v="19"/>
    <e v="#N/A"/>
    <e v="#N/A"/>
    <n v="0"/>
    <x v="0"/>
    <x v="0"/>
    <x v="0"/>
    <x v="0"/>
    <x v="0"/>
    <x v="0"/>
    <x v="0"/>
    <x v="0"/>
    <x v="0"/>
    <x v="0"/>
  </r>
  <r>
    <x v="0"/>
    <x v="3"/>
    <x v="23"/>
    <x v="77"/>
    <x v="3"/>
    <n v="0"/>
    <n v="0"/>
    <n v="0"/>
    <n v="0"/>
    <n v="0"/>
    <n v="0"/>
    <n v="0"/>
    <x v="0"/>
    <x v="0"/>
    <x v="0"/>
    <x v="0"/>
    <x v="0"/>
    <x v="0"/>
    <x v="0"/>
    <x v="0"/>
    <x v="0"/>
    <x v="0"/>
  </r>
  <r>
    <x v="0"/>
    <x v="3"/>
    <x v="24"/>
    <x v="34"/>
    <x v="3"/>
    <n v="0"/>
    <n v="0"/>
    <n v="0"/>
    <n v="0"/>
    <n v="67177"/>
    <n v="470239"/>
    <n v="0"/>
    <x v="0"/>
    <x v="0"/>
    <x v="0"/>
    <x v="0"/>
    <x v="0"/>
    <x v="0"/>
    <x v="0"/>
    <x v="0"/>
    <x v="0"/>
    <x v="0"/>
  </r>
  <r>
    <x v="0"/>
    <x v="3"/>
    <x v="24"/>
    <x v="78"/>
    <x v="3"/>
    <n v="6334.86"/>
    <n v="7603.4"/>
    <n v="13938.259999999998"/>
    <n v="322"/>
    <n v="20677"/>
    <n v="144739"/>
    <n v="0.67"/>
    <x v="0"/>
    <x v="0"/>
    <x v="0"/>
    <x v="0"/>
    <x v="0"/>
    <x v="0"/>
    <x v="0"/>
    <x v="0"/>
    <x v="0"/>
    <x v="0"/>
  </r>
  <r>
    <x v="0"/>
    <x v="3"/>
    <x v="24"/>
    <x v="79"/>
    <x v="3"/>
    <n v="218.88"/>
    <n v="380.9"/>
    <n v="599.78"/>
    <n v="13"/>
    <n v="20150"/>
    <n v="141050"/>
    <n v="0.03"/>
    <x v="0"/>
    <x v="0"/>
    <x v="0"/>
    <x v="0"/>
    <x v="0"/>
    <x v="0"/>
    <x v="0"/>
    <x v="0"/>
    <x v="0"/>
    <x v="0"/>
  </r>
  <r>
    <x v="0"/>
    <x v="3"/>
    <x v="24"/>
    <x v="81"/>
    <x v="3"/>
    <n v="373.84"/>
    <n v="77.760000000000005"/>
    <n v="451.59999999999997"/>
    <n v="9"/>
    <n v="18600"/>
    <n v="130200"/>
    <n v="0.02"/>
    <x v="0"/>
    <x v="0"/>
    <x v="0"/>
    <x v="0"/>
    <x v="0"/>
    <x v="0"/>
    <x v="0"/>
    <x v="0"/>
    <x v="0"/>
    <x v="0"/>
  </r>
  <r>
    <x v="0"/>
    <x v="3"/>
    <x v="24"/>
    <x v="82"/>
    <x v="3"/>
    <n v="10430.69"/>
    <n v="9493.56"/>
    <n v="19924.25"/>
    <n v="536"/>
    <n v="18600"/>
    <n v="130200"/>
    <n v="1.07"/>
    <x v="0"/>
    <x v="0"/>
    <x v="0"/>
    <x v="0"/>
    <x v="0"/>
    <x v="0"/>
    <x v="0"/>
    <x v="0"/>
    <x v="0"/>
    <x v="0"/>
  </r>
  <r>
    <x v="0"/>
    <x v="3"/>
    <x v="24"/>
    <x v="122"/>
    <x v="3"/>
    <n v="935.51"/>
    <n v="707.03"/>
    <n v="1642.54"/>
    <n v="45"/>
    <e v="#N/A"/>
    <e v="#N/A"/>
    <n v="0"/>
    <x v="0"/>
    <x v="0"/>
    <x v="0"/>
    <x v="0"/>
    <x v="0"/>
    <x v="0"/>
    <x v="0"/>
    <x v="0"/>
    <x v="0"/>
    <x v="0"/>
  </r>
  <r>
    <x v="0"/>
    <x v="3"/>
    <x v="24"/>
    <x v="83"/>
    <x v="3"/>
    <n v="489.29"/>
    <n v="569.66"/>
    <n v="1058.95"/>
    <n v="23"/>
    <n v="17050"/>
    <n v="119350"/>
    <n v="0.06"/>
    <x v="0"/>
    <x v="0"/>
    <x v="0"/>
    <x v="0"/>
    <x v="0"/>
    <x v="0"/>
    <x v="0"/>
    <x v="0"/>
    <x v="0"/>
    <x v="0"/>
  </r>
  <r>
    <x v="0"/>
    <x v="3"/>
    <x v="24"/>
    <x v="10"/>
    <x v="3"/>
    <n v="164.7"/>
    <n v="0"/>
    <n v="164.7"/>
    <n v="2"/>
    <n v="44423"/>
    <n v="310961"/>
    <n v="0"/>
    <x v="0"/>
    <x v="0"/>
    <x v="0"/>
    <x v="0"/>
    <x v="0"/>
    <x v="0"/>
    <x v="0"/>
    <x v="0"/>
    <x v="0"/>
    <x v="0"/>
  </r>
  <r>
    <x v="0"/>
    <x v="3"/>
    <x v="24"/>
    <x v="85"/>
    <x v="3"/>
    <n v="0"/>
    <n v="0"/>
    <n v="0"/>
    <n v="0"/>
    <n v="0"/>
    <n v="0"/>
    <n v="0"/>
    <x v="0"/>
    <x v="0"/>
    <x v="0"/>
    <x v="0"/>
    <x v="0"/>
    <x v="0"/>
    <x v="0"/>
    <x v="0"/>
    <x v="0"/>
    <x v="0"/>
  </r>
  <r>
    <x v="0"/>
    <x v="3"/>
    <x v="24"/>
    <x v="131"/>
    <x v="3"/>
    <n v="1130.46"/>
    <n v="1288.8900000000001"/>
    <n v="2419.3500000000004"/>
    <n v="60"/>
    <e v="#N/A"/>
    <e v="#N/A"/>
    <n v="0"/>
    <x v="0"/>
    <x v="0"/>
    <x v="0"/>
    <x v="0"/>
    <x v="0"/>
    <x v="0"/>
    <x v="0"/>
    <x v="0"/>
    <x v="0"/>
    <x v="0"/>
  </r>
  <r>
    <x v="0"/>
    <x v="3"/>
    <x v="24"/>
    <x v="86"/>
    <x v="3"/>
    <n v="7518.04"/>
    <n v="5196.78"/>
    <n v="12714.82"/>
    <n v="301"/>
    <n v="15500"/>
    <n v="108500"/>
    <n v="0.82"/>
    <x v="0"/>
    <x v="0"/>
    <x v="0"/>
    <x v="0"/>
    <x v="0"/>
    <x v="0"/>
    <x v="0"/>
    <x v="0"/>
    <x v="0"/>
    <x v="0"/>
  </r>
  <r>
    <x v="0"/>
    <x v="3"/>
    <x v="26"/>
    <x v="87"/>
    <x v="3"/>
    <n v="0"/>
    <n v="0"/>
    <n v="0"/>
    <n v="0"/>
    <n v="4650"/>
    <n v="32550"/>
    <n v="0"/>
    <x v="0"/>
    <x v="0"/>
    <x v="0"/>
    <x v="0"/>
    <x v="0"/>
    <x v="0"/>
    <x v="0"/>
    <x v="0"/>
    <x v="0"/>
    <x v="0"/>
  </r>
  <r>
    <x v="0"/>
    <x v="3"/>
    <x v="26"/>
    <x v="88"/>
    <x v="3"/>
    <n v="0"/>
    <n v="0"/>
    <n v="0"/>
    <n v="0"/>
    <n v="4650"/>
    <n v="32550"/>
    <n v="0"/>
    <x v="0"/>
    <x v="0"/>
    <x v="0"/>
    <x v="0"/>
    <x v="0"/>
    <x v="0"/>
    <x v="0"/>
    <x v="0"/>
    <x v="0"/>
    <x v="0"/>
  </r>
  <r>
    <x v="0"/>
    <x v="3"/>
    <x v="27"/>
    <x v="89"/>
    <x v="3"/>
    <n v="0"/>
    <n v="0"/>
    <n v="0"/>
    <n v="0"/>
    <n v="6727"/>
    <n v="47089"/>
    <n v="0"/>
    <x v="0"/>
    <x v="0"/>
    <x v="0"/>
    <x v="0"/>
    <x v="0"/>
    <x v="0"/>
    <x v="0"/>
    <x v="0"/>
    <x v="0"/>
    <x v="0"/>
  </r>
  <r>
    <x v="0"/>
    <x v="3"/>
    <x v="27"/>
    <x v="91"/>
    <x v="3"/>
    <n v="0"/>
    <n v="0"/>
    <n v="0"/>
    <n v="0"/>
    <n v="6727"/>
    <n v="47089"/>
    <n v="0"/>
    <x v="0"/>
    <x v="0"/>
    <x v="0"/>
    <x v="0"/>
    <x v="0"/>
    <x v="0"/>
    <x v="0"/>
    <x v="0"/>
    <x v="0"/>
    <x v="0"/>
  </r>
  <r>
    <x v="0"/>
    <x v="3"/>
    <x v="28"/>
    <x v="92"/>
    <x v="3"/>
    <n v="5.46"/>
    <n v="21.84"/>
    <n v="27.3"/>
    <n v="1"/>
    <n v="0"/>
    <n v="0"/>
    <n v="0"/>
    <x v="0"/>
    <x v="0"/>
    <x v="0"/>
    <x v="0"/>
    <x v="0"/>
    <x v="0"/>
    <x v="0"/>
    <x v="0"/>
    <x v="0"/>
    <x v="0"/>
  </r>
  <r>
    <x v="0"/>
    <x v="3"/>
    <x v="29"/>
    <x v="93"/>
    <x v="3"/>
    <n v="1337.31"/>
    <n v="376.74"/>
    <n v="1714.05"/>
    <n v="11"/>
    <n v="0"/>
    <n v="0"/>
    <n v="0"/>
    <x v="0"/>
    <x v="0"/>
    <x v="0"/>
    <x v="0"/>
    <x v="0"/>
    <x v="0"/>
    <x v="0"/>
    <x v="0"/>
    <x v="0"/>
    <x v="0"/>
  </r>
  <r>
    <x v="0"/>
    <x v="3"/>
    <x v="29"/>
    <x v="94"/>
    <x v="3"/>
    <n v="1945.82"/>
    <n v="417.48"/>
    <n v="2363.3000000000002"/>
    <n v="9"/>
    <n v="0"/>
    <n v="0"/>
    <n v="0"/>
    <x v="0"/>
    <x v="0"/>
    <x v="0"/>
    <x v="0"/>
    <x v="0"/>
    <x v="0"/>
    <x v="0"/>
    <x v="0"/>
    <x v="0"/>
    <x v="0"/>
  </r>
  <r>
    <x v="0"/>
    <x v="3"/>
    <x v="29"/>
    <x v="95"/>
    <x v="3"/>
    <n v="980.1"/>
    <n v="134.55000000000001"/>
    <n v="1114.6500000000001"/>
    <n v="4"/>
    <n v="0"/>
    <n v="0"/>
    <n v="0"/>
    <x v="0"/>
    <x v="0"/>
    <x v="0"/>
    <x v="0"/>
    <x v="0"/>
    <x v="0"/>
    <x v="0"/>
    <x v="0"/>
    <x v="0"/>
    <x v="0"/>
  </r>
  <r>
    <x v="0"/>
    <x v="3"/>
    <x v="29"/>
    <x v="124"/>
    <x v="3"/>
    <n v="5668.53"/>
    <n v="4550.78"/>
    <n v="10219.31"/>
    <n v="57"/>
    <e v="#N/A"/>
    <e v="#N/A"/>
    <n v="0"/>
    <x v="0"/>
    <x v="0"/>
    <x v="0"/>
    <x v="0"/>
    <x v="0"/>
    <x v="0"/>
    <x v="0"/>
    <x v="0"/>
    <x v="0"/>
    <x v="0"/>
  </r>
  <r>
    <x v="0"/>
    <x v="3"/>
    <x v="29"/>
    <x v="96"/>
    <x v="3"/>
    <n v="2030.36"/>
    <n v="2559.9299999999998"/>
    <n v="4590.29"/>
    <n v="27"/>
    <n v="0"/>
    <n v="0"/>
    <n v="0"/>
    <x v="0"/>
    <x v="0"/>
    <x v="0"/>
    <x v="0"/>
    <x v="0"/>
    <x v="0"/>
    <x v="0"/>
    <x v="0"/>
    <x v="0"/>
    <x v="0"/>
  </r>
  <r>
    <x v="0"/>
    <x v="3"/>
    <x v="29"/>
    <x v="97"/>
    <x v="3"/>
    <n v="1610.71"/>
    <n v="2994.32"/>
    <n v="4605.0300000000007"/>
    <n v="18"/>
    <n v="17577"/>
    <n v="175770"/>
    <n v="0.26"/>
    <x v="0"/>
    <x v="0"/>
    <x v="0"/>
    <x v="0"/>
    <x v="0"/>
    <x v="0"/>
    <x v="0"/>
    <x v="0"/>
    <x v="0"/>
    <x v="0"/>
  </r>
  <r>
    <x v="0"/>
    <x v="3"/>
    <x v="30"/>
    <x v="98"/>
    <x v="3"/>
    <n v="16781.34"/>
    <n v="49462.19"/>
    <n v="66243.53"/>
    <n v="215"/>
    <n v="36177"/>
    <n v="253239"/>
    <n v="1.83"/>
    <x v="0"/>
    <x v="0"/>
    <x v="0"/>
    <x v="0"/>
    <x v="0"/>
    <x v="0"/>
    <x v="0"/>
    <x v="0"/>
    <x v="0"/>
    <x v="0"/>
  </r>
  <r>
    <x v="0"/>
    <x v="3"/>
    <x v="30"/>
    <x v="99"/>
    <x v="3"/>
    <n v="9803.2800000000007"/>
    <n v="86062.05"/>
    <n v="95865.33"/>
    <n v="378"/>
    <n v="16027"/>
    <n v="112189"/>
    <n v="5.98"/>
    <x v="0"/>
    <x v="0"/>
    <x v="0"/>
    <x v="0"/>
    <x v="0"/>
    <x v="0"/>
    <x v="0"/>
    <x v="0"/>
    <x v="0"/>
    <x v="0"/>
  </r>
  <r>
    <x v="0"/>
    <x v="3"/>
    <x v="30"/>
    <x v="100"/>
    <x v="3"/>
    <n v="5925.83"/>
    <n v="53909.8"/>
    <n v="59835.630000000005"/>
    <n v="215"/>
    <n v="14477"/>
    <n v="101339"/>
    <n v="4.13"/>
    <x v="0"/>
    <x v="0"/>
    <x v="0"/>
    <x v="0"/>
    <x v="0"/>
    <x v="0"/>
    <x v="0"/>
    <x v="0"/>
    <x v="0"/>
    <x v="0"/>
  </r>
  <r>
    <x v="0"/>
    <x v="3"/>
    <x v="30"/>
    <x v="101"/>
    <x v="3"/>
    <n v="2929.52"/>
    <n v="39201.339999999997"/>
    <n v="42130.859999999993"/>
    <n v="155"/>
    <n v="10323"/>
    <n v="72261"/>
    <n v="4.08"/>
    <x v="0"/>
    <x v="0"/>
    <x v="0"/>
    <x v="0"/>
    <x v="0"/>
    <x v="0"/>
    <x v="0"/>
    <x v="0"/>
    <x v="0"/>
    <x v="0"/>
  </r>
  <r>
    <x v="0"/>
    <x v="3"/>
    <x v="30"/>
    <x v="102"/>
    <x v="3"/>
    <n v="783"/>
    <n v="4088.18"/>
    <n v="4871.18"/>
    <n v="10"/>
    <n v="0"/>
    <n v="0"/>
    <n v="0"/>
    <x v="0"/>
    <x v="0"/>
    <x v="0"/>
    <x v="0"/>
    <x v="0"/>
    <x v="0"/>
    <x v="0"/>
    <x v="0"/>
    <x v="0"/>
    <x v="0"/>
  </r>
  <r>
    <x v="0"/>
    <x v="3"/>
    <x v="30"/>
    <x v="103"/>
    <x v="3"/>
    <n v="5061.83"/>
    <n v="639.64"/>
    <n v="5701.47"/>
    <n v="5"/>
    <n v="0"/>
    <n v="0"/>
    <n v="0"/>
    <x v="0"/>
    <x v="0"/>
    <x v="0"/>
    <x v="0"/>
    <x v="0"/>
    <x v="0"/>
    <x v="0"/>
    <x v="0"/>
    <x v="0"/>
    <x v="0"/>
  </r>
  <r>
    <x v="0"/>
    <x v="3"/>
    <x v="30"/>
    <x v="105"/>
    <x v="3"/>
    <n v="623.70000000000005"/>
    <n v="0"/>
    <n v="623.70000000000005"/>
    <n v="3"/>
    <n v="0"/>
    <n v="0"/>
    <n v="0"/>
    <x v="0"/>
    <x v="0"/>
    <x v="0"/>
    <x v="0"/>
    <x v="0"/>
    <x v="0"/>
    <x v="0"/>
    <x v="0"/>
    <x v="0"/>
    <x v="0"/>
  </r>
  <r>
    <x v="0"/>
    <x v="3"/>
    <x v="30"/>
    <x v="106"/>
    <x v="3"/>
    <n v="4986.7299999999996"/>
    <n v="10090.18"/>
    <n v="15076.91"/>
    <n v="43"/>
    <n v="17050"/>
    <n v="119350"/>
    <n v="0.88"/>
    <x v="0"/>
    <x v="0"/>
    <x v="0"/>
    <x v="0"/>
    <x v="0"/>
    <x v="0"/>
    <x v="0"/>
    <x v="0"/>
    <x v="0"/>
    <x v="0"/>
  </r>
  <r>
    <x v="0"/>
    <x v="3"/>
    <x v="31"/>
    <x v="107"/>
    <x v="3"/>
    <n v="0"/>
    <n v="0"/>
    <n v="0"/>
    <n v="0"/>
    <n v="0"/>
    <n v="0"/>
    <n v="0"/>
    <x v="0"/>
    <x v="0"/>
    <x v="0"/>
    <x v="0"/>
    <x v="0"/>
    <x v="0"/>
    <x v="0"/>
    <x v="0"/>
    <x v="0"/>
    <x v="0"/>
  </r>
  <r>
    <x v="0"/>
    <x v="3"/>
    <x v="31"/>
    <x v="108"/>
    <x v="3"/>
    <n v="778.86"/>
    <n v="334.07"/>
    <n v="1112.93"/>
    <n v="8"/>
    <n v="0"/>
    <n v="0"/>
    <n v="0"/>
    <x v="0"/>
    <x v="0"/>
    <x v="0"/>
    <x v="0"/>
    <x v="0"/>
    <x v="0"/>
    <x v="0"/>
    <x v="0"/>
    <x v="0"/>
    <x v="0"/>
  </r>
  <r>
    <x v="0"/>
    <x v="3"/>
    <x v="31"/>
    <x v="110"/>
    <x v="3"/>
    <n v="827.32"/>
    <n v="173.68"/>
    <n v="1001"/>
    <n v="8"/>
    <n v="0"/>
    <n v="0"/>
    <n v="0"/>
    <x v="0"/>
    <x v="0"/>
    <x v="0"/>
    <x v="0"/>
    <x v="0"/>
    <x v="0"/>
    <x v="0"/>
    <x v="0"/>
    <x v="0"/>
    <x v="0"/>
  </r>
  <r>
    <x v="0"/>
    <x v="3"/>
    <x v="31"/>
    <x v="111"/>
    <x v="3"/>
    <n v="2474.4"/>
    <n v="6204"/>
    <n v="8678.4"/>
    <n v="21"/>
    <n v="0"/>
    <n v="0"/>
    <n v="0"/>
    <x v="0"/>
    <x v="0"/>
    <x v="0"/>
    <x v="0"/>
    <x v="0"/>
    <x v="0"/>
    <x v="0"/>
    <x v="0"/>
    <x v="0"/>
    <x v="0"/>
  </r>
  <r>
    <x v="0"/>
    <x v="3"/>
    <x v="31"/>
    <x v="128"/>
    <x v="3"/>
    <n v="236.7"/>
    <n v="0"/>
    <n v="236.7"/>
    <n v="1"/>
    <e v="#N/A"/>
    <e v="#N/A"/>
    <n v="0"/>
    <x v="0"/>
    <x v="0"/>
    <x v="0"/>
    <x v="0"/>
    <x v="0"/>
    <x v="0"/>
    <x v="0"/>
    <x v="0"/>
    <x v="0"/>
    <x v="0"/>
  </r>
  <r>
    <x v="0"/>
    <x v="3"/>
    <x v="31"/>
    <x v="112"/>
    <x v="3"/>
    <n v="2257.36"/>
    <n v="1714.44"/>
    <n v="3971.8"/>
    <n v="63"/>
    <n v="13950"/>
    <n v="139500"/>
    <n v="0.28000000000000003"/>
    <x v="0"/>
    <x v="0"/>
    <x v="0"/>
    <x v="0"/>
    <x v="0"/>
    <x v="0"/>
    <x v="0"/>
    <x v="0"/>
    <x v="0"/>
    <x v="0"/>
  </r>
  <r>
    <x v="0"/>
    <x v="3"/>
    <x v="32"/>
    <x v="113"/>
    <x v="3"/>
    <n v="16.64"/>
    <n v="284.95999999999998"/>
    <n v="301.59999999999997"/>
    <n v="3"/>
    <n v="5177"/>
    <n v="36239"/>
    <n v="0.06"/>
    <x v="0"/>
    <x v="0"/>
    <x v="0"/>
    <x v="0"/>
    <x v="0"/>
    <x v="0"/>
    <x v="0"/>
    <x v="0"/>
    <x v="0"/>
    <x v="0"/>
  </r>
  <r>
    <x v="0"/>
    <x v="3"/>
    <x v="32"/>
    <x v="114"/>
    <x v="3"/>
    <n v="3131.84"/>
    <n v="12914.62"/>
    <n v="16046.460000000001"/>
    <n v="114"/>
    <n v="31000"/>
    <n v="217000"/>
    <n v="0.52"/>
    <x v="0"/>
    <x v="0"/>
    <x v="0"/>
    <x v="0"/>
    <x v="0"/>
    <x v="0"/>
    <x v="0"/>
    <x v="0"/>
    <x v="0"/>
    <x v="0"/>
  </r>
  <r>
    <x v="0"/>
    <x v="3"/>
    <x v="32"/>
    <x v="115"/>
    <x v="3"/>
    <n v="3380.52"/>
    <n v="12649.6"/>
    <n v="16030.12"/>
    <n v="47"/>
    <n v="0"/>
    <n v="0"/>
    <n v="0"/>
    <x v="0"/>
    <x v="0"/>
    <x v="0"/>
    <x v="0"/>
    <x v="0"/>
    <x v="0"/>
    <x v="0"/>
    <x v="0"/>
    <x v="0"/>
    <x v="0"/>
  </r>
  <r>
    <x v="0"/>
    <x v="3"/>
    <x v="32"/>
    <x v="116"/>
    <x v="3"/>
    <n v="593.29999999999995"/>
    <n v="10286.459999999999"/>
    <n v="10879.759999999998"/>
    <n v="42"/>
    <n v="0"/>
    <n v="0"/>
    <n v="0"/>
    <x v="0"/>
    <x v="0"/>
    <x v="0"/>
    <x v="0"/>
    <x v="0"/>
    <x v="0"/>
    <x v="0"/>
    <x v="0"/>
    <x v="0"/>
    <x v="0"/>
  </r>
  <r>
    <x v="0"/>
    <x v="3"/>
    <x v="32"/>
    <x v="132"/>
    <x v="3"/>
    <n v="888.6"/>
    <n v="1924.1"/>
    <n v="2812.7"/>
    <n v="24"/>
    <e v="#N/A"/>
    <e v="#N/A"/>
    <n v="0"/>
    <x v="0"/>
    <x v="0"/>
    <x v="0"/>
    <x v="0"/>
    <x v="0"/>
    <x v="0"/>
    <x v="0"/>
    <x v="0"/>
    <x v="0"/>
    <x v="0"/>
  </r>
  <r>
    <x v="0"/>
    <x v="3"/>
    <x v="33"/>
    <x v="117"/>
    <x v="3"/>
    <n v="0"/>
    <n v="4535.2"/>
    <n v="4535.2"/>
    <n v="4"/>
    <n v="0"/>
    <n v="0"/>
    <n v="0"/>
    <x v="0"/>
    <x v="0"/>
    <x v="0"/>
    <x v="0"/>
    <x v="0"/>
    <x v="0"/>
    <x v="0"/>
    <x v="0"/>
    <x v="0"/>
    <x v="0"/>
  </r>
  <r>
    <x v="0"/>
    <x v="3"/>
    <x v="33"/>
    <x v="118"/>
    <x v="3"/>
    <n v="1596.28"/>
    <n v="5540.02"/>
    <n v="7136.3"/>
    <n v="36"/>
    <n v="0"/>
    <n v="0"/>
    <n v="0"/>
    <x v="0"/>
    <x v="0"/>
    <x v="0"/>
    <x v="0"/>
    <x v="0"/>
    <x v="0"/>
    <x v="0"/>
    <x v="0"/>
    <x v="0"/>
    <x v="0"/>
  </r>
  <r>
    <x v="0"/>
    <x v="3"/>
    <x v="0"/>
    <x v="0"/>
    <x v="4"/>
    <n v="0"/>
    <n v="0"/>
    <n v="0"/>
    <n v="0"/>
    <n v="24475"/>
    <n v="171325"/>
    <n v="0"/>
    <x v="0"/>
    <x v="0"/>
    <x v="0"/>
    <x v="0"/>
    <x v="0"/>
    <x v="0"/>
    <x v="0"/>
    <x v="0"/>
    <x v="0"/>
    <x v="0"/>
  </r>
  <r>
    <x v="0"/>
    <x v="3"/>
    <x v="0"/>
    <x v="1"/>
    <x v="4"/>
    <n v="0"/>
    <n v="0"/>
    <n v="0"/>
    <n v="0"/>
    <n v="24383"/>
    <n v="170681"/>
    <n v="0"/>
    <x v="0"/>
    <x v="0"/>
    <x v="0"/>
    <x v="0"/>
    <x v="0"/>
    <x v="0"/>
    <x v="0"/>
    <x v="0"/>
    <x v="0"/>
    <x v="0"/>
  </r>
  <r>
    <x v="0"/>
    <x v="3"/>
    <x v="0"/>
    <x v="2"/>
    <x v="4"/>
    <n v="0"/>
    <n v="0"/>
    <n v="0"/>
    <n v="0"/>
    <n v="8165"/>
    <n v="57155"/>
    <n v="0"/>
    <x v="0"/>
    <x v="0"/>
    <x v="0"/>
    <x v="0"/>
    <x v="0"/>
    <x v="0"/>
    <x v="0"/>
    <x v="0"/>
    <x v="0"/>
    <x v="0"/>
  </r>
  <r>
    <x v="0"/>
    <x v="3"/>
    <x v="0"/>
    <x v="3"/>
    <x v="4"/>
    <n v="0"/>
    <n v="0"/>
    <n v="0"/>
    <n v="0"/>
    <n v="8437"/>
    <n v="59059"/>
    <n v="0"/>
    <x v="0"/>
    <x v="0"/>
    <x v="0"/>
    <x v="0"/>
    <x v="0"/>
    <x v="0"/>
    <x v="0"/>
    <x v="0"/>
    <x v="0"/>
    <x v="0"/>
  </r>
  <r>
    <x v="0"/>
    <x v="3"/>
    <x v="0"/>
    <x v="4"/>
    <x v="4"/>
    <n v="0"/>
    <n v="0"/>
    <n v="0"/>
    <n v="0"/>
    <n v="8437"/>
    <n v="59059"/>
    <n v="0"/>
    <x v="0"/>
    <x v="0"/>
    <x v="0"/>
    <x v="0"/>
    <x v="0"/>
    <x v="0"/>
    <x v="0"/>
    <x v="0"/>
    <x v="0"/>
    <x v="0"/>
  </r>
  <r>
    <x v="0"/>
    <x v="3"/>
    <x v="0"/>
    <x v="6"/>
    <x v="4"/>
    <n v="0"/>
    <n v="0"/>
    <n v="0"/>
    <n v="0"/>
    <n v="0"/>
    <n v="0"/>
    <n v="0"/>
    <x v="0"/>
    <x v="0"/>
    <x v="0"/>
    <x v="0"/>
    <x v="0"/>
    <x v="0"/>
    <x v="0"/>
    <x v="0"/>
    <x v="0"/>
    <x v="0"/>
  </r>
  <r>
    <x v="0"/>
    <x v="3"/>
    <x v="0"/>
    <x v="7"/>
    <x v="4"/>
    <n v="0"/>
    <n v="0"/>
    <n v="0"/>
    <n v="0"/>
    <n v="5821"/>
    <n v="40747"/>
    <n v="0"/>
    <x v="0"/>
    <x v="0"/>
    <x v="0"/>
    <x v="0"/>
    <x v="0"/>
    <x v="0"/>
    <x v="0"/>
    <x v="0"/>
    <x v="0"/>
    <x v="0"/>
  </r>
  <r>
    <x v="0"/>
    <x v="3"/>
    <x v="0"/>
    <x v="8"/>
    <x v="4"/>
    <n v="0"/>
    <n v="0"/>
    <n v="0"/>
    <n v="0"/>
    <n v="0"/>
    <n v="0"/>
    <n v="0"/>
    <x v="0"/>
    <x v="0"/>
    <x v="0"/>
    <x v="0"/>
    <x v="0"/>
    <x v="0"/>
    <x v="0"/>
    <x v="0"/>
    <x v="0"/>
    <x v="0"/>
  </r>
  <r>
    <x v="0"/>
    <x v="3"/>
    <x v="0"/>
    <x v="119"/>
    <x v="4"/>
    <n v="0"/>
    <n v="0"/>
    <n v="0"/>
    <n v="0"/>
    <e v="#N/A"/>
    <e v="#N/A"/>
    <n v="0"/>
    <x v="0"/>
    <x v="0"/>
    <x v="0"/>
    <x v="0"/>
    <x v="0"/>
    <x v="0"/>
    <x v="0"/>
    <x v="0"/>
    <x v="0"/>
    <x v="0"/>
  </r>
  <r>
    <x v="0"/>
    <x v="3"/>
    <x v="1"/>
    <x v="9"/>
    <x v="4"/>
    <n v="24446.7"/>
    <n v="330889.7"/>
    <n v="355336.4"/>
    <n v="38"/>
    <n v="0"/>
    <n v="0"/>
    <n v="0"/>
    <x v="0"/>
    <x v="0"/>
    <x v="0"/>
    <x v="0"/>
    <x v="0"/>
    <x v="0"/>
    <x v="0"/>
    <x v="0"/>
    <x v="0"/>
    <x v="0"/>
  </r>
  <r>
    <x v="0"/>
    <x v="3"/>
    <x v="1"/>
    <x v="10"/>
    <x v="4"/>
    <n v="25855.49"/>
    <n v="577504.69999999995"/>
    <n v="603360.18999999994"/>
    <n v="43"/>
    <n v="44423"/>
    <n v="310961"/>
    <n v="13.58"/>
    <x v="0"/>
    <x v="0"/>
    <x v="0"/>
    <x v="0"/>
    <x v="0"/>
    <x v="0"/>
    <x v="0"/>
    <x v="0"/>
    <x v="0"/>
    <x v="0"/>
  </r>
  <r>
    <x v="0"/>
    <x v="3"/>
    <x v="1"/>
    <x v="11"/>
    <x v="4"/>
    <n v="0"/>
    <n v="0"/>
    <n v="0"/>
    <n v="0"/>
    <n v="31000"/>
    <n v="217000"/>
    <n v="0"/>
    <x v="0"/>
    <x v="0"/>
    <x v="0"/>
    <x v="0"/>
    <x v="0"/>
    <x v="0"/>
    <x v="0"/>
    <x v="0"/>
    <x v="0"/>
    <x v="0"/>
  </r>
  <r>
    <x v="0"/>
    <x v="3"/>
    <x v="1"/>
    <x v="12"/>
    <x v="4"/>
    <n v="0"/>
    <n v="0"/>
    <n v="0"/>
    <n v="0"/>
    <n v="0"/>
    <n v="0"/>
    <n v="0"/>
    <x v="0"/>
    <x v="0"/>
    <x v="0"/>
    <x v="0"/>
    <x v="0"/>
    <x v="0"/>
    <x v="0"/>
    <x v="0"/>
    <x v="0"/>
    <x v="0"/>
  </r>
  <r>
    <x v="0"/>
    <x v="3"/>
    <x v="1"/>
    <x v="13"/>
    <x v="4"/>
    <n v="13649.3"/>
    <n v="1386533"/>
    <n v="1400182.3"/>
    <n v="53"/>
    <n v="0"/>
    <n v="0"/>
    <n v="0"/>
    <x v="0"/>
    <x v="0"/>
    <x v="0"/>
    <x v="0"/>
    <x v="0"/>
    <x v="0"/>
    <x v="0"/>
    <x v="0"/>
    <x v="0"/>
    <x v="0"/>
  </r>
  <r>
    <x v="0"/>
    <x v="3"/>
    <x v="1"/>
    <x v="14"/>
    <x v="4"/>
    <n v="0"/>
    <n v="8051.47"/>
    <n v="8051.47"/>
    <n v="3"/>
    <n v="29977"/>
    <n v="209839"/>
    <n v="0.27"/>
    <x v="0"/>
    <x v="0"/>
    <x v="0"/>
    <x v="0"/>
    <x v="0"/>
    <x v="0"/>
    <x v="0"/>
    <x v="0"/>
    <x v="0"/>
    <x v="0"/>
  </r>
  <r>
    <x v="0"/>
    <x v="3"/>
    <x v="1"/>
    <x v="15"/>
    <x v="4"/>
    <n v="0"/>
    <n v="0"/>
    <n v="0"/>
    <n v="0"/>
    <n v="0"/>
    <n v="0"/>
    <n v="0"/>
    <x v="0"/>
    <x v="0"/>
    <x v="0"/>
    <x v="0"/>
    <x v="0"/>
    <x v="0"/>
    <x v="0"/>
    <x v="0"/>
    <x v="0"/>
    <x v="0"/>
  </r>
  <r>
    <x v="0"/>
    <x v="3"/>
    <x v="2"/>
    <x v="16"/>
    <x v="4"/>
    <n v="7336.36"/>
    <n v="142540.29999999999"/>
    <n v="149876.65999999997"/>
    <n v="11"/>
    <n v="43400"/>
    <n v="303800"/>
    <n v="3.45"/>
    <x v="0"/>
    <x v="0"/>
    <x v="0"/>
    <x v="0"/>
    <x v="0"/>
    <x v="0"/>
    <x v="0"/>
    <x v="0"/>
    <x v="0"/>
    <x v="0"/>
  </r>
  <r>
    <x v="0"/>
    <x v="3"/>
    <x v="2"/>
    <x v="17"/>
    <x v="4"/>
    <n v="0"/>
    <n v="26594.69"/>
    <n v="26594.69"/>
    <n v="4"/>
    <n v="39277"/>
    <n v="274939"/>
    <n v="0.68"/>
    <x v="0"/>
    <x v="0"/>
    <x v="0"/>
    <x v="0"/>
    <x v="0"/>
    <x v="0"/>
    <x v="0"/>
    <x v="0"/>
    <x v="0"/>
    <x v="0"/>
  </r>
  <r>
    <x v="0"/>
    <x v="3"/>
    <x v="2"/>
    <x v="18"/>
    <x v="4"/>
    <n v="0"/>
    <n v="2555.3000000000002"/>
    <n v="2555.3000000000002"/>
    <n v="1"/>
    <n v="0"/>
    <n v="0"/>
    <n v="0"/>
    <x v="0"/>
    <x v="0"/>
    <x v="0"/>
    <x v="0"/>
    <x v="0"/>
    <x v="0"/>
    <x v="0"/>
    <x v="0"/>
    <x v="0"/>
    <x v="0"/>
  </r>
  <r>
    <x v="0"/>
    <x v="3"/>
    <x v="3"/>
    <x v="19"/>
    <x v="4"/>
    <n v="0"/>
    <n v="0"/>
    <n v="0"/>
    <n v="0"/>
    <n v="31000"/>
    <n v="310000"/>
    <n v="0"/>
    <x v="0"/>
    <x v="0"/>
    <x v="0"/>
    <x v="0"/>
    <x v="0"/>
    <x v="0"/>
    <x v="0"/>
    <x v="0"/>
    <x v="0"/>
    <x v="0"/>
  </r>
  <r>
    <x v="0"/>
    <x v="3"/>
    <x v="3"/>
    <x v="20"/>
    <x v="4"/>
    <n v="0"/>
    <n v="40291.599999999999"/>
    <n v="40291.599999999999"/>
    <n v="2"/>
    <n v="0"/>
    <n v="0"/>
    <n v="0"/>
    <x v="0"/>
    <x v="0"/>
    <x v="0"/>
    <x v="0"/>
    <x v="0"/>
    <x v="0"/>
    <x v="0"/>
    <x v="0"/>
    <x v="0"/>
    <x v="0"/>
  </r>
  <r>
    <x v="0"/>
    <x v="3"/>
    <x v="3"/>
    <x v="21"/>
    <x v="4"/>
    <n v="68966"/>
    <n v="64330.400000000001"/>
    <n v="133296.4"/>
    <n v="21"/>
    <n v="62000"/>
    <n v="620000"/>
    <n v="2.15"/>
    <x v="0"/>
    <x v="0"/>
    <x v="0"/>
    <x v="0"/>
    <x v="0"/>
    <x v="0"/>
    <x v="0"/>
    <x v="0"/>
    <x v="0"/>
    <x v="0"/>
  </r>
  <r>
    <x v="0"/>
    <x v="3"/>
    <x v="4"/>
    <x v="23"/>
    <x v="4"/>
    <n v="0"/>
    <n v="0"/>
    <n v="0"/>
    <n v="0"/>
    <n v="12710"/>
    <n v="88970"/>
    <n v="0"/>
    <x v="0"/>
    <x v="0"/>
    <x v="0"/>
    <x v="0"/>
    <x v="0"/>
    <x v="0"/>
    <x v="0"/>
    <x v="0"/>
    <x v="0"/>
    <x v="0"/>
  </r>
  <r>
    <x v="0"/>
    <x v="3"/>
    <x v="4"/>
    <x v="24"/>
    <x v="4"/>
    <n v="0"/>
    <n v="0"/>
    <n v="0"/>
    <n v="0"/>
    <n v="11377"/>
    <n v="79639"/>
    <n v="0"/>
    <x v="0"/>
    <x v="0"/>
    <x v="0"/>
    <x v="0"/>
    <x v="0"/>
    <x v="0"/>
    <x v="0"/>
    <x v="0"/>
    <x v="0"/>
    <x v="0"/>
  </r>
  <r>
    <x v="0"/>
    <x v="3"/>
    <x v="4"/>
    <x v="120"/>
    <x v="4"/>
    <n v="0"/>
    <n v="0"/>
    <n v="0"/>
    <n v="0"/>
    <e v="#N/A"/>
    <e v="#N/A"/>
    <n v="0"/>
    <x v="0"/>
    <x v="0"/>
    <x v="0"/>
    <x v="0"/>
    <x v="0"/>
    <x v="0"/>
    <x v="0"/>
    <x v="0"/>
    <x v="0"/>
    <x v="0"/>
  </r>
  <r>
    <x v="0"/>
    <x v="3"/>
    <x v="4"/>
    <x v="127"/>
    <x v="4"/>
    <n v="0"/>
    <n v="0"/>
    <n v="0"/>
    <n v="0"/>
    <e v="#N/A"/>
    <e v="#N/A"/>
    <n v="0"/>
    <x v="0"/>
    <x v="0"/>
    <x v="0"/>
    <x v="0"/>
    <x v="0"/>
    <x v="0"/>
    <x v="0"/>
    <x v="0"/>
    <x v="0"/>
    <x v="0"/>
  </r>
  <r>
    <x v="0"/>
    <x v="3"/>
    <x v="5"/>
    <x v="25"/>
    <x v="4"/>
    <n v="0"/>
    <n v="0"/>
    <n v="0"/>
    <n v="0"/>
    <n v="0"/>
    <n v="0"/>
    <n v="0"/>
    <x v="0"/>
    <x v="0"/>
    <x v="0"/>
    <x v="0"/>
    <x v="0"/>
    <x v="0"/>
    <x v="0"/>
    <x v="0"/>
    <x v="0"/>
    <x v="0"/>
  </r>
  <r>
    <x v="0"/>
    <x v="3"/>
    <x v="5"/>
    <x v="26"/>
    <x v="4"/>
    <n v="2946.13"/>
    <n v="837154.4"/>
    <n v="840100.53"/>
    <n v="19"/>
    <n v="0"/>
    <n v="0"/>
    <n v="0"/>
    <x v="0"/>
    <x v="0"/>
    <x v="0"/>
    <x v="0"/>
    <x v="0"/>
    <x v="0"/>
    <x v="0"/>
    <x v="0"/>
    <x v="0"/>
    <x v="0"/>
  </r>
  <r>
    <x v="0"/>
    <x v="3"/>
    <x v="5"/>
    <x v="27"/>
    <x v="4"/>
    <n v="0"/>
    <n v="0"/>
    <n v="0"/>
    <n v="0"/>
    <n v="16523"/>
    <n v="165230"/>
    <n v="0"/>
    <x v="0"/>
    <x v="0"/>
    <x v="0"/>
    <x v="0"/>
    <x v="0"/>
    <x v="0"/>
    <x v="0"/>
    <x v="0"/>
    <x v="0"/>
    <x v="0"/>
  </r>
  <r>
    <x v="0"/>
    <x v="3"/>
    <x v="5"/>
    <x v="29"/>
    <x v="4"/>
    <n v="92876"/>
    <n v="137296.29999999999"/>
    <n v="230172.3"/>
    <n v="12"/>
    <n v="0"/>
    <n v="0"/>
    <n v="0"/>
    <x v="0"/>
    <x v="0"/>
    <x v="0"/>
    <x v="0"/>
    <x v="0"/>
    <x v="0"/>
    <x v="0"/>
    <x v="0"/>
    <x v="0"/>
    <x v="0"/>
  </r>
  <r>
    <x v="0"/>
    <x v="3"/>
    <x v="6"/>
    <x v="30"/>
    <x v="4"/>
    <n v="65310.71"/>
    <n v="666592.6"/>
    <n v="731903.30999999994"/>
    <n v="28"/>
    <n v="0"/>
    <n v="0"/>
    <n v="0"/>
    <x v="0"/>
    <x v="0"/>
    <x v="0"/>
    <x v="0"/>
    <x v="0"/>
    <x v="0"/>
    <x v="0"/>
    <x v="0"/>
    <x v="0"/>
    <x v="0"/>
  </r>
  <r>
    <x v="0"/>
    <x v="3"/>
    <x v="6"/>
    <x v="31"/>
    <x v="4"/>
    <n v="0"/>
    <n v="102817.9"/>
    <n v="102817.9"/>
    <n v="7"/>
    <n v="34100"/>
    <n v="238700"/>
    <n v="3.02"/>
    <x v="0"/>
    <x v="0"/>
    <x v="0"/>
    <x v="0"/>
    <x v="0"/>
    <x v="0"/>
    <x v="0"/>
    <x v="0"/>
    <x v="0"/>
    <x v="0"/>
  </r>
  <r>
    <x v="0"/>
    <x v="3"/>
    <x v="6"/>
    <x v="32"/>
    <x v="4"/>
    <n v="0"/>
    <n v="0"/>
    <n v="0"/>
    <n v="0"/>
    <n v="17577"/>
    <n v="123039"/>
    <n v="0"/>
    <x v="0"/>
    <x v="0"/>
    <x v="0"/>
    <x v="0"/>
    <x v="0"/>
    <x v="0"/>
    <x v="0"/>
    <x v="0"/>
    <x v="0"/>
    <x v="0"/>
  </r>
  <r>
    <x v="0"/>
    <x v="3"/>
    <x v="6"/>
    <x v="33"/>
    <x v="4"/>
    <n v="0"/>
    <n v="497705.7"/>
    <n v="497705.7"/>
    <n v="4"/>
    <n v="0"/>
    <n v="0"/>
    <n v="0"/>
    <x v="0"/>
    <x v="0"/>
    <x v="0"/>
    <x v="0"/>
    <x v="0"/>
    <x v="0"/>
    <x v="0"/>
    <x v="0"/>
    <x v="0"/>
    <x v="0"/>
  </r>
  <r>
    <x v="0"/>
    <x v="3"/>
    <x v="7"/>
    <x v="34"/>
    <x v="4"/>
    <n v="0"/>
    <n v="0"/>
    <n v="0"/>
    <n v="0"/>
    <n v="67177"/>
    <n v="470239"/>
    <n v="0"/>
    <x v="0"/>
    <x v="0"/>
    <x v="0"/>
    <x v="0"/>
    <x v="0"/>
    <x v="0"/>
    <x v="0"/>
    <x v="0"/>
    <x v="0"/>
    <x v="0"/>
  </r>
  <r>
    <x v="0"/>
    <x v="3"/>
    <x v="8"/>
    <x v="35"/>
    <x v="4"/>
    <n v="7909.58"/>
    <n v="898942.4"/>
    <n v="906851.98"/>
    <n v="17"/>
    <n v="0"/>
    <n v="0"/>
    <n v="0"/>
    <x v="0"/>
    <x v="0"/>
    <x v="0"/>
    <x v="0"/>
    <x v="0"/>
    <x v="0"/>
    <x v="0"/>
    <x v="0"/>
    <x v="0"/>
    <x v="0"/>
  </r>
  <r>
    <x v="0"/>
    <x v="3"/>
    <x v="8"/>
    <x v="36"/>
    <x v="4"/>
    <n v="30068.01"/>
    <n v="374441.5"/>
    <n v="404509.51"/>
    <n v="27"/>
    <n v="0"/>
    <n v="0"/>
    <n v="0"/>
    <x v="0"/>
    <x v="0"/>
    <x v="0"/>
    <x v="0"/>
    <x v="0"/>
    <x v="0"/>
    <x v="0"/>
    <x v="0"/>
    <x v="0"/>
    <x v="0"/>
  </r>
  <r>
    <x v="0"/>
    <x v="3"/>
    <x v="9"/>
    <x v="37"/>
    <x v="4"/>
    <n v="0"/>
    <n v="0"/>
    <n v="0"/>
    <n v="0"/>
    <n v="32023"/>
    <n v="224161"/>
    <n v="0"/>
    <x v="0"/>
    <x v="0"/>
    <x v="0"/>
    <x v="0"/>
    <x v="0"/>
    <x v="0"/>
    <x v="0"/>
    <x v="0"/>
    <x v="0"/>
    <x v="0"/>
  </r>
  <r>
    <x v="0"/>
    <x v="3"/>
    <x v="9"/>
    <x v="38"/>
    <x v="4"/>
    <n v="9658.42"/>
    <n v="18149.189999999999"/>
    <n v="27807.61"/>
    <n v="3"/>
    <n v="0"/>
    <n v="0"/>
    <n v="0"/>
    <x v="0"/>
    <x v="0"/>
    <x v="0"/>
    <x v="0"/>
    <x v="0"/>
    <x v="0"/>
    <x v="0"/>
    <x v="0"/>
    <x v="0"/>
    <x v="0"/>
  </r>
  <r>
    <x v="0"/>
    <x v="3"/>
    <x v="9"/>
    <x v="39"/>
    <x v="4"/>
    <n v="0"/>
    <n v="0"/>
    <n v="0"/>
    <n v="0"/>
    <n v="18352"/>
    <n v="128464"/>
    <n v="0"/>
    <x v="0"/>
    <x v="0"/>
    <x v="0"/>
    <x v="0"/>
    <x v="0"/>
    <x v="0"/>
    <x v="0"/>
    <x v="0"/>
    <x v="0"/>
    <x v="0"/>
  </r>
  <r>
    <x v="0"/>
    <x v="3"/>
    <x v="9"/>
    <x v="40"/>
    <x v="4"/>
    <n v="0"/>
    <n v="0"/>
    <n v="0"/>
    <n v="0"/>
    <n v="28923"/>
    <n v="202461"/>
    <n v="0"/>
    <x v="0"/>
    <x v="0"/>
    <x v="0"/>
    <x v="0"/>
    <x v="0"/>
    <x v="0"/>
    <x v="0"/>
    <x v="0"/>
    <x v="0"/>
    <x v="0"/>
  </r>
  <r>
    <x v="0"/>
    <x v="3"/>
    <x v="9"/>
    <x v="41"/>
    <x v="4"/>
    <n v="0"/>
    <n v="89856.22"/>
    <n v="89856.22"/>
    <n v="4"/>
    <n v="0"/>
    <n v="0"/>
    <n v="0"/>
    <x v="0"/>
    <x v="0"/>
    <x v="0"/>
    <x v="0"/>
    <x v="0"/>
    <x v="0"/>
    <x v="0"/>
    <x v="0"/>
    <x v="0"/>
    <x v="0"/>
  </r>
  <r>
    <x v="0"/>
    <x v="3"/>
    <x v="10"/>
    <x v="42"/>
    <x v="4"/>
    <n v="31382.27"/>
    <n v="9528.26"/>
    <n v="40910.53"/>
    <n v="6"/>
    <n v="0"/>
    <n v="0"/>
    <n v="0"/>
    <x v="0"/>
    <x v="0"/>
    <x v="0"/>
    <x v="0"/>
    <x v="0"/>
    <x v="0"/>
    <x v="0"/>
    <x v="0"/>
    <x v="0"/>
    <x v="0"/>
  </r>
  <r>
    <x v="0"/>
    <x v="3"/>
    <x v="10"/>
    <x v="43"/>
    <x v="4"/>
    <n v="230916.2"/>
    <n v="46115.5"/>
    <n v="277031.7"/>
    <n v="24"/>
    <n v="0"/>
    <n v="0"/>
    <n v="0"/>
    <x v="0"/>
    <x v="0"/>
    <x v="0"/>
    <x v="0"/>
    <x v="0"/>
    <x v="0"/>
    <x v="0"/>
    <x v="0"/>
    <x v="0"/>
    <x v="0"/>
  </r>
  <r>
    <x v="0"/>
    <x v="3"/>
    <x v="10"/>
    <x v="44"/>
    <x v="4"/>
    <n v="0"/>
    <n v="0"/>
    <n v="0"/>
    <n v="0"/>
    <n v="23777"/>
    <n v="237770"/>
    <n v="0"/>
    <x v="0"/>
    <x v="0"/>
    <x v="0"/>
    <x v="0"/>
    <x v="0"/>
    <x v="0"/>
    <x v="0"/>
    <x v="0"/>
    <x v="0"/>
    <x v="0"/>
  </r>
  <r>
    <x v="0"/>
    <x v="3"/>
    <x v="10"/>
    <x v="45"/>
    <x v="4"/>
    <n v="129814.6"/>
    <n v="128027.6"/>
    <n v="257842.2"/>
    <n v="26"/>
    <n v="0"/>
    <n v="0"/>
    <n v="0"/>
    <x v="0"/>
    <x v="0"/>
    <x v="0"/>
    <x v="0"/>
    <x v="0"/>
    <x v="0"/>
    <x v="0"/>
    <x v="0"/>
    <x v="0"/>
    <x v="0"/>
  </r>
  <r>
    <x v="0"/>
    <x v="3"/>
    <x v="10"/>
    <x v="46"/>
    <x v="4"/>
    <n v="77475.210000000006"/>
    <n v="59145.05"/>
    <n v="136620.26"/>
    <n v="16"/>
    <n v="0"/>
    <n v="0"/>
    <n v="0"/>
    <x v="0"/>
    <x v="0"/>
    <x v="0"/>
    <x v="0"/>
    <x v="0"/>
    <x v="0"/>
    <x v="0"/>
    <x v="0"/>
    <x v="0"/>
    <x v="0"/>
  </r>
  <r>
    <x v="0"/>
    <x v="3"/>
    <x v="10"/>
    <x v="47"/>
    <x v="4"/>
    <n v="31507.56"/>
    <n v="31740.41"/>
    <n v="63247.97"/>
    <n v="10"/>
    <n v="0"/>
    <n v="0"/>
    <n v="0"/>
    <x v="0"/>
    <x v="0"/>
    <x v="0"/>
    <x v="0"/>
    <x v="0"/>
    <x v="0"/>
    <x v="0"/>
    <x v="0"/>
    <x v="0"/>
    <x v="0"/>
  </r>
  <r>
    <x v="0"/>
    <x v="3"/>
    <x v="10"/>
    <x v="48"/>
    <x v="4"/>
    <n v="43991.72"/>
    <n v="25190.17"/>
    <n v="69181.89"/>
    <n v="14"/>
    <n v="33077"/>
    <n v="330770"/>
    <n v="2.09"/>
    <x v="0"/>
    <x v="0"/>
    <x v="0"/>
    <x v="0"/>
    <x v="0"/>
    <x v="0"/>
    <x v="0"/>
    <x v="0"/>
    <x v="0"/>
    <x v="0"/>
  </r>
  <r>
    <x v="0"/>
    <x v="3"/>
    <x v="10"/>
    <x v="49"/>
    <x v="4"/>
    <n v="119873.8"/>
    <n v="223093.2"/>
    <n v="342967"/>
    <n v="25"/>
    <n v="67177"/>
    <n v="671770"/>
    <n v="5.1100000000000003"/>
    <x v="0"/>
    <x v="0"/>
    <x v="0"/>
    <x v="0"/>
    <x v="0"/>
    <x v="0"/>
    <x v="0"/>
    <x v="0"/>
    <x v="0"/>
    <x v="0"/>
  </r>
  <r>
    <x v="0"/>
    <x v="3"/>
    <x v="10"/>
    <x v="50"/>
    <x v="4"/>
    <n v="25048"/>
    <n v="18320.78"/>
    <n v="43368.78"/>
    <n v="5"/>
    <n v="36177"/>
    <n v="361770"/>
    <n v="1.2"/>
    <x v="0"/>
    <x v="0"/>
    <x v="0"/>
    <x v="0"/>
    <x v="0"/>
    <x v="0"/>
    <x v="0"/>
    <x v="0"/>
    <x v="0"/>
    <x v="0"/>
  </r>
  <r>
    <x v="0"/>
    <x v="3"/>
    <x v="11"/>
    <x v="52"/>
    <x v="4"/>
    <n v="0"/>
    <n v="5759.17"/>
    <n v="5759.17"/>
    <n v="1"/>
    <n v="0"/>
    <n v="0"/>
    <n v="0"/>
    <x v="0"/>
    <x v="0"/>
    <x v="0"/>
    <x v="0"/>
    <x v="0"/>
    <x v="0"/>
    <x v="0"/>
    <x v="0"/>
    <x v="0"/>
    <x v="0"/>
  </r>
  <r>
    <x v="0"/>
    <x v="3"/>
    <x v="12"/>
    <x v="53"/>
    <x v="4"/>
    <n v="0"/>
    <n v="0"/>
    <n v="0"/>
    <n v="0"/>
    <n v="0"/>
    <n v="0"/>
    <n v="0"/>
    <x v="0"/>
    <x v="0"/>
    <x v="0"/>
    <x v="0"/>
    <x v="0"/>
    <x v="0"/>
    <x v="0"/>
    <x v="0"/>
    <x v="0"/>
    <x v="0"/>
  </r>
  <r>
    <x v="0"/>
    <x v="3"/>
    <x v="12"/>
    <x v="54"/>
    <x v="4"/>
    <n v="0"/>
    <n v="0"/>
    <n v="0"/>
    <n v="0"/>
    <n v="0"/>
    <n v="0"/>
    <n v="0"/>
    <x v="0"/>
    <x v="0"/>
    <x v="0"/>
    <x v="0"/>
    <x v="0"/>
    <x v="0"/>
    <x v="0"/>
    <x v="0"/>
    <x v="0"/>
    <x v="0"/>
  </r>
  <r>
    <x v="0"/>
    <x v="3"/>
    <x v="12"/>
    <x v="55"/>
    <x v="4"/>
    <n v="0"/>
    <n v="0"/>
    <n v="0"/>
    <n v="0"/>
    <n v="0"/>
    <n v="0"/>
    <n v="0"/>
    <x v="0"/>
    <x v="0"/>
    <x v="0"/>
    <x v="0"/>
    <x v="0"/>
    <x v="0"/>
    <x v="0"/>
    <x v="0"/>
    <x v="0"/>
    <x v="0"/>
  </r>
  <r>
    <x v="0"/>
    <x v="3"/>
    <x v="13"/>
    <x v="56"/>
    <x v="4"/>
    <n v="185532"/>
    <n v="0"/>
    <n v="185532"/>
    <n v="6"/>
    <n v="0"/>
    <n v="0"/>
    <n v="0"/>
    <x v="0"/>
    <x v="0"/>
    <x v="0"/>
    <x v="0"/>
    <x v="0"/>
    <x v="0"/>
    <x v="0"/>
    <x v="0"/>
    <x v="0"/>
    <x v="0"/>
  </r>
  <r>
    <x v="0"/>
    <x v="3"/>
    <x v="13"/>
    <x v="57"/>
    <x v="4"/>
    <n v="7306"/>
    <n v="13767.6"/>
    <n v="21073.599999999999"/>
    <n v="4"/>
    <n v="24273"/>
    <n v="242730"/>
    <n v="0.87"/>
    <x v="0"/>
    <x v="0"/>
    <x v="0"/>
    <x v="0"/>
    <x v="0"/>
    <x v="0"/>
    <x v="0"/>
    <x v="0"/>
    <x v="0"/>
    <x v="0"/>
  </r>
  <r>
    <x v="0"/>
    <x v="3"/>
    <x v="13"/>
    <x v="58"/>
    <x v="4"/>
    <n v="215168"/>
    <n v="466699.6"/>
    <n v="681867.6"/>
    <n v="32"/>
    <n v="0"/>
    <n v="0"/>
    <n v="0"/>
    <x v="0"/>
    <x v="0"/>
    <x v="0"/>
    <x v="0"/>
    <x v="0"/>
    <x v="0"/>
    <x v="0"/>
    <x v="0"/>
    <x v="0"/>
    <x v="0"/>
  </r>
  <r>
    <x v="0"/>
    <x v="3"/>
    <x v="34"/>
    <x v="129"/>
    <x v="4"/>
    <n v="0"/>
    <n v="0"/>
    <n v="0"/>
    <n v="0"/>
    <e v="#N/A"/>
    <e v="#N/A"/>
    <n v="0"/>
    <x v="0"/>
    <x v="0"/>
    <x v="0"/>
    <x v="0"/>
    <x v="0"/>
    <x v="0"/>
    <x v="0"/>
    <x v="0"/>
    <x v="0"/>
    <x v="0"/>
  </r>
  <r>
    <x v="0"/>
    <x v="3"/>
    <x v="14"/>
    <x v="130"/>
    <x v="4"/>
    <n v="0"/>
    <n v="0"/>
    <n v="0"/>
    <n v="0"/>
    <e v="#N/A"/>
    <e v="#N/A"/>
    <n v="0"/>
    <x v="0"/>
    <x v="0"/>
    <x v="0"/>
    <x v="0"/>
    <x v="0"/>
    <x v="0"/>
    <x v="0"/>
    <x v="0"/>
    <x v="0"/>
    <x v="0"/>
  </r>
  <r>
    <x v="0"/>
    <x v="3"/>
    <x v="14"/>
    <x v="59"/>
    <x v="4"/>
    <n v="0"/>
    <n v="0"/>
    <n v="0"/>
    <n v="0"/>
    <n v="8277"/>
    <n v="57939"/>
    <n v="0"/>
    <x v="0"/>
    <x v="0"/>
    <x v="0"/>
    <x v="0"/>
    <x v="0"/>
    <x v="0"/>
    <x v="0"/>
    <x v="0"/>
    <x v="0"/>
    <x v="0"/>
  </r>
  <r>
    <x v="0"/>
    <x v="3"/>
    <x v="15"/>
    <x v="60"/>
    <x v="4"/>
    <n v="0"/>
    <n v="0"/>
    <n v="0"/>
    <n v="0"/>
    <n v="0"/>
    <n v="0"/>
    <n v="0"/>
    <x v="0"/>
    <x v="0"/>
    <x v="0"/>
    <x v="0"/>
    <x v="0"/>
    <x v="0"/>
    <x v="0"/>
    <x v="0"/>
    <x v="0"/>
    <x v="0"/>
  </r>
  <r>
    <x v="0"/>
    <x v="3"/>
    <x v="16"/>
    <x v="61"/>
    <x v="4"/>
    <n v="11708"/>
    <n v="53548.08"/>
    <n v="65256.08"/>
    <n v="6"/>
    <n v="0"/>
    <n v="0"/>
    <n v="0"/>
    <x v="0"/>
    <x v="0"/>
    <x v="0"/>
    <x v="0"/>
    <x v="0"/>
    <x v="0"/>
    <x v="0"/>
    <x v="0"/>
    <x v="0"/>
    <x v="0"/>
  </r>
  <r>
    <x v="0"/>
    <x v="3"/>
    <x v="17"/>
    <x v="62"/>
    <x v="4"/>
    <n v="0"/>
    <n v="0"/>
    <n v="0"/>
    <n v="0"/>
    <n v="0"/>
    <n v="0"/>
    <n v="0"/>
    <x v="0"/>
    <x v="0"/>
    <x v="0"/>
    <x v="0"/>
    <x v="0"/>
    <x v="0"/>
    <x v="0"/>
    <x v="0"/>
    <x v="0"/>
    <x v="0"/>
  </r>
  <r>
    <x v="0"/>
    <x v="3"/>
    <x v="17"/>
    <x v="63"/>
    <x v="4"/>
    <n v="0"/>
    <n v="0"/>
    <n v="0"/>
    <n v="0"/>
    <n v="0"/>
    <n v="0"/>
    <n v="0"/>
    <x v="0"/>
    <x v="0"/>
    <x v="0"/>
    <x v="0"/>
    <x v="0"/>
    <x v="0"/>
    <x v="0"/>
    <x v="0"/>
    <x v="0"/>
    <x v="0"/>
  </r>
  <r>
    <x v="0"/>
    <x v="3"/>
    <x v="18"/>
    <x v="64"/>
    <x v="4"/>
    <n v="0"/>
    <n v="0"/>
    <n v="0"/>
    <n v="0"/>
    <n v="22723"/>
    <n v="159061"/>
    <n v="0"/>
    <x v="0"/>
    <x v="0"/>
    <x v="0"/>
    <x v="0"/>
    <x v="0"/>
    <x v="0"/>
    <x v="0"/>
    <x v="0"/>
    <x v="0"/>
    <x v="0"/>
  </r>
  <r>
    <x v="0"/>
    <x v="3"/>
    <x v="18"/>
    <x v="65"/>
    <x v="4"/>
    <n v="1346.94"/>
    <n v="38182.83"/>
    <n v="39529.770000000004"/>
    <n v="2"/>
    <n v="0"/>
    <n v="0"/>
    <n v="0"/>
    <x v="0"/>
    <x v="0"/>
    <x v="0"/>
    <x v="0"/>
    <x v="0"/>
    <x v="0"/>
    <x v="0"/>
    <x v="0"/>
    <x v="0"/>
    <x v="0"/>
  </r>
  <r>
    <x v="0"/>
    <x v="3"/>
    <x v="19"/>
    <x v="66"/>
    <x v="4"/>
    <n v="9912.85"/>
    <n v="32965.519999999997"/>
    <n v="42878.369999999995"/>
    <n v="7"/>
    <n v="0"/>
    <n v="0"/>
    <n v="0"/>
    <x v="0"/>
    <x v="0"/>
    <x v="0"/>
    <x v="0"/>
    <x v="0"/>
    <x v="0"/>
    <x v="0"/>
    <x v="0"/>
    <x v="0"/>
    <x v="0"/>
  </r>
  <r>
    <x v="0"/>
    <x v="3"/>
    <x v="20"/>
    <x v="67"/>
    <x v="4"/>
    <n v="0"/>
    <n v="2680.67"/>
    <n v="2680.67"/>
    <n v="1"/>
    <n v="0"/>
    <n v="0"/>
    <n v="0"/>
    <x v="0"/>
    <x v="0"/>
    <x v="0"/>
    <x v="0"/>
    <x v="0"/>
    <x v="0"/>
    <x v="0"/>
    <x v="0"/>
    <x v="0"/>
    <x v="0"/>
  </r>
  <r>
    <x v="0"/>
    <x v="3"/>
    <x v="20"/>
    <x v="68"/>
    <x v="4"/>
    <n v="0"/>
    <n v="9665.77"/>
    <n v="9665.77"/>
    <n v="1"/>
    <n v="0"/>
    <n v="0"/>
    <n v="0"/>
    <x v="0"/>
    <x v="0"/>
    <x v="0"/>
    <x v="0"/>
    <x v="0"/>
    <x v="0"/>
    <x v="0"/>
    <x v="0"/>
    <x v="0"/>
    <x v="0"/>
  </r>
  <r>
    <x v="0"/>
    <x v="3"/>
    <x v="21"/>
    <x v="69"/>
    <x v="4"/>
    <n v="2383.5"/>
    <n v="0"/>
    <n v="2383.5"/>
    <n v="1"/>
    <n v="31000"/>
    <n v="310000"/>
    <n v="0.08"/>
    <x v="0"/>
    <x v="0"/>
    <x v="0"/>
    <x v="0"/>
    <x v="0"/>
    <x v="0"/>
    <x v="0"/>
    <x v="0"/>
    <x v="0"/>
    <x v="0"/>
  </r>
  <r>
    <x v="0"/>
    <x v="3"/>
    <x v="21"/>
    <x v="70"/>
    <x v="4"/>
    <n v="162782.5"/>
    <n v="137652.9"/>
    <n v="300435.40000000002"/>
    <n v="40"/>
    <n v="62000"/>
    <n v="620000"/>
    <n v="4.8499999999999996"/>
    <x v="0"/>
    <x v="0"/>
    <x v="0"/>
    <x v="0"/>
    <x v="0"/>
    <x v="0"/>
    <x v="0"/>
    <x v="0"/>
    <x v="0"/>
    <x v="0"/>
  </r>
  <r>
    <x v="0"/>
    <x v="3"/>
    <x v="21"/>
    <x v="71"/>
    <x v="4"/>
    <n v="157134"/>
    <n v="117834.8"/>
    <n v="274968.8"/>
    <n v="40"/>
    <n v="50623"/>
    <n v="506230"/>
    <n v="5.43"/>
    <x v="0"/>
    <x v="0"/>
    <x v="0"/>
    <x v="0"/>
    <x v="0"/>
    <x v="0"/>
    <x v="0"/>
    <x v="0"/>
    <x v="0"/>
    <x v="0"/>
  </r>
  <r>
    <x v="0"/>
    <x v="3"/>
    <x v="21"/>
    <x v="72"/>
    <x v="4"/>
    <n v="47674.27"/>
    <n v="19854.96"/>
    <n v="67529.23"/>
    <n v="11"/>
    <n v="29977"/>
    <n v="299770"/>
    <n v="2.25"/>
    <x v="0"/>
    <x v="0"/>
    <x v="0"/>
    <x v="0"/>
    <x v="0"/>
    <x v="0"/>
    <x v="0"/>
    <x v="0"/>
    <x v="0"/>
    <x v="0"/>
  </r>
  <r>
    <x v="0"/>
    <x v="3"/>
    <x v="21"/>
    <x v="73"/>
    <x v="4"/>
    <n v="86151.43"/>
    <n v="122400.5"/>
    <n v="208551.93"/>
    <n v="39"/>
    <n v="27900"/>
    <n v="279000"/>
    <n v="7.47"/>
    <x v="0"/>
    <x v="0"/>
    <x v="0"/>
    <x v="0"/>
    <x v="0"/>
    <x v="0"/>
    <x v="0"/>
    <x v="0"/>
    <x v="0"/>
    <x v="0"/>
  </r>
  <r>
    <x v="0"/>
    <x v="3"/>
    <x v="22"/>
    <x v="74"/>
    <x v="4"/>
    <n v="0"/>
    <n v="0"/>
    <n v="0"/>
    <n v="0"/>
    <n v="13423"/>
    <n v="134230"/>
    <n v="0"/>
    <x v="0"/>
    <x v="0"/>
    <x v="0"/>
    <x v="0"/>
    <x v="0"/>
    <x v="0"/>
    <x v="0"/>
    <x v="0"/>
    <x v="0"/>
    <x v="0"/>
  </r>
  <r>
    <x v="0"/>
    <x v="3"/>
    <x v="22"/>
    <x v="75"/>
    <x v="4"/>
    <n v="0"/>
    <n v="0"/>
    <n v="0"/>
    <n v="0"/>
    <n v="14477"/>
    <n v="144770"/>
    <n v="0"/>
    <x v="0"/>
    <x v="0"/>
    <x v="0"/>
    <x v="0"/>
    <x v="0"/>
    <x v="0"/>
    <x v="0"/>
    <x v="0"/>
    <x v="0"/>
    <x v="0"/>
  </r>
  <r>
    <x v="0"/>
    <x v="3"/>
    <x v="22"/>
    <x v="71"/>
    <x v="4"/>
    <n v="0"/>
    <n v="0"/>
    <n v="0"/>
    <n v="0"/>
    <n v="50623"/>
    <n v="506230"/>
    <n v="0"/>
    <x v="0"/>
    <x v="0"/>
    <x v="0"/>
    <x v="0"/>
    <x v="0"/>
    <x v="0"/>
    <x v="0"/>
    <x v="0"/>
    <x v="0"/>
    <x v="0"/>
  </r>
  <r>
    <x v="0"/>
    <x v="3"/>
    <x v="22"/>
    <x v="76"/>
    <x v="4"/>
    <n v="0"/>
    <n v="0"/>
    <n v="0"/>
    <n v="0"/>
    <n v="13950"/>
    <n v="139500"/>
    <n v="0"/>
    <x v="0"/>
    <x v="0"/>
    <x v="0"/>
    <x v="0"/>
    <x v="0"/>
    <x v="0"/>
    <x v="0"/>
    <x v="0"/>
    <x v="0"/>
    <x v="0"/>
  </r>
  <r>
    <x v="0"/>
    <x v="3"/>
    <x v="22"/>
    <x v="121"/>
    <x v="4"/>
    <n v="0"/>
    <n v="0"/>
    <n v="0"/>
    <n v="0"/>
    <e v="#N/A"/>
    <e v="#N/A"/>
    <n v="0"/>
    <x v="0"/>
    <x v="0"/>
    <x v="0"/>
    <x v="0"/>
    <x v="0"/>
    <x v="0"/>
    <x v="0"/>
    <x v="0"/>
    <x v="0"/>
    <x v="0"/>
  </r>
  <r>
    <x v="0"/>
    <x v="3"/>
    <x v="23"/>
    <x v="77"/>
    <x v="4"/>
    <n v="0"/>
    <n v="72900"/>
    <n v="72900"/>
    <n v="31"/>
    <n v="0"/>
    <n v="0"/>
    <n v="0"/>
    <x v="0"/>
    <x v="0"/>
    <x v="0"/>
    <x v="0"/>
    <x v="0"/>
    <x v="0"/>
    <x v="0"/>
    <x v="0"/>
    <x v="0"/>
    <x v="0"/>
  </r>
  <r>
    <x v="0"/>
    <x v="3"/>
    <x v="24"/>
    <x v="34"/>
    <x v="4"/>
    <n v="0"/>
    <n v="0"/>
    <n v="0"/>
    <n v="0"/>
    <n v="67177"/>
    <n v="470239"/>
    <n v="0"/>
    <x v="0"/>
    <x v="0"/>
    <x v="0"/>
    <x v="0"/>
    <x v="0"/>
    <x v="0"/>
    <x v="0"/>
    <x v="0"/>
    <x v="0"/>
    <x v="0"/>
  </r>
  <r>
    <x v="0"/>
    <x v="3"/>
    <x v="24"/>
    <x v="78"/>
    <x v="4"/>
    <n v="0"/>
    <n v="0"/>
    <n v="0"/>
    <n v="0"/>
    <n v="20677"/>
    <n v="144739"/>
    <n v="0"/>
    <x v="0"/>
    <x v="0"/>
    <x v="0"/>
    <x v="0"/>
    <x v="0"/>
    <x v="0"/>
    <x v="0"/>
    <x v="0"/>
    <x v="0"/>
    <x v="0"/>
  </r>
  <r>
    <x v="0"/>
    <x v="3"/>
    <x v="24"/>
    <x v="79"/>
    <x v="4"/>
    <n v="0"/>
    <n v="0"/>
    <n v="0"/>
    <n v="0"/>
    <n v="20150"/>
    <n v="141050"/>
    <n v="0"/>
    <x v="0"/>
    <x v="0"/>
    <x v="0"/>
    <x v="0"/>
    <x v="0"/>
    <x v="0"/>
    <x v="0"/>
    <x v="0"/>
    <x v="0"/>
    <x v="0"/>
  </r>
  <r>
    <x v="0"/>
    <x v="3"/>
    <x v="24"/>
    <x v="81"/>
    <x v="4"/>
    <n v="0"/>
    <n v="0"/>
    <n v="0"/>
    <n v="0"/>
    <n v="18600"/>
    <n v="130200"/>
    <n v="0"/>
    <x v="0"/>
    <x v="0"/>
    <x v="0"/>
    <x v="0"/>
    <x v="0"/>
    <x v="0"/>
    <x v="0"/>
    <x v="0"/>
    <x v="0"/>
    <x v="0"/>
  </r>
  <r>
    <x v="0"/>
    <x v="3"/>
    <x v="24"/>
    <x v="82"/>
    <x v="4"/>
    <n v="0"/>
    <n v="0"/>
    <n v="0"/>
    <n v="0"/>
    <n v="18600"/>
    <n v="130200"/>
    <n v="0"/>
    <x v="0"/>
    <x v="0"/>
    <x v="0"/>
    <x v="0"/>
    <x v="0"/>
    <x v="0"/>
    <x v="0"/>
    <x v="0"/>
    <x v="0"/>
    <x v="0"/>
  </r>
  <r>
    <x v="0"/>
    <x v="3"/>
    <x v="24"/>
    <x v="122"/>
    <x v="4"/>
    <n v="0"/>
    <n v="0"/>
    <n v="0"/>
    <n v="0"/>
    <e v="#N/A"/>
    <e v="#N/A"/>
    <n v="0"/>
    <x v="0"/>
    <x v="0"/>
    <x v="0"/>
    <x v="0"/>
    <x v="0"/>
    <x v="0"/>
    <x v="0"/>
    <x v="0"/>
    <x v="0"/>
    <x v="0"/>
  </r>
  <r>
    <x v="0"/>
    <x v="3"/>
    <x v="24"/>
    <x v="83"/>
    <x v="4"/>
    <n v="0"/>
    <n v="0"/>
    <n v="0"/>
    <n v="0"/>
    <n v="17050"/>
    <n v="119350"/>
    <n v="0"/>
    <x v="0"/>
    <x v="0"/>
    <x v="0"/>
    <x v="0"/>
    <x v="0"/>
    <x v="0"/>
    <x v="0"/>
    <x v="0"/>
    <x v="0"/>
    <x v="0"/>
  </r>
  <r>
    <x v="0"/>
    <x v="3"/>
    <x v="24"/>
    <x v="10"/>
    <x v="4"/>
    <n v="0"/>
    <n v="0"/>
    <n v="0"/>
    <n v="0"/>
    <n v="44423"/>
    <n v="310961"/>
    <n v="0"/>
    <x v="0"/>
    <x v="0"/>
    <x v="0"/>
    <x v="0"/>
    <x v="0"/>
    <x v="0"/>
    <x v="0"/>
    <x v="0"/>
    <x v="0"/>
    <x v="0"/>
  </r>
  <r>
    <x v="0"/>
    <x v="3"/>
    <x v="24"/>
    <x v="85"/>
    <x v="4"/>
    <n v="0"/>
    <n v="0"/>
    <n v="0"/>
    <n v="0"/>
    <n v="0"/>
    <n v="0"/>
    <n v="0"/>
    <x v="0"/>
    <x v="0"/>
    <x v="0"/>
    <x v="0"/>
    <x v="0"/>
    <x v="0"/>
    <x v="0"/>
    <x v="0"/>
    <x v="0"/>
    <x v="0"/>
  </r>
  <r>
    <x v="0"/>
    <x v="3"/>
    <x v="24"/>
    <x v="131"/>
    <x v="4"/>
    <n v="0"/>
    <n v="0"/>
    <n v="0"/>
    <n v="0"/>
    <e v="#N/A"/>
    <e v="#N/A"/>
    <n v="0"/>
    <x v="0"/>
    <x v="0"/>
    <x v="0"/>
    <x v="0"/>
    <x v="0"/>
    <x v="0"/>
    <x v="0"/>
    <x v="0"/>
    <x v="0"/>
    <x v="0"/>
  </r>
  <r>
    <x v="0"/>
    <x v="3"/>
    <x v="24"/>
    <x v="86"/>
    <x v="4"/>
    <n v="0"/>
    <n v="0"/>
    <n v="0"/>
    <n v="0"/>
    <n v="15500"/>
    <n v="108500"/>
    <n v="0"/>
    <x v="0"/>
    <x v="0"/>
    <x v="0"/>
    <x v="0"/>
    <x v="0"/>
    <x v="0"/>
    <x v="0"/>
    <x v="0"/>
    <x v="0"/>
    <x v="0"/>
  </r>
  <r>
    <x v="0"/>
    <x v="3"/>
    <x v="26"/>
    <x v="87"/>
    <x v="4"/>
    <n v="0"/>
    <n v="0"/>
    <n v="0"/>
    <n v="0"/>
    <n v="4650"/>
    <n v="32550"/>
    <n v="0"/>
    <x v="0"/>
    <x v="0"/>
    <x v="0"/>
    <x v="0"/>
    <x v="0"/>
    <x v="0"/>
    <x v="0"/>
    <x v="0"/>
    <x v="0"/>
    <x v="0"/>
  </r>
  <r>
    <x v="0"/>
    <x v="3"/>
    <x v="26"/>
    <x v="88"/>
    <x v="4"/>
    <n v="0"/>
    <n v="0"/>
    <n v="0"/>
    <n v="0"/>
    <n v="4650"/>
    <n v="32550"/>
    <n v="0"/>
    <x v="0"/>
    <x v="0"/>
    <x v="0"/>
    <x v="0"/>
    <x v="0"/>
    <x v="0"/>
    <x v="0"/>
    <x v="0"/>
    <x v="0"/>
    <x v="0"/>
  </r>
  <r>
    <x v="0"/>
    <x v="3"/>
    <x v="27"/>
    <x v="89"/>
    <x v="4"/>
    <n v="0"/>
    <n v="0"/>
    <n v="0"/>
    <n v="0"/>
    <n v="6727"/>
    <n v="47089"/>
    <n v="0"/>
    <x v="0"/>
    <x v="0"/>
    <x v="0"/>
    <x v="0"/>
    <x v="0"/>
    <x v="0"/>
    <x v="0"/>
    <x v="0"/>
    <x v="0"/>
    <x v="0"/>
  </r>
  <r>
    <x v="0"/>
    <x v="3"/>
    <x v="27"/>
    <x v="91"/>
    <x v="4"/>
    <n v="0"/>
    <n v="0"/>
    <n v="0"/>
    <n v="0"/>
    <n v="6727"/>
    <n v="47089"/>
    <n v="0"/>
    <x v="0"/>
    <x v="0"/>
    <x v="0"/>
    <x v="0"/>
    <x v="0"/>
    <x v="0"/>
    <x v="0"/>
    <x v="0"/>
    <x v="0"/>
    <x v="0"/>
  </r>
  <r>
    <x v="0"/>
    <x v="3"/>
    <x v="28"/>
    <x v="92"/>
    <x v="4"/>
    <n v="0"/>
    <n v="0"/>
    <n v="0"/>
    <n v="0"/>
    <n v="0"/>
    <n v="0"/>
    <n v="0"/>
    <x v="0"/>
    <x v="0"/>
    <x v="0"/>
    <x v="0"/>
    <x v="0"/>
    <x v="0"/>
    <x v="0"/>
    <x v="0"/>
    <x v="0"/>
    <x v="0"/>
  </r>
  <r>
    <x v="0"/>
    <x v="3"/>
    <x v="29"/>
    <x v="93"/>
    <x v="4"/>
    <n v="26787.57"/>
    <n v="139558.9"/>
    <n v="166346.47"/>
    <n v="6"/>
    <n v="0"/>
    <n v="0"/>
    <n v="0"/>
    <x v="0"/>
    <x v="0"/>
    <x v="0"/>
    <x v="0"/>
    <x v="0"/>
    <x v="0"/>
    <x v="0"/>
    <x v="0"/>
    <x v="0"/>
    <x v="0"/>
  </r>
  <r>
    <x v="0"/>
    <x v="3"/>
    <x v="29"/>
    <x v="94"/>
    <x v="4"/>
    <n v="39373.919999999998"/>
    <n v="183489.6"/>
    <n v="222863.52000000002"/>
    <n v="7"/>
    <n v="0"/>
    <n v="0"/>
    <n v="0"/>
    <x v="0"/>
    <x v="0"/>
    <x v="0"/>
    <x v="0"/>
    <x v="0"/>
    <x v="0"/>
    <x v="0"/>
    <x v="0"/>
    <x v="0"/>
    <x v="0"/>
  </r>
  <r>
    <x v="0"/>
    <x v="3"/>
    <x v="29"/>
    <x v="95"/>
    <x v="4"/>
    <n v="22471.47"/>
    <n v="166888.6"/>
    <n v="189360.07"/>
    <n v="7"/>
    <n v="0"/>
    <n v="0"/>
    <n v="0"/>
    <x v="0"/>
    <x v="0"/>
    <x v="0"/>
    <x v="0"/>
    <x v="0"/>
    <x v="0"/>
    <x v="0"/>
    <x v="0"/>
    <x v="0"/>
    <x v="0"/>
  </r>
  <r>
    <x v="0"/>
    <x v="3"/>
    <x v="29"/>
    <x v="124"/>
    <x v="4"/>
    <n v="0"/>
    <n v="6051.87"/>
    <n v="6051.87"/>
    <n v="1"/>
    <e v="#N/A"/>
    <e v="#N/A"/>
    <n v="0"/>
    <x v="0"/>
    <x v="0"/>
    <x v="0"/>
    <x v="0"/>
    <x v="0"/>
    <x v="0"/>
    <x v="0"/>
    <x v="0"/>
    <x v="0"/>
    <x v="0"/>
  </r>
  <r>
    <x v="0"/>
    <x v="3"/>
    <x v="29"/>
    <x v="96"/>
    <x v="4"/>
    <n v="3699.81"/>
    <n v="8453.15"/>
    <n v="12152.96"/>
    <n v="2"/>
    <n v="0"/>
    <n v="0"/>
    <n v="0"/>
    <x v="0"/>
    <x v="0"/>
    <x v="0"/>
    <x v="0"/>
    <x v="0"/>
    <x v="0"/>
    <x v="0"/>
    <x v="0"/>
    <x v="0"/>
    <x v="0"/>
  </r>
  <r>
    <x v="0"/>
    <x v="3"/>
    <x v="29"/>
    <x v="97"/>
    <x v="4"/>
    <n v="0"/>
    <n v="0"/>
    <n v="0"/>
    <n v="0"/>
    <n v="17577"/>
    <n v="175770"/>
    <n v="0"/>
    <x v="0"/>
    <x v="0"/>
    <x v="0"/>
    <x v="0"/>
    <x v="0"/>
    <x v="0"/>
    <x v="0"/>
    <x v="0"/>
    <x v="0"/>
    <x v="0"/>
  </r>
  <r>
    <x v="0"/>
    <x v="3"/>
    <x v="30"/>
    <x v="98"/>
    <x v="4"/>
    <n v="0"/>
    <n v="0"/>
    <n v="0"/>
    <n v="0"/>
    <n v="36177"/>
    <n v="253239"/>
    <n v="0"/>
    <x v="0"/>
    <x v="0"/>
    <x v="0"/>
    <x v="0"/>
    <x v="0"/>
    <x v="0"/>
    <x v="0"/>
    <x v="0"/>
    <x v="0"/>
    <x v="0"/>
  </r>
  <r>
    <x v="0"/>
    <x v="3"/>
    <x v="30"/>
    <x v="99"/>
    <x v="4"/>
    <n v="0"/>
    <n v="0"/>
    <n v="0"/>
    <n v="0"/>
    <n v="16027"/>
    <n v="112189"/>
    <n v="0"/>
    <x v="0"/>
    <x v="0"/>
    <x v="0"/>
    <x v="0"/>
    <x v="0"/>
    <x v="0"/>
    <x v="0"/>
    <x v="0"/>
    <x v="0"/>
    <x v="0"/>
  </r>
  <r>
    <x v="0"/>
    <x v="3"/>
    <x v="30"/>
    <x v="100"/>
    <x v="4"/>
    <n v="0"/>
    <n v="0"/>
    <n v="0"/>
    <n v="0"/>
    <n v="14477"/>
    <n v="101339"/>
    <n v="0"/>
    <x v="0"/>
    <x v="0"/>
    <x v="0"/>
    <x v="0"/>
    <x v="0"/>
    <x v="0"/>
    <x v="0"/>
    <x v="0"/>
    <x v="0"/>
    <x v="0"/>
  </r>
  <r>
    <x v="0"/>
    <x v="3"/>
    <x v="30"/>
    <x v="101"/>
    <x v="4"/>
    <n v="0"/>
    <n v="0"/>
    <n v="0"/>
    <n v="0"/>
    <n v="10323"/>
    <n v="72261"/>
    <n v="0"/>
    <x v="0"/>
    <x v="0"/>
    <x v="0"/>
    <x v="0"/>
    <x v="0"/>
    <x v="0"/>
    <x v="0"/>
    <x v="0"/>
    <x v="0"/>
    <x v="0"/>
  </r>
  <r>
    <x v="0"/>
    <x v="3"/>
    <x v="30"/>
    <x v="102"/>
    <x v="4"/>
    <n v="16142"/>
    <n v="42429.65"/>
    <n v="58571.65"/>
    <n v="11"/>
    <n v="0"/>
    <n v="0"/>
    <n v="0"/>
    <x v="0"/>
    <x v="0"/>
    <x v="0"/>
    <x v="0"/>
    <x v="0"/>
    <x v="0"/>
    <x v="0"/>
    <x v="0"/>
    <x v="0"/>
    <x v="0"/>
  </r>
  <r>
    <x v="0"/>
    <x v="3"/>
    <x v="30"/>
    <x v="103"/>
    <x v="4"/>
    <n v="0"/>
    <n v="0"/>
    <n v="0"/>
    <n v="0"/>
    <n v="0"/>
    <n v="0"/>
    <n v="0"/>
    <x v="0"/>
    <x v="0"/>
    <x v="0"/>
    <x v="0"/>
    <x v="0"/>
    <x v="0"/>
    <x v="0"/>
    <x v="0"/>
    <x v="0"/>
    <x v="0"/>
  </r>
  <r>
    <x v="0"/>
    <x v="3"/>
    <x v="30"/>
    <x v="105"/>
    <x v="4"/>
    <n v="16538"/>
    <n v="46405.62"/>
    <n v="62943.62"/>
    <n v="2"/>
    <n v="0"/>
    <n v="0"/>
    <n v="0"/>
    <x v="0"/>
    <x v="0"/>
    <x v="0"/>
    <x v="0"/>
    <x v="0"/>
    <x v="0"/>
    <x v="0"/>
    <x v="0"/>
    <x v="0"/>
    <x v="0"/>
  </r>
  <r>
    <x v="0"/>
    <x v="3"/>
    <x v="30"/>
    <x v="106"/>
    <x v="4"/>
    <n v="0"/>
    <n v="0"/>
    <n v="0"/>
    <n v="0"/>
    <n v="17050"/>
    <n v="119350"/>
    <n v="0"/>
    <x v="0"/>
    <x v="0"/>
    <x v="0"/>
    <x v="0"/>
    <x v="0"/>
    <x v="0"/>
    <x v="0"/>
    <x v="0"/>
    <x v="0"/>
    <x v="0"/>
  </r>
  <r>
    <x v="0"/>
    <x v="3"/>
    <x v="31"/>
    <x v="107"/>
    <x v="4"/>
    <n v="0"/>
    <n v="0"/>
    <n v="0"/>
    <n v="0"/>
    <n v="0"/>
    <n v="0"/>
    <n v="0"/>
    <x v="0"/>
    <x v="0"/>
    <x v="0"/>
    <x v="0"/>
    <x v="0"/>
    <x v="0"/>
    <x v="0"/>
    <x v="0"/>
    <x v="0"/>
    <x v="0"/>
  </r>
  <r>
    <x v="0"/>
    <x v="3"/>
    <x v="31"/>
    <x v="108"/>
    <x v="4"/>
    <n v="90808"/>
    <n v="32687.01"/>
    <n v="123495.01"/>
    <n v="18"/>
    <n v="0"/>
    <n v="0"/>
    <n v="0"/>
    <x v="0"/>
    <x v="0"/>
    <x v="0"/>
    <x v="0"/>
    <x v="0"/>
    <x v="0"/>
    <x v="0"/>
    <x v="0"/>
    <x v="0"/>
    <x v="0"/>
  </r>
  <r>
    <x v="0"/>
    <x v="3"/>
    <x v="31"/>
    <x v="110"/>
    <x v="4"/>
    <n v="83360.86"/>
    <n v="66080.59"/>
    <n v="149441.45000000001"/>
    <n v="25"/>
    <n v="0"/>
    <n v="0"/>
    <n v="0"/>
    <x v="0"/>
    <x v="0"/>
    <x v="0"/>
    <x v="0"/>
    <x v="0"/>
    <x v="0"/>
    <x v="0"/>
    <x v="0"/>
    <x v="0"/>
    <x v="0"/>
  </r>
  <r>
    <x v="0"/>
    <x v="3"/>
    <x v="31"/>
    <x v="111"/>
    <x v="4"/>
    <n v="0"/>
    <n v="0"/>
    <n v="0"/>
    <n v="0"/>
    <n v="0"/>
    <n v="0"/>
    <n v="0"/>
    <x v="0"/>
    <x v="0"/>
    <x v="0"/>
    <x v="0"/>
    <x v="0"/>
    <x v="0"/>
    <x v="0"/>
    <x v="0"/>
    <x v="0"/>
    <x v="0"/>
  </r>
  <r>
    <x v="0"/>
    <x v="3"/>
    <x v="31"/>
    <x v="128"/>
    <x v="4"/>
    <n v="0"/>
    <n v="0"/>
    <n v="0"/>
    <n v="0"/>
    <e v="#N/A"/>
    <e v="#N/A"/>
    <n v="0"/>
    <x v="0"/>
    <x v="0"/>
    <x v="0"/>
    <x v="0"/>
    <x v="0"/>
    <x v="0"/>
    <x v="0"/>
    <x v="0"/>
    <x v="0"/>
    <x v="0"/>
  </r>
  <r>
    <x v="0"/>
    <x v="3"/>
    <x v="31"/>
    <x v="112"/>
    <x v="4"/>
    <n v="0"/>
    <n v="0"/>
    <n v="0"/>
    <n v="0"/>
    <n v="13950"/>
    <n v="139500"/>
    <n v="0"/>
    <x v="0"/>
    <x v="0"/>
    <x v="0"/>
    <x v="0"/>
    <x v="0"/>
    <x v="0"/>
    <x v="0"/>
    <x v="0"/>
    <x v="0"/>
    <x v="0"/>
  </r>
  <r>
    <x v="0"/>
    <x v="3"/>
    <x v="32"/>
    <x v="113"/>
    <x v="4"/>
    <n v="0"/>
    <n v="21146.39"/>
    <n v="21146.39"/>
    <n v="2"/>
    <n v="5177"/>
    <n v="36239"/>
    <n v="4.08"/>
    <x v="0"/>
    <x v="0"/>
    <x v="0"/>
    <x v="0"/>
    <x v="0"/>
    <x v="0"/>
    <x v="0"/>
    <x v="0"/>
    <x v="0"/>
    <x v="0"/>
  </r>
  <r>
    <x v="0"/>
    <x v="3"/>
    <x v="32"/>
    <x v="114"/>
    <x v="4"/>
    <n v="0"/>
    <n v="0"/>
    <n v="0"/>
    <n v="0"/>
    <n v="31000"/>
    <n v="217000"/>
    <n v="0"/>
    <x v="0"/>
    <x v="0"/>
    <x v="0"/>
    <x v="0"/>
    <x v="0"/>
    <x v="0"/>
    <x v="0"/>
    <x v="0"/>
    <x v="0"/>
    <x v="0"/>
  </r>
  <r>
    <x v="0"/>
    <x v="3"/>
    <x v="32"/>
    <x v="115"/>
    <x v="4"/>
    <n v="4069.38"/>
    <n v="0"/>
    <n v="4069.38"/>
    <n v="1"/>
    <n v="0"/>
    <n v="0"/>
    <n v="0"/>
    <x v="0"/>
    <x v="0"/>
    <x v="0"/>
    <x v="0"/>
    <x v="0"/>
    <x v="0"/>
    <x v="0"/>
    <x v="0"/>
    <x v="0"/>
    <x v="0"/>
  </r>
  <r>
    <x v="0"/>
    <x v="3"/>
    <x v="32"/>
    <x v="116"/>
    <x v="4"/>
    <n v="0"/>
    <n v="12133.22"/>
    <n v="12133.22"/>
    <n v="1"/>
    <n v="0"/>
    <n v="0"/>
    <n v="0"/>
    <x v="0"/>
    <x v="0"/>
    <x v="0"/>
    <x v="0"/>
    <x v="0"/>
    <x v="0"/>
    <x v="0"/>
    <x v="0"/>
    <x v="0"/>
    <x v="0"/>
  </r>
  <r>
    <x v="0"/>
    <x v="3"/>
    <x v="32"/>
    <x v="132"/>
    <x v="4"/>
    <n v="6038"/>
    <n v="0"/>
    <n v="6038"/>
    <n v="2"/>
    <e v="#N/A"/>
    <e v="#N/A"/>
    <n v="0"/>
    <x v="0"/>
    <x v="0"/>
    <x v="0"/>
    <x v="0"/>
    <x v="0"/>
    <x v="0"/>
    <x v="0"/>
    <x v="0"/>
    <x v="0"/>
    <x v="0"/>
  </r>
  <r>
    <x v="0"/>
    <x v="3"/>
    <x v="33"/>
    <x v="117"/>
    <x v="4"/>
    <n v="0"/>
    <n v="0"/>
    <n v="0"/>
    <n v="0"/>
    <n v="0"/>
    <n v="0"/>
    <n v="0"/>
    <x v="0"/>
    <x v="0"/>
    <x v="0"/>
    <x v="0"/>
    <x v="0"/>
    <x v="0"/>
    <x v="0"/>
    <x v="0"/>
    <x v="0"/>
    <x v="0"/>
  </r>
  <r>
    <x v="0"/>
    <x v="3"/>
    <x v="33"/>
    <x v="118"/>
    <x v="4"/>
    <n v="0"/>
    <n v="0"/>
    <n v="0"/>
    <n v="0"/>
    <n v="0"/>
    <n v="0"/>
    <n v="0"/>
    <x v="0"/>
    <x v="0"/>
    <x v="0"/>
    <x v="0"/>
    <x v="0"/>
    <x v="0"/>
    <x v="0"/>
    <x v="0"/>
    <x v="0"/>
    <x v="0"/>
  </r>
  <r>
    <x v="0"/>
    <x v="3"/>
    <x v="0"/>
    <x v="0"/>
    <x v="5"/>
    <n v="30867.629999999997"/>
    <n v="50174.830000000009"/>
    <n v="81042.460000000006"/>
    <n v="163"/>
    <n v="24475"/>
    <n v="171325"/>
    <n v="3.31"/>
    <x v="0"/>
    <x v="0"/>
    <x v="0"/>
    <x v="0"/>
    <x v="0"/>
    <x v="0"/>
    <x v="0"/>
    <x v="0"/>
    <x v="0"/>
    <x v="0"/>
  </r>
  <r>
    <x v="0"/>
    <x v="3"/>
    <x v="0"/>
    <x v="1"/>
    <x v="5"/>
    <n v="34546.39"/>
    <n v="50364.479999999996"/>
    <n v="84910.87"/>
    <n v="234"/>
    <n v="24383"/>
    <n v="170681"/>
    <n v="3.48"/>
    <x v="0"/>
    <x v="0"/>
    <x v="0"/>
    <x v="0"/>
    <x v="0"/>
    <x v="0"/>
    <x v="0"/>
    <x v="0"/>
    <x v="0"/>
    <x v="0"/>
  </r>
  <r>
    <x v="0"/>
    <x v="3"/>
    <x v="0"/>
    <x v="2"/>
    <x v="5"/>
    <n v="112240.78"/>
    <n v="165563.12999999998"/>
    <n v="277803.90999999997"/>
    <n v="517"/>
    <n v="8165"/>
    <n v="57155"/>
    <n v="34.020000000000003"/>
    <x v="0"/>
    <x v="0"/>
    <x v="0"/>
    <x v="0"/>
    <x v="0"/>
    <x v="0"/>
    <x v="0"/>
    <x v="0"/>
    <x v="0"/>
    <x v="0"/>
  </r>
  <r>
    <x v="0"/>
    <x v="3"/>
    <x v="0"/>
    <x v="3"/>
    <x v="5"/>
    <n v="73894.12000000001"/>
    <n v="107268.26"/>
    <n v="181162.38"/>
    <n v="428"/>
    <n v="8437"/>
    <n v="59059"/>
    <n v="21.47"/>
    <x v="0"/>
    <x v="0"/>
    <x v="0"/>
    <x v="0"/>
    <x v="0"/>
    <x v="0"/>
    <x v="0"/>
    <x v="0"/>
    <x v="0"/>
    <x v="0"/>
  </r>
  <r>
    <x v="0"/>
    <x v="3"/>
    <x v="0"/>
    <x v="4"/>
    <x v="5"/>
    <n v="102033.12000000001"/>
    <n v="219038.68"/>
    <n v="321071.8"/>
    <n v="619"/>
    <n v="8437"/>
    <n v="59059"/>
    <n v="38.06"/>
    <x v="0"/>
    <x v="0"/>
    <x v="0"/>
    <x v="0"/>
    <x v="0"/>
    <x v="0"/>
    <x v="0"/>
    <x v="0"/>
    <x v="0"/>
    <x v="0"/>
  </r>
  <r>
    <x v="0"/>
    <x v="3"/>
    <x v="0"/>
    <x v="6"/>
    <x v="5"/>
    <n v="3046.79"/>
    <n v="2815.01"/>
    <n v="5861.8"/>
    <n v="13"/>
    <n v="0"/>
    <n v="0"/>
    <n v="0"/>
    <x v="0"/>
    <x v="0"/>
    <x v="0"/>
    <x v="0"/>
    <x v="0"/>
    <x v="0"/>
    <x v="0"/>
    <x v="0"/>
    <x v="0"/>
    <x v="0"/>
  </r>
  <r>
    <x v="0"/>
    <x v="3"/>
    <x v="0"/>
    <x v="7"/>
    <x v="5"/>
    <n v="55042.95"/>
    <n v="83246.289999999994"/>
    <n v="138289.24"/>
    <n v="259"/>
    <n v="5821"/>
    <n v="40747"/>
    <n v="23.76"/>
    <x v="0"/>
    <x v="0"/>
    <x v="0"/>
    <x v="0"/>
    <x v="0"/>
    <x v="0"/>
    <x v="0"/>
    <x v="0"/>
    <x v="0"/>
    <x v="0"/>
  </r>
  <r>
    <x v="0"/>
    <x v="3"/>
    <x v="0"/>
    <x v="8"/>
    <x v="5"/>
    <n v="87445.759999999995"/>
    <n v="165902.70000000001"/>
    <n v="253348.46000000002"/>
    <n v="487"/>
    <n v="0"/>
    <n v="0"/>
    <n v="0"/>
    <x v="0"/>
    <x v="0"/>
    <x v="0"/>
    <x v="0"/>
    <x v="0"/>
    <x v="0"/>
    <x v="0"/>
    <x v="0"/>
    <x v="0"/>
    <x v="0"/>
  </r>
  <r>
    <x v="0"/>
    <x v="3"/>
    <x v="0"/>
    <x v="119"/>
    <x v="5"/>
    <n v="14038.3"/>
    <n v="54074.009999999995"/>
    <n v="68112.31"/>
    <n v="87"/>
    <e v="#N/A"/>
    <e v="#N/A"/>
    <n v="0"/>
    <x v="0"/>
    <x v="0"/>
    <x v="0"/>
    <x v="0"/>
    <x v="0"/>
    <x v="0"/>
    <x v="0"/>
    <x v="0"/>
    <x v="0"/>
    <x v="0"/>
  </r>
  <r>
    <x v="0"/>
    <x v="3"/>
    <x v="1"/>
    <x v="9"/>
    <x v="5"/>
    <n v="181906.15000000002"/>
    <n v="451592.85"/>
    <n v="633499"/>
    <n v="1283"/>
    <n v="0"/>
    <n v="0"/>
    <n v="0"/>
    <x v="0"/>
    <x v="0"/>
    <x v="0"/>
    <x v="0"/>
    <x v="0"/>
    <x v="0"/>
    <x v="0"/>
    <x v="0"/>
    <x v="0"/>
    <x v="0"/>
  </r>
  <r>
    <x v="0"/>
    <x v="3"/>
    <x v="1"/>
    <x v="10"/>
    <x v="5"/>
    <n v="76890.599999999991"/>
    <n v="660617.22"/>
    <n v="737507.82"/>
    <n v="618"/>
    <n v="44423"/>
    <n v="310961"/>
    <n v="16.600000000000001"/>
    <x v="0"/>
    <x v="0"/>
    <x v="0"/>
    <x v="0"/>
    <x v="0"/>
    <x v="0"/>
    <x v="0"/>
    <x v="0"/>
    <x v="0"/>
    <x v="0"/>
  </r>
  <r>
    <x v="0"/>
    <x v="3"/>
    <x v="1"/>
    <x v="11"/>
    <x v="5"/>
    <n v="10581.25"/>
    <n v="8536.1500000000015"/>
    <n v="19117.400000000001"/>
    <n v="29"/>
    <n v="31000"/>
    <n v="217000"/>
    <n v="0.62"/>
    <x v="0"/>
    <x v="0"/>
    <x v="0"/>
    <x v="0"/>
    <x v="0"/>
    <x v="0"/>
    <x v="0"/>
    <x v="0"/>
    <x v="0"/>
    <x v="0"/>
  </r>
  <r>
    <x v="0"/>
    <x v="3"/>
    <x v="1"/>
    <x v="12"/>
    <x v="5"/>
    <n v="8"/>
    <n v="0"/>
    <n v="8"/>
    <n v="0"/>
    <n v="0"/>
    <n v="0"/>
    <n v="0"/>
    <x v="0"/>
    <x v="0"/>
    <x v="0"/>
    <x v="0"/>
    <x v="0"/>
    <x v="0"/>
    <x v="0"/>
    <x v="0"/>
    <x v="0"/>
    <x v="0"/>
  </r>
  <r>
    <x v="0"/>
    <x v="3"/>
    <x v="1"/>
    <x v="13"/>
    <x v="5"/>
    <n v="13649.3"/>
    <n v="1386533.06"/>
    <n v="1400182.36"/>
    <n v="0"/>
    <n v="0"/>
    <n v="0"/>
    <n v="0"/>
    <x v="0"/>
    <x v="0"/>
    <x v="0"/>
    <x v="0"/>
    <x v="0"/>
    <x v="0"/>
    <x v="0"/>
    <x v="0"/>
    <x v="0"/>
    <x v="0"/>
  </r>
  <r>
    <x v="0"/>
    <x v="3"/>
    <x v="1"/>
    <x v="14"/>
    <x v="5"/>
    <n v="38956.730000000003"/>
    <n v="58178.69999999999"/>
    <n v="97135.43"/>
    <n v="396"/>
    <n v="29977"/>
    <n v="209839"/>
    <n v="3.24"/>
    <x v="0"/>
    <x v="0"/>
    <x v="0"/>
    <x v="0"/>
    <x v="0"/>
    <x v="0"/>
    <x v="0"/>
    <x v="0"/>
    <x v="0"/>
    <x v="0"/>
  </r>
  <r>
    <x v="0"/>
    <x v="3"/>
    <x v="1"/>
    <x v="15"/>
    <x v="5"/>
    <n v="3699.48"/>
    <n v="3444.6200000000003"/>
    <n v="7144.1"/>
    <n v="20"/>
    <n v="0"/>
    <n v="0"/>
    <n v="0"/>
    <x v="0"/>
    <x v="0"/>
    <x v="0"/>
    <x v="0"/>
    <x v="0"/>
    <x v="0"/>
    <x v="0"/>
    <x v="0"/>
    <x v="0"/>
    <x v="0"/>
  </r>
  <r>
    <x v="0"/>
    <x v="3"/>
    <x v="2"/>
    <x v="16"/>
    <x v="5"/>
    <n v="183735.22999999998"/>
    <n v="449775.39"/>
    <n v="633510.62"/>
    <n v="436"/>
    <n v="43400"/>
    <n v="303800"/>
    <n v="14.6"/>
    <x v="0"/>
    <x v="0"/>
    <x v="0"/>
    <x v="0"/>
    <x v="0"/>
    <x v="0"/>
    <x v="0"/>
    <x v="0"/>
    <x v="0"/>
    <x v="0"/>
  </r>
  <r>
    <x v="0"/>
    <x v="3"/>
    <x v="2"/>
    <x v="17"/>
    <x v="5"/>
    <n v="101526.78"/>
    <n v="215745.03"/>
    <n v="317271.81"/>
    <n v="389"/>
    <n v="39277"/>
    <n v="274939"/>
    <n v="8.08"/>
    <x v="0"/>
    <x v="0"/>
    <x v="0"/>
    <x v="0"/>
    <x v="0"/>
    <x v="0"/>
    <x v="0"/>
    <x v="0"/>
    <x v="0"/>
    <x v="0"/>
  </r>
  <r>
    <x v="0"/>
    <x v="3"/>
    <x v="2"/>
    <x v="18"/>
    <x v="5"/>
    <n v="86695.62000000001"/>
    <n v="145184.58000000002"/>
    <n v="231880.2"/>
    <n v="225"/>
    <n v="0"/>
    <n v="0"/>
    <n v="0"/>
    <x v="0"/>
    <x v="0"/>
    <x v="0"/>
    <x v="0"/>
    <x v="0"/>
    <x v="0"/>
    <x v="0"/>
    <x v="0"/>
    <x v="0"/>
    <x v="0"/>
  </r>
  <r>
    <x v="0"/>
    <x v="3"/>
    <x v="3"/>
    <x v="19"/>
    <x v="5"/>
    <n v="27631.18"/>
    <n v="99933.78"/>
    <n v="127564.95999999999"/>
    <n v="186"/>
    <n v="31000"/>
    <n v="310000"/>
    <n v="4.1100000000000003"/>
    <x v="0"/>
    <x v="0"/>
    <x v="0"/>
    <x v="0"/>
    <x v="0"/>
    <x v="0"/>
    <x v="0"/>
    <x v="0"/>
    <x v="0"/>
    <x v="0"/>
  </r>
  <r>
    <x v="0"/>
    <x v="3"/>
    <x v="3"/>
    <x v="20"/>
    <x v="5"/>
    <n v="10776.550000000001"/>
    <n v="68384.649999999994"/>
    <n v="79161.2"/>
    <n v="73"/>
    <n v="0"/>
    <n v="0"/>
    <n v="0"/>
    <x v="0"/>
    <x v="0"/>
    <x v="0"/>
    <x v="0"/>
    <x v="0"/>
    <x v="0"/>
    <x v="0"/>
    <x v="0"/>
    <x v="0"/>
    <x v="0"/>
  </r>
  <r>
    <x v="0"/>
    <x v="3"/>
    <x v="3"/>
    <x v="21"/>
    <x v="5"/>
    <n v="139527.06"/>
    <n v="237612.27000000002"/>
    <n v="377139.33"/>
    <n v="268"/>
    <n v="62000"/>
    <n v="620000"/>
    <n v="6.08"/>
    <x v="0"/>
    <x v="0"/>
    <x v="0"/>
    <x v="0"/>
    <x v="0"/>
    <x v="0"/>
    <x v="0"/>
    <x v="0"/>
    <x v="0"/>
    <x v="0"/>
  </r>
  <r>
    <x v="0"/>
    <x v="3"/>
    <x v="4"/>
    <x v="23"/>
    <x v="5"/>
    <n v="1571.3"/>
    <n v="61510.14"/>
    <n v="63081.440000000002"/>
    <n v="52"/>
    <n v="12710"/>
    <n v="88970"/>
    <n v="4.96"/>
    <x v="0"/>
    <x v="0"/>
    <x v="0"/>
    <x v="0"/>
    <x v="0"/>
    <x v="0"/>
    <x v="0"/>
    <x v="0"/>
    <x v="0"/>
    <x v="0"/>
  </r>
  <r>
    <x v="0"/>
    <x v="3"/>
    <x v="4"/>
    <x v="24"/>
    <x v="5"/>
    <n v="1065.5"/>
    <n v="68367.259999999995"/>
    <n v="69432.759999999995"/>
    <n v="70"/>
    <n v="11377"/>
    <n v="79639"/>
    <n v="6.1"/>
    <x v="0"/>
    <x v="0"/>
    <x v="0"/>
    <x v="0"/>
    <x v="0"/>
    <x v="0"/>
    <x v="0"/>
    <x v="0"/>
    <x v="0"/>
    <x v="0"/>
  </r>
  <r>
    <x v="0"/>
    <x v="3"/>
    <x v="4"/>
    <x v="120"/>
    <x v="5"/>
    <n v="150"/>
    <n v="1069.8499999999999"/>
    <n v="1219.8499999999999"/>
    <n v="7"/>
    <e v="#N/A"/>
    <e v="#N/A"/>
    <n v="0"/>
    <x v="0"/>
    <x v="0"/>
    <x v="0"/>
    <x v="0"/>
    <x v="0"/>
    <x v="0"/>
    <x v="0"/>
    <x v="0"/>
    <x v="0"/>
    <x v="0"/>
  </r>
  <r>
    <x v="0"/>
    <x v="3"/>
    <x v="4"/>
    <x v="127"/>
    <x v="5"/>
    <n v="0"/>
    <n v="1660.8"/>
    <n v="1660.8"/>
    <n v="0"/>
    <e v="#N/A"/>
    <e v="#N/A"/>
    <n v="0"/>
    <x v="0"/>
    <x v="0"/>
    <x v="0"/>
    <x v="0"/>
    <x v="0"/>
    <x v="0"/>
    <x v="0"/>
    <x v="0"/>
    <x v="0"/>
    <x v="0"/>
  </r>
  <r>
    <x v="0"/>
    <x v="3"/>
    <x v="5"/>
    <x v="25"/>
    <x v="5"/>
    <n v="4130.6000000000004"/>
    <n v="8261.1999999999989"/>
    <n v="12391.8"/>
    <n v="0"/>
    <n v="0"/>
    <n v="0"/>
    <n v="0"/>
    <x v="0"/>
    <x v="0"/>
    <x v="0"/>
    <x v="0"/>
    <x v="0"/>
    <x v="0"/>
    <x v="0"/>
    <x v="0"/>
    <x v="0"/>
    <x v="0"/>
  </r>
  <r>
    <x v="0"/>
    <x v="3"/>
    <x v="5"/>
    <x v="26"/>
    <x v="5"/>
    <n v="2946.13"/>
    <n v="837154.37"/>
    <n v="840100.5"/>
    <n v="0"/>
    <n v="0"/>
    <n v="0"/>
    <n v="0"/>
    <x v="0"/>
    <x v="0"/>
    <x v="0"/>
    <x v="0"/>
    <x v="0"/>
    <x v="0"/>
    <x v="0"/>
    <x v="0"/>
    <x v="0"/>
    <x v="0"/>
  </r>
  <r>
    <x v="0"/>
    <x v="3"/>
    <x v="5"/>
    <x v="27"/>
    <x v="5"/>
    <n v="29401.739999999998"/>
    <n v="119896.73000000001"/>
    <n v="149298.47"/>
    <n v="164"/>
    <n v="16523"/>
    <n v="165230"/>
    <n v="9.0399999999999991"/>
    <x v="0"/>
    <x v="0"/>
    <x v="0"/>
    <x v="0"/>
    <x v="0"/>
    <x v="0"/>
    <x v="0"/>
    <x v="0"/>
    <x v="0"/>
    <x v="0"/>
  </r>
  <r>
    <x v="0"/>
    <x v="3"/>
    <x v="5"/>
    <x v="29"/>
    <x v="5"/>
    <n v="117079.65"/>
    <n v="220989.00999999998"/>
    <n v="338068.66"/>
    <n v="105"/>
    <n v="0"/>
    <n v="0"/>
    <n v="0"/>
    <x v="0"/>
    <x v="0"/>
    <x v="0"/>
    <x v="0"/>
    <x v="0"/>
    <x v="0"/>
    <x v="0"/>
    <x v="0"/>
    <x v="0"/>
    <x v="0"/>
  </r>
  <r>
    <x v="0"/>
    <x v="3"/>
    <x v="6"/>
    <x v="30"/>
    <x v="5"/>
    <n v="88124.56"/>
    <n v="692529.47"/>
    <n v="780654.03"/>
    <n v="99"/>
    <n v="0"/>
    <n v="0"/>
    <n v="0"/>
    <x v="0"/>
    <x v="0"/>
    <x v="0"/>
    <x v="0"/>
    <x v="0"/>
    <x v="0"/>
    <x v="0"/>
    <x v="0"/>
    <x v="0"/>
    <x v="0"/>
  </r>
  <r>
    <x v="0"/>
    <x v="3"/>
    <x v="6"/>
    <x v="31"/>
    <x v="5"/>
    <n v="65163.44"/>
    <n v="164293.6"/>
    <n v="229457.04"/>
    <n v="151"/>
    <n v="34100"/>
    <n v="238700"/>
    <n v="6.73"/>
    <x v="0"/>
    <x v="0"/>
    <x v="0"/>
    <x v="0"/>
    <x v="0"/>
    <x v="0"/>
    <x v="0"/>
    <x v="0"/>
    <x v="0"/>
    <x v="0"/>
  </r>
  <r>
    <x v="0"/>
    <x v="3"/>
    <x v="6"/>
    <x v="32"/>
    <x v="5"/>
    <n v="28628.47"/>
    <n v="38436.039999999994"/>
    <n v="67064.509999999995"/>
    <n v="159"/>
    <n v="17577"/>
    <n v="123039"/>
    <n v="3.82"/>
    <x v="0"/>
    <x v="0"/>
    <x v="0"/>
    <x v="0"/>
    <x v="0"/>
    <x v="0"/>
    <x v="0"/>
    <x v="0"/>
    <x v="0"/>
    <x v="0"/>
  </r>
  <r>
    <x v="0"/>
    <x v="3"/>
    <x v="6"/>
    <x v="33"/>
    <x v="5"/>
    <n v="33186.699999999997"/>
    <n v="515339.57"/>
    <n v="548526.27"/>
    <n v="60"/>
    <n v="0"/>
    <n v="0"/>
    <n v="0"/>
    <x v="0"/>
    <x v="0"/>
    <x v="0"/>
    <x v="0"/>
    <x v="0"/>
    <x v="0"/>
    <x v="0"/>
    <x v="0"/>
    <x v="0"/>
    <x v="0"/>
  </r>
  <r>
    <x v="0"/>
    <x v="3"/>
    <x v="7"/>
    <x v="34"/>
    <x v="5"/>
    <n v="96340.35"/>
    <n v="29143.72"/>
    <n v="125484.07"/>
    <n v="128"/>
    <n v="67177"/>
    <n v="470239"/>
    <n v="1.87"/>
    <x v="0"/>
    <x v="0"/>
    <x v="0"/>
    <x v="0"/>
    <x v="0"/>
    <x v="0"/>
    <x v="0"/>
    <x v="0"/>
    <x v="0"/>
    <x v="0"/>
  </r>
  <r>
    <x v="0"/>
    <x v="3"/>
    <x v="8"/>
    <x v="35"/>
    <x v="5"/>
    <n v="51779.310000000005"/>
    <n v="980504.25999999989"/>
    <n v="1032283.57"/>
    <n v="191"/>
    <n v="0"/>
    <n v="0"/>
    <n v="0"/>
    <x v="0"/>
    <x v="0"/>
    <x v="0"/>
    <x v="0"/>
    <x v="0"/>
    <x v="0"/>
    <x v="0"/>
    <x v="0"/>
    <x v="0"/>
    <x v="0"/>
  </r>
  <r>
    <x v="0"/>
    <x v="3"/>
    <x v="8"/>
    <x v="36"/>
    <x v="5"/>
    <n v="88370.939999999988"/>
    <n v="454443.17"/>
    <n v="542814.11"/>
    <n v="229"/>
    <n v="0"/>
    <n v="0"/>
    <n v="0"/>
    <x v="0"/>
    <x v="0"/>
    <x v="0"/>
    <x v="0"/>
    <x v="0"/>
    <x v="0"/>
    <x v="0"/>
    <x v="0"/>
    <x v="0"/>
    <x v="0"/>
  </r>
  <r>
    <x v="0"/>
    <x v="3"/>
    <x v="9"/>
    <x v="37"/>
    <x v="5"/>
    <n v="87067.139999999985"/>
    <n v="143520.62000000002"/>
    <n v="230587.76"/>
    <n v="409"/>
    <n v="32023"/>
    <n v="224161"/>
    <n v="7.2"/>
    <x v="0"/>
    <x v="0"/>
    <x v="0"/>
    <x v="0"/>
    <x v="0"/>
    <x v="0"/>
    <x v="0"/>
    <x v="0"/>
    <x v="0"/>
    <x v="0"/>
  </r>
  <r>
    <x v="0"/>
    <x v="3"/>
    <x v="9"/>
    <x v="38"/>
    <x v="5"/>
    <n v="19520.52"/>
    <n v="27943.890000000003"/>
    <n v="47464.41"/>
    <n v="22"/>
    <n v="0"/>
    <n v="0"/>
    <n v="0"/>
    <x v="0"/>
    <x v="0"/>
    <x v="0"/>
    <x v="0"/>
    <x v="0"/>
    <x v="0"/>
    <x v="0"/>
    <x v="0"/>
    <x v="0"/>
    <x v="0"/>
  </r>
  <r>
    <x v="0"/>
    <x v="3"/>
    <x v="9"/>
    <x v="39"/>
    <x v="5"/>
    <n v="71996.850000000006"/>
    <n v="199108.12999999998"/>
    <n v="271104.98"/>
    <n v="272"/>
    <n v="18352"/>
    <n v="128464"/>
    <n v="14.77"/>
    <x v="0"/>
    <x v="0"/>
    <x v="0"/>
    <x v="0"/>
    <x v="0"/>
    <x v="0"/>
    <x v="0"/>
    <x v="0"/>
    <x v="0"/>
    <x v="0"/>
  </r>
  <r>
    <x v="0"/>
    <x v="3"/>
    <x v="9"/>
    <x v="40"/>
    <x v="5"/>
    <n v="76102.55"/>
    <n v="141290.14000000001"/>
    <n v="217392.69"/>
    <n v="317"/>
    <n v="28923"/>
    <n v="202461"/>
    <n v="7.52"/>
    <x v="0"/>
    <x v="0"/>
    <x v="0"/>
    <x v="0"/>
    <x v="0"/>
    <x v="0"/>
    <x v="0"/>
    <x v="0"/>
    <x v="0"/>
    <x v="0"/>
  </r>
  <r>
    <x v="0"/>
    <x v="3"/>
    <x v="9"/>
    <x v="41"/>
    <x v="5"/>
    <n v="0"/>
    <n v="89856.22"/>
    <n v="89856.22"/>
    <n v="0"/>
    <n v="0"/>
    <n v="0"/>
    <n v="0"/>
    <x v="0"/>
    <x v="0"/>
    <x v="0"/>
    <x v="0"/>
    <x v="0"/>
    <x v="0"/>
    <x v="0"/>
    <x v="0"/>
    <x v="0"/>
    <x v="0"/>
  </r>
  <r>
    <x v="0"/>
    <x v="3"/>
    <x v="10"/>
    <x v="42"/>
    <x v="5"/>
    <n v="40279.520000000004"/>
    <n v="16181.259999999995"/>
    <n v="56460.78"/>
    <n v="31"/>
    <n v="0"/>
    <n v="0"/>
    <n v="0"/>
    <x v="0"/>
    <x v="0"/>
    <x v="0"/>
    <x v="0"/>
    <x v="0"/>
    <x v="0"/>
    <x v="0"/>
    <x v="0"/>
    <x v="0"/>
    <x v="0"/>
  </r>
  <r>
    <x v="0"/>
    <x v="3"/>
    <x v="10"/>
    <x v="43"/>
    <x v="5"/>
    <n v="266335.67000000004"/>
    <n v="67139.819999999949"/>
    <n v="333475.49"/>
    <n v="57"/>
    <n v="0"/>
    <n v="0"/>
    <n v="0"/>
    <x v="0"/>
    <x v="0"/>
    <x v="0"/>
    <x v="0"/>
    <x v="0"/>
    <x v="0"/>
    <x v="0"/>
    <x v="0"/>
    <x v="0"/>
    <x v="0"/>
  </r>
  <r>
    <x v="0"/>
    <x v="3"/>
    <x v="10"/>
    <x v="44"/>
    <x v="5"/>
    <n v="19104.14"/>
    <n v="35013.629999999997"/>
    <n v="54117.77"/>
    <n v="137"/>
    <n v="23777"/>
    <n v="237770"/>
    <n v="2.2799999999999998"/>
    <x v="0"/>
    <x v="0"/>
    <x v="0"/>
    <x v="0"/>
    <x v="0"/>
    <x v="0"/>
    <x v="0"/>
    <x v="0"/>
    <x v="0"/>
    <x v="0"/>
  </r>
  <r>
    <x v="0"/>
    <x v="3"/>
    <x v="10"/>
    <x v="45"/>
    <x v="5"/>
    <n v="141720.48000000001"/>
    <n v="149654.00999999998"/>
    <n v="291374.49"/>
    <n v="77"/>
    <n v="0"/>
    <n v="0"/>
    <n v="0"/>
    <x v="0"/>
    <x v="0"/>
    <x v="0"/>
    <x v="0"/>
    <x v="0"/>
    <x v="0"/>
    <x v="0"/>
    <x v="0"/>
    <x v="0"/>
    <x v="0"/>
  </r>
  <r>
    <x v="0"/>
    <x v="3"/>
    <x v="10"/>
    <x v="46"/>
    <x v="5"/>
    <n v="96438.260000000009"/>
    <n v="86712.539999999979"/>
    <n v="183150.8"/>
    <n v="95"/>
    <n v="0"/>
    <n v="0"/>
    <n v="0"/>
    <x v="0"/>
    <x v="0"/>
    <x v="0"/>
    <x v="0"/>
    <x v="0"/>
    <x v="0"/>
    <x v="0"/>
    <x v="0"/>
    <x v="0"/>
    <x v="0"/>
  </r>
  <r>
    <x v="0"/>
    <x v="3"/>
    <x v="10"/>
    <x v="47"/>
    <x v="5"/>
    <n v="45104.71"/>
    <n v="49546.909999999996"/>
    <n v="94651.62"/>
    <n v="72"/>
    <n v="0"/>
    <n v="0"/>
    <n v="0"/>
    <x v="0"/>
    <x v="0"/>
    <x v="0"/>
    <x v="0"/>
    <x v="0"/>
    <x v="0"/>
    <x v="0"/>
    <x v="0"/>
    <x v="0"/>
    <x v="0"/>
  </r>
  <r>
    <x v="0"/>
    <x v="3"/>
    <x v="10"/>
    <x v="48"/>
    <x v="5"/>
    <n v="52518.92"/>
    <n v="31384.97"/>
    <n v="83903.89"/>
    <n v="83"/>
    <n v="33077"/>
    <n v="330770"/>
    <n v="2.54"/>
    <x v="0"/>
    <x v="0"/>
    <x v="0"/>
    <x v="0"/>
    <x v="0"/>
    <x v="0"/>
    <x v="0"/>
    <x v="0"/>
    <x v="0"/>
    <x v="0"/>
  </r>
  <r>
    <x v="0"/>
    <x v="3"/>
    <x v="10"/>
    <x v="49"/>
    <x v="5"/>
    <n v="145671.82"/>
    <n v="242723.99"/>
    <n v="388395.81"/>
    <n v="62"/>
    <n v="67177"/>
    <n v="671770"/>
    <n v="5.78"/>
    <x v="0"/>
    <x v="0"/>
    <x v="0"/>
    <x v="0"/>
    <x v="0"/>
    <x v="0"/>
    <x v="0"/>
    <x v="0"/>
    <x v="0"/>
    <x v="0"/>
  </r>
  <r>
    <x v="0"/>
    <x v="3"/>
    <x v="10"/>
    <x v="50"/>
    <x v="5"/>
    <n v="28877.040000000001"/>
    <n v="22937.239999999998"/>
    <n v="51814.28"/>
    <n v="21"/>
    <n v="36177"/>
    <n v="361770"/>
    <n v="1.43"/>
    <x v="0"/>
    <x v="0"/>
    <x v="0"/>
    <x v="0"/>
    <x v="0"/>
    <x v="0"/>
    <x v="0"/>
    <x v="0"/>
    <x v="0"/>
    <x v="0"/>
  </r>
  <r>
    <x v="0"/>
    <x v="3"/>
    <x v="11"/>
    <x v="52"/>
    <x v="5"/>
    <n v="7307.4"/>
    <n v="16580.199999999997"/>
    <n v="23887.599999999999"/>
    <n v="26"/>
    <n v="0"/>
    <n v="0"/>
    <n v="0"/>
    <x v="0"/>
    <x v="0"/>
    <x v="0"/>
    <x v="0"/>
    <x v="0"/>
    <x v="0"/>
    <x v="0"/>
    <x v="0"/>
    <x v="0"/>
    <x v="0"/>
  </r>
  <r>
    <x v="0"/>
    <x v="3"/>
    <x v="12"/>
    <x v="53"/>
    <x v="5"/>
    <n v="20098.3"/>
    <n v="5493.5300000000025"/>
    <n v="25591.83"/>
    <n v="102"/>
    <n v="0"/>
    <n v="0"/>
    <n v="0"/>
    <x v="0"/>
    <x v="0"/>
    <x v="0"/>
    <x v="0"/>
    <x v="0"/>
    <x v="0"/>
    <x v="0"/>
    <x v="0"/>
    <x v="0"/>
    <x v="0"/>
  </r>
  <r>
    <x v="0"/>
    <x v="3"/>
    <x v="12"/>
    <x v="54"/>
    <x v="5"/>
    <n v="19401.62"/>
    <n v="6878.98"/>
    <n v="26280.6"/>
    <n v="107"/>
    <n v="0"/>
    <n v="0"/>
    <n v="0"/>
    <x v="0"/>
    <x v="0"/>
    <x v="0"/>
    <x v="0"/>
    <x v="0"/>
    <x v="0"/>
    <x v="0"/>
    <x v="0"/>
    <x v="0"/>
    <x v="0"/>
  </r>
  <r>
    <x v="0"/>
    <x v="3"/>
    <x v="12"/>
    <x v="55"/>
    <x v="5"/>
    <n v="2141.8000000000002"/>
    <n v="376.19999999999982"/>
    <n v="2518"/>
    <n v="9"/>
    <n v="0"/>
    <n v="0"/>
    <n v="0"/>
    <x v="0"/>
    <x v="0"/>
    <x v="0"/>
    <x v="0"/>
    <x v="0"/>
    <x v="0"/>
    <x v="0"/>
    <x v="0"/>
    <x v="0"/>
    <x v="0"/>
  </r>
  <r>
    <x v="0"/>
    <x v="3"/>
    <x v="13"/>
    <x v="56"/>
    <x v="5"/>
    <n v="189064.3"/>
    <n v="527.5"/>
    <n v="189591.8"/>
    <n v="23"/>
    <n v="0"/>
    <n v="0"/>
    <n v="0"/>
    <x v="0"/>
    <x v="0"/>
    <x v="0"/>
    <x v="0"/>
    <x v="0"/>
    <x v="0"/>
    <x v="0"/>
    <x v="0"/>
    <x v="0"/>
    <x v="0"/>
  </r>
  <r>
    <x v="0"/>
    <x v="3"/>
    <x v="13"/>
    <x v="57"/>
    <x v="5"/>
    <n v="16916.32"/>
    <n v="24904.68"/>
    <n v="41821"/>
    <n v="111"/>
    <n v="24273"/>
    <n v="242730"/>
    <n v="1.72"/>
    <x v="0"/>
    <x v="0"/>
    <x v="0"/>
    <x v="0"/>
    <x v="0"/>
    <x v="0"/>
    <x v="0"/>
    <x v="0"/>
    <x v="0"/>
    <x v="0"/>
  </r>
  <r>
    <x v="0"/>
    <x v="3"/>
    <x v="13"/>
    <x v="58"/>
    <x v="5"/>
    <n v="237982.99"/>
    <n v="496259.26"/>
    <n v="734242.25"/>
    <n v="157"/>
    <n v="0"/>
    <n v="0"/>
    <n v="0"/>
    <x v="0"/>
    <x v="0"/>
    <x v="0"/>
    <x v="0"/>
    <x v="0"/>
    <x v="0"/>
    <x v="0"/>
    <x v="0"/>
    <x v="0"/>
    <x v="0"/>
  </r>
  <r>
    <x v="0"/>
    <x v="3"/>
    <x v="34"/>
    <x v="129"/>
    <x v="5"/>
    <n v="369.53999999999996"/>
    <n v="3553.26"/>
    <n v="3922.8"/>
    <n v="4"/>
    <e v="#N/A"/>
    <e v="#N/A"/>
    <n v="0"/>
    <x v="0"/>
    <x v="0"/>
    <x v="0"/>
    <x v="0"/>
    <x v="0"/>
    <x v="0"/>
    <x v="0"/>
    <x v="0"/>
    <x v="0"/>
    <x v="0"/>
  </r>
  <r>
    <x v="0"/>
    <x v="3"/>
    <x v="14"/>
    <x v="130"/>
    <x v="5"/>
    <n v="24353.940000000002"/>
    <n v="81718.55"/>
    <n v="106072.49"/>
    <n v="490"/>
    <e v="#N/A"/>
    <e v="#N/A"/>
    <n v="0"/>
    <x v="0"/>
    <x v="0"/>
    <x v="0"/>
    <x v="0"/>
    <x v="0"/>
    <x v="0"/>
    <x v="0"/>
    <x v="0"/>
    <x v="0"/>
    <x v="0"/>
  </r>
  <r>
    <x v="0"/>
    <x v="3"/>
    <x v="14"/>
    <x v="59"/>
    <x v="5"/>
    <n v="1151.44"/>
    <n v="5904.74"/>
    <n v="7056.18"/>
    <n v="54"/>
    <n v="8277"/>
    <n v="57939"/>
    <n v="0.85"/>
    <x v="0"/>
    <x v="0"/>
    <x v="0"/>
    <x v="0"/>
    <x v="0"/>
    <x v="0"/>
    <x v="0"/>
    <x v="0"/>
    <x v="0"/>
    <x v="0"/>
  </r>
  <r>
    <x v="0"/>
    <x v="3"/>
    <x v="15"/>
    <x v="60"/>
    <x v="5"/>
    <n v="18499.849999999999"/>
    <n v="48323.329999999994"/>
    <n v="66823.179999999993"/>
    <n v="15"/>
    <n v="0"/>
    <n v="0"/>
    <n v="0"/>
    <x v="0"/>
    <x v="0"/>
    <x v="0"/>
    <x v="0"/>
    <x v="0"/>
    <x v="0"/>
    <x v="0"/>
    <x v="0"/>
    <x v="0"/>
    <x v="0"/>
  </r>
  <r>
    <x v="0"/>
    <x v="3"/>
    <x v="16"/>
    <x v="61"/>
    <x v="5"/>
    <n v="18833.170000000002"/>
    <n v="58961.22"/>
    <n v="77794.39"/>
    <n v="42"/>
    <n v="0"/>
    <n v="0"/>
    <n v="0"/>
    <x v="0"/>
    <x v="0"/>
    <x v="0"/>
    <x v="0"/>
    <x v="0"/>
    <x v="0"/>
    <x v="0"/>
    <x v="0"/>
    <x v="0"/>
    <x v="0"/>
  </r>
  <r>
    <x v="0"/>
    <x v="3"/>
    <x v="17"/>
    <x v="62"/>
    <x v="5"/>
    <n v="39173.639999999992"/>
    <n v="55129.740000000013"/>
    <n v="94303.38"/>
    <n v="168"/>
    <n v="0"/>
    <n v="0"/>
    <n v="0"/>
    <x v="0"/>
    <x v="0"/>
    <x v="0"/>
    <x v="0"/>
    <x v="0"/>
    <x v="0"/>
    <x v="0"/>
    <x v="0"/>
    <x v="0"/>
    <x v="0"/>
  </r>
  <r>
    <x v="0"/>
    <x v="3"/>
    <x v="17"/>
    <x v="63"/>
    <x v="5"/>
    <n v="9965.7200000000012"/>
    <n v="15548.329999999998"/>
    <n v="25514.05"/>
    <n v="54"/>
    <n v="0"/>
    <n v="0"/>
    <n v="0"/>
    <x v="0"/>
    <x v="0"/>
    <x v="0"/>
    <x v="0"/>
    <x v="0"/>
    <x v="0"/>
    <x v="0"/>
    <x v="0"/>
    <x v="0"/>
    <x v="0"/>
  </r>
  <r>
    <x v="0"/>
    <x v="3"/>
    <x v="18"/>
    <x v="64"/>
    <x v="5"/>
    <n v="28006.92"/>
    <n v="98642.28"/>
    <n v="126649.2"/>
    <n v="362"/>
    <n v="22723"/>
    <n v="159061"/>
    <n v="5.57"/>
    <x v="0"/>
    <x v="0"/>
    <x v="0"/>
    <x v="0"/>
    <x v="0"/>
    <x v="0"/>
    <x v="0"/>
    <x v="0"/>
    <x v="0"/>
    <x v="0"/>
  </r>
  <r>
    <x v="0"/>
    <x v="3"/>
    <x v="18"/>
    <x v="65"/>
    <x v="5"/>
    <n v="4167.74"/>
    <n v="40006.620000000003"/>
    <n v="44174.36"/>
    <n v="19"/>
    <n v="0"/>
    <n v="0"/>
    <n v="0"/>
    <x v="0"/>
    <x v="0"/>
    <x v="0"/>
    <x v="0"/>
    <x v="0"/>
    <x v="0"/>
    <x v="0"/>
    <x v="0"/>
    <x v="0"/>
    <x v="0"/>
  </r>
  <r>
    <x v="0"/>
    <x v="3"/>
    <x v="19"/>
    <x v="66"/>
    <x v="5"/>
    <n v="34111.06"/>
    <n v="53900.540000000008"/>
    <n v="88011.6"/>
    <n v="99"/>
    <n v="0"/>
    <n v="0"/>
    <n v="0"/>
    <x v="0"/>
    <x v="0"/>
    <x v="0"/>
    <x v="0"/>
    <x v="0"/>
    <x v="0"/>
    <x v="0"/>
    <x v="0"/>
    <x v="0"/>
    <x v="0"/>
  </r>
  <r>
    <x v="0"/>
    <x v="3"/>
    <x v="20"/>
    <x v="67"/>
    <x v="5"/>
    <n v="63190.78"/>
    <n v="61645.64"/>
    <n v="124836.42"/>
    <n v="118"/>
    <n v="0"/>
    <n v="0"/>
    <n v="0"/>
    <x v="0"/>
    <x v="0"/>
    <x v="0"/>
    <x v="0"/>
    <x v="0"/>
    <x v="0"/>
    <x v="0"/>
    <x v="0"/>
    <x v="0"/>
    <x v="0"/>
  </r>
  <r>
    <x v="0"/>
    <x v="3"/>
    <x v="20"/>
    <x v="68"/>
    <x v="5"/>
    <n v="103717.37999999999"/>
    <n v="99281.320000000022"/>
    <n v="202998.7"/>
    <n v="157"/>
    <n v="0"/>
    <n v="0"/>
    <n v="0"/>
    <x v="0"/>
    <x v="0"/>
    <x v="0"/>
    <x v="0"/>
    <x v="0"/>
    <x v="0"/>
    <x v="0"/>
    <x v="0"/>
    <x v="0"/>
    <x v="0"/>
  </r>
  <r>
    <x v="0"/>
    <x v="3"/>
    <x v="21"/>
    <x v="69"/>
    <x v="5"/>
    <n v="68847.929999999993"/>
    <n v="165016.18"/>
    <n v="233864.11"/>
    <n v="251"/>
    <n v="31000"/>
    <n v="310000"/>
    <n v="7.54"/>
    <x v="0"/>
    <x v="0"/>
    <x v="0"/>
    <x v="0"/>
    <x v="0"/>
    <x v="0"/>
    <x v="0"/>
    <x v="0"/>
    <x v="0"/>
    <x v="0"/>
  </r>
  <r>
    <x v="0"/>
    <x v="3"/>
    <x v="21"/>
    <x v="70"/>
    <x v="5"/>
    <n v="221617.18"/>
    <n v="232026.44"/>
    <n v="453643.62"/>
    <n v="170"/>
    <n v="62000"/>
    <n v="620000"/>
    <n v="7.32"/>
    <x v="0"/>
    <x v="0"/>
    <x v="0"/>
    <x v="0"/>
    <x v="0"/>
    <x v="0"/>
    <x v="0"/>
    <x v="0"/>
    <x v="0"/>
    <x v="0"/>
  </r>
  <r>
    <x v="0"/>
    <x v="3"/>
    <x v="21"/>
    <x v="71"/>
    <x v="5"/>
    <n v="218376.97"/>
    <n v="231987.43000000002"/>
    <n v="450364.4"/>
    <n v="178"/>
    <n v="50623"/>
    <n v="506230"/>
    <n v="8.9"/>
    <x v="0"/>
    <x v="0"/>
    <x v="0"/>
    <x v="0"/>
    <x v="0"/>
    <x v="0"/>
    <x v="0"/>
    <x v="0"/>
    <x v="0"/>
    <x v="0"/>
  </r>
  <r>
    <x v="0"/>
    <x v="3"/>
    <x v="21"/>
    <x v="72"/>
    <x v="5"/>
    <n v="103816.66999999998"/>
    <n v="174067.67000000004"/>
    <n v="277884.34000000003"/>
    <n v="254"/>
    <n v="29977"/>
    <n v="299770"/>
    <n v="9.27"/>
    <x v="0"/>
    <x v="0"/>
    <x v="0"/>
    <x v="0"/>
    <x v="0"/>
    <x v="0"/>
    <x v="0"/>
    <x v="0"/>
    <x v="0"/>
    <x v="0"/>
  </r>
  <r>
    <x v="0"/>
    <x v="3"/>
    <x v="21"/>
    <x v="73"/>
    <x v="5"/>
    <n v="133685.85999999999"/>
    <n v="256376.51"/>
    <n v="390062.37"/>
    <n v="230"/>
    <n v="27900"/>
    <n v="279000"/>
    <n v="13.98"/>
    <x v="0"/>
    <x v="0"/>
    <x v="0"/>
    <x v="0"/>
    <x v="0"/>
    <x v="0"/>
    <x v="0"/>
    <x v="0"/>
    <x v="0"/>
    <x v="0"/>
  </r>
  <r>
    <x v="0"/>
    <x v="3"/>
    <x v="22"/>
    <x v="74"/>
    <x v="5"/>
    <n v="7815"/>
    <n v="12025.349999999999"/>
    <n v="19840.349999999999"/>
    <n v="17"/>
    <n v="13423"/>
    <n v="134230"/>
    <n v="1.48"/>
    <x v="0"/>
    <x v="0"/>
    <x v="0"/>
    <x v="0"/>
    <x v="0"/>
    <x v="0"/>
    <x v="0"/>
    <x v="0"/>
    <x v="0"/>
    <x v="0"/>
  </r>
  <r>
    <x v="0"/>
    <x v="3"/>
    <x v="22"/>
    <x v="75"/>
    <x v="5"/>
    <n v="14807.17"/>
    <n v="10902.339999999998"/>
    <n v="25709.51"/>
    <n v="26"/>
    <n v="14477"/>
    <n v="144770"/>
    <n v="1.78"/>
    <x v="0"/>
    <x v="0"/>
    <x v="0"/>
    <x v="0"/>
    <x v="0"/>
    <x v="0"/>
    <x v="0"/>
    <x v="0"/>
    <x v="0"/>
    <x v="0"/>
  </r>
  <r>
    <x v="0"/>
    <x v="3"/>
    <x v="22"/>
    <x v="71"/>
    <x v="5"/>
    <n v="30"/>
    <n v="120"/>
    <n v="150"/>
    <n v="1"/>
    <n v="50623"/>
    <n v="506230"/>
    <n v="0"/>
    <x v="0"/>
    <x v="0"/>
    <x v="0"/>
    <x v="0"/>
    <x v="0"/>
    <x v="0"/>
    <x v="0"/>
    <x v="0"/>
    <x v="0"/>
    <x v="0"/>
  </r>
  <r>
    <x v="0"/>
    <x v="3"/>
    <x v="22"/>
    <x v="76"/>
    <x v="5"/>
    <n v="14224.57"/>
    <n v="16656.95"/>
    <n v="30881.52"/>
    <n v="33"/>
    <n v="13950"/>
    <n v="139500"/>
    <n v="2.21"/>
    <x v="0"/>
    <x v="0"/>
    <x v="0"/>
    <x v="0"/>
    <x v="0"/>
    <x v="0"/>
    <x v="0"/>
    <x v="0"/>
    <x v="0"/>
    <x v="0"/>
  </r>
  <r>
    <x v="0"/>
    <x v="3"/>
    <x v="22"/>
    <x v="121"/>
    <x v="5"/>
    <n v="26977.59"/>
    <n v="21808.38"/>
    <n v="48785.97"/>
    <n v="30"/>
    <e v="#N/A"/>
    <e v="#N/A"/>
    <n v="0"/>
    <x v="0"/>
    <x v="0"/>
    <x v="0"/>
    <x v="0"/>
    <x v="0"/>
    <x v="0"/>
    <x v="0"/>
    <x v="0"/>
    <x v="0"/>
    <x v="0"/>
  </r>
  <r>
    <x v="0"/>
    <x v="3"/>
    <x v="23"/>
    <x v="77"/>
    <x v="5"/>
    <n v="0"/>
    <n v="72900"/>
    <n v="72900"/>
    <n v="0"/>
    <n v="0"/>
    <n v="0"/>
    <n v="0"/>
    <x v="0"/>
    <x v="0"/>
    <x v="0"/>
    <x v="0"/>
    <x v="0"/>
    <x v="0"/>
    <x v="0"/>
    <x v="0"/>
    <x v="0"/>
    <x v="0"/>
  </r>
  <r>
    <x v="0"/>
    <x v="3"/>
    <x v="24"/>
    <x v="34"/>
    <x v="5"/>
    <n v="0"/>
    <n v="0"/>
    <n v="0"/>
    <n v="0"/>
    <n v="67177"/>
    <n v="470239"/>
    <n v="0"/>
    <x v="0"/>
    <x v="0"/>
    <x v="0"/>
    <x v="0"/>
    <x v="0"/>
    <x v="0"/>
    <x v="0"/>
    <x v="0"/>
    <x v="0"/>
    <x v="0"/>
  </r>
  <r>
    <x v="0"/>
    <x v="3"/>
    <x v="24"/>
    <x v="78"/>
    <x v="5"/>
    <n v="22841.89"/>
    <n v="16448.79"/>
    <n v="39290.68"/>
    <n v="225"/>
    <n v="20677"/>
    <n v="144739"/>
    <n v="1.9"/>
    <x v="0"/>
    <x v="0"/>
    <x v="0"/>
    <x v="0"/>
    <x v="0"/>
    <x v="0"/>
    <x v="0"/>
    <x v="0"/>
    <x v="0"/>
    <x v="0"/>
  </r>
  <r>
    <x v="0"/>
    <x v="3"/>
    <x v="24"/>
    <x v="79"/>
    <x v="5"/>
    <n v="1642.8600000000001"/>
    <n v="1894.1399999999999"/>
    <n v="3537"/>
    <n v="12"/>
    <n v="20150"/>
    <n v="141050"/>
    <n v="0.18"/>
    <x v="0"/>
    <x v="0"/>
    <x v="0"/>
    <x v="0"/>
    <x v="0"/>
    <x v="0"/>
    <x v="0"/>
    <x v="0"/>
    <x v="0"/>
    <x v="0"/>
  </r>
  <r>
    <x v="0"/>
    <x v="3"/>
    <x v="24"/>
    <x v="81"/>
    <x v="5"/>
    <n v="2221.23"/>
    <n v="836.42000000000007"/>
    <n v="3057.65"/>
    <n v="21"/>
    <n v="18600"/>
    <n v="130200"/>
    <n v="0.16"/>
    <x v="0"/>
    <x v="0"/>
    <x v="0"/>
    <x v="0"/>
    <x v="0"/>
    <x v="0"/>
    <x v="0"/>
    <x v="0"/>
    <x v="0"/>
    <x v="0"/>
  </r>
  <r>
    <x v="0"/>
    <x v="3"/>
    <x v="24"/>
    <x v="82"/>
    <x v="5"/>
    <n v="36198.730000000003"/>
    <n v="22444.32"/>
    <n v="58643.05"/>
    <n v="352"/>
    <n v="18600"/>
    <n v="130200"/>
    <n v="3.15"/>
    <x v="0"/>
    <x v="0"/>
    <x v="0"/>
    <x v="0"/>
    <x v="0"/>
    <x v="0"/>
    <x v="0"/>
    <x v="0"/>
    <x v="0"/>
    <x v="0"/>
  </r>
  <r>
    <x v="0"/>
    <x v="3"/>
    <x v="24"/>
    <x v="122"/>
    <x v="5"/>
    <n v="2819.76"/>
    <n v="2893.7799999999997"/>
    <n v="5713.54"/>
    <n v="28"/>
    <e v="#N/A"/>
    <e v="#N/A"/>
    <n v="0"/>
    <x v="0"/>
    <x v="0"/>
    <x v="0"/>
    <x v="0"/>
    <x v="0"/>
    <x v="0"/>
    <x v="0"/>
    <x v="0"/>
    <x v="0"/>
    <x v="0"/>
  </r>
  <r>
    <x v="0"/>
    <x v="3"/>
    <x v="24"/>
    <x v="83"/>
    <x v="5"/>
    <n v="1682.94"/>
    <n v="1280.5099999999998"/>
    <n v="2963.45"/>
    <n v="21"/>
    <n v="17050"/>
    <n v="119350"/>
    <n v="0.17"/>
    <x v="0"/>
    <x v="0"/>
    <x v="0"/>
    <x v="0"/>
    <x v="0"/>
    <x v="0"/>
    <x v="0"/>
    <x v="0"/>
    <x v="0"/>
    <x v="0"/>
  </r>
  <r>
    <x v="0"/>
    <x v="3"/>
    <x v="24"/>
    <x v="10"/>
    <x v="5"/>
    <n v="1125.3"/>
    <n v="360"/>
    <n v="1485.3"/>
    <n v="2"/>
    <n v="44423"/>
    <n v="310961"/>
    <n v="0.03"/>
    <x v="0"/>
    <x v="0"/>
    <x v="0"/>
    <x v="0"/>
    <x v="0"/>
    <x v="0"/>
    <x v="0"/>
    <x v="0"/>
    <x v="0"/>
    <x v="0"/>
  </r>
  <r>
    <x v="0"/>
    <x v="3"/>
    <x v="24"/>
    <x v="85"/>
    <x v="5"/>
    <n v="172"/>
    <n v="0"/>
    <n v="172"/>
    <n v="0"/>
    <n v="0"/>
    <n v="0"/>
    <n v="0"/>
    <x v="0"/>
    <x v="0"/>
    <x v="0"/>
    <x v="0"/>
    <x v="0"/>
    <x v="0"/>
    <x v="0"/>
    <x v="0"/>
    <x v="0"/>
    <x v="0"/>
  </r>
  <r>
    <x v="0"/>
    <x v="3"/>
    <x v="24"/>
    <x v="131"/>
    <x v="5"/>
    <n v="4064.14"/>
    <n v="4451.01"/>
    <n v="8515.15"/>
    <n v="69"/>
    <e v="#N/A"/>
    <e v="#N/A"/>
    <n v="0"/>
    <x v="0"/>
    <x v="0"/>
    <x v="0"/>
    <x v="0"/>
    <x v="0"/>
    <x v="0"/>
    <x v="0"/>
    <x v="0"/>
    <x v="0"/>
    <x v="0"/>
  </r>
  <r>
    <x v="0"/>
    <x v="3"/>
    <x v="24"/>
    <x v="86"/>
    <x v="5"/>
    <n v="20402.05"/>
    <n v="18029.66"/>
    <n v="38431.71"/>
    <n v="276"/>
    <n v="15500"/>
    <n v="108500"/>
    <n v="2.48"/>
    <x v="0"/>
    <x v="0"/>
    <x v="0"/>
    <x v="0"/>
    <x v="0"/>
    <x v="0"/>
    <x v="0"/>
    <x v="0"/>
    <x v="0"/>
    <x v="0"/>
  </r>
  <r>
    <x v="0"/>
    <x v="3"/>
    <x v="26"/>
    <x v="87"/>
    <x v="5"/>
    <n v="8755"/>
    <n v="0"/>
    <n v="8755"/>
    <n v="1"/>
    <n v="4650"/>
    <n v="32550"/>
    <n v="1.88"/>
    <x v="0"/>
    <x v="0"/>
    <x v="0"/>
    <x v="0"/>
    <x v="0"/>
    <x v="0"/>
    <x v="0"/>
    <x v="0"/>
    <x v="0"/>
    <x v="0"/>
  </r>
  <r>
    <x v="0"/>
    <x v="3"/>
    <x v="26"/>
    <x v="88"/>
    <x v="5"/>
    <n v="300"/>
    <n v="0"/>
    <n v="300"/>
    <n v="0"/>
    <n v="4650"/>
    <n v="32550"/>
    <n v="0.06"/>
    <x v="0"/>
    <x v="0"/>
    <x v="0"/>
    <x v="0"/>
    <x v="0"/>
    <x v="0"/>
    <x v="0"/>
    <x v="0"/>
    <x v="0"/>
    <x v="0"/>
  </r>
  <r>
    <x v="0"/>
    <x v="3"/>
    <x v="27"/>
    <x v="89"/>
    <x v="5"/>
    <n v="155"/>
    <n v="0"/>
    <n v="155"/>
    <n v="4"/>
    <n v="6727"/>
    <n v="47089"/>
    <n v="0.02"/>
    <x v="0"/>
    <x v="0"/>
    <x v="0"/>
    <x v="0"/>
    <x v="0"/>
    <x v="0"/>
    <x v="0"/>
    <x v="0"/>
    <x v="0"/>
    <x v="0"/>
  </r>
  <r>
    <x v="0"/>
    <x v="3"/>
    <x v="27"/>
    <x v="91"/>
    <x v="5"/>
    <n v="210"/>
    <n v="0"/>
    <n v="210"/>
    <n v="6"/>
    <n v="6727"/>
    <n v="47089"/>
    <n v="0.03"/>
    <x v="0"/>
    <x v="0"/>
    <x v="0"/>
    <x v="0"/>
    <x v="0"/>
    <x v="0"/>
    <x v="0"/>
    <x v="0"/>
    <x v="0"/>
    <x v="0"/>
  </r>
  <r>
    <x v="0"/>
    <x v="3"/>
    <x v="28"/>
    <x v="92"/>
    <x v="5"/>
    <n v="6130.94"/>
    <n v="2244.3100000000004"/>
    <n v="8375.25"/>
    <n v="37"/>
    <n v="0"/>
    <n v="0"/>
    <n v="0"/>
    <x v="0"/>
    <x v="0"/>
    <x v="0"/>
    <x v="0"/>
    <x v="0"/>
    <x v="0"/>
    <x v="0"/>
    <x v="0"/>
    <x v="0"/>
    <x v="0"/>
  </r>
  <r>
    <x v="0"/>
    <x v="3"/>
    <x v="29"/>
    <x v="93"/>
    <x v="5"/>
    <n v="45020.78"/>
    <n v="166677.47"/>
    <n v="211698.25"/>
    <n v="94"/>
    <n v="0"/>
    <n v="0"/>
    <n v="0"/>
    <x v="0"/>
    <x v="0"/>
    <x v="0"/>
    <x v="0"/>
    <x v="0"/>
    <x v="0"/>
    <x v="0"/>
    <x v="0"/>
    <x v="0"/>
    <x v="0"/>
  </r>
  <r>
    <x v="0"/>
    <x v="3"/>
    <x v="29"/>
    <x v="94"/>
    <x v="5"/>
    <n v="63085.429999999993"/>
    <n v="224849.66999999998"/>
    <n v="287935.09999999998"/>
    <n v="107"/>
    <n v="0"/>
    <n v="0"/>
    <n v="0"/>
    <x v="0"/>
    <x v="0"/>
    <x v="0"/>
    <x v="0"/>
    <x v="0"/>
    <x v="0"/>
    <x v="0"/>
    <x v="0"/>
    <x v="0"/>
    <x v="0"/>
  </r>
  <r>
    <x v="0"/>
    <x v="3"/>
    <x v="29"/>
    <x v="95"/>
    <x v="5"/>
    <n v="49798.19"/>
    <n v="228193.53999999998"/>
    <n v="277991.73"/>
    <n v="154"/>
    <n v="0"/>
    <n v="0"/>
    <n v="0"/>
    <x v="0"/>
    <x v="0"/>
    <x v="0"/>
    <x v="0"/>
    <x v="0"/>
    <x v="0"/>
    <x v="0"/>
    <x v="0"/>
    <x v="0"/>
    <x v="0"/>
  </r>
  <r>
    <x v="0"/>
    <x v="3"/>
    <x v="29"/>
    <x v="124"/>
    <x v="5"/>
    <n v="65479.83"/>
    <n v="239453.08999999997"/>
    <n v="304932.92"/>
    <n v="433"/>
    <e v="#N/A"/>
    <e v="#N/A"/>
    <n v="0"/>
    <x v="0"/>
    <x v="0"/>
    <x v="0"/>
    <x v="0"/>
    <x v="0"/>
    <x v="0"/>
    <x v="0"/>
    <x v="0"/>
    <x v="0"/>
    <x v="0"/>
  </r>
  <r>
    <x v="0"/>
    <x v="3"/>
    <x v="29"/>
    <x v="96"/>
    <x v="5"/>
    <n v="62015.040000000001"/>
    <n v="198946.87"/>
    <n v="260961.91"/>
    <n v="182"/>
    <n v="0"/>
    <n v="0"/>
    <n v="0"/>
    <x v="0"/>
    <x v="0"/>
    <x v="0"/>
    <x v="0"/>
    <x v="0"/>
    <x v="0"/>
    <x v="0"/>
    <x v="0"/>
    <x v="0"/>
    <x v="0"/>
  </r>
  <r>
    <x v="0"/>
    <x v="3"/>
    <x v="29"/>
    <x v="97"/>
    <x v="5"/>
    <n v="38574.71"/>
    <n v="251668.50999999998"/>
    <n v="290243.21999999997"/>
    <n v="341"/>
    <n v="17577"/>
    <n v="175770"/>
    <n v="16.510000000000002"/>
    <x v="0"/>
    <x v="0"/>
    <x v="0"/>
    <x v="0"/>
    <x v="0"/>
    <x v="0"/>
    <x v="0"/>
    <x v="0"/>
    <x v="0"/>
    <x v="0"/>
  </r>
  <r>
    <x v="0"/>
    <x v="3"/>
    <x v="30"/>
    <x v="98"/>
    <x v="5"/>
    <n v="29077.77"/>
    <n v="55115.360000000001"/>
    <n v="84193.13"/>
    <n v="248"/>
    <n v="36177"/>
    <n v="253239"/>
    <n v="2.33"/>
    <x v="0"/>
    <x v="0"/>
    <x v="0"/>
    <x v="0"/>
    <x v="0"/>
    <x v="0"/>
    <x v="0"/>
    <x v="0"/>
    <x v="0"/>
    <x v="0"/>
  </r>
  <r>
    <x v="0"/>
    <x v="3"/>
    <x v="30"/>
    <x v="99"/>
    <x v="5"/>
    <n v="13699.12"/>
    <n v="92357.260000000009"/>
    <n v="106056.38"/>
    <n v="228"/>
    <n v="16027"/>
    <n v="112189"/>
    <n v="6.62"/>
    <x v="0"/>
    <x v="0"/>
    <x v="0"/>
    <x v="0"/>
    <x v="0"/>
    <x v="0"/>
    <x v="0"/>
    <x v="0"/>
    <x v="0"/>
    <x v="0"/>
  </r>
  <r>
    <x v="0"/>
    <x v="3"/>
    <x v="30"/>
    <x v="100"/>
    <x v="5"/>
    <n v="7537.95"/>
    <n v="58495.03"/>
    <n v="66032.98"/>
    <n v="133"/>
    <n v="14477"/>
    <n v="101339"/>
    <n v="4.5599999999999996"/>
    <x v="0"/>
    <x v="0"/>
    <x v="0"/>
    <x v="0"/>
    <x v="0"/>
    <x v="0"/>
    <x v="0"/>
    <x v="0"/>
    <x v="0"/>
    <x v="0"/>
  </r>
  <r>
    <x v="0"/>
    <x v="3"/>
    <x v="30"/>
    <x v="101"/>
    <x v="5"/>
    <n v="8105"/>
    <n v="42756.06"/>
    <n v="50861.06"/>
    <n v="135"/>
    <n v="10323"/>
    <n v="72261"/>
    <n v="4.93"/>
    <x v="0"/>
    <x v="0"/>
    <x v="0"/>
    <x v="0"/>
    <x v="0"/>
    <x v="0"/>
    <x v="0"/>
    <x v="0"/>
    <x v="0"/>
    <x v="0"/>
  </r>
  <r>
    <x v="0"/>
    <x v="3"/>
    <x v="30"/>
    <x v="102"/>
    <x v="5"/>
    <n v="17356.89"/>
    <n v="48188.039999999994"/>
    <n v="65544.929999999993"/>
    <n v="32"/>
    <n v="0"/>
    <n v="0"/>
    <n v="0"/>
    <x v="0"/>
    <x v="0"/>
    <x v="0"/>
    <x v="0"/>
    <x v="0"/>
    <x v="0"/>
    <x v="0"/>
    <x v="0"/>
    <x v="0"/>
    <x v="0"/>
  </r>
  <r>
    <x v="0"/>
    <x v="3"/>
    <x v="30"/>
    <x v="103"/>
    <x v="5"/>
    <n v="8879.5299999999988"/>
    <n v="1330.9400000000005"/>
    <n v="10210.469999999999"/>
    <n v="17"/>
    <n v="0"/>
    <n v="0"/>
    <n v="0"/>
    <x v="0"/>
    <x v="0"/>
    <x v="0"/>
    <x v="0"/>
    <x v="0"/>
    <x v="0"/>
    <x v="0"/>
    <x v="0"/>
    <x v="0"/>
    <x v="0"/>
  </r>
  <r>
    <x v="0"/>
    <x v="3"/>
    <x v="30"/>
    <x v="105"/>
    <x v="5"/>
    <n v="19498.38"/>
    <n v="52293.69"/>
    <n v="71792.070000000007"/>
    <n v="19"/>
    <n v="0"/>
    <n v="0"/>
    <n v="0"/>
    <x v="0"/>
    <x v="0"/>
    <x v="0"/>
    <x v="0"/>
    <x v="0"/>
    <x v="0"/>
    <x v="0"/>
    <x v="0"/>
    <x v="0"/>
    <x v="0"/>
  </r>
  <r>
    <x v="0"/>
    <x v="3"/>
    <x v="30"/>
    <x v="106"/>
    <x v="5"/>
    <n v="8004.17"/>
    <n v="11290.789999999999"/>
    <n v="19294.96"/>
    <n v="64"/>
    <n v="17050"/>
    <n v="119350"/>
    <n v="1.1299999999999999"/>
    <x v="0"/>
    <x v="0"/>
    <x v="0"/>
    <x v="0"/>
    <x v="0"/>
    <x v="0"/>
    <x v="0"/>
    <x v="0"/>
    <x v="0"/>
    <x v="0"/>
  </r>
  <r>
    <x v="0"/>
    <x v="3"/>
    <x v="31"/>
    <x v="107"/>
    <x v="5"/>
    <n v="0"/>
    <n v="137.5"/>
    <n v="137.5"/>
    <n v="3"/>
    <n v="0"/>
    <n v="0"/>
    <n v="0"/>
    <x v="0"/>
    <x v="0"/>
    <x v="0"/>
    <x v="0"/>
    <x v="0"/>
    <x v="0"/>
    <x v="0"/>
    <x v="0"/>
    <x v="0"/>
    <x v="0"/>
  </r>
  <r>
    <x v="0"/>
    <x v="3"/>
    <x v="31"/>
    <x v="108"/>
    <x v="5"/>
    <n v="101040.03"/>
    <n v="42181.360000000015"/>
    <n v="143221.39000000001"/>
    <n v="83"/>
    <n v="0"/>
    <n v="0"/>
    <n v="0"/>
    <x v="0"/>
    <x v="0"/>
    <x v="0"/>
    <x v="0"/>
    <x v="0"/>
    <x v="0"/>
    <x v="0"/>
    <x v="0"/>
    <x v="0"/>
    <x v="0"/>
  </r>
  <r>
    <x v="0"/>
    <x v="3"/>
    <x v="31"/>
    <x v="110"/>
    <x v="5"/>
    <n v="115311.32"/>
    <n v="110168.12"/>
    <n v="225479.44"/>
    <n v="185"/>
    <n v="0"/>
    <n v="0"/>
    <n v="0"/>
    <x v="0"/>
    <x v="0"/>
    <x v="0"/>
    <x v="0"/>
    <x v="0"/>
    <x v="0"/>
    <x v="0"/>
    <x v="0"/>
    <x v="0"/>
    <x v="0"/>
  </r>
  <r>
    <x v="0"/>
    <x v="3"/>
    <x v="31"/>
    <x v="111"/>
    <x v="5"/>
    <n v="27425.72"/>
    <n v="83582"/>
    <n v="111007.72"/>
    <n v="180"/>
    <n v="0"/>
    <n v="0"/>
    <n v="0"/>
    <x v="0"/>
    <x v="0"/>
    <x v="0"/>
    <x v="0"/>
    <x v="0"/>
    <x v="0"/>
    <x v="0"/>
    <x v="0"/>
    <x v="0"/>
    <x v="0"/>
  </r>
  <r>
    <x v="0"/>
    <x v="3"/>
    <x v="31"/>
    <x v="128"/>
    <x v="5"/>
    <n v="4706.8499999999995"/>
    <n v="2091.2500000000009"/>
    <n v="6798.1"/>
    <n v="43"/>
    <e v="#N/A"/>
    <e v="#N/A"/>
    <n v="0"/>
    <x v="0"/>
    <x v="0"/>
    <x v="0"/>
    <x v="0"/>
    <x v="0"/>
    <x v="0"/>
    <x v="0"/>
    <x v="0"/>
    <x v="0"/>
    <x v="0"/>
  </r>
  <r>
    <x v="0"/>
    <x v="3"/>
    <x v="31"/>
    <x v="112"/>
    <x v="5"/>
    <n v="33819.46"/>
    <n v="32348.18"/>
    <n v="66167.64"/>
    <n v="736"/>
    <n v="13950"/>
    <n v="139500"/>
    <n v="4.74"/>
    <x v="0"/>
    <x v="0"/>
    <x v="0"/>
    <x v="0"/>
    <x v="0"/>
    <x v="0"/>
    <x v="0"/>
    <x v="0"/>
    <x v="0"/>
    <x v="0"/>
  </r>
  <r>
    <x v="0"/>
    <x v="3"/>
    <x v="32"/>
    <x v="113"/>
    <x v="5"/>
    <n v="919.14"/>
    <n v="22546.350000000002"/>
    <n v="23465.49"/>
    <n v="13"/>
    <n v="5177"/>
    <n v="36239"/>
    <n v="4.53"/>
    <x v="0"/>
    <x v="0"/>
    <x v="0"/>
    <x v="0"/>
    <x v="0"/>
    <x v="0"/>
    <x v="0"/>
    <x v="0"/>
    <x v="0"/>
    <x v="0"/>
  </r>
  <r>
    <x v="0"/>
    <x v="3"/>
    <x v="32"/>
    <x v="114"/>
    <x v="5"/>
    <n v="18510.79"/>
    <n v="30519.67"/>
    <n v="49030.46"/>
    <n v="259"/>
    <n v="31000"/>
    <n v="217000"/>
    <n v="1.58"/>
    <x v="0"/>
    <x v="0"/>
    <x v="0"/>
    <x v="0"/>
    <x v="0"/>
    <x v="0"/>
    <x v="0"/>
    <x v="0"/>
    <x v="0"/>
    <x v="0"/>
  </r>
  <r>
    <x v="0"/>
    <x v="3"/>
    <x v="32"/>
    <x v="115"/>
    <x v="5"/>
    <n v="13146.400000000001"/>
    <n v="17348.099999999999"/>
    <n v="30494.5"/>
    <n v="69"/>
    <n v="0"/>
    <n v="0"/>
    <n v="0"/>
    <x v="0"/>
    <x v="0"/>
    <x v="0"/>
    <x v="0"/>
    <x v="0"/>
    <x v="0"/>
    <x v="0"/>
    <x v="0"/>
    <x v="0"/>
    <x v="0"/>
  </r>
  <r>
    <x v="0"/>
    <x v="3"/>
    <x v="32"/>
    <x v="116"/>
    <x v="5"/>
    <n v="10464.02"/>
    <n v="28947.66"/>
    <n v="39411.68"/>
    <n v="103"/>
    <n v="0"/>
    <n v="0"/>
    <n v="0"/>
    <x v="0"/>
    <x v="0"/>
    <x v="0"/>
    <x v="0"/>
    <x v="0"/>
    <x v="0"/>
    <x v="0"/>
    <x v="0"/>
    <x v="0"/>
    <x v="0"/>
  </r>
  <r>
    <x v="0"/>
    <x v="3"/>
    <x v="32"/>
    <x v="132"/>
    <x v="5"/>
    <n v="15821.800000000001"/>
    <n v="8948.4999999999982"/>
    <n v="24770.3"/>
    <n v="113"/>
    <e v="#N/A"/>
    <e v="#N/A"/>
    <n v="0"/>
    <x v="0"/>
    <x v="0"/>
    <x v="0"/>
    <x v="0"/>
    <x v="0"/>
    <x v="0"/>
    <x v="0"/>
    <x v="0"/>
    <x v="0"/>
    <x v="0"/>
  </r>
  <r>
    <x v="0"/>
    <x v="3"/>
    <x v="33"/>
    <x v="117"/>
    <x v="5"/>
    <n v="32939.839999999997"/>
    <n v="10764.220000000001"/>
    <n v="43704.06"/>
    <n v="111"/>
    <n v="0"/>
    <n v="0"/>
    <n v="0"/>
    <x v="0"/>
    <x v="0"/>
    <x v="0"/>
    <x v="0"/>
    <x v="0"/>
    <x v="0"/>
    <x v="0"/>
    <x v="0"/>
    <x v="0"/>
    <x v="0"/>
  </r>
  <r>
    <x v="0"/>
    <x v="3"/>
    <x v="33"/>
    <x v="118"/>
    <x v="5"/>
    <n v="18154.099999999999"/>
    <n v="26368.639999999999"/>
    <n v="44522.74"/>
    <n v="279"/>
    <n v="0"/>
    <n v="0"/>
    <n v="0"/>
    <x v="0"/>
    <x v="0"/>
    <x v="0"/>
    <x v="0"/>
    <x v="0"/>
    <x v="0"/>
    <x v="0"/>
    <x v="0"/>
    <x v="0"/>
    <x v="0"/>
  </r>
  <r>
    <x v="0"/>
    <x v="4"/>
    <x v="0"/>
    <x v="0"/>
    <x v="0"/>
    <n v="22098.5"/>
    <n v="13599.5"/>
    <n v="35698"/>
    <n v="409"/>
    <n v="24475"/>
    <n v="171325"/>
    <n v="1.46"/>
    <x v="0"/>
    <x v="0"/>
    <x v="0"/>
    <x v="0"/>
    <x v="0"/>
    <x v="0"/>
    <x v="0"/>
    <x v="0"/>
    <x v="0"/>
    <x v="0"/>
  </r>
  <r>
    <x v="0"/>
    <x v="4"/>
    <x v="0"/>
    <x v="1"/>
    <x v="0"/>
    <n v="22155.8"/>
    <n v="11498.7"/>
    <n v="33654.5"/>
    <n v="374"/>
    <n v="24383"/>
    <n v="170681"/>
    <n v="1.38"/>
    <x v="0"/>
    <x v="0"/>
    <x v="0"/>
    <x v="0"/>
    <x v="0"/>
    <x v="0"/>
    <x v="0"/>
    <x v="0"/>
    <x v="0"/>
    <x v="0"/>
  </r>
  <r>
    <x v="0"/>
    <x v="4"/>
    <x v="0"/>
    <x v="2"/>
    <x v="0"/>
    <n v="13327.66"/>
    <n v="5580.84"/>
    <n v="18908.5"/>
    <n v="403"/>
    <n v="8165"/>
    <n v="57155"/>
    <n v="2.3199999999999998"/>
    <x v="0"/>
    <x v="0"/>
    <x v="0"/>
    <x v="0"/>
    <x v="0"/>
    <x v="0"/>
    <x v="0"/>
    <x v="0"/>
    <x v="0"/>
    <x v="0"/>
  </r>
  <r>
    <x v="0"/>
    <x v="4"/>
    <x v="0"/>
    <x v="3"/>
    <x v="0"/>
    <n v="21570.240000000002"/>
    <n v="8609.51"/>
    <n v="30179.75"/>
    <n v="642"/>
    <n v="8437"/>
    <n v="59059"/>
    <n v="3.58"/>
    <x v="0"/>
    <x v="0"/>
    <x v="0"/>
    <x v="0"/>
    <x v="0"/>
    <x v="0"/>
    <x v="0"/>
    <x v="0"/>
    <x v="0"/>
    <x v="0"/>
  </r>
  <r>
    <x v="0"/>
    <x v="4"/>
    <x v="0"/>
    <x v="4"/>
    <x v="0"/>
    <n v="29552.14"/>
    <n v="13384.61"/>
    <n v="42936.75"/>
    <n v="926"/>
    <n v="8437"/>
    <n v="59059"/>
    <n v="5.09"/>
    <x v="0"/>
    <x v="0"/>
    <x v="0"/>
    <x v="0"/>
    <x v="0"/>
    <x v="0"/>
    <x v="0"/>
    <x v="0"/>
    <x v="0"/>
    <x v="0"/>
  </r>
  <r>
    <x v="0"/>
    <x v="4"/>
    <x v="0"/>
    <x v="133"/>
    <x v="0"/>
    <n v="0"/>
    <n v="0"/>
    <n v="0"/>
    <n v="0"/>
    <n v="0"/>
    <n v="0"/>
    <n v="0"/>
    <x v="0"/>
    <x v="0"/>
    <x v="0"/>
    <x v="0"/>
    <x v="0"/>
    <x v="0"/>
    <x v="0"/>
    <x v="0"/>
    <x v="0"/>
    <x v="0"/>
  </r>
  <r>
    <x v="0"/>
    <x v="4"/>
    <x v="0"/>
    <x v="7"/>
    <x v="0"/>
    <n v="16042.18"/>
    <n v="5825.57"/>
    <n v="21867.75"/>
    <n v="455"/>
    <n v="5821"/>
    <n v="40747"/>
    <n v="3.76"/>
    <x v="0"/>
    <x v="0"/>
    <x v="0"/>
    <x v="0"/>
    <x v="0"/>
    <x v="0"/>
    <x v="0"/>
    <x v="0"/>
    <x v="0"/>
    <x v="0"/>
  </r>
  <r>
    <x v="0"/>
    <x v="4"/>
    <x v="0"/>
    <x v="8"/>
    <x v="0"/>
    <n v="25223.54"/>
    <n v="8997.2099999999991"/>
    <n v="34220.75"/>
    <n v="712"/>
    <n v="0"/>
    <n v="0"/>
    <n v="0"/>
    <x v="0"/>
    <x v="0"/>
    <x v="0"/>
    <x v="0"/>
    <x v="0"/>
    <x v="0"/>
    <x v="0"/>
    <x v="0"/>
    <x v="0"/>
    <x v="0"/>
  </r>
  <r>
    <x v="0"/>
    <x v="4"/>
    <x v="0"/>
    <x v="119"/>
    <x v="0"/>
    <n v="5767"/>
    <n v="29385"/>
    <n v="35152"/>
    <n v="226"/>
    <e v="#N/A"/>
    <e v="#N/A"/>
    <n v="0"/>
    <x v="0"/>
    <x v="0"/>
    <x v="0"/>
    <x v="0"/>
    <x v="0"/>
    <x v="0"/>
    <x v="0"/>
    <x v="0"/>
    <x v="0"/>
    <x v="0"/>
  </r>
  <r>
    <x v="0"/>
    <x v="4"/>
    <x v="0"/>
    <x v="134"/>
    <x v="0"/>
    <n v="6284.98"/>
    <n v="2251.02"/>
    <n v="8536"/>
    <n v="173"/>
    <e v="#N/A"/>
    <e v="#N/A"/>
    <n v="0"/>
    <x v="0"/>
    <x v="0"/>
    <x v="0"/>
    <x v="0"/>
    <x v="0"/>
    <x v="0"/>
    <x v="0"/>
    <x v="0"/>
    <x v="0"/>
    <x v="0"/>
  </r>
  <r>
    <x v="0"/>
    <x v="4"/>
    <x v="0"/>
    <x v="135"/>
    <x v="0"/>
    <n v="9170.16"/>
    <n v="3741.34"/>
    <n v="12911.5"/>
    <n v="273"/>
    <e v="#N/A"/>
    <e v="#N/A"/>
    <n v="0"/>
    <x v="0"/>
    <x v="0"/>
    <x v="0"/>
    <x v="0"/>
    <x v="0"/>
    <x v="0"/>
    <x v="0"/>
    <x v="0"/>
    <x v="0"/>
    <x v="0"/>
  </r>
  <r>
    <x v="0"/>
    <x v="4"/>
    <x v="1"/>
    <x v="9"/>
    <x v="0"/>
    <n v="160383.1"/>
    <n v="76320.62"/>
    <n v="236703.72"/>
    <n v="1661"/>
    <n v="0"/>
    <n v="0"/>
    <n v="0"/>
    <x v="0"/>
    <x v="0"/>
    <x v="0"/>
    <x v="0"/>
    <x v="0"/>
    <x v="0"/>
    <x v="0"/>
    <x v="0"/>
    <x v="0"/>
    <x v="0"/>
  </r>
  <r>
    <x v="0"/>
    <x v="4"/>
    <x v="1"/>
    <x v="10"/>
    <x v="0"/>
    <n v="50180.45"/>
    <n v="61893.55"/>
    <n v="112074"/>
    <n v="893"/>
    <n v="44423"/>
    <n v="310961"/>
    <n v="2.52"/>
    <x v="0"/>
    <x v="0"/>
    <x v="0"/>
    <x v="0"/>
    <x v="0"/>
    <x v="0"/>
    <x v="0"/>
    <x v="0"/>
    <x v="0"/>
    <x v="0"/>
  </r>
  <r>
    <x v="0"/>
    <x v="4"/>
    <x v="1"/>
    <x v="11"/>
    <x v="0"/>
    <n v="5713.63"/>
    <n v="2013.87"/>
    <n v="7727.5"/>
    <n v="44"/>
    <n v="31000"/>
    <n v="217000"/>
    <n v="0.25"/>
    <x v="0"/>
    <x v="0"/>
    <x v="0"/>
    <x v="0"/>
    <x v="0"/>
    <x v="0"/>
    <x v="0"/>
    <x v="0"/>
    <x v="0"/>
    <x v="0"/>
  </r>
  <r>
    <x v="0"/>
    <x v="4"/>
    <x v="1"/>
    <x v="12"/>
    <x v="0"/>
    <n v="11390.63"/>
    <n v="6756.87"/>
    <n v="18147.5"/>
    <n v="105"/>
    <n v="0"/>
    <n v="0"/>
    <n v="0"/>
    <x v="0"/>
    <x v="0"/>
    <x v="0"/>
    <x v="0"/>
    <x v="0"/>
    <x v="0"/>
    <x v="0"/>
    <x v="0"/>
    <x v="0"/>
    <x v="0"/>
  </r>
  <r>
    <x v="0"/>
    <x v="4"/>
    <x v="1"/>
    <x v="13"/>
    <x v="0"/>
    <n v="0"/>
    <n v="0"/>
    <n v="0"/>
    <n v="1"/>
    <n v="0"/>
    <n v="0"/>
    <n v="0"/>
    <x v="0"/>
    <x v="0"/>
    <x v="0"/>
    <x v="0"/>
    <x v="0"/>
    <x v="0"/>
    <x v="0"/>
    <x v="0"/>
    <x v="0"/>
    <x v="0"/>
  </r>
  <r>
    <x v="0"/>
    <x v="4"/>
    <x v="1"/>
    <x v="14"/>
    <x v="0"/>
    <n v="51298.8"/>
    <n v="55208.2"/>
    <n v="106507"/>
    <n v="763"/>
    <n v="29977"/>
    <n v="209839"/>
    <n v="3.55"/>
    <x v="0"/>
    <x v="0"/>
    <x v="0"/>
    <x v="0"/>
    <x v="0"/>
    <x v="0"/>
    <x v="0"/>
    <x v="0"/>
    <x v="0"/>
    <x v="0"/>
  </r>
  <r>
    <x v="0"/>
    <x v="4"/>
    <x v="1"/>
    <x v="15"/>
    <x v="0"/>
    <n v="2997.75"/>
    <n v="1397.25"/>
    <n v="4395"/>
    <n v="26"/>
    <n v="0"/>
    <n v="0"/>
    <n v="0"/>
    <x v="0"/>
    <x v="0"/>
    <x v="0"/>
    <x v="0"/>
    <x v="0"/>
    <x v="0"/>
    <x v="0"/>
    <x v="0"/>
    <x v="0"/>
    <x v="0"/>
  </r>
  <r>
    <x v="0"/>
    <x v="4"/>
    <x v="2"/>
    <x v="16"/>
    <x v="0"/>
    <n v="47871.75"/>
    <n v="41650.25"/>
    <n v="89522"/>
    <n v="630"/>
    <n v="43400"/>
    <n v="303800"/>
    <n v="2.06"/>
    <x v="0"/>
    <x v="0"/>
    <x v="0"/>
    <x v="0"/>
    <x v="0"/>
    <x v="0"/>
    <x v="0"/>
    <x v="0"/>
    <x v="0"/>
    <x v="0"/>
  </r>
  <r>
    <x v="0"/>
    <x v="4"/>
    <x v="2"/>
    <x v="17"/>
    <x v="0"/>
    <n v="46161.55"/>
    <n v="42578.45"/>
    <n v="88740"/>
    <n v="612"/>
    <n v="39277"/>
    <n v="274939"/>
    <n v="2.2599999999999998"/>
    <x v="0"/>
    <x v="0"/>
    <x v="0"/>
    <x v="0"/>
    <x v="0"/>
    <x v="0"/>
    <x v="0"/>
    <x v="0"/>
    <x v="0"/>
    <x v="0"/>
  </r>
  <r>
    <x v="0"/>
    <x v="4"/>
    <x v="2"/>
    <x v="18"/>
    <x v="0"/>
    <n v="22047.9"/>
    <n v="27917.1"/>
    <n v="49965"/>
    <n v="315"/>
    <n v="0"/>
    <n v="0"/>
    <n v="0"/>
    <x v="0"/>
    <x v="0"/>
    <x v="0"/>
    <x v="0"/>
    <x v="0"/>
    <x v="0"/>
    <x v="0"/>
    <x v="0"/>
    <x v="0"/>
    <x v="0"/>
  </r>
  <r>
    <x v="0"/>
    <x v="4"/>
    <x v="3"/>
    <x v="19"/>
    <x v="0"/>
    <n v="10091.15"/>
    <n v="5862.85"/>
    <n v="15954"/>
    <n v="240"/>
    <n v="31000"/>
    <n v="310000"/>
    <n v="0.51"/>
    <x v="0"/>
    <x v="0"/>
    <x v="0"/>
    <x v="0"/>
    <x v="0"/>
    <x v="0"/>
    <x v="0"/>
    <x v="0"/>
    <x v="0"/>
    <x v="0"/>
  </r>
  <r>
    <x v="0"/>
    <x v="4"/>
    <x v="3"/>
    <x v="20"/>
    <x v="0"/>
    <n v="12701.26"/>
    <n v="7603.74"/>
    <n v="20305"/>
    <n v="130"/>
    <n v="0"/>
    <n v="0"/>
    <n v="0"/>
    <x v="0"/>
    <x v="0"/>
    <x v="0"/>
    <x v="0"/>
    <x v="0"/>
    <x v="0"/>
    <x v="0"/>
    <x v="0"/>
    <x v="0"/>
    <x v="0"/>
  </r>
  <r>
    <x v="0"/>
    <x v="4"/>
    <x v="3"/>
    <x v="21"/>
    <x v="0"/>
    <n v="43959.65"/>
    <n v="24231.599999999999"/>
    <n v="68191.25"/>
    <n v="420"/>
    <n v="62000"/>
    <n v="620000"/>
    <n v="1.1000000000000001"/>
    <x v="0"/>
    <x v="0"/>
    <x v="0"/>
    <x v="0"/>
    <x v="0"/>
    <x v="0"/>
    <x v="0"/>
    <x v="0"/>
    <x v="0"/>
    <x v="0"/>
  </r>
  <r>
    <x v="0"/>
    <x v="4"/>
    <x v="4"/>
    <x v="23"/>
    <x v="0"/>
    <n v="0"/>
    <n v="0"/>
    <n v="0"/>
    <n v="117"/>
    <n v="12710"/>
    <n v="88970"/>
    <n v="0"/>
    <x v="0"/>
    <x v="0"/>
    <x v="0"/>
    <x v="0"/>
    <x v="0"/>
    <x v="0"/>
    <x v="0"/>
    <x v="0"/>
    <x v="0"/>
    <x v="0"/>
  </r>
  <r>
    <x v="0"/>
    <x v="4"/>
    <x v="4"/>
    <x v="24"/>
    <x v="0"/>
    <n v="0"/>
    <n v="0"/>
    <n v="0"/>
    <n v="15"/>
    <n v="11377"/>
    <n v="79639"/>
    <n v="0"/>
    <x v="0"/>
    <x v="0"/>
    <x v="0"/>
    <x v="0"/>
    <x v="0"/>
    <x v="0"/>
    <x v="0"/>
    <x v="0"/>
    <x v="0"/>
    <x v="0"/>
  </r>
  <r>
    <x v="0"/>
    <x v="4"/>
    <x v="4"/>
    <x v="120"/>
    <x v="0"/>
    <n v="300"/>
    <n v="80"/>
    <n v="380"/>
    <n v="3"/>
    <e v="#N/A"/>
    <e v="#N/A"/>
    <n v="0"/>
    <x v="0"/>
    <x v="0"/>
    <x v="0"/>
    <x v="0"/>
    <x v="0"/>
    <x v="0"/>
    <x v="0"/>
    <x v="0"/>
    <x v="0"/>
    <x v="0"/>
  </r>
  <r>
    <x v="0"/>
    <x v="4"/>
    <x v="4"/>
    <x v="136"/>
    <x v="0"/>
    <n v="0"/>
    <n v="0"/>
    <n v="0"/>
    <n v="1"/>
    <e v="#N/A"/>
    <e v="#N/A"/>
    <n v="0"/>
    <x v="0"/>
    <x v="0"/>
    <x v="0"/>
    <x v="0"/>
    <x v="0"/>
    <x v="0"/>
    <x v="0"/>
    <x v="0"/>
    <x v="0"/>
    <x v="0"/>
  </r>
  <r>
    <x v="0"/>
    <x v="4"/>
    <x v="5"/>
    <x v="25"/>
    <x v="0"/>
    <n v="11369.25"/>
    <n v="4528.25"/>
    <n v="15897.5"/>
    <n v="104"/>
    <n v="0"/>
    <n v="0"/>
    <n v="0"/>
    <x v="0"/>
    <x v="0"/>
    <x v="0"/>
    <x v="0"/>
    <x v="0"/>
    <x v="0"/>
    <x v="0"/>
    <x v="0"/>
    <x v="0"/>
    <x v="0"/>
  </r>
  <r>
    <x v="0"/>
    <x v="4"/>
    <x v="5"/>
    <x v="26"/>
    <x v="0"/>
    <n v="0"/>
    <n v="0"/>
    <n v="0"/>
    <n v="0"/>
    <n v="0"/>
    <n v="0"/>
    <n v="0"/>
    <x v="0"/>
    <x v="0"/>
    <x v="0"/>
    <x v="0"/>
    <x v="0"/>
    <x v="0"/>
    <x v="0"/>
    <x v="0"/>
    <x v="0"/>
    <x v="0"/>
  </r>
  <r>
    <x v="0"/>
    <x v="4"/>
    <x v="5"/>
    <x v="27"/>
    <x v="0"/>
    <n v="3450.45"/>
    <n v="2866.05"/>
    <n v="6316.5"/>
    <n v="103"/>
    <n v="16523"/>
    <n v="165230"/>
    <n v="0.38"/>
    <x v="0"/>
    <x v="0"/>
    <x v="0"/>
    <x v="0"/>
    <x v="0"/>
    <x v="0"/>
    <x v="0"/>
    <x v="0"/>
    <x v="0"/>
    <x v="0"/>
  </r>
  <r>
    <x v="0"/>
    <x v="4"/>
    <x v="5"/>
    <x v="29"/>
    <x v="0"/>
    <n v="14161.14"/>
    <n v="9295.11"/>
    <n v="23456.25"/>
    <n v="160"/>
    <n v="0"/>
    <n v="0"/>
    <n v="0"/>
    <x v="0"/>
    <x v="0"/>
    <x v="0"/>
    <x v="0"/>
    <x v="0"/>
    <x v="0"/>
    <x v="0"/>
    <x v="0"/>
    <x v="0"/>
    <x v="0"/>
  </r>
  <r>
    <x v="0"/>
    <x v="4"/>
    <x v="6"/>
    <x v="30"/>
    <x v="0"/>
    <n v="13053"/>
    <n v="10115.75"/>
    <n v="23168.75"/>
    <n v="156"/>
    <n v="0"/>
    <n v="0"/>
    <n v="0"/>
    <x v="0"/>
    <x v="0"/>
    <x v="0"/>
    <x v="0"/>
    <x v="0"/>
    <x v="0"/>
    <x v="0"/>
    <x v="0"/>
    <x v="0"/>
    <x v="0"/>
  </r>
  <r>
    <x v="0"/>
    <x v="4"/>
    <x v="6"/>
    <x v="31"/>
    <x v="0"/>
    <n v="13999.1"/>
    <n v="14385.9"/>
    <n v="28385"/>
    <n v="196"/>
    <n v="34100"/>
    <n v="238700"/>
    <n v="0.83"/>
    <x v="0"/>
    <x v="0"/>
    <x v="0"/>
    <x v="0"/>
    <x v="0"/>
    <x v="0"/>
    <x v="0"/>
    <x v="0"/>
    <x v="0"/>
    <x v="0"/>
  </r>
  <r>
    <x v="0"/>
    <x v="4"/>
    <x v="6"/>
    <x v="32"/>
    <x v="0"/>
    <n v="6929.35"/>
    <n v="5073.1499999999996"/>
    <n v="12002.5"/>
    <n v="177"/>
    <n v="17577"/>
    <n v="123039"/>
    <n v="0.68"/>
    <x v="0"/>
    <x v="0"/>
    <x v="0"/>
    <x v="0"/>
    <x v="0"/>
    <x v="0"/>
    <x v="0"/>
    <x v="0"/>
    <x v="0"/>
    <x v="0"/>
  </r>
  <r>
    <x v="0"/>
    <x v="4"/>
    <x v="6"/>
    <x v="33"/>
    <x v="0"/>
    <n v="6167.88"/>
    <n v="3862.12"/>
    <n v="10030"/>
    <n v="56"/>
    <n v="0"/>
    <n v="0"/>
    <n v="0"/>
    <x v="0"/>
    <x v="0"/>
    <x v="0"/>
    <x v="0"/>
    <x v="0"/>
    <x v="0"/>
    <x v="0"/>
    <x v="0"/>
    <x v="0"/>
    <x v="0"/>
  </r>
  <r>
    <x v="0"/>
    <x v="4"/>
    <x v="7"/>
    <x v="34"/>
    <x v="0"/>
    <n v="17310.650000000001"/>
    <n v="16329.35"/>
    <n v="33640"/>
    <n v="223"/>
    <n v="67177"/>
    <n v="470239"/>
    <n v="0.5"/>
    <x v="0"/>
    <x v="0"/>
    <x v="0"/>
    <x v="0"/>
    <x v="0"/>
    <x v="0"/>
    <x v="0"/>
    <x v="0"/>
    <x v="0"/>
    <x v="0"/>
  </r>
  <r>
    <x v="0"/>
    <x v="4"/>
    <x v="7"/>
    <x v="32"/>
    <x v="0"/>
    <n v="0"/>
    <n v="0"/>
    <n v="0"/>
    <n v="0"/>
    <n v="17577"/>
    <n v="123039"/>
    <n v="0"/>
    <x v="0"/>
    <x v="0"/>
    <x v="0"/>
    <x v="0"/>
    <x v="0"/>
    <x v="0"/>
    <x v="0"/>
    <x v="0"/>
    <x v="0"/>
    <x v="0"/>
  </r>
  <r>
    <x v="0"/>
    <x v="4"/>
    <x v="8"/>
    <x v="35"/>
    <x v="0"/>
    <n v="22587.65"/>
    <n v="14791.1"/>
    <n v="37378.75"/>
    <n v="250"/>
    <n v="0"/>
    <n v="0"/>
    <n v="0"/>
    <x v="0"/>
    <x v="0"/>
    <x v="0"/>
    <x v="0"/>
    <x v="0"/>
    <x v="0"/>
    <x v="0"/>
    <x v="0"/>
    <x v="0"/>
    <x v="0"/>
  </r>
  <r>
    <x v="0"/>
    <x v="4"/>
    <x v="8"/>
    <x v="36"/>
    <x v="0"/>
    <n v="33502.019999999997"/>
    <n v="23100.48"/>
    <n v="56602.5"/>
    <n v="343"/>
    <n v="0"/>
    <n v="0"/>
    <n v="0"/>
    <x v="0"/>
    <x v="0"/>
    <x v="0"/>
    <x v="0"/>
    <x v="0"/>
    <x v="0"/>
    <x v="0"/>
    <x v="0"/>
    <x v="0"/>
    <x v="0"/>
  </r>
  <r>
    <x v="0"/>
    <x v="4"/>
    <x v="9"/>
    <x v="37"/>
    <x v="0"/>
    <n v="52140.03"/>
    <n v="22904.97"/>
    <n v="75045"/>
    <n v="487"/>
    <n v="32023"/>
    <n v="224161"/>
    <n v="2.34"/>
    <x v="0"/>
    <x v="0"/>
    <x v="0"/>
    <x v="0"/>
    <x v="0"/>
    <x v="0"/>
    <x v="0"/>
    <x v="0"/>
    <x v="0"/>
    <x v="0"/>
  </r>
  <r>
    <x v="0"/>
    <x v="4"/>
    <x v="9"/>
    <x v="38"/>
    <x v="0"/>
    <n v="9951.2000000000007"/>
    <n v="2803.8"/>
    <n v="12755"/>
    <n v="50"/>
    <n v="0"/>
    <n v="0"/>
    <n v="0"/>
    <x v="0"/>
    <x v="0"/>
    <x v="0"/>
    <x v="0"/>
    <x v="0"/>
    <x v="0"/>
    <x v="0"/>
    <x v="0"/>
    <x v="0"/>
    <x v="0"/>
  </r>
  <r>
    <x v="0"/>
    <x v="4"/>
    <x v="9"/>
    <x v="39"/>
    <x v="0"/>
    <n v="24269.08"/>
    <n v="12048.17"/>
    <n v="36317.25"/>
    <n v="376"/>
    <n v="18352"/>
    <n v="128464"/>
    <n v="1.98"/>
    <x v="0"/>
    <x v="0"/>
    <x v="0"/>
    <x v="0"/>
    <x v="0"/>
    <x v="0"/>
    <x v="0"/>
    <x v="0"/>
    <x v="0"/>
    <x v="0"/>
  </r>
  <r>
    <x v="0"/>
    <x v="4"/>
    <x v="9"/>
    <x v="40"/>
    <x v="0"/>
    <n v="32147.599999999999"/>
    <n v="18851.400000000001"/>
    <n v="50999"/>
    <n v="342"/>
    <n v="28923"/>
    <n v="202461"/>
    <n v="1.76"/>
    <x v="0"/>
    <x v="0"/>
    <x v="0"/>
    <x v="0"/>
    <x v="0"/>
    <x v="0"/>
    <x v="0"/>
    <x v="0"/>
    <x v="0"/>
    <x v="0"/>
  </r>
  <r>
    <x v="0"/>
    <x v="4"/>
    <x v="9"/>
    <x v="41"/>
    <x v="0"/>
    <n v="19597.25"/>
    <n v="5540.75"/>
    <n v="25138"/>
    <n v="107"/>
    <n v="0"/>
    <n v="0"/>
    <n v="0"/>
    <x v="0"/>
    <x v="0"/>
    <x v="0"/>
    <x v="0"/>
    <x v="0"/>
    <x v="0"/>
    <x v="0"/>
    <x v="0"/>
    <x v="0"/>
    <x v="0"/>
  </r>
  <r>
    <x v="0"/>
    <x v="4"/>
    <x v="10"/>
    <x v="42"/>
    <x v="0"/>
    <n v="4256.75"/>
    <n v="1443.25"/>
    <n v="5700"/>
    <n v="33"/>
    <n v="0"/>
    <n v="0"/>
    <n v="0"/>
    <x v="0"/>
    <x v="0"/>
    <x v="0"/>
    <x v="0"/>
    <x v="0"/>
    <x v="0"/>
    <x v="0"/>
    <x v="0"/>
    <x v="0"/>
    <x v="0"/>
  </r>
  <r>
    <x v="0"/>
    <x v="4"/>
    <x v="10"/>
    <x v="43"/>
    <x v="0"/>
    <n v="12848.14"/>
    <n v="4874.3599999999997"/>
    <n v="17722.5"/>
    <n v="144"/>
    <n v="0"/>
    <n v="0"/>
    <n v="0"/>
    <x v="0"/>
    <x v="0"/>
    <x v="0"/>
    <x v="0"/>
    <x v="0"/>
    <x v="0"/>
    <x v="0"/>
    <x v="0"/>
    <x v="0"/>
    <x v="0"/>
  </r>
  <r>
    <x v="0"/>
    <x v="4"/>
    <x v="10"/>
    <x v="44"/>
    <x v="0"/>
    <n v="6434.7"/>
    <n v="3086.8"/>
    <n v="9521.5"/>
    <n v="136"/>
    <n v="23777"/>
    <n v="237770"/>
    <n v="0.4"/>
    <x v="0"/>
    <x v="0"/>
    <x v="0"/>
    <x v="0"/>
    <x v="0"/>
    <x v="0"/>
    <x v="0"/>
    <x v="0"/>
    <x v="0"/>
    <x v="0"/>
  </r>
  <r>
    <x v="0"/>
    <x v="4"/>
    <x v="10"/>
    <x v="45"/>
    <x v="0"/>
    <n v="10225.379999999999"/>
    <n v="5254.62"/>
    <n v="15480"/>
    <n v="103"/>
    <n v="0"/>
    <n v="0"/>
    <n v="0"/>
    <x v="0"/>
    <x v="0"/>
    <x v="0"/>
    <x v="0"/>
    <x v="0"/>
    <x v="0"/>
    <x v="0"/>
    <x v="0"/>
    <x v="0"/>
    <x v="0"/>
  </r>
  <r>
    <x v="0"/>
    <x v="4"/>
    <x v="10"/>
    <x v="46"/>
    <x v="0"/>
    <n v="15688"/>
    <n v="4550.75"/>
    <n v="20238.75"/>
    <n v="133"/>
    <n v="0"/>
    <n v="0"/>
    <n v="0"/>
    <x v="0"/>
    <x v="0"/>
    <x v="0"/>
    <x v="0"/>
    <x v="0"/>
    <x v="0"/>
    <x v="0"/>
    <x v="0"/>
    <x v="0"/>
    <x v="0"/>
  </r>
  <r>
    <x v="0"/>
    <x v="4"/>
    <x v="10"/>
    <x v="47"/>
    <x v="0"/>
    <n v="9191.8799999999992"/>
    <n v="4034.37"/>
    <n v="13226.25"/>
    <n v="98"/>
    <n v="0"/>
    <n v="0"/>
    <n v="0"/>
    <x v="0"/>
    <x v="0"/>
    <x v="0"/>
    <x v="0"/>
    <x v="0"/>
    <x v="0"/>
    <x v="0"/>
    <x v="0"/>
    <x v="0"/>
    <x v="0"/>
  </r>
  <r>
    <x v="0"/>
    <x v="4"/>
    <x v="10"/>
    <x v="48"/>
    <x v="0"/>
    <n v="9064"/>
    <n v="5044"/>
    <n v="14108"/>
    <n v="112"/>
    <n v="33077"/>
    <n v="330770"/>
    <n v="0.43"/>
    <x v="0"/>
    <x v="0"/>
    <x v="0"/>
    <x v="0"/>
    <x v="0"/>
    <x v="0"/>
    <x v="0"/>
    <x v="0"/>
    <x v="0"/>
    <x v="0"/>
  </r>
  <r>
    <x v="0"/>
    <x v="4"/>
    <x v="10"/>
    <x v="49"/>
    <x v="0"/>
    <n v="8568.6299999999992"/>
    <n v="3962.62"/>
    <n v="12531.25"/>
    <n v="88"/>
    <n v="67177"/>
    <n v="671770"/>
    <n v="0.19"/>
    <x v="0"/>
    <x v="0"/>
    <x v="0"/>
    <x v="0"/>
    <x v="0"/>
    <x v="0"/>
    <x v="0"/>
    <x v="0"/>
    <x v="0"/>
    <x v="0"/>
  </r>
  <r>
    <x v="0"/>
    <x v="4"/>
    <x v="10"/>
    <x v="50"/>
    <x v="0"/>
    <n v="1255"/>
    <n v="220"/>
    <n v="1475"/>
    <n v="11"/>
    <n v="36177"/>
    <n v="361770"/>
    <n v="0.04"/>
    <x v="0"/>
    <x v="0"/>
    <x v="0"/>
    <x v="0"/>
    <x v="0"/>
    <x v="0"/>
    <x v="0"/>
    <x v="0"/>
    <x v="0"/>
    <x v="0"/>
  </r>
  <r>
    <x v="0"/>
    <x v="4"/>
    <x v="10"/>
    <x v="51"/>
    <x v="0"/>
    <n v="177.9"/>
    <n v="56.1"/>
    <n v="234"/>
    <n v="3"/>
    <n v="14477"/>
    <n v="144770"/>
    <n v="0.02"/>
    <x v="0"/>
    <x v="0"/>
    <x v="0"/>
    <x v="0"/>
    <x v="0"/>
    <x v="0"/>
    <x v="0"/>
    <x v="0"/>
    <x v="0"/>
    <x v="0"/>
  </r>
  <r>
    <x v="0"/>
    <x v="4"/>
    <x v="11"/>
    <x v="52"/>
    <x v="0"/>
    <n v="4856.5"/>
    <n v="3128.5"/>
    <n v="7985"/>
    <n v="48"/>
    <n v="0"/>
    <n v="0"/>
    <n v="0"/>
    <x v="0"/>
    <x v="0"/>
    <x v="0"/>
    <x v="0"/>
    <x v="0"/>
    <x v="0"/>
    <x v="0"/>
    <x v="0"/>
    <x v="0"/>
    <x v="0"/>
  </r>
  <r>
    <x v="0"/>
    <x v="4"/>
    <x v="12"/>
    <x v="53"/>
    <x v="0"/>
    <n v="32684.02"/>
    <n v="10517.58"/>
    <n v="43201.599999999999"/>
    <n v="173"/>
    <n v="0"/>
    <n v="0"/>
    <n v="0"/>
    <x v="0"/>
    <x v="0"/>
    <x v="0"/>
    <x v="0"/>
    <x v="0"/>
    <x v="0"/>
    <x v="0"/>
    <x v="0"/>
    <x v="0"/>
    <x v="0"/>
  </r>
  <r>
    <x v="0"/>
    <x v="4"/>
    <x v="12"/>
    <x v="54"/>
    <x v="0"/>
    <n v="25896.78"/>
    <n v="11160.62"/>
    <n v="37057.4"/>
    <n v="150"/>
    <n v="0"/>
    <n v="0"/>
    <n v="0"/>
    <x v="0"/>
    <x v="0"/>
    <x v="0"/>
    <x v="0"/>
    <x v="0"/>
    <x v="0"/>
    <x v="0"/>
    <x v="0"/>
    <x v="0"/>
    <x v="0"/>
  </r>
  <r>
    <x v="0"/>
    <x v="4"/>
    <x v="12"/>
    <x v="55"/>
    <x v="0"/>
    <n v="10005"/>
    <n v="1363"/>
    <n v="11368"/>
    <n v="40"/>
    <n v="0"/>
    <n v="0"/>
    <n v="0"/>
    <x v="0"/>
    <x v="0"/>
    <x v="0"/>
    <x v="0"/>
    <x v="0"/>
    <x v="0"/>
    <x v="0"/>
    <x v="0"/>
    <x v="0"/>
    <x v="0"/>
  </r>
  <r>
    <x v="0"/>
    <x v="4"/>
    <x v="13"/>
    <x v="56"/>
    <x v="0"/>
    <n v="11281.76"/>
    <n v="1905.74"/>
    <n v="13187.5"/>
    <n v="76"/>
    <n v="0"/>
    <n v="0"/>
    <n v="0"/>
    <x v="0"/>
    <x v="0"/>
    <x v="0"/>
    <x v="0"/>
    <x v="0"/>
    <x v="0"/>
    <x v="0"/>
    <x v="0"/>
    <x v="0"/>
    <x v="0"/>
  </r>
  <r>
    <x v="0"/>
    <x v="4"/>
    <x v="13"/>
    <x v="57"/>
    <x v="0"/>
    <n v="5670.15"/>
    <n v="1758.35"/>
    <n v="7428.5"/>
    <n v="119"/>
    <n v="24273"/>
    <n v="242730"/>
    <n v="0.31"/>
    <x v="0"/>
    <x v="0"/>
    <x v="0"/>
    <x v="0"/>
    <x v="0"/>
    <x v="0"/>
    <x v="0"/>
    <x v="0"/>
    <x v="0"/>
    <x v="0"/>
  </r>
  <r>
    <x v="0"/>
    <x v="4"/>
    <x v="13"/>
    <x v="58"/>
    <x v="0"/>
    <n v="17053.259999999998"/>
    <n v="6431.74"/>
    <n v="23485"/>
    <n v="170"/>
    <n v="0"/>
    <n v="0"/>
    <n v="0"/>
    <x v="0"/>
    <x v="0"/>
    <x v="0"/>
    <x v="0"/>
    <x v="0"/>
    <x v="0"/>
    <x v="0"/>
    <x v="0"/>
    <x v="0"/>
    <x v="0"/>
  </r>
  <r>
    <x v="0"/>
    <x v="4"/>
    <x v="34"/>
    <x v="129"/>
    <x v="0"/>
    <n v="391.5"/>
    <n v="499.5"/>
    <n v="891"/>
    <n v="6"/>
    <e v="#N/A"/>
    <e v="#N/A"/>
    <n v="0"/>
    <x v="0"/>
    <x v="0"/>
    <x v="0"/>
    <x v="0"/>
    <x v="0"/>
    <x v="0"/>
    <x v="0"/>
    <x v="0"/>
    <x v="0"/>
    <x v="0"/>
  </r>
  <r>
    <x v="0"/>
    <x v="4"/>
    <x v="14"/>
    <x v="130"/>
    <x v="0"/>
    <n v="8816.6"/>
    <n v="30855.4"/>
    <n v="39672"/>
    <n v="704"/>
    <e v="#N/A"/>
    <e v="#N/A"/>
    <n v="0"/>
    <x v="0"/>
    <x v="0"/>
    <x v="0"/>
    <x v="0"/>
    <x v="0"/>
    <x v="0"/>
    <x v="0"/>
    <x v="0"/>
    <x v="0"/>
    <x v="0"/>
  </r>
  <r>
    <x v="0"/>
    <x v="4"/>
    <x v="15"/>
    <x v="60"/>
    <x v="0"/>
    <n v="3275.13"/>
    <n v="1412.37"/>
    <n v="4687.5"/>
    <n v="25"/>
    <n v="0"/>
    <n v="0"/>
    <n v="0"/>
    <x v="0"/>
    <x v="0"/>
    <x v="0"/>
    <x v="0"/>
    <x v="0"/>
    <x v="0"/>
    <x v="0"/>
    <x v="0"/>
    <x v="0"/>
    <x v="0"/>
  </r>
  <r>
    <x v="0"/>
    <x v="4"/>
    <x v="16"/>
    <x v="61"/>
    <x v="0"/>
    <n v="3666.25"/>
    <n v="596.25"/>
    <n v="4262.5"/>
    <n v="26"/>
    <n v="0"/>
    <n v="0"/>
    <n v="0"/>
    <x v="0"/>
    <x v="0"/>
    <x v="0"/>
    <x v="0"/>
    <x v="0"/>
    <x v="0"/>
    <x v="0"/>
    <x v="0"/>
    <x v="0"/>
    <x v="0"/>
  </r>
  <r>
    <x v="0"/>
    <x v="4"/>
    <x v="17"/>
    <x v="62"/>
    <x v="0"/>
    <n v="19494.75"/>
    <n v="11007.75"/>
    <n v="30502.5"/>
    <n v="193"/>
    <n v="0"/>
    <n v="0"/>
    <n v="0"/>
    <x v="0"/>
    <x v="0"/>
    <x v="0"/>
    <x v="0"/>
    <x v="0"/>
    <x v="0"/>
    <x v="0"/>
    <x v="0"/>
    <x v="0"/>
    <x v="0"/>
  </r>
  <r>
    <x v="0"/>
    <x v="4"/>
    <x v="17"/>
    <x v="63"/>
    <x v="0"/>
    <n v="5723.38"/>
    <n v="3146.62"/>
    <n v="8870"/>
    <n v="61"/>
    <n v="0"/>
    <n v="0"/>
    <n v="0"/>
    <x v="0"/>
    <x v="0"/>
    <x v="0"/>
    <x v="0"/>
    <x v="0"/>
    <x v="0"/>
    <x v="0"/>
    <x v="0"/>
    <x v="0"/>
    <x v="0"/>
  </r>
  <r>
    <x v="0"/>
    <x v="4"/>
    <x v="18"/>
    <x v="64"/>
    <x v="0"/>
    <n v="12234.95"/>
    <n v="17967.55"/>
    <n v="30202.5"/>
    <n v="452"/>
    <n v="22723"/>
    <n v="159061"/>
    <n v="1.33"/>
    <x v="0"/>
    <x v="0"/>
    <x v="0"/>
    <x v="0"/>
    <x v="0"/>
    <x v="0"/>
    <x v="0"/>
    <x v="0"/>
    <x v="0"/>
    <x v="0"/>
  </r>
  <r>
    <x v="0"/>
    <x v="4"/>
    <x v="18"/>
    <x v="65"/>
    <x v="0"/>
    <n v="2520.5"/>
    <n v="2379.5"/>
    <n v="4900"/>
    <n v="31"/>
    <n v="0"/>
    <n v="0"/>
    <n v="0"/>
    <x v="0"/>
    <x v="0"/>
    <x v="0"/>
    <x v="0"/>
    <x v="0"/>
    <x v="0"/>
    <x v="0"/>
    <x v="0"/>
    <x v="0"/>
    <x v="0"/>
  </r>
  <r>
    <x v="0"/>
    <x v="4"/>
    <x v="19"/>
    <x v="66"/>
    <x v="0"/>
    <n v="9192.75"/>
    <n v="2424.75"/>
    <n v="11617.5"/>
    <n v="79"/>
    <n v="0"/>
    <n v="0"/>
    <n v="0"/>
    <x v="0"/>
    <x v="0"/>
    <x v="0"/>
    <x v="0"/>
    <x v="0"/>
    <x v="0"/>
    <x v="0"/>
    <x v="0"/>
    <x v="0"/>
    <x v="0"/>
  </r>
  <r>
    <x v="0"/>
    <x v="4"/>
    <x v="20"/>
    <x v="67"/>
    <x v="0"/>
    <n v="24522.14"/>
    <n v="8425.36"/>
    <n v="32947.5"/>
    <n v="222"/>
    <n v="0"/>
    <n v="0"/>
    <n v="0"/>
    <x v="0"/>
    <x v="0"/>
    <x v="0"/>
    <x v="0"/>
    <x v="0"/>
    <x v="0"/>
    <x v="0"/>
    <x v="0"/>
    <x v="0"/>
    <x v="0"/>
  </r>
  <r>
    <x v="0"/>
    <x v="4"/>
    <x v="20"/>
    <x v="68"/>
    <x v="0"/>
    <n v="25570.77"/>
    <n v="11094.23"/>
    <n v="36665"/>
    <n v="223"/>
    <n v="0"/>
    <n v="0"/>
    <n v="0"/>
    <x v="0"/>
    <x v="0"/>
    <x v="0"/>
    <x v="0"/>
    <x v="0"/>
    <x v="0"/>
    <x v="0"/>
    <x v="0"/>
    <x v="0"/>
    <x v="0"/>
  </r>
  <r>
    <x v="0"/>
    <x v="4"/>
    <x v="21"/>
    <x v="69"/>
    <x v="0"/>
    <n v="22148.07"/>
    <n v="18436.68"/>
    <n v="40584.75"/>
    <n v="473"/>
    <n v="31000"/>
    <n v="310000"/>
    <n v="1.31"/>
    <x v="0"/>
    <x v="0"/>
    <x v="0"/>
    <x v="0"/>
    <x v="0"/>
    <x v="0"/>
    <x v="0"/>
    <x v="0"/>
    <x v="0"/>
    <x v="0"/>
  </r>
  <r>
    <x v="0"/>
    <x v="4"/>
    <x v="21"/>
    <x v="70"/>
    <x v="0"/>
    <n v="11510.25"/>
    <n v="6795.75"/>
    <n v="18306"/>
    <n v="145"/>
    <n v="62000"/>
    <n v="620000"/>
    <n v="0.3"/>
    <x v="0"/>
    <x v="0"/>
    <x v="0"/>
    <x v="0"/>
    <x v="0"/>
    <x v="0"/>
    <x v="0"/>
    <x v="0"/>
    <x v="0"/>
    <x v="0"/>
  </r>
  <r>
    <x v="0"/>
    <x v="4"/>
    <x v="21"/>
    <x v="71"/>
    <x v="0"/>
    <n v="17395.599999999999"/>
    <n v="11586.4"/>
    <n v="28982"/>
    <n v="229"/>
    <n v="50623"/>
    <n v="506230"/>
    <n v="0.56999999999999995"/>
    <x v="0"/>
    <x v="0"/>
    <x v="0"/>
    <x v="0"/>
    <x v="0"/>
    <x v="0"/>
    <x v="0"/>
    <x v="0"/>
    <x v="0"/>
    <x v="0"/>
  </r>
  <r>
    <x v="0"/>
    <x v="4"/>
    <x v="21"/>
    <x v="72"/>
    <x v="0"/>
    <n v="27379.67"/>
    <n v="21687.33"/>
    <n v="49067"/>
    <n v="425"/>
    <n v="29977"/>
    <n v="299770"/>
    <n v="1.64"/>
    <x v="0"/>
    <x v="0"/>
    <x v="0"/>
    <x v="0"/>
    <x v="0"/>
    <x v="0"/>
    <x v="0"/>
    <x v="0"/>
    <x v="0"/>
    <x v="0"/>
  </r>
  <r>
    <x v="0"/>
    <x v="4"/>
    <x v="21"/>
    <x v="73"/>
    <x v="0"/>
    <n v="0"/>
    <n v="0"/>
    <n v="0"/>
    <n v="0"/>
    <n v="27900"/>
    <n v="279000"/>
    <n v="0"/>
    <x v="0"/>
    <x v="0"/>
    <x v="0"/>
    <x v="0"/>
    <x v="0"/>
    <x v="0"/>
    <x v="0"/>
    <x v="0"/>
    <x v="0"/>
    <x v="0"/>
  </r>
  <r>
    <x v="0"/>
    <x v="4"/>
    <x v="22"/>
    <x v="74"/>
    <x v="0"/>
    <n v="1188.75"/>
    <n v="687.25"/>
    <n v="1876"/>
    <n v="25"/>
    <n v="13423"/>
    <n v="134230"/>
    <n v="0.14000000000000001"/>
    <x v="0"/>
    <x v="0"/>
    <x v="0"/>
    <x v="0"/>
    <x v="0"/>
    <x v="0"/>
    <x v="0"/>
    <x v="0"/>
    <x v="0"/>
    <x v="0"/>
  </r>
  <r>
    <x v="0"/>
    <x v="4"/>
    <x v="22"/>
    <x v="75"/>
    <x v="0"/>
    <n v="1900.2"/>
    <n v="903.8"/>
    <n v="2804"/>
    <n v="36"/>
    <n v="14477"/>
    <n v="144770"/>
    <n v="0.19"/>
    <x v="0"/>
    <x v="0"/>
    <x v="0"/>
    <x v="0"/>
    <x v="0"/>
    <x v="0"/>
    <x v="0"/>
    <x v="0"/>
    <x v="0"/>
    <x v="0"/>
  </r>
  <r>
    <x v="0"/>
    <x v="4"/>
    <x v="22"/>
    <x v="72"/>
    <x v="0"/>
    <n v="0"/>
    <n v="0"/>
    <n v="0"/>
    <n v="0"/>
    <n v="29977"/>
    <n v="299770"/>
    <n v="0"/>
    <x v="0"/>
    <x v="0"/>
    <x v="0"/>
    <x v="0"/>
    <x v="0"/>
    <x v="0"/>
    <x v="0"/>
    <x v="0"/>
    <x v="0"/>
    <x v="0"/>
  </r>
  <r>
    <x v="0"/>
    <x v="4"/>
    <x v="22"/>
    <x v="76"/>
    <x v="0"/>
    <n v="2899.95"/>
    <n v="1083.55"/>
    <n v="3983.5"/>
    <n v="51"/>
    <n v="13950"/>
    <n v="139500"/>
    <n v="0.28999999999999998"/>
    <x v="0"/>
    <x v="0"/>
    <x v="0"/>
    <x v="0"/>
    <x v="0"/>
    <x v="0"/>
    <x v="0"/>
    <x v="0"/>
    <x v="0"/>
    <x v="0"/>
  </r>
  <r>
    <x v="0"/>
    <x v="4"/>
    <x v="22"/>
    <x v="121"/>
    <x v="0"/>
    <n v="2986.5"/>
    <n v="1387.5"/>
    <n v="4374"/>
    <n v="56"/>
    <e v="#N/A"/>
    <e v="#N/A"/>
    <n v="0"/>
    <x v="0"/>
    <x v="0"/>
    <x v="0"/>
    <x v="0"/>
    <x v="0"/>
    <x v="0"/>
    <x v="0"/>
    <x v="0"/>
    <x v="0"/>
    <x v="0"/>
  </r>
  <r>
    <x v="0"/>
    <x v="4"/>
    <x v="22"/>
    <x v="137"/>
    <x v="0"/>
    <n v="175.8"/>
    <n v="70.2"/>
    <n v="246"/>
    <n v="3"/>
    <e v="#N/A"/>
    <e v="#N/A"/>
    <n v="0"/>
    <x v="0"/>
    <x v="0"/>
    <x v="0"/>
    <x v="0"/>
    <x v="0"/>
    <x v="0"/>
    <x v="0"/>
    <x v="0"/>
    <x v="0"/>
    <x v="0"/>
  </r>
  <r>
    <x v="0"/>
    <x v="4"/>
    <x v="23"/>
    <x v="77"/>
    <x v="0"/>
    <n v="0"/>
    <n v="0"/>
    <n v="0"/>
    <n v="0"/>
    <n v="0"/>
    <n v="0"/>
    <n v="0"/>
    <x v="0"/>
    <x v="0"/>
    <x v="0"/>
    <x v="0"/>
    <x v="0"/>
    <x v="0"/>
    <x v="0"/>
    <x v="0"/>
    <x v="0"/>
    <x v="0"/>
  </r>
  <r>
    <x v="0"/>
    <x v="4"/>
    <x v="24"/>
    <x v="78"/>
    <x v="0"/>
    <n v="27987.95"/>
    <n v="12833.05"/>
    <n v="40821"/>
    <n v="440"/>
    <n v="20677"/>
    <n v="144739"/>
    <n v="1.97"/>
    <x v="0"/>
    <x v="0"/>
    <x v="0"/>
    <x v="0"/>
    <x v="0"/>
    <x v="0"/>
    <x v="0"/>
    <x v="0"/>
    <x v="0"/>
    <x v="0"/>
  </r>
  <r>
    <x v="0"/>
    <x v="4"/>
    <x v="24"/>
    <x v="79"/>
    <x v="0"/>
    <n v="742.2"/>
    <n v="187.8"/>
    <n v="930"/>
    <n v="9"/>
    <n v="20150"/>
    <n v="141050"/>
    <n v="0.05"/>
    <x v="0"/>
    <x v="0"/>
    <x v="0"/>
    <x v="0"/>
    <x v="0"/>
    <x v="0"/>
    <x v="0"/>
    <x v="0"/>
    <x v="0"/>
    <x v="0"/>
  </r>
  <r>
    <x v="0"/>
    <x v="4"/>
    <x v="24"/>
    <x v="81"/>
    <x v="0"/>
    <n v="895.75"/>
    <n v="462.25"/>
    <n v="1358"/>
    <n v="15"/>
    <n v="18600"/>
    <n v="130200"/>
    <n v="7.0000000000000007E-2"/>
    <x v="0"/>
    <x v="0"/>
    <x v="0"/>
    <x v="0"/>
    <x v="0"/>
    <x v="0"/>
    <x v="0"/>
    <x v="0"/>
    <x v="0"/>
    <x v="0"/>
  </r>
  <r>
    <x v="0"/>
    <x v="4"/>
    <x v="24"/>
    <x v="82"/>
    <x v="0"/>
    <n v="42134.25"/>
    <n v="14801.25"/>
    <n v="56935.5"/>
    <n v="594"/>
    <n v="18600"/>
    <n v="130200"/>
    <n v="3.06"/>
    <x v="0"/>
    <x v="0"/>
    <x v="0"/>
    <x v="0"/>
    <x v="0"/>
    <x v="0"/>
    <x v="0"/>
    <x v="0"/>
    <x v="0"/>
    <x v="0"/>
  </r>
  <r>
    <x v="0"/>
    <x v="4"/>
    <x v="24"/>
    <x v="122"/>
    <x v="0"/>
    <n v="1447.8"/>
    <n v="855.2"/>
    <n v="2303"/>
    <n v="26"/>
    <e v="#N/A"/>
    <e v="#N/A"/>
    <n v="0"/>
    <x v="0"/>
    <x v="0"/>
    <x v="0"/>
    <x v="0"/>
    <x v="0"/>
    <x v="0"/>
    <x v="0"/>
    <x v="0"/>
    <x v="0"/>
    <x v="0"/>
  </r>
  <r>
    <x v="0"/>
    <x v="4"/>
    <x v="24"/>
    <x v="83"/>
    <x v="0"/>
    <n v="0"/>
    <n v="0"/>
    <n v="0"/>
    <n v="0"/>
    <n v="17050"/>
    <n v="119350"/>
    <n v="0"/>
    <x v="0"/>
    <x v="0"/>
    <x v="0"/>
    <x v="0"/>
    <x v="0"/>
    <x v="0"/>
    <x v="0"/>
    <x v="0"/>
    <x v="0"/>
    <x v="0"/>
  </r>
  <r>
    <x v="0"/>
    <x v="4"/>
    <x v="24"/>
    <x v="123"/>
    <x v="0"/>
    <n v="11"/>
    <n v="99"/>
    <n v="110"/>
    <n v="1"/>
    <n v="29977"/>
    <n v="209839"/>
    <n v="0"/>
    <x v="0"/>
    <x v="0"/>
    <x v="0"/>
    <x v="0"/>
    <x v="0"/>
    <x v="0"/>
    <x v="0"/>
    <x v="0"/>
    <x v="0"/>
    <x v="0"/>
  </r>
  <r>
    <x v="0"/>
    <x v="4"/>
    <x v="24"/>
    <x v="10"/>
    <x v="0"/>
    <n v="504"/>
    <n v="195"/>
    <n v="699"/>
    <n v="4"/>
    <n v="44423"/>
    <n v="310961"/>
    <n v="0.02"/>
    <x v="0"/>
    <x v="0"/>
    <x v="0"/>
    <x v="0"/>
    <x v="0"/>
    <x v="0"/>
    <x v="0"/>
    <x v="0"/>
    <x v="0"/>
    <x v="0"/>
  </r>
  <r>
    <x v="0"/>
    <x v="4"/>
    <x v="24"/>
    <x v="131"/>
    <x v="0"/>
    <n v="17006.150000000001"/>
    <n v="7104.9"/>
    <n v="24111.050000000003"/>
    <n v="258"/>
    <e v="#N/A"/>
    <e v="#N/A"/>
    <n v="0"/>
    <x v="0"/>
    <x v="0"/>
    <x v="0"/>
    <x v="0"/>
    <x v="0"/>
    <x v="0"/>
    <x v="0"/>
    <x v="0"/>
    <x v="0"/>
    <x v="0"/>
  </r>
  <r>
    <x v="0"/>
    <x v="4"/>
    <x v="24"/>
    <x v="86"/>
    <x v="0"/>
    <n v="18410.849999999999"/>
    <n v="9687.15"/>
    <n v="28098"/>
    <n v="373"/>
    <n v="15500"/>
    <n v="108500"/>
    <n v="1.81"/>
    <x v="0"/>
    <x v="0"/>
    <x v="0"/>
    <x v="0"/>
    <x v="0"/>
    <x v="0"/>
    <x v="0"/>
    <x v="0"/>
    <x v="0"/>
    <x v="0"/>
  </r>
  <r>
    <x v="0"/>
    <x v="4"/>
    <x v="26"/>
    <x v="87"/>
    <x v="0"/>
    <n v="7.8"/>
    <n v="70.2"/>
    <n v="78"/>
    <n v="1"/>
    <n v="4650"/>
    <n v="32550"/>
    <n v="0.02"/>
    <x v="0"/>
    <x v="0"/>
    <x v="0"/>
    <x v="0"/>
    <x v="0"/>
    <x v="0"/>
    <x v="0"/>
    <x v="0"/>
    <x v="0"/>
    <x v="0"/>
  </r>
  <r>
    <x v="0"/>
    <x v="4"/>
    <x v="26"/>
    <x v="88"/>
    <x v="0"/>
    <n v="252"/>
    <n v="0"/>
    <n v="252"/>
    <n v="3"/>
    <n v="4650"/>
    <n v="32550"/>
    <n v="0.05"/>
    <x v="0"/>
    <x v="0"/>
    <x v="0"/>
    <x v="0"/>
    <x v="0"/>
    <x v="0"/>
    <x v="0"/>
    <x v="0"/>
    <x v="0"/>
    <x v="0"/>
  </r>
  <r>
    <x v="0"/>
    <x v="4"/>
    <x v="27"/>
    <x v="89"/>
    <x v="0"/>
    <n v="155"/>
    <n v="0"/>
    <n v="155"/>
    <n v="4"/>
    <n v="6727"/>
    <n v="47089"/>
    <n v="0.02"/>
    <x v="0"/>
    <x v="0"/>
    <x v="0"/>
    <x v="0"/>
    <x v="0"/>
    <x v="0"/>
    <x v="0"/>
    <x v="0"/>
    <x v="0"/>
    <x v="0"/>
  </r>
  <r>
    <x v="0"/>
    <x v="4"/>
    <x v="27"/>
    <x v="90"/>
    <x v="0"/>
    <n v="175"/>
    <n v="0"/>
    <n v="175"/>
    <n v="5"/>
    <n v="6727"/>
    <n v="47089"/>
    <n v="0.03"/>
    <x v="0"/>
    <x v="0"/>
    <x v="0"/>
    <x v="0"/>
    <x v="0"/>
    <x v="0"/>
    <x v="0"/>
    <x v="0"/>
    <x v="0"/>
    <x v="0"/>
  </r>
  <r>
    <x v="0"/>
    <x v="4"/>
    <x v="27"/>
    <x v="91"/>
    <x v="0"/>
    <n v="175"/>
    <n v="0"/>
    <n v="175"/>
    <n v="5"/>
    <n v="6727"/>
    <n v="47089"/>
    <n v="0.03"/>
    <x v="0"/>
    <x v="0"/>
    <x v="0"/>
    <x v="0"/>
    <x v="0"/>
    <x v="0"/>
    <x v="0"/>
    <x v="0"/>
    <x v="0"/>
    <x v="0"/>
  </r>
  <r>
    <x v="0"/>
    <x v="4"/>
    <x v="28"/>
    <x v="92"/>
    <x v="0"/>
    <n v="3603.5"/>
    <n v="1474"/>
    <n v="5077.5"/>
    <n v="33"/>
    <n v="0"/>
    <n v="0"/>
    <n v="0"/>
    <x v="0"/>
    <x v="0"/>
    <x v="0"/>
    <x v="0"/>
    <x v="0"/>
    <x v="0"/>
    <x v="0"/>
    <x v="0"/>
    <x v="0"/>
    <x v="0"/>
  </r>
  <r>
    <x v="0"/>
    <x v="4"/>
    <x v="29"/>
    <x v="93"/>
    <x v="0"/>
    <n v="24061.51"/>
    <n v="8143.49"/>
    <n v="32205"/>
    <n v="179"/>
    <n v="0"/>
    <n v="0"/>
    <n v="0"/>
    <x v="0"/>
    <x v="0"/>
    <x v="0"/>
    <x v="0"/>
    <x v="0"/>
    <x v="0"/>
    <x v="0"/>
    <x v="0"/>
    <x v="0"/>
    <x v="0"/>
  </r>
  <r>
    <x v="0"/>
    <x v="4"/>
    <x v="29"/>
    <x v="94"/>
    <x v="0"/>
    <n v="17607.88"/>
    <n v="7169.62"/>
    <n v="24777.5"/>
    <n v="151"/>
    <n v="0"/>
    <n v="0"/>
    <n v="0"/>
    <x v="0"/>
    <x v="0"/>
    <x v="0"/>
    <x v="0"/>
    <x v="0"/>
    <x v="0"/>
    <x v="0"/>
    <x v="0"/>
    <x v="0"/>
    <x v="0"/>
  </r>
  <r>
    <x v="0"/>
    <x v="4"/>
    <x v="29"/>
    <x v="95"/>
    <x v="0"/>
    <n v="21417.88"/>
    <n v="10524.62"/>
    <n v="31942.5"/>
    <n v="188"/>
    <n v="0"/>
    <n v="0"/>
    <n v="0"/>
    <x v="0"/>
    <x v="0"/>
    <x v="0"/>
    <x v="0"/>
    <x v="0"/>
    <x v="0"/>
    <x v="0"/>
    <x v="0"/>
    <x v="0"/>
    <x v="0"/>
  </r>
  <r>
    <x v="0"/>
    <x v="4"/>
    <x v="29"/>
    <x v="124"/>
    <x v="0"/>
    <n v="18640.55"/>
    <n v="13345.95"/>
    <n v="31986.5"/>
    <n v="493"/>
    <e v="#N/A"/>
    <e v="#N/A"/>
    <n v="0"/>
    <x v="0"/>
    <x v="0"/>
    <x v="0"/>
    <x v="0"/>
    <x v="0"/>
    <x v="0"/>
    <x v="0"/>
    <x v="0"/>
    <x v="0"/>
    <x v="0"/>
  </r>
  <r>
    <x v="0"/>
    <x v="4"/>
    <x v="29"/>
    <x v="96"/>
    <x v="0"/>
    <n v="18424.259999999998"/>
    <n v="13436.99"/>
    <n v="31861.25"/>
    <n v="231"/>
    <n v="0"/>
    <n v="0"/>
    <n v="0"/>
    <x v="0"/>
    <x v="0"/>
    <x v="0"/>
    <x v="0"/>
    <x v="0"/>
    <x v="0"/>
    <x v="0"/>
    <x v="0"/>
    <x v="0"/>
    <x v="0"/>
  </r>
  <r>
    <x v="0"/>
    <x v="4"/>
    <x v="29"/>
    <x v="97"/>
    <x v="0"/>
    <n v="16747.099999999999"/>
    <n v="13756.9"/>
    <n v="30504"/>
    <n v="499"/>
    <n v="17577"/>
    <n v="175770"/>
    <n v="1.74"/>
    <x v="0"/>
    <x v="0"/>
    <x v="0"/>
    <x v="0"/>
    <x v="0"/>
    <x v="0"/>
    <x v="0"/>
    <x v="0"/>
    <x v="0"/>
    <x v="0"/>
  </r>
  <r>
    <x v="0"/>
    <x v="4"/>
    <x v="30"/>
    <x v="98"/>
    <x v="0"/>
    <n v="3171.26"/>
    <n v="10367.34"/>
    <n v="13538.6"/>
    <n v="291"/>
    <n v="36177"/>
    <n v="253239"/>
    <n v="0.37"/>
    <x v="0"/>
    <x v="0"/>
    <x v="0"/>
    <x v="0"/>
    <x v="0"/>
    <x v="0"/>
    <x v="0"/>
    <x v="0"/>
    <x v="0"/>
    <x v="0"/>
  </r>
  <r>
    <x v="0"/>
    <x v="4"/>
    <x v="30"/>
    <x v="99"/>
    <x v="0"/>
    <n v="2170.71"/>
    <n v="7207.14"/>
    <n v="9377.85"/>
    <n v="227"/>
    <n v="16027"/>
    <n v="112189"/>
    <n v="0.59"/>
    <x v="0"/>
    <x v="0"/>
    <x v="0"/>
    <x v="0"/>
    <x v="0"/>
    <x v="0"/>
    <x v="0"/>
    <x v="0"/>
    <x v="0"/>
    <x v="0"/>
  </r>
  <r>
    <x v="0"/>
    <x v="4"/>
    <x v="30"/>
    <x v="100"/>
    <x v="0"/>
    <n v="2325.56"/>
    <n v="6733.29"/>
    <n v="9058.85"/>
    <n v="193"/>
    <n v="14477"/>
    <n v="101339"/>
    <n v="0.63"/>
    <x v="0"/>
    <x v="0"/>
    <x v="0"/>
    <x v="0"/>
    <x v="0"/>
    <x v="0"/>
    <x v="0"/>
    <x v="0"/>
    <x v="0"/>
    <x v="0"/>
  </r>
  <r>
    <x v="0"/>
    <x v="4"/>
    <x v="30"/>
    <x v="101"/>
    <x v="0"/>
    <n v="1286.82"/>
    <n v="3731.28"/>
    <n v="5018.1000000000004"/>
    <n v="121"/>
    <n v="10323"/>
    <n v="72261"/>
    <n v="0.49"/>
    <x v="0"/>
    <x v="0"/>
    <x v="0"/>
    <x v="0"/>
    <x v="0"/>
    <x v="0"/>
    <x v="0"/>
    <x v="0"/>
    <x v="0"/>
    <x v="0"/>
  </r>
  <r>
    <x v="0"/>
    <x v="4"/>
    <x v="30"/>
    <x v="102"/>
    <x v="0"/>
    <n v="695.43"/>
    <n v="2098.77"/>
    <n v="2794.2"/>
    <n v="47"/>
    <n v="0"/>
    <n v="0"/>
    <n v="0"/>
    <x v="0"/>
    <x v="0"/>
    <x v="0"/>
    <x v="0"/>
    <x v="0"/>
    <x v="0"/>
    <x v="0"/>
    <x v="0"/>
    <x v="0"/>
    <x v="0"/>
  </r>
  <r>
    <x v="0"/>
    <x v="4"/>
    <x v="30"/>
    <x v="103"/>
    <x v="0"/>
    <n v="604.29999999999995"/>
    <n v="1143.5999999999999"/>
    <n v="1747.8999999999999"/>
    <n v="31"/>
    <n v="0"/>
    <n v="0"/>
    <n v="0"/>
    <x v="0"/>
    <x v="0"/>
    <x v="0"/>
    <x v="0"/>
    <x v="0"/>
    <x v="0"/>
    <x v="0"/>
    <x v="0"/>
    <x v="0"/>
    <x v="0"/>
  </r>
  <r>
    <x v="0"/>
    <x v="4"/>
    <x v="30"/>
    <x v="105"/>
    <x v="0"/>
    <n v="1181.4000000000001"/>
    <n v="557"/>
    <n v="1738.4"/>
    <n v="26"/>
    <n v="0"/>
    <n v="0"/>
    <n v="0"/>
    <x v="0"/>
    <x v="0"/>
    <x v="0"/>
    <x v="0"/>
    <x v="0"/>
    <x v="0"/>
    <x v="0"/>
    <x v="0"/>
    <x v="0"/>
    <x v="0"/>
  </r>
  <r>
    <x v="0"/>
    <x v="4"/>
    <x v="30"/>
    <x v="106"/>
    <x v="0"/>
    <n v="937.25"/>
    <n v="1077.75"/>
    <n v="2015"/>
    <n v="69"/>
    <n v="17050"/>
    <n v="119350"/>
    <n v="0.12"/>
    <x v="0"/>
    <x v="0"/>
    <x v="0"/>
    <x v="0"/>
    <x v="0"/>
    <x v="0"/>
    <x v="0"/>
    <x v="0"/>
    <x v="0"/>
    <x v="0"/>
  </r>
  <r>
    <x v="0"/>
    <x v="4"/>
    <x v="30"/>
    <x v="138"/>
    <x v="0"/>
    <n v="1047.8900000000001"/>
    <n v="2092.46"/>
    <n v="3140.3500000000004"/>
    <n v="77"/>
    <e v="#N/A"/>
    <e v="#N/A"/>
    <n v="0"/>
    <x v="0"/>
    <x v="0"/>
    <x v="0"/>
    <x v="0"/>
    <x v="0"/>
    <x v="0"/>
    <x v="0"/>
    <x v="0"/>
    <x v="0"/>
    <x v="0"/>
  </r>
  <r>
    <x v="0"/>
    <x v="4"/>
    <x v="31"/>
    <x v="107"/>
    <x v="0"/>
    <n v="47077.93"/>
    <n v="16630.82"/>
    <n v="63708.75"/>
    <n v="366"/>
    <n v="0"/>
    <n v="0"/>
    <n v="0"/>
    <x v="0"/>
    <x v="0"/>
    <x v="0"/>
    <x v="0"/>
    <x v="0"/>
    <x v="0"/>
    <x v="0"/>
    <x v="0"/>
    <x v="0"/>
    <x v="0"/>
  </r>
  <r>
    <x v="0"/>
    <x v="4"/>
    <x v="31"/>
    <x v="108"/>
    <x v="0"/>
    <n v="10243"/>
    <n v="4034.5"/>
    <n v="14277.5"/>
    <n v="96"/>
    <n v="0"/>
    <n v="0"/>
    <n v="0"/>
    <x v="0"/>
    <x v="0"/>
    <x v="0"/>
    <x v="0"/>
    <x v="0"/>
    <x v="0"/>
    <x v="0"/>
    <x v="0"/>
    <x v="0"/>
    <x v="0"/>
  </r>
  <r>
    <x v="0"/>
    <x v="4"/>
    <x v="31"/>
    <x v="109"/>
    <x v="0"/>
    <n v="29938.26"/>
    <n v="12141.74"/>
    <n v="42080"/>
    <n v="262"/>
    <n v="0"/>
    <n v="0"/>
    <n v="0"/>
    <x v="0"/>
    <x v="0"/>
    <x v="0"/>
    <x v="0"/>
    <x v="0"/>
    <x v="0"/>
    <x v="0"/>
    <x v="0"/>
    <x v="0"/>
    <x v="0"/>
  </r>
  <r>
    <x v="0"/>
    <x v="4"/>
    <x v="31"/>
    <x v="110"/>
    <x v="0"/>
    <n v="24613.15"/>
    <n v="12299.35"/>
    <n v="36912.5"/>
    <n v="241"/>
    <n v="0"/>
    <n v="0"/>
    <n v="0"/>
    <x v="0"/>
    <x v="0"/>
    <x v="0"/>
    <x v="0"/>
    <x v="0"/>
    <x v="0"/>
    <x v="0"/>
    <x v="0"/>
    <x v="0"/>
    <x v="0"/>
  </r>
  <r>
    <x v="0"/>
    <x v="4"/>
    <x v="31"/>
    <x v="111"/>
    <x v="0"/>
    <n v="13363.4"/>
    <n v="8096.6"/>
    <n v="21460"/>
    <n v="132"/>
    <n v="0"/>
    <n v="0"/>
    <n v="0"/>
    <x v="0"/>
    <x v="0"/>
    <x v="0"/>
    <x v="0"/>
    <x v="0"/>
    <x v="0"/>
    <x v="0"/>
    <x v="0"/>
    <x v="0"/>
    <x v="0"/>
  </r>
  <r>
    <x v="0"/>
    <x v="4"/>
    <x v="31"/>
    <x v="128"/>
    <x v="0"/>
    <n v="2963.26"/>
    <n v="2294.2399999999998"/>
    <n v="5257.5"/>
    <n v="35"/>
    <e v="#N/A"/>
    <e v="#N/A"/>
    <n v="0"/>
    <x v="0"/>
    <x v="0"/>
    <x v="0"/>
    <x v="0"/>
    <x v="0"/>
    <x v="0"/>
    <x v="0"/>
    <x v="0"/>
    <x v="0"/>
    <x v="0"/>
  </r>
  <r>
    <x v="0"/>
    <x v="4"/>
    <x v="31"/>
    <x v="112"/>
    <x v="0"/>
    <n v="34963.699999999997"/>
    <n v="20330.900000000001"/>
    <n v="55294.6"/>
    <n v="894"/>
    <n v="13950"/>
    <n v="139500"/>
    <n v="3.96"/>
    <x v="0"/>
    <x v="0"/>
    <x v="0"/>
    <x v="0"/>
    <x v="0"/>
    <x v="0"/>
    <x v="0"/>
    <x v="0"/>
    <x v="0"/>
    <x v="0"/>
  </r>
  <r>
    <x v="0"/>
    <x v="4"/>
    <x v="32"/>
    <x v="114"/>
    <x v="0"/>
    <n v="21010.9"/>
    <n v="28595.1"/>
    <n v="49606"/>
    <n v="343"/>
    <n v="31000"/>
    <n v="217000"/>
    <n v="1.6"/>
    <x v="0"/>
    <x v="0"/>
    <x v="0"/>
    <x v="0"/>
    <x v="0"/>
    <x v="0"/>
    <x v="0"/>
    <x v="0"/>
    <x v="0"/>
    <x v="0"/>
  </r>
  <r>
    <x v="0"/>
    <x v="4"/>
    <x v="32"/>
    <x v="115"/>
    <x v="0"/>
    <n v="6187.75"/>
    <n v="3284.75"/>
    <n v="9472.5"/>
    <n v="55"/>
    <n v="0"/>
    <n v="0"/>
    <n v="0"/>
    <x v="0"/>
    <x v="0"/>
    <x v="0"/>
    <x v="0"/>
    <x v="0"/>
    <x v="0"/>
    <x v="0"/>
    <x v="0"/>
    <x v="0"/>
    <x v="0"/>
  </r>
  <r>
    <x v="0"/>
    <x v="4"/>
    <x v="32"/>
    <x v="116"/>
    <x v="0"/>
    <n v="9824.6299999999992"/>
    <n v="9535.3700000000008"/>
    <n v="19360"/>
    <n v="141"/>
    <n v="0"/>
    <n v="0"/>
    <n v="0"/>
    <x v="0"/>
    <x v="0"/>
    <x v="0"/>
    <x v="0"/>
    <x v="0"/>
    <x v="0"/>
    <x v="0"/>
    <x v="0"/>
    <x v="0"/>
    <x v="0"/>
  </r>
  <r>
    <x v="0"/>
    <x v="4"/>
    <x v="32"/>
    <x v="132"/>
    <x v="0"/>
    <n v="16720.5"/>
    <n v="14805.6"/>
    <n v="31526.1"/>
    <n v="226"/>
    <e v="#N/A"/>
    <e v="#N/A"/>
    <n v="0"/>
    <x v="0"/>
    <x v="0"/>
    <x v="0"/>
    <x v="0"/>
    <x v="0"/>
    <x v="0"/>
    <x v="0"/>
    <x v="0"/>
    <x v="0"/>
    <x v="0"/>
  </r>
  <r>
    <x v="0"/>
    <x v="4"/>
    <x v="33"/>
    <x v="117"/>
    <x v="0"/>
    <n v="13207.88"/>
    <n v="9839.6200000000008"/>
    <n v="23047.5"/>
    <n v="187"/>
    <n v="0"/>
    <n v="0"/>
    <n v="0"/>
    <x v="0"/>
    <x v="0"/>
    <x v="0"/>
    <x v="0"/>
    <x v="0"/>
    <x v="0"/>
    <x v="0"/>
    <x v="0"/>
    <x v="0"/>
    <x v="0"/>
  </r>
  <r>
    <x v="0"/>
    <x v="4"/>
    <x v="33"/>
    <x v="118"/>
    <x v="0"/>
    <n v="29648.67"/>
    <n v="21942.58"/>
    <n v="51591.25"/>
    <n v="382"/>
    <n v="0"/>
    <n v="0"/>
    <n v="0"/>
    <x v="0"/>
    <x v="0"/>
    <x v="0"/>
    <x v="0"/>
    <x v="0"/>
    <x v="0"/>
    <x v="0"/>
    <x v="0"/>
    <x v="0"/>
    <x v="0"/>
  </r>
  <r>
    <x v="0"/>
    <x v="4"/>
    <x v="0"/>
    <x v="1"/>
    <x v="1"/>
    <n v="17085"/>
    <n v="8187.98"/>
    <n v="25272.98"/>
    <n v="91"/>
    <n v="24383"/>
    <n v="170681"/>
    <n v="1.04"/>
    <x v="0"/>
    <x v="0"/>
    <x v="0"/>
    <x v="0"/>
    <x v="0"/>
    <x v="0"/>
    <x v="0"/>
    <x v="0"/>
    <x v="0"/>
    <x v="0"/>
  </r>
  <r>
    <x v="0"/>
    <x v="4"/>
    <x v="0"/>
    <x v="2"/>
    <x v="1"/>
    <n v="10272.9"/>
    <n v="8420.9"/>
    <n v="18693.8"/>
    <n v="77"/>
    <n v="8165"/>
    <n v="57155"/>
    <n v="2.29"/>
    <x v="0"/>
    <x v="0"/>
    <x v="0"/>
    <x v="0"/>
    <x v="0"/>
    <x v="0"/>
    <x v="0"/>
    <x v="0"/>
    <x v="0"/>
    <x v="0"/>
  </r>
  <r>
    <x v="0"/>
    <x v="4"/>
    <x v="0"/>
    <x v="3"/>
    <x v="1"/>
    <n v="9891.89"/>
    <n v="38087.919999999998"/>
    <n v="47979.81"/>
    <n v="101"/>
    <n v="8437"/>
    <n v="59059"/>
    <n v="5.69"/>
    <x v="0"/>
    <x v="0"/>
    <x v="0"/>
    <x v="0"/>
    <x v="0"/>
    <x v="0"/>
    <x v="0"/>
    <x v="0"/>
    <x v="0"/>
    <x v="0"/>
  </r>
  <r>
    <x v="0"/>
    <x v="4"/>
    <x v="0"/>
    <x v="4"/>
    <x v="1"/>
    <n v="28825.06"/>
    <n v="14690.92"/>
    <n v="43515.98"/>
    <n v="133"/>
    <n v="8437"/>
    <n v="59059"/>
    <n v="5.16"/>
    <x v="0"/>
    <x v="0"/>
    <x v="0"/>
    <x v="0"/>
    <x v="0"/>
    <x v="0"/>
    <x v="0"/>
    <x v="0"/>
    <x v="0"/>
    <x v="0"/>
  </r>
  <r>
    <x v="0"/>
    <x v="4"/>
    <x v="0"/>
    <x v="133"/>
    <x v="1"/>
    <n v="23103.21"/>
    <n v="30141.18"/>
    <n v="53244.39"/>
    <n v="204"/>
    <n v="0"/>
    <n v="0"/>
    <n v="0"/>
    <x v="0"/>
    <x v="0"/>
    <x v="0"/>
    <x v="0"/>
    <x v="0"/>
    <x v="0"/>
    <x v="0"/>
    <x v="0"/>
    <x v="0"/>
    <x v="0"/>
  </r>
  <r>
    <x v="0"/>
    <x v="4"/>
    <x v="0"/>
    <x v="7"/>
    <x v="1"/>
    <n v="0"/>
    <n v="0"/>
    <n v="0"/>
    <n v="0"/>
    <n v="5821"/>
    <n v="40747"/>
    <n v="0"/>
    <x v="0"/>
    <x v="0"/>
    <x v="0"/>
    <x v="0"/>
    <x v="0"/>
    <x v="0"/>
    <x v="0"/>
    <x v="0"/>
    <x v="0"/>
    <x v="0"/>
  </r>
  <r>
    <x v="0"/>
    <x v="4"/>
    <x v="0"/>
    <x v="8"/>
    <x v="1"/>
    <n v="16774.900000000001"/>
    <n v="4113.28"/>
    <n v="20888.18"/>
    <n v="63"/>
    <n v="0"/>
    <n v="0"/>
    <n v="0"/>
    <x v="0"/>
    <x v="0"/>
    <x v="0"/>
    <x v="0"/>
    <x v="0"/>
    <x v="0"/>
    <x v="0"/>
    <x v="0"/>
    <x v="0"/>
    <x v="0"/>
  </r>
  <r>
    <x v="0"/>
    <x v="4"/>
    <x v="0"/>
    <x v="119"/>
    <x v="1"/>
    <n v="15696.15"/>
    <n v="5248.46"/>
    <n v="20944.61"/>
    <n v="85"/>
    <e v="#N/A"/>
    <e v="#N/A"/>
    <n v="0"/>
    <x v="0"/>
    <x v="0"/>
    <x v="0"/>
    <x v="0"/>
    <x v="0"/>
    <x v="0"/>
    <x v="0"/>
    <x v="0"/>
    <x v="0"/>
    <x v="0"/>
  </r>
  <r>
    <x v="0"/>
    <x v="4"/>
    <x v="0"/>
    <x v="134"/>
    <x v="1"/>
    <n v="554.72"/>
    <n v="20070.96"/>
    <n v="20625.68"/>
    <n v="70"/>
    <e v="#N/A"/>
    <e v="#N/A"/>
    <n v="0"/>
    <x v="0"/>
    <x v="0"/>
    <x v="0"/>
    <x v="0"/>
    <x v="0"/>
    <x v="0"/>
    <x v="0"/>
    <x v="0"/>
    <x v="0"/>
    <x v="0"/>
  </r>
  <r>
    <x v="0"/>
    <x v="4"/>
    <x v="0"/>
    <x v="135"/>
    <x v="1"/>
    <n v="3552.5"/>
    <n v="1788.1"/>
    <n v="5340.6"/>
    <n v="19"/>
    <e v="#N/A"/>
    <e v="#N/A"/>
    <n v="0"/>
    <x v="0"/>
    <x v="0"/>
    <x v="0"/>
    <x v="0"/>
    <x v="0"/>
    <x v="0"/>
    <x v="0"/>
    <x v="0"/>
    <x v="0"/>
    <x v="0"/>
  </r>
  <r>
    <x v="0"/>
    <x v="4"/>
    <x v="1"/>
    <x v="9"/>
    <x v="1"/>
    <n v="11867.75"/>
    <n v="2529.38"/>
    <n v="14397.130000000001"/>
    <n v="40"/>
    <n v="0"/>
    <n v="0"/>
    <n v="0"/>
    <x v="0"/>
    <x v="0"/>
    <x v="0"/>
    <x v="0"/>
    <x v="0"/>
    <x v="0"/>
    <x v="0"/>
    <x v="0"/>
    <x v="0"/>
    <x v="0"/>
  </r>
  <r>
    <x v="0"/>
    <x v="4"/>
    <x v="1"/>
    <x v="10"/>
    <x v="1"/>
    <n v="20743.400000000001"/>
    <n v="11769.86"/>
    <n v="32513.260000000002"/>
    <n v="203"/>
    <n v="44423"/>
    <n v="310961"/>
    <n v="0.73"/>
    <x v="0"/>
    <x v="0"/>
    <x v="0"/>
    <x v="0"/>
    <x v="0"/>
    <x v="0"/>
    <x v="0"/>
    <x v="0"/>
    <x v="0"/>
    <x v="0"/>
  </r>
  <r>
    <x v="0"/>
    <x v="4"/>
    <x v="1"/>
    <x v="11"/>
    <x v="1"/>
    <n v="3943.08"/>
    <n v="3967.5"/>
    <n v="7910.58"/>
    <n v="40"/>
    <n v="31000"/>
    <n v="217000"/>
    <n v="0.26"/>
    <x v="0"/>
    <x v="0"/>
    <x v="0"/>
    <x v="0"/>
    <x v="0"/>
    <x v="0"/>
    <x v="0"/>
    <x v="0"/>
    <x v="0"/>
    <x v="0"/>
  </r>
  <r>
    <x v="0"/>
    <x v="4"/>
    <x v="1"/>
    <x v="12"/>
    <x v="1"/>
    <n v="69.94"/>
    <n v="279.76"/>
    <n v="349.7"/>
    <n v="2"/>
    <n v="0"/>
    <n v="0"/>
    <n v="0"/>
    <x v="0"/>
    <x v="0"/>
    <x v="0"/>
    <x v="0"/>
    <x v="0"/>
    <x v="0"/>
    <x v="0"/>
    <x v="0"/>
    <x v="0"/>
    <x v="0"/>
  </r>
  <r>
    <x v="0"/>
    <x v="4"/>
    <x v="1"/>
    <x v="13"/>
    <x v="1"/>
    <n v="3785.22"/>
    <n v="498.18"/>
    <n v="4283.3999999999996"/>
    <n v="17"/>
    <n v="0"/>
    <n v="0"/>
    <n v="0"/>
    <x v="0"/>
    <x v="0"/>
    <x v="0"/>
    <x v="0"/>
    <x v="0"/>
    <x v="0"/>
    <x v="0"/>
    <x v="0"/>
    <x v="0"/>
    <x v="0"/>
  </r>
  <r>
    <x v="0"/>
    <x v="4"/>
    <x v="1"/>
    <x v="14"/>
    <x v="1"/>
    <n v="0"/>
    <n v="0"/>
    <n v="0"/>
    <n v="0"/>
    <n v="29977"/>
    <n v="209839"/>
    <n v="0"/>
    <x v="0"/>
    <x v="0"/>
    <x v="0"/>
    <x v="0"/>
    <x v="0"/>
    <x v="0"/>
    <x v="0"/>
    <x v="0"/>
    <x v="0"/>
    <x v="0"/>
  </r>
  <r>
    <x v="0"/>
    <x v="4"/>
    <x v="1"/>
    <x v="15"/>
    <x v="1"/>
    <n v="2346.35"/>
    <n v="2753.53"/>
    <n v="5099.88"/>
    <n v="22"/>
    <n v="0"/>
    <n v="0"/>
    <n v="0"/>
    <x v="0"/>
    <x v="0"/>
    <x v="0"/>
    <x v="0"/>
    <x v="0"/>
    <x v="0"/>
    <x v="0"/>
    <x v="0"/>
    <x v="0"/>
    <x v="0"/>
  </r>
  <r>
    <x v="0"/>
    <x v="4"/>
    <x v="2"/>
    <x v="16"/>
    <x v="1"/>
    <n v="1505.78"/>
    <n v="761.32"/>
    <n v="2267.1"/>
    <n v="7"/>
    <n v="43400"/>
    <n v="303800"/>
    <n v="0.05"/>
    <x v="0"/>
    <x v="0"/>
    <x v="0"/>
    <x v="0"/>
    <x v="0"/>
    <x v="0"/>
    <x v="0"/>
    <x v="0"/>
    <x v="0"/>
    <x v="0"/>
  </r>
  <r>
    <x v="0"/>
    <x v="4"/>
    <x v="2"/>
    <x v="17"/>
    <x v="1"/>
    <n v="66606.59"/>
    <n v="39699.760000000002"/>
    <n v="106306.35"/>
    <n v="257"/>
    <n v="39277"/>
    <n v="274939"/>
    <n v="2.71"/>
    <x v="0"/>
    <x v="0"/>
    <x v="0"/>
    <x v="0"/>
    <x v="0"/>
    <x v="0"/>
    <x v="0"/>
    <x v="0"/>
    <x v="0"/>
    <x v="0"/>
  </r>
  <r>
    <x v="0"/>
    <x v="4"/>
    <x v="2"/>
    <x v="18"/>
    <x v="1"/>
    <n v="41323.32"/>
    <n v="18951.47"/>
    <n v="60274.79"/>
    <n v="159"/>
    <n v="0"/>
    <n v="0"/>
    <n v="0"/>
    <x v="0"/>
    <x v="0"/>
    <x v="0"/>
    <x v="0"/>
    <x v="0"/>
    <x v="0"/>
    <x v="0"/>
    <x v="0"/>
    <x v="0"/>
    <x v="0"/>
  </r>
  <r>
    <x v="0"/>
    <x v="4"/>
    <x v="3"/>
    <x v="19"/>
    <x v="1"/>
    <n v="13717.18"/>
    <n v="18492.68"/>
    <n v="32209.86"/>
    <n v="64"/>
    <n v="31000"/>
    <n v="310000"/>
    <n v="1.04"/>
    <x v="0"/>
    <x v="0"/>
    <x v="0"/>
    <x v="0"/>
    <x v="0"/>
    <x v="0"/>
    <x v="0"/>
    <x v="0"/>
    <x v="0"/>
    <x v="0"/>
  </r>
  <r>
    <x v="0"/>
    <x v="4"/>
    <x v="3"/>
    <x v="20"/>
    <x v="1"/>
    <n v="22104.16"/>
    <n v="21976.55"/>
    <n v="44080.71"/>
    <n v="97"/>
    <n v="0"/>
    <n v="0"/>
    <n v="0"/>
    <x v="0"/>
    <x v="0"/>
    <x v="0"/>
    <x v="0"/>
    <x v="0"/>
    <x v="0"/>
    <x v="0"/>
    <x v="0"/>
    <x v="0"/>
    <x v="0"/>
  </r>
  <r>
    <x v="0"/>
    <x v="4"/>
    <x v="3"/>
    <x v="21"/>
    <x v="1"/>
    <n v="8846.8799999999992"/>
    <n v="7498.85"/>
    <n v="16345.73"/>
    <n v="49"/>
    <n v="62000"/>
    <n v="620000"/>
    <n v="0.26"/>
    <x v="0"/>
    <x v="0"/>
    <x v="0"/>
    <x v="0"/>
    <x v="0"/>
    <x v="0"/>
    <x v="0"/>
    <x v="0"/>
    <x v="0"/>
    <x v="0"/>
  </r>
  <r>
    <x v="0"/>
    <x v="4"/>
    <x v="4"/>
    <x v="23"/>
    <x v="1"/>
    <n v="56462.81"/>
    <n v="49237.65"/>
    <n v="105700.45999999999"/>
    <n v="220"/>
    <n v="12710"/>
    <n v="88970"/>
    <n v="8.32"/>
    <x v="0"/>
    <x v="0"/>
    <x v="0"/>
    <x v="0"/>
    <x v="0"/>
    <x v="0"/>
    <x v="0"/>
    <x v="0"/>
    <x v="0"/>
    <x v="0"/>
  </r>
  <r>
    <x v="0"/>
    <x v="4"/>
    <x v="4"/>
    <x v="24"/>
    <x v="1"/>
    <n v="0"/>
    <n v="0"/>
    <n v="0"/>
    <n v="0"/>
    <n v="11377"/>
    <n v="79639"/>
    <n v="0"/>
    <x v="0"/>
    <x v="0"/>
    <x v="0"/>
    <x v="0"/>
    <x v="0"/>
    <x v="0"/>
    <x v="0"/>
    <x v="0"/>
    <x v="0"/>
    <x v="0"/>
  </r>
  <r>
    <x v="0"/>
    <x v="4"/>
    <x v="4"/>
    <x v="120"/>
    <x v="1"/>
    <n v="0"/>
    <n v="0"/>
    <n v="0"/>
    <n v="0"/>
    <e v="#N/A"/>
    <e v="#N/A"/>
    <n v="0"/>
    <x v="0"/>
    <x v="0"/>
    <x v="0"/>
    <x v="0"/>
    <x v="0"/>
    <x v="0"/>
    <x v="0"/>
    <x v="0"/>
    <x v="0"/>
    <x v="0"/>
  </r>
  <r>
    <x v="0"/>
    <x v="4"/>
    <x v="4"/>
    <x v="136"/>
    <x v="1"/>
    <n v="0"/>
    <n v="0"/>
    <n v="0"/>
    <n v="0"/>
    <e v="#N/A"/>
    <e v="#N/A"/>
    <n v="0"/>
    <x v="0"/>
    <x v="0"/>
    <x v="0"/>
    <x v="0"/>
    <x v="0"/>
    <x v="0"/>
    <x v="0"/>
    <x v="0"/>
    <x v="0"/>
    <x v="0"/>
  </r>
  <r>
    <x v="0"/>
    <x v="4"/>
    <x v="5"/>
    <x v="25"/>
    <x v="1"/>
    <n v="0"/>
    <n v="0"/>
    <n v="0"/>
    <n v="0"/>
    <n v="0"/>
    <n v="0"/>
    <n v="0"/>
    <x v="0"/>
    <x v="0"/>
    <x v="0"/>
    <x v="0"/>
    <x v="0"/>
    <x v="0"/>
    <x v="0"/>
    <x v="0"/>
    <x v="0"/>
    <x v="0"/>
  </r>
  <r>
    <x v="0"/>
    <x v="4"/>
    <x v="5"/>
    <x v="26"/>
    <x v="1"/>
    <n v="3345.33"/>
    <n v="15332.34"/>
    <n v="18677.669999999998"/>
    <n v="23"/>
    <n v="0"/>
    <n v="0"/>
    <n v="0"/>
    <x v="0"/>
    <x v="0"/>
    <x v="0"/>
    <x v="0"/>
    <x v="0"/>
    <x v="0"/>
    <x v="0"/>
    <x v="0"/>
    <x v="0"/>
    <x v="0"/>
  </r>
  <r>
    <x v="0"/>
    <x v="4"/>
    <x v="5"/>
    <x v="27"/>
    <x v="1"/>
    <n v="0"/>
    <n v="0"/>
    <n v="0"/>
    <n v="0"/>
    <n v="16523"/>
    <n v="165230"/>
    <n v="0"/>
    <x v="0"/>
    <x v="0"/>
    <x v="0"/>
    <x v="0"/>
    <x v="0"/>
    <x v="0"/>
    <x v="0"/>
    <x v="0"/>
    <x v="0"/>
    <x v="0"/>
  </r>
  <r>
    <x v="0"/>
    <x v="4"/>
    <x v="5"/>
    <x v="29"/>
    <x v="1"/>
    <n v="17677.59"/>
    <n v="19293.060000000001"/>
    <n v="36970.65"/>
    <n v="40"/>
    <n v="0"/>
    <n v="0"/>
    <n v="0"/>
    <x v="0"/>
    <x v="0"/>
    <x v="0"/>
    <x v="0"/>
    <x v="0"/>
    <x v="0"/>
    <x v="0"/>
    <x v="0"/>
    <x v="0"/>
    <x v="0"/>
  </r>
  <r>
    <x v="0"/>
    <x v="4"/>
    <x v="6"/>
    <x v="30"/>
    <x v="1"/>
    <n v="16643.43"/>
    <n v="24815.74"/>
    <n v="41459.17"/>
    <n v="30"/>
    <n v="0"/>
    <n v="0"/>
    <n v="0"/>
    <x v="0"/>
    <x v="0"/>
    <x v="0"/>
    <x v="0"/>
    <x v="0"/>
    <x v="0"/>
    <x v="0"/>
    <x v="0"/>
    <x v="0"/>
    <x v="0"/>
  </r>
  <r>
    <x v="0"/>
    <x v="4"/>
    <x v="6"/>
    <x v="31"/>
    <x v="1"/>
    <n v="98.8"/>
    <n v="150.69999999999999"/>
    <n v="249.5"/>
    <n v="3"/>
    <n v="34100"/>
    <n v="238700"/>
    <n v="0.01"/>
    <x v="0"/>
    <x v="0"/>
    <x v="0"/>
    <x v="0"/>
    <x v="0"/>
    <x v="0"/>
    <x v="0"/>
    <x v="0"/>
    <x v="0"/>
    <x v="0"/>
  </r>
  <r>
    <x v="0"/>
    <x v="4"/>
    <x v="6"/>
    <x v="32"/>
    <x v="1"/>
    <n v="1731.72"/>
    <n v="2971.68"/>
    <n v="4703.3999999999996"/>
    <n v="30"/>
    <n v="17577"/>
    <n v="123039"/>
    <n v="0.27"/>
    <x v="0"/>
    <x v="0"/>
    <x v="0"/>
    <x v="0"/>
    <x v="0"/>
    <x v="0"/>
    <x v="0"/>
    <x v="0"/>
    <x v="0"/>
    <x v="0"/>
  </r>
  <r>
    <x v="0"/>
    <x v="4"/>
    <x v="6"/>
    <x v="33"/>
    <x v="1"/>
    <n v="105.4"/>
    <n v="270.38"/>
    <n v="375.78"/>
    <n v="5"/>
    <n v="0"/>
    <n v="0"/>
    <n v="0"/>
    <x v="0"/>
    <x v="0"/>
    <x v="0"/>
    <x v="0"/>
    <x v="0"/>
    <x v="0"/>
    <x v="0"/>
    <x v="0"/>
    <x v="0"/>
    <x v="0"/>
  </r>
  <r>
    <x v="0"/>
    <x v="4"/>
    <x v="7"/>
    <x v="34"/>
    <x v="1"/>
    <n v="607.29999999999995"/>
    <n v="79.2"/>
    <n v="686.5"/>
    <n v="2"/>
    <n v="67177"/>
    <n v="470239"/>
    <n v="0.01"/>
    <x v="0"/>
    <x v="0"/>
    <x v="0"/>
    <x v="0"/>
    <x v="0"/>
    <x v="0"/>
    <x v="0"/>
    <x v="0"/>
    <x v="0"/>
    <x v="0"/>
  </r>
  <r>
    <x v="0"/>
    <x v="4"/>
    <x v="7"/>
    <x v="32"/>
    <x v="1"/>
    <n v="4405.29"/>
    <n v="1321.13"/>
    <n v="5726.42"/>
    <n v="22"/>
    <n v="17577"/>
    <n v="123039"/>
    <n v="0.33"/>
    <x v="0"/>
    <x v="0"/>
    <x v="0"/>
    <x v="0"/>
    <x v="0"/>
    <x v="0"/>
    <x v="0"/>
    <x v="0"/>
    <x v="0"/>
    <x v="0"/>
  </r>
  <r>
    <x v="0"/>
    <x v="4"/>
    <x v="8"/>
    <x v="35"/>
    <x v="1"/>
    <n v="0"/>
    <n v="0"/>
    <n v="0"/>
    <n v="0"/>
    <n v="0"/>
    <n v="0"/>
    <n v="0"/>
    <x v="0"/>
    <x v="0"/>
    <x v="0"/>
    <x v="0"/>
    <x v="0"/>
    <x v="0"/>
    <x v="0"/>
    <x v="0"/>
    <x v="0"/>
    <x v="0"/>
  </r>
  <r>
    <x v="0"/>
    <x v="4"/>
    <x v="8"/>
    <x v="36"/>
    <x v="1"/>
    <n v="22891.68"/>
    <n v="10598.1"/>
    <n v="33489.78"/>
    <n v="166"/>
    <n v="0"/>
    <n v="0"/>
    <n v="0"/>
    <x v="0"/>
    <x v="0"/>
    <x v="0"/>
    <x v="0"/>
    <x v="0"/>
    <x v="0"/>
    <x v="0"/>
    <x v="0"/>
    <x v="0"/>
    <x v="0"/>
  </r>
  <r>
    <x v="0"/>
    <x v="4"/>
    <x v="9"/>
    <x v="37"/>
    <x v="1"/>
    <n v="13834.34"/>
    <n v="12821.82"/>
    <n v="26656.16"/>
    <n v="135"/>
    <n v="32023"/>
    <n v="224161"/>
    <n v="0.83"/>
    <x v="0"/>
    <x v="0"/>
    <x v="0"/>
    <x v="0"/>
    <x v="0"/>
    <x v="0"/>
    <x v="0"/>
    <x v="0"/>
    <x v="0"/>
    <x v="0"/>
  </r>
  <r>
    <x v="0"/>
    <x v="4"/>
    <x v="9"/>
    <x v="38"/>
    <x v="1"/>
    <n v="28680.75"/>
    <n v="25034.82"/>
    <n v="53715.57"/>
    <n v="62"/>
    <n v="0"/>
    <n v="0"/>
    <n v="0"/>
    <x v="0"/>
    <x v="0"/>
    <x v="0"/>
    <x v="0"/>
    <x v="0"/>
    <x v="0"/>
    <x v="0"/>
    <x v="0"/>
    <x v="0"/>
    <x v="0"/>
  </r>
  <r>
    <x v="0"/>
    <x v="4"/>
    <x v="9"/>
    <x v="39"/>
    <x v="1"/>
    <n v="4484.0200000000004"/>
    <n v="5996.49"/>
    <n v="10480.51"/>
    <n v="7"/>
    <n v="18352"/>
    <n v="128464"/>
    <n v="0.56999999999999995"/>
    <x v="0"/>
    <x v="0"/>
    <x v="0"/>
    <x v="0"/>
    <x v="0"/>
    <x v="0"/>
    <x v="0"/>
    <x v="0"/>
    <x v="0"/>
    <x v="0"/>
  </r>
  <r>
    <x v="0"/>
    <x v="4"/>
    <x v="9"/>
    <x v="40"/>
    <x v="1"/>
    <n v="66949.38"/>
    <n v="42757.69"/>
    <n v="109707.07"/>
    <n v="79"/>
    <n v="28923"/>
    <n v="202461"/>
    <n v="3.79"/>
    <x v="0"/>
    <x v="0"/>
    <x v="0"/>
    <x v="0"/>
    <x v="0"/>
    <x v="0"/>
    <x v="0"/>
    <x v="0"/>
    <x v="0"/>
    <x v="0"/>
  </r>
  <r>
    <x v="0"/>
    <x v="4"/>
    <x v="9"/>
    <x v="41"/>
    <x v="1"/>
    <n v="47694.67"/>
    <n v="15734.35"/>
    <n v="63429.02"/>
    <n v="98"/>
    <n v="0"/>
    <n v="0"/>
    <n v="0"/>
    <x v="0"/>
    <x v="0"/>
    <x v="0"/>
    <x v="0"/>
    <x v="0"/>
    <x v="0"/>
    <x v="0"/>
    <x v="0"/>
    <x v="0"/>
    <x v="0"/>
  </r>
  <r>
    <x v="0"/>
    <x v="4"/>
    <x v="10"/>
    <x v="42"/>
    <x v="1"/>
    <n v="20558.259999999998"/>
    <n v="15551.55"/>
    <n v="36109.81"/>
    <n v="20"/>
    <n v="0"/>
    <n v="0"/>
    <n v="0"/>
    <x v="0"/>
    <x v="0"/>
    <x v="0"/>
    <x v="0"/>
    <x v="0"/>
    <x v="0"/>
    <x v="0"/>
    <x v="0"/>
    <x v="0"/>
    <x v="0"/>
  </r>
  <r>
    <x v="0"/>
    <x v="4"/>
    <x v="10"/>
    <x v="43"/>
    <x v="1"/>
    <n v="987.73"/>
    <n v="3748.6"/>
    <n v="4736.33"/>
    <n v="10"/>
    <n v="0"/>
    <n v="0"/>
    <n v="0"/>
    <x v="0"/>
    <x v="0"/>
    <x v="0"/>
    <x v="0"/>
    <x v="0"/>
    <x v="0"/>
    <x v="0"/>
    <x v="0"/>
    <x v="0"/>
    <x v="0"/>
  </r>
  <r>
    <x v="0"/>
    <x v="4"/>
    <x v="10"/>
    <x v="44"/>
    <x v="1"/>
    <n v="6761.7"/>
    <n v="3753.71"/>
    <n v="10515.41"/>
    <n v="29"/>
    <n v="23777"/>
    <n v="237770"/>
    <n v="0.44"/>
    <x v="0"/>
    <x v="0"/>
    <x v="0"/>
    <x v="0"/>
    <x v="0"/>
    <x v="0"/>
    <x v="0"/>
    <x v="0"/>
    <x v="0"/>
    <x v="0"/>
  </r>
  <r>
    <x v="0"/>
    <x v="4"/>
    <x v="10"/>
    <x v="45"/>
    <x v="1"/>
    <n v="14042.84"/>
    <n v="4124.34"/>
    <n v="18167.18"/>
    <n v="33"/>
    <n v="0"/>
    <n v="0"/>
    <n v="0"/>
    <x v="0"/>
    <x v="0"/>
    <x v="0"/>
    <x v="0"/>
    <x v="0"/>
    <x v="0"/>
    <x v="0"/>
    <x v="0"/>
    <x v="0"/>
    <x v="0"/>
  </r>
  <r>
    <x v="0"/>
    <x v="4"/>
    <x v="10"/>
    <x v="46"/>
    <x v="1"/>
    <n v="4179.96"/>
    <n v="2472.54"/>
    <n v="6652.5"/>
    <n v="12"/>
    <n v="0"/>
    <n v="0"/>
    <n v="0"/>
    <x v="0"/>
    <x v="0"/>
    <x v="0"/>
    <x v="0"/>
    <x v="0"/>
    <x v="0"/>
    <x v="0"/>
    <x v="0"/>
    <x v="0"/>
    <x v="0"/>
  </r>
  <r>
    <x v="0"/>
    <x v="4"/>
    <x v="10"/>
    <x v="47"/>
    <x v="1"/>
    <n v="13679.94"/>
    <n v="4458.4399999999996"/>
    <n v="18138.38"/>
    <n v="31"/>
    <n v="0"/>
    <n v="0"/>
    <n v="0"/>
    <x v="0"/>
    <x v="0"/>
    <x v="0"/>
    <x v="0"/>
    <x v="0"/>
    <x v="0"/>
    <x v="0"/>
    <x v="0"/>
    <x v="0"/>
    <x v="0"/>
  </r>
  <r>
    <x v="0"/>
    <x v="4"/>
    <x v="10"/>
    <x v="48"/>
    <x v="1"/>
    <n v="7805.33"/>
    <n v="5600.33"/>
    <n v="13405.66"/>
    <n v="27"/>
    <n v="33077"/>
    <n v="330770"/>
    <n v="0.41"/>
    <x v="0"/>
    <x v="0"/>
    <x v="0"/>
    <x v="0"/>
    <x v="0"/>
    <x v="0"/>
    <x v="0"/>
    <x v="0"/>
    <x v="0"/>
    <x v="0"/>
  </r>
  <r>
    <x v="0"/>
    <x v="4"/>
    <x v="10"/>
    <x v="49"/>
    <x v="1"/>
    <n v="5604.3"/>
    <n v="4061.94"/>
    <n v="9666.24"/>
    <n v="19"/>
    <n v="67177"/>
    <n v="671770"/>
    <n v="0.14000000000000001"/>
    <x v="0"/>
    <x v="0"/>
    <x v="0"/>
    <x v="0"/>
    <x v="0"/>
    <x v="0"/>
    <x v="0"/>
    <x v="0"/>
    <x v="0"/>
    <x v="0"/>
  </r>
  <r>
    <x v="0"/>
    <x v="4"/>
    <x v="10"/>
    <x v="50"/>
    <x v="1"/>
    <n v="4978.59"/>
    <n v="6925.67"/>
    <n v="11904.26"/>
    <n v="15"/>
    <n v="36177"/>
    <n v="361770"/>
    <n v="0.33"/>
    <x v="0"/>
    <x v="0"/>
    <x v="0"/>
    <x v="0"/>
    <x v="0"/>
    <x v="0"/>
    <x v="0"/>
    <x v="0"/>
    <x v="0"/>
    <x v="0"/>
  </r>
  <r>
    <x v="0"/>
    <x v="4"/>
    <x v="10"/>
    <x v="51"/>
    <x v="1"/>
    <n v="325.8"/>
    <n v="0"/>
    <n v="325.8"/>
    <n v="1"/>
    <n v="14477"/>
    <n v="144770"/>
    <n v="0.02"/>
    <x v="0"/>
    <x v="0"/>
    <x v="0"/>
    <x v="0"/>
    <x v="0"/>
    <x v="0"/>
    <x v="0"/>
    <x v="0"/>
    <x v="0"/>
    <x v="0"/>
  </r>
  <r>
    <x v="0"/>
    <x v="4"/>
    <x v="11"/>
    <x v="52"/>
    <x v="1"/>
    <n v="0"/>
    <n v="0"/>
    <n v="0"/>
    <n v="0"/>
    <n v="0"/>
    <n v="0"/>
    <n v="0"/>
    <x v="0"/>
    <x v="0"/>
    <x v="0"/>
    <x v="0"/>
    <x v="0"/>
    <x v="0"/>
    <x v="0"/>
    <x v="0"/>
    <x v="0"/>
    <x v="0"/>
  </r>
  <r>
    <x v="0"/>
    <x v="4"/>
    <x v="12"/>
    <x v="53"/>
    <x v="1"/>
    <n v="49.16"/>
    <n v="669.12"/>
    <n v="718.28"/>
    <n v="3"/>
    <n v="0"/>
    <n v="0"/>
    <n v="0"/>
    <x v="0"/>
    <x v="0"/>
    <x v="0"/>
    <x v="0"/>
    <x v="0"/>
    <x v="0"/>
    <x v="0"/>
    <x v="0"/>
    <x v="0"/>
    <x v="0"/>
  </r>
  <r>
    <x v="0"/>
    <x v="4"/>
    <x v="12"/>
    <x v="54"/>
    <x v="1"/>
    <n v="0"/>
    <n v="0"/>
    <n v="0"/>
    <n v="0"/>
    <n v="0"/>
    <n v="0"/>
    <n v="0"/>
    <x v="0"/>
    <x v="0"/>
    <x v="0"/>
    <x v="0"/>
    <x v="0"/>
    <x v="0"/>
    <x v="0"/>
    <x v="0"/>
    <x v="0"/>
    <x v="0"/>
  </r>
  <r>
    <x v="0"/>
    <x v="4"/>
    <x v="12"/>
    <x v="55"/>
    <x v="1"/>
    <n v="0"/>
    <n v="0"/>
    <n v="0"/>
    <n v="0"/>
    <n v="0"/>
    <n v="0"/>
    <n v="0"/>
    <x v="0"/>
    <x v="0"/>
    <x v="0"/>
    <x v="0"/>
    <x v="0"/>
    <x v="0"/>
    <x v="0"/>
    <x v="0"/>
    <x v="0"/>
    <x v="0"/>
  </r>
  <r>
    <x v="0"/>
    <x v="4"/>
    <x v="13"/>
    <x v="56"/>
    <x v="1"/>
    <n v="0"/>
    <n v="0"/>
    <n v="0"/>
    <n v="0"/>
    <n v="0"/>
    <n v="0"/>
    <n v="0"/>
    <x v="0"/>
    <x v="0"/>
    <x v="0"/>
    <x v="0"/>
    <x v="0"/>
    <x v="0"/>
    <x v="0"/>
    <x v="0"/>
    <x v="0"/>
    <x v="0"/>
  </r>
  <r>
    <x v="0"/>
    <x v="4"/>
    <x v="13"/>
    <x v="57"/>
    <x v="1"/>
    <n v="1412.1"/>
    <n v="0"/>
    <n v="1412.1"/>
    <n v="4"/>
    <n v="24273"/>
    <n v="242730"/>
    <n v="0.06"/>
    <x v="0"/>
    <x v="0"/>
    <x v="0"/>
    <x v="0"/>
    <x v="0"/>
    <x v="0"/>
    <x v="0"/>
    <x v="0"/>
    <x v="0"/>
    <x v="0"/>
  </r>
  <r>
    <x v="0"/>
    <x v="4"/>
    <x v="13"/>
    <x v="58"/>
    <x v="1"/>
    <n v="2139.2199999999998"/>
    <n v="1254.26"/>
    <n v="3393.4799999999996"/>
    <n v="11"/>
    <n v="0"/>
    <n v="0"/>
    <n v="0"/>
    <x v="0"/>
    <x v="0"/>
    <x v="0"/>
    <x v="0"/>
    <x v="0"/>
    <x v="0"/>
    <x v="0"/>
    <x v="0"/>
    <x v="0"/>
    <x v="0"/>
  </r>
  <r>
    <x v="0"/>
    <x v="4"/>
    <x v="34"/>
    <x v="129"/>
    <x v="1"/>
    <n v="5400.22"/>
    <n v="4882.7700000000004"/>
    <n v="10282.990000000002"/>
    <n v="39"/>
    <e v="#N/A"/>
    <e v="#N/A"/>
    <n v="0"/>
    <x v="0"/>
    <x v="0"/>
    <x v="0"/>
    <x v="0"/>
    <x v="0"/>
    <x v="0"/>
    <x v="0"/>
    <x v="0"/>
    <x v="0"/>
    <x v="0"/>
  </r>
  <r>
    <x v="0"/>
    <x v="4"/>
    <x v="14"/>
    <x v="130"/>
    <x v="1"/>
    <n v="760.5"/>
    <n v="0"/>
    <n v="760.5"/>
    <n v="1"/>
    <e v="#N/A"/>
    <e v="#N/A"/>
    <n v="0"/>
    <x v="0"/>
    <x v="0"/>
    <x v="0"/>
    <x v="0"/>
    <x v="0"/>
    <x v="0"/>
    <x v="0"/>
    <x v="0"/>
    <x v="0"/>
    <x v="0"/>
  </r>
  <r>
    <x v="0"/>
    <x v="4"/>
    <x v="15"/>
    <x v="60"/>
    <x v="1"/>
    <n v="5545.73"/>
    <n v="8911.67"/>
    <n v="14457.4"/>
    <n v="39"/>
    <n v="0"/>
    <n v="0"/>
    <n v="0"/>
    <x v="0"/>
    <x v="0"/>
    <x v="0"/>
    <x v="0"/>
    <x v="0"/>
    <x v="0"/>
    <x v="0"/>
    <x v="0"/>
    <x v="0"/>
    <x v="0"/>
  </r>
  <r>
    <x v="0"/>
    <x v="4"/>
    <x v="16"/>
    <x v="61"/>
    <x v="1"/>
    <n v="10999.32"/>
    <n v="13140.48"/>
    <n v="24139.8"/>
    <n v="13"/>
    <n v="0"/>
    <n v="0"/>
    <n v="0"/>
    <x v="0"/>
    <x v="0"/>
    <x v="0"/>
    <x v="0"/>
    <x v="0"/>
    <x v="0"/>
    <x v="0"/>
    <x v="0"/>
    <x v="0"/>
    <x v="0"/>
  </r>
  <r>
    <x v="0"/>
    <x v="4"/>
    <x v="17"/>
    <x v="62"/>
    <x v="1"/>
    <n v="786.49"/>
    <n v="2345.9299999999998"/>
    <n v="3132.42"/>
    <n v="7"/>
    <n v="0"/>
    <n v="0"/>
    <n v="0"/>
    <x v="0"/>
    <x v="0"/>
    <x v="0"/>
    <x v="0"/>
    <x v="0"/>
    <x v="0"/>
    <x v="0"/>
    <x v="0"/>
    <x v="0"/>
    <x v="0"/>
  </r>
  <r>
    <x v="0"/>
    <x v="4"/>
    <x v="17"/>
    <x v="63"/>
    <x v="1"/>
    <n v="1841.28"/>
    <n v="6302.79"/>
    <n v="8144.07"/>
    <n v="32"/>
    <n v="0"/>
    <n v="0"/>
    <n v="0"/>
    <x v="0"/>
    <x v="0"/>
    <x v="0"/>
    <x v="0"/>
    <x v="0"/>
    <x v="0"/>
    <x v="0"/>
    <x v="0"/>
    <x v="0"/>
    <x v="0"/>
  </r>
  <r>
    <x v="0"/>
    <x v="4"/>
    <x v="18"/>
    <x v="64"/>
    <x v="1"/>
    <n v="1742.06"/>
    <n v="1962.04"/>
    <n v="3704.1"/>
    <n v="15"/>
    <n v="22723"/>
    <n v="159061"/>
    <n v="0.16"/>
    <x v="0"/>
    <x v="0"/>
    <x v="0"/>
    <x v="0"/>
    <x v="0"/>
    <x v="0"/>
    <x v="0"/>
    <x v="0"/>
    <x v="0"/>
    <x v="0"/>
  </r>
  <r>
    <x v="0"/>
    <x v="4"/>
    <x v="18"/>
    <x v="65"/>
    <x v="1"/>
    <n v="11922.65"/>
    <n v="12274.24"/>
    <n v="24196.89"/>
    <n v="63"/>
    <n v="0"/>
    <n v="0"/>
    <n v="0"/>
    <x v="0"/>
    <x v="0"/>
    <x v="0"/>
    <x v="0"/>
    <x v="0"/>
    <x v="0"/>
    <x v="0"/>
    <x v="0"/>
    <x v="0"/>
    <x v="0"/>
  </r>
  <r>
    <x v="0"/>
    <x v="4"/>
    <x v="19"/>
    <x v="66"/>
    <x v="1"/>
    <n v="1087.2"/>
    <n v="1057.42"/>
    <n v="2144.62"/>
    <n v="9"/>
    <n v="0"/>
    <n v="0"/>
    <n v="0"/>
    <x v="0"/>
    <x v="0"/>
    <x v="0"/>
    <x v="0"/>
    <x v="0"/>
    <x v="0"/>
    <x v="0"/>
    <x v="0"/>
    <x v="0"/>
    <x v="0"/>
  </r>
  <r>
    <x v="0"/>
    <x v="4"/>
    <x v="20"/>
    <x v="67"/>
    <x v="1"/>
    <n v="2655.45"/>
    <n v="555.75"/>
    <n v="3211.2"/>
    <n v="8"/>
    <n v="0"/>
    <n v="0"/>
    <n v="0"/>
    <x v="0"/>
    <x v="0"/>
    <x v="0"/>
    <x v="0"/>
    <x v="0"/>
    <x v="0"/>
    <x v="0"/>
    <x v="0"/>
    <x v="0"/>
    <x v="0"/>
  </r>
  <r>
    <x v="0"/>
    <x v="4"/>
    <x v="20"/>
    <x v="68"/>
    <x v="1"/>
    <n v="21609.03"/>
    <n v="10026.39"/>
    <n v="31635.42"/>
    <n v="62"/>
    <n v="0"/>
    <n v="0"/>
    <n v="0"/>
    <x v="0"/>
    <x v="0"/>
    <x v="0"/>
    <x v="0"/>
    <x v="0"/>
    <x v="0"/>
    <x v="0"/>
    <x v="0"/>
    <x v="0"/>
    <x v="0"/>
  </r>
  <r>
    <x v="0"/>
    <x v="4"/>
    <x v="21"/>
    <x v="69"/>
    <x v="1"/>
    <n v="24507.71"/>
    <n v="17530.939999999999"/>
    <n v="42038.649999999994"/>
    <n v="59"/>
    <n v="31000"/>
    <n v="310000"/>
    <n v="1.36"/>
    <x v="0"/>
    <x v="0"/>
    <x v="0"/>
    <x v="0"/>
    <x v="0"/>
    <x v="0"/>
    <x v="0"/>
    <x v="0"/>
    <x v="0"/>
    <x v="0"/>
  </r>
  <r>
    <x v="0"/>
    <x v="4"/>
    <x v="21"/>
    <x v="70"/>
    <x v="1"/>
    <n v="48077.83"/>
    <n v="46916.97"/>
    <n v="94994.8"/>
    <n v="277"/>
    <n v="62000"/>
    <n v="620000"/>
    <n v="1.53"/>
    <x v="0"/>
    <x v="0"/>
    <x v="0"/>
    <x v="0"/>
    <x v="0"/>
    <x v="0"/>
    <x v="0"/>
    <x v="0"/>
    <x v="0"/>
    <x v="0"/>
  </r>
  <r>
    <x v="0"/>
    <x v="4"/>
    <x v="21"/>
    <x v="71"/>
    <x v="1"/>
    <n v="21005.58"/>
    <n v="11502.9"/>
    <n v="32508.480000000003"/>
    <n v="97"/>
    <n v="50623"/>
    <n v="506230"/>
    <n v="0.64"/>
    <x v="0"/>
    <x v="0"/>
    <x v="0"/>
    <x v="0"/>
    <x v="0"/>
    <x v="0"/>
    <x v="0"/>
    <x v="0"/>
    <x v="0"/>
    <x v="0"/>
  </r>
  <r>
    <x v="0"/>
    <x v="4"/>
    <x v="21"/>
    <x v="72"/>
    <x v="1"/>
    <n v="30295.21"/>
    <n v="22851.24"/>
    <n v="53146.45"/>
    <n v="162"/>
    <n v="29977"/>
    <n v="299770"/>
    <n v="1.77"/>
    <x v="0"/>
    <x v="0"/>
    <x v="0"/>
    <x v="0"/>
    <x v="0"/>
    <x v="0"/>
    <x v="0"/>
    <x v="0"/>
    <x v="0"/>
    <x v="0"/>
  </r>
  <r>
    <x v="0"/>
    <x v="4"/>
    <x v="21"/>
    <x v="73"/>
    <x v="1"/>
    <n v="46935.61"/>
    <n v="39548.480000000003"/>
    <n v="86484.09"/>
    <n v="246"/>
    <n v="27900"/>
    <n v="279000"/>
    <n v="3.1"/>
    <x v="0"/>
    <x v="0"/>
    <x v="0"/>
    <x v="0"/>
    <x v="0"/>
    <x v="0"/>
    <x v="0"/>
    <x v="0"/>
    <x v="0"/>
    <x v="0"/>
  </r>
  <r>
    <x v="0"/>
    <x v="4"/>
    <x v="22"/>
    <x v="74"/>
    <x v="1"/>
    <n v="0"/>
    <n v="0"/>
    <n v="0"/>
    <n v="0"/>
    <n v="13423"/>
    <n v="134230"/>
    <n v="0"/>
    <x v="0"/>
    <x v="0"/>
    <x v="0"/>
    <x v="0"/>
    <x v="0"/>
    <x v="0"/>
    <x v="0"/>
    <x v="0"/>
    <x v="0"/>
    <x v="0"/>
  </r>
  <r>
    <x v="0"/>
    <x v="4"/>
    <x v="22"/>
    <x v="75"/>
    <x v="1"/>
    <n v="2356.6999999999998"/>
    <n v="1798.76"/>
    <n v="4155.46"/>
    <n v="13"/>
    <n v="14477"/>
    <n v="144770"/>
    <n v="0.28999999999999998"/>
    <x v="0"/>
    <x v="0"/>
    <x v="0"/>
    <x v="0"/>
    <x v="0"/>
    <x v="0"/>
    <x v="0"/>
    <x v="0"/>
    <x v="0"/>
    <x v="0"/>
  </r>
  <r>
    <x v="0"/>
    <x v="4"/>
    <x v="22"/>
    <x v="72"/>
    <x v="1"/>
    <n v="2296.08"/>
    <n v="1203.7"/>
    <n v="3499.7799999999997"/>
    <n v="11"/>
    <n v="29977"/>
    <n v="299770"/>
    <n v="0.12"/>
    <x v="0"/>
    <x v="0"/>
    <x v="0"/>
    <x v="0"/>
    <x v="0"/>
    <x v="0"/>
    <x v="0"/>
    <x v="0"/>
    <x v="0"/>
    <x v="0"/>
  </r>
  <r>
    <x v="0"/>
    <x v="4"/>
    <x v="22"/>
    <x v="76"/>
    <x v="1"/>
    <n v="0"/>
    <n v="0"/>
    <n v="0"/>
    <n v="0"/>
    <n v="13950"/>
    <n v="139500"/>
    <n v="0"/>
    <x v="0"/>
    <x v="0"/>
    <x v="0"/>
    <x v="0"/>
    <x v="0"/>
    <x v="0"/>
    <x v="0"/>
    <x v="0"/>
    <x v="0"/>
    <x v="0"/>
  </r>
  <r>
    <x v="0"/>
    <x v="4"/>
    <x v="22"/>
    <x v="121"/>
    <x v="1"/>
    <n v="6241.27"/>
    <n v="2163.69"/>
    <n v="8404.9600000000009"/>
    <n v="26"/>
    <e v="#N/A"/>
    <e v="#N/A"/>
    <n v="0"/>
    <x v="0"/>
    <x v="0"/>
    <x v="0"/>
    <x v="0"/>
    <x v="0"/>
    <x v="0"/>
    <x v="0"/>
    <x v="0"/>
    <x v="0"/>
    <x v="0"/>
  </r>
  <r>
    <x v="0"/>
    <x v="4"/>
    <x v="22"/>
    <x v="137"/>
    <x v="1"/>
    <n v="5893.98"/>
    <n v="2799.01"/>
    <n v="8692.99"/>
    <n v="26"/>
    <e v="#N/A"/>
    <e v="#N/A"/>
    <n v="0"/>
    <x v="0"/>
    <x v="0"/>
    <x v="0"/>
    <x v="0"/>
    <x v="0"/>
    <x v="0"/>
    <x v="0"/>
    <x v="0"/>
    <x v="0"/>
    <x v="0"/>
  </r>
  <r>
    <x v="0"/>
    <x v="4"/>
    <x v="23"/>
    <x v="77"/>
    <x v="1"/>
    <n v="687.6"/>
    <n v="324"/>
    <n v="1011.6"/>
    <n v="3"/>
    <n v="0"/>
    <n v="0"/>
    <n v="0"/>
    <x v="0"/>
    <x v="0"/>
    <x v="0"/>
    <x v="0"/>
    <x v="0"/>
    <x v="0"/>
    <x v="0"/>
    <x v="0"/>
    <x v="0"/>
    <x v="0"/>
  </r>
  <r>
    <x v="0"/>
    <x v="4"/>
    <x v="24"/>
    <x v="78"/>
    <x v="1"/>
    <n v="0"/>
    <n v="0"/>
    <n v="0"/>
    <n v="0"/>
    <n v="20677"/>
    <n v="144739"/>
    <n v="0"/>
    <x v="0"/>
    <x v="0"/>
    <x v="0"/>
    <x v="0"/>
    <x v="0"/>
    <x v="0"/>
    <x v="0"/>
    <x v="0"/>
    <x v="0"/>
    <x v="0"/>
  </r>
  <r>
    <x v="0"/>
    <x v="4"/>
    <x v="24"/>
    <x v="79"/>
    <x v="1"/>
    <n v="1654.18"/>
    <n v="800.02"/>
    <n v="2454.1999999999998"/>
    <n v="10"/>
    <n v="20150"/>
    <n v="141050"/>
    <n v="0.12"/>
    <x v="0"/>
    <x v="0"/>
    <x v="0"/>
    <x v="0"/>
    <x v="0"/>
    <x v="0"/>
    <x v="0"/>
    <x v="0"/>
    <x v="0"/>
    <x v="0"/>
  </r>
  <r>
    <x v="0"/>
    <x v="4"/>
    <x v="24"/>
    <x v="81"/>
    <x v="1"/>
    <n v="434.7"/>
    <n v="0"/>
    <n v="434.7"/>
    <n v="1"/>
    <n v="18600"/>
    <n v="130200"/>
    <n v="0.02"/>
    <x v="0"/>
    <x v="0"/>
    <x v="0"/>
    <x v="0"/>
    <x v="0"/>
    <x v="0"/>
    <x v="0"/>
    <x v="0"/>
    <x v="0"/>
    <x v="0"/>
  </r>
  <r>
    <x v="0"/>
    <x v="4"/>
    <x v="24"/>
    <x v="82"/>
    <x v="1"/>
    <n v="14.3"/>
    <n v="57.2"/>
    <n v="71.5"/>
    <n v="1"/>
    <n v="18600"/>
    <n v="130200"/>
    <n v="0"/>
    <x v="0"/>
    <x v="0"/>
    <x v="0"/>
    <x v="0"/>
    <x v="0"/>
    <x v="0"/>
    <x v="0"/>
    <x v="0"/>
    <x v="0"/>
    <x v="0"/>
  </r>
  <r>
    <x v="0"/>
    <x v="4"/>
    <x v="24"/>
    <x v="122"/>
    <x v="1"/>
    <n v="162.30000000000001"/>
    <n v="494.57"/>
    <n v="656.87"/>
    <n v="5"/>
    <e v="#N/A"/>
    <e v="#N/A"/>
    <n v="0"/>
    <x v="0"/>
    <x v="0"/>
    <x v="0"/>
    <x v="0"/>
    <x v="0"/>
    <x v="0"/>
    <x v="0"/>
    <x v="0"/>
    <x v="0"/>
    <x v="0"/>
  </r>
  <r>
    <x v="0"/>
    <x v="4"/>
    <x v="24"/>
    <x v="83"/>
    <x v="1"/>
    <n v="1098"/>
    <n v="0"/>
    <n v="1098"/>
    <n v="1"/>
    <n v="17050"/>
    <n v="119350"/>
    <n v="0.06"/>
    <x v="0"/>
    <x v="0"/>
    <x v="0"/>
    <x v="0"/>
    <x v="0"/>
    <x v="0"/>
    <x v="0"/>
    <x v="0"/>
    <x v="0"/>
    <x v="0"/>
  </r>
  <r>
    <x v="0"/>
    <x v="4"/>
    <x v="24"/>
    <x v="123"/>
    <x v="1"/>
    <n v="0"/>
    <n v="0"/>
    <n v="0"/>
    <n v="0"/>
    <n v="29977"/>
    <n v="209839"/>
    <n v="0"/>
    <x v="0"/>
    <x v="0"/>
    <x v="0"/>
    <x v="0"/>
    <x v="0"/>
    <x v="0"/>
    <x v="0"/>
    <x v="0"/>
    <x v="0"/>
    <x v="0"/>
  </r>
  <r>
    <x v="0"/>
    <x v="4"/>
    <x v="24"/>
    <x v="10"/>
    <x v="1"/>
    <n v="0"/>
    <n v="0"/>
    <n v="0"/>
    <n v="0"/>
    <n v="44423"/>
    <n v="310961"/>
    <n v="0"/>
    <x v="0"/>
    <x v="0"/>
    <x v="0"/>
    <x v="0"/>
    <x v="0"/>
    <x v="0"/>
    <x v="0"/>
    <x v="0"/>
    <x v="0"/>
    <x v="0"/>
  </r>
  <r>
    <x v="0"/>
    <x v="4"/>
    <x v="24"/>
    <x v="131"/>
    <x v="1"/>
    <n v="180"/>
    <n v="0"/>
    <n v="180"/>
    <n v="2"/>
    <e v="#N/A"/>
    <e v="#N/A"/>
    <n v="0"/>
    <x v="0"/>
    <x v="0"/>
    <x v="0"/>
    <x v="0"/>
    <x v="0"/>
    <x v="0"/>
    <x v="0"/>
    <x v="0"/>
    <x v="0"/>
    <x v="0"/>
  </r>
  <r>
    <x v="0"/>
    <x v="4"/>
    <x v="24"/>
    <x v="86"/>
    <x v="1"/>
    <n v="32.89"/>
    <n v="296.01"/>
    <n v="328.9"/>
    <n v="1"/>
    <n v="15500"/>
    <n v="108500"/>
    <n v="0.02"/>
    <x v="0"/>
    <x v="0"/>
    <x v="0"/>
    <x v="0"/>
    <x v="0"/>
    <x v="0"/>
    <x v="0"/>
    <x v="0"/>
    <x v="0"/>
    <x v="0"/>
  </r>
  <r>
    <x v="0"/>
    <x v="4"/>
    <x v="26"/>
    <x v="87"/>
    <x v="1"/>
    <n v="360"/>
    <n v="0"/>
    <n v="360"/>
    <n v="4"/>
    <n v="4650"/>
    <n v="32550"/>
    <n v="0.08"/>
    <x v="0"/>
    <x v="0"/>
    <x v="0"/>
    <x v="0"/>
    <x v="0"/>
    <x v="0"/>
    <x v="0"/>
    <x v="0"/>
    <x v="0"/>
    <x v="0"/>
  </r>
  <r>
    <x v="0"/>
    <x v="4"/>
    <x v="26"/>
    <x v="88"/>
    <x v="1"/>
    <n v="0"/>
    <n v="0"/>
    <n v="0"/>
    <n v="0"/>
    <n v="4650"/>
    <n v="32550"/>
    <n v="0"/>
    <x v="0"/>
    <x v="0"/>
    <x v="0"/>
    <x v="0"/>
    <x v="0"/>
    <x v="0"/>
    <x v="0"/>
    <x v="0"/>
    <x v="0"/>
    <x v="0"/>
  </r>
  <r>
    <x v="0"/>
    <x v="4"/>
    <x v="27"/>
    <x v="89"/>
    <x v="1"/>
    <n v="0"/>
    <n v="0"/>
    <n v="0"/>
    <n v="0"/>
    <n v="6727"/>
    <n v="47089"/>
    <n v="0"/>
    <x v="0"/>
    <x v="0"/>
    <x v="0"/>
    <x v="0"/>
    <x v="0"/>
    <x v="0"/>
    <x v="0"/>
    <x v="0"/>
    <x v="0"/>
    <x v="0"/>
  </r>
  <r>
    <x v="0"/>
    <x v="4"/>
    <x v="27"/>
    <x v="90"/>
    <x v="1"/>
    <n v="0"/>
    <n v="0"/>
    <n v="0"/>
    <n v="0"/>
    <n v="6727"/>
    <n v="47089"/>
    <n v="0"/>
    <x v="0"/>
    <x v="0"/>
    <x v="0"/>
    <x v="0"/>
    <x v="0"/>
    <x v="0"/>
    <x v="0"/>
    <x v="0"/>
    <x v="0"/>
    <x v="0"/>
  </r>
  <r>
    <x v="0"/>
    <x v="4"/>
    <x v="27"/>
    <x v="91"/>
    <x v="1"/>
    <n v="0"/>
    <n v="0"/>
    <n v="0"/>
    <n v="0"/>
    <n v="6727"/>
    <n v="47089"/>
    <n v="0"/>
    <x v="0"/>
    <x v="0"/>
    <x v="0"/>
    <x v="0"/>
    <x v="0"/>
    <x v="0"/>
    <x v="0"/>
    <x v="0"/>
    <x v="0"/>
    <x v="0"/>
  </r>
  <r>
    <x v="0"/>
    <x v="4"/>
    <x v="28"/>
    <x v="92"/>
    <x v="1"/>
    <n v="0"/>
    <n v="0"/>
    <n v="0"/>
    <n v="0"/>
    <n v="0"/>
    <n v="0"/>
    <n v="0"/>
    <x v="0"/>
    <x v="0"/>
    <x v="0"/>
    <x v="0"/>
    <x v="0"/>
    <x v="0"/>
    <x v="0"/>
    <x v="0"/>
    <x v="0"/>
    <x v="0"/>
  </r>
  <r>
    <x v="0"/>
    <x v="4"/>
    <x v="29"/>
    <x v="93"/>
    <x v="1"/>
    <n v="0"/>
    <n v="0"/>
    <n v="0"/>
    <n v="0"/>
    <n v="0"/>
    <n v="0"/>
    <n v="0"/>
    <x v="0"/>
    <x v="0"/>
    <x v="0"/>
    <x v="0"/>
    <x v="0"/>
    <x v="0"/>
    <x v="0"/>
    <x v="0"/>
    <x v="0"/>
    <x v="0"/>
  </r>
  <r>
    <x v="0"/>
    <x v="4"/>
    <x v="29"/>
    <x v="94"/>
    <x v="1"/>
    <n v="8403.93"/>
    <n v="10398.719999999999"/>
    <n v="18802.650000000001"/>
    <n v="91"/>
    <n v="0"/>
    <n v="0"/>
    <n v="0"/>
    <x v="0"/>
    <x v="0"/>
    <x v="0"/>
    <x v="0"/>
    <x v="0"/>
    <x v="0"/>
    <x v="0"/>
    <x v="0"/>
    <x v="0"/>
    <x v="0"/>
  </r>
  <r>
    <x v="0"/>
    <x v="4"/>
    <x v="29"/>
    <x v="95"/>
    <x v="1"/>
    <n v="11550.88"/>
    <n v="11070.23"/>
    <n v="22621.11"/>
    <n v="95"/>
    <n v="0"/>
    <n v="0"/>
    <n v="0"/>
    <x v="0"/>
    <x v="0"/>
    <x v="0"/>
    <x v="0"/>
    <x v="0"/>
    <x v="0"/>
    <x v="0"/>
    <x v="0"/>
    <x v="0"/>
    <x v="0"/>
  </r>
  <r>
    <x v="0"/>
    <x v="4"/>
    <x v="29"/>
    <x v="124"/>
    <x v="1"/>
    <n v="9934.2999999999993"/>
    <n v="14328.61"/>
    <n v="24262.91"/>
    <n v="122"/>
    <e v="#N/A"/>
    <e v="#N/A"/>
    <n v="0"/>
    <x v="0"/>
    <x v="0"/>
    <x v="0"/>
    <x v="0"/>
    <x v="0"/>
    <x v="0"/>
    <x v="0"/>
    <x v="0"/>
    <x v="0"/>
    <x v="0"/>
  </r>
  <r>
    <x v="0"/>
    <x v="4"/>
    <x v="29"/>
    <x v="96"/>
    <x v="1"/>
    <n v="50919.22"/>
    <n v="55918.73"/>
    <n v="106837.95000000001"/>
    <n v="364"/>
    <n v="0"/>
    <n v="0"/>
    <n v="0"/>
    <x v="0"/>
    <x v="0"/>
    <x v="0"/>
    <x v="0"/>
    <x v="0"/>
    <x v="0"/>
    <x v="0"/>
    <x v="0"/>
    <x v="0"/>
    <x v="0"/>
  </r>
  <r>
    <x v="0"/>
    <x v="4"/>
    <x v="29"/>
    <x v="97"/>
    <x v="1"/>
    <n v="35294.559999999998"/>
    <n v="36978.29"/>
    <n v="72272.850000000006"/>
    <n v="153"/>
    <n v="17577"/>
    <n v="175770"/>
    <n v="4.1100000000000003"/>
    <x v="0"/>
    <x v="0"/>
    <x v="0"/>
    <x v="0"/>
    <x v="0"/>
    <x v="0"/>
    <x v="0"/>
    <x v="0"/>
    <x v="0"/>
    <x v="0"/>
  </r>
  <r>
    <x v="0"/>
    <x v="4"/>
    <x v="30"/>
    <x v="98"/>
    <x v="1"/>
    <n v="30566.73"/>
    <n v="71035.67"/>
    <n v="101602.4"/>
    <n v="334"/>
    <n v="36177"/>
    <n v="253239"/>
    <n v="2.81"/>
    <x v="0"/>
    <x v="0"/>
    <x v="0"/>
    <x v="0"/>
    <x v="0"/>
    <x v="0"/>
    <x v="0"/>
    <x v="0"/>
    <x v="0"/>
    <x v="0"/>
  </r>
  <r>
    <x v="0"/>
    <x v="4"/>
    <x v="30"/>
    <x v="99"/>
    <x v="1"/>
    <n v="760.5"/>
    <n v="0"/>
    <n v="760.5"/>
    <n v="1"/>
    <n v="16027"/>
    <n v="112189"/>
    <n v="0.05"/>
    <x v="0"/>
    <x v="0"/>
    <x v="0"/>
    <x v="0"/>
    <x v="0"/>
    <x v="0"/>
    <x v="0"/>
    <x v="0"/>
    <x v="0"/>
    <x v="0"/>
  </r>
  <r>
    <x v="0"/>
    <x v="4"/>
    <x v="30"/>
    <x v="100"/>
    <x v="1"/>
    <n v="0"/>
    <n v="0"/>
    <n v="0"/>
    <n v="0"/>
    <n v="14477"/>
    <n v="101339"/>
    <n v="0"/>
    <x v="0"/>
    <x v="0"/>
    <x v="0"/>
    <x v="0"/>
    <x v="0"/>
    <x v="0"/>
    <x v="0"/>
    <x v="0"/>
    <x v="0"/>
    <x v="0"/>
  </r>
  <r>
    <x v="0"/>
    <x v="4"/>
    <x v="30"/>
    <x v="101"/>
    <x v="1"/>
    <n v="0"/>
    <n v="0"/>
    <n v="0"/>
    <n v="0"/>
    <n v="10323"/>
    <n v="72261"/>
    <n v="0"/>
    <x v="0"/>
    <x v="0"/>
    <x v="0"/>
    <x v="0"/>
    <x v="0"/>
    <x v="0"/>
    <x v="0"/>
    <x v="0"/>
    <x v="0"/>
    <x v="0"/>
  </r>
  <r>
    <x v="0"/>
    <x v="4"/>
    <x v="30"/>
    <x v="102"/>
    <x v="1"/>
    <n v="0"/>
    <n v="0"/>
    <n v="0"/>
    <n v="0"/>
    <n v="0"/>
    <n v="0"/>
    <n v="0"/>
    <x v="0"/>
    <x v="0"/>
    <x v="0"/>
    <x v="0"/>
    <x v="0"/>
    <x v="0"/>
    <x v="0"/>
    <x v="0"/>
    <x v="0"/>
    <x v="0"/>
  </r>
  <r>
    <x v="0"/>
    <x v="4"/>
    <x v="30"/>
    <x v="103"/>
    <x v="1"/>
    <n v="0"/>
    <n v="0"/>
    <n v="0"/>
    <n v="0"/>
    <n v="0"/>
    <n v="0"/>
    <n v="0"/>
    <x v="0"/>
    <x v="0"/>
    <x v="0"/>
    <x v="0"/>
    <x v="0"/>
    <x v="0"/>
    <x v="0"/>
    <x v="0"/>
    <x v="0"/>
    <x v="0"/>
  </r>
  <r>
    <x v="0"/>
    <x v="4"/>
    <x v="30"/>
    <x v="105"/>
    <x v="1"/>
    <n v="0"/>
    <n v="0"/>
    <n v="0"/>
    <n v="0"/>
    <n v="0"/>
    <n v="0"/>
    <n v="0"/>
    <x v="0"/>
    <x v="0"/>
    <x v="0"/>
    <x v="0"/>
    <x v="0"/>
    <x v="0"/>
    <x v="0"/>
    <x v="0"/>
    <x v="0"/>
    <x v="0"/>
  </r>
  <r>
    <x v="0"/>
    <x v="4"/>
    <x v="30"/>
    <x v="106"/>
    <x v="1"/>
    <n v="4677.3"/>
    <n v="0"/>
    <n v="4677.3"/>
    <n v="4"/>
    <n v="17050"/>
    <n v="119350"/>
    <n v="0.27"/>
    <x v="0"/>
    <x v="0"/>
    <x v="0"/>
    <x v="0"/>
    <x v="0"/>
    <x v="0"/>
    <x v="0"/>
    <x v="0"/>
    <x v="0"/>
    <x v="0"/>
  </r>
  <r>
    <x v="0"/>
    <x v="4"/>
    <x v="30"/>
    <x v="138"/>
    <x v="1"/>
    <n v="0"/>
    <n v="0"/>
    <n v="0"/>
    <n v="0"/>
    <e v="#N/A"/>
    <e v="#N/A"/>
    <n v="0"/>
    <x v="0"/>
    <x v="0"/>
    <x v="0"/>
    <x v="0"/>
    <x v="0"/>
    <x v="0"/>
    <x v="0"/>
    <x v="0"/>
    <x v="0"/>
    <x v="0"/>
  </r>
  <r>
    <x v="0"/>
    <x v="4"/>
    <x v="31"/>
    <x v="107"/>
    <x v="1"/>
    <n v="0"/>
    <n v="0"/>
    <n v="0"/>
    <n v="0"/>
    <n v="0"/>
    <n v="0"/>
    <n v="0"/>
    <x v="0"/>
    <x v="0"/>
    <x v="0"/>
    <x v="0"/>
    <x v="0"/>
    <x v="0"/>
    <x v="0"/>
    <x v="0"/>
    <x v="0"/>
    <x v="0"/>
  </r>
  <r>
    <x v="0"/>
    <x v="4"/>
    <x v="31"/>
    <x v="108"/>
    <x v="1"/>
    <n v="8693.81"/>
    <n v="10387.969999999999"/>
    <n v="19081.78"/>
    <n v="36"/>
    <n v="0"/>
    <n v="0"/>
    <n v="0"/>
    <x v="0"/>
    <x v="0"/>
    <x v="0"/>
    <x v="0"/>
    <x v="0"/>
    <x v="0"/>
    <x v="0"/>
    <x v="0"/>
    <x v="0"/>
    <x v="0"/>
  </r>
  <r>
    <x v="0"/>
    <x v="4"/>
    <x v="31"/>
    <x v="109"/>
    <x v="1"/>
    <n v="6254.78"/>
    <n v="1148.48"/>
    <n v="7403.26"/>
    <n v="10"/>
    <n v="0"/>
    <n v="0"/>
    <n v="0"/>
    <x v="0"/>
    <x v="0"/>
    <x v="0"/>
    <x v="0"/>
    <x v="0"/>
    <x v="0"/>
    <x v="0"/>
    <x v="0"/>
    <x v="0"/>
    <x v="0"/>
  </r>
  <r>
    <x v="0"/>
    <x v="4"/>
    <x v="31"/>
    <x v="110"/>
    <x v="1"/>
    <n v="5800.24"/>
    <n v="18504.68"/>
    <n v="24304.92"/>
    <n v="33"/>
    <n v="0"/>
    <n v="0"/>
    <n v="0"/>
    <x v="0"/>
    <x v="0"/>
    <x v="0"/>
    <x v="0"/>
    <x v="0"/>
    <x v="0"/>
    <x v="0"/>
    <x v="0"/>
    <x v="0"/>
    <x v="0"/>
  </r>
  <r>
    <x v="0"/>
    <x v="4"/>
    <x v="31"/>
    <x v="111"/>
    <x v="1"/>
    <n v="15909.6"/>
    <n v="16967.18"/>
    <n v="32876.78"/>
    <n v="48"/>
    <n v="0"/>
    <n v="0"/>
    <n v="0"/>
    <x v="0"/>
    <x v="0"/>
    <x v="0"/>
    <x v="0"/>
    <x v="0"/>
    <x v="0"/>
    <x v="0"/>
    <x v="0"/>
    <x v="0"/>
    <x v="0"/>
  </r>
  <r>
    <x v="0"/>
    <x v="4"/>
    <x v="31"/>
    <x v="128"/>
    <x v="1"/>
    <n v="1460.7"/>
    <n v="22416.71"/>
    <n v="23877.41"/>
    <n v="26"/>
    <e v="#N/A"/>
    <e v="#N/A"/>
    <n v="0"/>
    <x v="0"/>
    <x v="0"/>
    <x v="0"/>
    <x v="0"/>
    <x v="0"/>
    <x v="0"/>
    <x v="0"/>
    <x v="0"/>
    <x v="0"/>
    <x v="0"/>
  </r>
  <r>
    <x v="0"/>
    <x v="4"/>
    <x v="31"/>
    <x v="112"/>
    <x v="1"/>
    <n v="79.37"/>
    <n v="907.34"/>
    <n v="986.71"/>
    <n v="1"/>
    <n v="13950"/>
    <n v="139500"/>
    <n v="7.0000000000000007E-2"/>
    <x v="0"/>
    <x v="0"/>
    <x v="0"/>
    <x v="0"/>
    <x v="0"/>
    <x v="0"/>
    <x v="0"/>
    <x v="0"/>
    <x v="0"/>
    <x v="0"/>
  </r>
  <r>
    <x v="0"/>
    <x v="4"/>
    <x v="32"/>
    <x v="114"/>
    <x v="1"/>
    <n v="2948.71"/>
    <n v="8218.5"/>
    <n v="11167.21"/>
    <n v="20"/>
    <n v="31000"/>
    <n v="217000"/>
    <n v="0.36"/>
    <x v="0"/>
    <x v="0"/>
    <x v="0"/>
    <x v="0"/>
    <x v="0"/>
    <x v="0"/>
    <x v="0"/>
    <x v="0"/>
    <x v="0"/>
    <x v="0"/>
  </r>
  <r>
    <x v="0"/>
    <x v="4"/>
    <x v="32"/>
    <x v="115"/>
    <x v="1"/>
    <n v="0"/>
    <n v="0"/>
    <n v="0"/>
    <n v="0"/>
    <n v="0"/>
    <n v="0"/>
    <n v="0"/>
    <x v="0"/>
    <x v="0"/>
    <x v="0"/>
    <x v="0"/>
    <x v="0"/>
    <x v="0"/>
    <x v="0"/>
    <x v="0"/>
    <x v="0"/>
    <x v="0"/>
  </r>
  <r>
    <x v="0"/>
    <x v="4"/>
    <x v="32"/>
    <x v="116"/>
    <x v="1"/>
    <n v="0"/>
    <n v="0"/>
    <n v="0"/>
    <n v="0"/>
    <n v="0"/>
    <n v="0"/>
    <n v="0"/>
    <x v="0"/>
    <x v="0"/>
    <x v="0"/>
    <x v="0"/>
    <x v="0"/>
    <x v="0"/>
    <x v="0"/>
    <x v="0"/>
    <x v="0"/>
    <x v="0"/>
  </r>
  <r>
    <x v="0"/>
    <x v="4"/>
    <x v="32"/>
    <x v="132"/>
    <x v="1"/>
    <n v="0"/>
    <n v="0"/>
    <n v="0"/>
    <n v="0"/>
    <e v="#N/A"/>
    <e v="#N/A"/>
    <n v="0"/>
    <x v="0"/>
    <x v="0"/>
    <x v="0"/>
    <x v="0"/>
    <x v="0"/>
    <x v="0"/>
    <x v="0"/>
    <x v="0"/>
    <x v="0"/>
    <x v="0"/>
  </r>
  <r>
    <x v="0"/>
    <x v="4"/>
    <x v="33"/>
    <x v="117"/>
    <x v="1"/>
    <n v="0"/>
    <n v="0"/>
    <n v="0"/>
    <n v="0"/>
    <n v="0"/>
    <n v="0"/>
    <n v="0"/>
    <x v="0"/>
    <x v="0"/>
    <x v="0"/>
    <x v="0"/>
    <x v="0"/>
    <x v="0"/>
    <x v="0"/>
    <x v="0"/>
    <x v="0"/>
    <x v="0"/>
  </r>
  <r>
    <x v="0"/>
    <x v="4"/>
    <x v="33"/>
    <x v="118"/>
    <x v="1"/>
    <n v="0"/>
    <n v="0"/>
    <n v="0"/>
    <n v="0"/>
    <n v="0"/>
    <n v="0"/>
    <n v="0"/>
    <x v="0"/>
    <x v="0"/>
    <x v="0"/>
    <x v="0"/>
    <x v="0"/>
    <x v="0"/>
    <x v="0"/>
    <x v="0"/>
    <x v="0"/>
    <x v="0"/>
  </r>
  <r>
    <x v="0"/>
    <x v="4"/>
    <x v="0"/>
    <x v="0"/>
    <x v="2"/>
    <n v="11430.75"/>
    <n v="11554.35"/>
    <n v="22985.1"/>
    <n v="203"/>
    <n v="24475"/>
    <n v="171325"/>
    <n v="0.94"/>
    <x v="0"/>
    <x v="0"/>
    <x v="0"/>
    <x v="0"/>
    <x v="0"/>
    <x v="0"/>
    <x v="0"/>
    <x v="0"/>
    <x v="0"/>
    <x v="0"/>
  </r>
  <r>
    <x v="0"/>
    <x v="4"/>
    <x v="0"/>
    <x v="1"/>
    <x v="2"/>
    <n v="10129.98"/>
    <n v="7239.64"/>
    <n v="17369.62"/>
    <n v="156"/>
    <n v="24383"/>
    <n v="170681"/>
    <n v="0.71"/>
    <x v="0"/>
    <x v="0"/>
    <x v="0"/>
    <x v="0"/>
    <x v="0"/>
    <x v="0"/>
    <x v="0"/>
    <x v="0"/>
    <x v="0"/>
    <x v="0"/>
  </r>
  <r>
    <x v="0"/>
    <x v="4"/>
    <x v="0"/>
    <x v="2"/>
    <x v="2"/>
    <n v="11667.62"/>
    <n v="11893.22"/>
    <n v="23560.84"/>
    <n v="184"/>
    <n v="8165"/>
    <n v="57155"/>
    <n v="2.89"/>
    <x v="0"/>
    <x v="0"/>
    <x v="0"/>
    <x v="0"/>
    <x v="0"/>
    <x v="0"/>
    <x v="0"/>
    <x v="0"/>
    <x v="0"/>
    <x v="0"/>
  </r>
  <r>
    <x v="0"/>
    <x v="4"/>
    <x v="0"/>
    <x v="3"/>
    <x v="2"/>
    <n v="22889.21"/>
    <n v="11637.18"/>
    <n v="34526.39"/>
    <n v="264"/>
    <n v="8437"/>
    <n v="59059"/>
    <n v="4.09"/>
    <x v="0"/>
    <x v="0"/>
    <x v="0"/>
    <x v="0"/>
    <x v="0"/>
    <x v="0"/>
    <x v="0"/>
    <x v="0"/>
    <x v="0"/>
    <x v="0"/>
  </r>
  <r>
    <x v="0"/>
    <x v="4"/>
    <x v="0"/>
    <x v="4"/>
    <x v="2"/>
    <n v="36769.43"/>
    <n v="29766.81"/>
    <n v="66536.240000000005"/>
    <n v="548"/>
    <n v="8437"/>
    <n v="59059"/>
    <n v="7.89"/>
    <x v="0"/>
    <x v="0"/>
    <x v="0"/>
    <x v="0"/>
    <x v="0"/>
    <x v="0"/>
    <x v="0"/>
    <x v="0"/>
    <x v="0"/>
    <x v="0"/>
  </r>
  <r>
    <x v="0"/>
    <x v="4"/>
    <x v="0"/>
    <x v="133"/>
    <x v="2"/>
    <n v="0"/>
    <n v="0"/>
    <n v="0"/>
    <n v="0"/>
    <n v="0"/>
    <n v="0"/>
    <n v="0"/>
    <x v="0"/>
    <x v="0"/>
    <x v="0"/>
    <x v="0"/>
    <x v="0"/>
    <x v="0"/>
    <x v="0"/>
    <x v="0"/>
    <x v="0"/>
    <x v="0"/>
  </r>
  <r>
    <x v="0"/>
    <x v="4"/>
    <x v="0"/>
    <x v="7"/>
    <x v="2"/>
    <n v="16341.15"/>
    <n v="7747.53"/>
    <n v="24088.68"/>
    <n v="180"/>
    <n v="5821"/>
    <n v="40747"/>
    <n v="4.1399999999999997"/>
    <x v="0"/>
    <x v="0"/>
    <x v="0"/>
    <x v="0"/>
    <x v="0"/>
    <x v="0"/>
    <x v="0"/>
    <x v="0"/>
    <x v="0"/>
    <x v="0"/>
  </r>
  <r>
    <x v="0"/>
    <x v="4"/>
    <x v="0"/>
    <x v="8"/>
    <x v="2"/>
    <n v="27605.9"/>
    <n v="15425.25"/>
    <n v="43031.15"/>
    <n v="332"/>
    <n v="0"/>
    <n v="0"/>
    <n v="0"/>
    <x v="0"/>
    <x v="0"/>
    <x v="0"/>
    <x v="0"/>
    <x v="0"/>
    <x v="0"/>
    <x v="0"/>
    <x v="0"/>
    <x v="0"/>
    <x v="0"/>
  </r>
  <r>
    <x v="0"/>
    <x v="4"/>
    <x v="0"/>
    <x v="119"/>
    <x v="2"/>
    <n v="1201.3800000000001"/>
    <n v="20218.96"/>
    <n v="21420.34"/>
    <n v="197"/>
    <e v="#N/A"/>
    <e v="#N/A"/>
    <n v="0"/>
    <x v="0"/>
    <x v="0"/>
    <x v="0"/>
    <x v="0"/>
    <x v="0"/>
    <x v="0"/>
    <x v="0"/>
    <x v="0"/>
    <x v="0"/>
    <x v="0"/>
  </r>
  <r>
    <x v="0"/>
    <x v="4"/>
    <x v="0"/>
    <x v="134"/>
    <x v="2"/>
    <n v="4546.25"/>
    <n v="2781.05"/>
    <n v="7327.3"/>
    <n v="57"/>
    <e v="#N/A"/>
    <e v="#N/A"/>
    <n v="0"/>
    <x v="0"/>
    <x v="0"/>
    <x v="0"/>
    <x v="0"/>
    <x v="0"/>
    <x v="0"/>
    <x v="0"/>
    <x v="0"/>
    <x v="0"/>
    <x v="0"/>
  </r>
  <r>
    <x v="0"/>
    <x v="4"/>
    <x v="0"/>
    <x v="135"/>
    <x v="2"/>
    <n v="18874.259999999998"/>
    <n v="5003.12"/>
    <n v="23877.379999999997"/>
    <n v="178"/>
    <e v="#N/A"/>
    <e v="#N/A"/>
    <n v="0"/>
    <x v="0"/>
    <x v="0"/>
    <x v="0"/>
    <x v="0"/>
    <x v="0"/>
    <x v="0"/>
    <x v="0"/>
    <x v="0"/>
    <x v="0"/>
    <x v="0"/>
  </r>
  <r>
    <x v="0"/>
    <x v="4"/>
    <x v="1"/>
    <x v="9"/>
    <x v="2"/>
    <n v="22766.42"/>
    <n v="13145.13"/>
    <n v="35911.549999999996"/>
    <n v="286"/>
    <n v="0"/>
    <n v="0"/>
    <n v="0"/>
    <x v="0"/>
    <x v="0"/>
    <x v="0"/>
    <x v="0"/>
    <x v="0"/>
    <x v="0"/>
    <x v="0"/>
    <x v="0"/>
    <x v="0"/>
    <x v="0"/>
  </r>
  <r>
    <x v="0"/>
    <x v="4"/>
    <x v="1"/>
    <x v="10"/>
    <x v="2"/>
    <n v="10703.27"/>
    <n v="20002.52"/>
    <n v="30705.79"/>
    <n v="245"/>
    <n v="44423"/>
    <n v="310961"/>
    <n v="0.69"/>
    <x v="0"/>
    <x v="0"/>
    <x v="0"/>
    <x v="0"/>
    <x v="0"/>
    <x v="0"/>
    <x v="0"/>
    <x v="0"/>
    <x v="0"/>
    <x v="0"/>
  </r>
  <r>
    <x v="0"/>
    <x v="4"/>
    <x v="1"/>
    <x v="11"/>
    <x v="2"/>
    <n v="19.829999999999998"/>
    <n v="135.59"/>
    <n v="155.42000000000002"/>
    <n v="2"/>
    <n v="31000"/>
    <n v="217000"/>
    <n v="0.01"/>
    <x v="0"/>
    <x v="0"/>
    <x v="0"/>
    <x v="0"/>
    <x v="0"/>
    <x v="0"/>
    <x v="0"/>
    <x v="0"/>
    <x v="0"/>
    <x v="0"/>
  </r>
  <r>
    <x v="0"/>
    <x v="4"/>
    <x v="1"/>
    <x v="12"/>
    <x v="2"/>
    <n v="6773.05"/>
    <n v="9884.9500000000007"/>
    <n v="16658"/>
    <n v="99"/>
    <n v="0"/>
    <n v="0"/>
    <n v="0"/>
    <x v="0"/>
    <x v="0"/>
    <x v="0"/>
    <x v="0"/>
    <x v="0"/>
    <x v="0"/>
    <x v="0"/>
    <x v="0"/>
    <x v="0"/>
    <x v="0"/>
  </r>
  <r>
    <x v="0"/>
    <x v="4"/>
    <x v="1"/>
    <x v="13"/>
    <x v="2"/>
    <n v="0"/>
    <n v="0"/>
    <n v="0"/>
    <n v="0"/>
    <n v="0"/>
    <n v="0"/>
    <n v="0"/>
    <x v="0"/>
    <x v="0"/>
    <x v="0"/>
    <x v="0"/>
    <x v="0"/>
    <x v="0"/>
    <x v="0"/>
    <x v="0"/>
    <x v="0"/>
    <x v="0"/>
  </r>
  <r>
    <x v="0"/>
    <x v="4"/>
    <x v="1"/>
    <x v="14"/>
    <x v="2"/>
    <n v="3933.09"/>
    <n v="7743.02"/>
    <n v="11676.11"/>
    <n v="99"/>
    <n v="29977"/>
    <n v="209839"/>
    <n v="0.39"/>
    <x v="0"/>
    <x v="0"/>
    <x v="0"/>
    <x v="0"/>
    <x v="0"/>
    <x v="0"/>
    <x v="0"/>
    <x v="0"/>
    <x v="0"/>
    <x v="0"/>
  </r>
  <r>
    <x v="0"/>
    <x v="4"/>
    <x v="1"/>
    <x v="15"/>
    <x v="2"/>
    <n v="1197.9000000000001"/>
    <n v="679.28"/>
    <n v="1877.18"/>
    <n v="17"/>
    <n v="0"/>
    <n v="0"/>
    <n v="0"/>
    <x v="0"/>
    <x v="0"/>
    <x v="0"/>
    <x v="0"/>
    <x v="0"/>
    <x v="0"/>
    <x v="0"/>
    <x v="0"/>
    <x v="0"/>
    <x v="0"/>
  </r>
  <r>
    <x v="0"/>
    <x v="4"/>
    <x v="2"/>
    <x v="16"/>
    <x v="2"/>
    <n v="175573.1"/>
    <n v="161469"/>
    <n v="337042.1"/>
    <n v="2442"/>
    <n v="43400"/>
    <n v="303800"/>
    <n v="7.77"/>
    <x v="0"/>
    <x v="0"/>
    <x v="0"/>
    <x v="0"/>
    <x v="0"/>
    <x v="0"/>
    <x v="0"/>
    <x v="0"/>
    <x v="0"/>
    <x v="0"/>
  </r>
  <r>
    <x v="0"/>
    <x v="4"/>
    <x v="2"/>
    <x v="17"/>
    <x v="2"/>
    <n v="105269.1"/>
    <n v="154660.9"/>
    <n v="259930"/>
    <n v="1967"/>
    <n v="39277"/>
    <n v="274939"/>
    <n v="6.62"/>
    <x v="0"/>
    <x v="0"/>
    <x v="0"/>
    <x v="0"/>
    <x v="0"/>
    <x v="0"/>
    <x v="0"/>
    <x v="0"/>
    <x v="0"/>
    <x v="0"/>
  </r>
  <r>
    <x v="0"/>
    <x v="4"/>
    <x v="2"/>
    <x v="18"/>
    <x v="2"/>
    <n v="55224.71"/>
    <n v="146649.5"/>
    <n v="201874.21"/>
    <n v="1418"/>
    <n v="0"/>
    <n v="0"/>
    <n v="0"/>
    <x v="0"/>
    <x v="0"/>
    <x v="0"/>
    <x v="0"/>
    <x v="0"/>
    <x v="0"/>
    <x v="0"/>
    <x v="0"/>
    <x v="0"/>
    <x v="0"/>
  </r>
  <r>
    <x v="0"/>
    <x v="4"/>
    <x v="3"/>
    <x v="19"/>
    <x v="2"/>
    <n v="18072.36"/>
    <n v="11904.38"/>
    <n v="29976.739999999998"/>
    <n v="239"/>
    <n v="31000"/>
    <n v="310000"/>
    <n v="0.97"/>
    <x v="0"/>
    <x v="0"/>
    <x v="0"/>
    <x v="0"/>
    <x v="0"/>
    <x v="0"/>
    <x v="0"/>
    <x v="0"/>
    <x v="0"/>
    <x v="0"/>
  </r>
  <r>
    <x v="0"/>
    <x v="4"/>
    <x v="3"/>
    <x v="20"/>
    <x v="2"/>
    <n v="4168.6899999999996"/>
    <n v="3945.01"/>
    <n v="8113.7"/>
    <n v="101"/>
    <n v="0"/>
    <n v="0"/>
    <n v="0"/>
    <x v="0"/>
    <x v="0"/>
    <x v="0"/>
    <x v="0"/>
    <x v="0"/>
    <x v="0"/>
    <x v="0"/>
    <x v="0"/>
    <x v="0"/>
    <x v="0"/>
  </r>
  <r>
    <x v="0"/>
    <x v="4"/>
    <x v="3"/>
    <x v="21"/>
    <x v="2"/>
    <n v="39826.03"/>
    <n v="53015.02"/>
    <n v="92841.049999999988"/>
    <n v="789"/>
    <n v="62000"/>
    <n v="620000"/>
    <n v="1.5"/>
    <x v="0"/>
    <x v="0"/>
    <x v="0"/>
    <x v="0"/>
    <x v="0"/>
    <x v="0"/>
    <x v="0"/>
    <x v="0"/>
    <x v="0"/>
    <x v="0"/>
  </r>
  <r>
    <x v="0"/>
    <x v="4"/>
    <x v="4"/>
    <x v="23"/>
    <x v="2"/>
    <n v="0"/>
    <n v="0"/>
    <n v="0"/>
    <n v="0"/>
    <n v="12710"/>
    <n v="88970"/>
    <n v="0"/>
    <x v="0"/>
    <x v="0"/>
    <x v="0"/>
    <x v="0"/>
    <x v="0"/>
    <x v="0"/>
    <x v="0"/>
    <x v="0"/>
    <x v="0"/>
    <x v="0"/>
  </r>
  <r>
    <x v="0"/>
    <x v="4"/>
    <x v="4"/>
    <x v="24"/>
    <x v="2"/>
    <n v="0"/>
    <n v="0"/>
    <n v="0"/>
    <n v="0"/>
    <n v="11377"/>
    <n v="79639"/>
    <n v="0"/>
    <x v="0"/>
    <x v="0"/>
    <x v="0"/>
    <x v="0"/>
    <x v="0"/>
    <x v="0"/>
    <x v="0"/>
    <x v="0"/>
    <x v="0"/>
    <x v="0"/>
  </r>
  <r>
    <x v="0"/>
    <x v="4"/>
    <x v="4"/>
    <x v="120"/>
    <x v="2"/>
    <n v="0"/>
    <n v="0"/>
    <n v="0"/>
    <n v="0"/>
    <e v="#N/A"/>
    <e v="#N/A"/>
    <n v="0"/>
    <x v="0"/>
    <x v="0"/>
    <x v="0"/>
    <x v="0"/>
    <x v="0"/>
    <x v="0"/>
    <x v="0"/>
    <x v="0"/>
    <x v="0"/>
    <x v="0"/>
  </r>
  <r>
    <x v="0"/>
    <x v="4"/>
    <x v="4"/>
    <x v="136"/>
    <x v="2"/>
    <n v="0"/>
    <n v="0"/>
    <n v="0"/>
    <n v="0"/>
    <e v="#N/A"/>
    <e v="#N/A"/>
    <n v="0"/>
    <x v="0"/>
    <x v="0"/>
    <x v="0"/>
    <x v="0"/>
    <x v="0"/>
    <x v="0"/>
    <x v="0"/>
    <x v="0"/>
    <x v="0"/>
    <x v="0"/>
  </r>
  <r>
    <x v="0"/>
    <x v="4"/>
    <x v="5"/>
    <x v="25"/>
    <x v="2"/>
    <n v="65.7"/>
    <n v="0"/>
    <n v="65.7"/>
    <n v="1"/>
    <n v="0"/>
    <n v="0"/>
    <n v="0"/>
    <x v="0"/>
    <x v="0"/>
    <x v="0"/>
    <x v="0"/>
    <x v="0"/>
    <x v="0"/>
    <x v="0"/>
    <x v="0"/>
    <x v="0"/>
    <x v="0"/>
  </r>
  <r>
    <x v="0"/>
    <x v="4"/>
    <x v="5"/>
    <x v="26"/>
    <x v="2"/>
    <n v="0"/>
    <n v="0"/>
    <n v="0"/>
    <n v="0"/>
    <n v="0"/>
    <n v="0"/>
    <n v="0"/>
    <x v="0"/>
    <x v="0"/>
    <x v="0"/>
    <x v="0"/>
    <x v="0"/>
    <x v="0"/>
    <x v="0"/>
    <x v="0"/>
    <x v="0"/>
    <x v="0"/>
  </r>
  <r>
    <x v="0"/>
    <x v="4"/>
    <x v="5"/>
    <x v="27"/>
    <x v="2"/>
    <n v="153.69999999999999"/>
    <n v="1818.4"/>
    <n v="1972.1000000000001"/>
    <n v="10"/>
    <n v="16523"/>
    <n v="165230"/>
    <n v="0.12"/>
    <x v="0"/>
    <x v="0"/>
    <x v="0"/>
    <x v="0"/>
    <x v="0"/>
    <x v="0"/>
    <x v="0"/>
    <x v="0"/>
    <x v="0"/>
    <x v="0"/>
  </r>
  <r>
    <x v="0"/>
    <x v="4"/>
    <x v="5"/>
    <x v="29"/>
    <x v="2"/>
    <n v="819.9"/>
    <n v="0"/>
    <n v="819.9"/>
    <n v="3"/>
    <n v="0"/>
    <n v="0"/>
    <n v="0"/>
    <x v="0"/>
    <x v="0"/>
    <x v="0"/>
    <x v="0"/>
    <x v="0"/>
    <x v="0"/>
    <x v="0"/>
    <x v="0"/>
    <x v="0"/>
    <x v="0"/>
  </r>
  <r>
    <x v="0"/>
    <x v="4"/>
    <x v="6"/>
    <x v="30"/>
    <x v="2"/>
    <n v="2436.0100000000002"/>
    <n v="9139.59"/>
    <n v="11575.6"/>
    <n v="101"/>
    <n v="0"/>
    <n v="0"/>
    <n v="0"/>
    <x v="0"/>
    <x v="0"/>
    <x v="0"/>
    <x v="0"/>
    <x v="0"/>
    <x v="0"/>
    <x v="0"/>
    <x v="0"/>
    <x v="0"/>
    <x v="0"/>
  </r>
  <r>
    <x v="0"/>
    <x v="4"/>
    <x v="6"/>
    <x v="31"/>
    <x v="2"/>
    <n v="19903.240000000002"/>
    <n v="34606.89"/>
    <n v="54510.130000000005"/>
    <n v="390"/>
    <n v="34100"/>
    <n v="238700"/>
    <n v="1.6"/>
    <x v="0"/>
    <x v="0"/>
    <x v="0"/>
    <x v="0"/>
    <x v="0"/>
    <x v="0"/>
    <x v="0"/>
    <x v="0"/>
    <x v="0"/>
    <x v="0"/>
  </r>
  <r>
    <x v="0"/>
    <x v="4"/>
    <x v="6"/>
    <x v="32"/>
    <x v="2"/>
    <n v="17807.96"/>
    <n v="24632.78"/>
    <n v="42440.74"/>
    <n v="303"/>
    <n v="17577"/>
    <n v="123039"/>
    <n v="2.41"/>
    <x v="0"/>
    <x v="0"/>
    <x v="0"/>
    <x v="0"/>
    <x v="0"/>
    <x v="0"/>
    <x v="0"/>
    <x v="0"/>
    <x v="0"/>
    <x v="0"/>
  </r>
  <r>
    <x v="0"/>
    <x v="4"/>
    <x v="6"/>
    <x v="33"/>
    <x v="2"/>
    <n v="2917.3"/>
    <n v="4077.88"/>
    <n v="6995.18"/>
    <n v="57"/>
    <n v="0"/>
    <n v="0"/>
    <n v="0"/>
    <x v="0"/>
    <x v="0"/>
    <x v="0"/>
    <x v="0"/>
    <x v="0"/>
    <x v="0"/>
    <x v="0"/>
    <x v="0"/>
    <x v="0"/>
    <x v="0"/>
  </r>
  <r>
    <x v="0"/>
    <x v="4"/>
    <x v="7"/>
    <x v="34"/>
    <x v="2"/>
    <n v="22849.83"/>
    <n v="34853.620000000003"/>
    <n v="57703.450000000004"/>
    <n v="448"/>
    <n v="67177"/>
    <n v="470239"/>
    <n v="0.86"/>
    <x v="0"/>
    <x v="0"/>
    <x v="0"/>
    <x v="0"/>
    <x v="0"/>
    <x v="0"/>
    <x v="0"/>
    <x v="0"/>
    <x v="0"/>
    <x v="0"/>
  </r>
  <r>
    <x v="0"/>
    <x v="4"/>
    <x v="7"/>
    <x v="32"/>
    <x v="2"/>
    <n v="0"/>
    <n v="0"/>
    <n v="0"/>
    <n v="0"/>
    <n v="17577"/>
    <n v="123039"/>
    <n v="0"/>
    <x v="0"/>
    <x v="0"/>
    <x v="0"/>
    <x v="0"/>
    <x v="0"/>
    <x v="0"/>
    <x v="0"/>
    <x v="0"/>
    <x v="0"/>
    <x v="0"/>
  </r>
  <r>
    <x v="0"/>
    <x v="4"/>
    <x v="8"/>
    <x v="35"/>
    <x v="2"/>
    <n v="5925.55"/>
    <n v="4752.8900000000003"/>
    <n v="10678.44"/>
    <n v="51"/>
    <n v="0"/>
    <n v="0"/>
    <n v="0"/>
    <x v="0"/>
    <x v="0"/>
    <x v="0"/>
    <x v="0"/>
    <x v="0"/>
    <x v="0"/>
    <x v="0"/>
    <x v="0"/>
    <x v="0"/>
    <x v="0"/>
  </r>
  <r>
    <x v="0"/>
    <x v="4"/>
    <x v="8"/>
    <x v="36"/>
    <x v="2"/>
    <n v="25031.1"/>
    <n v="27944.6"/>
    <n v="52975.7"/>
    <n v="254"/>
    <n v="0"/>
    <n v="0"/>
    <n v="0"/>
    <x v="0"/>
    <x v="0"/>
    <x v="0"/>
    <x v="0"/>
    <x v="0"/>
    <x v="0"/>
    <x v="0"/>
    <x v="0"/>
    <x v="0"/>
    <x v="0"/>
  </r>
  <r>
    <x v="0"/>
    <x v="4"/>
    <x v="9"/>
    <x v="37"/>
    <x v="2"/>
    <n v="9805.08"/>
    <n v="2546.8000000000002"/>
    <n v="12351.880000000001"/>
    <n v="90"/>
    <n v="32023"/>
    <n v="224161"/>
    <n v="0.39"/>
    <x v="0"/>
    <x v="0"/>
    <x v="0"/>
    <x v="0"/>
    <x v="0"/>
    <x v="0"/>
    <x v="0"/>
    <x v="0"/>
    <x v="0"/>
    <x v="0"/>
  </r>
  <r>
    <x v="0"/>
    <x v="4"/>
    <x v="9"/>
    <x v="38"/>
    <x v="2"/>
    <n v="1372.5"/>
    <n v="0"/>
    <n v="1372.5"/>
    <n v="6"/>
    <n v="0"/>
    <n v="0"/>
    <n v="0"/>
    <x v="0"/>
    <x v="0"/>
    <x v="0"/>
    <x v="0"/>
    <x v="0"/>
    <x v="0"/>
    <x v="0"/>
    <x v="0"/>
    <x v="0"/>
    <x v="0"/>
  </r>
  <r>
    <x v="0"/>
    <x v="4"/>
    <x v="9"/>
    <x v="39"/>
    <x v="2"/>
    <n v="9865.2900000000009"/>
    <n v="4046.33"/>
    <n v="13911.62"/>
    <n v="107"/>
    <n v="18352"/>
    <n v="128464"/>
    <n v="0.76"/>
    <x v="0"/>
    <x v="0"/>
    <x v="0"/>
    <x v="0"/>
    <x v="0"/>
    <x v="0"/>
    <x v="0"/>
    <x v="0"/>
    <x v="0"/>
    <x v="0"/>
  </r>
  <r>
    <x v="0"/>
    <x v="4"/>
    <x v="9"/>
    <x v="40"/>
    <x v="2"/>
    <n v="4405.53"/>
    <n v="2225.35"/>
    <n v="6630.8799999999992"/>
    <n v="43"/>
    <n v="28923"/>
    <n v="202461"/>
    <n v="0.23"/>
    <x v="0"/>
    <x v="0"/>
    <x v="0"/>
    <x v="0"/>
    <x v="0"/>
    <x v="0"/>
    <x v="0"/>
    <x v="0"/>
    <x v="0"/>
    <x v="0"/>
  </r>
  <r>
    <x v="0"/>
    <x v="4"/>
    <x v="9"/>
    <x v="41"/>
    <x v="2"/>
    <n v="4936.5"/>
    <n v="799.5"/>
    <n v="5736"/>
    <n v="52"/>
    <n v="0"/>
    <n v="0"/>
    <n v="0"/>
    <x v="0"/>
    <x v="0"/>
    <x v="0"/>
    <x v="0"/>
    <x v="0"/>
    <x v="0"/>
    <x v="0"/>
    <x v="0"/>
    <x v="0"/>
    <x v="0"/>
  </r>
  <r>
    <x v="0"/>
    <x v="4"/>
    <x v="10"/>
    <x v="42"/>
    <x v="2"/>
    <n v="1775.52"/>
    <n v="2172.29"/>
    <n v="3947.81"/>
    <n v="39"/>
    <n v="0"/>
    <n v="0"/>
    <n v="0"/>
    <x v="0"/>
    <x v="0"/>
    <x v="0"/>
    <x v="0"/>
    <x v="0"/>
    <x v="0"/>
    <x v="0"/>
    <x v="0"/>
    <x v="0"/>
    <x v="0"/>
  </r>
  <r>
    <x v="0"/>
    <x v="4"/>
    <x v="10"/>
    <x v="43"/>
    <x v="2"/>
    <n v="10606.47"/>
    <n v="6458.77"/>
    <n v="17065.239999999998"/>
    <n v="139"/>
    <n v="0"/>
    <n v="0"/>
    <n v="0"/>
    <x v="0"/>
    <x v="0"/>
    <x v="0"/>
    <x v="0"/>
    <x v="0"/>
    <x v="0"/>
    <x v="0"/>
    <x v="0"/>
    <x v="0"/>
    <x v="0"/>
  </r>
  <r>
    <x v="0"/>
    <x v="4"/>
    <x v="10"/>
    <x v="44"/>
    <x v="2"/>
    <n v="3667.72"/>
    <n v="691.87"/>
    <n v="4359.59"/>
    <n v="43"/>
    <n v="23777"/>
    <n v="237770"/>
    <n v="0.18"/>
    <x v="0"/>
    <x v="0"/>
    <x v="0"/>
    <x v="0"/>
    <x v="0"/>
    <x v="0"/>
    <x v="0"/>
    <x v="0"/>
    <x v="0"/>
    <x v="0"/>
  </r>
  <r>
    <x v="0"/>
    <x v="4"/>
    <x v="10"/>
    <x v="45"/>
    <x v="2"/>
    <n v="4472.6499999999996"/>
    <n v="1038.49"/>
    <n v="5511.1399999999994"/>
    <n v="43"/>
    <n v="0"/>
    <n v="0"/>
    <n v="0"/>
    <x v="0"/>
    <x v="0"/>
    <x v="0"/>
    <x v="0"/>
    <x v="0"/>
    <x v="0"/>
    <x v="0"/>
    <x v="0"/>
    <x v="0"/>
    <x v="0"/>
  </r>
  <r>
    <x v="0"/>
    <x v="4"/>
    <x v="10"/>
    <x v="46"/>
    <x v="2"/>
    <n v="16135.33"/>
    <n v="4818.41"/>
    <n v="20953.739999999998"/>
    <n v="185"/>
    <n v="0"/>
    <n v="0"/>
    <n v="0"/>
    <x v="0"/>
    <x v="0"/>
    <x v="0"/>
    <x v="0"/>
    <x v="0"/>
    <x v="0"/>
    <x v="0"/>
    <x v="0"/>
    <x v="0"/>
    <x v="0"/>
  </r>
  <r>
    <x v="0"/>
    <x v="4"/>
    <x v="10"/>
    <x v="47"/>
    <x v="2"/>
    <n v="7821.45"/>
    <n v="4613.3999999999996"/>
    <n v="12434.849999999999"/>
    <n v="79"/>
    <n v="0"/>
    <n v="0"/>
    <n v="0"/>
    <x v="0"/>
    <x v="0"/>
    <x v="0"/>
    <x v="0"/>
    <x v="0"/>
    <x v="0"/>
    <x v="0"/>
    <x v="0"/>
    <x v="0"/>
    <x v="0"/>
  </r>
  <r>
    <x v="0"/>
    <x v="4"/>
    <x v="10"/>
    <x v="48"/>
    <x v="2"/>
    <n v="1500.9"/>
    <n v="2406.59"/>
    <n v="3907.4900000000002"/>
    <n v="41"/>
    <n v="33077"/>
    <n v="330770"/>
    <n v="0.12"/>
    <x v="0"/>
    <x v="0"/>
    <x v="0"/>
    <x v="0"/>
    <x v="0"/>
    <x v="0"/>
    <x v="0"/>
    <x v="0"/>
    <x v="0"/>
    <x v="0"/>
  </r>
  <r>
    <x v="0"/>
    <x v="4"/>
    <x v="10"/>
    <x v="49"/>
    <x v="2"/>
    <n v="4851.5200000000004"/>
    <n v="3920.59"/>
    <n v="8772.11"/>
    <n v="79"/>
    <n v="67177"/>
    <n v="671770"/>
    <n v="0.13"/>
    <x v="0"/>
    <x v="0"/>
    <x v="0"/>
    <x v="0"/>
    <x v="0"/>
    <x v="0"/>
    <x v="0"/>
    <x v="0"/>
    <x v="0"/>
    <x v="0"/>
  </r>
  <r>
    <x v="0"/>
    <x v="4"/>
    <x v="10"/>
    <x v="50"/>
    <x v="2"/>
    <n v="471.6"/>
    <n v="0"/>
    <n v="471.6"/>
    <n v="6"/>
    <n v="36177"/>
    <n v="361770"/>
    <n v="0.01"/>
    <x v="0"/>
    <x v="0"/>
    <x v="0"/>
    <x v="0"/>
    <x v="0"/>
    <x v="0"/>
    <x v="0"/>
    <x v="0"/>
    <x v="0"/>
    <x v="0"/>
  </r>
  <r>
    <x v="0"/>
    <x v="4"/>
    <x v="10"/>
    <x v="51"/>
    <x v="2"/>
    <n v="0"/>
    <n v="0"/>
    <n v="0"/>
    <n v="0"/>
    <n v="14477"/>
    <n v="144770"/>
    <n v="0"/>
    <x v="0"/>
    <x v="0"/>
    <x v="0"/>
    <x v="0"/>
    <x v="0"/>
    <x v="0"/>
    <x v="0"/>
    <x v="0"/>
    <x v="0"/>
    <x v="0"/>
  </r>
  <r>
    <x v="0"/>
    <x v="4"/>
    <x v="11"/>
    <x v="52"/>
    <x v="2"/>
    <n v="954.05"/>
    <n v="2630.01"/>
    <n v="3584.0600000000004"/>
    <n v="23"/>
    <n v="0"/>
    <n v="0"/>
    <n v="0"/>
    <x v="0"/>
    <x v="0"/>
    <x v="0"/>
    <x v="0"/>
    <x v="0"/>
    <x v="0"/>
    <x v="0"/>
    <x v="0"/>
    <x v="0"/>
    <x v="0"/>
  </r>
  <r>
    <x v="0"/>
    <x v="4"/>
    <x v="12"/>
    <x v="53"/>
    <x v="2"/>
    <n v="0"/>
    <n v="0"/>
    <n v="0"/>
    <n v="0"/>
    <n v="0"/>
    <n v="0"/>
    <n v="0"/>
    <x v="0"/>
    <x v="0"/>
    <x v="0"/>
    <x v="0"/>
    <x v="0"/>
    <x v="0"/>
    <x v="0"/>
    <x v="0"/>
    <x v="0"/>
    <x v="0"/>
  </r>
  <r>
    <x v="0"/>
    <x v="4"/>
    <x v="12"/>
    <x v="54"/>
    <x v="2"/>
    <n v="0"/>
    <n v="0"/>
    <n v="0"/>
    <n v="0"/>
    <n v="0"/>
    <n v="0"/>
    <n v="0"/>
    <x v="0"/>
    <x v="0"/>
    <x v="0"/>
    <x v="0"/>
    <x v="0"/>
    <x v="0"/>
    <x v="0"/>
    <x v="0"/>
    <x v="0"/>
    <x v="0"/>
  </r>
  <r>
    <x v="0"/>
    <x v="4"/>
    <x v="12"/>
    <x v="55"/>
    <x v="2"/>
    <n v="0"/>
    <n v="0"/>
    <n v="0"/>
    <n v="0"/>
    <n v="0"/>
    <n v="0"/>
    <n v="0"/>
    <x v="0"/>
    <x v="0"/>
    <x v="0"/>
    <x v="0"/>
    <x v="0"/>
    <x v="0"/>
    <x v="0"/>
    <x v="0"/>
    <x v="0"/>
    <x v="0"/>
  </r>
  <r>
    <x v="0"/>
    <x v="4"/>
    <x v="13"/>
    <x v="56"/>
    <x v="2"/>
    <n v="1449.9"/>
    <n v="0"/>
    <n v="1449.9"/>
    <n v="9"/>
    <n v="0"/>
    <n v="0"/>
    <n v="0"/>
    <x v="0"/>
    <x v="0"/>
    <x v="0"/>
    <x v="0"/>
    <x v="0"/>
    <x v="0"/>
    <x v="0"/>
    <x v="0"/>
    <x v="0"/>
    <x v="0"/>
  </r>
  <r>
    <x v="0"/>
    <x v="4"/>
    <x v="13"/>
    <x v="57"/>
    <x v="2"/>
    <n v="1024.2"/>
    <n v="224.25"/>
    <n v="1248.45"/>
    <n v="9"/>
    <n v="24273"/>
    <n v="242730"/>
    <n v="0.05"/>
    <x v="0"/>
    <x v="0"/>
    <x v="0"/>
    <x v="0"/>
    <x v="0"/>
    <x v="0"/>
    <x v="0"/>
    <x v="0"/>
    <x v="0"/>
    <x v="0"/>
  </r>
  <r>
    <x v="0"/>
    <x v="4"/>
    <x v="13"/>
    <x v="58"/>
    <x v="2"/>
    <n v="8845.73"/>
    <n v="2347.2399999999998"/>
    <n v="11192.97"/>
    <n v="76"/>
    <n v="0"/>
    <n v="0"/>
    <n v="0"/>
    <x v="0"/>
    <x v="0"/>
    <x v="0"/>
    <x v="0"/>
    <x v="0"/>
    <x v="0"/>
    <x v="0"/>
    <x v="0"/>
    <x v="0"/>
    <x v="0"/>
  </r>
  <r>
    <x v="0"/>
    <x v="4"/>
    <x v="34"/>
    <x v="129"/>
    <x v="2"/>
    <n v="0"/>
    <n v="0"/>
    <n v="0"/>
    <n v="0"/>
    <e v="#N/A"/>
    <e v="#N/A"/>
    <n v="0"/>
    <x v="0"/>
    <x v="0"/>
    <x v="0"/>
    <x v="0"/>
    <x v="0"/>
    <x v="0"/>
    <x v="0"/>
    <x v="0"/>
    <x v="0"/>
    <x v="0"/>
  </r>
  <r>
    <x v="0"/>
    <x v="4"/>
    <x v="14"/>
    <x v="130"/>
    <x v="2"/>
    <n v="11963.08"/>
    <n v="168682.8"/>
    <n v="180645.87999999998"/>
    <n v="1397"/>
    <e v="#N/A"/>
    <e v="#N/A"/>
    <n v="0"/>
    <x v="0"/>
    <x v="0"/>
    <x v="0"/>
    <x v="0"/>
    <x v="0"/>
    <x v="0"/>
    <x v="0"/>
    <x v="0"/>
    <x v="0"/>
    <x v="0"/>
  </r>
  <r>
    <x v="0"/>
    <x v="4"/>
    <x v="15"/>
    <x v="60"/>
    <x v="2"/>
    <n v="2047.38"/>
    <n v="1813.32"/>
    <n v="3860.7"/>
    <n v="12"/>
    <n v="0"/>
    <n v="0"/>
    <n v="0"/>
    <x v="0"/>
    <x v="0"/>
    <x v="0"/>
    <x v="0"/>
    <x v="0"/>
    <x v="0"/>
    <x v="0"/>
    <x v="0"/>
    <x v="0"/>
    <x v="0"/>
  </r>
  <r>
    <x v="0"/>
    <x v="4"/>
    <x v="16"/>
    <x v="61"/>
    <x v="2"/>
    <n v="1336.9"/>
    <n v="99.4"/>
    <n v="1436.3000000000002"/>
    <n v="11"/>
    <n v="0"/>
    <n v="0"/>
    <n v="0"/>
    <x v="0"/>
    <x v="0"/>
    <x v="0"/>
    <x v="0"/>
    <x v="0"/>
    <x v="0"/>
    <x v="0"/>
    <x v="0"/>
    <x v="0"/>
    <x v="0"/>
  </r>
  <r>
    <x v="0"/>
    <x v="4"/>
    <x v="17"/>
    <x v="62"/>
    <x v="2"/>
    <n v="14665.24"/>
    <n v="25176.25"/>
    <n v="39841.49"/>
    <n v="339"/>
    <n v="0"/>
    <n v="0"/>
    <n v="0"/>
    <x v="0"/>
    <x v="0"/>
    <x v="0"/>
    <x v="0"/>
    <x v="0"/>
    <x v="0"/>
    <x v="0"/>
    <x v="0"/>
    <x v="0"/>
    <x v="0"/>
  </r>
  <r>
    <x v="0"/>
    <x v="4"/>
    <x v="17"/>
    <x v="63"/>
    <x v="2"/>
    <n v="13644.54"/>
    <n v="9799.4699999999993"/>
    <n v="23444.010000000002"/>
    <n v="179"/>
    <n v="0"/>
    <n v="0"/>
    <n v="0"/>
    <x v="0"/>
    <x v="0"/>
    <x v="0"/>
    <x v="0"/>
    <x v="0"/>
    <x v="0"/>
    <x v="0"/>
    <x v="0"/>
    <x v="0"/>
    <x v="0"/>
  </r>
  <r>
    <x v="0"/>
    <x v="4"/>
    <x v="18"/>
    <x v="64"/>
    <x v="2"/>
    <n v="30096.38"/>
    <n v="73478.399999999994"/>
    <n v="103574.78"/>
    <n v="987"/>
    <n v="22723"/>
    <n v="159061"/>
    <n v="4.5599999999999996"/>
    <x v="0"/>
    <x v="0"/>
    <x v="0"/>
    <x v="0"/>
    <x v="0"/>
    <x v="0"/>
    <x v="0"/>
    <x v="0"/>
    <x v="0"/>
    <x v="0"/>
  </r>
  <r>
    <x v="0"/>
    <x v="4"/>
    <x v="18"/>
    <x v="65"/>
    <x v="2"/>
    <n v="3434.69"/>
    <n v="5503.16"/>
    <n v="8937.85"/>
    <n v="87"/>
    <n v="0"/>
    <n v="0"/>
    <n v="0"/>
    <x v="0"/>
    <x v="0"/>
    <x v="0"/>
    <x v="0"/>
    <x v="0"/>
    <x v="0"/>
    <x v="0"/>
    <x v="0"/>
    <x v="0"/>
    <x v="0"/>
  </r>
  <r>
    <x v="0"/>
    <x v="4"/>
    <x v="19"/>
    <x v="66"/>
    <x v="2"/>
    <n v="12578.82"/>
    <n v="3061.31"/>
    <n v="15640.13"/>
    <n v="97"/>
    <n v="0"/>
    <n v="0"/>
    <n v="0"/>
    <x v="0"/>
    <x v="0"/>
    <x v="0"/>
    <x v="0"/>
    <x v="0"/>
    <x v="0"/>
    <x v="0"/>
    <x v="0"/>
    <x v="0"/>
    <x v="0"/>
  </r>
  <r>
    <x v="0"/>
    <x v="4"/>
    <x v="20"/>
    <x v="67"/>
    <x v="2"/>
    <n v="46030.78"/>
    <n v="63486.16"/>
    <n v="109516.94"/>
    <n v="823"/>
    <n v="0"/>
    <n v="0"/>
    <n v="0"/>
    <x v="0"/>
    <x v="0"/>
    <x v="0"/>
    <x v="0"/>
    <x v="0"/>
    <x v="0"/>
    <x v="0"/>
    <x v="0"/>
    <x v="0"/>
    <x v="0"/>
  </r>
  <r>
    <x v="0"/>
    <x v="4"/>
    <x v="20"/>
    <x v="68"/>
    <x v="2"/>
    <n v="45584.45"/>
    <n v="43079.66"/>
    <n v="88664.11"/>
    <n v="430"/>
    <n v="0"/>
    <n v="0"/>
    <n v="0"/>
    <x v="0"/>
    <x v="0"/>
    <x v="0"/>
    <x v="0"/>
    <x v="0"/>
    <x v="0"/>
    <x v="0"/>
    <x v="0"/>
    <x v="0"/>
    <x v="0"/>
  </r>
  <r>
    <x v="0"/>
    <x v="4"/>
    <x v="21"/>
    <x v="69"/>
    <x v="2"/>
    <n v="38899.300000000003"/>
    <n v="56011.25"/>
    <n v="94910.55"/>
    <n v="704"/>
    <n v="31000"/>
    <n v="310000"/>
    <n v="3.06"/>
    <x v="0"/>
    <x v="0"/>
    <x v="0"/>
    <x v="0"/>
    <x v="0"/>
    <x v="0"/>
    <x v="0"/>
    <x v="0"/>
    <x v="0"/>
    <x v="0"/>
  </r>
  <r>
    <x v="0"/>
    <x v="4"/>
    <x v="21"/>
    <x v="70"/>
    <x v="2"/>
    <n v="19404.830000000002"/>
    <n v="12796.41"/>
    <n v="32201.24"/>
    <n v="263"/>
    <n v="62000"/>
    <n v="620000"/>
    <n v="0.52"/>
    <x v="0"/>
    <x v="0"/>
    <x v="0"/>
    <x v="0"/>
    <x v="0"/>
    <x v="0"/>
    <x v="0"/>
    <x v="0"/>
    <x v="0"/>
    <x v="0"/>
  </r>
  <r>
    <x v="0"/>
    <x v="4"/>
    <x v="21"/>
    <x v="71"/>
    <x v="2"/>
    <n v="31083.07"/>
    <n v="21266.73"/>
    <n v="52349.8"/>
    <n v="443"/>
    <n v="50623"/>
    <n v="506230"/>
    <n v="1.03"/>
    <x v="0"/>
    <x v="0"/>
    <x v="0"/>
    <x v="0"/>
    <x v="0"/>
    <x v="0"/>
    <x v="0"/>
    <x v="0"/>
    <x v="0"/>
    <x v="0"/>
  </r>
  <r>
    <x v="0"/>
    <x v="4"/>
    <x v="21"/>
    <x v="72"/>
    <x v="2"/>
    <n v="31212.99"/>
    <n v="33201.49"/>
    <n v="64414.479999999996"/>
    <n v="536"/>
    <n v="29977"/>
    <n v="299770"/>
    <n v="2.15"/>
    <x v="0"/>
    <x v="0"/>
    <x v="0"/>
    <x v="0"/>
    <x v="0"/>
    <x v="0"/>
    <x v="0"/>
    <x v="0"/>
    <x v="0"/>
    <x v="0"/>
  </r>
  <r>
    <x v="0"/>
    <x v="4"/>
    <x v="21"/>
    <x v="73"/>
    <x v="2"/>
    <n v="0"/>
    <n v="0"/>
    <n v="0"/>
    <n v="0"/>
    <n v="27900"/>
    <n v="279000"/>
    <n v="0"/>
    <x v="0"/>
    <x v="0"/>
    <x v="0"/>
    <x v="0"/>
    <x v="0"/>
    <x v="0"/>
    <x v="0"/>
    <x v="0"/>
    <x v="0"/>
    <x v="0"/>
  </r>
  <r>
    <x v="0"/>
    <x v="4"/>
    <x v="22"/>
    <x v="74"/>
    <x v="2"/>
    <n v="1481.73"/>
    <n v="2174.85"/>
    <n v="3656.58"/>
    <n v="32"/>
    <n v="13423"/>
    <n v="134230"/>
    <n v="0.27"/>
    <x v="0"/>
    <x v="0"/>
    <x v="0"/>
    <x v="0"/>
    <x v="0"/>
    <x v="0"/>
    <x v="0"/>
    <x v="0"/>
    <x v="0"/>
    <x v="0"/>
  </r>
  <r>
    <x v="0"/>
    <x v="4"/>
    <x v="22"/>
    <x v="75"/>
    <x v="2"/>
    <n v="1595.8"/>
    <n v="1057.9000000000001"/>
    <n v="2653.7"/>
    <n v="24"/>
    <n v="14477"/>
    <n v="144770"/>
    <n v="0.18"/>
    <x v="0"/>
    <x v="0"/>
    <x v="0"/>
    <x v="0"/>
    <x v="0"/>
    <x v="0"/>
    <x v="0"/>
    <x v="0"/>
    <x v="0"/>
    <x v="0"/>
  </r>
  <r>
    <x v="0"/>
    <x v="4"/>
    <x v="22"/>
    <x v="72"/>
    <x v="2"/>
    <n v="0"/>
    <n v="0"/>
    <n v="0"/>
    <n v="0"/>
    <n v="29977"/>
    <n v="299770"/>
    <n v="0"/>
    <x v="0"/>
    <x v="0"/>
    <x v="0"/>
    <x v="0"/>
    <x v="0"/>
    <x v="0"/>
    <x v="0"/>
    <x v="0"/>
    <x v="0"/>
    <x v="0"/>
  </r>
  <r>
    <x v="0"/>
    <x v="4"/>
    <x v="22"/>
    <x v="76"/>
    <x v="2"/>
    <n v="4821.2299999999996"/>
    <n v="480"/>
    <n v="5301.23"/>
    <n v="48"/>
    <n v="13950"/>
    <n v="139500"/>
    <n v="0.38"/>
    <x v="0"/>
    <x v="0"/>
    <x v="0"/>
    <x v="0"/>
    <x v="0"/>
    <x v="0"/>
    <x v="0"/>
    <x v="0"/>
    <x v="0"/>
    <x v="0"/>
  </r>
  <r>
    <x v="0"/>
    <x v="4"/>
    <x v="22"/>
    <x v="121"/>
    <x v="2"/>
    <n v="3792.1"/>
    <n v="2302.7800000000002"/>
    <n v="6094.88"/>
    <n v="51"/>
    <e v="#N/A"/>
    <e v="#N/A"/>
    <n v="0"/>
    <x v="0"/>
    <x v="0"/>
    <x v="0"/>
    <x v="0"/>
    <x v="0"/>
    <x v="0"/>
    <x v="0"/>
    <x v="0"/>
    <x v="0"/>
    <x v="0"/>
  </r>
  <r>
    <x v="0"/>
    <x v="4"/>
    <x v="22"/>
    <x v="137"/>
    <x v="2"/>
    <n v="34.799999999999997"/>
    <n v="313.2"/>
    <n v="348"/>
    <n v="4"/>
    <e v="#N/A"/>
    <e v="#N/A"/>
    <n v="0"/>
    <x v="0"/>
    <x v="0"/>
    <x v="0"/>
    <x v="0"/>
    <x v="0"/>
    <x v="0"/>
    <x v="0"/>
    <x v="0"/>
    <x v="0"/>
    <x v="0"/>
  </r>
  <r>
    <x v="0"/>
    <x v="4"/>
    <x v="23"/>
    <x v="77"/>
    <x v="2"/>
    <n v="0"/>
    <n v="0"/>
    <n v="0"/>
    <n v="0"/>
    <n v="0"/>
    <n v="0"/>
    <n v="0"/>
    <x v="0"/>
    <x v="0"/>
    <x v="0"/>
    <x v="0"/>
    <x v="0"/>
    <x v="0"/>
    <x v="0"/>
    <x v="0"/>
    <x v="0"/>
    <x v="0"/>
  </r>
  <r>
    <x v="0"/>
    <x v="4"/>
    <x v="24"/>
    <x v="78"/>
    <x v="2"/>
    <n v="3134.3"/>
    <n v="4546.99"/>
    <n v="7681.29"/>
    <n v="62"/>
    <n v="20677"/>
    <n v="144739"/>
    <n v="0.37"/>
    <x v="0"/>
    <x v="0"/>
    <x v="0"/>
    <x v="0"/>
    <x v="0"/>
    <x v="0"/>
    <x v="0"/>
    <x v="0"/>
    <x v="0"/>
    <x v="0"/>
  </r>
  <r>
    <x v="0"/>
    <x v="4"/>
    <x v="24"/>
    <x v="79"/>
    <x v="2"/>
    <n v="154.80000000000001"/>
    <n v="0"/>
    <n v="154.80000000000001"/>
    <n v="1"/>
    <n v="20150"/>
    <n v="141050"/>
    <n v="0.01"/>
    <x v="0"/>
    <x v="0"/>
    <x v="0"/>
    <x v="0"/>
    <x v="0"/>
    <x v="0"/>
    <x v="0"/>
    <x v="0"/>
    <x v="0"/>
    <x v="0"/>
  </r>
  <r>
    <x v="0"/>
    <x v="4"/>
    <x v="24"/>
    <x v="81"/>
    <x v="2"/>
    <n v="227.3"/>
    <n v="295.39999999999998"/>
    <n v="522.70000000000005"/>
    <n v="4"/>
    <n v="18600"/>
    <n v="130200"/>
    <n v="0.03"/>
    <x v="0"/>
    <x v="0"/>
    <x v="0"/>
    <x v="0"/>
    <x v="0"/>
    <x v="0"/>
    <x v="0"/>
    <x v="0"/>
    <x v="0"/>
    <x v="0"/>
  </r>
  <r>
    <x v="0"/>
    <x v="4"/>
    <x v="24"/>
    <x v="82"/>
    <x v="2"/>
    <n v="2583.5500000000002"/>
    <n v="1992.41"/>
    <n v="4575.96"/>
    <n v="33"/>
    <n v="18600"/>
    <n v="130200"/>
    <n v="0.25"/>
    <x v="0"/>
    <x v="0"/>
    <x v="0"/>
    <x v="0"/>
    <x v="0"/>
    <x v="0"/>
    <x v="0"/>
    <x v="0"/>
    <x v="0"/>
    <x v="0"/>
  </r>
  <r>
    <x v="0"/>
    <x v="4"/>
    <x v="24"/>
    <x v="122"/>
    <x v="2"/>
    <n v="36.799999999999997"/>
    <n v="223.85"/>
    <n v="260.64999999999998"/>
    <n v="2"/>
    <e v="#N/A"/>
    <e v="#N/A"/>
    <n v="0"/>
    <x v="0"/>
    <x v="0"/>
    <x v="0"/>
    <x v="0"/>
    <x v="0"/>
    <x v="0"/>
    <x v="0"/>
    <x v="0"/>
    <x v="0"/>
    <x v="0"/>
  </r>
  <r>
    <x v="0"/>
    <x v="4"/>
    <x v="24"/>
    <x v="83"/>
    <x v="2"/>
    <n v="0"/>
    <n v="0"/>
    <n v="0"/>
    <n v="0"/>
    <n v="17050"/>
    <n v="119350"/>
    <n v="0"/>
    <x v="0"/>
    <x v="0"/>
    <x v="0"/>
    <x v="0"/>
    <x v="0"/>
    <x v="0"/>
    <x v="0"/>
    <x v="0"/>
    <x v="0"/>
    <x v="0"/>
  </r>
  <r>
    <x v="0"/>
    <x v="4"/>
    <x v="24"/>
    <x v="123"/>
    <x v="2"/>
    <n v="0"/>
    <n v="0"/>
    <n v="0"/>
    <n v="0"/>
    <n v="29977"/>
    <n v="209839"/>
    <n v="0"/>
    <x v="0"/>
    <x v="0"/>
    <x v="0"/>
    <x v="0"/>
    <x v="0"/>
    <x v="0"/>
    <x v="0"/>
    <x v="0"/>
    <x v="0"/>
    <x v="0"/>
  </r>
  <r>
    <x v="0"/>
    <x v="4"/>
    <x v="24"/>
    <x v="10"/>
    <x v="2"/>
    <n v="222.3"/>
    <n v="56"/>
    <n v="278.3"/>
    <n v="2"/>
    <n v="44423"/>
    <n v="310961"/>
    <n v="0.01"/>
    <x v="0"/>
    <x v="0"/>
    <x v="0"/>
    <x v="0"/>
    <x v="0"/>
    <x v="0"/>
    <x v="0"/>
    <x v="0"/>
    <x v="0"/>
    <x v="0"/>
  </r>
  <r>
    <x v="0"/>
    <x v="4"/>
    <x v="24"/>
    <x v="131"/>
    <x v="2"/>
    <n v="68.34"/>
    <n v="161.46"/>
    <n v="229.8"/>
    <n v="2"/>
    <e v="#N/A"/>
    <e v="#N/A"/>
    <n v="0"/>
    <x v="0"/>
    <x v="0"/>
    <x v="0"/>
    <x v="0"/>
    <x v="0"/>
    <x v="0"/>
    <x v="0"/>
    <x v="0"/>
    <x v="0"/>
    <x v="0"/>
  </r>
  <r>
    <x v="0"/>
    <x v="4"/>
    <x v="24"/>
    <x v="86"/>
    <x v="2"/>
    <n v="1202.24"/>
    <n v="213.26"/>
    <n v="1415.5"/>
    <n v="10"/>
    <n v="15500"/>
    <n v="108500"/>
    <n v="0.09"/>
    <x v="0"/>
    <x v="0"/>
    <x v="0"/>
    <x v="0"/>
    <x v="0"/>
    <x v="0"/>
    <x v="0"/>
    <x v="0"/>
    <x v="0"/>
    <x v="0"/>
  </r>
  <r>
    <x v="0"/>
    <x v="4"/>
    <x v="26"/>
    <x v="87"/>
    <x v="2"/>
    <n v="0"/>
    <n v="0"/>
    <n v="0"/>
    <n v="0"/>
    <n v="4650"/>
    <n v="32550"/>
    <n v="0"/>
    <x v="0"/>
    <x v="0"/>
    <x v="0"/>
    <x v="0"/>
    <x v="0"/>
    <x v="0"/>
    <x v="0"/>
    <x v="0"/>
    <x v="0"/>
    <x v="0"/>
  </r>
  <r>
    <x v="0"/>
    <x v="4"/>
    <x v="26"/>
    <x v="88"/>
    <x v="2"/>
    <n v="0"/>
    <n v="0"/>
    <n v="0"/>
    <n v="0"/>
    <n v="4650"/>
    <n v="32550"/>
    <n v="0"/>
    <x v="0"/>
    <x v="0"/>
    <x v="0"/>
    <x v="0"/>
    <x v="0"/>
    <x v="0"/>
    <x v="0"/>
    <x v="0"/>
    <x v="0"/>
    <x v="0"/>
  </r>
  <r>
    <x v="0"/>
    <x v="4"/>
    <x v="27"/>
    <x v="89"/>
    <x v="2"/>
    <n v="0"/>
    <n v="0"/>
    <n v="0"/>
    <n v="0"/>
    <n v="6727"/>
    <n v="47089"/>
    <n v="0"/>
    <x v="0"/>
    <x v="0"/>
    <x v="0"/>
    <x v="0"/>
    <x v="0"/>
    <x v="0"/>
    <x v="0"/>
    <x v="0"/>
    <x v="0"/>
    <x v="0"/>
  </r>
  <r>
    <x v="0"/>
    <x v="4"/>
    <x v="27"/>
    <x v="90"/>
    <x v="2"/>
    <n v="0"/>
    <n v="0"/>
    <n v="0"/>
    <n v="0"/>
    <n v="6727"/>
    <n v="47089"/>
    <n v="0"/>
    <x v="0"/>
    <x v="0"/>
    <x v="0"/>
    <x v="0"/>
    <x v="0"/>
    <x v="0"/>
    <x v="0"/>
    <x v="0"/>
    <x v="0"/>
    <x v="0"/>
  </r>
  <r>
    <x v="0"/>
    <x v="4"/>
    <x v="27"/>
    <x v="91"/>
    <x v="2"/>
    <n v="0"/>
    <n v="0"/>
    <n v="0"/>
    <n v="0"/>
    <n v="6727"/>
    <n v="47089"/>
    <n v="0"/>
    <x v="0"/>
    <x v="0"/>
    <x v="0"/>
    <x v="0"/>
    <x v="0"/>
    <x v="0"/>
    <x v="0"/>
    <x v="0"/>
    <x v="0"/>
    <x v="0"/>
  </r>
  <r>
    <x v="0"/>
    <x v="4"/>
    <x v="28"/>
    <x v="92"/>
    <x v="2"/>
    <n v="5207.87"/>
    <n v="3080.73"/>
    <n v="8288.6"/>
    <n v="29"/>
    <n v="0"/>
    <n v="0"/>
    <n v="0"/>
    <x v="0"/>
    <x v="0"/>
    <x v="0"/>
    <x v="0"/>
    <x v="0"/>
    <x v="0"/>
    <x v="0"/>
    <x v="0"/>
    <x v="0"/>
    <x v="0"/>
  </r>
  <r>
    <x v="0"/>
    <x v="4"/>
    <x v="29"/>
    <x v="93"/>
    <x v="2"/>
    <n v="334.8"/>
    <n v="0"/>
    <n v="334.8"/>
    <n v="3"/>
    <n v="0"/>
    <n v="0"/>
    <n v="0"/>
    <x v="0"/>
    <x v="0"/>
    <x v="0"/>
    <x v="0"/>
    <x v="0"/>
    <x v="0"/>
    <x v="0"/>
    <x v="0"/>
    <x v="0"/>
    <x v="0"/>
  </r>
  <r>
    <x v="0"/>
    <x v="4"/>
    <x v="29"/>
    <x v="94"/>
    <x v="2"/>
    <n v="1244.8399999999999"/>
    <n v="2885.11"/>
    <n v="4129.95"/>
    <n v="36"/>
    <n v="0"/>
    <n v="0"/>
    <n v="0"/>
    <x v="0"/>
    <x v="0"/>
    <x v="0"/>
    <x v="0"/>
    <x v="0"/>
    <x v="0"/>
    <x v="0"/>
    <x v="0"/>
    <x v="0"/>
    <x v="0"/>
  </r>
  <r>
    <x v="0"/>
    <x v="4"/>
    <x v="29"/>
    <x v="95"/>
    <x v="2"/>
    <n v="1169.46"/>
    <n v="5282.1"/>
    <n v="6451.56"/>
    <n v="60"/>
    <n v="0"/>
    <n v="0"/>
    <n v="0"/>
    <x v="0"/>
    <x v="0"/>
    <x v="0"/>
    <x v="0"/>
    <x v="0"/>
    <x v="0"/>
    <x v="0"/>
    <x v="0"/>
    <x v="0"/>
    <x v="0"/>
  </r>
  <r>
    <x v="0"/>
    <x v="4"/>
    <x v="29"/>
    <x v="124"/>
    <x v="2"/>
    <n v="8601.69"/>
    <n v="5360.32"/>
    <n v="13962.01"/>
    <n v="124"/>
    <e v="#N/A"/>
    <e v="#N/A"/>
    <n v="0"/>
    <x v="0"/>
    <x v="0"/>
    <x v="0"/>
    <x v="0"/>
    <x v="0"/>
    <x v="0"/>
    <x v="0"/>
    <x v="0"/>
    <x v="0"/>
    <x v="0"/>
  </r>
  <r>
    <x v="0"/>
    <x v="4"/>
    <x v="29"/>
    <x v="96"/>
    <x v="2"/>
    <n v="12509.18"/>
    <n v="13596.17"/>
    <n v="26105.35"/>
    <n v="248"/>
    <n v="0"/>
    <n v="0"/>
    <n v="0"/>
    <x v="0"/>
    <x v="0"/>
    <x v="0"/>
    <x v="0"/>
    <x v="0"/>
    <x v="0"/>
    <x v="0"/>
    <x v="0"/>
    <x v="0"/>
    <x v="0"/>
  </r>
  <r>
    <x v="0"/>
    <x v="4"/>
    <x v="29"/>
    <x v="97"/>
    <x v="2"/>
    <n v="6727.98"/>
    <n v="18285.14"/>
    <n v="25013.119999999999"/>
    <n v="215"/>
    <n v="17577"/>
    <n v="175770"/>
    <n v="1.42"/>
    <x v="0"/>
    <x v="0"/>
    <x v="0"/>
    <x v="0"/>
    <x v="0"/>
    <x v="0"/>
    <x v="0"/>
    <x v="0"/>
    <x v="0"/>
    <x v="0"/>
  </r>
  <r>
    <x v="0"/>
    <x v="4"/>
    <x v="30"/>
    <x v="98"/>
    <x v="2"/>
    <n v="0"/>
    <n v="0"/>
    <n v="0"/>
    <n v="0"/>
    <n v="36177"/>
    <n v="253239"/>
    <n v="0"/>
    <x v="0"/>
    <x v="0"/>
    <x v="0"/>
    <x v="0"/>
    <x v="0"/>
    <x v="0"/>
    <x v="0"/>
    <x v="0"/>
    <x v="0"/>
    <x v="0"/>
  </r>
  <r>
    <x v="0"/>
    <x v="4"/>
    <x v="30"/>
    <x v="99"/>
    <x v="2"/>
    <n v="0"/>
    <n v="0"/>
    <n v="0"/>
    <n v="0"/>
    <n v="16027"/>
    <n v="112189"/>
    <n v="0"/>
    <x v="0"/>
    <x v="0"/>
    <x v="0"/>
    <x v="0"/>
    <x v="0"/>
    <x v="0"/>
    <x v="0"/>
    <x v="0"/>
    <x v="0"/>
    <x v="0"/>
  </r>
  <r>
    <x v="0"/>
    <x v="4"/>
    <x v="30"/>
    <x v="100"/>
    <x v="2"/>
    <n v="0"/>
    <n v="0"/>
    <n v="0"/>
    <n v="0"/>
    <n v="14477"/>
    <n v="101339"/>
    <n v="0"/>
    <x v="0"/>
    <x v="0"/>
    <x v="0"/>
    <x v="0"/>
    <x v="0"/>
    <x v="0"/>
    <x v="0"/>
    <x v="0"/>
    <x v="0"/>
    <x v="0"/>
  </r>
  <r>
    <x v="0"/>
    <x v="4"/>
    <x v="30"/>
    <x v="101"/>
    <x v="2"/>
    <n v="0"/>
    <n v="0"/>
    <n v="0"/>
    <n v="0"/>
    <n v="10323"/>
    <n v="72261"/>
    <n v="0"/>
    <x v="0"/>
    <x v="0"/>
    <x v="0"/>
    <x v="0"/>
    <x v="0"/>
    <x v="0"/>
    <x v="0"/>
    <x v="0"/>
    <x v="0"/>
    <x v="0"/>
  </r>
  <r>
    <x v="0"/>
    <x v="4"/>
    <x v="30"/>
    <x v="102"/>
    <x v="2"/>
    <n v="0"/>
    <n v="0"/>
    <n v="0"/>
    <n v="0"/>
    <n v="0"/>
    <n v="0"/>
    <n v="0"/>
    <x v="0"/>
    <x v="0"/>
    <x v="0"/>
    <x v="0"/>
    <x v="0"/>
    <x v="0"/>
    <x v="0"/>
    <x v="0"/>
    <x v="0"/>
    <x v="0"/>
  </r>
  <r>
    <x v="0"/>
    <x v="4"/>
    <x v="30"/>
    <x v="103"/>
    <x v="2"/>
    <n v="0"/>
    <n v="0"/>
    <n v="0"/>
    <n v="0"/>
    <n v="0"/>
    <n v="0"/>
    <n v="0"/>
    <x v="0"/>
    <x v="0"/>
    <x v="0"/>
    <x v="0"/>
    <x v="0"/>
    <x v="0"/>
    <x v="0"/>
    <x v="0"/>
    <x v="0"/>
    <x v="0"/>
  </r>
  <r>
    <x v="0"/>
    <x v="4"/>
    <x v="30"/>
    <x v="105"/>
    <x v="2"/>
    <n v="3470.4"/>
    <n v="0"/>
    <n v="3470.4"/>
    <n v="22"/>
    <n v="0"/>
    <n v="0"/>
    <n v="0"/>
    <x v="0"/>
    <x v="0"/>
    <x v="0"/>
    <x v="0"/>
    <x v="0"/>
    <x v="0"/>
    <x v="0"/>
    <x v="0"/>
    <x v="0"/>
    <x v="0"/>
  </r>
  <r>
    <x v="0"/>
    <x v="4"/>
    <x v="30"/>
    <x v="106"/>
    <x v="2"/>
    <n v="598.5"/>
    <n v="0"/>
    <n v="598.5"/>
    <n v="2"/>
    <n v="17050"/>
    <n v="119350"/>
    <n v="0.04"/>
    <x v="0"/>
    <x v="0"/>
    <x v="0"/>
    <x v="0"/>
    <x v="0"/>
    <x v="0"/>
    <x v="0"/>
    <x v="0"/>
    <x v="0"/>
    <x v="0"/>
  </r>
  <r>
    <x v="0"/>
    <x v="4"/>
    <x v="30"/>
    <x v="138"/>
    <x v="2"/>
    <n v="0"/>
    <n v="0"/>
    <n v="0"/>
    <n v="0"/>
    <e v="#N/A"/>
    <e v="#N/A"/>
    <n v="0"/>
    <x v="0"/>
    <x v="0"/>
    <x v="0"/>
    <x v="0"/>
    <x v="0"/>
    <x v="0"/>
    <x v="0"/>
    <x v="0"/>
    <x v="0"/>
    <x v="0"/>
  </r>
  <r>
    <x v="0"/>
    <x v="4"/>
    <x v="31"/>
    <x v="107"/>
    <x v="2"/>
    <n v="1113.5899999999999"/>
    <n v="1042.04"/>
    <n v="2155.63"/>
    <n v="18"/>
    <n v="0"/>
    <n v="0"/>
    <n v="0"/>
    <x v="0"/>
    <x v="0"/>
    <x v="0"/>
    <x v="0"/>
    <x v="0"/>
    <x v="0"/>
    <x v="0"/>
    <x v="0"/>
    <x v="0"/>
    <x v="0"/>
  </r>
  <r>
    <x v="0"/>
    <x v="4"/>
    <x v="31"/>
    <x v="108"/>
    <x v="2"/>
    <n v="545.54"/>
    <n v="138.96"/>
    <n v="684.5"/>
    <n v="5"/>
    <n v="0"/>
    <n v="0"/>
    <n v="0"/>
    <x v="0"/>
    <x v="0"/>
    <x v="0"/>
    <x v="0"/>
    <x v="0"/>
    <x v="0"/>
    <x v="0"/>
    <x v="0"/>
    <x v="0"/>
    <x v="0"/>
  </r>
  <r>
    <x v="0"/>
    <x v="4"/>
    <x v="31"/>
    <x v="109"/>
    <x v="2"/>
    <n v="77.430000000000007"/>
    <n v="748.65"/>
    <n v="826.07999999999993"/>
    <n v="12"/>
    <n v="0"/>
    <n v="0"/>
    <n v="0"/>
    <x v="0"/>
    <x v="0"/>
    <x v="0"/>
    <x v="0"/>
    <x v="0"/>
    <x v="0"/>
    <x v="0"/>
    <x v="0"/>
    <x v="0"/>
    <x v="0"/>
  </r>
  <r>
    <x v="0"/>
    <x v="4"/>
    <x v="31"/>
    <x v="110"/>
    <x v="2"/>
    <n v="4739.8100000000004"/>
    <n v="2257.19"/>
    <n v="6997"/>
    <n v="43"/>
    <n v="0"/>
    <n v="0"/>
    <n v="0"/>
    <x v="0"/>
    <x v="0"/>
    <x v="0"/>
    <x v="0"/>
    <x v="0"/>
    <x v="0"/>
    <x v="0"/>
    <x v="0"/>
    <x v="0"/>
    <x v="0"/>
  </r>
  <r>
    <x v="0"/>
    <x v="4"/>
    <x v="31"/>
    <x v="111"/>
    <x v="2"/>
    <n v="558.9"/>
    <n v="453.65"/>
    <n v="1012.55"/>
    <n v="7"/>
    <n v="0"/>
    <n v="0"/>
    <n v="0"/>
    <x v="0"/>
    <x v="0"/>
    <x v="0"/>
    <x v="0"/>
    <x v="0"/>
    <x v="0"/>
    <x v="0"/>
    <x v="0"/>
    <x v="0"/>
    <x v="0"/>
  </r>
  <r>
    <x v="0"/>
    <x v="4"/>
    <x v="31"/>
    <x v="128"/>
    <x v="2"/>
    <n v="72.89"/>
    <n v="799.39"/>
    <n v="872.28"/>
    <n v="7"/>
    <e v="#N/A"/>
    <e v="#N/A"/>
    <n v="0"/>
    <x v="0"/>
    <x v="0"/>
    <x v="0"/>
    <x v="0"/>
    <x v="0"/>
    <x v="0"/>
    <x v="0"/>
    <x v="0"/>
    <x v="0"/>
    <x v="0"/>
  </r>
  <r>
    <x v="0"/>
    <x v="4"/>
    <x v="31"/>
    <x v="112"/>
    <x v="2"/>
    <n v="2473.69"/>
    <n v="679.49"/>
    <n v="3153.1800000000003"/>
    <n v="17"/>
    <n v="13950"/>
    <n v="139500"/>
    <n v="0.23"/>
    <x v="0"/>
    <x v="0"/>
    <x v="0"/>
    <x v="0"/>
    <x v="0"/>
    <x v="0"/>
    <x v="0"/>
    <x v="0"/>
    <x v="0"/>
    <x v="0"/>
  </r>
  <r>
    <x v="0"/>
    <x v="4"/>
    <x v="32"/>
    <x v="114"/>
    <x v="2"/>
    <n v="0"/>
    <n v="66.400000000000006"/>
    <n v="66.400000000000006"/>
    <n v="1"/>
    <n v="31000"/>
    <n v="217000"/>
    <n v="0"/>
    <x v="0"/>
    <x v="0"/>
    <x v="0"/>
    <x v="0"/>
    <x v="0"/>
    <x v="0"/>
    <x v="0"/>
    <x v="0"/>
    <x v="0"/>
    <x v="0"/>
  </r>
  <r>
    <x v="0"/>
    <x v="4"/>
    <x v="32"/>
    <x v="115"/>
    <x v="2"/>
    <n v="0"/>
    <n v="387.4"/>
    <n v="387.4"/>
    <n v="5"/>
    <n v="0"/>
    <n v="0"/>
    <n v="0"/>
    <x v="0"/>
    <x v="0"/>
    <x v="0"/>
    <x v="0"/>
    <x v="0"/>
    <x v="0"/>
    <x v="0"/>
    <x v="0"/>
    <x v="0"/>
    <x v="0"/>
  </r>
  <r>
    <x v="0"/>
    <x v="4"/>
    <x v="32"/>
    <x v="116"/>
    <x v="2"/>
    <n v="0"/>
    <n v="0"/>
    <n v="0"/>
    <n v="0"/>
    <n v="0"/>
    <n v="0"/>
    <n v="0"/>
    <x v="0"/>
    <x v="0"/>
    <x v="0"/>
    <x v="0"/>
    <x v="0"/>
    <x v="0"/>
    <x v="0"/>
    <x v="0"/>
    <x v="0"/>
    <x v="0"/>
  </r>
  <r>
    <x v="0"/>
    <x v="4"/>
    <x v="32"/>
    <x v="132"/>
    <x v="2"/>
    <n v="179.89"/>
    <n v="100.36"/>
    <n v="280.25"/>
    <n v="2"/>
    <e v="#N/A"/>
    <e v="#N/A"/>
    <n v="0"/>
    <x v="0"/>
    <x v="0"/>
    <x v="0"/>
    <x v="0"/>
    <x v="0"/>
    <x v="0"/>
    <x v="0"/>
    <x v="0"/>
    <x v="0"/>
    <x v="0"/>
  </r>
  <r>
    <x v="0"/>
    <x v="4"/>
    <x v="33"/>
    <x v="117"/>
    <x v="2"/>
    <n v="2380.56"/>
    <n v="2842.04"/>
    <n v="5222.6000000000004"/>
    <n v="40"/>
    <n v="0"/>
    <n v="0"/>
    <n v="0"/>
    <x v="0"/>
    <x v="0"/>
    <x v="0"/>
    <x v="0"/>
    <x v="0"/>
    <x v="0"/>
    <x v="0"/>
    <x v="0"/>
    <x v="0"/>
    <x v="0"/>
  </r>
  <r>
    <x v="0"/>
    <x v="4"/>
    <x v="33"/>
    <x v="118"/>
    <x v="2"/>
    <n v="3112.89"/>
    <n v="6326.09"/>
    <n v="9438.98"/>
    <n v="99"/>
    <n v="0"/>
    <n v="0"/>
    <n v="0"/>
    <x v="0"/>
    <x v="0"/>
    <x v="0"/>
    <x v="0"/>
    <x v="0"/>
    <x v="0"/>
    <x v="0"/>
    <x v="0"/>
    <x v="0"/>
    <x v="0"/>
  </r>
  <r>
    <x v="0"/>
    <x v="4"/>
    <x v="0"/>
    <x v="0"/>
    <x v="3"/>
    <n v="16824.669999999998"/>
    <n v="13441.64"/>
    <n v="30266.309999999998"/>
    <n v="736"/>
    <n v="24475"/>
    <n v="171325"/>
    <n v="1.24"/>
    <x v="0"/>
    <x v="0"/>
    <x v="0"/>
    <x v="0"/>
    <x v="0"/>
    <x v="0"/>
    <x v="0"/>
    <x v="0"/>
    <x v="0"/>
    <x v="0"/>
  </r>
  <r>
    <x v="0"/>
    <x v="4"/>
    <x v="0"/>
    <x v="1"/>
    <x v="3"/>
    <n v="16910.28"/>
    <n v="11669.27"/>
    <n v="28579.55"/>
    <n v="671"/>
    <n v="24383"/>
    <n v="170681"/>
    <n v="1.17"/>
    <x v="0"/>
    <x v="0"/>
    <x v="0"/>
    <x v="0"/>
    <x v="0"/>
    <x v="0"/>
    <x v="0"/>
    <x v="0"/>
    <x v="0"/>
    <x v="0"/>
  </r>
  <r>
    <x v="0"/>
    <x v="4"/>
    <x v="0"/>
    <x v="2"/>
    <x v="3"/>
    <n v="15661.49"/>
    <n v="12016.25"/>
    <n v="27677.739999999998"/>
    <n v="615"/>
    <n v="8165"/>
    <n v="57155"/>
    <n v="3.39"/>
    <x v="0"/>
    <x v="0"/>
    <x v="0"/>
    <x v="0"/>
    <x v="0"/>
    <x v="0"/>
    <x v="0"/>
    <x v="0"/>
    <x v="0"/>
    <x v="0"/>
  </r>
  <r>
    <x v="0"/>
    <x v="4"/>
    <x v="0"/>
    <x v="3"/>
    <x v="3"/>
    <n v="29283.14"/>
    <n v="17381.490000000002"/>
    <n v="46664.630000000005"/>
    <n v="1164"/>
    <n v="8437"/>
    <n v="59059"/>
    <n v="5.53"/>
    <x v="0"/>
    <x v="0"/>
    <x v="0"/>
    <x v="0"/>
    <x v="0"/>
    <x v="0"/>
    <x v="0"/>
    <x v="0"/>
    <x v="0"/>
    <x v="0"/>
  </r>
  <r>
    <x v="0"/>
    <x v="4"/>
    <x v="0"/>
    <x v="4"/>
    <x v="3"/>
    <n v="41945.3"/>
    <n v="35062.400000000001"/>
    <n v="77007.700000000012"/>
    <n v="1563"/>
    <n v="8437"/>
    <n v="59059"/>
    <n v="9.1300000000000008"/>
    <x v="0"/>
    <x v="0"/>
    <x v="0"/>
    <x v="0"/>
    <x v="0"/>
    <x v="0"/>
    <x v="0"/>
    <x v="0"/>
    <x v="0"/>
    <x v="0"/>
  </r>
  <r>
    <x v="0"/>
    <x v="4"/>
    <x v="0"/>
    <x v="133"/>
    <x v="3"/>
    <n v="0"/>
    <n v="0"/>
    <n v="0"/>
    <n v="0"/>
    <n v="0"/>
    <n v="0"/>
    <n v="0"/>
    <x v="0"/>
    <x v="0"/>
    <x v="0"/>
    <x v="0"/>
    <x v="0"/>
    <x v="0"/>
    <x v="0"/>
    <x v="0"/>
    <x v="0"/>
    <x v="0"/>
  </r>
  <r>
    <x v="0"/>
    <x v="4"/>
    <x v="0"/>
    <x v="7"/>
    <x v="3"/>
    <n v="20437.189999999999"/>
    <n v="11243.54"/>
    <n v="31680.73"/>
    <n v="757"/>
    <n v="5821"/>
    <n v="40747"/>
    <n v="5.44"/>
    <x v="0"/>
    <x v="0"/>
    <x v="0"/>
    <x v="0"/>
    <x v="0"/>
    <x v="0"/>
    <x v="0"/>
    <x v="0"/>
    <x v="0"/>
    <x v="0"/>
  </r>
  <r>
    <x v="0"/>
    <x v="4"/>
    <x v="0"/>
    <x v="8"/>
    <x v="3"/>
    <n v="34229.69"/>
    <n v="15716.81"/>
    <n v="49946.5"/>
    <n v="1180"/>
    <n v="0"/>
    <n v="0"/>
    <n v="0"/>
    <x v="0"/>
    <x v="0"/>
    <x v="0"/>
    <x v="0"/>
    <x v="0"/>
    <x v="0"/>
    <x v="0"/>
    <x v="0"/>
    <x v="0"/>
    <x v="0"/>
  </r>
  <r>
    <x v="0"/>
    <x v="4"/>
    <x v="0"/>
    <x v="119"/>
    <x v="3"/>
    <n v="1715.05"/>
    <n v="12244.78"/>
    <n v="13959.83"/>
    <n v="320"/>
    <e v="#N/A"/>
    <e v="#N/A"/>
    <n v="0"/>
    <x v="0"/>
    <x v="0"/>
    <x v="0"/>
    <x v="0"/>
    <x v="0"/>
    <x v="0"/>
    <x v="0"/>
    <x v="0"/>
    <x v="0"/>
    <x v="0"/>
  </r>
  <r>
    <x v="0"/>
    <x v="4"/>
    <x v="0"/>
    <x v="134"/>
    <x v="3"/>
    <n v="7349.41"/>
    <n v="3680.85"/>
    <n v="11030.26"/>
    <n v="253"/>
    <e v="#N/A"/>
    <e v="#N/A"/>
    <n v="0"/>
    <x v="0"/>
    <x v="0"/>
    <x v="0"/>
    <x v="0"/>
    <x v="0"/>
    <x v="0"/>
    <x v="0"/>
    <x v="0"/>
    <x v="0"/>
    <x v="0"/>
  </r>
  <r>
    <x v="0"/>
    <x v="4"/>
    <x v="0"/>
    <x v="135"/>
    <x v="3"/>
    <n v="14370.46"/>
    <n v="6433.85"/>
    <n v="20804.309999999998"/>
    <n v="475"/>
    <e v="#N/A"/>
    <e v="#N/A"/>
    <n v="0"/>
    <x v="0"/>
    <x v="0"/>
    <x v="0"/>
    <x v="0"/>
    <x v="0"/>
    <x v="0"/>
    <x v="0"/>
    <x v="0"/>
    <x v="0"/>
    <x v="0"/>
  </r>
  <r>
    <x v="0"/>
    <x v="4"/>
    <x v="1"/>
    <x v="9"/>
    <x v="3"/>
    <n v="26720.21"/>
    <n v="25332.31"/>
    <n v="52052.520000000004"/>
    <n v="869"/>
    <n v="0"/>
    <n v="0"/>
    <n v="0"/>
    <x v="0"/>
    <x v="0"/>
    <x v="0"/>
    <x v="0"/>
    <x v="0"/>
    <x v="0"/>
    <x v="0"/>
    <x v="0"/>
    <x v="0"/>
    <x v="0"/>
  </r>
  <r>
    <x v="0"/>
    <x v="4"/>
    <x v="1"/>
    <x v="10"/>
    <x v="3"/>
    <n v="10380.870000000001"/>
    <n v="18084.689999999999"/>
    <n v="28465.559999999998"/>
    <n v="524"/>
    <n v="44423"/>
    <n v="310961"/>
    <n v="0.64"/>
    <x v="0"/>
    <x v="0"/>
    <x v="0"/>
    <x v="0"/>
    <x v="0"/>
    <x v="0"/>
    <x v="0"/>
    <x v="0"/>
    <x v="0"/>
    <x v="0"/>
  </r>
  <r>
    <x v="0"/>
    <x v="4"/>
    <x v="1"/>
    <x v="11"/>
    <x v="3"/>
    <n v="10006.06"/>
    <n v="7652.7"/>
    <n v="17658.759999999998"/>
    <n v="31"/>
    <n v="31000"/>
    <n v="217000"/>
    <n v="0.56999999999999995"/>
    <x v="0"/>
    <x v="0"/>
    <x v="0"/>
    <x v="0"/>
    <x v="0"/>
    <x v="0"/>
    <x v="0"/>
    <x v="0"/>
    <x v="0"/>
    <x v="0"/>
  </r>
  <r>
    <x v="0"/>
    <x v="4"/>
    <x v="1"/>
    <x v="12"/>
    <x v="3"/>
    <n v="21.6"/>
    <n v="18.72"/>
    <n v="40.32"/>
    <n v="6"/>
    <n v="0"/>
    <n v="0"/>
    <n v="0"/>
    <x v="0"/>
    <x v="0"/>
    <x v="0"/>
    <x v="0"/>
    <x v="0"/>
    <x v="0"/>
    <x v="0"/>
    <x v="0"/>
    <x v="0"/>
    <x v="0"/>
  </r>
  <r>
    <x v="0"/>
    <x v="4"/>
    <x v="1"/>
    <x v="13"/>
    <x v="3"/>
    <n v="0"/>
    <n v="0"/>
    <n v="0"/>
    <n v="0"/>
    <n v="0"/>
    <n v="0"/>
    <n v="0"/>
    <x v="0"/>
    <x v="0"/>
    <x v="0"/>
    <x v="0"/>
    <x v="0"/>
    <x v="0"/>
    <x v="0"/>
    <x v="0"/>
    <x v="0"/>
    <x v="0"/>
  </r>
  <r>
    <x v="0"/>
    <x v="4"/>
    <x v="1"/>
    <x v="14"/>
    <x v="3"/>
    <n v="7532.44"/>
    <n v="12975.95"/>
    <n v="20508.39"/>
    <n v="336"/>
    <n v="29977"/>
    <n v="209839"/>
    <n v="0.68"/>
    <x v="0"/>
    <x v="0"/>
    <x v="0"/>
    <x v="0"/>
    <x v="0"/>
    <x v="0"/>
    <x v="0"/>
    <x v="0"/>
    <x v="0"/>
    <x v="0"/>
  </r>
  <r>
    <x v="0"/>
    <x v="4"/>
    <x v="1"/>
    <x v="15"/>
    <x v="3"/>
    <n v="302.39999999999998"/>
    <n v="46.8"/>
    <n v="349.2"/>
    <n v="8"/>
    <n v="0"/>
    <n v="0"/>
    <n v="0"/>
    <x v="0"/>
    <x v="0"/>
    <x v="0"/>
    <x v="0"/>
    <x v="0"/>
    <x v="0"/>
    <x v="0"/>
    <x v="0"/>
    <x v="0"/>
    <x v="0"/>
  </r>
  <r>
    <x v="0"/>
    <x v="4"/>
    <x v="2"/>
    <x v="16"/>
    <x v="3"/>
    <n v="12922.03"/>
    <n v="5467.43"/>
    <n v="18389.46"/>
    <n v="65"/>
    <n v="43400"/>
    <n v="303800"/>
    <n v="0.42"/>
    <x v="0"/>
    <x v="0"/>
    <x v="0"/>
    <x v="0"/>
    <x v="0"/>
    <x v="0"/>
    <x v="0"/>
    <x v="0"/>
    <x v="0"/>
    <x v="0"/>
  </r>
  <r>
    <x v="0"/>
    <x v="4"/>
    <x v="2"/>
    <x v="17"/>
    <x v="3"/>
    <n v="2953.96"/>
    <n v="5151.45"/>
    <n v="8105.41"/>
    <n v="119"/>
    <n v="39277"/>
    <n v="274939"/>
    <n v="0.21"/>
    <x v="0"/>
    <x v="0"/>
    <x v="0"/>
    <x v="0"/>
    <x v="0"/>
    <x v="0"/>
    <x v="0"/>
    <x v="0"/>
    <x v="0"/>
    <x v="0"/>
  </r>
  <r>
    <x v="0"/>
    <x v="4"/>
    <x v="2"/>
    <x v="18"/>
    <x v="3"/>
    <n v="5.4"/>
    <n v="197.93"/>
    <n v="203.33"/>
    <n v="4"/>
    <n v="0"/>
    <n v="0"/>
    <n v="0"/>
    <x v="0"/>
    <x v="0"/>
    <x v="0"/>
    <x v="0"/>
    <x v="0"/>
    <x v="0"/>
    <x v="0"/>
    <x v="0"/>
    <x v="0"/>
    <x v="0"/>
  </r>
  <r>
    <x v="0"/>
    <x v="4"/>
    <x v="3"/>
    <x v="19"/>
    <x v="3"/>
    <n v="5654.77"/>
    <n v="1798.48"/>
    <n v="7453.25"/>
    <n v="25"/>
    <n v="31000"/>
    <n v="310000"/>
    <n v="0.24"/>
    <x v="0"/>
    <x v="0"/>
    <x v="0"/>
    <x v="0"/>
    <x v="0"/>
    <x v="0"/>
    <x v="0"/>
    <x v="0"/>
    <x v="0"/>
    <x v="0"/>
  </r>
  <r>
    <x v="0"/>
    <x v="4"/>
    <x v="3"/>
    <x v="20"/>
    <x v="3"/>
    <n v="117.74"/>
    <n v="35.36"/>
    <n v="153.1"/>
    <n v="8"/>
    <n v="0"/>
    <n v="0"/>
    <n v="0"/>
    <x v="0"/>
    <x v="0"/>
    <x v="0"/>
    <x v="0"/>
    <x v="0"/>
    <x v="0"/>
    <x v="0"/>
    <x v="0"/>
    <x v="0"/>
    <x v="0"/>
  </r>
  <r>
    <x v="0"/>
    <x v="4"/>
    <x v="3"/>
    <x v="21"/>
    <x v="3"/>
    <n v="2980.38"/>
    <n v="2246.14"/>
    <n v="5226.5200000000004"/>
    <n v="57"/>
    <n v="62000"/>
    <n v="620000"/>
    <n v="0.08"/>
    <x v="0"/>
    <x v="0"/>
    <x v="0"/>
    <x v="0"/>
    <x v="0"/>
    <x v="0"/>
    <x v="0"/>
    <x v="0"/>
    <x v="0"/>
    <x v="0"/>
  </r>
  <r>
    <x v="0"/>
    <x v="4"/>
    <x v="4"/>
    <x v="23"/>
    <x v="3"/>
    <n v="0"/>
    <n v="0"/>
    <n v="0"/>
    <n v="0"/>
    <n v="12710"/>
    <n v="88970"/>
    <n v="0"/>
    <x v="0"/>
    <x v="0"/>
    <x v="0"/>
    <x v="0"/>
    <x v="0"/>
    <x v="0"/>
    <x v="0"/>
    <x v="0"/>
    <x v="0"/>
    <x v="0"/>
  </r>
  <r>
    <x v="0"/>
    <x v="4"/>
    <x v="4"/>
    <x v="24"/>
    <x v="3"/>
    <n v="0"/>
    <n v="0"/>
    <n v="0"/>
    <n v="0"/>
    <n v="11377"/>
    <n v="79639"/>
    <n v="0"/>
    <x v="0"/>
    <x v="0"/>
    <x v="0"/>
    <x v="0"/>
    <x v="0"/>
    <x v="0"/>
    <x v="0"/>
    <x v="0"/>
    <x v="0"/>
    <x v="0"/>
  </r>
  <r>
    <x v="0"/>
    <x v="4"/>
    <x v="4"/>
    <x v="120"/>
    <x v="3"/>
    <n v="0"/>
    <n v="0"/>
    <n v="0"/>
    <n v="0"/>
    <e v="#N/A"/>
    <e v="#N/A"/>
    <n v="0"/>
    <x v="0"/>
    <x v="0"/>
    <x v="0"/>
    <x v="0"/>
    <x v="0"/>
    <x v="0"/>
    <x v="0"/>
    <x v="0"/>
    <x v="0"/>
    <x v="0"/>
  </r>
  <r>
    <x v="0"/>
    <x v="4"/>
    <x v="4"/>
    <x v="136"/>
    <x v="3"/>
    <n v="0"/>
    <n v="0"/>
    <n v="0"/>
    <n v="0"/>
    <e v="#N/A"/>
    <e v="#N/A"/>
    <n v="0"/>
    <x v="0"/>
    <x v="0"/>
    <x v="0"/>
    <x v="0"/>
    <x v="0"/>
    <x v="0"/>
    <x v="0"/>
    <x v="0"/>
    <x v="0"/>
    <x v="0"/>
  </r>
  <r>
    <x v="0"/>
    <x v="4"/>
    <x v="5"/>
    <x v="25"/>
    <x v="3"/>
    <n v="652.5"/>
    <n v="0"/>
    <n v="652.5"/>
    <n v="1"/>
    <n v="0"/>
    <n v="0"/>
    <n v="0"/>
    <x v="0"/>
    <x v="0"/>
    <x v="0"/>
    <x v="0"/>
    <x v="0"/>
    <x v="0"/>
    <x v="0"/>
    <x v="0"/>
    <x v="0"/>
    <x v="0"/>
  </r>
  <r>
    <x v="0"/>
    <x v="4"/>
    <x v="5"/>
    <x v="26"/>
    <x v="3"/>
    <n v="0"/>
    <n v="0"/>
    <n v="0"/>
    <n v="0"/>
    <n v="0"/>
    <n v="0"/>
    <n v="0"/>
    <x v="0"/>
    <x v="0"/>
    <x v="0"/>
    <x v="0"/>
    <x v="0"/>
    <x v="0"/>
    <x v="0"/>
    <x v="0"/>
    <x v="0"/>
    <x v="0"/>
  </r>
  <r>
    <x v="0"/>
    <x v="4"/>
    <x v="5"/>
    <x v="27"/>
    <x v="3"/>
    <n v="0"/>
    <n v="48"/>
    <n v="48"/>
    <n v="1"/>
    <n v="16523"/>
    <n v="165230"/>
    <n v="0"/>
    <x v="0"/>
    <x v="0"/>
    <x v="0"/>
    <x v="0"/>
    <x v="0"/>
    <x v="0"/>
    <x v="0"/>
    <x v="0"/>
    <x v="0"/>
    <x v="0"/>
  </r>
  <r>
    <x v="0"/>
    <x v="4"/>
    <x v="5"/>
    <x v="29"/>
    <x v="3"/>
    <n v="0"/>
    <n v="0"/>
    <n v="0"/>
    <n v="0"/>
    <n v="0"/>
    <n v="0"/>
    <n v="0"/>
    <x v="0"/>
    <x v="0"/>
    <x v="0"/>
    <x v="0"/>
    <x v="0"/>
    <x v="0"/>
    <x v="0"/>
    <x v="0"/>
    <x v="0"/>
    <x v="0"/>
  </r>
  <r>
    <x v="0"/>
    <x v="4"/>
    <x v="6"/>
    <x v="30"/>
    <x v="3"/>
    <n v="25336.54"/>
    <n v="23294.27"/>
    <n v="48630.81"/>
    <n v="118"/>
    <n v="0"/>
    <n v="0"/>
    <n v="0"/>
    <x v="0"/>
    <x v="0"/>
    <x v="0"/>
    <x v="0"/>
    <x v="0"/>
    <x v="0"/>
    <x v="0"/>
    <x v="0"/>
    <x v="0"/>
    <x v="0"/>
  </r>
  <r>
    <x v="0"/>
    <x v="4"/>
    <x v="6"/>
    <x v="31"/>
    <x v="3"/>
    <n v="44441.89"/>
    <n v="35475.53"/>
    <n v="79917.42"/>
    <n v="217"/>
    <n v="34100"/>
    <n v="238700"/>
    <n v="2.34"/>
    <x v="0"/>
    <x v="0"/>
    <x v="0"/>
    <x v="0"/>
    <x v="0"/>
    <x v="0"/>
    <x v="0"/>
    <x v="0"/>
    <x v="0"/>
    <x v="0"/>
  </r>
  <r>
    <x v="0"/>
    <x v="4"/>
    <x v="6"/>
    <x v="32"/>
    <x v="3"/>
    <n v="30535.67"/>
    <n v="29011.62"/>
    <n v="59547.289999999994"/>
    <n v="235"/>
    <n v="17577"/>
    <n v="123039"/>
    <n v="3.39"/>
    <x v="0"/>
    <x v="0"/>
    <x v="0"/>
    <x v="0"/>
    <x v="0"/>
    <x v="0"/>
    <x v="0"/>
    <x v="0"/>
    <x v="0"/>
    <x v="0"/>
  </r>
  <r>
    <x v="0"/>
    <x v="4"/>
    <x v="6"/>
    <x v="33"/>
    <x v="3"/>
    <n v="17352.28"/>
    <n v="9462.98"/>
    <n v="26815.26"/>
    <n v="55"/>
    <n v="0"/>
    <n v="0"/>
    <n v="0"/>
    <x v="0"/>
    <x v="0"/>
    <x v="0"/>
    <x v="0"/>
    <x v="0"/>
    <x v="0"/>
    <x v="0"/>
    <x v="0"/>
    <x v="0"/>
    <x v="0"/>
  </r>
  <r>
    <x v="0"/>
    <x v="4"/>
    <x v="7"/>
    <x v="34"/>
    <x v="3"/>
    <n v="122.4"/>
    <n v="264.55"/>
    <n v="386.95000000000005"/>
    <n v="9"/>
    <n v="67177"/>
    <n v="470239"/>
    <n v="0.01"/>
    <x v="0"/>
    <x v="0"/>
    <x v="0"/>
    <x v="0"/>
    <x v="0"/>
    <x v="0"/>
    <x v="0"/>
    <x v="0"/>
    <x v="0"/>
    <x v="0"/>
  </r>
  <r>
    <x v="0"/>
    <x v="4"/>
    <x v="7"/>
    <x v="32"/>
    <x v="3"/>
    <n v="0"/>
    <n v="0"/>
    <n v="0"/>
    <n v="0"/>
    <n v="17577"/>
    <n v="123039"/>
    <n v="0"/>
    <x v="0"/>
    <x v="0"/>
    <x v="0"/>
    <x v="0"/>
    <x v="0"/>
    <x v="0"/>
    <x v="0"/>
    <x v="0"/>
    <x v="0"/>
    <x v="0"/>
  </r>
  <r>
    <x v="0"/>
    <x v="4"/>
    <x v="8"/>
    <x v="35"/>
    <x v="3"/>
    <n v="296.13"/>
    <n v="1132.77"/>
    <n v="1428.9"/>
    <n v="10"/>
    <n v="0"/>
    <n v="0"/>
    <n v="0"/>
    <x v="0"/>
    <x v="0"/>
    <x v="0"/>
    <x v="0"/>
    <x v="0"/>
    <x v="0"/>
    <x v="0"/>
    <x v="0"/>
    <x v="0"/>
    <x v="0"/>
  </r>
  <r>
    <x v="0"/>
    <x v="4"/>
    <x v="8"/>
    <x v="36"/>
    <x v="3"/>
    <n v="685.45"/>
    <n v="229.08"/>
    <n v="914.53000000000009"/>
    <n v="20"/>
    <n v="0"/>
    <n v="0"/>
    <n v="0"/>
    <x v="0"/>
    <x v="0"/>
    <x v="0"/>
    <x v="0"/>
    <x v="0"/>
    <x v="0"/>
    <x v="0"/>
    <x v="0"/>
    <x v="0"/>
    <x v="0"/>
  </r>
  <r>
    <x v="0"/>
    <x v="4"/>
    <x v="9"/>
    <x v="37"/>
    <x v="3"/>
    <n v="19057.45"/>
    <n v="5815.94"/>
    <n v="24873.39"/>
    <n v="44"/>
    <n v="32023"/>
    <n v="224161"/>
    <n v="0.78"/>
    <x v="0"/>
    <x v="0"/>
    <x v="0"/>
    <x v="0"/>
    <x v="0"/>
    <x v="0"/>
    <x v="0"/>
    <x v="0"/>
    <x v="0"/>
    <x v="0"/>
  </r>
  <r>
    <x v="0"/>
    <x v="4"/>
    <x v="9"/>
    <x v="38"/>
    <x v="3"/>
    <n v="0"/>
    <n v="0"/>
    <n v="0"/>
    <n v="0"/>
    <n v="0"/>
    <n v="0"/>
    <n v="0"/>
    <x v="0"/>
    <x v="0"/>
    <x v="0"/>
    <x v="0"/>
    <x v="0"/>
    <x v="0"/>
    <x v="0"/>
    <x v="0"/>
    <x v="0"/>
    <x v="0"/>
  </r>
  <r>
    <x v="0"/>
    <x v="4"/>
    <x v="9"/>
    <x v="39"/>
    <x v="3"/>
    <n v="17574.38"/>
    <n v="7961.84"/>
    <n v="25536.22"/>
    <n v="63"/>
    <n v="18352"/>
    <n v="128464"/>
    <n v="1.39"/>
    <x v="0"/>
    <x v="0"/>
    <x v="0"/>
    <x v="0"/>
    <x v="0"/>
    <x v="0"/>
    <x v="0"/>
    <x v="0"/>
    <x v="0"/>
    <x v="0"/>
  </r>
  <r>
    <x v="0"/>
    <x v="4"/>
    <x v="9"/>
    <x v="40"/>
    <x v="3"/>
    <n v="10968.32"/>
    <n v="1777.18"/>
    <n v="12745.5"/>
    <n v="22"/>
    <n v="28923"/>
    <n v="202461"/>
    <n v="0.44"/>
    <x v="0"/>
    <x v="0"/>
    <x v="0"/>
    <x v="0"/>
    <x v="0"/>
    <x v="0"/>
    <x v="0"/>
    <x v="0"/>
    <x v="0"/>
    <x v="0"/>
  </r>
  <r>
    <x v="0"/>
    <x v="4"/>
    <x v="9"/>
    <x v="41"/>
    <x v="3"/>
    <n v="5488.36"/>
    <n v="1960.14"/>
    <n v="7448.5"/>
    <n v="13"/>
    <n v="0"/>
    <n v="0"/>
    <n v="0"/>
    <x v="0"/>
    <x v="0"/>
    <x v="0"/>
    <x v="0"/>
    <x v="0"/>
    <x v="0"/>
    <x v="0"/>
    <x v="0"/>
    <x v="0"/>
    <x v="0"/>
  </r>
  <r>
    <x v="0"/>
    <x v="4"/>
    <x v="10"/>
    <x v="42"/>
    <x v="3"/>
    <n v="118.02"/>
    <n v="300.45999999999998"/>
    <n v="418.47999999999996"/>
    <n v="4"/>
    <n v="0"/>
    <n v="0"/>
    <n v="0"/>
    <x v="0"/>
    <x v="0"/>
    <x v="0"/>
    <x v="0"/>
    <x v="0"/>
    <x v="0"/>
    <x v="0"/>
    <x v="0"/>
    <x v="0"/>
    <x v="0"/>
  </r>
  <r>
    <x v="0"/>
    <x v="4"/>
    <x v="10"/>
    <x v="43"/>
    <x v="3"/>
    <n v="3951.93"/>
    <n v="1659.53"/>
    <n v="5611.46"/>
    <n v="27"/>
    <n v="0"/>
    <n v="0"/>
    <n v="0"/>
    <x v="0"/>
    <x v="0"/>
    <x v="0"/>
    <x v="0"/>
    <x v="0"/>
    <x v="0"/>
    <x v="0"/>
    <x v="0"/>
    <x v="0"/>
    <x v="0"/>
  </r>
  <r>
    <x v="0"/>
    <x v="4"/>
    <x v="10"/>
    <x v="44"/>
    <x v="3"/>
    <n v="2335.06"/>
    <n v="2348.37"/>
    <n v="4683.43"/>
    <n v="25"/>
    <n v="23777"/>
    <n v="237770"/>
    <n v="0.2"/>
    <x v="0"/>
    <x v="0"/>
    <x v="0"/>
    <x v="0"/>
    <x v="0"/>
    <x v="0"/>
    <x v="0"/>
    <x v="0"/>
    <x v="0"/>
    <x v="0"/>
  </r>
  <r>
    <x v="0"/>
    <x v="4"/>
    <x v="10"/>
    <x v="45"/>
    <x v="3"/>
    <n v="656.64"/>
    <n v="393.94"/>
    <n v="1050.58"/>
    <n v="11"/>
    <n v="0"/>
    <n v="0"/>
    <n v="0"/>
    <x v="0"/>
    <x v="0"/>
    <x v="0"/>
    <x v="0"/>
    <x v="0"/>
    <x v="0"/>
    <x v="0"/>
    <x v="0"/>
    <x v="0"/>
    <x v="0"/>
  </r>
  <r>
    <x v="0"/>
    <x v="4"/>
    <x v="10"/>
    <x v="46"/>
    <x v="3"/>
    <n v="957.6"/>
    <n v="186.88"/>
    <n v="1144.48"/>
    <n v="14"/>
    <n v="0"/>
    <n v="0"/>
    <n v="0"/>
    <x v="0"/>
    <x v="0"/>
    <x v="0"/>
    <x v="0"/>
    <x v="0"/>
    <x v="0"/>
    <x v="0"/>
    <x v="0"/>
    <x v="0"/>
    <x v="0"/>
  </r>
  <r>
    <x v="0"/>
    <x v="4"/>
    <x v="10"/>
    <x v="47"/>
    <x v="3"/>
    <n v="0"/>
    <n v="0"/>
    <n v="0"/>
    <n v="0"/>
    <n v="0"/>
    <n v="0"/>
    <n v="0"/>
    <x v="0"/>
    <x v="0"/>
    <x v="0"/>
    <x v="0"/>
    <x v="0"/>
    <x v="0"/>
    <x v="0"/>
    <x v="0"/>
    <x v="0"/>
    <x v="0"/>
  </r>
  <r>
    <x v="0"/>
    <x v="4"/>
    <x v="10"/>
    <x v="48"/>
    <x v="3"/>
    <n v="132"/>
    <n v="429"/>
    <n v="561"/>
    <n v="7"/>
    <n v="33077"/>
    <n v="330770"/>
    <n v="0.02"/>
    <x v="0"/>
    <x v="0"/>
    <x v="0"/>
    <x v="0"/>
    <x v="0"/>
    <x v="0"/>
    <x v="0"/>
    <x v="0"/>
    <x v="0"/>
    <x v="0"/>
  </r>
  <r>
    <x v="0"/>
    <x v="4"/>
    <x v="10"/>
    <x v="49"/>
    <x v="3"/>
    <n v="335.01"/>
    <n v="281.47000000000003"/>
    <n v="616.48"/>
    <n v="8"/>
    <n v="67177"/>
    <n v="671770"/>
    <n v="0.01"/>
    <x v="0"/>
    <x v="0"/>
    <x v="0"/>
    <x v="0"/>
    <x v="0"/>
    <x v="0"/>
    <x v="0"/>
    <x v="0"/>
    <x v="0"/>
    <x v="0"/>
  </r>
  <r>
    <x v="0"/>
    <x v="4"/>
    <x v="10"/>
    <x v="50"/>
    <x v="3"/>
    <n v="0"/>
    <n v="0"/>
    <n v="0"/>
    <n v="0"/>
    <n v="36177"/>
    <n v="361770"/>
    <n v="0"/>
    <x v="0"/>
    <x v="0"/>
    <x v="0"/>
    <x v="0"/>
    <x v="0"/>
    <x v="0"/>
    <x v="0"/>
    <x v="0"/>
    <x v="0"/>
    <x v="0"/>
  </r>
  <r>
    <x v="0"/>
    <x v="4"/>
    <x v="10"/>
    <x v="51"/>
    <x v="3"/>
    <n v="0"/>
    <n v="0"/>
    <n v="0"/>
    <n v="0"/>
    <n v="14477"/>
    <n v="144770"/>
    <n v="0"/>
    <x v="0"/>
    <x v="0"/>
    <x v="0"/>
    <x v="0"/>
    <x v="0"/>
    <x v="0"/>
    <x v="0"/>
    <x v="0"/>
    <x v="0"/>
    <x v="0"/>
  </r>
  <r>
    <x v="0"/>
    <x v="4"/>
    <x v="11"/>
    <x v="52"/>
    <x v="3"/>
    <n v="0"/>
    <n v="0"/>
    <n v="0"/>
    <n v="0"/>
    <n v="0"/>
    <n v="0"/>
    <n v="0"/>
    <x v="0"/>
    <x v="0"/>
    <x v="0"/>
    <x v="0"/>
    <x v="0"/>
    <x v="0"/>
    <x v="0"/>
    <x v="0"/>
    <x v="0"/>
    <x v="0"/>
  </r>
  <r>
    <x v="0"/>
    <x v="4"/>
    <x v="12"/>
    <x v="53"/>
    <x v="3"/>
    <n v="163.19999999999999"/>
    <n v="652.79999999999995"/>
    <n v="816"/>
    <n v="1"/>
    <n v="0"/>
    <n v="0"/>
    <n v="0"/>
    <x v="0"/>
    <x v="0"/>
    <x v="0"/>
    <x v="0"/>
    <x v="0"/>
    <x v="0"/>
    <x v="0"/>
    <x v="0"/>
    <x v="0"/>
    <x v="0"/>
  </r>
  <r>
    <x v="0"/>
    <x v="4"/>
    <x v="12"/>
    <x v="54"/>
    <x v="3"/>
    <n v="0"/>
    <n v="0"/>
    <n v="0"/>
    <n v="0"/>
    <n v="0"/>
    <n v="0"/>
    <n v="0"/>
    <x v="0"/>
    <x v="0"/>
    <x v="0"/>
    <x v="0"/>
    <x v="0"/>
    <x v="0"/>
    <x v="0"/>
    <x v="0"/>
    <x v="0"/>
    <x v="0"/>
  </r>
  <r>
    <x v="0"/>
    <x v="4"/>
    <x v="12"/>
    <x v="55"/>
    <x v="3"/>
    <n v="0"/>
    <n v="0"/>
    <n v="0"/>
    <n v="0"/>
    <n v="0"/>
    <n v="0"/>
    <n v="0"/>
    <x v="0"/>
    <x v="0"/>
    <x v="0"/>
    <x v="0"/>
    <x v="0"/>
    <x v="0"/>
    <x v="0"/>
    <x v="0"/>
    <x v="0"/>
    <x v="0"/>
  </r>
  <r>
    <x v="0"/>
    <x v="4"/>
    <x v="13"/>
    <x v="56"/>
    <x v="3"/>
    <n v="0"/>
    <n v="0"/>
    <n v="0"/>
    <n v="0"/>
    <n v="0"/>
    <n v="0"/>
    <n v="0"/>
    <x v="0"/>
    <x v="0"/>
    <x v="0"/>
    <x v="0"/>
    <x v="0"/>
    <x v="0"/>
    <x v="0"/>
    <x v="0"/>
    <x v="0"/>
    <x v="0"/>
  </r>
  <r>
    <x v="0"/>
    <x v="4"/>
    <x v="13"/>
    <x v="57"/>
    <x v="3"/>
    <n v="3503.62"/>
    <n v="503.07"/>
    <n v="4006.69"/>
    <n v="14"/>
    <n v="24273"/>
    <n v="242730"/>
    <n v="0.17"/>
    <x v="0"/>
    <x v="0"/>
    <x v="0"/>
    <x v="0"/>
    <x v="0"/>
    <x v="0"/>
    <x v="0"/>
    <x v="0"/>
    <x v="0"/>
    <x v="0"/>
  </r>
  <r>
    <x v="0"/>
    <x v="4"/>
    <x v="13"/>
    <x v="58"/>
    <x v="3"/>
    <n v="754.66"/>
    <n v="4171.34"/>
    <n v="4926"/>
    <n v="28"/>
    <n v="0"/>
    <n v="0"/>
    <n v="0"/>
    <x v="0"/>
    <x v="0"/>
    <x v="0"/>
    <x v="0"/>
    <x v="0"/>
    <x v="0"/>
    <x v="0"/>
    <x v="0"/>
    <x v="0"/>
    <x v="0"/>
  </r>
  <r>
    <x v="0"/>
    <x v="4"/>
    <x v="34"/>
    <x v="129"/>
    <x v="3"/>
    <n v="0"/>
    <n v="0"/>
    <n v="0"/>
    <n v="0"/>
    <e v="#N/A"/>
    <e v="#N/A"/>
    <n v="0"/>
    <x v="0"/>
    <x v="0"/>
    <x v="0"/>
    <x v="0"/>
    <x v="0"/>
    <x v="0"/>
    <x v="0"/>
    <x v="0"/>
    <x v="0"/>
    <x v="0"/>
  </r>
  <r>
    <x v="0"/>
    <x v="4"/>
    <x v="14"/>
    <x v="130"/>
    <x v="3"/>
    <n v="827.03"/>
    <n v="2877.58"/>
    <n v="3704.6099999999997"/>
    <n v="87"/>
    <e v="#N/A"/>
    <e v="#N/A"/>
    <n v="0"/>
    <x v="0"/>
    <x v="0"/>
    <x v="0"/>
    <x v="0"/>
    <x v="0"/>
    <x v="0"/>
    <x v="0"/>
    <x v="0"/>
    <x v="0"/>
    <x v="0"/>
  </r>
  <r>
    <x v="0"/>
    <x v="4"/>
    <x v="15"/>
    <x v="60"/>
    <x v="3"/>
    <n v="0"/>
    <n v="0"/>
    <n v="0"/>
    <n v="0"/>
    <n v="0"/>
    <n v="0"/>
    <n v="0"/>
    <x v="0"/>
    <x v="0"/>
    <x v="0"/>
    <x v="0"/>
    <x v="0"/>
    <x v="0"/>
    <x v="0"/>
    <x v="0"/>
    <x v="0"/>
    <x v="0"/>
  </r>
  <r>
    <x v="0"/>
    <x v="4"/>
    <x v="16"/>
    <x v="61"/>
    <x v="3"/>
    <n v="378"/>
    <n v="0"/>
    <n v="378"/>
    <n v="2"/>
    <n v="0"/>
    <n v="0"/>
    <n v="0"/>
    <x v="0"/>
    <x v="0"/>
    <x v="0"/>
    <x v="0"/>
    <x v="0"/>
    <x v="0"/>
    <x v="0"/>
    <x v="0"/>
    <x v="0"/>
    <x v="0"/>
  </r>
  <r>
    <x v="0"/>
    <x v="4"/>
    <x v="17"/>
    <x v="62"/>
    <x v="3"/>
    <n v="72"/>
    <n v="240.83"/>
    <n v="312.83000000000004"/>
    <n v="16"/>
    <n v="0"/>
    <n v="0"/>
    <n v="0"/>
    <x v="0"/>
    <x v="0"/>
    <x v="0"/>
    <x v="0"/>
    <x v="0"/>
    <x v="0"/>
    <x v="0"/>
    <x v="0"/>
    <x v="0"/>
    <x v="0"/>
  </r>
  <r>
    <x v="0"/>
    <x v="4"/>
    <x v="17"/>
    <x v="63"/>
    <x v="3"/>
    <n v="36.799999999999997"/>
    <n v="12.92"/>
    <n v="49.72"/>
    <n v="7"/>
    <n v="0"/>
    <n v="0"/>
    <n v="0"/>
    <x v="0"/>
    <x v="0"/>
    <x v="0"/>
    <x v="0"/>
    <x v="0"/>
    <x v="0"/>
    <x v="0"/>
    <x v="0"/>
    <x v="0"/>
    <x v="0"/>
  </r>
  <r>
    <x v="0"/>
    <x v="4"/>
    <x v="18"/>
    <x v="64"/>
    <x v="3"/>
    <n v="10913.94"/>
    <n v="877.16"/>
    <n v="11791.1"/>
    <n v="71"/>
    <n v="22723"/>
    <n v="159061"/>
    <n v="0.52"/>
    <x v="0"/>
    <x v="0"/>
    <x v="0"/>
    <x v="0"/>
    <x v="0"/>
    <x v="0"/>
    <x v="0"/>
    <x v="0"/>
    <x v="0"/>
    <x v="0"/>
  </r>
  <r>
    <x v="0"/>
    <x v="4"/>
    <x v="18"/>
    <x v="65"/>
    <x v="3"/>
    <n v="0"/>
    <n v="179.48"/>
    <n v="179.48"/>
    <n v="5"/>
    <n v="0"/>
    <n v="0"/>
    <n v="0"/>
    <x v="0"/>
    <x v="0"/>
    <x v="0"/>
    <x v="0"/>
    <x v="0"/>
    <x v="0"/>
    <x v="0"/>
    <x v="0"/>
    <x v="0"/>
    <x v="0"/>
  </r>
  <r>
    <x v="0"/>
    <x v="4"/>
    <x v="19"/>
    <x v="66"/>
    <x v="3"/>
    <n v="0"/>
    <n v="0"/>
    <n v="0"/>
    <n v="0"/>
    <n v="0"/>
    <n v="0"/>
    <n v="0"/>
    <x v="0"/>
    <x v="0"/>
    <x v="0"/>
    <x v="0"/>
    <x v="0"/>
    <x v="0"/>
    <x v="0"/>
    <x v="0"/>
    <x v="0"/>
    <x v="0"/>
  </r>
  <r>
    <x v="0"/>
    <x v="4"/>
    <x v="20"/>
    <x v="67"/>
    <x v="3"/>
    <n v="41325.32"/>
    <n v="6541.54"/>
    <n v="47866.86"/>
    <n v="25"/>
    <n v="0"/>
    <n v="0"/>
    <n v="0"/>
    <x v="0"/>
    <x v="0"/>
    <x v="0"/>
    <x v="0"/>
    <x v="0"/>
    <x v="0"/>
    <x v="0"/>
    <x v="0"/>
    <x v="0"/>
    <x v="0"/>
  </r>
  <r>
    <x v="0"/>
    <x v="4"/>
    <x v="20"/>
    <x v="68"/>
    <x v="3"/>
    <n v="57086.01"/>
    <n v="42489.919999999998"/>
    <n v="99575.93"/>
    <n v="67"/>
    <n v="0"/>
    <n v="0"/>
    <n v="0"/>
    <x v="0"/>
    <x v="0"/>
    <x v="0"/>
    <x v="0"/>
    <x v="0"/>
    <x v="0"/>
    <x v="0"/>
    <x v="0"/>
    <x v="0"/>
    <x v="0"/>
  </r>
  <r>
    <x v="0"/>
    <x v="4"/>
    <x v="21"/>
    <x v="69"/>
    <x v="3"/>
    <n v="7730.6"/>
    <n v="6233.72"/>
    <n v="13964.32"/>
    <n v="67"/>
    <n v="31000"/>
    <n v="310000"/>
    <n v="0.45"/>
    <x v="0"/>
    <x v="0"/>
    <x v="0"/>
    <x v="0"/>
    <x v="0"/>
    <x v="0"/>
    <x v="0"/>
    <x v="0"/>
    <x v="0"/>
    <x v="0"/>
  </r>
  <r>
    <x v="0"/>
    <x v="4"/>
    <x v="21"/>
    <x v="70"/>
    <x v="3"/>
    <n v="1901.46"/>
    <n v="1742.48"/>
    <n v="3643.94"/>
    <n v="22"/>
    <n v="62000"/>
    <n v="620000"/>
    <n v="0.06"/>
    <x v="0"/>
    <x v="0"/>
    <x v="0"/>
    <x v="0"/>
    <x v="0"/>
    <x v="0"/>
    <x v="0"/>
    <x v="0"/>
    <x v="0"/>
    <x v="0"/>
  </r>
  <r>
    <x v="0"/>
    <x v="4"/>
    <x v="21"/>
    <x v="71"/>
    <x v="3"/>
    <n v="1624.27"/>
    <n v="2541.5700000000002"/>
    <n v="4165.84"/>
    <n v="23"/>
    <n v="50623"/>
    <n v="506230"/>
    <n v="0.08"/>
    <x v="0"/>
    <x v="0"/>
    <x v="0"/>
    <x v="0"/>
    <x v="0"/>
    <x v="0"/>
    <x v="0"/>
    <x v="0"/>
    <x v="0"/>
    <x v="0"/>
  </r>
  <r>
    <x v="0"/>
    <x v="4"/>
    <x v="21"/>
    <x v="72"/>
    <x v="3"/>
    <n v="7916.39"/>
    <n v="6517"/>
    <n v="14433.39"/>
    <n v="56"/>
    <n v="29977"/>
    <n v="299770"/>
    <n v="0.48"/>
    <x v="0"/>
    <x v="0"/>
    <x v="0"/>
    <x v="0"/>
    <x v="0"/>
    <x v="0"/>
    <x v="0"/>
    <x v="0"/>
    <x v="0"/>
    <x v="0"/>
  </r>
  <r>
    <x v="0"/>
    <x v="4"/>
    <x v="21"/>
    <x v="73"/>
    <x v="3"/>
    <n v="0"/>
    <n v="0"/>
    <n v="0"/>
    <n v="0"/>
    <n v="27900"/>
    <n v="279000"/>
    <n v="0"/>
    <x v="0"/>
    <x v="0"/>
    <x v="0"/>
    <x v="0"/>
    <x v="0"/>
    <x v="0"/>
    <x v="0"/>
    <x v="0"/>
    <x v="0"/>
    <x v="0"/>
  </r>
  <r>
    <x v="0"/>
    <x v="4"/>
    <x v="22"/>
    <x v="74"/>
    <x v="3"/>
    <n v="651.12"/>
    <n v="2178.73"/>
    <n v="2829.85"/>
    <n v="13"/>
    <n v="13423"/>
    <n v="134230"/>
    <n v="0.21"/>
    <x v="0"/>
    <x v="0"/>
    <x v="0"/>
    <x v="0"/>
    <x v="0"/>
    <x v="0"/>
    <x v="0"/>
    <x v="0"/>
    <x v="0"/>
    <x v="0"/>
  </r>
  <r>
    <x v="0"/>
    <x v="4"/>
    <x v="22"/>
    <x v="75"/>
    <x v="3"/>
    <n v="1683.88"/>
    <n v="838.62"/>
    <n v="2522.5"/>
    <n v="16"/>
    <n v="14477"/>
    <n v="144770"/>
    <n v="0.17"/>
    <x v="0"/>
    <x v="0"/>
    <x v="0"/>
    <x v="0"/>
    <x v="0"/>
    <x v="0"/>
    <x v="0"/>
    <x v="0"/>
    <x v="0"/>
    <x v="0"/>
  </r>
  <r>
    <x v="0"/>
    <x v="4"/>
    <x v="22"/>
    <x v="72"/>
    <x v="3"/>
    <n v="0"/>
    <n v="0"/>
    <n v="0"/>
    <n v="0"/>
    <n v="29977"/>
    <n v="299770"/>
    <n v="0"/>
    <x v="0"/>
    <x v="0"/>
    <x v="0"/>
    <x v="0"/>
    <x v="0"/>
    <x v="0"/>
    <x v="0"/>
    <x v="0"/>
    <x v="0"/>
    <x v="0"/>
  </r>
  <r>
    <x v="0"/>
    <x v="4"/>
    <x v="22"/>
    <x v="76"/>
    <x v="3"/>
    <n v="2532.7399999999998"/>
    <n v="2140.86"/>
    <n v="4673.6000000000004"/>
    <n v="18"/>
    <n v="13950"/>
    <n v="139500"/>
    <n v="0.34"/>
    <x v="0"/>
    <x v="0"/>
    <x v="0"/>
    <x v="0"/>
    <x v="0"/>
    <x v="0"/>
    <x v="0"/>
    <x v="0"/>
    <x v="0"/>
    <x v="0"/>
  </r>
  <r>
    <x v="0"/>
    <x v="4"/>
    <x v="22"/>
    <x v="121"/>
    <x v="3"/>
    <n v="2244.8200000000002"/>
    <n v="3574.49"/>
    <n v="5819.3099999999995"/>
    <n v="21"/>
    <e v="#N/A"/>
    <e v="#N/A"/>
    <n v="0"/>
    <x v="0"/>
    <x v="0"/>
    <x v="0"/>
    <x v="0"/>
    <x v="0"/>
    <x v="0"/>
    <x v="0"/>
    <x v="0"/>
    <x v="0"/>
    <x v="0"/>
  </r>
  <r>
    <x v="0"/>
    <x v="4"/>
    <x v="22"/>
    <x v="137"/>
    <x v="3"/>
    <n v="419.4"/>
    <n v="0"/>
    <n v="419.4"/>
    <n v="2"/>
    <e v="#N/A"/>
    <e v="#N/A"/>
    <n v="0"/>
    <x v="0"/>
    <x v="0"/>
    <x v="0"/>
    <x v="0"/>
    <x v="0"/>
    <x v="0"/>
    <x v="0"/>
    <x v="0"/>
    <x v="0"/>
    <x v="0"/>
  </r>
  <r>
    <x v="0"/>
    <x v="4"/>
    <x v="23"/>
    <x v="77"/>
    <x v="3"/>
    <n v="0"/>
    <n v="0"/>
    <n v="0"/>
    <n v="0"/>
    <n v="0"/>
    <n v="0"/>
    <n v="0"/>
    <x v="0"/>
    <x v="0"/>
    <x v="0"/>
    <x v="0"/>
    <x v="0"/>
    <x v="0"/>
    <x v="0"/>
    <x v="0"/>
    <x v="0"/>
    <x v="0"/>
  </r>
  <r>
    <x v="0"/>
    <x v="4"/>
    <x v="24"/>
    <x v="78"/>
    <x v="3"/>
    <n v="17520.939999999999"/>
    <n v="11764.44"/>
    <n v="29285.379999999997"/>
    <n v="679"/>
    <n v="20677"/>
    <n v="144739"/>
    <n v="1.42"/>
    <x v="0"/>
    <x v="0"/>
    <x v="0"/>
    <x v="0"/>
    <x v="0"/>
    <x v="0"/>
    <x v="0"/>
    <x v="0"/>
    <x v="0"/>
    <x v="0"/>
  </r>
  <r>
    <x v="0"/>
    <x v="4"/>
    <x v="24"/>
    <x v="79"/>
    <x v="3"/>
    <n v="635.28"/>
    <n v="239.07"/>
    <n v="874.34999999999991"/>
    <n v="19"/>
    <n v="20150"/>
    <n v="141050"/>
    <n v="0.04"/>
    <x v="0"/>
    <x v="0"/>
    <x v="0"/>
    <x v="0"/>
    <x v="0"/>
    <x v="0"/>
    <x v="0"/>
    <x v="0"/>
    <x v="0"/>
    <x v="0"/>
  </r>
  <r>
    <x v="0"/>
    <x v="4"/>
    <x v="24"/>
    <x v="81"/>
    <x v="3"/>
    <n v="925.3"/>
    <n v="452.65"/>
    <n v="1377.9499999999998"/>
    <n v="30"/>
    <n v="18600"/>
    <n v="130200"/>
    <n v="7.0000000000000007E-2"/>
    <x v="0"/>
    <x v="0"/>
    <x v="0"/>
    <x v="0"/>
    <x v="0"/>
    <x v="0"/>
    <x v="0"/>
    <x v="0"/>
    <x v="0"/>
    <x v="0"/>
  </r>
  <r>
    <x v="0"/>
    <x v="4"/>
    <x v="24"/>
    <x v="82"/>
    <x v="3"/>
    <n v="32375.88"/>
    <n v="16557.43"/>
    <n v="48933.31"/>
    <n v="1213"/>
    <n v="18600"/>
    <n v="130200"/>
    <n v="2.63"/>
    <x v="0"/>
    <x v="0"/>
    <x v="0"/>
    <x v="0"/>
    <x v="0"/>
    <x v="0"/>
    <x v="0"/>
    <x v="0"/>
    <x v="0"/>
    <x v="0"/>
  </r>
  <r>
    <x v="0"/>
    <x v="4"/>
    <x v="24"/>
    <x v="122"/>
    <x v="3"/>
    <n v="1495.89"/>
    <n v="710.58"/>
    <n v="2206.4700000000003"/>
    <n v="58"/>
    <e v="#N/A"/>
    <e v="#N/A"/>
    <n v="0"/>
    <x v="0"/>
    <x v="0"/>
    <x v="0"/>
    <x v="0"/>
    <x v="0"/>
    <x v="0"/>
    <x v="0"/>
    <x v="0"/>
    <x v="0"/>
    <x v="0"/>
  </r>
  <r>
    <x v="0"/>
    <x v="4"/>
    <x v="24"/>
    <x v="83"/>
    <x v="3"/>
    <n v="7.2"/>
    <n v="0"/>
    <n v="7.2"/>
    <n v="1"/>
    <n v="17050"/>
    <n v="119350"/>
    <n v="0"/>
    <x v="0"/>
    <x v="0"/>
    <x v="0"/>
    <x v="0"/>
    <x v="0"/>
    <x v="0"/>
    <x v="0"/>
    <x v="0"/>
    <x v="0"/>
    <x v="0"/>
  </r>
  <r>
    <x v="0"/>
    <x v="4"/>
    <x v="24"/>
    <x v="123"/>
    <x v="3"/>
    <n v="0"/>
    <n v="0"/>
    <n v="0"/>
    <n v="0"/>
    <n v="29977"/>
    <n v="209839"/>
    <n v="0"/>
    <x v="0"/>
    <x v="0"/>
    <x v="0"/>
    <x v="0"/>
    <x v="0"/>
    <x v="0"/>
    <x v="0"/>
    <x v="0"/>
    <x v="0"/>
    <x v="0"/>
  </r>
  <r>
    <x v="0"/>
    <x v="4"/>
    <x v="24"/>
    <x v="10"/>
    <x v="3"/>
    <n v="399.6"/>
    <n v="0"/>
    <n v="399.6"/>
    <n v="9"/>
    <n v="44423"/>
    <n v="310961"/>
    <n v="0.01"/>
    <x v="0"/>
    <x v="0"/>
    <x v="0"/>
    <x v="0"/>
    <x v="0"/>
    <x v="0"/>
    <x v="0"/>
    <x v="0"/>
    <x v="0"/>
    <x v="0"/>
  </r>
  <r>
    <x v="0"/>
    <x v="4"/>
    <x v="24"/>
    <x v="131"/>
    <x v="3"/>
    <n v="8938.5499999999993"/>
    <n v="5718.66"/>
    <n v="14657.21"/>
    <n v="320"/>
    <e v="#N/A"/>
    <e v="#N/A"/>
    <n v="0"/>
    <x v="0"/>
    <x v="0"/>
    <x v="0"/>
    <x v="0"/>
    <x v="0"/>
    <x v="0"/>
    <x v="0"/>
    <x v="0"/>
    <x v="0"/>
    <x v="0"/>
  </r>
  <r>
    <x v="0"/>
    <x v="4"/>
    <x v="24"/>
    <x v="86"/>
    <x v="3"/>
    <n v="13478.01"/>
    <n v="6682.4"/>
    <n v="20160.41"/>
    <n v="480"/>
    <n v="15500"/>
    <n v="108500"/>
    <n v="1.3"/>
    <x v="0"/>
    <x v="0"/>
    <x v="0"/>
    <x v="0"/>
    <x v="0"/>
    <x v="0"/>
    <x v="0"/>
    <x v="0"/>
    <x v="0"/>
    <x v="0"/>
  </r>
  <r>
    <x v="0"/>
    <x v="4"/>
    <x v="26"/>
    <x v="87"/>
    <x v="3"/>
    <n v="0"/>
    <n v="0"/>
    <n v="0"/>
    <n v="0"/>
    <n v="4650"/>
    <n v="32550"/>
    <n v="0"/>
    <x v="0"/>
    <x v="0"/>
    <x v="0"/>
    <x v="0"/>
    <x v="0"/>
    <x v="0"/>
    <x v="0"/>
    <x v="0"/>
    <x v="0"/>
    <x v="0"/>
  </r>
  <r>
    <x v="0"/>
    <x v="4"/>
    <x v="26"/>
    <x v="88"/>
    <x v="3"/>
    <n v="0"/>
    <n v="0"/>
    <n v="0"/>
    <n v="0"/>
    <n v="4650"/>
    <n v="32550"/>
    <n v="0"/>
    <x v="0"/>
    <x v="0"/>
    <x v="0"/>
    <x v="0"/>
    <x v="0"/>
    <x v="0"/>
    <x v="0"/>
    <x v="0"/>
    <x v="0"/>
    <x v="0"/>
  </r>
  <r>
    <x v="0"/>
    <x v="4"/>
    <x v="27"/>
    <x v="89"/>
    <x v="3"/>
    <n v="0"/>
    <n v="0"/>
    <n v="0"/>
    <n v="0"/>
    <n v="6727"/>
    <n v="47089"/>
    <n v="0"/>
    <x v="0"/>
    <x v="0"/>
    <x v="0"/>
    <x v="0"/>
    <x v="0"/>
    <x v="0"/>
    <x v="0"/>
    <x v="0"/>
    <x v="0"/>
    <x v="0"/>
  </r>
  <r>
    <x v="0"/>
    <x v="4"/>
    <x v="27"/>
    <x v="90"/>
    <x v="3"/>
    <n v="0"/>
    <n v="0"/>
    <n v="0"/>
    <n v="0"/>
    <n v="6727"/>
    <n v="47089"/>
    <n v="0"/>
    <x v="0"/>
    <x v="0"/>
    <x v="0"/>
    <x v="0"/>
    <x v="0"/>
    <x v="0"/>
    <x v="0"/>
    <x v="0"/>
    <x v="0"/>
    <x v="0"/>
  </r>
  <r>
    <x v="0"/>
    <x v="4"/>
    <x v="27"/>
    <x v="91"/>
    <x v="3"/>
    <n v="0"/>
    <n v="0"/>
    <n v="0"/>
    <n v="0"/>
    <n v="6727"/>
    <n v="47089"/>
    <n v="0"/>
    <x v="0"/>
    <x v="0"/>
    <x v="0"/>
    <x v="0"/>
    <x v="0"/>
    <x v="0"/>
    <x v="0"/>
    <x v="0"/>
    <x v="0"/>
    <x v="0"/>
  </r>
  <r>
    <x v="0"/>
    <x v="4"/>
    <x v="28"/>
    <x v="92"/>
    <x v="3"/>
    <n v="0"/>
    <n v="0"/>
    <n v="0"/>
    <n v="0"/>
    <n v="0"/>
    <n v="0"/>
    <n v="0"/>
    <x v="0"/>
    <x v="0"/>
    <x v="0"/>
    <x v="0"/>
    <x v="0"/>
    <x v="0"/>
    <x v="0"/>
    <x v="0"/>
    <x v="0"/>
    <x v="0"/>
  </r>
  <r>
    <x v="0"/>
    <x v="4"/>
    <x v="29"/>
    <x v="93"/>
    <x v="3"/>
    <n v="1935.32"/>
    <n v="1201.68"/>
    <n v="3137"/>
    <n v="17"/>
    <n v="0"/>
    <n v="0"/>
    <n v="0"/>
    <x v="0"/>
    <x v="0"/>
    <x v="0"/>
    <x v="0"/>
    <x v="0"/>
    <x v="0"/>
    <x v="0"/>
    <x v="0"/>
    <x v="0"/>
    <x v="0"/>
  </r>
  <r>
    <x v="0"/>
    <x v="4"/>
    <x v="29"/>
    <x v="94"/>
    <x v="3"/>
    <n v="2379.31"/>
    <n v="370.01"/>
    <n v="2749.3199999999997"/>
    <n v="7"/>
    <n v="0"/>
    <n v="0"/>
    <n v="0"/>
    <x v="0"/>
    <x v="0"/>
    <x v="0"/>
    <x v="0"/>
    <x v="0"/>
    <x v="0"/>
    <x v="0"/>
    <x v="0"/>
    <x v="0"/>
    <x v="0"/>
  </r>
  <r>
    <x v="0"/>
    <x v="4"/>
    <x v="29"/>
    <x v="95"/>
    <x v="3"/>
    <n v="491.4"/>
    <n v="134.55000000000001"/>
    <n v="625.95000000000005"/>
    <n v="4"/>
    <n v="0"/>
    <n v="0"/>
    <n v="0"/>
    <x v="0"/>
    <x v="0"/>
    <x v="0"/>
    <x v="0"/>
    <x v="0"/>
    <x v="0"/>
    <x v="0"/>
    <x v="0"/>
    <x v="0"/>
    <x v="0"/>
  </r>
  <r>
    <x v="0"/>
    <x v="4"/>
    <x v="29"/>
    <x v="124"/>
    <x v="3"/>
    <n v="4523.82"/>
    <n v="4346.71"/>
    <n v="8870.5299999999988"/>
    <n v="40"/>
    <e v="#N/A"/>
    <e v="#N/A"/>
    <n v="0"/>
    <x v="0"/>
    <x v="0"/>
    <x v="0"/>
    <x v="0"/>
    <x v="0"/>
    <x v="0"/>
    <x v="0"/>
    <x v="0"/>
    <x v="0"/>
    <x v="0"/>
  </r>
  <r>
    <x v="0"/>
    <x v="4"/>
    <x v="29"/>
    <x v="96"/>
    <x v="3"/>
    <n v="3195.47"/>
    <n v="3827.12"/>
    <n v="7022.59"/>
    <n v="34"/>
    <n v="0"/>
    <n v="0"/>
    <n v="0"/>
    <x v="0"/>
    <x v="0"/>
    <x v="0"/>
    <x v="0"/>
    <x v="0"/>
    <x v="0"/>
    <x v="0"/>
    <x v="0"/>
    <x v="0"/>
    <x v="0"/>
  </r>
  <r>
    <x v="0"/>
    <x v="4"/>
    <x v="29"/>
    <x v="97"/>
    <x v="3"/>
    <n v="4506.18"/>
    <n v="6814.99"/>
    <n v="11321.17"/>
    <n v="35"/>
    <n v="17577"/>
    <n v="175770"/>
    <n v="0.64"/>
    <x v="0"/>
    <x v="0"/>
    <x v="0"/>
    <x v="0"/>
    <x v="0"/>
    <x v="0"/>
    <x v="0"/>
    <x v="0"/>
    <x v="0"/>
    <x v="0"/>
  </r>
  <r>
    <x v="0"/>
    <x v="4"/>
    <x v="30"/>
    <x v="98"/>
    <x v="3"/>
    <n v="13996.62"/>
    <n v="64029.86"/>
    <n v="78026.48"/>
    <n v="241"/>
    <n v="36177"/>
    <n v="253239"/>
    <n v="2.16"/>
    <x v="0"/>
    <x v="0"/>
    <x v="0"/>
    <x v="0"/>
    <x v="0"/>
    <x v="0"/>
    <x v="0"/>
    <x v="0"/>
    <x v="0"/>
    <x v="0"/>
  </r>
  <r>
    <x v="0"/>
    <x v="4"/>
    <x v="30"/>
    <x v="99"/>
    <x v="3"/>
    <n v="12754.23"/>
    <n v="94255.33"/>
    <n v="107009.56"/>
    <n v="403"/>
    <n v="16027"/>
    <n v="112189"/>
    <n v="6.68"/>
    <x v="0"/>
    <x v="0"/>
    <x v="0"/>
    <x v="0"/>
    <x v="0"/>
    <x v="0"/>
    <x v="0"/>
    <x v="0"/>
    <x v="0"/>
    <x v="0"/>
  </r>
  <r>
    <x v="0"/>
    <x v="4"/>
    <x v="30"/>
    <x v="100"/>
    <x v="3"/>
    <n v="10662.71"/>
    <n v="74041.259999999995"/>
    <n v="84703.97"/>
    <n v="300"/>
    <n v="14477"/>
    <n v="101339"/>
    <n v="5.85"/>
    <x v="0"/>
    <x v="0"/>
    <x v="0"/>
    <x v="0"/>
    <x v="0"/>
    <x v="0"/>
    <x v="0"/>
    <x v="0"/>
    <x v="0"/>
    <x v="0"/>
  </r>
  <r>
    <x v="0"/>
    <x v="4"/>
    <x v="30"/>
    <x v="101"/>
    <x v="3"/>
    <n v="4258.63"/>
    <n v="44935.39"/>
    <n v="49194.02"/>
    <n v="171"/>
    <n v="10323"/>
    <n v="72261"/>
    <n v="4.7699999999999996"/>
    <x v="0"/>
    <x v="0"/>
    <x v="0"/>
    <x v="0"/>
    <x v="0"/>
    <x v="0"/>
    <x v="0"/>
    <x v="0"/>
    <x v="0"/>
    <x v="0"/>
  </r>
  <r>
    <x v="0"/>
    <x v="4"/>
    <x v="30"/>
    <x v="102"/>
    <x v="3"/>
    <n v="1076.9000000000001"/>
    <n v="10798.84"/>
    <n v="11875.74"/>
    <n v="40"/>
    <n v="0"/>
    <n v="0"/>
    <n v="0"/>
    <x v="0"/>
    <x v="0"/>
    <x v="0"/>
    <x v="0"/>
    <x v="0"/>
    <x v="0"/>
    <x v="0"/>
    <x v="0"/>
    <x v="0"/>
    <x v="0"/>
  </r>
  <r>
    <x v="0"/>
    <x v="4"/>
    <x v="30"/>
    <x v="103"/>
    <x v="3"/>
    <n v="35.880000000000003"/>
    <n v="2714.92"/>
    <n v="2750.8"/>
    <n v="12"/>
    <n v="0"/>
    <n v="0"/>
    <n v="0"/>
    <x v="0"/>
    <x v="0"/>
    <x v="0"/>
    <x v="0"/>
    <x v="0"/>
    <x v="0"/>
    <x v="0"/>
    <x v="0"/>
    <x v="0"/>
    <x v="0"/>
  </r>
  <r>
    <x v="0"/>
    <x v="4"/>
    <x v="30"/>
    <x v="105"/>
    <x v="3"/>
    <n v="216.44"/>
    <n v="904.21"/>
    <n v="1120.6500000000001"/>
    <n v="3"/>
    <n v="0"/>
    <n v="0"/>
    <n v="0"/>
    <x v="0"/>
    <x v="0"/>
    <x v="0"/>
    <x v="0"/>
    <x v="0"/>
    <x v="0"/>
    <x v="0"/>
    <x v="0"/>
    <x v="0"/>
    <x v="0"/>
  </r>
  <r>
    <x v="0"/>
    <x v="4"/>
    <x v="30"/>
    <x v="106"/>
    <x v="3"/>
    <n v="3929.8"/>
    <n v="11520.17"/>
    <n v="15449.970000000001"/>
    <n v="37"/>
    <n v="17050"/>
    <n v="119350"/>
    <n v="0.91"/>
    <x v="0"/>
    <x v="0"/>
    <x v="0"/>
    <x v="0"/>
    <x v="0"/>
    <x v="0"/>
    <x v="0"/>
    <x v="0"/>
    <x v="0"/>
    <x v="0"/>
  </r>
  <r>
    <x v="0"/>
    <x v="4"/>
    <x v="30"/>
    <x v="138"/>
    <x v="3"/>
    <n v="4088.41"/>
    <n v="22250.080000000002"/>
    <n v="26338.49"/>
    <n v="112"/>
    <e v="#N/A"/>
    <e v="#N/A"/>
    <n v="0"/>
    <x v="0"/>
    <x v="0"/>
    <x v="0"/>
    <x v="0"/>
    <x v="0"/>
    <x v="0"/>
    <x v="0"/>
    <x v="0"/>
    <x v="0"/>
    <x v="0"/>
  </r>
  <r>
    <x v="0"/>
    <x v="4"/>
    <x v="31"/>
    <x v="107"/>
    <x v="3"/>
    <n v="3256.78"/>
    <n v="1888.07"/>
    <n v="5144.8500000000004"/>
    <n v="33"/>
    <n v="0"/>
    <n v="0"/>
    <n v="0"/>
    <x v="0"/>
    <x v="0"/>
    <x v="0"/>
    <x v="0"/>
    <x v="0"/>
    <x v="0"/>
    <x v="0"/>
    <x v="0"/>
    <x v="0"/>
    <x v="0"/>
  </r>
  <r>
    <x v="0"/>
    <x v="4"/>
    <x v="31"/>
    <x v="108"/>
    <x v="3"/>
    <n v="1596.3"/>
    <n v="348"/>
    <n v="1944.3"/>
    <n v="9"/>
    <n v="0"/>
    <n v="0"/>
    <n v="0"/>
    <x v="0"/>
    <x v="0"/>
    <x v="0"/>
    <x v="0"/>
    <x v="0"/>
    <x v="0"/>
    <x v="0"/>
    <x v="0"/>
    <x v="0"/>
    <x v="0"/>
  </r>
  <r>
    <x v="0"/>
    <x v="4"/>
    <x v="31"/>
    <x v="109"/>
    <x v="3"/>
    <n v="201.66"/>
    <n v="1819.04"/>
    <n v="2020.7"/>
    <n v="12"/>
    <n v="0"/>
    <n v="0"/>
    <n v="0"/>
    <x v="0"/>
    <x v="0"/>
    <x v="0"/>
    <x v="0"/>
    <x v="0"/>
    <x v="0"/>
    <x v="0"/>
    <x v="0"/>
    <x v="0"/>
    <x v="0"/>
  </r>
  <r>
    <x v="0"/>
    <x v="4"/>
    <x v="31"/>
    <x v="110"/>
    <x v="3"/>
    <n v="1178.8699999999999"/>
    <n v="1004.48"/>
    <n v="2183.35"/>
    <n v="16"/>
    <n v="0"/>
    <n v="0"/>
    <n v="0"/>
    <x v="0"/>
    <x v="0"/>
    <x v="0"/>
    <x v="0"/>
    <x v="0"/>
    <x v="0"/>
    <x v="0"/>
    <x v="0"/>
    <x v="0"/>
    <x v="0"/>
  </r>
  <r>
    <x v="0"/>
    <x v="4"/>
    <x v="31"/>
    <x v="111"/>
    <x v="3"/>
    <n v="2413.6999999999998"/>
    <n v="2798"/>
    <n v="5211.7"/>
    <n v="19"/>
    <n v="0"/>
    <n v="0"/>
    <n v="0"/>
    <x v="0"/>
    <x v="0"/>
    <x v="0"/>
    <x v="0"/>
    <x v="0"/>
    <x v="0"/>
    <x v="0"/>
    <x v="0"/>
    <x v="0"/>
    <x v="0"/>
  </r>
  <r>
    <x v="0"/>
    <x v="4"/>
    <x v="31"/>
    <x v="128"/>
    <x v="3"/>
    <n v="6.44"/>
    <n v="36.46"/>
    <n v="42.9"/>
    <n v="1"/>
    <e v="#N/A"/>
    <e v="#N/A"/>
    <n v="0"/>
    <x v="0"/>
    <x v="0"/>
    <x v="0"/>
    <x v="0"/>
    <x v="0"/>
    <x v="0"/>
    <x v="0"/>
    <x v="0"/>
    <x v="0"/>
    <x v="0"/>
  </r>
  <r>
    <x v="0"/>
    <x v="4"/>
    <x v="31"/>
    <x v="112"/>
    <x v="3"/>
    <n v="2533.9899999999998"/>
    <n v="3984.39"/>
    <n v="6518.3799999999992"/>
    <n v="123"/>
    <n v="13950"/>
    <n v="139500"/>
    <n v="0.47"/>
    <x v="0"/>
    <x v="0"/>
    <x v="0"/>
    <x v="0"/>
    <x v="0"/>
    <x v="0"/>
    <x v="0"/>
    <x v="0"/>
    <x v="0"/>
    <x v="0"/>
  </r>
  <r>
    <x v="0"/>
    <x v="4"/>
    <x v="32"/>
    <x v="114"/>
    <x v="3"/>
    <n v="4040.26"/>
    <n v="21661.27"/>
    <n v="25701.53"/>
    <n v="168"/>
    <n v="31000"/>
    <n v="217000"/>
    <n v="0.83"/>
    <x v="0"/>
    <x v="0"/>
    <x v="0"/>
    <x v="0"/>
    <x v="0"/>
    <x v="0"/>
    <x v="0"/>
    <x v="0"/>
    <x v="0"/>
    <x v="0"/>
  </r>
  <r>
    <x v="0"/>
    <x v="4"/>
    <x v="32"/>
    <x v="115"/>
    <x v="3"/>
    <n v="1592.63"/>
    <n v="16716.59"/>
    <n v="18309.22"/>
    <n v="48"/>
    <n v="0"/>
    <n v="0"/>
    <n v="0"/>
    <x v="0"/>
    <x v="0"/>
    <x v="0"/>
    <x v="0"/>
    <x v="0"/>
    <x v="0"/>
    <x v="0"/>
    <x v="0"/>
    <x v="0"/>
    <x v="0"/>
  </r>
  <r>
    <x v="0"/>
    <x v="4"/>
    <x v="32"/>
    <x v="116"/>
    <x v="3"/>
    <n v="837.42"/>
    <n v="6256.02"/>
    <n v="7093.4400000000005"/>
    <n v="31"/>
    <n v="0"/>
    <n v="0"/>
    <n v="0"/>
    <x v="0"/>
    <x v="0"/>
    <x v="0"/>
    <x v="0"/>
    <x v="0"/>
    <x v="0"/>
    <x v="0"/>
    <x v="0"/>
    <x v="0"/>
    <x v="0"/>
  </r>
  <r>
    <x v="0"/>
    <x v="4"/>
    <x v="32"/>
    <x v="132"/>
    <x v="3"/>
    <n v="284.95999999999998"/>
    <n v="2495.61"/>
    <n v="2780.57"/>
    <n v="38"/>
    <e v="#N/A"/>
    <e v="#N/A"/>
    <n v="0"/>
    <x v="0"/>
    <x v="0"/>
    <x v="0"/>
    <x v="0"/>
    <x v="0"/>
    <x v="0"/>
    <x v="0"/>
    <x v="0"/>
    <x v="0"/>
    <x v="0"/>
  </r>
  <r>
    <x v="0"/>
    <x v="4"/>
    <x v="33"/>
    <x v="117"/>
    <x v="3"/>
    <n v="857.62"/>
    <n v="1789.38"/>
    <n v="2647"/>
    <n v="10"/>
    <n v="0"/>
    <n v="0"/>
    <n v="0"/>
    <x v="0"/>
    <x v="0"/>
    <x v="0"/>
    <x v="0"/>
    <x v="0"/>
    <x v="0"/>
    <x v="0"/>
    <x v="0"/>
    <x v="0"/>
    <x v="0"/>
  </r>
  <r>
    <x v="0"/>
    <x v="4"/>
    <x v="33"/>
    <x v="118"/>
    <x v="3"/>
    <n v="1587.9"/>
    <n v="5451.61"/>
    <n v="7039.51"/>
    <n v="34"/>
    <n v="0"/>
    <n v="0"/>
    <n v="0"/>
    <x v="0"/>
    <x v="0"/>
    <x v="0"/>
    <x v="0"/>
    <x v="0"/>
    <x v="0"/>
    <x v="0"/>
    <x v="0"/>
    <x v="0"/>
    <x v="0"/>
  </r>
  <r>
    <x v="0"/>
    <x v="4"/>
    <x v="0"/>
    <x v="0"/>
    <x v="4"/>
    <n v="0"/>
    <n v="0"/>
    <n v="0"/>
    <n v="0"/>
    <n v="24475"/>
    <n v="171325"/>
    <n v="0"/>
    <x v="0"/>
    <x v="0"/>
    <x v="0"/>
    <x v="0"/>
    <x v="0"/>
    <x v="0"/>
    <x v="0"/>
    <x v="0"/>
    <x v="0"/>
    <x v="0"/>
  </r>
  <r>
    <x v="0"/>
    <x v="4"/>
    <x v="0"/>
    <x v="1"/>
    <x v="4"/>
    <n v="0"/>
    <n v="0"/>
    <n v="0"/>
    <n v="0"/>
    <n v="24383"/>
    <n v="170681"/>
    <n v="0"/>
    <x v="0"/>
    <x v="0"/>
    <x v="0"/>
    <x v="0"/>
    <x v="0"/>
    <x v="0"/>
    <x v="0"/>
    <x v="0"/>
    <x v="0"/>
    <x v="0"/>
  </r>
  <r>
    <x v="0"/>
    <x v="4"/>
    <x v="0"/>
    <x v="2"/>
    <x v="4"/>
    <n v="0"/>
    <n v="0"/>
    <n v="0"/>
    <n v="0"/>
    <n v="8165"/>
    <n v="57155"/>
    <n v="0"/>
    <x v="0"/>
    <x v="0"/>
    <x v="0"/>
    <x v="0"/>
    <x v="0"/>
    <x v="0"/>
    <x v="0"/>
    <x v="0"/>
    <x v="0"/>
    <x v="0"/>
  </r>
  <r>
    <x v="0"/>
    <x v="4"/>
    <x v="0"/>
    <x v="3"/>
    <x v="4"/>
    <n v="0"/>
    <n v="0"/>
    <n v="0"/>
    <n v="0"/>
    <n v="8437"/>
    <n v="59059"/>
    <n v="0"/>
    <x v="0"/>
    <x v="0"/>
    <x v="0"/>
    <x v="0"/>
    <x v="0"/>
    <x v="0"/>
    <x v="0"/>
    <x v="0"/>
    <x v="0"/>
    <x v="0"/>
  </r>
  <r>
    <x v="0"/>
    <x v="4"/>
    <x v="0"/>
    <x v="4"/>
    <x v="4"/>
    <n v="0"/>
    <n v="0"/>
    <n v="0"/>
    <n v="0"/>
    <n v="8437"/>
    <n v="59059"/>
    <n v="0"/>
    <x v="0"/>
    <x v="0"/>
    <x v="0"/>
    <x v="0"/>
    <x v="0"/>
    <x v="0"/>
    <x v="0"/>
    <x v="0"/>
    <x v="0"/>
    <x v="0"/>
  </r>
  <r>
    <x v="0"/>
    <x v="4"/>
    <x v="0"/>
    <x v="133"/>
    <x v="4"/>
    <n v="0"/>
    <n v="5232.1499999999996"/>
    <n v="5232.1499999999996"/>
    <n v="1"/>
    <n v="0"/>
    <n v="0"/>
    <n v="0"/>
    <x v="0"/>
    <x v="0"/>
    <x v="0"/>
    <x v="0"/>
    <x v="0"/>
    <x v="0"/>
    <x v="0"/>
    <x v="0"/>
    <x v="0"/>
    <x v="0"/>
  </r>
  <r>
    <x v="0"/>
    <x v="4"/>
    <x v="0"/>
    <x v="7"/>
    <x v="4"/>
    <n v="0"/>
    <n v="0"/>
    <n v="0"/>
    <n v="0"/>
    <n v="5821"/>
    <n v="40747"/>
    <n v="0"/>
    <x v="0"/>
    <x v="0"/>
    <x v="0"/>
    <x v="0"/>
    <x v="0"/>
    <x v="0"/>
    <x v="0"/>
    <x v="0"/>
    <x v="0"/>
    <x v="0"/>
  </r>
  <r>
    <x v="0"/>
    <x v="4"/>
    <x v="0"/>
    <x v="8"/>
    <x v="4"/>
    <n v="0"/>
    <n v="0"/>
    <n v="0"/>
    <n v="0"/>
    <n v="0"/>
    <n v="0"/>
    <n v="0"/>
    <x v="0"/>
    <x v="0"/>
    <x v="0"/>
    <x v="0"/>
    <x v="0"/>
    <x v="0"/>
    <x v="0"/>
    <x v="0"/>
    <x v="0"/>
    <x v="0"/>
  </r>
  <r>
    <x v="0"/>
    <x v="4"/>
    <x v="0"/>
    <x v="119"/>
    <x v="4"/>
    <n v="0"/>
    <n v="0"/>
    <n v="0"/>
    <n v="0"/>
    <e v="#N/A"/>
    <e v="#N/A"/>
    <n v="0"/>
    <x v="0"/>
    <x v="0"/>
    <x v="0"/>
    <x v="0"/>
    <x v="0"/>
    <x v="0"/>
    <x v="0"/>
    <x v="0"/>
    <x v="0"/>
    <x v="0"/>
  </r>
  <r>
    <x v="0"/>
    <x v="4"/>
    <x v="0"/>
    <x v="134"/>
    <x v="4"/>
    <n v="0"/>
    <n v="0"/>
    <n v="0"/>
    <n v="0"/>
    <e v="#N/A"/>
    <e v="#N/A"/>
    <n v="0"/>
    <x v="0"/>
    <x v="0"/>
    <x v="0"/>
    <x v="0"/>
    <x v="0"/>
    <x v="0"/>
    <x v="0"/>
    <x v="0"/>
    <x v="0"/>
    <x v="0"/>
  </r>
  <r>
    <x v="0"/>
    <x v="4"/>
    <x v="0"/>
    <x v="135"/>
    <x v="4"/>
    <n v="0"/>
    <n v="0"/>
    <n v="0"/>
    <n v="0"/>
    <e v="#N/A"/>
    <e v="#N/A"/>
    <n v="0"/>
    <x v="0"/>
    <x v="0"/>
    <x v="0"/>
    <x v="0"/>
    <x v="0"/>
    <x v="0"/>
    <x v="0"/>
    <x v="0"/>
    <x v="0"/>
    <x v="0"/>
  </r>
  <r>
    <x v="0"/>
    <x v="4"/>
    <x v="1"/>
    <x v="9"/>
    <x v="4"/>
    <n v="24986.53"/>
    <n v="364506.2"/>
    <n v="389492.73"/>
    <n v="55"/>
    <n v="0"/>
    <n v="0"/>
    <n v="0"/>
    <x v="0"/>
    <x v="0"/>
    <x v="0"/>
    <x v="0"/>
    <x v="0"/>
    <x v="0"/>
    <x v="0"/>
    <x v="0"/>
    <x v="0"/>
    <x v="0"/>
  </r>
  <r>
    <x v="0"/>
    <x v="4"/>
    <x v="1"/>
    <x v="10"/>
    <x v="4"/>
    <n v="15193.47"/>
    <n v="1095270"/>
    <n v="1110463.47"/>
    <n v="64"/>
    <n v="44423"/>
    <n v="310961"/>
    <n v="25"/>
    <x v="0"/>
    <x v="0"/>
    <x v="0"/>
    <x v="0"/>
    <x v="0"/>
    <x v="0"/>
    <x v="0"/>
    <x v="0"/>
    <x v="0"/>
    <x v="0"/>
  </r>
  <r>
    <x v="0"/>
    <x v="4"/>
    <x v="1"/>
    <x v="11"/>
    <x v="4"/>
    <n v="0"/>
    <n v="0"/>
    <n v="0"/>
    <n v="0"/>
    <n v="31000"/>
    <n v="217000"/>
    <n v="0"/>
    <x v="0"/>
    <x v="0"/>
    <x v="0"/>
    <x v="0"/>
    <x v="0"/>
    <x v="0"/>
    <x v="0"/>
    <x v="0"/>
    <x v="0"/>
    <x v="0"/>
  </r>
  <r>
    <x v="0"/>
    <x v="4"/>
    <x v="1"/>
    <x v="12"/>
    <x v="4"/>
    <n v="2946.6"/>
    <n v="2174.4"/>
    <n v="5121"/>
    <n v="2"/>
    <n v="0"/>
    <n v="0"/>
    <n v="0"/>
    <x v="0"/>
    <x v="0"/>
    <x v="0"/>
    <x v="0"/>
    <x v="0"/>
    <x v="0"/>
    <x v="0"/>
    <x v="0"/>
    <x v="0"/>
    <x v="0"/>
  </r>
  <r>
    <x v="0"/>
    <x v="4"/>
    <x v="1"/>
    <x v="13"/>
    <x v="4"/>
    <n v="7369.26"/>
    <n v="1089438"/>
    <n v="1096807.26"/>
    <n v="52"/>
    <n v="0"/>
    <n v="0"/>
    <n v="0"/>
    <x v="0"/>
    <x v="0"/>
    <x v="0"/>
    <x v="0"/>
    <x v="0"/>
    <x v="0"/>
    <x v="0"/>
    <x v="0"/>
    <x v="0"/>
    <x v="0"/>
  </r>
  <r>
    <x v="0"/>
    <x v="4"/>
    <x v="1"/>
    <x v="14"/>
    <x v="4"/>
    <n v="0"/>
    <n v="25287.59"/>
    <n v="25287.59"/>
    <n v="5"/>
    <n v="29977"/>
    <n v="209839"/>
    <n v="0.84"/>
    <x v="0"/>
    <x v="0"/>
    <x v="0"/>
    <x v="0"/>
    <x v="0"/>
    <x v="0"/>
    <x v="0"/>
    <x v="0"/>
    <x v="0"/>
    <x v="0"/>
  </r>
  <r>
    <x v="0"/>
    <x v="4"/>
    <x v="1"/>
    <x v="15"/>
    <x v="4"/>
    <n v="0"/>
    <n v="0"/>
    <n v="0"/>
    <n v="0"/>
    <n v="0"/>
    <n v="0"/>
    <n v="0"/>
    <x v="0"/>
    <x v="0"/>
    <x v="0"/>
    <x v="0"/>
    <x v="0"/>
    <x v="0"/>
    <x v="0"/>
    <x v="0"/>
    <x v="0"/>
    <x v="0"/>
  </r>
  <r>
    <x v="0"/>
    <x v="4"/>
    <x v="2"/>
    <x v="16"/>
    <x v="4"/>
    <n v="43496.59"/>
    <n v="78963.7"/>
    <n v="122460.29"/>
    <n v="11"/>
    <n v="43400"/>
    <n v="303800"/>
    <n v="2.82"/>
    <x v="0"/>
    <x v="0"/>
    <x v="0"/>
    <x v="0"/>
    <x v="0"/>
    <x v="0"/>
    <x v="0"/>
    <x v="0"/>
    <x v="0"/>
    <x v="0"/>
  </r>
  <r>
    <x v="0"/>
    <x v="4"/>
    <x v="2"/>
    <x v="17"/>
    <x v="4"/>
    <n v="19837.84"/>
    <n v="124430.2"/>
    <n v="144268.04"/>
    <n v="10"/>
    <n v="39277"/>
    <n v="274939"/>
    <n v="3.67"/>
    <x v="0"/>
    <x v="0"/>
    <x v="0"/>
    <x v="0"/>
    <x v="0"/>
    <x v="0"/>
    <x v="0"/>
    <x v="0"/>
    <x v="0"/>
    <x v="0"/>
  </r>
  <r>
    <x v="0"/>
    <x v="4"/>
    <x v="2"/>
    <x v="18"/>
    <x v="4"/>
    <n v="0"/>
    <n v="0"/>
    <n v="0"/>
    <n v="0"/>
    <n v="0"/>
    <n v="0"/>
    <n v="0"/>
    <x v="0"/>
    <x v="0"/>
    <x v="0"/>
    <x v="0"/>
    <x v="0"/>
    <x v="0"/>
    <x v="0"/>
    <x v="0"/>
    <x v="0"/>
    <x v="0"/>
  </r>
  <r>
    <x v="0"/>
    <x v="4"/>
    <x v="3"/>
    <x v="19"/>
    <x v="4"/>
    <n v="0"/>
    <n v="0"/>
    <n v="0"/>
    <n v="0"/>
    <n v="31000"/>
    <n v="310000"/>
    <n v="0"/>
    <x v="0"/>
    <x v="0"/>
    <x v="0"/>
    <x v="0"/>
    <x v="0"/>
    <x v="0"/>
    <x v="0"/>
    <x v="0"/>
    <x v="0"/>
    <x v="0"/>
  </r>
  <r>
    <x v="0"/>
    <x v="4"/>
    <x v="3"/>
    <x v="20"/>
    <x v="4"/>
    <n v="59163.4"/>
    <n v="42479.199999999997"/>
    <n v="101642.6"/>
    <n v="11"/>
    <n v="0"/>
    <n v="0"/>
    <n v="0"/>
    <x v="0"/>
    <x v="0"/>
    <x v="0"/>
    <x v="0"/>
    <x v="0"/>
    <x v="0"/>
    <x v="0"/>
    <x v="0"/>
    <x v="0"/>
    <x v="0"/>
  </r>
  <r>
    <x v="0"/>
    <x v="4"/>
    <x v="3"/>
    <x v="21"/>
    <x v="4"/>
    <n v="168944.3"/>
    <n v="164158.39999999999"/>
    <n v="333102.69999999995"/>
    <n v="23"/>
    <n v="62000"/>
    <n v="620000"/>
    <n v="5.37"/>
    <x v="0"/>
    <x v="0"/>
    <x v="0"/>
    <x v="0"/>
    <x v="0"/>
    <x v="0"/>
    <x v="0"/>
    <x v="0"/>
    <x v="0"/>
    <x v="0"/>
  </r>
  <r>
    <x v="0"/>
    <x v="4"/>
    <x v="4"/>
    <x v="23"/>
    <x v="4"/>
    <n v="0"/>
    <n v="0"/>
    <n v="0"/>
    <n v="0"/>
    <n v="12710"/>
    <n v="88970"/>
    <n v="0"/>
    <x v="0"/>
    <x v="0"/>
    <x v="0"/>
    <x v="0"/>
    <x v="0"/>
    <x v="0"/>
    <x v="0"/>
    <x v="0"/>
    <x v="0"/>
    <x v="0"/>
  </r>
  <r>
    <x v="0"/>
    <x v="4"/>
    <x v="4"/>
    <x v="24"/>
    <x v="4"/>
    <n v="0"/>
    <n v="0"/>
    <n v="0"/>
    <n v="0"/>
    <n v="11377"/>
    <n v="79639"/>
    <n v="0"/>
    <x v="0"/>
    <x v="0"/>
    <x v="0"/>
    <x v="0"/>
    <x v="0"/>
    <x v="0"/>
    <x v="0"/>
    <x v="0"/>
    <x v="0"/>
    <x v="0"/>
  </r>
  <r>
    <x v="0"/>
    <x v="4"/>
    <x v="4"/>
    <x v="120"/>
    <x v="4"/>
    <n v="0"/>
    <n v="0"/>
    <n v="0"/>
    <n v="0"/>
    <e v="#N/A"/>
    <e v="#N/A"/>
    <n v="0"/>
    <x v="0"/>
    <x v="0"/>
    <x v="0"/>
    <x v="0"/>
    <x v="0"/>
    <x v="0"/>
    <x v="0"/>
    <x v="0"/>
    <x v="0"/>
    <x v="0"/>
  </r>
  <r>
    <x v="0"/>
    <x v="4"/>
    <x v="4"/>
    <x v="136"/>
    <x v="4"/>
    <n v="0"/>
    <n v="0"/>
    <n v="0"/>
    <n v="0"/>
    <e v="#N/A"/>
    <e v="#N/A"/>
    <n v="0"/>
    <x v="0"/>
    <x v="0"/>
    <x v="0"/>
    <x v="0"/>
    <x v="0"/>
    <x v="0"/>
    <x v="0"/>
    <x v="0"/>
    <x v="0"/>
    <x v="0"/>
  </r>
  <r>
    <x v="0"/>
    <x v="4"/>
    <x v="5"/>
    <x v="25"/>
    <x v="4"/>
    <n v="25000"/>
    <n v="0"/>
    <n v="25000"/>
    <n v="1"/>
    <n v="0"/>
    <n v="0"/>
    <n v="0"/>
    <x v="0"/>
    <x v="0"/>
    <x v="0"/>
    <x v="0"/>
    <x v="0"/>
    <x v="0"/>
    <x v="0"/>
    <x v="0"/>
    <x v="0"/>
    <x v="0"/>
  </r>
  <r>
    <x v="0"/>
    <x v="4"/>
    <x v="5"/>
    <x v="26"/>
    <x v="4"/>
    <n v="15726.77"/>
    <n v="1141880"/>
    <n v="1157606.77"/>
    <n v="21"/>
    <n v="0"/>
    <n v="0"/>
    <n v="0"/>
    <x v="0"/>
    <x v="0"/>
    <x v="0"/>
    <x v="0"/>
    <x v="0"/>
    <x v="0"/>
    <x v="0"/>
    <x v="0"/>
    <x v="0"/>
    <x v="0"/>
  </r>
  <r>
    <x v="0"/>
    <x v="4"/>
    <x v="5"/>
    <x v="27"/>
    <x v="4"/>
    <n v="0"/>
    <n v="0"/>
    <n v="0"/>
    <n v="0"/>
    <n v="16523"/>
    <n v="165230"/>
    <n v="0"/>
    <x v="0"/>
    <x v="0"/>
    <x v="0"/>
    <x v="0"/>
    <x v="0"/>
    <x v="0"/>
    <x v="0"/>
    <x v="0"/>
    <x v="0"/>
    <x v="0"/>
  </r>
  <r>
    <x v="0"/>
    <x v="4"/>
    <x v="5"/>
    <x v="29"/>
    <x v="4"/>
    <n v="78909"/>
    <n v="257409.1"/>
    <n v="336318.1"/>
    <n v="11"/>
    <n v="0"/>
    <n v="0"/>
    <n v="0"/>
    <x v="0"/>
    <x v="0"/>
    <x v="0"/>
    <x v="0"/>
    <x v="0"/>
    <x v="0"/>
    <x v="0"/>
    <x v="0"/>
    <x v="0"/>
    <x v="0"/>
  </r>
  <r>
    <x v="0"/>
    <x v="4"/>
    <x v="6"/>
    <x v="30"/>
    <x v="4"/>
    <n v="11824.85"/>
    <n v="1172558"/>
    <n v="1184382.8500000001"/>
    <n v="30"/>
    <n v="0"/>
    <n v="0"/>
    <n v="0"/>
    <x v="0"/>
    <x v="0"/>
    <x v="0"/>
    <x v="0"/>
    <x v="0"/>
    <x v="0"/>
    <x v="0"/>
    <x v="0"/>
    <x v="0"/>
    <x v="0"/>
  </r>
  <r>
    <x v="0"/>
    <x v="4"/>
    <x v="6"/>
    <x v="31"/>
    <x v="4"/>
    <n v="2334.96"/>
    <n v="113533.5"/>
    <n v="115868.46"/>
    <n v="9"/>
    <n v="34100"/>
    <n v="238700"/>
    <n v="3.4"/>
    <x v="0"/>
    <x v="0"/>
    <x v="0"/>
    <x v="0"/>
    <x v="0"/>
    <x v="0"/>
    <x v="0"/>
    <x v="0"/>
    <x v="0"/>
    <x v="0"/>
  </r>
  <r>
    <x v="0"/>
    <x v="4"/>
    <x v="6"/>
    <x v="32"/>
    <x v="4"/>
    <n v="0"/>
    <n v="0"/>
    <n v="0"/>
    <n v="0"/>
    <n v="17577"/>
    <n v="123039"/>
    <n v="0"/>
    <x v="0"/>
    <x v="0"/>
    <x v="0"/>
    <x v="0"/>
    <x v="0"/>
    <x v="0"/>
    <x v="0"/>
    <x v="0"/>
    <x v="0"/>
    <x v="0"/>
  </r>
  <r>
    <x v="0"/>
    <x v="4"/>
    <x v="6"/>
    <x v="33"/>
    <x v="4"/>
    <n v="0"/>
    <n v="21134.13"/>
    <n v="21134.13"/>
    <n v="1"/>
    <n v="0"/>
    <n v="0"/>
    <n v="0"/>
    <x v="0"/>
    <x v="0"/>
    <x v="0"/>
    <x v="0"/>
    <x v="0"/>
    <x v="0"/>
    <x v="0"/>
    <x v="0"/>
    <x v="0"/>
    <x v="0"/>
  </r>
  <r>
    <x v="0"/>
    <x v="4"/>
    <x v="7"/>
    <x v="34"/>
    <x v="4"/>
    <n v="0"/>
    <n v="0"/>
    <n v="0"/>
    <n v="0"/>
    <n v="67177"/>
    <n v="470239"/>
    <n v="0"/>
    <x v="0"/>
    <x v="0"/>
    <x v="0"/>
    <x v="0"/>
    <x v="0"/>
    <x v="0"/>
    <x v="0"/>
    <x v="0"/>
    <x v="0"/>
    <x v="0"/>
  </r>
  <r>
    <x v="0"/>
    <x v="4"/>
    <x v="7"/>
    <x v="32"/>
    <x v="4"/>
    <n v="0"/>
    <n v="0"/>
    <n v="0"/>
    <n v="0"/>
    <n v="17577"/>
    <n v="123039"/>
    <n v="0"/>
    <x v="0"/>
    <x v="0"/>
    <x v="0"/>
    <x v="0"/>
    <x v="0"/>
    <x v="0"/>
    <x v="0"/>
    <x v="0"/>
    <x v="0"/>
    <x v="0"/>
  </r>
  <r>
    <x v="0"/>
    <x v="4"/>
    <x v="8"/>
    <x v="35"/>
    <x v="4"/>
    <n v="32648.799999999999"/>
    <n v="652890.5"/>
    <n v="685539.3"/>
    <n v="16"/>
    <n v="0"/>
    <n v="0"/>
    <n v="0"/>
    <x v="0"/>
    <x v="0"/>
    <x v="0"/>
    <x v="0"/>
    <x v="0"/>
    <x v="0"/>
    <x v="0"/>
    <x v="0"/>
    <x v="0"/>
    <x v="0"/>
  </r>
  <r>
    <x v="0"/>
    <x v="4"/>
    <x v="8"/>
    <x v="36"/>
    <x v="4"/>
    <n v="66649.539999999994"/>
    <n v="598615.30000000005"/>
    <n v="665264.84000000008"/>
    <n v="35"/>
    <n v="0"/>
    <n v="0"/>
    <n v="0"/>
    <x v="0"/>
    <x v="0"/>
    <x v="0"/>
    <x v="0"/>
    <x v="0"/>
    <x v="0"/>
    <x v="0"/>
    <x v="0"/>
    <x v="0"/>
    <x v="0"/>
  </r>
  <r>
    <x v="0"/>
    <x v="4"/>
    <x v="9"/>
    <x v="37"/>
    <x v="4"/>
    <n v="0"/>
    <n v="0"/>
    <n v="0"/>
    <n v="0"/>
    <n v="32023"/>
    <n v="224161"/>
    <n v="0"/>
    <x v="0"/>
    <x v="0"/>
    <x v="0"/>
    <x v="0"/>
    <x v="0"/>
    <x v="0"/>
    <x v="0"/>
    <x v="0"/>
    <x v="0"/>
    <x v="0"/>
  </r>
  <r>
    <x v="0"/>
    <x v="4"/>
    <x v="9"/>
    <x v="38"/>
    <x v="4"/>
    <n v="11946.04"/>
    <n v="12681.08"/>
    <n v="24627.120000000003"/>
    <n v="2"/>
    <n v="0"/>
    <n v="0"/>
    <n v="0"/>
    <x v="0"/>
    <x v="0"/>
    <x v="0"/>
    <x v="0"/>
    <x v="0"/>
    <x v="0"/>
    <x v="0"/>
    <x v="0"/>
    <x v="0"/>
    <x v="0"/>
  </r>
  <r>
    <x v="0"/>
    <x v="4"/>
    <x v="9"/>
    <x v="39"/>
    <x v="4"/>
    <n v="0"/>
    <n v="0"/>
    <n v="0"/>
    <n v="0"/>
    <n v="18352"/>
    <n v="128464"/>
    <n v="0"/>
    <x v="0"/>
    <x v="0"/>
    <x v="0"/>
    <x v="0"/>
    <x v="0"/>
    <x v="0"/>
    <x v="0"/>
    <x v="0"/>
    <x v="0"/>
    <x v="0"/>
  </r>
  <r>
    <x v="0"/>
    <x v="4"/>
    <x v="9"/>
    <x v="40"/>
    <x v="4"/>
    <n v="0"/>
    <n v="0"/>
    <n v="0"/>
    <n v="0"/>
    <n v="28923"/>
    <n v="202461"/>
    <n v="0"/>
    <x v="0"/>
    <x v="0"/>
    <x v="0"/>
    <x v="0"/>
    <x v="0"/>
    <x v="0"/>
    <x v="0"/>
    <x v="0"/>
    <x v="0"/>
    <x v="0"/>
  </r>
  <r>
    <x v="0"/>
    <x v="4"/>
    <x v="9"/>
    <x v="41"/>
    <x v="4"/>
    <n v="10697.56"/>
    <n v="211614.8"/>
    <n v="222312.36"/>
    <n v="9"/>
    <n v="0"/>
    <n v="0"/>
    <n v="0"/>
    <x v="0"/>
    <x v="0"/>
    <x v="0"/>
    <x v="0"/>
    <x v="0"/>
    <x v="0"/>
    <x v="0"/>
    <x v="0"/>
    <x v="0"/>
    <x v="0"/>
  </r>
  <r>
    <x v="0"/>
    <x v="4"/>
    <x v="10"/>
    <x v="42"/>
    <x v="4"/>
    <n v="16520.560000000001"/>
    <n v="18758.259999999998"/>
    <n v="35278.82"/>
    <n v="4"/>
    <n v="0"/>
    <n v="0"/>
    <n v="0"/>
    <x v="0"/>
    <x v="0"/>
    <x v="0"/>
    <x v="0"/>
    <x v="0"/>
    <x v="0"/>
    <x v="0"/>
    <x v="0"/>
    <x v="0"/>
    <x v="0"/>
  </r>
  <r>
    <x v="0"/>
    <x v="4"/>
    <x v="10"/>
    <x v="43"/>
    <x v="4"/>
    <n v="225944.3"/>
    <n v="141587.79999999999"/>
    <n v="367532.1"/>
    <n v="24"/>
    <n v="0"/>
    <n v="0"/>
    <n v="0"/>
    <x v="0"/>
    <x v="0"/>
    <x v="0"/>
    <x v="0"/>
    <x v="0"/>
    <x v="0"/>
    <x v="0"/>
    <x v="0"/>
    <x v="0"/>
    <x v="0"/>
  </r>
  <r>
    <x v="0"/>
    <x v="4"/>
    <x v="10"/>
    <x v="44"/>
    <x v="4"/>
    <n v="0"/>
    <n v="0"/>
    <n v="0"/>
    <n v="0"/>
    <n v="23777"/>
    <n v="237770"/>
    <n v="0"/>
    <x v="0"/>
    <x v="0"/>
    <x v="0"/>
    <x v="0"/>
    <x v="0"/>
    <x v="0"/>
    <x v="0"/>
    <x v="0"/>
    <x v="0"/>
    <x v="0"/>
  </r>
  <r>
    <x v="0"/>
    <x v="4"/>
    <x v="10"/>
    <x v="45"/>
    <x v="4"/>
    <n v="64124.45"/>
    <n v="202266.7"/>
    <n v="266391.15000000002"/>
    <n v="19"/>
    <n v="0"/>
    <n v="0"/>
    <n v="0"/>
    <x v="0"/>
    <x v="0"/>
    <x v="0"/>
    <x v="0"/>
    <x v="0"/>
    <x v="0"/>
    <x v="0"/>
    <x v="0"/>
    <x v="0"/>
    <x v="0"/>
  </r>
  <r>
    <x v="0"/>
    <x v="4"/>
    <x v="10"/>
    <x v="46"/>
    <x v="4"/>
    <n v="218309"/>
    <n v="96543.07"/>
    <n v="314852.07"/>
    <n v="24"/>
    <n v="0"/>
    <n v="0"/>
    <n v="0"/>
    <x v="0"/>
    <x v="0"/>
    <x v="0"/>
    <x v="0"/>
    <x v="0"/>
    <x v="0"/>
    <x v="0"/>
    <x v="0"/>
    <x v="0"/>
    <x v="0"/>
  </r>
  <r>
    <x v="0"/>
    <x v="4"/>
    <x v="10"/>
    <x v="47"/>
    <x v="4"/>
    <n v="94578.04"/>
    <n v="124447.8"/>
    <n v="219025.84"/>
    <n v="25"/>
    <n v="0"/>
    <n v="0"/>
    <n v="0"/>
    <x v="0"/>
    <x v="0"/>
    <x v="0"/>
    <x v="0"/>
    <x v="0"/>
    <x v="0"/>
    <x v="0"/>
    <x v="0"/>
    <x v="0"/>
    <x v="0"/>
  </r>
  <r>
    <x v="0"/>
    <x v="4"/>
    <x v="10"/>
    <x v="48"/>
    <x v="4"/>
    <n v="73878.600000000006"/>
    <n v="81386.679999999993"/>
    <n v="155265.28"/>
    <n v="24"/>
    <n v="33077"/>
    <n v="330770"/>
    <n v="4.6900000000000004"/>
    <x v="0"/>
    <x v="0"/>
    <x v="0"/>
    <x v="0"/>
    <x v="0"/>
    <x v="0"/>
    <x v="0"/>
    <x v="0"/>
    <x v="0"/>
    <x v="0"/>
  </r>
  <r>
    <x v="0"/>
    <x v="4"/>
    <x v="10"/>
    <x v="49"/>
    <x v="4"/>
    <n v="172122"/>
    <n v="316070.3"/>
    <n v="488192.3"/>
    <n v="33"/>
    <n v="67177"/>
    <n v="671770"/>
    <n v="7.27"/>
    <x v="0"/>
    <x v="0"/>
    <x v="0"/>
    <x v="0"/>
    <x v="0"/>
    <x v="0"/>
    <x v="0"/>
    <x v="0"/>
    <x v="0"/>
    <x v="0"/>
  </r>
  <r>
    <x v="0"/>
    <x v="4"/>
    <x v="10"/>
    <x v="50"/>
    <x v="4"/>
    <n v="0"/>
    <n v="0"/>
    <n v="0"/>
    <n v="0"/>
    <n v="36177"/>
    <n v="361770"/>
    <n v="0"/>
    <x v="0"/>
    <x v="0"/>
    <x v="0"/>
    <x v="0"/>
    <x v="0"/>
    <x v="0"/>
    <x v="0"/>
    <x v="0"/>
    <x v="0"/>
    <x v="0"/>
  </r>
  <r>
    <x v="0"/>
    <x v="4"/>
    <x v="10"/>
    <x v="51"/>
    <x v="4"/>
    <n v="0"/>
    <n v="0"/>
    <n v="0"/>
    <n v="0"/>
    <n v="14477"/>
    <n v="144770"/>
    <n v="0"/>
    <x v="0"/>
    <x v="0"/>
    <x v="0"/>
    <x v="0"/>
    <x v="0"/>
    <x v="0"/>
    <x v="0"/>
    <x v="0"/>
    <x v="0"/>
    <x v="0"/>
  </r>
  <r>
    <x v="0"/>
    <x v="4"/>
    <x v="11"/>
    <x v="52"/>
    <x v="4"/>
    <n v="0"/>
    <n v="0"/>
    <n v="0"/>
    <n v="0"/>
    <n v="0"/>
    <n v="0"/>
    <n v="0"/>
    <x v="0"/>
    <x v="0"/>
    <x v="0"/>
    <x v="0"/>
    <x v="0"/>
    <x v="0"/>
    <x v="0"/>
    <x v="0"/>
    <x v="0"/>
    <x v="0"/>
  </r>
  <r>
    <x v="0"/>
    <x v="4"/>
    <x v="12"/>
    <x v="53"/>
    <x v="4"/>
    <n v="0"/>
    <n v="0"/>
    <n v="0"/>
    <n v="0"/>
    <n v="0"/>
    <n v="0"/>
    <n v="0"/>
    <x v="0"/>
    <x v="0"/>
    <x v="0"/>
    <x v="0"/>
    <x v="0"/>
    <x v="0"/>
    <x v="0"/>
    <x v="0"/>
    <x v="0"/>
    <x v="0"/>
  </r>
  <r>
    <x v="0"/>
    <x v="4"/>
    <x v="12"/>
    <x v="54"/>
    <x v="4"/>
    <n v="0"/>
    <n v="0"/>
    <n v="0"/>
    <n v="0"/>
    <n v="0"/>
    <n v="0"/>
    <n v="0"/>
    <x v="0"/>
    <x v="0"/>
    <x v="0"/>
    <x v="0"/>
    <x v="0"/>
    <x v="0"/>
    <x v="0"/>
    <x v="0"/>
    <x v="0"/>
    <x v="0"/>
  </r>
  <r>
    <x v="0"/>
    <x v="4"/>
    <x v="12"/>
    <x v="55"/>
    <x v="4"/>
    <n v="0"/>
    <n v="0"/>
    <n v="0"/>
    <n v="0"/>
    <n v="0"/>
    <n v="0"/>
    <n v="0"/>
    <x v="0"/>
    <x v="0"/>
    <x v="0"/>
    <x v="0"/>
    <x v="0"/>
    <x v="0"/>
    <x v="0"/>
    <x v="0"/>
    <x v="0"/>
    <x v="0"/>
  </r>
  <r>
    <x v="0"/>
    <x v="4"/>
    <x v="13"/>
    <x v="56"/>
    <x v="4"/>
    <n v="342621"/>
    <n v="0"/>
    <n v="342621"/>
    <n v="11"/>
    <n v="0"/>
    <n v="0"/>
    <n v="0"/>
    <x v="0"/>
    <x v="0"/>
    <x v="0"/>
    <x v="0"/>
    <x v="0"/>
    <x v="0"/>
    <x v="0"/>
    <x v="0"/>
    <x v="0"/>
    <x v="0"/>
  </r>
  <r>
    <x v="0"/>
    <x v="4"/>
    <x v="13"/>
    <x v="57"/>
    <x v="4"/>
    <n v="36470"/>
    <n v="28827.08"/>
    <n v="65297.08"/>
    <n v="8"/>
    <n v="24273"/>
    <n v="242730"/>
    <n v="2.69"/>
    <x v="0"/>
    <x v="0"/>
    <x v="0"/>
    <x v="0"/>
    <x v="0"/>
    <x v="0"/>
    <x v="0"/>
    <x v="0"/>
    <x v="0"/>
    <x v="0"/>
  </r>
  <r>
    <x v="0"/>
    <x v="4"/>
    <x v="13"/>
    <x v="58"/>
    <x v="4"/>
    <n v="27564"/>
    <n v="58749.25"/>
    <n v="86313.25"/>
    <n v="10"/>
    <n v="0"/>
    <n v="0"/>
    <n v="0"/>
    <x v="0"/>
    <x v="0"/>
    <x v="0"/>
    <x v="0"/>
    <x v="0"/>
    <x v="0"/>
    <x v="0"/>
    <x v="0"/>
    <x v="0"/>
    <x v="0"/>
  </r>
  <r>
    <x v="0"/>
    <x v="4"/>
    <x v="34"/>
    <x v="129"/>
    <x v="4"/>
    <n v="0"/>
    <n v="54072.09"/>
    <n v="54072.09"/>
    <n v="3"/>
    <e v="#N/A"/>
    <e v="#N/A"/>
    <n v="0"/>
    <x v="0"/>
    <x v="0"/>
    <x v="0"/>
    <x v="0"/>
    <x v="0"/>
    <x v="0"/>
    <x v="0"/>
    <x v="0"/>
    <x v="0"/>
    <x v="0"/>
  </r>
  <r>
    <x v="0"/>
    <x v="4"/>
    <x v="14"/>
    <x v="130"/>
    <x v="4"/>
    <n v="0"/>
    <n v="0"/>
    <n v="0"/>
    <n v="0"/>
    <e v="#N/A"/>
    <e v="#N/A"/>
    <n v="0"/>
    <x v="0"/>
    <x v="0"/>
    <x v="0"/>
    <x v="0"/>
    <x v="0"/>
    <x v="0"/>
    <x v="0"/>
    <x v="0"/>
    <x v="0"/>
    <x v="0"/>
  </r>
  <r>
    <x v="0"/>
    <x v="4"/>
    <x v="15"/>
    <x v="60"/>
    <x v="4"/>
    <n v="0"/>
    <n v="0"/>
    <n v="0"/>
    <n v="0"/>
    <n v="0"/>
    <n v="0"/>
    <n v="0"/>
    <x v="0"/>
    <x v="0"/>
    <x v="0"/>
    <x v="0"/>
    <x v="0"/>
    <x v="0"/>
    <x v="0"/>
    <x v="0"/>
    <x v="0"/>
    <x v="0"/>
  </r>
  <r>
    <x v="0"/>
    <x v="4"/>
    <x v="16"/>
    <x v="61"/>
    <x v="4"/>
    <n v="7508"/>
    <n v="111867.4"/>
    <n v="119375.4"/>
    <n v="3"/>
    <n v="0"/>
    <n v="0"/>
    <n v="0"/>
    <x v="0"/>
    <x v="0"/>
    <x v="0"/>
    <x v="0"/>
    <x v="0"/>
    <x v="0"/>
    <x v="0"/>
    <x v="0"/>
    <x v="0"/>
    <x v="0"/>
  </r>
  <r>
    <x v="0"/>
    <x v="4"/>
    <x v="17"/>
    <x v="62"/>
    <x v="4"/>
    <n v="0"/>
    <n v="0"/>
    <n v="0"/>
    <n v="0"/>
    <n v="0"/>
    <n v="0"/>
    <n v="0"/>
    <x v="0"/>
    <x v="0"/>
    <x v="0"/>
    <x v="0"/>
    <x v="0"/>
    <x v="0"/>
    <x v="0"/>
    <x v="0"/>
    <x v="0"/>
    <x v="0"/>
  </r>
  <r>
    <x v="0"/>
    <x v="4"/>
    <x v="17"/>
    <x v="63"/>
    <x v="4"/>
    <n v="0"/>
    <n v="0"/>
    <n v="0"/>
    <n v="0"/>
    <n v="0"/>
    <n v="0"/>
    <n v="0"/>
    <x v="0"/>
    <x v="0"/>
    <x v="0"/>
    <x v="0"/>
    <x v="0"/>
    <x v="0"/>
    <x v="0"/>
    <x v="0"/>
    <x v="0"/>
    <x v="0"/>
  </r>
  <r>
    <x v="0"/>
    <x v="4"/>
    <x v="18"/>
    <x v="64"/>
    <x v="4"/>
    <n v="0"/>
    <n v="0"/>
    <n v="0"/>
    <n v="0"/>
    <n v="22723"/>
    <n v="159061"/>
    <n v="0"/>
    <x v="0"/>
    <x v="0"/>
    <x v="0"/>
    <x v="0"/>
    <x v="0"/>
    <x v="0"/>
    <x v="0"/>
    <x v="0"/>
    <x v="0"/>
    <x v="0"/>
  </r>
  <r>
    <x v="0"/>
    <x v="4"/>
    <x v="18"/>
    <x v="65"/>
    <x v="4"/>
    <n v="750"/>
    <n v="29735.23"/>
    <n v="30485.23"/>
    <n v="4"/>
    <n v="0"/>
    <n v="0"/>
    <n v="0"/>
    <x v="0"/>
    <x v="0"/>
    <x v="0"/>
    <x v="0"/>
    <x v="0"/>
    <x v="0"/>
    <x v="0"/>
    <x v="0"/>
    <x v="0"/>
    <x v="0"/>
  </r>
  <r>
    <x v="0"/>
    <x v="4"/>
    <x v="19"/>
    <x v="66"/>
    <x v="4"/>
    <n v="21731.41"/>
    <n v="52223.92"/>
    <n v="73955.33"/>
    <n v="6"/>
    <n v="0"/>
    <n v="0"/>
    <n v="0"/>
    <x v="0"/>
    <x v="0"/>
    <x v="0"/>
    <x v="0"/>
    <x v="0"/>
    <x v="0"/>
    <x v="0"/>
    <x v="0"/>
    <x v="0"/>
    <x v="0"/>
  </r>
  <r>
    <x v="0"/>
    <x v="4"/>
    <x v="20"/>
    <x v="67"/>
    <x v="4"/>
    <n v="0"/>
    <n v="9618.1299999999992"/>
    <n v="9618.1299999999992"/>
    <n v="1"/>
    <n v="0"/>
    <n v="0"/>
    <n v="0"/>
    <x v="0"/>
    <x v="0"/>
    <x v="0"/>
    <x v="0"/>
    <x v="0"/>
    <x v="0"/>
    <x v="0"/>
    <x v="0"/>
    <x v="0"/>
    <x v="0"/>
  </r>
  <r>
    <x v="0"/>
    <x v="4"/>
    <x v="20"/>
    <x v="68"/>
    <x v="4"/>
    <n v="0"/>
    <n v="0"/>
    <n v="0"/>
    <n v="0"/>
    <n v="0"/>
    <n v="0"/>
    <n v="0"/>
    <x v="0"/>
    <x v="0"/>
    <x v="0"/>
    <x v="0"/>
    <x v="0"/>
    <x v="0"/>
    <x v="0"/>
    <x v="0"/>
    <x v="0"/>
    <x v="0"/>
  </r>
  <r>
    <x v="0"/>
    <x v="4"/>
    <x v="21"/>
    <x v="69"/>
    <x v="4"/>
    <n v="0"/>
    <n v="0"/>
    <n v="0"/>
    <n v="0"/>
    <n v="31000"/>
    <n v="310000"/>
    <n v="0"/>
    <x v="0"/>
    <x v="0"/>
    <x v="0"/>
    <x v="0"/>
    <x v="0"/>
    <x v="0"/>
    <x v="0"/>
    <x v="0"/>
    <x v="0"/>
    <x v="0"/>
  </r>
  <r>
    <x v="0"/>
    <x v="4"/>
    <x v="21"/>
    <x v="70"/>
    <x v="4"/>
    <n v="185482.4"/>
    <n v="139967.5"/>
    <n v="325449.90000000002"/>
    <n v="40"/>
    <n v="62000"/>
    <n v="620000"/>
    <n v="5.25"/>
    <x v="0"/>
    <x v="0"/>
    <x v="0"/>
    <x v="0"/>
    <x v="0"/>
    <x v="0"/>
    <x v="0"/>
    <x v="0"/>
    <x v="0"/>
    <x v="0"/>
  </r>
  <r>
    <x v="0"/>
    <x v="4"/>
    <x v="21"/>
    <x v="71"/>
    <x v="4"/>
    <n v="131033.9"/>
    <n v="151806.79999999999"/>
    <n v="282840.69999999995"/>
    <n v="53"/>
    <n v="50623"/>
    <n v="506230"/>
    <n v="5.59"/>
    <x v="0"/>
    <x v="0"/>
    <x v="0"/>
    <x v="0"/>
    <x v="0"/>
    <x v="0"/>
    <x v="0"/>
    <x v="0"/>
    <x v="0"/>
    <x v="0"/>
  </r>
  <r>
    <x v="0"/>
    <x v="4"/>
    <x v="21"/>
    <x v="72"/>
    <x v="4"/>
    <n v="195954.9"/>
    <n v="144894.1"/>
    <n v="340849"/>
    <n v="58"/>
    <n v="29977"/>
    <n v="299770"/>
    <n v="11.37"/>
    <x v="0"/>
    <x v="0"/>
    <x v="0"/>
    <x v="0"/>
    <x v="0"/>
    <x v="0"/>
    <x v="0"/>
    <x v="0"/>
    <x v="0"/>
    <x v="0"/>
  </r>
  <r>
    <x v="0"/>
    <x v="4"/>
    <x v="21"/>
    <x v="73"/>
    <x v="4"/>
    <n v="5083.99"/>
    <n v="5632.61"/>
    <n v="10716.599999999999"/>
    <n v="3"/>
    <n v="27900"/>
    <n v="279000"/>
    <n v="0.38"/>
    <x v="0"/>
    <x v="0"/>
    <x v="0"/>
    <x v="0"/>
    <x v="0"/>
    <x v="0"/>
    <x v="0"/>
    <x v="0"/>
    <x v="0"/>
    <x v="0"/>
  </r>
  <r>
    <x v="0"/>
    <x v="4"/>
    <x v="22"/>
    <x v="74"/>
    <x v="4"/>
    <n v="0"/>
    <n v="0"/>
    <n v="0"/>
    <n v="0"/>
    <n v="13423"/>
    <n v="134230"/>
    <n v="0"/>
    <x v="0"/>
    <x v="0"/>
    <x v="0"/>
    <x v="0"/>
    <x v="0"/>
    <x v="0"/>
    <x v="0"/>
    <x v="0"/>
    <x v="0"/>
    <x v="0"/>
  </r>
  <r>
    <x v="0"/>
    <x v="4"/>
    <x v="22"/>
    <x v="75"/>
    <x v="4"/>
    <n v="0"/>
    <n v="0"/>
    <n v="0"/>
    <n v="0"/>
    <n v="14477"/>
    <n v="144770"/>
    <n v="0"/>
    <x v="0"/>
    <x v="0"/>
    <x v="0"/>
    <x v="0"/>
    <x v="0"/>
    <x v="0"/>
    <x v="0"/>
    <x v="0"/>
    <x v="0"/>
    <x v="0"/>
  </r>
  <r>
    <x v="0"/>
    <x v="4"/>
    <x v="22"/>
    <x v="72"/>
    <x v="4"/>
    <n v="0"/>
    <n v="0"/>
    <n v="0"/>
    <n v="0"/>
    <n v="29977"/>
    <n v="299770"/>
    <n v="0"/>
    <x v="0"/>
    <x v="0"/>
    <x v="0"/>
    <x v="0"/>
    <x v="0"/>
    <x v="0"/>
    <x v="0"/>
    <x v="0"/>
    <x v="0"/>
    <x v="0"/>
  </r>
  <r>
    <x v="0"/>
    <x v="4"/>
    <x v="22"/>
    <x v="76"/>
    <x v="4"/>
    <n v="0"/>
    <n v="0"/>
    <n v="0"/>
    <n v="0"/>
    <n v="13950"/>
    <n v="139500"/>
    <n v="0"/>
    <x v="0"/>
    <x v="0"/>
    <x v="0"/>
    <x v="0"/>
    <x v="0"/>
    <x v="0"/>
    <x v="0"/>
    <x v="0"/>
    <x v="0"/>
    <x v="0"/>
  </r>
  <r>
    <x v="0"/>
    <x v="4"/>
    <x v="22"/>
    <x v="121"/>
    <x v="4"/>
    <n v="0"/>
    <n v="0"/>
    <n v="0"/>
    <n v="0"/>
    <e v="#N/A"/>
    <e v="#N/A"/>
    <n v="0"/>
    <x v="0"/>
    <x v="0"/>
    <x v="0"/>
    <x v="0"/>
    <x v="0"/>
    <x v="0"/>
    <x v="0"/>
    <x v="0"/>
    <x v="0"/>
    <x v="0"/>
  </r>
  <r>
    <x v="0"/>
    <x v="4"/>
    <x v="22"/>
    <x v="137"/>
    <x v="4"/>
    <n v="0"/>
    <n v="0"/>
    <n v="0"/>
    <n v="0"/>
    <e v="#N/A"/>
    <e v="#N/A"/>
    <n v="0"/>
    <x v="0"/>
    <x v="0"/>
    <x v="0"/>
    <x v="0"/>
    <x v="0"/>
    <x v="0"/>
    <x v="0"/>
    <x v="0"/>
    <x v="0"/>
    <x v="0"/>
  </r>
  <r>
    <x v="0"/>
    <x v="4"/>
    <x v="23"/>
    <x v="77"/>
    <x v="4"/>
    <n v="0"/>
    <n v="142007.29999999999"/>
    <n v="142007.29999999999"/>
    <n v="60"/>
    <n v="0"/>
    <n v="0"/>
    <n v="0"/>
    <x v="0"/>
    <x v="0"/>
    <x v="0"/>
    <x v="0"/>
    <x v="0"/>
    <x v="0"/>
    <x v="0"/>
    <x v="0"/>
    <x v="0"/>
    <x v="0"/>
  </r>
  <r>
    <x v="0"/>
    <x v="4"/>
    <x v="24"/>
    <x v="78"/>
    <x v="4"/>
    <n v="0"/>
    <n v="0"/>
    <n v="0"/>
    <n v="0"/>
    <n v="20677"/>
    <n v="144739"/>
    <n v="0"/>
    <x v="0"/>
    <x v="0"/>
    <x v="0"/>
    <x v="0"/>
    <x v="0"/>
    <x v="0"/>
    <x v="0"/>
    <x v="0"/>
    <x v="0"/>
    <x v="0"/>
  </r>
  <r>
    <x v="0"/>
    <x v="4"/>
    <x v="24"/>
    <x v="79"/>
    <x v="4"/>
    <n v="0"/>
    <n v="0"/>
    <n v="0"/>
    <n v="0"/>
    <n v="20150"/>
    <n v="141050"/>
    <n v="0"/>
    <x v="0"/>
    <x v="0"/>
    <x v="0"/>
    <x v="0"/>
    <x v="0"/>
    <x v="0"/>
    <x v="0"/>
    <x v="0"/>
    <x v="0"/>
    <x v="0"/>
  </r>
  <r>
    <x v="0"/>
    <x v="4"/>
    <x v="24"/>
    <x v="81"/>
    <x v="4"/>
    <n v="0"/>
    <n v="0"/>
    <n v="0"/>
    <n v="0"/>
    <n v="18600"/>
    <n v="130200"/>
    <n v="0"/>
    <x v="0"/>
    <x v="0"/>
    <x v="0"/>
    <x v="0"/>
    <x v="0"/>
    <x v="0"/>
    <x v="0"/>
    <x v="0"/>
    <x v="0"/>
    <x v="0"/>
  </r>
  <r>
    <x v="0"/>
    <x v="4"/>
    <x v="24"/>
    <x v="82"/>
    <x v="4"/>
    <n v="0"/>
    <n v="0"/>
    <n v="0"/>
    <n v="0"/>
    <n v="18600"/>
    <n v="130200"/>
    <n v="0"/>
    <x v="0"/>
    <x v="0"/>
    <x v="0"/>
    <x v="0"/>
    <x v="0"/>
    <x v="0"/>
    <x v="0"/>
    <x v="0"/>
    <x v="0"/>
    <x v="0"/>
  </r>
  <r>
    <x v="0"/>
    <x v="4"/>
    <x v="24"/>
    <x v="122"/>
    <x v="4"/>
    <n v="0"/>
    <n v="0"/>
    <n v="0"/>
    <n v="0"/>
    <e v="#N/A"/>
    <e v="#N/A"/>
    <n v="0"/>
    <x v="0"/>
    <x v="0"/>
    <x v="0"/>
    <x v="0"/>
    <x v="0"/>
    <x v="0"/>
    <x v="0"/>
    <x v="0"/>
    <x v="0"/>
    <x v="0"/>
  </r>
  <r>
    <x v="0"/>
    <x v="4"/>
    <x v="24"/>
    <x v="83"/>
    <x v="4"/>
    <n v="0"/>
    <n v="0"/>
    <n v="0"/>
    <n v="0"/>
    <n v="17050"/>
    <n v="119350"/>
    <n v="0"/>
    <x v="0"/>
    <x v="0"/>
    <x v="0"/>
    <x v="0"/>
    <x v="0"/>
    <x v="0"/>
    <x v="0"/>
    <x v="0"/>
    <x v="0"/>
    <x v="0"/>
  </r>
  <r>
    <x v="0"/>
    <x v="4"/>
    <x v="24"/>
    <x v="123"/>
    <x v="4"/>
    <n v="0"/>
    <n v="0"/>
    <n v="0"/>
    <n v="0"/>
    <n v="29977"/>
    <n v="209839"/>
    <n v="0"/>
    <x v="0"/>
    <x v="0"/>
    <x v="0"/>
    <x v="0"/>
    <x v="0"/>
    <x v="0"/>
    <x v="0"/>
    <x v="0"/>
    <x v="0"/>
    <x v="0"/>
  </r>
  <r>
    <x v="0"/>
    <x v="4"/>
    <x v="24"/>
    <x v="10"/>
    <x v="4"/>
    <n v="0"/>
    <n v="0"/>
    <n v="0"/>
    <n v="0"/>
    <n v="44423"/>
    <n v="310961"/>
    <n v="0"/>
    <x v="0"/>
    <x v="0"/>
    <x v="0"/>
    <x v="0"/>
    <x v="0"/>
    <x v="0"/>
    <x v="0"/>
    <x v="0"/>
    <x v="0"/>
    <x v="0"/>
  </r>
  <r>
    <x v="0"/>
    <x v="4"/>
    <x v="24"/>
    <x v="131"/>
    <x v="4"/>
    <n v="0"/>
    <n v="0"/>
    <n v="0"/>
    <n v="0"/>
    <e v="#N/A"/>
    <e v="#N/A"/>
    <n v="0"/>
    <x v="0"/>
    <x v="0"/>
    <x v="0"/>
    <x v="0"/>
    <x v="0"/>
    <x v="0"/>
    <x v="0"/>
    <x v="0"/>
    <x v="0"/>
    <x v="0"/>
  </r>
  <r>
    <x v="0"/>
    <x v="4"/>
    <x v="24"/>
    <x v="86"/>
    <x v="4"/>
    <n v="0"/>
    <n v="0"/>
    <n v="0"/>
    <n v="0"/>
    <n v="15500"/>
    <n v="108500"/>
    <n v="0"/>
    <x v="0"/>
    <x v="0"/>
    <x v="0"/>
    <x v="0"/>
    <x v="0"/>
    <x v="0"/>
    <x v="0"/>
    <x v="0"/>
    <x v="0"/>
    <x v="0"/>
  </r>
  <r>
    <x v="0"/>
    <x v="4"/>
    <x v="26"/>
    <x v="87"/>
    <x v="4"/>
    <n v="0"/>
    <n v="0"/>
    <n v="0"/>
    <n v="0"/>
    <n v="4650"/>
    <n v="32550"/>
    <n v="0"/>
    <x v="0"/>
    <x v="0"/>
    <x v="0"/>
    <x v="0"/>
    <x v="0"/>
    <x v="0"/>
    <x v="0"/>
    <x v="0"/>
    <x v="0"/>
    <x v="0"/>
  </r>
  <r>
    <x v="0"/>
    <x v="4"/>
    <x v="26"/>
    <x v="88"/>
    <x v="4"/>
    <n v="0"/>
    <n v="0"/>
    <n v="0"/>
    <n v="0"/>
    <n v="4650"/>
    <n v="32550"/>
    <n v="0"/>
    <x v="0"/>
    <x v="0"/>
    <x v="0"/>
    <x v="0"/>
    <x v="0"/>
    <x v="0"/>
    <x v="0"/>
    <x v="0"/>
    <x v="0"/>
    <x v="0"/>
  </r>
  <r>
    <x v="0"/>
    <x v="4"/>
    <x v="27"/>
    <x v="89"/>
    <x v="4"/>
    <n v="0"/>
    <n v="0"/>
    <n v="0"/>
    <n v="0"/>
    <n v="6727"/>
    <n v="47089"/>
    <n v="0"/>
    <x v="0"/>
    <x v="0"/>
    <x v="0"/>
    <x v="0"/>
    <x v="0"/>
    <x v="0"/>
    <x v="0"/>
    <x v="0"/>
    <x v="0"/>
    <x v="0"/>
  </r>
  <r>
    <x v="0"/>
    <x v="4"/>
    <x v="27"/>
    <x v="90"/>
    <x v="4"/>
    <n v="0"/>
    <n v="0"/>
    <n v="0"/>
    <n v="0"/>
    <n v="6727"/>
    <n v="47089"/>
    <n v="0"/>
    <x v="0"/>
    <x v="0"/>
    <x v="0"/>
    <x v="0"/>
    <x v="0"/>
    <x v="0"/>
    <x v="0"/>
    <x v="0"/>
    <x v="0"/>
    <x v="0"/>
  </r>
  <r>
    <x v="0"/>
    <x v="4"/>
    <x v="27"/>
    <x v="91"/>
    <x v="4"/>
    <n v="0"/>
    <n v="0"/>
    <n v="0"/>
    <n v="0"/>
    <n v="6727"/>
    <n v="47089"/>
    <n v="0"/>
    <x v="0"/>
    <x v="0"/>
    <x v="0"/>
    <x v="0"/>
    <x v="0"/>
    <x v="0"/>
    <x v="0"/>
    <x v="0"/>
    <x v="0"/>
    <x v="0"/>
  </r>
  <r>
    <x v="0"/>
    <x v="4"/>
    <x v="28"/>
    <x v="92"/>
    <x v="4"/>
    <n v="0"/>
    <n v="0"/>
    <n v="0"/>
    <n v="0"/>
    <n v="0"/>
    <n v="0"/>
    <n v="0"/>
    <x v="0"/>
    <x v="0"/>
    <x v="0"/>
    <x v="0"/>
    <x v="0"/>
    <x v="0"/>
    <x v="0"/>
    <x v="0"/>
    <x v="0"/>
    <x v="0"/>
  </r>
  <r>
    <x v="0"/>
    <x v="4"/>
    <x v="29"/>
    <x v="93"/>
    <x v="4"/>
    <n v="49333.77"/>
    <n v="41436.269999999997"/>
    <n v="90770.04"/>
    <n v="5"/>
    <n v="0"/>
    <n v="0"/>
    <n v="0"/>
    <x v="0"/>
    <x v="0"/>
    <x v="0"/>
    <x v="0"/>
    <x v="0"/>
    <x v="0"/>
    <x v="0"/>
    <x v="0"/>
    <x v="0"/>
    <x v="0"/>
  </r>
  <r>
    <x v="0"/>
    <x v="4"/>
    <x v="29"/>
    <x v="94"/>
    <x v="4"/>
    <n v="51495.95"/>
    <n v="127121"/>
    <n v="178616.95"/>
    <n v="13"/>
    <n v="0"/>
    <n v="0"/>
    <n v="0"/>
    <x v="0"/>
    <x v="0"/>
    <x v="0"/>
    <x v="0"/>
    <x v="0"/>
    <x v="0"/>
    <x v="0"/>
    <x v="0"/>
    <x v="0"/>
    <x v="0"/>
  </r>
  <r>
    <x v="0"/>
    <x v="4"/>
    <x v="29"/>
    <x v="95"/>
    <x v="4"/>
    <n v="154214.39999999999"/>
    <n v="359098.1"/>
    <n v="513312.5"/>
    <n v="11"/>
    <n v="0"/>
    <n v="0"/>
    <n v="0"/>
    <x v="0"/>
    <x v="0"/>
    <x v="0"/>
    <x v="0"/>
    <x v="0"/>
    <x v="0"/>
    <x v="0"/>
    <x v="0"/>
    <x v="0"/>
    <x v="0"/>
  </r>
  <r>
    <x v="0"/>
    <x v="4"/>
    <x v="29"/>
    <x v="124"/>
    <x v="4"/>
    <n v="0"/>
    <n v="4458.25"/>
    <n v="4458.25"/>
    <n v="1"/>
    <e v="#N/A"/>
    <e v="#N/A"/>
    <n v="0"/>
    <x v="0"/>
    <x v="0"/>
    <x v="0"/>
    <x v="0"/>
    <x v="0"/>
    <x v="0"/>
    <x v="0"/>
    <x v="0"/>
    <x v="0"/>
    <x v="0"/>
  </r>
  <r>
    <x v="0"/>
    <x v="4"/>
    <x v="29"/>
    <x v="96"/>
    <x v="4"/>
    <n v="23723.65"/>
    <n v="76188.789999999994"/>
    <n v="99912.44"/>
    <n v="7"/>
    <n v="0"/>
    <n v="0"/>
    <n v="0"/>
    <x v="0"/>
    <x v="0"/>
    <x v="0"/>
    <x v="0"/>
    <x v="0"/>
    <x v="0"/>
    <x v="0"/>
    <x v="0"/>
    <x v="0"/>
    <x v="0"/>
  </r>
  <r>
    <x v="0"/>
    <x v="4"/>
    <x v="29"/>
    <x v="97"/>
    <x v="4"/>
    <n v="0"/>
    <n v="0"/>
    <n v="0"/>
    <n v="0"/>
    <n v="17577"/>
    <n v="175770"/>
    <n v="0"/>
    <x v="0"/>
    <x v="0"/>
    <x v="0"/>
    <x v="0"/>
    <x v="0"/>
    <x v="0"/>
    <x v="0"/>
    <x v="0"/>
    <x v="0"/>
    <x v="0"/>
  </r>
  <r>
    <x v="0"/>
    <x v="4"/>
    <x v="30"/>
    <x v="98"/>
    <x v="4"/>
    <n v="0"/>
    <n v="0"/>
    <n v="0"/>
    <n v="0"/>
    <n v="36177"/>
    <n v="253239"/>
    <n v="0"/>
    <x v="0"/>
    <x v="0"/>
    <x v="0"/>
    <x v="0"/>
    <x v="0"/>
    <x v="0"/>
    <x v="0"/>
    <x v="0"/>
    <x v="0"/>
    <x v="0"/>
  </r>
  <r>
    <x v="0"/>
    <x v="4"/>
    <x v="30"/>
    <x v="99"/>
    <x v="4"/>
    <n v="0"/>
    <n v="0"/>
    <n v="0"/>
    <n v="0"/>
    <n v="16027"/>
    <n v="112189"/>
    <n v="0"/>
    <x v="0"/>
    <x v="0"/>
    <x v="0"/>
    <x v="0"/>
    <x v="0"/>
    <x v="0"/>
    <x v="0"/>
    <x v="0"/>
    <x v="0"/>
    <x v="0"/>
  </r>
  <r>
    <x v="0"/>
    <x v="4"/>
    <x v="30"/>
    <x v="100"/>
    <x v="4"/>
    <n v="0"/>
    <n v="0"/>
    <n v="0"/>
    <n v="0"/>
    <n v="14477"/>
    <n v="101339"/>
    <n v="0"/>
    <x v="0"/>
    <x v="0"/>
    <x v="0"/>
    <x v="0"/>
    <x v="0"/>
    <x v="0"/>
    <x v="0"/>
    <x v="0"/>
    <x v="0"/>
    <x v="0"/>
  </r>
  <r>
    <x v="0"/>
    <x v="4"/>
    <x v="30"/>
    <x v="101"/>
    <x v="4"/>
    <n v="0"/>
    <n v="0"/>
    <n v="0"/>
    <n v="0"/>
    <n v="10323"/>
    <n v="72261"/>
    <n v="0"/>
    <x v="0"/>
    <x v="0"/>
    <x v="0"/>
    <x v="0"/>
    <x v="0"/>
    <x v="0"/>
    <x v="0"/>
    <x v="0"/>
    <x v="0"/>
    <x v="0"/>
  </r>
  <r>
    <x v="0"/>
    <x v="4"/>
    <x v="30"/>
    <x v="102"/>
    <x v="4"/>
    <n v="24364"/>
    <n v="57129.36"/>
    <n v="81493.36"/>
    <n v="9"/>
    <n v="0"/>
    <n v="0"/>
    <n v="0"/>
    <x v="0"/>
    <x v="0"/>
    <x v="0"/>
    <x v="0"/>
    <x v="0"/>
    <x v="0"/>
    <x v="0"/>
    <x v="0"/>
    <x v="0"/>
    <x v="0"/>
  </r>
  <r>
    <x v="0"/>
    <x v="4"/>
    <x v="30"/>
    <x v="103"/>
    <x v="4"/>
    <n v="0"/>
    <n v="0"/>
    <n v="0"/>
    <n v="0"/>
    <n v="0"/>
    <n v="0"/>
    <n v="0"/>
    <x v="0"/>
    <x v="0"/>
    <x v="0"/>
    <x v="0"/>
    <x v="0"/>
    <x v="0"/>
    <x v="0"/>
    <x v="0"/>
    <x v="0"/>
    <x v="0"/>
  </r>
  <r>
    <x v="0"/>
    <x v="4"/>
    <x v="30"/>
    <x v="105"/>
    <x v="4"/>
    <n v="8443.7000000000007"/>
    <n v="0"/>
    <n v="8443.7000000000007"/>
    <n v="1"/>
    <n v="0"/>
    <n v="0"/>
    <n v="0"/>
    <x v="0"/>
    <x v="0"/>
    <x v="0"/>
    <x v="0"/>
    <x v="0"/>
    <x v="0"/>
    <x v="0"/>
    <x v="0"/>
    <x v="0"/>
    <x v="0"/>
  </r>
  <r>
    <x v="0"/>
    <x v="4"/>
    <x v="30"/>
    <x v="106"/>
    <x v="4"/>
    <n v="0"/>
    <n v="0"/>
    <n v="0"/>
    <n v="0"/>
    <n v="17050"/>
    <n v="119350"/>
    <n v="0"/>
    <x v="0"/>
    <x v="0"/>
    <x v="0"/>
    <x v="0"/>
    <x v="0"/>
    <x v="0"/>
    <x v="0"/>
    <x v="0"/>
    <x v="0"/>
    <x v="0"/>
  </r>
  <r>
    <x v="0"/>
    <x v="4"/>
    <x v="30"/>
    <x v="138"/>
    <x v="4"/>
    <n v="0"/>
    <n v="0"/>
    <n v="0"/>
    <n v="0"/>
    <e v="#N/A"/>
    <e v="#N/A"/>
    <n v="0"/>
    <x v="0"/>
    <x v="0"/>
    <x v="0"/>
    <x v="0"/>
    <x v="0"/>
    <x v="0"/>
    <x v="0"/>
    <x v="0"/>
    <x v="0"/>
    <x v="0"/>
  </r>
  <r>
    <x v="0"/>
    <x v="4"/>
    <x v="31"/>
    <x v="107"/>
    <x v="4"/>
    <n v="139483.4"/>
    <n v="62700.35"/>
    <n v="202183.75"/>
    <n v="43"/>
    <n v="0"/>
    <n v="0"/>
    <n v="0"/>
    <x v="0"/>
    <x v="0"/>
    <x v="0"/>
    <x v="0"/>
    <x v="0"/>
    <x v="0"/>
    <x v="0"/>
    <x v="0"/>
    <x v="0"/>
    <x v="0"/>
  </r>
  <r>
    <x v="0"/>
    <x v="4"/>
    <x v="31"/>
    <x v="108"/>
    <x v="4"/>
    <n v="79875.7"/>
    <n v="36227.589999999997"/>
    <n v="116103.29"/>
    <n v="18"/>
    <n v="0"/>
    <n v="0"/>
    <n v="0"/>
    <x v="0"/>
    <x v="0"/>
    <x v="0"/>
    <x v="0"/>
    <x v="0"/>
    <x v="0"/>
    <x v="0"/>
    <x v="0"/>
    <x v="0"/>
    <x v="0"/>
  </r>
  <r>
    <x v="0"/>
    <x v="4"/>
    <x v="31"/>
    <x v="109"/>
    <x v="4"/>
    <n v="66391"/>
    <n v="126619.3"/>
    <n v="193010.3"/>
    <n v="24"/>
    <n v="0"/>
    <n v="0"/>
    <n v="0"/>
    <x v="0"/>
    <x v="0"/>
    <x v="0"/>
    <x v="0"/>
    <x v="0"/>
    <x v="0"/>
    <x v="0"/>
    <x v="0"/>
    <x v="0"/>
    <x v="0"/>
  </r>
  <r>
    <x v="0"/>
    <x v="4"/>
    <x v="31"/>
    <x v="110"/>
    <x v="4"/>
    <n v="40066.699999999997"/>
    <n v="42995.519999999997"/>
    <n v="83062.22"/>
    <n v="13"/>
    <n v="0"/>
    <n v="0"/>
    <n v="0"/>
    <x v="0"/>
    <x v="0"/>
    <x v="0"/>
    <x v="0"/>
    <x v="0"/>
    <x v="0"/>
    <x v="0"/>
    <x v="0"/>
    <x v="0"/>
    <x v="0"/>
  </r>
  <r>
    <x v="0"/>
    <x v="4"/>
    <x v="31"/>
    <x v="111"/>
    <x v="4"/>
    <n v="0"/>
    <n v="0"/>
    <n v="0"/>
    <n v="0"/>
    <n v="0"/>
    <n v="0"/>
    <n v="0"/>
    <x v="0"/>
    <x v="0"/>
    <x v="0"/>
    <x v="0"/>
    <x v="0"/>
    <x v="0"/>
    <x v="0"/>
    <x v="0"/>
    <x v="0"/>
    <x v="0"/>
  </r>
  <r>
    <x v="0"/>
    <x v="4"/>
    <x v="31"/>
    <x v="128"/>
    <x v="4"/>
    <n v="2940"/>
    <n v="0"/>
    <n v="2940"/>
    <n v="1"/>
    <e v="#N/A"/>
    <e v="#N/A"/>
    <n v="0"/>
    <x v="0"/>
    <x v="0"/>
    <x v="0"/>
    <x v="0"/>
    <x v="0"/>
    <x v="0"/>
    <x v="0"/>
    <x v="0"/>
    <x v="0"/>
    <x v="0"/>
  </r>
  <r>
    <x v="0"/>
    <x v="4"/>
    <x v="31"/>
    <x v="112"/>
    <x v="4"/>
    <n v="0"/>
    <n v="0"/>
    <n v="0"/>
    <n v="0"/>
    <n v="13950"/>
    <n v="139500"/>
    <n v="0"/>
    <x v="0"/>
    <x v="0"/>
    <x v="0"/>
    <x v="0"/>
    <x v="0"/>
    <x v="0"/>
    <x v="0"/>
    <x v="0"/>
    <x v="0"/>
    <x v="0"/>
  </r>
  <r>
    <x v="0"/>
    <x v="4"/>
    <x v="32"/>
    <x v="114"/>
    <x v="4"/>
    <n v="0"/>
    <n v="0"/>
    <n v="0"/>
    <n v="0"/>
    <n v="31000"/>
    <n v="217000"/>
    <n v="0"/>
    <x v="0"/>
    <x v="0"/>
    <x v="0"/>
    <x v="0"/>
    <x v="0"/>
    <x v="0"/>
    <x v="0"/>
    <x v="0"/>
    <x v="0"/>
    <x v="0"/>
  </r>
  <r>
    <x v="0"/>
    <x v="4"/>
    <x v="32"/>
    <x v="115"/>
    <x v="4"/>
    <n v="0"/>
    <n v="11075.6"/>
    <n v="11075.6"/>
    <n v="1"/>
    <n v="0"/>
    <n v="0"/>
    <n v="0"/>
    <x v="0"/>
    <x v="0"/>
    <x v="0"/>
    <x v="0"/>
    <x v="0"/>
    <x v="0"/>
    <x v="0"/>
    <x v="0"/>
    <x v="0"/>
    <x v="0"/>
  </r>
  <r>
    <x v="0"/>
    <x v="4"/>
    <x v="32"/>
    <x v="116"/>
    <x v="4"/>
    <n v="0"/>
    <n v="0"/>
    <n v="0"/>
    <n v="0"/>
    <n v="0"/>
    <n v="0"/>
    <n v="0"/>
    <x v="0"/>
    <x v="0"/>
    <x v="0"/>
    <x v="0"/>
    <x v="0"/>
    <x v="0"/>
    <x v="0"/>
    <x v="0"/>
    <x v="0"/>
    <x v="0"/>
  </r>
  <r>
    <x v="0"/>
    <x v="4"/>
    <x v="32"/>
    <x v="132"/>
    <x v="4"/>
    <n v="3774.73"/>
    <n v="0"/>
    <n v="3774.73"/>
    <n v="2"/>
    <e v="#N/A"/>
    <e v="#N/A"/>
    <n v="0"/>
    <x v="0"/>
    <x v="0"/>
    <x v="0"/>
    <x v="0"/>
    <x v="0"/>
    <x v="0"/>
    <x v="0"/>
    <x v="0"/>
    <x v="0"/>
    <x v="0"/>
  </r>
  <r>
    <x v="0"/>
    <x v="4"/>
    <x v="33"/>
    <x v="117"/>
    <x v="4"/>
    <n v="0"/>
    <n v="0"/>
    <n v="0"/>
    <n v="0"/>
    <n v="0"/>
    <n v="0"/>
    <n v="0"/>
    <x v="0"/>
    <x v="0"/>
    <x v="0"/>
    <x v="0"/>
    <x v="0"/>
    <x v="0"/>
    <x v="0"/>
    <x v="0"/>
    <x v="0"/>
    <x v="0"/>
  </r>
  <r>
    <x v="0"/>
    <x v="4"/>
    <x v="33"/>
    <x v="118"/>
    <x v="4"/>
    <n v="0"/>
    <n v="0"/>
    <n v="0"/>
    <n v="0"/>
    <n v="0"/>
    <n v="0"/>
    <n v="0"/>
    <x v="0"/>
    <x v="0"/>
    <x v="0"/>
    <x v="0"/>
    <x v="0"/>
    <x v="0"/>
    <x v="0"/>
    <x v="0"/>
    <x v="0"/>
    <x v="0"/>
  </r>
  <r>
    <x v="0"/>
    <x v="4"/>
    <x v="0"/>
    <x v="0"/>
    <x v="5"/>
    <n v="70984.92"/>
    <n v="97329.430000000008"/>
    <n v="168314.35"/>
    <n v="409"/>
    <n v="24475"/>
    <n v="171325"/>
    <n v="6.88"/>
    <x v="0"/>
    <x v="0"/>
    <x v="0"/>
    <x v="0"/>
    <x v="0"/>
    <x v="0"/>
    <x v="0"/>
    <x v="0"/>
    <x v="0"/>
    <x v="0"/>
  </r>
  <r>
    <x v="0"/>
    <x v="4"/>
    <x v="0"/>
    <x v="1"/>
    <x v="5"/>
    <n v="67368.959999999992"/>
    <n v="76216.110000000015"/>
    <n v="143585.07"/>
    <n v="374"/>
    <n v="24383"/>
    <n v="170681"/>
    <n v="5.89"/>
    <x v="0"/>
    <x v="0"/>
    <x v="0"/>
    <x v="0"/>
    <x v="0"/>
    <x v="0"/>
    <x v="0"/>
    <x v="0"/>
    <x v="0"/>
    <x v="0"/>
  </r>
  <r>
    <x v="0"/>
    <x v="4"/>
    <x v="0"/>
    <x v="2"/>
    <x v="5"/>
    <n v="54239.659999999996"/>
    <n v="163537.85"/>
    <n v="217777.51"/>
    <n v="403"/>
    <n v="8165"/>
    <n v="57155"/>
    <n v="26.67"/>
    <x v="0"/>
    <x v="0"/>
    <x v="0"/>
    <x v="0"/>
    <x v="0"/>
    <x v="0"/>
    <x v="0"/>
    <x v="0"/>
    <x v="0"/>
    <x v="0"/>
  </r>
  <r>
    <x v="0"/>
    <x v="4"/>
    <x v="0"/>
    <x v="3"/>
    <x v="5"/>
    <n v="105502.65000000001"/>
    <n v="139351.06"/>
    <n v="244853.71000000002"/>
    <n v="642"/>
    <n v="8437"/>
    <n v="59059"/>
    <n v="29.02"/>
    <x v="0"/>
    <x v="0"/>
    <x v="0"/>
    <x v="0"/>
    <x v="0"/>
    <x v="0"/>
    <x v="0"/>
    <x v="0"/>
    <x v="0"/>
    <x v="0"/>
  </r>
  <r>
    <x v="0"/>
    <x v="4"/>
    <x v="0"/>
    <x v="4"/>
    <x v="5"/>
    <n v="140393.08000000002"/>
    <n v="214843.77999999997"/>
    <n v="355236.86"/>
    <n v="926"/>
    <n v="8437"/>
    <n v="59059"/>
    <n v="42.1"/>
    <x v="0"/>
    <x v="0"/>
    <x v="0"/>
    <x v="0"/>
    <x v="0"/>
    <x v="0"/>
    <x v="0"/>
    <x v="0"/>
    <x v="0"/>
    <x v="0"/>
  </r>
  <r>
    <x v="0"/>
    <x v="4"/>
    <x v="0"/>
    <x v="133"/>
    <x v="5"/>
    <n v="0"/>
    <n v="5232.1499999999996"/>
    <n v="5232.1499999999996"/>
    <n v="0"/>
    <n v="0"/>
    <n v="0"/>
    <n v="0"/>
    <x v="0"/>
    <x v="0"/>
    <x v="0"/>
    <x v="0"/>
    <x v="0"/>
    <x v="0"/>
    <x v="0"/>
    <x v="0"/>
    <x v="0"/>
    <x v="0"/>
  </r>
  <r>
    <x v="0"/>
    <x v="4"/>
    <x v="0"/>
    <x v="7"/>
    <x v="5"/>
    <n v="74088.42"/>
    <n v="70706.280000000013"/>
    <n v="144794.70000000001"/>
    <n v="455"/>
    <n v="5821"/>
    <n v="40747"/>
    <n v="24.87"/>
    <x v="0"/>
    <x v="0"/>
    <x v="0"/>
    <x v="0"/>
    <x v="0"/>
    <x v="0"/>
    <x v="0"/>
    <x v="0"/>
    <x v="0"/>
    <x v="0"/>
  </r>
  <r>
    <x v="0"/>
    <x v="4"/>
    <x v="0"/>
    <x v="8"/>
    <x v="5"/>
    <n v="106954.28"/>
    <n v="87276.950000000012"/>
    <n v="194231.23"/>
    <n v="712"/>
    <n v="0"/>
    <n v="0"/>
    <n v="0"/>
    <x v="0"/>
    <x v="0"/>
    <x v="0"/>
    <x v="0"/>
    <x v="0"/>
    <x v="0"/>
    <x v="0"/>
    <x v="0"/>
    <x v="0"/>
    <x v="0"/>
  </r>
  <r>
    <x v="0"/>
    <x v="4"/>
    <x v="0"/>
    <x v="119"/>
    <x v="5"/>
    <n v="13367.15"/>
    <n v="123171.06"/>
    <n v="136538.21"/>
    <n v="226"/>
    <e v="#N/A"/>
    <e v="#N/A"/>
    <n v="0"/>
    <x v="0"/>
    <x v="0"/>
    <x v="0"/>
    <x v="0"/>
    <x v="0"/>
    <x v="0"/>
    <x v="0"/>
    <x v="0"/>
    <x v="0"/>
    <x v="0"/>
  </r>
  <r>
    <x v="0"/>
    <x v="4"/>
    <x v="0"/>
    <x v="134"/>
    <x v="5"/>
    <n v="21950.14"/>
    <n v="21182.22"/>
    <n v="43132.36"/>
    <n v="173"/>
    <e v="#N/A"/>
    <e v="#N/A"/>
    <n v="0"/>
    <x v="0"/>
    <x v="0"/>
    <x v="0"/>
    <x v="0"/>
    <x v="0"/>
    <x v="0"/>
    <x v="0"/>
    <x v="0"/>
    <x v="0"/>
    <x v="0"/>
  </r>
  <r>
    <x v="0"/>
    <x v="4"/>
    <x v="0"/>
    <x v="135"/>
    <x v="5"/>
    <n v="55323.63"/>
    <n v="46501.950000000004"/>
    <n v="101825.58"/>
    <n v="273"/>
    <e v="#N/A"/>
    <e v="#N/A"/>
    <n v="0"/>
    <x v="0"/>
    <x v="0"/>
    <x v="0"/>
    <x v="0"/>
    <x v="0"/>
    <x v="0"/>
    <x v="0"/>
    <x v="0"/>
    <x v="0"/>
    <x v="0"/>
  </r>
  <r>
    <x v="0"/>
    <x v="4"/>
    <x v="1"/>
    <x v="9"/>
    <x v="5"/>
    <n v="258539.65999999997"/>
    <n v="556100.71"/>
    <n v="814640.36999999988"/>
    <n v="1661"/>
    <n v="0"/>
    <n v="0"/>
    <n v="0"/>
    <x v="0"/>
    <x v="0"/>
    <x v="0"/>
    <x v="0"/>
    <x v="0"/>
    <x v="0"/>
    <x v="0"/>
    <x v="0"/>
    <x v="0"/>
    <x v="0"/>
  </r>
  <r>
    <x v="0"/>
    <x v="4"/>
    <x v="1"/>
    <x v="10"/>
    <x v="5"/>
    <n v="95940.14"/>
    <n v="1215039.6400000001"/>
    <n v="1310979.78"/>
    <n v="893"/>
    <n v="44423"/>
    <n v="310961"/>
    <n v="29.51"/>
    <x v="0"/>
    <x v="0"/>
    <x v="0"/>
    <x v="0"/>
    <x v="0"/>
    <x v="0"/>
    <x v="0"/>
    <x v="0"/>
    <x v="0"/>
    <x v="0"/>
  </r>
  <r>
    <x v="0"/>
    <x v="4"/>
    <x v="1"/>
    <x v="11"/>
    <x v="5"/>
    <n v="17489.46"/>
    <n v="10781.32"/>
    <n v="28270.78"/>
    <n v="44"/>
    <n v="31000"/>
    <n v="217000"/>
    <n v="0.91"/>
    <x v="0"/>
    <x v="0"/>
    <x v="0"/>
    <x v="0"/>
    <x v="0"/>
    <x v="0"/>
    <x v="0"/>
    <x v="0"/>
    <x v="0"/>
    <x v="0"/>
  </r>
  <r>
    <x v="0"/>
    <x v="4"/>
    <x v="1"/>
    <x v="12"/>
    <x v="5"/>
    <n v="26078.099999999995"/>
    <n v="27899.920000000002"/>
    <n v="53978.02"/>
    <n v="105"/>
    <n v="0"/>
    <n v="0"/>
    <n v="0"/>
    <x v="0"/>
    <x v="0"/>
    <x v="0"/>
    <x v="0"/>
    <x v="0"/>
    <x v="0"/>
    <x v="0"/>
    <x v="0"/>
    <x v="0"/>
    <x v="0"/>
  </r>
  <r>
    <x v="0"/>
    <x v="4"/>
    <x v="1"/>
    <x v="13"/>
    <x v="5"/>
    <n v="8456.26"/>
    <n v="1089437.6599999999"/>
    <n v="1097893.92"/>
    <n v="1"/>
    <n v="0"/>
    <n v="0"/>
    <n v="0"/>
    <x v="0"/>
    <x v="0"/>
    <x v="0"/>
    <x v="0"/>
    <x v="0"/>
    <x v="0"/>
    <x v="0"/>
    <x v="0"/>
    <x v="0"/>
    <x v="0"/>
  </r>
  <r>
    <x v="0"/>
    <x v="4"/>
    <x v="1"/>
    <x v="14"/>
    <x v="5"/>
    <n v="67601.680000000008"/>
    <n v="114168.05"/>
    <n v="181769.73"/>
    <n v="763"/>
    <n v="29977"/>
    <n v="209839"/>
    <n v="6.06"/>
    <x v="0"/>
    <x v="0"/>
    <x v="0"/>
    <x v="0"/>
    <x v="0"/>
    <x v="0"/>
    <x v="0"/>
    <x v="0"/>
    <x v="0"/>
    <x v="0"/>
  </r>
  <r>
    <x v="0"/>
    <x v="4"/>
    <x v="1"/>
    <x v="15"/>
    <x v="5"/>
    <n v="6003.83"/>
    <n v="7418.85"/>
    <n v="13422.68"/>
    <n v="26"/>
    <n v="0"/>
    <n v="0"/>
    <n v="0"/>
    <x v="0"/>
    <x v="0"/>
    <x v="0"/>
    <x v="0"/>
    <x v="0"/>
    <x v="0"/>
    <x v="0"/>
    <x v="0"/>
    <x v="0"/>
    <x v="0"/>
  </r>
  <r>
    <x v="0"/>
    <x v="4"/>
    <x v="2"/>
    <x v="16"/>
    <x v="5"/>
    <n v="361083.06000000006"/>
    <n v="539862.86"/>
    <n v="900945.92000000004"/>
    <n v="630"/>
    <n v="43400"/>
    <n v="303800"/>
    <n v="20.76"/>
    <x v="0"/>
    <x v="0"/>
    <x v="0"/>
    <x v="0"/>
    <x v="0"/>
    <x v="0"/>
    <x v="0"/>
    <x v="0"/>
    <x v="0"/>
    <x v="0"/>
  </r>
  <r>
    <x v="0"/>
    <x v="4"/>
    <x v="2"/>
    <x v="17"/>
    <x v="5"/>
    <n v="219148.77"/>
    <n v="466322.05999999994"/>
    <n v="685470.83"/>
    <n v="612"/>
    <n v="39277"/>
    <n v="274939"/>
    <n v="17.45"/>
    <x v="0"/>
    <x v="0"/>
    <x v="0"/>
    <x v="0"/>
    <x v="0"/>
    <x v="0"/>
    <x v="0"/>
    <x v="0"/>
    <x v="0"/>
    <x v="0"/>
  </r>
  <r>
    <x v="0"/>
    <x v="4"/>
    <x v="2"/>
    <x v="18"/>
    <x v="5"/>
    <n v="100575.19"/>
    <n v="257676.91999999998"/>
    <n v="358252.11"/>
    <n v="315"/>
    <n v="0"/>
    <n v="0"/>
    <n v="0"/>
    <x v="0"/>
    <x v="0"/>
    <x v="0"/>
    <x v="0"/>
    <x v="0"/>
    <x v="0"/>
    <x v="0"/>
    <x v="0"/>
    <x v="0"/>
    <x v="0"/>
  </r>
  <r>
    <x v="0"/>
    <x v="4"/>
    <x v="3"/>
    <x v="19"/>
    <x v="5"/>
    <n v="56545.440000000002"/>
    <n v="129703.67999999999"/>
    <n v="186249.12"/>
    <n v="240"/>
    <n v="31000"/>
    <n v="310000"/>
    <n v="6.01"/>
    <x v="0"/>
    <x v="0"/>
    <x v="0"/>
    <x v="0"/>
    <x v="0"/>
    <x v="0"/>
    <x v="0"/>
    <x v="0"/>
    <x v="0"/>
    <x v="0"/>
  </r>
  <r>
    <x v="0"/>
    <x v="4"/>
    <x v="3"/>
    <x v="20"/>
    <x v="5"/>
    <n v="86158.97"/>
    <n v="94253.62"/>
    <n v="180412.59"/>
    <n v="130"/>
    <n v="0"/>
    <n v="0"/>
    <n v="0"/>
    <x v="0"/>
    <x v="0"/>
    <x v="0"/>
    <x v="0"/>
    <x v="0"/>
    <x v="0"/>
    <x v="0"/>
    <x v="0"/>
    <x v="0"/>
    <x v="0"/>
  </r>
  <r>
    <x v="0"/>
    <x v="4"/>
    <x v="3"/>
    <x v="21"/>
    <x v="5"/>
    <n v="323855.17"/>
    <n v="504289.72000000003"/>
    <n v="828144.89"/>
    <n v="420"/>
    <n v="62000"/>
    <n v="620000"/>
    <n v="13.36"/>
    <x v="0"/>
    <x v="0"/>
    <x v="0"/>
    <x v="0"/>
    <x v="0"/>
    <x v="0"/>
    <x v="0"/>
    <x v="0"/>
    <x v="0"/>
    <x v="0"/>
  </r>
  <r>
    <x v="0"/>
    <x v="4"/>
    <x v="4"/>
    <x v="23"/>
    <x v="5"/>
    <n v="603"/>
    <n v="105050.73"/>
    <n v="105653.73"/>
    <n v="117"/>
    <n v="12710"/>
    <n v="88970"/>
    <n v="8.31"/>
    <x v="0"/>
    <x v="0"/>
    <x v="0"/>
    <x v="0"/>
    <x v="0"/>
    <x v="0"/>
    <x v="0"/>
    <x v="0"/>
    <x v="0"/>
    <x v="0"/>
  </r>
  <r>
    <x v="0"/>
    <x v="4"/>
    <x v="4"/>
    <x v="24"/>
    <x v="5"/>
    <n v="603"/>
    <n v="26736.21"/>
    <n v="27339.21"/>
    <n v="15"/>
    <n v="11377"/>
    <n v="79639"/>
    <n v="2.4"/>
    <x v="0"/>
    <x v="0"/>
    <x v="0"/>
    <x v="0"/>
    <x v="0"/>
    <x v="0"/>
    <x v="0"/>
    <x v="0"/>
    <x v="0"/>
    <x v="0"/>
  </r>
  <r>
    <x v="0"/>
    <x v="4"/>
    <x v="4"/>
    <x v="120"/>
    <x v="5"/>
    <n v="300"/>
    <n v="80"/>
    <n v="380"/>
    <n v="3"/>
    <e v="#N/A"/>
    <e v="#N/A"/>
    <n v="0"/>
    <x v="0"/>
    <x v="0"/>
    <x v="0"/>
    <x v="0"/>
    <x v="0"/>
    <x v="0"/>
    <x v="0"/>
    <x v="0"/>
    <x v="0"/>
    <x v="0"/>
  </r>
  <r>
    <x v="0"/>
    <x v="4"/>
    <x v="4"/>
    <x v="136"/>
    <x v="5"/>
    <n v="0"/>
    <n v="0"/>
    <n v="0"/>
    <n v="1"/>
    <e v="#N/A"/>
    <e v="#N/A"/>
    <n v="0"/>
    <x v="0"/>
    <x v="0"/>
    <x v="0"/>
    <x v="0"/>
    <x v="0"/>
    <x v="0"/>
    <x v="0"/>
    <x v="0"/>
    <x v="0"/>
    <x v="0"/>
  </r>
  <r>
    <x v="0"/>
    <x v="4"/>
    <x v="5"/>
    <x v="25"/>
    <x v="5"/>
    <n v="46954.78"/>
    <n v="57215.930000000008"/>
    <n v="104170.71"/>
    <n v="104"/>
    <n v="0"/>
    <n v="0"/>
    <n v="0"/>
    <x v="0"/>
    <x v="0"/>
    <x v="0"/>
    <x v="0"/>
    <x v="0"/>
    <x v="0"/>
    <x v="0"/>
    <x v="0"/>
    <x v="0"/>
    <x v="0"/>
  </r>
  <r>
    <x v="0"/>
    <x v="4"/>
    <x v="5"/>
    <x v="26"/>
    <x v="5"/>
    <n v="15726.77"/>
    <n v="1141880.33"/>
    <n v="1157607.1000000001"/>
    <n v="0"/>
    <n v="0"/>
    <n v="0"/>
    <n v="0"/>
    <x v="0"/>
    <x v="0"/>
    <x v="0"/>
    <x v="0"/>
    <x v="0"/>
    <x v="0"/>
    <x v="0"/>
    <x v="0"/>
    <x v="0"/>
    <x v="0"/>
  </r>
  <r>
    <x v="0"/>
    <x v="4"/>
    <x v="5"/>
    <x v="27"/>
    <x v="5"/>
    <n v="22126.74"/>
    <n v="97966.81"/>
    <n v="120093.55"/>
    <n v="103"/>
    <n v="16523"/>
    <n v="165230"/>
    <n v="7.27"/>
    <x v="0"/>
    <x v="0"/>
    <x v="0"/>
    <x v="0"/>
    <x v="0"/>
    <x v="0"/>
    <x v="0"/>
    <x v="0"/>
    <x v="0"/>
    <x v="0"/>
  </r>
  <r>
    <x v="0"/>
    <x v="4"/>
    <x v="5"/>
    <x v="29"/>
    <x v="5"/>
    <n v="110533.47"/>
    <n v="374438.31000000006"/>
    <n v="484971.78"/>
    <n v="160"/>
    <n v="0"/>
    <n v="0"/>
    <n v="0"/>
    <x v="0"/>
    <x v="0"/>
    <x v="0"/>
    <x v="0"/>
    <x v="0"/>
    <x v="0"/>
    <x v="0"/>
    <x v="0"/>
    <x v="0"/>
    <x v="0"/>
  </r>
  <r>
    <x v="0"/>
    <x v="4"/>
    <x v="6"/>
    <x v="30"/>
    <x v="5"/>
    <n v="54559.199999999997"/>
    <n v="1215757.25"/>
    <n v="1270316.45"/>
    <n v="156"/>
    <n v="0"/>
    <n v="0"/>
    <n v="0"/>
    <x v="0"/>
    <x v="0"/>
    <x v="0"/>
    <x v="0"/>
    <x v="0"/>
    <x v="0"/>
    <x v="0"/>
    <x v="0"/>
    <x v="0"/>
    <x v="0"/>
  </r>
  <r>
    <x v="0"/>
    <x v="4"/>
    <x v="6"/>
    <x v="31"/>
    <x v="5"/>
    <n v="83571.91"/>
    <n v="210380.30000000002"/>
    <n v="293952.21000000002"/>
    <n v="196"/>
    <n v="34100"/>
    <n v="238700"/>
    <n v="8.6199999999999992"/>
    <x v="0"/>
    <x v="0"/>
    <x v="0"/>
    <x v="0"/>
    <x v="0"/>
    <x v="0"/>
    <x v="0"/>
    <x v="0"/>
    <x v="0"/>
    <x v="0"/>
  </r>
  <r>
    <x v="0"/>
    <x v="4"/>
    <x v="6"/>
    <x v="32"/>
    <x v="5"/>
    <n v="57187.38"/>
    <n v="59739.49"/>
    <n v="116926.87"/>
    <n v="177"/>
    <n v="17577"/>
    <n v="123039"/>
    <n v="6.65"/>
    <x v="0"/>
    <x v="0"/>
    <x v="0"/>
    <x v="0"/>
    <x v="0"/>
    <x v="0"/>
    <x v="0"/>
    <x v="0"/>
    <x v="0"/>
    <x v="0"/>
  </r>
  <r>
    <x v="0"/>
    <x v="4"/>
    <x v="6"/>
    <x v="33"/>
    <x v="5"/>
    <n v="28854.76"/>
    <n v="39989.310000000012"/>
    <n v="68844.070000000007"/>
    <n v="56"/>
    <n v="0"/>
    <n v="0"/>
    <n v="0"/>
    <x v="0"/>
    <x v="0"/>
    <x v="0"/>
    <x v="0"/>
    <x v="0"/>
    <x v="0"/>
    <x v="0"/>
    <x v="0"/>
    <x v="0"/>
    <x v="0"/>
  </r>
  <r>
    <x v="0"/>
    <x v="4"/>
    <x v="7"/>
    <x v="34"/>
    <x v="5"/>
    <n v="165935.17000000001"/>
    <n v="64221.489999999991"/>
    <n v="230156.66"/>
    <n v="223"/>
    <n v="67177"/>
    <n v="470239"/>
    <n v="3.43"/>
    <x v="0"/>
    <x v="0"/>
    <x v="0"/>
    <x v="0"/>
    <x v="0"/>
    <x v="0"/>
    <x v="0"/>
    <x v="0"/>
    <x v="0"/>
    <x v="0"/>
  </r>
  <r>
    <x v="0"/>
    <x v="4"/>
    <x v="7"/>
    <x v="32"/>
    <x v="5"/>
    <n v="840"/>
    <n v="0"/>
    <n v="840"/>
    <n v="0"/>
    <n v="17577"/>
    <n v="123039"/>
    <n v="0.05"/>
    <x v="0"/>
    <x v="0"/>
    <x v="0"/>
    <x v="0"/>
    <x v="0"/>
    <x v="0"/>
    <x v="0"/>
    <x v="0"/>
    <x v="0"/>
    <x v="0"/>
  </r>
  <r>
    <x v="0"/>
    <x v="4"/>
    <x v="8"/>
    <x v="35"/>
    <x v="5"/>
    <n v="86523.81"/>
    <n v="751144.90999999992"/>
    <n v="837668.72"/>
    <n v="250"/>
    <n v="0"/>
    <n v="0"/>
    <n v="0"/>
    <x v="0"/>
    <x v="0"/>
    <x v="0"/>
    <x v="0"/>
    <x v="0"/>
    <x v="0"/>
    <x v="0"/>
    <x v="0"/>
    <x v="0"/>
    <x v="0"/>
  </r>
  <r>
    <x v="0"/>
    <x v="4"/>
    <x v="8"/>
    <x v="36"/>
    <x v="5"/>
    <n v="139702.44999999998"/>
    <n v="716023.55"/>
    <n v="855726"/>
    <n v="343"/>
    <n v="0"/>
    <n v="0"/>
    <n v="0"/>
    <x v="0"/>
    <x v="0"/>
    <x v="0"/>
    <x v="0"/>
    <x v="0"/>
    <x v="0"/>
    <x v="0"/>
    <x v="0"/>
    <x v="0"/>
    <x v="0"/>
  </r>
  <r>
    <x v="0"/>
    <x v="4"/>
    <x v="9"/>
    <x v="37"/>
    <x v="5"/>
    <n v="110523.31"/>
    <n v="163733.66999999998"/>
    <n v="274256.98"/>
    <n v="487"/>
    <n v="32023"/>
    <n v="224161"/>
    <n v="8.56"/>
    <x v="0"/>
    <x v="0"/>
    <x v="0"/>
    <x v="0"/>
    <x v="0"/>
    <x v="0"/>
    <x v="0"/>
    <x v="0"/>
    <x v="0"/>
    <x v="0"/>
  </r>
  <r>
    <x v="0"/>
    <x v="4"/>
    <x v="9"/>
    <x v="38"/>
    <x v="5"/>
    <n v="27753.760000000002"/>
    <n v="42442.389999999992"/>
    <n v="70196.149999999994"/>
    <n v="50"/>
    <n v="0"/>
    <n v="0"/>
    <n v="0"/>
    <x v="0"/>
    <x v="0"/>
    <x v="0"/>
    <x v="0"/>
    <x v="0"/>
    <x v="0"/>
    <x v="0"/>
    <x v="0"/>
    <x v="0"/>
    <x v="0"/>
  </r>
  <r>
    <x v="0"/>
    <x v="4"/>
    <x v="9"/>
    <x v="39"/>
    <x v="5"/>
    <n v="122283.13"/>
    <n v="286228.17"/>
    <n v="408511.3"/>
    <n v="376"/>
    <n v="18352"/>
    <n v="128464"/>
    <n v="22.26"/>
    <x v="0"/>
    <x v="0"/>
    <x v="0"/>
    <x v="0"/>
    <x v="0"/>
    <x v="0"/>
    <x v="0"/>
    <x v="0"/>
    <x v="0"/>
    <x v="0"/>
  </r>
  <r>
    <x v="0"/>
    <x v="4"/>
    <x v="9"/>
    <x v="40"/>
    <x v="5"/>
    <n v="95965.119999999995"/>
    <n v="165446.32"/>
    <n v="261411.44"/>
    <n v="342"/>
    <n v="28923"/>
    <n v="202461"/>
    <n v="9.0399999999999991"/>
    <x v="0"/>
    <x v="0"/>
    <x v="0"/>
    <x v="0"/>
    <x v="0"/>
    <x v="0"/>
    <x v="0"/>
    <x v="0"/>
    <x v="0"/>
    <x v="0"/>
  </r>
  <r>
    <x v="0"/>
    <x v="4"/>
    <x v="9"/>
    <x v="41"/>
    <x v="5"/>
    <n v="61277.929999999993"/>
    <n v="307686.40000000002"/>
    <n v="368964.33"/>
    <n v="107"/>
    <n v="0"/>
    <n v="0"/>
    <n v="0"/>
    <x v="0"/>
    <x v="0"/>
    <x v="0"/>
    <x v="0"/>
    <x v="0"/>
    <x v="0"/>
    <x v="0"/>
    <x v="0"/>
    <x v="0"/>
    <x v="0"/>
  </r>
  <r>
    <x v="0"/>
    <x v="4"/>
    <x v="10"/>
    <x v="42"/>
    <x v="5"/>
    <n v="23658.58"/>
    <n v="35895.519999999997"/>
    <n v="59554.1"/>
    <n v="33"/>
    <n v="0"/>
    <n v="0"/>
    <n v="0"/>
    <x v="0"/>
    <x v="0"/>
    <x v="0"/>
    <x v="0"/>
    <x v="0"/>
    <x v="0"/>
    <x v="0"/>
    <x v="0"/>
    <x v="0"/>
    <x v="0"/>
  </r>
  <r>
    <x v="0"/>
    <x v="4"/>
    <x v="10"/>
    <x v="43"/>
    <x v="5"/>
    <n v="283545.53999999998"/>
    <n v="179364.98000000004"/>
    <n v="462910.52"/>
    <n v="144"/>
    <n v="0"/>
    <n v="0"/>
    <n v="0"/>
    <x v="0"/>
    <x v="0"/>
    <x v="0"/>
    <x v="0"/>
    <x v="0"/>
    <x v="0"/>
    <x v="0"/>
    <x v="0"/>
    <x v="0"/>
    <x v="0"/>
  </r>
  <r>
    <x v="0"/>
    <x v="4"/>
    <x v="10"/>
    <x v="44"/>
    <x v="5"/>
    <n v="26480.320000000003"/>
    <n v="46585.739999999991"/>
    <n v="73066.06"/>
    <n v="136"/>
    <n v="23777"/>
    <n v="237770"/>
    <n v="3.07"/>
    <x v="0"/>
    <x v="0"/>
    <x v="0"/>
    <x v="0"/>
    <x v="0"/>
    <x v="0"/>
    <x v="0"/>
    <x v="0"/>
    <x v="0"/>
    <x v="0"/>
  </r>
  <r>
    <x v="0"/>
    <x v="4"/>
    <x v="10"/>
    <x v="45"/>
    <x v="5"/>
    <n v="83659.079999999987"/>
    <n v="224731.24000000002"/>
    <n v="308390.32"/>
    <n v="103"/>
    <n v="0"/>
    <n v="0"/>
    <n v="0"/>
    <x v="0"/>
    <x v="0"/>
    <x v="0"/>
    <x v="0"/>
    <x v="0"/>
    <x v="0"/>
    <x v="0"/>
    <x v="0"/>
    <x v="0"/>
    <x v="0"/>
  </r>
  <r>
    <x v="0"/>
    <x v="4"/>
    <x v="10"/>
    <x v="46"/>
    <x v="5"/>
    <n v="265198.87"/>
    <n v="146834.34000000003"/>
    <n v="412033.21"/>
    <n v="133"/>
    <n v="0"/>
    <n v="0"/>
    <n v="0"/>
    <x v="0"/>
    <x v="0"/>
    <x v="0"/>
    <x v="0"/>
    <x v="0"/>
    <x v="0"/>
    <x v="0"/>
    <x v="0"/>
    <x v="0"/>
    <x v="0"/>
  </r>
  <r>
    <x v="0"/>
    <x v="4"/>
    <x v="10"/>
    <x v="47"/>
    <x v="5"/>
    <n v="119396.7"/>
    <n v="165507.16999999998"/>
    <n v="284903.87"/>
    <n v="98"/>
    <n v="0"/>
    <n v="0"/>
    <n v="0"/>
    <x v="0"/>
    <x v="0"/>
    <x v="0"/>
    <x v="0"/>
    <x v="0"/>
    <x v="0"/>
    <x v="0"/>
    <x v="0"/>
    <x v="0"/>
    <x v="0"/>
  </r>
  <r>
    <x v="0"/>
    <x v="4"/>
    <x v="10"/>
    <x v="48"/>
    <x v="5"/>
    <n v="90179.8"/>
    <n v="112660.68999999999"/>
    <n v="202840.49"/>
    <n v="112"/>
    <n v="33077"/>
    <n v="330770"/>
    <n v="6.13"/>
    <x v="0"/>
    <x v="0"/>
    <x v="0"/>
    <x v="0"/>
    <x v="0"/>
    <x v="0"/>
    <x v="0"/>
    <x v="0"/>
    <x v="0"/>
    <x v="0"/>
  </r>
  <r>
    <x v="0"/>
    <x v="4"/>
    <x v="10"/>
    <x v="49"/>
    <x v="5"/>
    <n v="193355.75"/>
    <n v="354969.15"/>
    <n v="548324.9"/>
    <n v="88"/>
    <n v="67177"/>
    <n v="671770"/>
    <n v="8.16"/>
    <x v="0"/>
    <x v="0"/>
    <x v="0"/>
    <x v="0"/>
    <x v="0"/>
    <x v="0"/>
    <x v="0"/>
    <x v="0"/>
    <x v="0"/>
    <x v="0"/>
  </r>
  <r>
    <x v="0"/>
    <x v="4"/>
    <x v="10"/>
    <x v="50"/>
    <x v="5"/>
    <n v="2052.4"/>
    <n v="871.59999999999991"/>
    <n v="2924"/>
    <n v="11"/>
    <n v="36177"/>
    <n v="361770"/>
    <n v="0.08"/>
    <x v="0"/>
    <x v="0"/>
    <x v="0"/>
    <x v="0"/>
    <x v="0"/>
    <x v="0"/>
    <x v="0"/>
    <x v="0"/>
    <x v="0"/>
    <x v="0"/>
  </r>
  <r>
    <x v="0"/>
    <x v="4"/>
    <x v="10"/>
    <x v="51"/>
    <x v="5"/>
    <n v="177.9"/>
    <n v="56.099999999999994"/>
    <n v="234"/>
    <n v="3"/>
    <n v="14477"/>
    <n v="144770"/>
    <n v="0.02"/>
    <x v="0"/>
    <x v="0"/>
    <x v="0"/>
    <x v="0"/>
    <x v="0"/>
    <x v="0"/>
    <x v="0"/>
    <x v="0"/>
    <x v="0"/>
    <x v="0"/>
  </r>
  <r>
    <x v="0"/>
    <x v="4"/>
    <x v="11"/>
    <x v="52"/>
    <x v="5"/>
    <n v="5859.71"/>
    <n v="7864.19"/>
    <n v="13723.9"/>
    <n v="48"/>
    <n v="0"/>
    <n v="0"/>
    <n v="0"/>
    <x v="0"/>
    <x v="0"/>
    <x v="0"/>
    <x v="0"/>
    <x v="0"/>
    <x v="0"/>
    <x v="0"/>
    <x v="0"/>
    <x v="0"/>
    <x v="0"/>
  </r>
  <r>
    <x v="0"/>
    <x v="4"/>
    <x v="12"/>
    <x v="53"/>
    <x v="5"/>
    <n v="32847.22"/>
    <n v="11170.379999999997"/>
    <n v="44017.599999999999"/>
    <n v="173"/>
    <n v="0"/>
    <n v="0"/>
    <n v="0"/>
    <x v="0"/>
    <x v="0"/>
    <x v="0"/>
    <x v="0"/>
    <x v="0"/>
    <x v="0"/>
    <x v="0"/>
    <x v="0"/>
    <x v="0"/>
    <x v="0"/>
  </r>
  <r>
    <x v="0"/>
    <x v="4"/>
    <x v="12"/>
    <x v="54"/>
    <x v="5"/>
    <n v="25896.78"/>
    <n v="11160.620000000003"/>
    <n v="37057.4"/>
    <n v="150"/>
    <n v="0"/>
    <n v="0"/>
    <n v="0"/>
    <x v="0"/>
    <x v="0"/>
    <x v="0"/>
    <x v="0"/>
    <x v="0"/>
    <x v="0"/>
    <x v="0"/>
    <x v="0"/>
    <x v="0"/>
    <x v="0"/>
  </r>
  <r>
    <x v="0"/>
    <x v="4"/>
    <x v="12"/>
    <x v="55"/>
    <x v="5"/>
    <n v="10005"/>
    <n v="1363"/>
    <n v="11368"/>
    <n v="40"/>
    <n v="0"/>
    <n v="0"/>
    <n v="0"/>
    <x v="0"/>
    <x v="0"/>
    <x v="0"/>
    <x v="0"/>
    <x v="0"/>
    <x v="0"/>
    <x v="0"/>
    <x v="0"/>
    <x v="0"/>
    <x v="0"/>
  </r>
  <r>
    <x v="0"/>
    <x v="4"/>
    <x v="13"/>
    <x v="56"/>
    <x v="5"/>
    <n v="356764.76"/>
    <n v="4729.9400000000023"/>
    <n v="361494.7"/>
    <n v="76"/>
    <n v="0"/>
    <n v="0"/>
    <n v="0"/>
    <x v="0"/>
    <x v="0"/>
    <x v="0"/>
    <x v="0"/>
    <x v="0"/>
    <x v="0"/>
    <x v="0"/>
    <x v="0"/>
    <x v="0"/>
    <x v="0"/>
  </r>
  <r>
    <x v="0"/>
    <x v="4"/>
    <x v="13"/>
    <x v="57"/>
    <x v="5"/>
    <n v="48807.19"/>
    <n v="39353.97"/>
    <n v="88161.16"/>
    <n v="119"/>
    <n v="24273"/>
    <n v="242730"/>
    <n v="3.63"/>
    <x v="0"/>
    <x v="0"/>
    <x v="0"/>
    <x v="0"/>
    <x v="0"/>
    <x v="0"/>
    <x v="0"/>
    <x v="0"/>
    <x v="0"/>
    <x v="0"/>
  </r>
  <r>
    <x v="0"/>
    <x v="4"/>
    <x v="13"/>
    <x v="58"/>
    <x v="5"/>
    <n v="63241.869999999995"/>
    <n v="97148.32"/>
    <n v="160390.19"/>
    <n v="170"/>
    <n v="0"/>
    <n v="0"/>
    <n v="0"/>
    <x v="0"/>
    <x v="0"/>
    <x v="0"/>
    <x v="0"/>
    <x v="0"/>
    <x v="0"/>
    <x v="0"/>
    <x v="0"/>
    <x v="0"/>
    <x v="0"/>
  </r>
  <r>
    <x v="0"/>
    <x v="4"/>
    <x v="34"/>
    <x v="129"/>
    <x v="5"/>
    <n v="1152"/>
    <n v="56092.59"/>
    <n v="57244.59"/>
    <n v="6"/>
    <e v="#N/A"/>
    <e v="#N/A"/>
    <n v="0"/>
    <x v="0"/>
    <x v="0"/>
    <x v="0"/>
    <x v="0"/>
    <x v="0"/>
    <x v="0"/>
    <x v="0"/>
    <x v="0"/>
    <x v="0"/>
    <x v="0"/>
  </r>
  <r>
    <x v="0"/>
    <x v="4"/>
    <x v="14"/>
    <x v="130"/>
    <x v="5"/>
    <n v="43868.44"/>
    <n v="240242.22999999998"/>
    <n v="284110.67"/>
    <n v="704"/>
    <e v="#N/A"/>
    <e v="#N/A"/>
    <n v="0"/>
    <x v="0"/>
    <x v="0"/>
    <x v="0"/>
    <x v="0"/>
    <x v="0"/>
    <x v="0"/>
    <x v="0"/>
    <x v="0"/>
    <x v="0"/>
    <x v="0"/>
  </r>
  <r>
    <x v="0"/>
    <x v="4"/>
    <x v="15"/>
    <x v="60"/>
    <x v="5"/>
    <n v="16321.830000000002"/>
    <n v="64645.770000000004"/>
    <n v="80967.600000000006"/>
    <n v="25"/>
    <n v="0"/>
    <n v="0"/>
    <n v="0"/>
    <x v="0"/>
    <x v="0"/>
    <x v="0"/>
    <x v="0"/>
    <x v="0"/>
    <x v="0"/>
    <x v="0"/>
    <x v="0"/>
    <x v="0"/>
    <x v="0"/>
  </r>
  <r>
    <x v="0"/>
    <x v="4"/>
    <x v="16"/>
    <x v="61"/>
    <x v="5"/>
    <n v="13675.64"/>
    <n v="121173.84999999999"/>
    <n v="134849.49"/>
    <n v="26"/>
    <n v="0"/>
    <n v="0"/>
    <n v="0"/>
    <x v="0"/>
    <x v="0"/>
    <x v="0"/>
    <x v="0"/>
    <x v="0"/>
    <x v="0"/>
    <x v="0"/>
    <x v="0"/>
    <x v="0"/>
    <x v="0"/>
  </r>
  <r>
    <x v="0"/>
    <x v="4"/>
    <x v="17"/>
    <x v="62"/>
    <x v="5"/>
    <n v="36418.269999999997"/>
    <n v="59015.76"/>
    <n v="95434.03"/>
    <n v="193"/>
    <n v="0"/>
    <n v="0"/>
    <n v="0"/>
    <x v="0"/>
    <x v="0"/>
    <x v="0"/>
    <x v="0"/>
    <x v="0"/>
    <x v="0"/>
    <x v="0"/>
    <x v="0"/>
    <x v="0"/>
    <x v="0"/>
  </r>
  <r>
    <x v="0"/>
    <x v="4"/>
    <x v="17"/>
    <x v="63"/>
    <x v="5"/>
    <n v="22011.780000000002"/>
    <n v="22329.249999999996"/>
    <n v="44341.03"/>
    <n v="61"/>
    <n v="0"/>
    <n v="0"/>
    <n v="0"/>
    <x v="0"/>
    <x v="0"/>
    <x v="0"/>
    <x v="0"/>
    <x v="0"/>
    <x v="0"/>
    <x v="0"/>
    <x v="0"/>
    <x v="0"/>
    <x v="0"/>
  </r>
  <r>
    <x v="0"/>
    <x v="4"/>
    <x v="18"/>
    <x v="64"/>
    <x v="5"/>
    <n v="65475.92"/>
    <n v="152991.13"/>
    <n v="218467.05"/>
    <n v="452"/>
    <n v="22723"/>
    <n v="159061"/>
    <n v="9.61"/>
    <x v="0"/>
    <x v="0"/>
    <x v="0"/>
    <x v="0"/>
    <x v="0"/>
    <x v="0"/>
    <x v="0"/>
    <x v="0"/>
    <x v="0"/>
    <x v="0"/>
  </r>
  <r>
    <x v="0"/>
    <x v="4"/>
    <x v="18"/>
    <x v="65"/>
    <x v="5"/>
    <n v="7792.3899999999994"/>
    <n v="43144.03"/>
    <n v="50936.42"/>
    <n v="31"/>
    <n v="0"/>
    <n v="0"/>
    <n v="0"/>
    <x v="0"/>
    <x v="0"/>
    <x v="0"/>
    <x v="0"/>
    <x v="0"/>
    <x v="0"/>
    <x v="0"/>
    <x v="0"/>
    <x v="0"/>
    <x v="0"/>
  </r>
  <r>
    <x v="0"/>
    <x v="4"/>
    <x v="19"/>
    <x v="66"/>
    <x v="5"/>
    <n v="46158.43"/>
    <n v="64688.13"/>
    <n v="110846.56"/>
    <n v="79"/>
    <n v="0"/>
    <n v="0"/>
    <n v="0"/>
    <x v="0"/>
    <x v="0"/>
    <x v="0"/>
    <x v="0"/>
    <x v="0"/>
    <x v="0"/>
    <x v="0"/>
    <x v="0"/>
    <x v="0"/>
    <x v="0"/>
  </r>
  <r>
    <x v="0"/>
    <x v="4"/>
    <x v="20"/>
    <x v="67"/>
    <x v="5"/>
    <n v="148896.26999999999"/>
    <n v="161368.42000000001"/>
    <n v="310264.69"/>
    <n v="222"/>
    <n v="0"/>
    <n v="0"/>
    <n v="0"/>
    <x v="0"/>
    <x v="0"/>
    <x v="0"/>
    <x v="0"/>
    <x v="0"/>
    <x v="0"/>
    <x v="0"/>
    <x v="0"/>
    <x v="0"/>
    <x v="0"/>
  </r>
  <r>
    <x v="0"/>
    <x v="4"/>
    <x v="20"/>
    <x v="68"/>
    <x v="5"/>
    <n v="176178.94"/>
    <n v="198272.05"/>
    <n v="374450.99"/>
    <n v="223"/>
    <n v="0"/>
    <n v="0"/>
    <n v="0"/>
    <x v="0"/>
    <x v="0"/>
    <x v="0"/>
    <x v="0"/>
    <x v="0"/>
    <x v="0"/>
    <x v="0"/>
    <x v="0"/>
    <x v="0"/>
    <x v="0"/>
  </r>
  <r>
    <x v="0"/>
    <x v="4"/>
    <x v="21"/>
    <x v="69"/>
    <x v="5"/>
    <n v="127553.8"/>
    <n v="317588.22000000003"/>
    <n v="445142.02"/>
    <n v="473"/>
    <n v="31000"/>
    <n v="310000"/>
    <n v="14.36"/>
    <x v="0"/>
    <x v="0"/>
    <x v="0"/>
    <x v="0"/>
    <x v="0"/>
    <x v="0"/>
    <x v="0"/>
    <x v="0"/>
    <x v="0"/>
    <x v="0"/>
  </r>
  <r>
    <x v="0"/>
    <x v="4"/>
    <x v="21"/>
    <x v="70"/>
    <x v="5"/>
    <n v="245797.52"/>
    <n v="237822.04"/>
    <n v="483619.56"/>
    <n v="145"/>
    <n v="62000"/>
    <n v="620000"/>
    <n v="7.8"/>
    <x v="0"/>
    <x v="0"/>
    <x v="0"/>
    <x v="0"/>
    <x v="0"/>
    <x v="0"/>
    <x v="0"/>
    <x v="0"/>
    <x v="0"/>
    <x v="0"/>
  </r>
  <r>
    <x v="0"/>
    <x v="4"/>
    <x v="21"/>
    <x v="71"/>
    <x v="5"/>
    <n v="215756.05"/>
    <n v="316345.61000000004"/>
    <n v="532101.66"/>
    <n v="229"/>
    <n v="50623"/>
    <n v="506230"/>
    <n v="10.51"/>
    <x v="0"/>
    <x v="0"/>
    <x v="0"/>
    <x v="0"/>
    <x v="0"/>
    <x v="0"/>
    <x v="0"/>
    <x v="0"/>
    <x v="0"/>
    <x v="0"/>
  </r>
  <r>
    <x v="0"/>
    <x v="4"/>
    <x v="21"/>
    <x v="72"/>
    <x v="5"/>
    <n v="315682.56"/>
    <n v="418816.54"/>
    <n v="734499.1"/>
    <n v="425"/>
    <n v="29977"/>
    <n v="299770"/>
    <n v="24.5"/>
    <x v="0"/>
    <x v="0"/>
    <x v="0"/>
    <x v="0"/>
    <x v="0"/>
    <x v="0"/>
    <x v="0"/>
    <x v="0"/>
    <x v="0"/>
    <x v="0"/>
  </r>
  <r>
    <x v="0"/>
    <x v="4"/>
    <x v="21"/>
    <x v="73"/>
    <x v="5"/>
    <n v="5083.99"/>
    <n v="5632.6100000000006"/>
    <n v="10716.6"/>
    <n v="0"/>
    <n v="27900"/>
    <n v="279000"/>
    <n v="0.38"/>
    <x v="0"/>
    <x v="0"/>
    <x v="0"/>
    <x v="0"/>
    <x v="0"/>
    <x v="0"/>
    <x v="0"/>
    <x v="0"/>
    <x v="0"/>
    <x v="0"/>
  </r>
  <r>
    <x v="0"/>
    <x v="4"/>
    <x v="22"/>
    <x v="74"/>
    <x v="5"/>
    <n v="9932.2999999999993"/>
    <n v="15150.510000000002"/>
    <n v="25082.81"/>
    <n v="25"/>
    <n v="13423"/>
    <n v="134230"/>
    <n v="1.87"/>
    <x v="0"/>
    <x v="0"/>
    <x v="0"/>
    <x v="0"/>
    <x v="0"/>
    <x v="0"/>
    <x v="0"/>
    <x v="0"/>
    <x v="0"/>
    <x v="0"/>
  </r>
  <r>
    <x v="0"/>
    <x v="4"/>
    <x v="22"/>
    <x v="75"/>
    <x v="5"/>
    <n v="17475.96"/>
    <n v="11003.580000000002"/>
    <n v="28479.54"/>
    <n v="36"/>
    <n v="14477"/>
    <n v="144770"/>
    <n v="1.97"/>
    <x v="0"/>
    <x v="0"/>
    <x v="0"/>
    <x v="0"/>
    <x v="0"/>
    <x v="0"/>
    <x v="0"/>
    <x v="0"/>
    <x v="0"/>
    <x v="0"/>
  </r>
  <r>
    <x v="0"/>
    <x v="4"/>
    <x v="22"/>
    <x v="72"/>
    <x v="5"/>
    <n v="158"/>
    <n v="0"/>
    <n v="158"/>
    <n v="0"/>
    <n v="29977"/>
    <n v="299770"/>
    <n v="0.01"/>
    <x v="0"/>
    <x v="0"/>
    <x v="0"/>
    <x v="0"/>
    <x v="0"/>
    <x v="0"/>
    <x v="0"/>
    <x v="0"/>
    <x v="0"/>
    <x v="0"/>
  </r>
  <r>
    <x v="0"/>
    <x v="4"/>
    <x v="22"/>
    <x v="76"/>
    <x v="5"/>
    <n v="33124.19"/>
    <n v="22678.019999999997"/>
    <n v="55802.21"/>
    <n v="51"/>
    <n v="13950"/>
    <n v="139500"/>
    <n v="4"/>
    <x v="0"/>
    <x v="0"/>
    <x v="0"/>
    <x v="0"/>
    <x v="0"/>
    <x v="0"/>
    <x v="0"/>
    <x v="0"/>
    <x v="0"/>
    <x v="0"/>
  </r>
  <r>
    <x v="0"/>
    <x v="4"/>
    <x v="22"/>
    <x v="121"/>
    <x v="5"/>
    <n v="25509.4"/>
    <n v="27449.760000000002"/>
    <n v="52959.16"/>
    <n v="56"/>
    <e v="#N/A"/>
    <e v="#N/A"/>
    <n v="0"/>
    <x v="0"/>
    <x v="0"/>
    <x v="0"/>
    <x v="0"/>
    <x v="0"/>
    <x v="0"/>
    <x v="0"/>
    <x v="0"/>
    <x v="0"/>
    <x v="0"/>
  </r>
  <r>
    <x v="0"/>
    <x v="4"/>
    <x v="22"/>
    <x v="137"/>
    <x v="5"/>
    <n v="1317.6"/>
    <n v="2730.6"/>
    <n v="4048.2"/>
    <n v="3"/>
    <e v="#N/A"/>
    <e v="#N/A"/>
    <n v="0"/>
    <x v="0"/>
    <x v="0"/>
    <x v="0"/>
    <x v="0"/>
    <x v="0"/>
    <x v="0"/>
    <x v="0"/>
    <x v="0"/>
    <x v="0"/>
    <x v="0"/>
  </r>
  <r>
    <x v="0"/>
    <x v="4"/>
    <x v="23"/>
    <x v="77"/>
    <x v="5"/>
    <n v="0"/>
    <n v="142007.29"/>
    <n v="142007.29"/>
    <n v="0"/>
    <n v="0"/>
    <n v="0"/>
    <n v="0"/>
    <x v="0"/>
    <x v="0"/>
    <x v="0"/>
    <x v="0"/>
    <x v="0"/>
    <x v="0"/>
    <x v="0"/>
    <x v="0"/>
    <x v="0"/>
    <x v="0"/>
  </r>
  <r>
    <x v="0"/>
    <x v="4"/>
    <x v="24"/>
    <x v="78"/>
    <x v="5"/>
    <n v="51607.369999999995"/>
    <n v="34852.900000000009"/>
    <n v="86460.27"/>
    <n v="440"/>
    <n v="20677"/>
    <n v="144739"/>
    <n v="4.18"/>
    <x v="0"/>
    <x v="0"/>
    <x v="0"/>
    <x v="0"/>
    <x v="0"/>
    <x v="0"/>
    <x v="0"/>
    <x v="0"/>
    <x v="0"/>
    <x v="0"/>
  </r>
  <r>
    <x v="0"/>
    <x v="4"/>
    <x v="24"/>
    <x v="79"/>
    <x v="5"/>
    <n v="1966.98"/>
    <n v="1296.27"/>
    <n v="3263.25"/>
    <n v="9"/>
    <n v="20150"/>
    <n v="141050"/>
    <n v="0.16"/>
    <x v="0"/>
    <x v="0"/>
    <x v="0"/>
    <x v="0"/>
    <x v="0"/>
    <x v="0"/>
    <x v="0"/>
    <x v="0"/>
    <x v="0"/>
    <x v="0"/>
  </r>
  <r>
    <x v="0"/>
    <x v="4"/>
    <x v="24"/>
    <x v="81"/>
    <x v="5"/>
    <n v="2062.6499999999996"/>
    <n v="1410.5000000000005"/>
    <n v="3473.15"/>
    <n v="15"/>
    <n v="18600"/>
    <n v="130200"/>
    <n v="0.19"/>
    <x v="0"/>
    <x v="0"/>
    <x v="0"/>
    <x v="0"/>
    <x v="0"/>
    <x v="0"/>
    <x v="0"/>
    <x v="0"/>
    <x v="0"/>
    <x v="0"/>
  </r>
  <r>
    <x v="0"/>
    <x v="4"/>
    <x v="24"/>
    <x v="82"/>
    <x v="5"/>
    <n v="77627.98000000001"/>
    <n v="35159.399999999994"/>
    <n v="112787.38"/>
    <n v="594"/>
    <n v="18600"/>
    <n v="130200"/>
    <n v="6.06"/>
    <x v="0"/>
    <x v="0"/>
    <x v="0"/>
    <x v="0"/>
    <x v="0"/>
    <x v="0"/>
    <x v="0"/>
    <x v="0"/>
    <x v="0"/>
    <x v="0"/>
  </r>
  <r>
    <x v="0"/>
    <x v="4"/>
    <x v="24"/>
    <x v="122"/>
    <x v="5"/>
    <n v="4078.4900000000007"/>
    <n v="3985.6299999999992"/>
    <n v="8064.12"/>
    <n v="26"/>
    <e v="#N/A"/>
    <e v="#N/A"/>
    <n v="0"/>
    <x v="0"/>
    <x v="0"/>
    <x v="0"/>
    <x v="0"/>
    <x v="0"/>
    <x v="0"/>
    <x v="0"/>
    <x v="0"/>
    <x v="0"/>
    <x v="0"/>
  </r>
  <r>
    <x v="0"/>
    <x v="4"/>
    <x v="24"/>
    <x v="83"/>
    <x v="5"/>
    <n v="7.2"/>
    <n v="0"/>
    <n v="7.2"/>
    <n v="0"/>
    <n v="17050"/>
    <n v="119350"/>
    <n v="0"/>
    <x v="0"/>
    <x v="0"/>
    <x v="0"/>
    <x v="0"/>
    <x v="0"/>
    <x v="0"/>
    <x v="0"/>
    <x v="0"/>
    <x v="0"/>
    <x v="0"/>
  </r>
  <r>
    <x v="0"/>
    <x v="4"/>
    <x v="24"/>
    <x v="123"/>
    <x v="5"/>
    <n v="11"/>
    <n v="99"/>
    <n v="110"/>
    <n v="1"/>
    <n v="29977"/>
    <n v="209839"/>
    <n v="0"/>
    <x v="0"/>
    <x v="0"/>
    <x v="0"/>
    <x v="0"/>
    <x v="0"/>
    <x v="0"/>
    <x v="0"/>
    <x v="0"/>
    <x v="0"/>
    <x v="0"/>
  </r>
  <r>
    <x v="0"/>
    <x v="4"/>
    <x v="24"/>
    <x v="10"/>
    <x v="5"/>
    <n v="1305.9000000000001"/>
    <n v="611"/>
    <n v="1916.9"/>
    <n v="4"/>
    <n v="44423"/>
    <n v="310961"/>
    <n v="0.04"/>
    <x v="0"/>
    <x v="0"/>
    <x v="0"/>
    <x v="0"/>
    <x v="0"/>
    <x v="0"/>
    <x v="0"/>
    <x v="0"/>
    <x v="0"/>
    <x v="0"/>
  </r>
  <r>
    <x v="0"/>
    <x v="4"/>
    <x v="24"/>
    <x v="131"/>
    <x v="5"/>
    <n v="26350.93"/>
    <n v="13938.830000000002"/>
    <n v="40289.760000000002"/>
    <n v="258"/>
    <e v="#N/A"/>
    <e v="#N/A"/>
    <n v="0"/>
    <x v="0"/>
    <x v="0"/>
    <x v="0"/>
    <x v="0"/>
    <x v="0"/>
    <x v="0"/>
    <x v="0"/>
    <x v="0"/>
    <x v="0"/>
    <x v="0"/>
  </r>
  <r>
    <x v="0"/>
    <x v="4"/>
    <x v="24"/>
    <x v="86"/>
    <x v="5"/>
    <n v="33586.1"/>
    <n v="17302.810000000005"/>
    <n v="50888.91"/>
    <n v="373"/>
    <n v="15500"/>
    <n v="108500"/>
    <n v="3.28"/>
    <x v="0"/>
    <x v="0"/>
    <x v="0"/>
    <x v="0"/>
    <x v="0"/>
    <x v="0"/>
    <x v="0"/>
    <x v="0"/>
    <x v="0"/>
    <x v="0"/>
  </r>
  <r>
    <x v="0"/>
    <x v="4"/>
    <x v="26"/>
    <x v="87"/>
    <x v="5"/>
    <n v="14107.8"/>
    <n v="70.200000000000728"/>
    <n v="14178"/>
    <n v="1"/>
    <n v="4650"/>
    <n v="32550"/>
    <n v="3.05"/>
    <x v="0"/>
    <x v="0"/>
    <x v="0"/>
    <x v="0"/>
    <x v="0"/>
    <x v="0"/>
    <x v="0"/>
    <x v="0"/>
    <x v="0"/>
    <x v="0"/>
  </r>
  <r>
    <x v="0"/>
    <x v="4"/>
    <x v="26"/>
    <x v="88"/>
    <x v="5"/>
    <n v="3252"/>
    <n v="0"/>
    <n v="3252"/>
    <n v="3"/>
    <n v="4650"/>
    <n v="32550"/>
    <n v="0.7"/>
    <x v="0"/>
    <x v="0"/>
    <x v="0"/>
    <x v="0"/>
    <x v="0"/>
    <x v="0"/>
    <x v="0"/>
    <x v="0"/>
    <x v="0"/>
    <x v="0"/>
  </r>
  <r>
    <x v="0"/>
    <x v="4"/>
    <x v="27"/>
    <x v="89"/>
    <x v="5"/>
    <n v="155"/>
    <n v="0"/>
    <n v="155"/>
    <n v="4"/>
    <n v="6727"/>
    <n v="47089"/>
    <n v="0.02"/>
    <x v="0"/>
    <x v="0"/>
    <x v="0"/>
    <x v="0"/>
    <x v="0"/>
    <x v="0"/>
    <x v="0"/>
    <x v="0"/>
    <x v="0"/>
    <x v="0"/>
  </r>
  <r>
    <x v="0"/>
    <x v="4"/>
    <x v="27"/>
    <x v="90"/>
    <x v="5"/>
    <n v="175"/>
    <n v="0"/>
    <n v="175"/>
    <n v="5"/>
    <n v="6727"/>
    <n v="47089"/>
    <n v="0.03"/>
    <x v="0"/>
    <x v="0"/>
    <x v="0"/>
    <x v="0"/>
    <x v="0"/>
    <x v="0"/>
    <x v="0"/>
    <x v="0"/>
    <x v="0"/>
    <x v="0"/>
  </r>
  <r>
    <x v="0"/>
    <x v="4"/>
    <x v="27"/>
    <x v="91"/>
    <x v="5"/>
    <n v="175"/>
    <n v="0"/>
    <n v="175"/>
    <n v="5"/>
    <n v="6727"/>
    <n v="47089"/>
    <n v="0.03"/>
    <x v="0"/>
    <x v="0"/>
    <x v="0"/>
    <x v="0"/>
    <x v="0"/>
    <x v="0"/>
    <x v="0"/>
    <x v="0"/>
    <x v="0"/>
    <x v="0"/>
  </r>
  <r>
    <x v="0"/>
    <x v="4"/>
    <x v="28"/>
    <x v="92"/>
    <x v="5"/>
    <n v="8811.369999999999"/>
    <n v="4554.7300000000014"/>
    <n v="13366.1"/>
    <n v="33"/>
    <n v="0"/>
    <n v="0"/>
    <n v="0"/>
    <x v="0"/>
    <x v="0"/>
    <x v="0"/>
    <x v="0"/>
    <x v="0"/>
    <x v="0"/>
    <x v="0"/>
    <x v="0"/>
    <x v="0"/>
    <x v="0"/>
  </r>
  <r>
    <x v="0"/>
    <x v="4"/>
    <x v="29"/>
    <x v="93"/>
    <x v="5"/>
    <n v="84069.329999999987"/>
    <n v="98785.460000000021"/>
    <n v="182854.79"/>
    <n v="179"/>
    <n v="0"/>
    <n v="0"/>
    <n v="0"/>
    <x v="0"/>
    <x v="0"/>
    <x v="0"/>
    <x v="0"/>
    <x v="0"/>
    <x v="0"/>
    <x v="0"/>
    <x v="0"/>
    <x v="0"/>
    <x v="0"/>
  </r>
  <r>
    <x v="0"/>
    <x v="4"/>
    <x v="29"/>
    <x v="94"/>
    <x v="5"/>
    <n v="84460.86"/>
    <n v="193858.18"/>
    <n v="278319.03999999998"/>
    <n v="151"/>
    <n v="0"/>
    <n v="0"/>
    <n v="0"/>
    <x v="0"/>
    <x v="0"/>
    <x v="0"/>
    <x v="0"/>
    <x v="0"/>
    <x v="0"/>
    <x v="0"/>
    <x v="0"/>
    <x v="0"/>
    <x v="0"/>
  </r>
  <r>
    <x v="0"/>
    <x v="4"/>
    <x v="29"/>
    <x v="95"/>
    <x v="5"/>
    <n v="187227.44"/>
    <n v="437893.77999999997"/>
    <n v="625121.22"/>
    <n v="188"/>
    <n v="0"/>
    <n v="0"/>
    <n v="0"/>
    <x v="0"/>
    <x v="0"/>
    <x v="0"/>
    <x v="0"/>
    <x v="0"/>
    <x v="0"/>
    <x v="0"/>
    <x v="0"/>
    <x v="0"/>
    <x v="0"/>
  </r>
  <r>
    <x v="0"/>
    <x v="4"/>
    <x v="29"/>
    <x v="124"/>
    <x v="5"/>
    <n v="85060.28"/>
    <n v="297105.86"/>
    <n v="382166.14"/>
    <n v="493"/>
    <e v="#N/A"/>
    <e v="#N/A"/>
    <n v="0"/>
    <x v="0"/>
    <x v="0"/>
    <x v="0"/>
    <x v="0"/>
    <x v="0"/>
    <x v="0"/>
    <x v="0"/>
    <x v="0"/>
    <x v="0"/>
    <x v="0"/>
  </r>
  <r>
    <x v="0"/>
    <x v="4"/>
    <x v="29"/>
    <x v="96"/>
    <x v="5"/>
    <n v="93147.12"/>
    <n v="288573.06"/>
    <n v="381720.18"/>
    <n v="231"/>
    <n v="0"/>
    <n v="0"/>
    <n v="0"/>
    <x v="0"/>
    <x v="0"/>
    <x v="0"/>
    <x v="0"/>
    <x v="0"/>
    <x v="0"/>
    <x v="0"/>
    <x v="0"/>
    <x v="0"/>
    <x v="0"/>
  </r>
  <r>
    <x v="0"/>
    <x v="4"/>
    <x v="29"/>
    <x v="97"/>
    <x v="5"/>
    <n v="62272.99"/>
    <n v="313097.5"/>
    <n v="375370.49"/>
    <n v="499"/>
    <n v="17577"/>
    <n v="175770"/>
    <n v="21.36"/>
    <x v="0"/>
    <x v="0"/>
    <x v="0"/>
    <x v="0"/>
    <x v="0"/>
    <x v="0"/>
    <x v="0"/>
    <x v="0"/>
    <x v="0"/>
    <x v="0"/>
  </r>
  <r>
    <x v="0"/>
    <x v="4"/>
    <x v="30"/>
    <x v="98"/>
    <x v="5"/>
    <n v="49249.380000000005"/>
    <n v="75918.2"/>
    <n v="125167.58"/>
    <n v="291"/>
    <n v="36177"/>
    <n v="253239"/>
    <n v="3.46"/>
    <x v="0"/>
    <x v="0"/>
    <x v="0"/>
    <x v="0"/>
    <x v="0"/>
    <x v="0"/>
    <x v="0"/>
    <x v="0"/>
    <x v="0"/>
    <x v="0"/>
  </r>
  <r>
    <x v="0"/>
    <x v="4"/>
    <x v="30"/>
    <x v="99"/>
    <x v="5"/>
    <n v="18016.939999999999"/>
    <n v="101462.47"/>
    <n v="119479.41"/>
    <n v="227"/>
    <n v="16027"/>
    <n v="112189"/>
    <n v="7.45"/>
    <x v="0"/>
    <x v="0"/>
    <x v="0"/>
    <x v="0"/>
    <x v="0"/>
    <x v="0"/>
    <x v="0"/>
    <x v="0"/>
    <x v="0"/>
    <x v="0"/>
  </r>
  <r>
    <x v="0"/>
    <x v="4"/>
    <x v="30"/>
    <x v="100"/>
    <x v="5"/>
    <n v="13739.269999999999"/>
    <n v="80774.55"/>
    <n v="94513.82"/>
    <n v="193"/>
    <n v="14477"/>
    <n v="101339"/>
    <n v="6.53"/>
    <x v="0"/>
    <x v="0"/>
    <x v="0"/>
    <x v="0"/>
    <x v="0"/>
    <x v="0"/>
    <x v="0"/>
    <x v="0"/>
    <x v="0"/>
    <x v="0"/>
  </r>
  <r>
    <x v="0"/>
    <x v="4"/>
    <x v="30"/>
    <x v="101"/>
    <x v="5"/>
    <n v="8278.4500000000007"/>
    <n v="48666.67"/>
    <n v="56945.119999999995"/>
    <n v="121"/>
    <n v="10323"/>
    <n v="72261"/>
    <n v="5.52"/>
    <x v="0"/>
    <x v="0"/>
    <x v="0"/>
    <x v="0"/>
    <x v="0"/>
    <x v="0"/>
    <x v="0"/>
    <x v="0"/>
    <x v="0"/>
    <x v="0"/>
  </r>
  <r>
    <x v="0"/>
    <x v="4"/>
    <x v="30"/>
    <x v="102"/>
    <x v="5"/>
    <n v="26136.33"/>
    <n v="70026.97"/>
    <n v="96163.3"/>
    <n v="47"/>
    <n v="0"/>
    <n v="0"/>
    <n v="0"/>
    <x v="0"/>
    <x v="0"/>
    <x v="0"/>
    <x v="0"/>
    <x v="0"/>
    <x v="0"/>
    <x v="0"/>
    <x v="0"/>
    <x v="0"/>
    <x v="0"/>
  </r>
  <r>
    <x v="0"/>
    <x v="4"/>
    <x v="30"/>
    <x v="103"/>
    <x v="5"/>
    <n v="14011.18"/>
    <n v="3858.5200000000004"/>
    <n v="17869.7"/>
    <n v="31"/>
    <n v="0"/>
    <n v="0"/>
    <n v="0"/>
    <x v="0"/>
    <x v="0"/>
    <x v="0"/>
    <x v="0"/>
    <x v="0"/>
    <x v="0"/>
    <x v="0"/>
    <x v="0"/>
    <x v="0"/>
    <x v="0"/>
  </r>
  <r>
    <x v="0"/>
    <x v="4"/>
    <x v="30"/>
    <x v="105"/>
    <x v="5"/>
    <n v="19093.240000000002"/>
    <n v="10815.809999999998"/>
    <n v="29909.05"/>
    <n v="26"/>
    <n v="0"/>
    <n v="0"/>
    <n v="0"/>
    <x v="0"/>
    <x v="0"/>
    <x v="0"/>
    <x v="0"/>
    <x v="0"/>
    <x v="0"/>
    <x v="0"/>
    <x v="0"/>
    <x v="0"/>
    <x v="0"/>
  </r>
  <r>
    <x v="0"/>
    <x v="4"/>
    <x v="30"/>
    <x v="106"/>
    <x v="5"/>
    <n v="12256.55"/>
    <n v="12597.920000000002"/>
    <n v="24854.47"/>
    <n v="69"/>
    <n v="17050"/>
    <n v="119350"/>
    <n v="1.46"/>
    <x v="0"/>
    <x v="0"/>
    <x v="0"/>
    <x v="0"/>
    <x v="0"/>
    <x v="0"/>
    <x v="0"/>
    <x v="0"/>
    <x v="0"/>
    <x v="0"/>
  </r>
  <r>
    <x v="0"/>
    <x v="4"/>
    <x v="30"/>
    <x v="138"/>
    <x v="5"/>
    <n v="9105.2999999999993"/>
    <n v="24342.539999999997"/>
    <n v="33447.839999999997"/>
    <n v="77"/>
    <e v="#N/A"/>
    <e v="#N/A"/>
    <n v="0"/>
    <x v="0"/>
    <x v="0"/>
    <x v="0"/>
    <x v="0"/>
    <x v="0"/>
    <x v="0"/>
    <x v="0"/>
    <x v="0"/>
    <x v="0"/>
    <x v="0"/>
  </r>
  <r>
    <x v="0"/>
    <x v="4"/>
    <x v="31"/>
    <x v="107"/>
    <x v="5"/>
    <n v="203153.50999999998"/>
    <n v="130812.81000000003"/>
    <n v="333966.32"/>
    <n v="366"/>
    <n v="0"/>
    <n v="0"/>
    <n v="0"/>
    <x v="0"/>
    <x v="0"/>
    <x v="0"/>
    <x v="0"/>
    <x v="0"/>
    <x v="0"/>
    <x v="0"/>
    <x v="0"/>
    <x v="0"/>
    <x v="0"/>
  </r>
  <r>
    <x v="0"/>
    <x v="4"/>
    <x v="31"/>
    <x v="108"/>
    <x v="5"/>
    <n v="98515.319999999992"/>
    <n v="56704.05"/>
    <n v="155219.37"/>
    <n v="96"/>
    <n v="0"/>
    <n v="0"/>
    <n v="0"/>
    <x v="0"/>
    <x v="0"/>
    <x v="0"/>
    <x v="0"/>
    <x v="0"/>
    <x v="0"/>
    <x v="0"/>
    <x v="0"/>
    <x v="0"/>
    <x v="0"/>
  </r>
  <r>
    <x v="0"/>
    <x v="4"/>
    <x v="31"/>
    <x v="109"/>
    <x v="5"/>
    <n v="102408.59"/>
    <n v="208443.29"/>
    <n v="310851.88"/>
    <n v="262"/>
    <n v="0"/>
    <n v="0"/>
    <n v="0"/>
    <x v="0"/>
    <x v="0"/>
    <x v="0"/>
    <x v="0"/>
    <x v="0"/>
    <x v="0"/>
    <x v="0"/>
    <x v="0"/>
    <x v="0"/>
    <x v="0"/>
  </r>
  <r>
    <x v="0"/>
    <x v="4"/>
    <x v="31"/>
    <x v="110"/>
    <x v="5"/>
    <n v="88078.13"/>
    <n v="141277.28"/>
    <n v="229355.41"/>
    <n v="241"/>
    <n v="0"/>
    <n v="0"/>
    <n v="0"/>
    <x v="0"/>
    <x v="0"/>
    <x v="0"/>
    <x v="0"/>
    <x v="0"/>
    <x v="0"/>
    <x v="0"/>
    <x v="0"/>
    <x v="0"/>
    <x v="0"/>
  </r>
  <r>
    <x v="0"/>
    <x v="4"/>
    <x v="31"/>
    <x v="111"/>
    <x v="5"/>
    <n v="20526.7"/>
    <n v="81519.78"/>
    <n v="102046.48"/>
    <n v="132"/>
    <n v="0"/>
    <n v="0"/>
    <n v="0"/>
    <x v="0"/>
    <x v="0"/>
    <x v="0"/>
    <x v="0"/>
    <x v="0"/>
    <x v="0"/>
    <x v="0"/>
    <x v="0"/>
    <x v="0"/>
    <x v="0"/>
  </r>
  <r>
    <x v="0"/>
    <x v="4"/>
    <x v="31"/>
    <x v="128"/>
    <x v="5"/>
    <n v="6061.96"/>
    <n v="6010.8499999999995"/>
    <n v="12072.81"/>
    <n v="35"/>
    <e v="#N/A"/>
    <e v="#N/A"/>
    <n v="0"/>
    <x v="0"/>
    <x v="0"/>
    <x v="0"/>
    <x v="0"/>
    <x v="0"/>
    <x v="0"/>
    <x v="0"/>
    <x v="0"/>
    <x v="0"/>
    <x v="0"/>
  </r>
  <r>
    <x v="0"/>
    <x v="4"/>
    <x v="31"/>
    <x v="112"/>
    <x v="5"/>
    <n v="43015.09"/>
    <n v="55547.7"/>
    <n v="98562.79"/>
    <n v="894"/>
    <n v="13950"/>
    <n v="139500"/>
    <n v="7.07"/>
    <x v="0"/>
    <x v="0"/>
    <x v="0"/>
    <x v="0"/>
    <x v="0"/>
    <x v="0"/>
    <x v="0"/>
    <x v="0"/>
    <x v="0"/>
    <x v="0"/>
  </r>
  <r>
    <x v="0"/>
    <x v="4"/>
    <x v="32"/>
    <x v="114"/>
    <x v="5"/>
    <n v="25051.160000000003"/>
    <n v="50322.76999999999"/>
    <n v="75373.929999999993"/>
    <n v="343"/>
    <n v="31000"/>
    <n v="217000"/>
    <n v="2.4300000000000002"/>
    <x v="0"/>
    <x v="0"/>
    <x v="0"/>
    <x v="0"/>
    <x v="0"/>
    <x v="0"/>
    <x v="0"/>
    <x v="0"/>
    <x v="0"/>
    <x v="0"/>
  </r>
  <r>
    <x v="0"/>
    <x v="4"/>
    <x v="32"/>
    <x v="115"/>
    <x v="5"/>
    <n v="7780.38"/>
    <n v="31464.34"/>
    <n v="39244.720000000001"/>
    <n v="55"/>
    <n v="0"/>
    <n v="0"/>
    <n v="0"/>
    <x v="0"/>
    <x v="0"/>
    <x v="0"/>
    <x v="0"/>
    <x v="0"/>
    <x v="0"/>
    <x v="0"/>
    <x v="0"/>
    <x v="0"/>
    <x v="0"/>
  </r>
  <r>
    <x v="0"/>
    <x v="4"/>
    <x v="32"/>
    <x v="116"/>
    <x v="5"/>
    <n v="10662.05"/>
    <n v="15791.39"/>
    <n v="26453.439999999999"/>
    <n v="141"/>
    <n v="0"/>
    <n v="0"/>
    <n v="0"/>
    <x v="0"/>
    <x v="0"/>
    <x v="0"/>
    <x v="0"/>
    <x v="0"/>
    <x v="0"/>
    <x v="0"/>
    <x v="0"/>
    <x v="0"/>
    <x v="0"/>
  </r>
  <r>
    <x v="0"/>
    <x v="4"/>
    <x v="32"/>
    <x v="132"/>
    <x v="5"/>
    <n v="20960.079999999998"/>
    <n v="17401.570000000003"/>
    <n v="38361.65"/>
    <n v="226"/>
    <e v="#N/A"/>
    <e v="#N/A"/>
    <n v="0"/>
    <x v="0"/>
    <x v="0"/>
    <x v="0"/>
    <x v="0"/>
    <x v="0"/>
    <x v="0"/>
    <x v="0"/>
    <x v="0"/>
    <x v="0"/>
    <x v="0"/>
  </r>
  <r>
    <x v="0"/>
    <x v="4"/>
    <x v="33"/>
    <x v="117"/>
    <x v="5"/>
    <n v="34701.06"/>
    <n v="14471.04"/>
    <n v="49172.1"/>
    <n v="187"/>
    <n v="0"/>
    <n v="0"/>
    <n v="0"/>
    <x v="0"/>
    <x v="0"/>
    <x v="0"/>
    <x v="0"/>
    <x v="0"/>
    <x v="0"/>
    <x v="0"/>
    <x v="0"/>
    <x v="0"/>
    <x v="0"/>
  </r>
  <r>
    <x v="0"/>
    <x v="4"/>
    <x v="33"/>
    <x v="118"/>
    <x v="5"/>
    <n v="36935.46"/>
    <n v="33720.280000000006"/>
    <n v="70655.740000000005"/>
    <n v="382"/>
    <n v="0"/>
    <n v="0"/>
    <n v="0"/>
    <x v="0"/>
    <x v="0"/>
    <x v="0"/>
    <x v="0"/>
    <x v="0"/>
    <x v="0"/>
    <x v="0"/>
    <x v="0"/>
    <x v="0"/>
    <x v="0"/>
  </r>
  <r>
    <x v="0"/>
    <x v="5"/>
    <x v="0"/>
    <x v="0"/>
    <x v="0"/>
    <n v="21164.7"/>
    <n v="14446.3"/>
    <n v="35611"/>
    <n v="413"/>
    <n v="24475"/>
    <n v="171325"/>
    <n v="1.45"/>
    <x v="0"/>
    <x v="0"/>
    <x v="0"/>
    <x v="0"/>
    <x v="0"/>
    <x v="0"/>
    <x v="0"/>
    <x v="0"/>
    <x v="0"/>
    <x v="0"/>
  </r>
  <r>
    <x v="0"/>
    <x v="5"/>
    <x v="0"/>
    <x v="1"/>
    <x v="0"/>
    <n v="13926.4"/>
    <n v="5965.1"/>
    <n v="19891.5"/>
    <n v="213"/>
    <n v="24383"/>
    <n v="170681"/>
    <n v="0.82"/>
    <x v="0"/>
    <x v="0"/>
    <x v="0"/>
    <x v="0"/>
    <x v="0"/>
    <x v="0"/>
    <x v="0"/>
    <x v="0"/>
    <x v="0"/>
    <x v="0"/>
  </r>
  <r>
    <x v="0"/>
    <x v="5"/>
    <x v="0"/>
    <x v="3"/>
    <x v="0"/>
    <n v="13699.22"/>
    <n v="5220.78"/>
    <n v="18920"/>
    <n v="399"/>
    <n v="8437"/>
    <n v="59059"/>
    <n v="2.2400000000000002"/>
    <x v="0"/>
    <x v="0"/>
    <x v="0"/>
    <x v="0"/>
    <x v="0"/>
    <x v="0"/>
    <x v="0"/>
    <x v="0"/>
    <x v="0"/>
    <x v="0"/>
  </r>
  <r>
    <x v="0"/>
    <x v="5"/>
    <x v="0"/>
    <x v="139"/>
    <x v="0"/>
    <n v="0"/>
    <n v="0"/>
    <n v="0"/>
    <n v="0"/>
    <e v="#N/A"/>
    <e v="#N/A"/>
    <n v="0"/>
    <x v="0"/>
    <x v="0"/>
    <x v="0"/>
    <x v="0"/>
    <x v="0"/>
    <x v="0"/>
    <x v="0"/>
    <x v="0"/>
    <x v="0"/>
    <x v="0"/>
  </r>
  <r>
    <x v="0"/>
    <x v="5"/>
    <x v="0"/>
    <x v="4"/>
    <x v="0"/>
    <n v="13183.39"/>
    <n v="4138.3599999999997"/>
    <n v="17321.75"/>
    <n v="353"/>
    <n v="8437"/>
    <n v="59059"/>
    <n v="2.0499999999999998"/>
    <x v="0"/>
    <x v="0"/>
    <x v="0"/>
    <x v="0"/>
    <x v="0"/>
    <x v="0"/>
    <x v="0"/>
    <x v="0"/>
    <x v="0"/>
    <x v="0"/>
  </r>
  <r>
    <x v="0"/>
    <x v="5"/>
    <x v="0"/>
    <x v="7"/>
    <x v="0"/>
    <n v="18806.46"/>
    <n v="5630.29"/>
    <n v="24436.75"/>
    <n v="499"/>
    <n v="5821"/>
    <n v="40747"/>
    <n v="4.2"/>
    <x v="0"/>
    <x v="0"/>
    <x v="0"/>
    <x v="0"/>
    <x v="0"/>
    <x v="0"/>
    <x v="0"/>
    <x v="0"/>
    <x v="0"/>
    <x v="0"/>
  </r>
  <r>
    <x v="0"/>
    <x v="5"/>
    <x v="0"/>
    <x v="8"/>
    <x v="0"/>
    <n v="21472.03"/>
    <n v="9842.7199999999993"/>
    <n v="31314.75"/>
    <n v="675"/>
    <n v="0"/>
    <n v="0"/>
    <n v="0"/>
    <x v="0"/>
    <x v="0"/>
    <x v="0"/>
    <x v="0"/>
    <x v="0"/>
    <x v="0"/>
    <x v="0"/>
    <x v="0"/>
    <x v="0"/>
    <x v="0"/>
  </r>
  <r>
    <x v="0"/>
    <x v="5"/>
    <x v="0"/>
    <x v="119"/>
    <x v="0"/>
    <n v="4634.8"/>
    <n v="15270.2"/>
    <n v="19905"/>
    <n v="128"/>
    <e v="#N/A"/>
    <e v="#N/A"/>
    <n v="0"/>
    <x v="0"/>
    <x v="0"/>
    <x v="0"/>
    <x v="0"/>
    <x v="0"/>
    <x v="0"/>
    <x v="0"/>
    <x v="0"/>
    <x v="0"/>
    <x v="0"/>
  </r>
  <r>
    <x v="0"/>
    <x v="5"/>
    <x v="0"/>
    <x v="134"/>
    <x v="0"/>
    <n v="23986.01"/>
    <n v="8904.49"/>
    <n v="32890.5"/>
    <n v="691"/>
    <e v="#N/A"/>
    <e v="#N/A"/>
    <n v="0"/>
    <x v="0"/>
    <x v="0"/>
    <x v="0"/>
    <x v="0"/>
    <x v="0"/>
    <x v="0"/>
    <x v="0"/>
    <x v="0"/>
    <x v="0"/>
    <x v="0"/>
  </r>
  <r>
    <x v="0"/>
    <x v="5"/>
    <x v="0"/>
    <x v="135"/>
    <x v="0"/>
    <n v="21979.24"/>
    <n v="8509.26"/>
    <n v="30488.5"/>
    <n v="642"/>
    <e v="#N/A"/>
    <e v="#N/A"/>
    <n v="0"/>
    <x v="0"/>
    <x v="0"/>
    <x v="0"/>
    <x v="0"/>
    <x v="0"/>
    <x v="0"/>
    <x v="0"/>
    <x v="0"/>
    <x v="0"/>
    <x v="0"/>
  </r>
  <r>
    <x v="0"/>
    <x v="5"/>
    <x v="1"/>
    <x v="9"/>
    <x v="0"/>
    <n v="123418"/>
    <n v="64694.49"/>
    <n v="188112.49"/>
    <n v="1420"/>
    <n v="0"/>
    <n v="0"/>
    <n v="0"/>
    <x v="0"/>
    <x v="0"/>
    <x v="0"/>
    <x v="0"/>
    <x v="0"/>
    <x v="0"/>
    <x v="0"/>
    <x v="0"/>
    <x v="0"/>
    <x v="0"/>
  </r>
  <r>
    <x v="0"/>
    <x v="5"/>
    <x v="1"/>
    <x v="10"/>
    <x v="0"/>
    <n v="46673.55"/>
    <n v="51191.45"/>
    <n v="97865"/>
    <n v="783"/>
    <n v="44423"/>
    <n v="310961"/>
    <n v="2.2000000000000002"/>
    <x v="0"/>
    <x v="0"/>
    <x v="0"/>
    <x v="0"/>
    <x v="0"/>
    <x v="0"/>
    <x v="0"/>
    <x v="0"/>
    <x v="0"/>
    <x v="0"/>
  </r>
  <r>
    <x v="0"/>
    <x v="5"/>
    <x v="1"/>
    <x v="11"/>
    <x v="0"/>
    <n v="3382"/>
    <n v="1088"/>
    <n v="4470"/>
    <n v="24"/>
    <n v="31000"/>
    <n v="217000"/>
    <n v="0.14000000000000001"/>
    <x v="0"/>
    <x v="0"/>
    <x v="0"/>
    <x v="0"/>
    <x v="0"/>
    <x v="0"/>
    <x v="0"/>
    <x v="0"/>
    <x v="0"/>
    <x v="0"/>
  </r>
  <r>
    <x v="0"/>
    <x v="5"/>
    <x v="1"/>
    <x v="12"/>
    <x v="0"/>
    <n v="8467.1299999999992"/>
    <n v="3895.37"/>
    <n v="12362.5"/>
    <n v="80"/>
    <n v="0"/>
    <n v="0"/>
    <n v="0"/>
    <x v="0"/>
    <x v="0"/>
    <x v="0"/>
    <x v="0"/>
    <x v="0"/>
    <x v="0"/>
    <x v="0"/>
    <x v="0"/>
    <x v="0"/>
    <x v="0"/>
  </r>
  <r>
    <x v="0"/>
    <x v="5"/>
    <x v="1"/>
    <x v="13"/>
    <x v="0"/>
    <n v="0"/>
    <n v="0"/>
    <n v="0"/>
    <n v="0"/>
    <n v="0"/>
    <n v="0"/>
    <n v="0"/>
    <x v="0"/>
    <x v="0"/>
    <x v="0"/>
    <x v="0"/>
    <x v="0"/>
    <x v="0"/>
    <x v="0"/>
    <x v="0"/>
    <x v="0"/>
    <x v="0"/>
  </r>
  <r>
    <x v="0"/>
    <x v="5"/>
    <x v="1"/>
    <x v="126"/>
    <x v="0"/>
    <n v="168"/>
    <n v="0"/>
    <n v="168"/>
    <n v="2"/>
    <n v="18600"/>
    <n v="130200"/>
    <n v="0.01"/>
    <x v="0"/>
    <x v="0"/>
    <x v="0"/>
    <x v="0"/>
    <x v="0"/>
    <x v="0"/>
    <x v="0"/>
    <x v="0"/>
    <x v="0"/>
    <x v="0"/>
  </r>
  <r>
    <x v="0"/>
    <x v="5"/>
    <x v="1"/>
    <x v="14"/>
    <x v="0"/>
    <n v="35910.800000000003"/>
    <n v="37189.199999999997"/>
    <n v="73100"/>
    <n v="567"/>
    <n v="29977"/>
    <n v="209839"/>
    <n v="2.44"/>
    <x v="0"/>
    <x v="0"/>
    <x v="0"/>
    <x v="0"/>
    <x v="0"/>
    <x v="0"/>
    <x v="0"/>
    <x v="0"/>
    <x v="0"/>
    <x v="0"/>
  </r>
  <r>
    <x v="0"/>
    <x v="5"/>
    <x v="1"/>
    <x v="86"/>
    <x v="0"/>
    <n v="0"/>
    <n v="0"/>
    <n v="0"/>
    <n v="0"/>
    <n v="15500"/>
    <n v="108500"/>
    <n v="0"/>
    <x v="0"/>
    <x v="0"/>
    <x v="0"/>
    <x v="0"/>
    <x v="0"/>
    <x v="0"/>
    <x v="0"/>
    <x v="0"/>
    <x v="0"/>
    <x v="0"/>
  </r>
  <r>
    <x v="0"/>
    <x v="5"/>
    <x v="1"/>
    <x v="131"/>
    <x v="0"/>
    <n v="7.8"/>
    <n v="70.2"/>
    <n v="78"/>
    <n v="1"/>
    <e v="#N/A"/>
    <e v="#N/A"/>
    <n v="0"/>
    <x v="0"/>
    <x v="0"/>
    <x v="0"/>
    <x v="0"/>
    <x v="0"/>
    <x v="0"/>
    <x v="0"/>
    <x v="0"/>
    <x v="0"/>
    <x v="0"/>
  </r>
  <r>
    <x v="0"/>
    <x v="5"/>
    <x v="1"/>
    <x v="15"/>
    <x v="0"/>
    <n v="2529.5"/>
    <n v="780.5"/>
    <n v="3310"/>
    <n v="20"/>
    <n v="0"/>
    <n v="0"/>
    <n v="0"/>
    <x v="0"/>
    <x v="0"/>
    <x v="0"/>
    <x v="0"/>
    <x v="0"/>
    <x v="0"/>
    <x v="0"/>
    <x v="0"/>
    <x v="0"/>
    <x v="0"/>
  </r>
  <r>
    <x v="0"/>
    <x v="5"/>
    <x v="2"/>
    <x v="16"/>
    <x v="0"/>
    <n v="39524.35"/>
    <n v="43825.65"/>
    <n v="83350"/>
    <n v="644"/>
    <n v="43400"/>
    <n v="303800"/>
    <n v="1.92"/>
    <x v="0"/>
    <x v="0"/>
    <x v="0"/>
    <x v="0"/>
    <x v="0"/>
    <x v="0"/>
    <x v="0"/>
    <x v="0"/>
    <x v="0"/>
    <x v="0"/>
  </r>
  <r>
    <x v="0"/>
    <x v="5"/>
    <x v="2"/>
    <x v="17"/>
    <x v="0"/>
    <n v="39422.199999999997"/>
    <n v="50663.8"/>
    <n v="90086"/>
    <n v="662"/>
    <n v="39277"/>
    <n v="274939"/>
    <n v="2.29"/>
    <x v="0"/>
    <x v="0"/>
    <x v="0"/>
    <x v="0"/>
    <x v="0"/>
    <x v="0"/>
    <x v="0"/>
    <x v="0"/>
    <x v="0"/>
    <x v="0"/>
  </r>
  <r>
    <x v="0"/>
    <x v="5"/>
    <x v="2"/>
    <x v="18"/>
    <x v="0"/>
    <n v="27555.3"/>
    <n v="29366"/>
    <n v="56921.3"/>
    <n v="400"/>
    <n v="0"/>
    <n v="0"/>
    <n v="0"/>
    <x v="0"/>
    <x v="0"/>
    <x v="0"/>
    <x v="0"/>
    <x v="0"/>
    <x v="0"/>
    <x v="0"/>
    <x v="0"/>
    <x v="0"/>
    <x v="0"/>
  </r>
  <r>
    <x v="0"/>
    <x v="5"/>
    <x v="3"/>
    <x v="19"/>
    <x v="0"/>
    <n v="9879.7999999999993"/>
    <n v="7245.7"/>
    <n v="17125.5"/>
    <n v="281"/>
    <n v="31000"/>
    <n v="310000"/>
    <n v="0.55000000000000004"/>
    <x v="0"/>
    <x v="0"/>
    <x v="0"/>
    <x v="0"/>
    <x v="0"/>
    <x v="0"/>
    <x v="0"/>
    <x v="0"/>
    <x v="0"/>
    <x v="0"/>
  </r>
  <r>
    <x v="0"/>
    <x v="5"/>
    <x v="3"/>
    <x v="20"/>
    <x v="0"/>
    <n v="20376.650000000001"/>
    <n v="9830.85"/>
    <n v="30207.5"/>
    <n v="188"/>
    <n v="0"/>
    <n v="0"/>
    <n v="0"/>
    <x v="0"/>
    <x v="0"/>
    <x v="0"/>
    <x v="0"/>
    <x v="0"/>
    <x v="0"/>
    <x v="0"/>
    <x v="0"/>
    <x v="0"/>
    <x v="0"/>
  </r>
  <r>
    <x v="0"/>
    <x v="5"/>
    <x v="3"/>
    <x v="21"/>
    <x v="0"/>
    <n v="36226.79"/>
    <n v="26161.96"/>
    <n v="62388.75"/>
    <n v="434"/>
    <n v="62000"/>
    <n v="620000"/>
    <n v="1.01"/>
    <x v="0"/>
    <x v="0"/>
    <x v="0"/>
    <x v="0"/>
    <x v="0"/>
    <x v="0"/>
    <x v="0"/>
    <x v="0"/>
    <x v="0"/>
    <x v="0"/>
  </r>
  <r>
    <x v="0"/>
    <x v="5"/>
    <x v="4"/>
    <x v="23"/>
    <x v="0"/>
    <n v="0"/>
    <n v="0"/>
    <n v="0"/>
    <n v="89"/>
    <n v="12710"/>
    <n v="88970"/>
    <n v="0"/>
    <x v="0"/>
    <x v="0"/>
    <x v="0"/>
    <x v="0"/>
    <x v="0"/>
    <x v="0"/>
    <x v="0"/>
    <x v="0"/>
    <x v="0"/>
    <x v="0"/>
  </r>
  <r>
    <x v="0"/>
    <x v="5"/>
    <x v="4"/>
    <x v="24"/>
    <x v="0"/>
    <n v="0"/>
    <n v="0"/>
    <n v="0"/>
    <n v="101"/>
    <n v="11377"/>
    <n v="79639"/>
    <n v="0"/>
    <x v="0"/>
    <x v="0"/>
    <x v="0"/>
    <x v="0"/>
    <x v="0"/>
    <x v="0"/>
    <x v="0"/>
    <x v="0"/>
    <x v="0"/>
    <x v="0"/>
  </r>
  <r>
    <x v="0"/>
    <x v="5"/>
    <x v="4"/>
    <x v="120"/>
    <x v="0"/>
    <n v="617"/>
    <n v="393"/>
    <n v="1010"/>
    <n v="8"/>
    <e v="#N/A"/>
    <e v="#N/A"/>
    <n v="0"/>
    <x v="0"/>
    <x v="0"/>
    <x v="0"/>
    <x v="0"/>
    <x v="0"/>
    <x v="0"/>
    <x v="0"/>
    <x v="0"/>
    <x v="0"/>
    <x v="0"/>
  </r>
  <r>
    <x v="0"/>
    <x v="5"/>
    <x v="4"/>
    <x v="127"/>
    <x v="0"/>
    <n v="0"/>
    <n v="0"/>
    <n v="0"/>
    <n v="0"/>
    <e v="#N/A"/>
    <e v="#N/A"/>
    <n v="0"/>
    <x v="0"/>
    <x v="0"/>
    <x v="0"/>
    <x v="0"/>
    <x v="0"/>
    <x v="0"/>
    <x v="0"/>
    <x v="0"/>
    <x v="0"/>
    <x v="0"/>
  </r>
  <r>
    <x v="0"/>
    <x v="5"/>
    <x v="5"/>
    <x v="25"/>
    <x v="0"/>
    <n v="11970"/>
    <n v="3992.5"/>
    <n v="15962.5"/>
    <n v="108"/>
    <n v="0"/>
    <n v="0"/>
    <n v="0"/>
    <x v="0"/>
    <x v="0"/>
    <x v="0"/>
    <x v="0"/>
    <x v="0"/>
    <x v="0"/>
    <x v="0"/>
    <x v="0"/>
    <x v="0"/>
    <x v="0"/>
  </r>
  <r>
    <x v="0"/>
    <x v="5"/>
    <x v="5"/>
    <x v="26"/>
    <x v="0"/>
    <n v="33"/>
    <n v="132"/>
    <n v="165"/>
    <n v="2"/>
    <n v="0"/>
    <n v="0"/>
    <n v="0"/>
    <x v="0"/>
    <x v="0"/>
    <x v="0"/>
    <x v="0"/>
    <x v="0"/>
    <x v="0"/>
    <x v="0"/>
    <x v="0"/>
    <x v="0"/>
    <x v="0"/>
  </r>
  <r>
    <x v="0"/>
    <x v="5"/>
    <x v="5"/>
    <x v="27"/>
    <x v="0"/>
    <n v="5012.3"/>
    <n v="3371.3"/>
    <n v="8383.6"/>
    <n v="129"/>
    <n v="16523"/>
    <n v="165230"/>
    <n v="0.51"/>
    <x v="0"/>
    <x v="0"/>
    <x v="0"/>
    <x v="0"/>
    <x v="0"/>
    <x v="0"/>
    <x v="0"/>
    <x v="0"/>
    <x v="0"/>
    <x v="0"/>
  </r>
  <r>
    <x v="0"/>
    <x v="5"/>
    <x v="5"/>
    <x v="29"/>
    <x v="0"/>
    <n v="16048.89"/>
    <n v="6354.86"/>
    <n v="22403.75"/>
    <n v="155"/>
    <n v="0"/>
    <n v="0"/>
    <n v="0"/>
    <x v="0"/>
    <x v="0"/>
    <x v="0"/>
    <x v="0"/>
    <x v="0"/>
    <x v="0"/>
    <x v="0"/>
    <x v="0"/>
    <x v="0"/>
    <x v="0"/>
  </r>
  <r>
    <x v="0"/>
    <x v="5"/>
    <x v="6"/>
    <x v="30"/>
    <x v="0"/>
    <n v="9911"/>
    <n v="7951.5"/>
    <n v="17862.5"/>
    <n v="120"/>
    <n v="0"/>
    <n v="0"/>
    <n v="0"/>
    <x v="0"/>
    <x v="0"/>
    <x v="0"/>
    <x v="0"/>
    <x v="0"/>
    <x v="0"/>
    <x v="0"/>
    <x v="0"/>
    <x v="0"/>
    <x v="0"/>
  </r>
  <r>
    <x v="0"/>
    <x v="5"/>
    <x v="6"/>
    <x v="31"/>
    <x v="0"/>
    <n v="14422.55"/>
    <n v="18120.45"/>
    <n v="32543"/>
    <n v="227"/>
    <n v="34100"/>
    <n v="238700"/>
    <n v="0.95"/>
    <x v="0"/>
    <x v="0"/>
    <x v="0"/>
    <x v="0"/>
    <x v="0"/>
    <x v="0"/>
    <x v="0"/>
    <x v="0"/>
    <x v="0"/>
    <x v="0"/>
  </r>
  <r>
    <x v="0"/>
    <x v="5"/>
    <x v="6"/>
    <x v="32"/>
    <x v="0"/>
    <n v="7942.1"/>
    <n v="7507.4"/>
    <n v="15449.5"/>
    <n v="231"/>
    <n v="17577"/>
    <n v="123039"/>
    <n v="0.88"/>
    <x v="0"/>
    <x v="0"/>
    <x v="0"/>
    <x v="0"/>
    <x v="0"/>
    <x v="0"/>
    <x v="0"/>
    <x v="0"/>
    <x v="0"/>
    <x v="0"/>
  </r>
  <r>
    <x v="0"/>
    <x v="5"/>
    <x v="6"/>
    <x v="33"/>
    <x v="0"/>
    <n v="7092.5"/>
    <n v="3487.5"/>
    <n v="10580"/>
    <n v="63"/>
    <n v="0"/>
    <n v="0"/>
    <n v="0"/>
    <x v="0"/>
    <x v="0"/>
    <x v="0"/>
    <x v="0"/>
    <x v="0"/>
    <x v="0"/>
    <x v="0"/>
    <x v="0"/>
    <x v="0"/>
    <x v="0"/>
  </r>
  <r>
    <x v="0"/>
    <x v="5"/>
    <x v="6"/>
    <x v="140"/>
    <x v="0"/>
    <n v="400"/>
    <n v="0"/>
    <n v="400"/>
    <n v="2"/>
    <e v="#N/A"/>
    <e v="#N/A"/>
    <n v="0"/>
    <x v="0"/>
    <x v="0"/>
    <x v="0"/>
    <x v="0"/>
    <x v="0"/>
    <x v="0"/>
    <x v="0"/>
    <x v="0"/>
    <x v="0"/>
    <x v="0"/>
  </r>
  <r>
    <x v="0"/>
    <x v="5"/>
    <x v="7"/>
    <x v="34"/>
    <x v="0"/>
    <n v="17820.64"/>
    <n v="17129.36"/>
    <n v="34950"/>
    <n v="259"/>
    <n v="67177"/>
    <n v="470239"/>
    <n v="0.52"/>
    <x v="0"/>
    <x v="0"/>
    <x v="0"/>
    <x v="0"/>
    <x v="0"/>
    <x v="0"/>
    <x v="0"/>
    <x v="0"/>
    <x v="0"/>
    <x v="0"/>
  </r>
  <r>
    <x v="0"/>
    <x v="5"/>
    <x v="8"/>
    <x v="35"/>
    <x v="0"/>
    <n v="27666.63"/>
    <n v="13182.12"/>
    <n v="40848.75"/>
    <n v="288"/>
    <n v="0"/>
    <n v="0"/>
    <n v="0"/>
    <x v="0"/>
    <x v="0"/>
    <x v="0"/>
    <x v="0"/>
    <x v="0"/>
    <x v="0"/>
    <x v="0"/>
    <x v="0"/>
    <x v="0"/>
    <x v="0"/>
  </r>
  <r>
    <x v="0"/>
    <x v="5"/>
    <x v="8"/>
    <x v="36"/>
    <x v="0"/>
    <n v="39319.53"/>
    <n v="22629.22"/>
    <n v="61948.75"/>
    <n v="385"/>
    <n v="0"/>
    <n v="0"/>
    <n v="0"/>
    <x v="0"/>
    <x v="0"/>
    <x v="0"/>
    <x v="0"/>
    <x v="0"/>
    <x v="0"/>
    <x v="0"/>
    <x v="0"/>
    <x v="0"/>
    <x v="0"/>
  </r>
  <r>
    <x v="0"/>
    <x v="5"/>
    <x v="9"/>
    <x v="37"/>
    <x v="0"/>
    <n v="58931.78"/>
    <n v="23689.52"/>
    <n v="82621.3"/>
    <n v="563"/>
    <n v="32023"/>
    <n v="224161"/>
    <n v="2.58"/>
    <x v="0"/>
    <x v="0"/>
    <x v="0"/>
    <x v="0"/>
    <x v="0"/>
    <x v="0"/>
    <x v="0"/>
    <x v="0"/>
    <x v="0"/>
    <x v="0"/>
  </r>
  <r>
    <x v="0"/>
    <x v="5"/>
    <x v="9"/>
    <x v="38"/>
    <x v="0"/>
    <n v="11431.58"/>
    <n v="2627.82"/>
    <n v="14059.4"/>
    <n v="58"/>
    <n v="0"/>
    <n v="0"/>
    <n v="0"/>
    <x v="0"/>
    <x v="0"/>
    <x v="0"/>
    <x v="0"/>
    <x v="0"/>
    <x v="0"/>
    <x v="0"/>
    <x v="0"/>
    <x v="0"/>
    <x v="0"/>
  </r>
  <r>
    <x v="0"/>
    <x v="5"/>
    <x v="9"/>
    <x v="39"/>
    <x v="0"/>
    <n v="18807.28"/>
    <n v="14572.22"/>
    <n v="33379.5"/>
    <n v="375"/>
    <n v="18352"/>
    <n v="128464"/>
    <n v="1.82"/>
    <x v="0"/>
    <x v="0"/>
    <x v="0"/>
    <x v="0"/>
    <x v="0"/>
    <x v="0"/>
    <x v="0"/>
    <x v="0"/>
    <x v="0"/>
    <x v="0"/>
  </r>
  <r>
    <x v="0"/>
    <x v="5"/>
    <x v="9"/>
    <x v="40"/>
    <x v="0"/>
    <n v="29904"/>
    <n v="18111"/>
    <n v="48015"/>
    <n v="362"/>
    <n v="28923"/>
    <n v="202461"/>
    <n v="1.66"/>
    <x v="0"/>
    <x v="0"/>
    <x v="0"/>
    <x v="0"/>
    <x v="0"/>
    <x v="0"/>
    <x v="0"/>
    <x v="0"/>
    <x v="0"/>
    <x v="0"/>
  </r>
  <r>
    <x v="0"/>
    <x v="5"/>
    <x v="9"/>
    <x v="41"/>
    <x v="0"/>
    <n v="16865.2"/>
    <n v="5553.8"/>
    <n v="22419"/>
    <n v="103"/>
    <n v="0"/>
    <n v="0"/>
    <n v="0"/>
    <x v="0"/>
    <x v="0"/>
    <x v="0"/>
    <x v="0"/>
    <x v="0"/>
    <x v="0"/>
    <x v="0"/>
    <x v="0"/>
    <x v="0"/>
    <x v="0"/>
  </r>
  <r>
    <x v="0"/>
    <x v="5"/>
    <x v="9"/>
    <x v="141"/>
    <x v="0"/>
    <n v="363.42"/>
    <n v="377.18"/>
    <n v="740.6"/>
    <n v="3"/>
    <e v="#N/A"/>
    <e v="#N/A"/>
    <n v="0"/>
    <x v="0"/>
    <x v="0"/>
    <x v="0"/>
    <x v="0"/>
    <x v="0"/>
    <x v="0"/>
    <x v="0"/>
    <x v="0"/>
    <x v="0"/>
    <x v="0"/>
  </r>
  <r>
    <x v="0"/>
    <x v="5"/>
    <x v="10"/>
    <x v="42"/>
    <x v="0"/>
    <n v="6282.25"/>
    <n v="2040.25"/>
    <n v="8322.5"/>
    <n v="54"/>
    <n v="0"/>
    <n v="0"/>
    <n v="0"/>
    <x v="0"/>
    <x v="0"/>
    <x v="0"/>
    <x v="0"/>
    <x v="0"/>
    <x v="0"/>
    <x v="0"/>
    <x v="0"/>
    <x v="0"/>
    <x v="0"/>
  </r>
  <r>
    <x v="0"/>
    <x v="5"/>
    <x v="10"/>
    <x v="43"/>
    <x v="0"/>
    <n v="15341.39"/>
    <n v="4744.87"/>
    <n v="20086.259999999998"/>
    <n v="182"/>
    <n v="0"/>
    <n v="0"/>
    <n v="0"/>
    <x v="0"/>
    <x v="0"/>
    <x v="0"/>
    <x v="0"/>
    <x v="0"/>
    <x v="0"/>
    <x v="0"/>
    <x v="0"/>
    <x v="0"/>
    <x v="0"/>
  </r>
  <r>
    <x v="0"/>
    <x v="5"/>
    <x v="10"/>
    <x v="44"/>
    <x v="0"/>
    <n v="7944.5"/>
    <n v="3834.5"/>
    <n v="11779"/>
    <n v="171"/>
    <n v="23777"/>
    <n v="237770"/>
    <n v="0.5"/>
    <x v="0"/>
    <x v="0"/>
    <x v="0"/>
    <x v="0"/>
    <x v="0"/>
    <x v="0"/>
    <x v="0"/>
    <x v="0"/>
    <x v="0"/>
    <x v="0"/>
  </r>
  <r>
    <x v="0"/>
    <x v="5"/>
    <x v="10"/>
    <x v="45"/>
    <x v="0"/>
    <n v="15263.38"/>
    <n v="4250.37"/>
    <n v="19513.75"/>
    <n v="138"/>
    <n v="0"/>
    <n v="0"/>
    <n v="0"/>
    <x v="0"/>
    <x v="0"/>
    <x v="0"/>
    <x v="0"/>
    <x v="0"/>
    <x v="0"/>
    <x v="0"/>
    <x v="0"/>
    <x v="0"/>
    <x v="0"/>
  </r>
  <r>
    <x v="0"/>
    <x v="5"/>
    <x v="10"/>
    <x v="46"/>
    <x v="0"/>
    <n v="10141.129999999999"/>
    <n v="4311.37"/>
    <n v="14452.5"/>
    <n v="126"/>
    <n v="0"/>
    <n v="0"/>
    <n v="0"/>
    <x v="0"/>
    <x v="0"/>
    <x v="0"/>
    <x v="0"/>
    <x v="0"/>
    <x v="0"/>
    <x v="0"/>
    <x v="0"/>
    <x v="0"/>
    <x v="0"/>
  </r>
  <r>
    <x v="0"/>
    <x v="5"/>
    <x v="10"/>
    <x v="47"/>
    <x v="0"/>
    <n v="8620.1299999999992"/>
    <n v="3939.87"/>
    <n v="12560"/>
    <n v="91"/>
    <n v="0"/>
    <n v="0"/>
    <n v="0"/>
    <x v="0"/>
    <x v="0"/>
    <x v="0"/>
    <x v="0"/>
    <x v="0"/>
    <x v="0"/>
    <x v="0"/>
    <x v="0"/>
    <x v="0"/>
    <x v="0"/>
  </r>
  <r>
    <x v="0"/>
    <x v="5"/>
    <x v="10"/>
    <x v="48"/>
    <x v="0"/>
    <n v="7882.75"/>
    <n v="4191.25"/>
    <n v="12074"/>
    <n v="101"/>
    <n v="33077"/>
    <n v="330770"/>
    <n v="0.37"/>
    <x v="0"/>
    <x v="0"/>
    <x v="0"/>
    <x v="0"/>
    <x v="0"/>
    <x v="0"/>
    <x v="0"/>
    <x v="0"/>
    <x v="0"/>
    <x v="0"/>
  </r>
  <r>
    <x v="0"/>
    <x v="5"/>
    <x v="10"/>
    <x v="49"/>
    <x v="0"/>
    <n v="10691.64"/>
    <n v="4358.3599999999997"/>
    <n v="15050"/>
    <n v="117"/>
    <n v="67177"/>
    <n v="671770"/>
    <n v="0.22"/>
    <x v="0"/>
    <x v="0"/>
    <x v="0"/>
    <x v="0"/>
    <x v="0"/>
    <x v="0"/>
    <x v="0"/>
    <x v="0"/>
    <x v="0"/>
    <x v="0"/>
  </r>
  <r>
    <x v="0"/>
    <x v="5"/>
    <x v="10"/>
    <x v="50"/>
    <x v="0"/>
    <n v="3429.75"/>
    <n v="1565.25"/>
    <n v="4995"/>
    <n v="31"/>
    <n v="36177"/>
    <n v="361770"/>
    <n v="0.14000000000000001"/>
    <x v="0"/>
    <x v="0"/>
    <x v="0"/>
    <x v="0"/>
    <x v="0"/>
    <x v="0"/>
    <x v="0"/>
    <x v="0"/>
    <x v="0"/>
    <x v="0"/>
  </r>
  <r>
    <x v="0"/>
    <x v="5"/>
    <x v="10"/>
    <x v="51"/>
    <x v="0"/>
    <n v="97.2"/>
    <n v="52.8"/>
    <n v="150"/>
    <n v="2"/>
    <n v="14477"/>
    <n v="144770"/>
    <n v="0.01"/>
    <x v="0"/>
    <x v="0"/>
    <x v="0"/>
    <x v="0"/>
    <x v="0"/>
    <x v="0"/>
    <x v="0"/>
    <x v="0"/>
    <x v="0"/>
    <x v="0"/>
  </r>
  <r>
    <x v="0"/>
    <x v="5"/>
    <x v="11"/>
    <x v="52"/>
    <x v="0"/>
    <n v="6460.26"/>
    <n v="4337.24"/>
    <n v="10797.5"/>
    <n v="68"/>
    <n v="0"/>
    <n v="0"/>
    <n v="0"/>
    <x v="0"/>
    <x v="0"/>
    <x v="0"/>
    <x v="0"/>
    <x v="0"/>
    <x v="0"/>
    <x v="0"/>
    <x v="0"/>
    <x v="0"/>
    <x v="0"/>
  </r>
  <r>
    <x v="0"/>
    <x v="5"/>
    <x v="12"/>
    <x v="53"/>
    <x v="0"/>
    <n v="41060.9"/>
    <n v="14738.1"/>
    <n v="55799"/>
    <n v="225"/>
    <n v="0"/>
    <n v="0"/>
    <n v="0"/>
    <x v="0"/>
    <x v="0"/>
    <x v="0"/>
    <x v="0"/>
    <x v="0"/>
    <x v="0"/>
    <x v="0"/>
    <x v="0"/>
    <x v="0"/>
    <x v="0"/>
  </r>
  <r>
    <x v="0"/>
    <x v="5"/>
    <x v="12"/>
    <x v="54"/>
    <x v="0"/>
    <n v="2141.8000000000002"/>
    <n v="167.2"/>
    <n v="2309"/>
    <n v="8"/>
    <n v="0"/>
    <n v="0"/>
    <n v="0"/>
    <x v="0"/>
    <x v="0"/>
    <x v="0"/>
    <x v="0"/>
    <x v="0"/>
    <x v="0"/>
    <x v="0"/>
    <x v="0"/>
    <x v="0"/>
    <x v="0"/>
  </r>
  <r>
    <x v="0"/>
    <x v="5"/>
    <x v="12"/>
    <x v="55"/>
    <x v="0"/>
    <n v="20835.18"/>
    <n v="4600.22"/>
    <n v="25435.4"/>
    <n v="93"/>
    <n v="0"/>
    <n v="0"/>
    <n v="0"/>
    <x v="0"/>
    <x v="0"/>
    <x v="0"/>
    <x v="0"/>
    <x v="0"/>
    <x v="0"/>
    <x v="0"/>
    <x v="0"/>
    <x v="0"/>
    <x v="0"/>
  </r>
  <r>
    <x v="0"/>
    <x v="5"/>
    <x v="13"/>
    <x v="70"/>
    <x v="0"/>
    <n v="0"/>
    <n v="0"/>
    <n v="0"/>
    <n v="0"/>
    <n v="62000"/>
    <n v="620000"/>
    <n v="0"/>
    <x v="0"/>
    <x v="0"/>
    <x v="0"/>
    <x v="0"/>
    <x v="0"/>
    <x v="0"/>
    <x v="0"/>
    <x v="0"/>
    <x v="0"/>
    <x v="0"/>
  </r>
  <r>
    <x v="0"/>
    <x v="5"/>
    <x v="13"/>
    <x v="56"/>
    <x v="0"/>
    <n v="11579.75"/>
    <n v="1017.75"/>
    <n v="12597.5"/>
    <n v="73"/>
    <n v="0"/>
    <n v="0"/>
    <n v="0"/>
    <x v="0"/>
    <x v="0"/>
    <x v="0"/>
    <x v="0"/>
    <x v="0"/>
    <x v="0"/>
    <x v="0"/>
    <x v="0"/>
    <x v="0"/>
    <x v="0"/>
  </r>
  <r>
    <x v="0"/>
    <x v="5"/>
    <x v="13"/>
    <x v="57"/>
    <x v="0"/>
    <n v="7559.8"/>
    <n v="3008.7"/>
    <n v="10568.5"/>
    <n v="155"/>
    <n v="24273"/>
    <n v="242730"/>
    <n v="0.44"/>
    <x v="0"/>
    <x v="0"/>
    <x v="0"/>
    <x v="0"/>
    <x v="0"/>
    <x v="0"/>
    <x v="0"/>
    <x v="0"/>
    <x v="0"/>
    <x v="0"/>
  </r>
  <r>
    <x v="0"/>
    <x v="5"/>
    <x v="13"/>
    <x v="58"/>
    <x v="0"/>
    <n v="16768.509999999998"/>
    <n v="6878.99"/>
    <n v="23647.5"/>
    <n v="175"/>
    <n v="0"/>
    <n v="0"/>
    <n v="0"/>
    <x v="0"/>
    <x v="0"/>
    <x v="0"/>
    <x v="0"/>
    <x v="0"/>
    <x v="0"/>
    <x v="0"/>
    <x v="0"/>
    <x v="0"/>
    <x v="0"/>
  </r>
  <r>
    <x v="0"/>
    <x v="5"/>
    <x v="34"/>
    <x v="129"/>
    <x v="0"/>
    <n v="1531.5"/>
    <n v="175.5"/>
    <n v="1707"/>
    <n v="11"/>
    <e v="#N/A"/>
    <e v="#N/A"/>
    <n v="0"/>
    <x v="0"/>
    <x v="0"/>
    <x v="0"/>
    <x v="0"/>
    <x v="0"/>
    <x v="0"/>
    <x v="0"/>
    <x v="0"/>
    <x v="0"/>
    <x v="0"/>
  </r>
  <r>
    <x v="0"/>
    <x v="5"/>
    <x v="14"/>
    <x v="130"/>
    <x v="0"/>
    <n v="10301.15"/>
    <n v="33146.35"/>
    <n v="43447.5"/>
    <n v="797"/>
    <e v="#N/A"/>
    <e v="#N/A"/>
    <n v="0"/>
    <x v="0"/>
    <x v="0"/>
    <x v="0"/>
    <x v="0"/>
    <x v="0"/>
    <x v="0"/>
    <x v="0"/>
    <x v="0"/>
    <x v="0"/>
    <x v="0"/>
  </r>
  <r>
    <x v="0"/>
    <x v="5"/>
    <x v="15"/>
    <x v="60"/>
    <x v="0"/>
    <n v="4571.88"/>
    <n v="1235.6199999999999"/>
    <n v="5807.5"/>
    <n v="31"/>
    <n v="0"/>
    <n v="0"/>
    <n v="0"/>
    <x v="0"/>
    <x v="0"/>
    <x v="0"/>
    <x v="0"/>
    <x v="0"/>
    <x v="0"/>
    <x v="0"/>
    <x v="0"/>
    <x v="0"/>
    <x v="0"/>
  </r>
  <r>
    <x v="0"/>
    <x v="5"/>
    <x v="16"/>
    <x v="61"/>
    <x v="0"/>
    <n v="4761.25"/>
    <n v="1268.75"/>
    <n v="6030"/>
    <n v="37"/>
    <n v="0"/>
    <n v="0"/>
    <n v="0"/>
    <x v="0"/>
    <x v="0"/>
    <x v="0"/>
    <x v="0"/>
    <x v="0"/>
    <x v="0"/>
    <x v="0"/>
    <x v="0"/>
    <x v="0"/>
    <x v="0"/>
  </r>
  <r>
    <x v="0"/>
    <x v="5"/>
    <x v="35"/>
    <x v="34"/>
    <x v="0"/>
    <n v="85"/>
    <n v="0"/>
    <n v="85"/>
    <n v="1"/>
    <n v="67177"/>
    <e v="#N/A"/>
    <n v="0"/>
    <x v="0"/>
    <x v="0"/>
    <x v="0"/>
    <x v="0"/>
    <x v="0"/>
    <x v="0"/>
    <x v="0"/>
    <x v="0"/>
    <x v="0"/>
    <x v="0"/>
  </r>
  <r>
    <x v="0"/>
    <x v="5"/>
    <x v="17"/>
    <x v="62"/>
    <x v="0"/>
    <n v="19775.39"/>
    <n v="11058.36"/>
    <n v="30833.75"/>
    <n v="219"/>
    <n v="0"/>
    <n v="0"/>
    <n v="0"/>
    <x v="0"/>
    <x v="0"/>
    <x v="0"/>
    <x v="0"/>
    <x v="0"/>
    <x v="0"/>
    <x v="0"/>
    <x v="0"/>
    <x v="0"/>
    <x v="0"/>
  </r>
  <r>
    <x v="0"/>
    <x v="5"/>
    <x v="17"/>
    <x v="63"/>
    <x v="0"/>
    <n v="7271.76"/>
    <n v="5250.74"/>
    <n v="12522.5"/>
    <n v="100"/>
    <n v="0"/>
    <n v="0"/>
    <n v="0"/>
    <x v="0"/>
    <x v="0"/>
    <x v="0"/>
    <x v="0"/>
    <x v="0"/>
    <x v="0"/>
    <x v="0"/>
    <x v="0"/>
    <x v="0"/>
    <x v="0"/>
  </r>
  <r>
    <x v="0"/>
    <x v="5"/>
    <x v="18"/>
    <x v="64"/>
    <x v="0"/>
    <n v="10763.6"/>
    <n v="19912.400000000001"/>
    <n v="30676"/>
    <n v="490"/>
    <n v="22723"/>
    <n v="159061"/>
    <n v="1.35"/>
    <x v="0"/>
    <x v="0"/>
    <x v="0"/>
    <x v="0"/>
    <x v="0"/>
    <x v="0"/>
    <x v="0"/>
    <x v="0"/>
    <x v="0"/>
    <x v="0"/>
  </r>
  <r>
    <x v="0"/>
    <x v="5"/>
    <x v="18"/>
    <x v="65"/>
    <x v="0"/>
    <n v="1684.13"/>
    <n v="1210.8699999999999"/>
    <n v="2895"/>
    <n v="19"/>
    <n v="0"/>
    <n v="0"/>
    <n v="0"/>
    <x v="0"/>
    <x v="0"/>
    <x v="0"/>
    <x v="0"/>
    <x v="0"/>
    <x v="0"/>
    <x v="0"/>
    <x v="0"/>
    <x v="0"/>
    <x v="0"/>
  </r>
  <r>
    <x v="0"/>
    <x v="5"/>
    <x v="19"/>
    <x v="66"/>
    <x v="0"/>
    <n v="10623.75"/>
    <n v="4641.25"/>
    <n v="15265"/>
    <n v="101"/>
    <n v="0"/>
    <n v="0"/>
    <n v="0"/>
    <x v="0"/>
    <x v="0"/>
    <x v="0"/>
    <x v="0"/>
    <x v="0"/>
    <x v="0"/>
    <x v="0"/>
    <x v="0"/>
    <x v="0"/>
    <x v="0"/>
  </r>
  <r>
    <x v="0"/>
    <x v="5"/>
    <x v="20"/>
    <x v="67"/>
    <x v="0"/>
    <n v="18623.63"/>
    <n v="6862.62"/>
    <n v="25486.25"/>
    <n v="174"/>
    <n v="0"/>
    <n v="0"/>
    <n v="0"/>
    <x v="0"/>
    <x v="0"/>
    <x v="0"/>
    <x v="0"/>
    <x v="0"/>
    <x v="0"/>
    <x v="0"/>
    <x v="0"/>
    <x v="0"/>
    <x v="0"/>
  </r>
  <r>
    <x v="0"/>
    <x v="5"/>
    <x v="20"/>
    <x v="68"/>
    <x v="0"/>
    <n v="37386.51"/>
    <n v="15185.99"/>
    <n v="52572.5"/>
    <n v="366"/>
    <n v="0"/>
    <n v="0"/>
    <n v="0"/>
    <x v="0"/>
    <x v="0"/>
    <x v="0"/>
    <x v="0"/>
    <x v="0"/>
    <x v="0"/>
    <x v="0"/>
    <x v="0"/>
    <x v="0"/>
    <x v="0"/>
  </r>
  <r>
    <x v="0"/>
    <x v="5"/>
    <x v="21"/>
    <x v="69"/>
    <x v="0"/>
    <n v="14598.63"/>
    <n v="13266.87"/>
    <n v="27865.5"/>
    <n v="352"/>
    <n v="31000"/>
    <n v="310000"/>
    <n v="0.9"/>
    <x v="0"/>
    <x v="0"/>
    <x v="0"/>
    <x v="0"/>
    <x v="0"/>
    <x v="0"/>
    <x v="0"/>
    <x v="0"/>
    <x v="0"/>
    <x v="0"/>
  </r>
  <r>
    <x v="0"/>
    <x v="5"/>
    <x v="21"/>
    <x v="70"/>
    <x v="0"/>
    <n v="13166.1"/>
    <n v="6945.9"/>
    <n v="20112"/>
    <n v="178"/>
    <n v="62000"/>
    <n v="620000"/>
    <n v="0.32"/>
    <x v="0"/>
    <x v="0"/>
    <x v="0"/>
    <x v="0"/>
    <x v="0"/>
    <x v="0"/>
    <x v="0"/>
    <x v="0"/>
    <x v="0"/>
    <x v="0"/>
  </r>
  <r>
    <x v="0"/>
    <x v="5"/>
    <x v="21"/>
    <x v="71"/>
    <x v="0"/>
    <n v="19867.849999999999"/>
    <n v="11751.15"/>
    <n v="31619"/>
    <n v="264"/>
    <n v="50623"/>
    <n v="506230"/>
    <n v="0.62"/>
    <x v="0"/>
    <x v="0"/>
    <x v="0"/>
    <x v="0"/>
    <x v="0"/>
    <x v="0"/>
    <x v="0"/>
    <x v="0"/>
    <x v="0"/>
    <x v="0"/>
  </r>
  <r>
    <x v="0"/>
    <x v="5"/>
    <x v="21"/>
    <x v="72"/>
    <x v="0"/>
    <n v="28195.599999999999"/>
    <n v="19928.400000000001"/>
    <n v="48124"/>
    <n v="412"/>
    <n v="29977"/>
    <n v="299770"/>
    <n v="1.61"/>
    <x v="0"/>
    <x v="0"/>
    <x v="0"/>
    <x v="0"/>
    <x v="0"/>
    <x v="0"/>
    <x v="0"/>
    <x v="0"/>
    <x v="0"/>
    <x v="0"/>
  </r>
  <r>
    <x v="0"/>
    <x v="5"/>
    <x v="21"/>
    <x v="73"/>
    <x v="0"/>
    <n v="10155.86"/>
    <n v="8762.14"/>
    <n v="18918"/>
    <n v="210"/>
    <n v="27900"/>
    <n v="279000"/>
    <n v="0.68"/>
    <x v="0"/>
    <x v="0"/>
    <x v="0"/>
    <x v="0"/>
    <x v="0"/>
    <x v="0"/>
    <x v="0"/>
    <x v="0"/>
    <x v="0"/>
    <x v="0"/>
  </r>
  <r>
    <x v="0"/>
    <x v="5"/>
    <x v="21"/>
    <x v="137"/>
    <x v="0"/>
    <n v="3042.75"/>
    <n v="1284.75"/>
    <n v="4327.5"/>
    <n v="44"/>
    <e v="#N/A"/>
    <e v="#N/A"/>
    <n v="0"/>
    <x v="0"/>
    <x v="0"/>
    <x v="0"/>
    <x v="0"/>
    <x v="0"/>
    <x v="0"/>
    <x v="0"/>
    <x v="0"/>
    <x v="0"/>
    <x v="0"/>
  </r>
  <r>
    <x v="0"/>
    <x v="5"/>
    <x v="21"/>
    <x v="142"/>
    <x v="0"/>
    <n v="2105.85"/>
    <n v="2462.15"/>
    <n v="4568"/>
    <n v="33"/>
    <e v="#N/A"/>
    <e v="#N/A"/>
    <n v="0"/>
    <x v="0"/>
    <x v="0"/>
    <x v="0"/>
    <x v="0"/>
    <x v="0"/>
    <x v="0"/>
    <x v="0"/>
    <x v="0"/>
    <x v="0"/>
    <x v="0"/>
  </r>
  <r>
    <x v="0"/>
    <x v="5"/>
    <x v="22"/>
    <x v="74"/>
    <x v="0"/>
    <n v="729.2"/>
    <n v="394.3"/>
    <n v="1123.5"/>
    <n v="15"/>
    <n v="13423"/>
    <n v="134230"/>
    <n v="0.08"/>
    <x v="0"/>
    <x v="0"/>
    <x v="0"/>
    <x v="0"/>
    <x v="0"/>
    <x v="0"/>
    <x v="0"/>
    <x v="0"/>
    <x v="0"/>
    <x v="0"/>
  </r>
  <r>
    <x v="0"/>
    <x v="5"/>
    <x v="22"/>
    <x v="75"/>
    <x v="0"/>
    <n v="115.65"/>
    <n v="179.35"/>
    <n v="295"/>
    <n v="4"/>
    <n v="14477"/>
    <n v="144770"/>
    <n v="0.02"/>
    <x v="0"/>
    <x v="0"/>
    <x v="0"/>
    <x v="0"/>
    <x v="0"/>
    <x v="0"/>
    <x v="0"/>
    <x v="0"/>
    <x v="0"/>
    <x v="0"/>
  </r>
  <r>
    <x v="0"/>
    <x v="5"/>
    <x v="22"/>
    <x v="72"/>
    <x v="0"/>
    <n v="168"/>
    <n v="0"/>
    <n v="168"/>
    <n v="1"/>
    <n v="29977"/>
    <n v="299770"/>
    <n v="0.01"/>
    <x v="0"/>
    <x v="0"/>
    <x v="0"/>
    <x v="0"/>
    <x v="0"/>
    <x v="0"/>
    <x v="0"/>
    <x v="0"/>
    <x v="0"/>
    <x v="0"/>
  </r>
  <r>
    <x v="0"/>
    <x v="5"/>
    <x v="22"/>
    <x v="76"/>
    <x v="0"/>
    <n v="1989.8"/>
    <n v="933.2"/>
    <n v="2923"/>
    <n v="37"/>
    <n v="13950"/>
    <n v="139500"/>
    <n v="0.21"/>
    <x v="0"/>
    <x v="0"/>
    <x v="0"/>
    <x v="0"/>
    <x v="0"/>
    <x v="0"/>
    <x v="0"/>
    <x v="0"/>
    <x v="0"/>
    <x v="0"/>
  </r>
  <r>
    <x v="0"/>
    <x v="5"/>
    <x v="22"/>
    <x v="121"/>
    <x v="0"/>
    <n v="2118.4"/>
    <n v="1077.5999999999999"/>
    <n v="3196"/>
    <n v="42"/>
    <e v="#N/A"/>
    <e v="#N/A"/>
    <n v="0"/>
    <x v="0"/>
    <x v="0"/>
    <x v="0"/>
    <x v="0"/>
    <x v="0"/>
    <x v="0"/>
    <x v="0"/>
    <x v="0"/>
    <x v="0"/>
    <x v="0"/>
  </r>
  <r>
    <x v="0"/>
    <x v="5"/>
    <x v="22"/>
    <x v="137"/>
    <x v="0"/>
    <n v="1233.4000000000001"/>
    <n v="467.1"/>
    <n v="1700.5"/>
    <n v="22"/>
    <e v="#N/A"/>
    <e v="#N/A"/>
    <n v="0"/>
    <x v="0"/>
    <x v="0"/>
    <x v="0"/>
    <x v="0"/>
    <x v="0"/>
    <x v="0"/>
    <x v="0"/>
    <x v="0"/>
    <x v="0"/>
    <x v="0"/>
  </r>
  <r>
    <x v="0"/>
    <x v="5"/>
    <x v="23"/>
    <x v="77"/>
    <x v="0"/>
    <n v="0"/>
    <n v="0"/>
    <n v="0"/>
    <n v="0"/>
    <n v="0"/>
    <n v="0"/>
    <n v="0"/>
    <x v="0"/>
    <x v="0"/>
    <x v="0"/>
    <x v="0"/>
    <x v="0"/>
    <x v="0"/>
    <x v="0"/>
    <x v="0"/>
    <x v="0"/>
    <x v="0"/>
  </r>
  <r>
    <x v="0"/>
    <x v="5"/>
    <x v="24"/>
    <x v="78"/>
    <x v="0"/>
    <n v="28942.7"/>
    <n v="12482.8"/>
    <n v="41425.5"/>
    <n v="443"/>
    <n v="20677"/>
    <n v="144739"/>
    <n v="2"/>
    <x v="0"/>
    <x v="0"/>
    <x v="0"/>
    <x v="0"/>
    <x v="0"/>
    <x v="0"/>
    <x v="0"/>
    <x v="0"/>
    <x v="0"/>
    <x v="0"/>
  </r>
  <r>
    <x v="0"/>
    <x v="5"/>
    <x v="24"/>
    <x v="79"/>
    <x v="0"/>
    <n v="840"/>
    <n v="55"/>
    <n v="895"/>
    <n v="8"/>
    <n v="20150"/>
    <n v="141050"/>
    <n v="0.04"/>
    <x v="0"/>
    <x v="0"/>
    <x v="0"/>
    <x v="0"/>
    <x v="0"/>
    <x v="0"/>
    <x v="0"/>
    <x v="0"/>
    <x v="0"/>
    <x v="0"/>
  </r>
  <r>
    <x v="0"/>
    <x v="5"/>
    <x v="24"/>
    <x v="81"/>
    <x v="0"/>
    <n v="1429.3"/>
    <n v="679.7"/>
    <n v="2109"/>
    <n v="23"/>
    <n v="18600"/>
    <n v="130200"/>
    <n v="0.11"/>
    <x v="0"/>
    <x v="0"/>
    <x v="0"/>
    <x v="0"/>
    <x v="0"/>
    <x v="0"/>
    <x v="0"/>
    <x v="0"/>
    <x v="0"/>
    <x v="0"/>
  </r>
  <r>
    <x v="0"/>
    <x v="5"/>
    <x v="24"/>
    <x v="82"/>
    <x v="0"/>
    <n v="27055.200000000001"/>
    <n v="12607.8"/>
    <n v="39663"/>
    <n v="430"/>
    <n v="18600"/>
    <n v="130200"/>
    <n v="2.13"/>
    <x v="0"/>
    <x v="0"/>
    <x v="0"/>
    <x v="0"/>
    <x v="0"/>
    <x v="0"/>
    <x v="0"/>
    <x v="0"/>
    <x v="0"/>
    <x v="0"/>
  </r>
  <r>
    <x v="0"/>
    <x v="5"/>
    <x v="24"/>
    <x v="122"/>
    <x v="0"/>
    <n v="5970.65"/>
    <n v="1890.85"/>
    <n v="7861.5"/>
    <n v="80"/>
    <e v="#N/A"/>
    <e v="#N/A"/>
    <n v="0"/>
    <x v="0"/>
    <x v="0"/>
    <x v="0"/>
    <x v="0"/>
    <x v="0"/>
    <x v="0"/>
    <x v="0"/>
    <x v="0"/>
    <x v="0"/>
    <x v="0"/>
  </r>
  <r>
    <x v="0"/>
    <x v="5"/>
    <x v="24"/>
    <x v="10"/>
    <x v="0"/>
    <n v="336"/>
    <n v="0"/>
    <n v="336"/>
    <n v="2"/>
    <n v="44423"/>
    <n v="310961"/>
    <n v="0.01"/>
    <x v="0"/>
    <x v="0"/>
    <x v="0"/>
    <x v="0"/>
    <x v="0"/>
    <x v="0"/>
    <x v="0"/>
    <x v="0"/>
    <x v="0"/>
    <x v="0"/>
  </r>
  <r>
    <x v="0"/>
    <x v="5"/>
    <x v="24"/>
    <x v="85"/>
    <x v="0"/>
    <n v="0"/>
    <n v="0"/>
    <n v="0"/>
    <n v="0"/>
    <n v="0"/>
    <n v="0"/>
    <n v="0"/>
    <x v="0"/>
    <x v="0"/>
    <x v="0"/>
    <x v="0"/>
    <x v="0"/>
    <x v="0"/>
    <x v="0"/>
    <x v="0"/>
    <x v="0"/>
    <x v="0"/>
  </r>
  <r>
    <x v="0"/>
    <x v="5"/>
    <x v="24"/>
    <x v="131"/>
    <x v="0"/>
    <n v="12795.8"/>
    <n v="5167.2"/>
    <n v="17963"/>
    <n v="191"/>
    <e v="#N/A"/>
    <e v="#N/A"/>
    <n v="0"/>
    <x v="0"/>
    <x v="0"/>
    <x v="0"/>
    <x v="0"/>
    <x v="0"/>
    <x v="0"/>
    <x v="0"/>
    <x v="0"/>
    <x v="0"/>
    <x v="0"/>
  </r>
  <r>
    <x v="0"/>
    <x v="5"/>
    <x v="24"/>
    <x v="86"/>
    <x v="0"/>
    <n v="8121.6"/>
    <n v="5234.8999999999996"/>
    <n v="13356.5"/>
    <n v="178"/>
    <n v="15500"/>
    <n v="108500"/>
    <n v="0.86"/>
    <x v="0"/>
    <x v="0"/>
    <x v="0"/>
    <x v="0"/>
    <x v="0"/>
    <x v="0"/>
    <x v="0"/>
    <x v="0"/>
    <x v="0"/>
    <x v="0"/>
  </r>
  <r>
    <x v="0"/>
    <x v="5"/>
    <x v="26"/>
    <x v="87"/>
    <x v="0"/>
    <n v="0"/>
    <n v="0"/>
    <n v="0"/>
    <n v="0"/>
    <n v="4650"/>
    <n v="32550"/>
    <n v="0"/>
    <x v="0"/>
    <x v="0"/>
    <x v="0"/>
    <x v="0"/>
    <x v="0"/>
    <x v="0"/>
    <x v="0"/>
    <x v="0"/>
    <x v="0"/>
    <x v="0"/>
  </r>
  <r>
    <x v="0"/>
    <x v="5"/>
    <x v="26"/>
    <x v="88"/>
    <x v="0"/>
    <n v="0"/>
    <n v="0"/>
    <n v="0"/>
    <n v="0"/>
    <n v="4650"/>
    <n v="32550"/>
    <n v="0"/>
    <x v="0"/>
    <x v="0"/>
    <x v="0"/>
    <x v="0"/>
    <x v="0"/>
    <x v="0"/>
    <x v="0"/>
    <x v="0"/>
    <x v="0"/>
    <x v="0"/>
  </r>
  <r>
    <x v="0"/>
    <x v="5"/>
    <x v="27"/>
    <x v="89"/>
    <x v="0"/>
    <n v="142.5"/>
    <n v="22.5"/>
    <n v="165"/>
    <n v="5"/>
    <n v="6727"/>
    <n v="47089"/>
    <n v="0.02"/>
    <x v="0"/>
    <x v="0"/>
    <x v="0"/>
    <x v="0"/>
    <x v="0"/>
    <x v="0"/>
    <x v="0"/>
    <x v="0"/>
    <x v="0"/>
    <x v="0"/>
  </r>
  <r>
    <x v="0"/>
    <x v="5"/>
    <x v="27"/>
    <x v="90"/>
    <x v="0"/>
    <n v="315"/>
    <n v="0"/>
    <n v="315"/>
    <n v="9"/>
    <n v="6727"/>
    <n v="47089"/>
    <n v="0.05"/>
    <x v="0"/>
    <x v="0"/>
    <x v="0"/>
    <x v="0"/>
    <x v="0"/>
    <x v="0"/>
    <x v="0"/>
    <x v="0"/>
    <x v="0"/>
    <x v="0"/>
  </r>
  <r>
    <x v="0"/>
    <x v="5"/>
    <x v="27"/>
    <x v="91"/>
    <x v="0"/>
    <n v="415"/>
    <n v="0"/>
    <n v="415"/>
    <n v="11"/>
    <n v="6727"/>
    <n v="47089"/>
    <n v="0.06"/>
    <x v="0"/>
    <x v="0"/>
    <x v="0"/>
    <x v="0"/>
    <x v="0"/>
    <x v="0"/>
    <x v="0"/>
    <x v="0"/>
    <x v="0"/>
    <x v="0"/>
  </r>
  <r>
    <x v="0"/>
    <x v="5"/>
    <x v="28"/>
    <x v="92"/>
    <x v="0"/>
    <n v="6927.13"/>
    <n v="3562.87"/>
    <n v="10490"/>
    <n v="87"/>
    <n v="0"/>
    <n v="0"/>
    <n v="0"/>
    <x v="0"/>
    <x v="0"/>
    <x v="0"/>
    <x v="0"/>
    <x v="0"/>
    <x v="0"/>
    <x v="0"/>
    <x v="0"/>
    <x v="0"/>
    <x v="0"/>
  </r>
  <r>
    <x v="0"/>
    <x v="5"/>
    <x v="29"/>
    <x v="93"/>
    <x v="0"/>
    <n v="24887.51"/>
    <n v="11586.24"/>
    <n v="36473.75"/>
    <n v="203"/>
    <n v="0"/>
    <n v="0"/>
    <n v="0"/>
    <x v="0"/>
    <x v="0"/>
    <x v="0"/>
    <x v="0"/>
    <x v="0"/>
    <x v="0"/>
    <x v="0"/>
    <x v="0"/>
    <x v="0"/>
    <x v="0"/>
  </r>
  <r>
    <x v="0"/>
    <x v="5"/>
    <x v="29"/>
    <x v="94"/>
    <x v="0"/>
    <n v="26401.75"/>
    <n v="9225.75"/>
    <n v="35627.5"/>
    <n v="216"/>
    <n v="0"/>
    <n v="0"/>
    <n v="0"/>
    <x v="0"/>
    <x v="0"/>
    <x v="0"/>
    <x v="0"/>
    <x v="0"/>
    <x v="0"/>
    <x v="0"/>
    <x v="0"/>
    <x v="0"/>
    <x v="0"/>
  </r>
  <r>
    <x v="0"/>
    <x v="5"/>
    <x v="29"/>
    <x v="95"/>
    <x v="0"/>
    <n v="26326.51"/>
    <n v="13394.74"/>
    <n v="39721.25"/>
    <n v="236"/>
    <n v="0"/>
    <n v="0"/>
    <n v="0"/>
    <x v="0"/>
    <x v="0"/>
    <x v="0"/>
    <x v="0"/>
    <x v="0"/>
    <x v="0"/>
    <x v="0"/>
    <x v="0"/>
    <x v="0"/>
    <x v="0"/>
  </r>
  <r>
    <x v="0"/>
    <x v="5"/>
    <x v="29"/>
    <x v="124"/>
    <x v="0"/>
    <n v="19306.3"/>
    <n v="15495.2"/>
    <n v="34801.5"/>
    <n v="558"/>
    <e v="#N/A"/>
    <e v="#N/A"/>
    <n v="0"/>
    <x v="0"/>
    <x v="0"/>
    <x v="0"/>
    <x v="0"/>
    <x v="0"/>
    <x v="0"/>
    <x v="0"/>
    <x v="0"/>
    <x v="0"/>
    <x v="0"/>
  </r>
  <r>
    <x v="0"/>
    <x v="5"/>
    <x v="29"/>
    <x v="96"/>
    <x v="0"/>
    <n v="20099.509999999998"/>
    <n v="14679.24"/>
    <n v="34778.75"/>
    <n v="264"/>
    <n v="0"/>
    <n v="0"/>
    <n v="0"/>
    <x v="0"/>
    <x v="0"/>
    <x v="0"/>
    <x v="0"/>
    <x v="0"/>
    <x v="0"/>
    <x v="0"/>
    <x v="0"/>
    <x v="0"/>
    <x v="0"/>
  </r>
  <r>
    <x v="0"/>
    <x v="5"/>
    <x v="29"/>
    <x v="97"/>
    <x v="0"/>
    <n v="10725.45"/>
    <n v="10524.05"/>
    <n v="21249.5"/>
    <n v="356"/>
    <n v="17577"/>
    <n v="175770"/>
    <n v="1.21"/>
    <x v="0"/>
    <x v="0"/>
    <x v="0"/>
    <x v="0"/>
    <x v="0"/>
    <x v="0"/>
    <x v="0"/>
    <x v="0"/>
    <x v="0"/>
    <x v="0"/>
  </r>
  <r>
    <x v="0"/>
    <x v="5"/>
    <x v="30"/>
    <x v="98"/>
    <x v="0"/>
    <n v="2147.12"/>
    <n v="8780.2800000000007"/>
    <n v="10927.400000000001"/>
    <n v="281"/>
    <n v="36177"/>
    <n v="253239"/>
    <n v="0.3"/>
    <x v="0"/>
    <x v="0"/>
    <x v="0"/>
    <x v="0"/>
    <x v="0"/>
    <x v="0"/>
    <x v="0"/>
    <x v="0"/>
    <x v="0"/>
    <x v="0"/>
  </r>
  <r>
    <x v="0"/>
    <x v="5"/>
    <x v="30"/>
    <x v="99"/>
    <x v="0"/>
    <n v="2589.13"/>
    <n v="8583.57"/>
    <n v="11172.7"/>
    <n v="279"/>
    <n v="16027"/>
    <n v="112189"/>
    <n v="0.7"/>
    <x v="0"/>
    <x v="0"/>
    <x v="0"/>
    <x v="0"/>
    <x v="0"/>
    <x v="0"/>
    <x v="0"/>
    <x v="0"/>
    <x v="0"/>
    <x v="0"/>
  </r>
  <r>
    <x v="0"/>
    <x v="5"/>
    <x v="30"/>
    <x v="100"/>
    <x v="0"/>
    <n v="1152.77"/>
    <n v="4703.58"/>
    <n v="5856.35"/>
    <n v="128"/>
    <n v="14477"/>
    <n v="101339"/>
    <n v="0.4"/>
    <x v="0"/>
    <x v="0"/>
    <x v="0"/>
    <x v="0"/>
    <x v="0"/>
    <x v="0"/>
    <x v="0"/>
    <x v="0"/>
    <x v="0"/>
    <x v="0"/>
  </r>
  <r>
    <x v="0"/>
    <x v="5"/>
    <x v="30"/>
    <x v="101"/>
    <x v="0"/>
    <n v="3174.62"/>
    <n v="7875.58"/>
    <n v="11050.2"/>
    <n v="277"/>
    <n v="10323"/>
    <n v="72261"/>
    <n v="1.07"/>
    <x v="0"/>
    <x v="0"/>
    <x v="0"/>
    <x v="0"/>
    <x v="0"/>
    <x v="0"/>
    <x v="0"/>
    <x v="0"/>
    <x v="0"/>
    <x v="0"/>
  </r>
  <r>
    <x v="0"/>
    <x v="5"/>
    <x v="30"/>
    <x v="102"/>
    <x v="0"/>
    <n v="1000.4"/>
    <n v="2434.4"/>
    <n v="3434.8"/>
    <n v="58"/>
    <n v="0"/>
    <n v="0"/>
    <n v="0"/>
    <x v="0"/>
    <x v="0"/>
    <x v="0"/>
    <x v="0"/>
    <x v="0"/>
    <x v="0"/>
    <x v="0"/>
    <x v="0"/>
    <x v="0"/>
    <x v="0"/>
  </r>
  <r>
    <x v="0"/>
    <x v="5"/>
    <x v="30"/>
    <x v="103"/>
    <x v="0"/>
    <n v="443.76"/>
    <n v="1818.49"/>
    <n v="2262.25"/>
    <n v="44"/>
    <n v="0"/>
    <n v="0"/>
    <n v="0"/>
    <x v="0"/>
    <x v="0"/>
    <x v="0"/>
    <x v="0"/>
    <x v="0"/>
    <x v="0"/>
    <x v="0"/>
    <x v="0"/>
    <x v="0"/>
    <x v="0"/>
  </r>
  <r>
    <x v="0"/>
    <x v="5"/>
    <x v="30"/>
    <x v="105"/>
    <x v="0"/>
    <n v="1312.8"/>
    <n v="539.04999999999995"/>
    <n v="1851.85"/>
    <n v="36"/>
    <n v="0"/>
    <n v="0"/>
    <n v="0"/>
    <x v="0"/>
    <x v="0"/>
    <x v="0"/>
    <x v="0"/>
    <x v="0"/>
    <x v="0"/>
    <x v="0"/>
    <x v="0"/>
    <x v="0"/>
    <x v="0"/>
  </r>
  <r>
    <x v="0"/>
    <x v="5"/>
    <x v="30"/>
    <x v="106"/>
    <x v="0"/>
    <n v="1454.17"/>
    <n v="2301.6799999999998"/>
    <n v="3755.85"/>
    <n v="92"/>
    <n v="17050"/>
    <n v="119350"/>
    <n v="0.22"/>
    <x v="0"/>
    <x v="0"/>
    <x v="0"/>
    <x v="0"/>
    <x v="0"/>
    <x v="0"/>
    <x v="0"/>
    <x v="0"/>
    <x v="0"/>
    <x v="0"/>
  </r>
  <r>
    <x v="0"/>
    <x v="5"/>
    <x v="30"/>
    <x v="138"/>
    <x v="0"/>
    <n v="732.55"/>
    <n v="2285.9499999999998"/>
    <n v="3018.5"/>
    <n v="102"/>
    <e v="#N/A"/>
    <e v="#N/A"/>
    <n v="0"/>
    <x v="0"/>
    <x v="0"/>
    <x v="0"/>
    <x v="0"/>
    <x v="0"/>
    <x v="0"/>
    <x v="0"/>
    <x v="0"/>
    <x v="0"/>
    <x v="0"/>
  </r>
  <r>
    <x v="0"/>
    <x v="5"/>
    <x v="31"/>
    <x v="107"/>
    <x v="0"/>
    <n v="52541.04"/>
    <n v="19133.96"/>
    <n v="71675"/>
    <n v="454"/>
    <n v="0"/>
    <n v="0"/>
    <n v="0"/>
    <x v="0"/>
    <x v="0"/>
    <x v="0"/>
    <x v="0"/>
    <x v="0"/>
    <x v="0"/>
    <x v="0"/>
    <x v="0"/>
    <x v="0"/>
    <x v="0"/>
  </r>
  <r>
    <x v="0"/>
    <x v="5"/>
    <x v="31"/>
    <x v="108"/>
    <x v="0"/>
    <n v="14020.63"/>
    <n v="4390.62"/>
    <n v="18411.25"/>
    <n v="121"/>
    <n v="0"/>
    <n v="0"/>
    <n v="0"/>
    <x v="0"/>
    <x v="0"/>
    <x v="0"/>
    <x v="0"/>
    <x v="0"/>
    <x v="0"/>
    <x v="0"/>
    <x v="0"/>
    <x v="0"/>
    <x v="0"/>
  </r>
  <r>
    <x v="0"/>
    <x v="5"/>
    <x v="31"/>
    <x v="109"/>
    <x v="0"/>
    <n v="25669.279999999999"/>
    <n v="13354.47"/>
    <n v="39023.75"/>
    <n v="263"/>
    <n v="0"/>
    <n v="0"/>
    <n v="0"/>
    <x v="0"/>
    <x v="0"/>
    <x v="0"/>
    <x v="0"/>
    <x v="0"/>
    <x v="0"/>
    <x v="0"/>
    <x v="0"/>
    <x v="0"/>
    <x v="0"/>
  </r>
  <r>
    <x v="0"/>
    <x v="5"/>
    <x v="31"/>
    <x v="110"/>
    <x v="0"/>
    <n v="26593.25"/>
    <n v="11369.25"/>
    <n v="37962.5"/>
    <n v="241"/>
    <n v="0"/>
    <n v="0"/>
    <n v="0"/>
    <x v="0"/>
    <x v="0"/>
    <x v="0"/>
    <x v="0"/>
    <x v="0"/>
    <x v="0"/>
    <x v="0"/>
    <x v="0"/>
    <x v="0"/>
    <x v="0"/>
  </r>
  <r>
    <x v="0"/>
    <x v="5"/>
    <x v="31"/>
    <x v="111"/>
    <x v="0"/>
    <n v="8777.27"/>
    <n v="7150.23"/>
    <n v="15927.5"/>
    <n v="101"/>
    <n v="0"/>
    <n v="0"/>
    <n v="0"/>
    <x v="0"/>
    <x v="0"/>
    <x v="0"/>
    <x v="0"/>
    <x v="0"/>
    <x v="0"/>
    <x v="0"/>
    <x v="0"/>
    <x v="0"/>
    <x v="0"/>
  </r>
  <r>
    <x v="0"/>
    <x v="5"/>
    <x v="31"/>
    <x v="128"/>
    <x v="0"/>
    <n v="4428.13"/>
    <n v="2686.87"/>
    <n v="7115"/>
    <n v="41"/>
    <e v="#N/A"/>
    <e v="#N/A"/>
    <n v="0"/>
    <x v="0"/>
    <x v="0"/>
    <x v="0"/>
    <x v="0"/>
    <x v="0"/>
    <x v="0"/>
    <x v="0"/>
    <x v="0"/>
    <x v="0"/>
    <x v="0"/>
  </r>
  <r>
    <x v="0"/>
    <x v="5"/>
    <x v="31"/>
    <x v="112"/>
    <x v="0"/>
    <n v="37569.599999999999"/>
    <n v="21098.400000000001"/>
    <n v="58668"/>
    <n v="954"/>
    <n v="13950"/>
    <n v="139500"/>
    <n v="4.21"/>
    <x v="0"/>
    <x v="0"/>
    <x v="0"/>
    <x v="0"/>
    <x v="0"/>
    <x v="0"/>
    <x v="0"/>
    <x v="0"/>
    <x v="0"/>
    <x v="0"/>
  </r>
  <r>
    <x v="0"/>
    <x v="5"/>
    <x v="32"/>
    <x v="114"/>
    <x v="0"/>
    <n v="19536.099999999999"/>
    <n v="26876.9"/>
    <n v="46413"/>
    <n v="354"/>
    <n v="31000"/>
    <n v="217000"/>
    <n v="1.5"/>
    <x v="0"/>
    <x v="0"/>
    <x v="0"/>
    <x v="0"/>
    <x v="0"/>
    <x v="0"/>
    <x v="0"/>
    <x v="0"/>
    <x v="0"/>
    <x v="0"/>
  </r>
  <r>
    <x v="0"/>
    <x v="5"/>
    <x v="32"/>
    <x v="115"/>
    <x v="0"/>
    <n v="9938"/>
    <n v="6104.5"/>
    <n v="16042.5"/>
    <n v="98"/>
    <n v="0"/>
    <n v="0"/>
    <n v="0"/>
    <x v="0"/>
    <x v="0"/>
    <x v="0"/>
    <x v="0"/>
    <x v="0"/>
    <x v="0"/>
    <x v="0"/>
    <x v="0"/>
    <x v="0"/>
    <x v="0"/>
  </r>
  <r>
    <x v="0"/>
    <x v="5"/>
    <x v="32"/>
    <x v="116"/>
    <x v="0"/>
    <n v="11725.25"/>
    <n v="11722.25"/>
    <n v="23447.5"/>
    <n v="182"/>
    <n v="0"/>
    <n v="0"/>
    <n v="0"/>
    <x v="0"/>
    <x v="0"/>
    <x v="0"/>
    <x v="0"/>
    <x v="0"/>
    <x v="0"/>
    <x v="0"/>
    <x v="0"/>
    <x v="0"/>
    <x v="0"/>
  </r>
  <r>
    <x v="0"/>
    <x v="5"/>
    <x v="32"/>
    <x v="132"/>
    <x v="0"/>
    <n v="17104.7"/>
    <n v="14479.3"/>
    <n v="31584"/>
    <n v="217"/>
    <e v="#N/A"/>
    <e v="#N/A"/>
    <n v="0"/>
    <x v="0"/>
    <x v="0"/>
    <x v="0"/>
    <x v="0"/>
    <x v="0"/>
    <x v="0"/>
    <x v="0"/>
    <x v="0"/>
    <x v="0"/>
    <x v="0"/>
  </r>
  <r>
    <x v="0"/>
    <x v="5"/>
    <x v="33"/>
    <x v="117"/>
    <x v="0"/>
    <n v="22828.38"/>
    <n v="15401.62"/>
    <n v="38230"/>
    <n v="269"/>
    <n v="0"/>
    <n v="0"/>
    <n v="0"/>
    <x v="0"/>
    <x v="0"/>
    <x v="0"/>
    <x v="0"/>
    <x v="0"/>
    <x v="0"/>
    <x v="0"/>
    <x v="0"/>
    <x v="0"/>
    <x v="0"/>
  </r>
  <r>
    <x v="0"/>
    <x v="5"/>
    <x v="33"/>
    <x v="118"/>
    <x v="0"/>
    <n v="18665.66"/>
    <n v="21229.35"/>
    <n v="39895.009999999995"/>
    <n v="342"/>
    <n v="0"/>
    <n v="0"/>
    <n v="0"/>
    <x v="0"/>
    <x v="0"/>
    <x v="0"/>
    <x v="0"/>
    <x v="0"/>
    <x v="0"/>
    <x v="0"/>
    <x v="0"/>
    <x v="0"/>
    <x v="0"/>
  </r>
  <r>
    <x v="0"/>
    <x v="5"/>
    <x v="33"/>
    <x v="143"/>
    <x v="0"/>
    <n v="2675.55"/>
    <n v="4059.75"/>
    <n v="6735.3"/>
    <n v="40"/>
    <e v="#N/A"/>
    <e v="#N/A"/>
    <n v="0"/>
    <x v="0"/>
    <x v="0"/>
    <x v="0"/>
    <x v="0"/>
    <x v="0"/>
    <x v="0"/>
    <x v="0"/>
    <x v="0"/>
    <x v="0"/>
    <x v="0"/>
  </r>
  <r>
    <x v="0"/>
    <x v="5"/>
    <x v="0"/>
    <x v="0"/>
    <x v="1"/>
    <n v="10498.37"/>
    <n v="19211.61"/>
    <n v="29709.980000000003"/>
    <n v="106"/>
    <n v="24475"/>
    <n v="171325"/>
    <n v="1.21"/>
    <x v="0"/>
    <x v="0"/>
    <x v="0"/>
    <x v="0"/>
    <x v="0"/>
    <x v="0"/>
    <x v="0"/>
    <x v="0"/>
    <x v="0"/>
    <x v="0"/>
  </r>
  <r>
    <x v="0"/>
    <x v="5"/>
    <x v="0"/>
    <x v="1"/>
    <x v="1"/>
    <n v="17101.830000000002"/>
    <n v="6537.04"/>
    <n v="23638.870000000003"/>
    <n v="69"/>
    <n v="24383"/>
    <n v="170681"/>
    <n v="0.97"/>
    <x v="0"/>
    <x v="0"/>
    <x v="0"/>
    <x v="0"/>
    <x v="0"/>
    <x v="0"/>
    <x v="0"/>
    <x v="0"/>
    <x v="0"/>
    <x v="0"/>
  </r>
  <r>
    <x v="0"/>
    <x v="5"/>
    <x v="0"/>
    <x v="3"/>
    <x v="1"/>
    <n v="13557.09"/>
    <n v="16560.54"/>
    <n v="30117.63"/>
    <n v="77"/>
    <n v="8437"/>
    <n v="59059"/>
    <n v="3.57"/>
    <x v="0"/>
    <x v="0"/>
    <x v="0"/>
    <x v="0"/>
    <x v="0"/>
    <x v="0"/>
    <x v="0"/>
    <x v="0"/>
    <x v="0"/>
    <x v="0"/>
  </r>
  <r>
    <x v="0"/>
    <x v="5"/>
    <x v="0"/>
    <x v="139"/>
    <x v="1"/>
    <n v="0"/>
    <n v="0"/>
    <n v="0"/>
    <n v="0"/>
    <e v="#N/A"/>
    <e v="#N/A"/>
    <n v="0"/>
    <x v="0"/>
    <x v="0"/>
    <x v="0"/>
    <x v="0"/>
    <x v="0"/>
    <x v="0"/>
    <x v="0"/>
    <x v="0"/>
    <x v="0"/>
    <x v="0"/>
  </r>
  <r>
    <x v="0"/>
    <x v="5"/>
    <x v="0"/>
    <x v="4"/>
    <x v="1"/>
    <n v="11526.97"/>
    <n v="9113.2099999999991"/>
    <n v="20640.18"/>
    <n v="72"/>
    <n v="8437"/>
    <n v="59059"/>
    <n v="2.4500000000000002"/>
    <x v="0"/>
    <x v="0"/>
    <x v="0"/>
    <x v="0"/>
    <x v="0"/>
    <x v="0"/>
    <x v="0"/>
    <x v="0"/>
    <x v="0"/>
    <x v="0"/>
  </r>
  <r>
    <x v="0"/>
    <x v="5"/>
    <x v="0"/>
    <x v="7"/>
    <x v="1"/>
    <n v="11875.41"/>
    <n v="6228.22"/>
    <n v="18103.63"/>
    <n v="69"/>
    <n v="5821"/>
    <n v="40747"/>
    <n v="3.11"/>
    <x v="0"/>
    <x v="0"/>
    <x v="0"/>
    <x v="0"/>
    <x v="0"/>
    <x v="0"/>
    <x v="0"/>
    <x v="0"/>
    <x v="0"/>
    <x v="0"/>
  </r>
  <r>
    <x v="0"/>
    <x v="5"/>
    <x v="0"/>
    <x v="8"/>
    <x v="1"/>
    <n v="20639.53"/>
    <n v="23380.37"/>
    <n v="44019.899999999994"/>
    <n v="145"/>
    <n v="0"/>
    <n v="0"/>
    <n v="0"/>
    <x v="0"/>
    <x v="0"/>
    <x v="0"/>
    <x v="0"/>
    <x v="0"/>
    <x v="0"/>
    <x v="0"/>
    <x v="0"/>
    <x v="0"/>
    <x v="0"/>
  </r>
  <r>
    <x v="0"/>
    <x v="5"/>
    <x v="0"/>
    <x v="119"/>
    <x v="1"/>
    <n v="1494.7"/>
    <n v="5344.07"/>
    <n v="6838.7699999999995"/>
    <n v="38"/>
    <e v="#N/A"/>
    <e v="#N/A"/>
    <n v="0"/>
    <x v="0"/>
    <x v="0"/>
    <x v="0"/>
    <x v="0"/>
    <x v="0"/>
    <x v="0"/>
    <x v="0"/>
    <x v="0"/>
    <x v="0"/>
    <x v="0"/>
  </r>
  <r>
    <x v="0"/>
    <x v="5"/>
    <x v="0"/>
    <x v="134"/>
    <x v="1"/>
    <n v="18900.509999999998"/>
    <n v="8744.15"/>
    <n v="27644.659999999996"/>
    <n v="105"/>
    <e v="#N/A"/>
    <e v="#N/A"/>
    <n v="0"/>
    <x v="0"/>
    <x v="0"/>
    <x v="0"/>
    <x v="0"/>
    <x v="0"/>
    <x v="0"/>
    <x v="0"/>
    <x v="0"/>
    <x v="0"/>
    <x v="0"/>
  </r>
  <r>
    <x v="0"/>
    <x v="5"/>
    <x v="0"/>
    <x v="135"/>
    <x v="1"/>
    <n v="26483.62"/>
    <n v="8683.09"/>
    <n v="35166.71"/>
    <n v="111"/>
    <e v="#N/A"/>
    <e v="#N/A"/>
    <n v="0"/>
    <x v="0"/>
    <x v="0"/>
    <x v="0"/>
    <x v="0"/>
    <x v="0"/>
    <x v="0"/>
    <x v="0"/>
    <x v="0"/>
    <x v="0"/>
    <x v="0"/>
  </r>
  <r>
    <x v="0"/>
    <x v="5"/>
    <x v="1"/>
    <x v="9"/>
    <x v="1"/>
    <n v="22579.88"/>
    <n v="14127.91"/>
    <n v="36707.79"/>
    <n v="278"/>
    <n v="0"/>
    <n v="0"/>
    <n v="0"/>
    <x v="0"/>
    <x v="0"/>
    <x v="0"/>
    <x v="0"/>
    <x v="0"/>
    <x v="0"/>
    <x v="0"/>
    <x v="0"/>
    <x v="0"/>
    <x v="0"/>
  </r>
  <r>
    <x v="0"/>
    <x v="5"/>
    <x v="1"/>
    <x v="10"/>
    <x v="1"/>
    <n v="1224.52"/>
    <n v="3928.08"/>
    <n v="5152.6000000000004"/>
    <n v="23"/>
    <n v="44423"/>
    <n v="310961"/>
    <n v="0.12"/>
    <x v="0"/>
    <x v="0"/>
    <x v="0"/>
    <x v="0"/>
    <x v="0"/>
    <x v="0"/>
    <x v="0"/>
    <x v="0"/>
    <x v="0"/>
    <x v="0"/>
  </r>
  <r>
    <x v="0"/>
    <x v="5"/>
    <x v="1"/>
    <x v="11"/>
    <x v="1"/>
    <n v="0"/>
    <n v="0"/>
    <n v="0"/>
    <n v="0"/>
    <n v="31000"/>
    <n v="217000"/>
    <n v="0"/>
    <x v="0"/>
    <x v="0"/>
    <x v="0"/>
    <x v="0"/>
    <x v="0"/>
    <x v="0"/>
    <x v="0"/>
    <x v="0"/>
    <x v="0"/>
    <x v="0"/>
  </r>
  <r>
    <x v="0"/>
    <x v="5"/>
    <x v="1"/>
    <x v="12"/>
    <x v="1"/>
    <n v="1234.4100000000001"/>
    <n v="541.38"/>
    <n v="1775.79"/>
    <n v="17"/>
    <n v="0"/>
    <n v="0"/>
    <n v="0"/>
    <x v="0"/>
    <x v="0"/>
    <x v="0"/>
    <x v="0"/>
    <x v="0"/>
    <x v="0"/>
    <x v="0"/>
    <x v="0"/>
    <x v="0"/>
    <x v="0"/>
  </r>
  <r>
    <x v="0"/>
    <x v="5"/>
    <x v="1"/>
    <x v="13"/>
    <x v="1"/>
    <n v="0"/>
    <n v="0"/>
    <n v="0"/>
    <n v="0"/>
    <n v="0"/>
    <n v="0"/>
    <n v="0"/>
    <x v="0"/>
    <x v="0"/>
    <x v="0"/>
    <x v="0"/>
    <x v="0"/>
    <x v="0"/>
    <x v="0"/>
    <x v="0"/>
    <x v="0"/>
    <x v="0"/>
  </r>
  <r>
    <x v="0"/>
    <x v="5"/>
    <x v="1"/>
    <x v="126"/>
    <x v="1"/>
    <n v="0"/>
    <n v="0"/>
    <n v="0"/>
    <n v="0"/>
    <n v="18600"/>
    <n v="130200"/>
    <n v="0"/>
    <x v="0"/>
    <x v="0"/>
    <x v="0"/>
    <x v="0"/>
    <x v="0"/>
    <x v="0"/>
    <x v="0"/>
    <x v="0"/>
    <x v="0"/>
    <x v="0"/>
  </r>
  <r>
    <x v="0"/>
    <x v="5"/>
    <x v="1"/>
    <x v="14"/>
    <x v="1"/>
    <n v="4651.88"/>
    <n v="5125.5200000000004"/>
    <n v="9777.4000000000015"/>
    <n v="38"/>
    <n v="29977"/>
    <n v="209839"/>
    <n v="0.33"/>
    <x v="0"/>
    <x v="0"/>
    <x v="0"/>
    <x v="0"/>
    <x v="0"/>
    <x v="0"/>
    <x v="0"/>
    <x v="0"/>
    <x v="0"/>
    <x v="0"/>
  </r>
  <r>
    <x v="0"/>
    <x v="5"/>
    <x v="1"/>
    <x v="86"/>
    <x v="1"/>
    <n v="0"/>
    <n v="0"/>
    <n v="0"/>
    <n v="0"/>
    <n v="15500"/>
    <n v="108500"/>
    <n v="0"/>
    <x v="0"/>
    <x v="0"/>
    <x v="0"/>
    <x v="0"/>
    <x v="0"/>
    <x v="0"/>
    <x v="0"/>
    <x v="0"/>
    <x v="0"/>
    <x v="0"/>
  </r>
  <r>
    <x v="0"/>
    <x v="5"/>
    <x v="1"/>
    <x v="131"/>
    <x v="1"/>
    <n v="0"/>
    <n v="0"/>
    <n v="0"/>
    <n v="0"/>
    <e v="#N/A"/>
    <e v="#N/A"/>
    <n v="0"/>
    <x v="0"/>
    <x v="0"/>
    <x v="0"/>
    <x v="0"/>
    <x v="0"/>
    <x v="0"/>
    <x v="0"/>
    <x v="0"/>
    <x v="0"/>
    <x v="0"/>
  </r>
  <r>
    <x v="0"/>
    <x v="5"/>
    <x v="1"/>
    <x v="15"/>
    <x v="1"/>
    <n v="1276.18"/>
    <n v="710.32"/>
    <n v="1986.5"/>
    <n v="8"/>
    <n v="0"/>
    <n v="0"/>
    <n v="0"/>
    <x v="0"/>
    <x v="0"/>
    <x v="0"/>
    <x v="0"/>
    <x v="0"/>
    <x v="0"/>
    <x v="0"/>
    <x v="0"/>
    <x v="0"/>
    <x v="0"/>
  </r>
  <r>
    <x v="0"/>
    <x v="5"/>
    <x v="2"/>
    <x v="16"/>
    <x v="1"/>
    <n v="56692.92"/>
    <n v="52309.82"/>
    <n v="109002.73999999999"/>
    <n v="233"/>
    <n v="43400"/>
    <n v="303800"/>
    <n v="2.5099999999999998"/>
    <x v="0"/>
    <x v="0"/>
    <x v="0"/>
    <x v="0"/>
    <x v="0"/>
    <x v="0"/>
    <x v="0"/>
    <x v="0"/>
    <x v="0"/>
    <x v="0"/>
  </r>
  <r>
    <x v="0"/>
    <x v="5"/>
    <x v="2"/>
    <x v="17"/>
    <x v="1"/>
    <n v="29663.15"/>
    <n v="24824.93"/>
    <n v="54488.08"/>
    <n v="153"/>
    <n v="39277"/>
    <n v="274939"/>
    <n v="1.39"/>
    <x v="0"/>
    <x v="0"/>
    <x v="0"/>
    <x v="0"/>
    <x v="0"/>
    <x v="0"/>
    <x v="0"/>
    <x v="0"/>
    <x v="0"/>
    <x v="0"/>
  </r>
  <r>
    <x v="0"/>
    <x v="5"/>
    <x v="2"/>
    <x v="18"/>
    <x v="1"/>
    <n v="14091.38"/>
    <n v="17017.97"/>
    <n v="31109.35"/>
    <n v="75"/>
    <n v="0"/>
    <n v="0"/>
    <n v="0"/>
    <x v="0"/>
    <x v="0"/>
    <x v="0"/>
    <x v="0"/>
    <x v="0"/>
    <x v="0"/>
    <x v="0"/>
    <x v="0"/>
    <x v="0"/>
    <x v="0"/>
  </r>
  <r>
    <x v="0"/>
    <x v="5"/>
    <x v="3"/>
    <x v="19"/>
    <x v="1"/>
    <n v="24170.39"/>
    <n v="27519.97"/>
    <n v="51690.36"/>
    <n v="121"/>
    <n v="31000"/>
    <n v="310000"/>
    <n v="1.67"/>
    <x v="0"/>
    <x v="0"/>
    <x v="0"/>
    <x v="0"/>
    <x v="0"/>
    <x v="0"/>
    <x v="0"/>
    <x v="0"/>
    <x v="0"/>
    <x v="0"/>
  </r>
  <r>
    <x v="0"/>
    <x v="5"/>
    <x v="3"/>
    <x v="20"/>
    <x v="1"/>
    <n v="10901.99"/>
    <n v="8120.85"/>
    <n v="19022.84"/>
    <n v="60"/>
    <n v="0"/>
    <n v="0"/>
    <n v="0"/>
    <x v="0"/>
    <x v="0"/>
    <x v="0"/>
    <x v="0"/>
    <x v="0"/>
    <x v="0"/>
    <x v="0"/>
    <x v="0"/>
    <x v="0"/>
    <x v="0"/>
  </r>
  <r>
    <x v="0"/>
    <x v="5"/>
    <x v="3"/>
    <x v="21"/>
    <x v="1"/>
    <n v="49622.14"/>
    <n v="64414.83"/>
    <n v="114036.97"/>
    <n v="203"/>
    <n v="62000"/>
    <n v="620000"/>
    <n v="1.84"/>
    <x v="0"/>
    <x v="0"/>
    <x v="0"/>
    <x v="0"/>
    <x v="0"/>
    <x v="0"/>
    <x v="0"/>
    <x v="0"/>
    <x v="0"/>
    <x v="0"/>
  </r>
  <r>
    <x v="0"/>
    <x v="5"/>
    <x v="4"/>
    <x v="23"/>
    <x v="1"/>
    <n v="0"/>
    <n v="0"/>
    <n v="0"/>
    <n v="0"/>
    <n v="12710"/>
    <n v="88970"/>
    <n v="0"/>
    <x v="0"/>
    <x v="0"/>
    <x v="0"/>
    <x v="0"/>
    <x v="0"/>
    <x v="0"/>
    <x v="0"/>
    <x v="0"/>
    <x v="0"/>
    <x v="0"/>
  </r>
  <r>
    <x v="0"/>
    <x v="5"/>
    <x v="4"/>
    <x v="24"/>
    <x v="1"/>
    <n v="0"/>
    <n v="0"/>
    <n v="0"/>
    <n v="0"/>
    <n v="11377"/>
    <n v="79639"/>
    <n v="0"/>
    <x v="0"/>
    <x v="0"/>
    <x v="0"/>
    <x v="0"/>
    <x v="0"/>
    <x v="0"/>
    <x v="0"/>
    <x v="0"/>
    <x v="0"/>
    <x v="0"/>
  </r>
  <r>
    <x v="0"/>
    <x v="5"/>
    <x v="4"/>
    <x v="120"/>
    <x v="1"/>
    <n v="0"/>
    <n v="0"/>
    <n v="0"/>
    <n v="0"/>
    <e v="#N/A"/>
    <e v="#N/A"/>
    <n v="0"/>
    <x v="0"/>
    <x v="0"/>
    <x v="0"/>
    <x v="0"/>
    <x v="0"/>
    <x v="0"/>
    <x v="0"/>
    <x v="0"/>
    <x v="0"/>
    <x v="0"/>
  </r>
  <r>
    <x v="0"/>
    <x v="5"/>
    <x v="4"/>
    <x v="127"/>
    <x v="1"/>
    <n v="0"/>
    <n v="0"/>
    <n v="0"/>
    <n v="0"/>
    <e v="#N/A"/>
    <e v="#N/A"/>
    <n v="0"/>
    <x v="0"/>
    <x v="0"/>
    <x v="0"/>
    <x v="0"/>
    <x v="0"/>
    <x v="0"/>
    <x v="0"/>
    <x v="0"/>
    <x v="0"/>
    <x v="0"/>
  </r>
  <r>
    <x v="0"/>
    <x v="5"/>
    <x v="5"/>
    <x v="25"/>
    <x v="1"/>
    <n v="13887.83"/>
    <n v="16098.87"/>
    <n v="29986.7"/>
    <n v="23"/>
    <n v="0"/>
    <n v="0"/>
    <n v="0"/>
    <x v="0"/>
    <x v="0"/>
    <x v="0"/>
    <x v="0"/>
    <x v="0"/>
    <x v="0"/>
    <x v="0"/>
    <x v="0"/>
    <x v="0"/>
    <x v="0"/>
  </r>
  <r>
    <x v="0"/>
    <x v="5"/>
    <x v="5"/>
    <x v="26"/>
    <x v="1"/>
    <n v="0"/>
    <n v="0"/>
    <n v="0"/>
    <n v="0"/>
    <n v="0"/>
    <n v="0"/>
    <n v="0"/>
    <x v="0"/>
    <x v="0"/>
    <x v="0"/>
    <x v="0"/>
    <x v="0"/>
    <x v="0"/>
    <x v="0"/>
    <x v="0"/>
    <x v="0"/>
    <x v="0"/>
  </r>
  <r>
    <x v="0"/>
    <x v="5"/>
    <x v="5"/>
    <x v="27"/>
    <x v="1"/>
    <n v="21844.97"/>
    <n v="30880.400000000001"/>
    <n v="52725.37"/>
    <n v="45"/>
    <n v="16523"/>
    <n v="165230"/>
    <n v="3.19"/>
    <x v="0"/>
    <x v="0"/>
    <x v="0"/>
    <x v="0"/>
    <x v="0"/>
    <x v="0"/>
    <x v="0"/>
    <x v="0"/>
    <x v="0"/>
    <x v="0"/>
  </r>
  <r>
    <x v="0"/>
    <x v="5"/>
    <x v="5"/>
    <x v="29"/>
    <x v="1"/>
    <n v="18011.59"/>
    <n v="21852.19"/>
    <n v="39863.78"/>
    <n v="27"/>
    <n v="0"/>
    <n v="0"/>
    <n v="0"/>
    <x v="0"/>
    <x v="0"/>
    <x v="0"/>
    <x v="0"/>
    <x v="0"/>
    <x v="0"/>
    <x v="0"/>
    <x v="0"/>
    <x v="0"/>
    <x v="0"/>
  </r>
  <r>
    <x v="0"/>
    <x v="5"/>
    <x v="6"/>
    <x v="30"/>
    <x v="1"/>
    <n v="153"/>
    <n v="2328.1999999999998"/>
    <n v="2481.1999999999998"/>
    <n v="3"/>
    <n v="0"/>
    <n v="0"/>
    <n v="0"/>
    <x v="0"/>
    <x v="0"/>
    <x v="0"/>
    <x v="0"/>
    <x v="0"/>
    <x v="0"/>
    <x v="0"/>
    <x v="0"/>
    <x v="0"/>
    <x v="0"/>
  </r>
  <r>
    <x v="0"/>
    <x v="5"/>
    <x v="6"/>
    <x v="31"/>
    <x v="1"/>
    <n v="4177.62"/>
    <n v="2246.12"/>
    <n v="6423.74"/>
    <n v="36"/>
    <n v="34100"/>
    <n v="238700"/>
    <n v="0.19"/>
    <x v="0"/>
    <x v="0"/>
    <x v="0"/>
    <x v="0"/>
    <x v="0"/>
    <x v="0"/>
    <x v="0"/>
    <x v="0"/>
    <x v="0"/>
    <x v="0"/>
  </r>
  <r>
    <x v="0"/>
    <x v="5"/>
    <x v="6"/>
    <x v="32"/>
    <x v="1"/>
    <n v="894.9"/>
    <n v="803.1"/>
    <n v="1698"/>
    <n v="10"/>
    <n v="17577"/>
    <n v="123039"/>
    <n v="0.1"/>
    <x v="0"/>
    <x v="0"/>
    <x v="0"/>
    <x v="0"/>
    <x v="0"/>
    <x v="0"/>
    <x v="0"/>
    <x v="0"/>
    <x v="0"/>
    <x v="0"/>
  </r>
  <r>
    <x v="0"/>
    <x v="5"/>
    <x v="6"/>
    <x v="33"/>
    <x v="1"/>
    <n v="0"/>
    <n v="0"/>
    <n v="0"/>
    <n v="0"/>
    <n v="0"/>
    <n v="0"/>
    <n v="0"/>
    <x v="0"/>
    <x v="0"/>
    <x v="0"/>
    <x v="0"/>
    <x v="0"/>
    <x v="0"/>
    <x v="0"/>
    <x v="0"/>
    <x v="0"/>
    <x v="0"/>
  </r>
  <r>
    <x v="0"/>
    <x v="5"/>
    <x v="6"/>
    <x v="140"/>
    <x v="1"/>
    <n v="0"/>
    <n v="0"/>
    <n v="0"/>
    <n v="0"/>
    <e v="#N/A"/>
    <e v="#N/A"/>
    <n v="0"/>
    <x v="0"/>
    <x v="0"/>
    <x v="0"/>
    <x v="0"/>
    <x v="0"/>
    <x v="0"/>
    <x v="0"/>
    <x v="0"/>
    <x v="0"/>
    <x v="0"/>
  </r>
  <r>
    <x v="0"/>
    <x v="5"/>
    <x v="7"/>
    <x v="34"/>
    <x v="1"/>
    <n v="4113.79"/>
    <n v="2051.65"/>
    <n v="6165.4400000000005"/>
    <n v="23"/>
    <n v="67177"/>
    <n v="470239"/>
    <n v="0.09"/>
    <x v="0"/>
    <x v="0"/>
    <x v="0"/>
    <x v="0"/>
    <x v="0"/>
    <x v="0"/>
    <x v="0"/>
    <x v="0"/>
    <x v="0"/>
    <x v="0"/>
  </r>
  <r>
    <x v="0"/>
    <x v="5"/>
    <x v="8"/>
    <x v="35"/>
    <x v="1"/>
    <n v="34957.629999999997"/>
    <n v="9211.23"/>
    <n v="44168.86"/>
    <n v="179"/>
    <n v="0"/>
    <n v="0"/>
    <n v="0"/>
    <x v="0"/>
    <x v="0"/>
    <x v="0"/>
    <x v="0"/>
    <x v="0"/>
    <x v="0"/>
    <x v="0"/>
    <x v="0"/>
    <x v="0"/>
    <x v="0"/>
  </r>
  <r>
    <x v="0"/>
    <x v="5"/>
    <x v="8"/>
    <x v="36"/>
    <x v="1"/>
    <n v="13602.19"/>
    <n v="11896.18"/>
    <n v="25498.370000000003"/>
    <n v="159"/>
    <n v="0"/>
    <n v="0"/>
    <n v="0"/>
    <x v="0"/>
    <x v="0"/>
    <x v="0"/>
    <x v="0"/>
    <x v="0"/>
    <x v="0"/>
    <x v="0"/>
    <x v="0"/>
    <x v="0"/>
    <x v="0"/>
  </r>
  <r>
    <x v="0"/>
    <x v="5"/>
    <x v="9"/>
    <x v="37"/>
    <x v="1"/>
    <n v="50804.84"/>
    <n v="29123.57"/>
    <n v="79928.41"/>
    <n v="72"/>
    <n v="32023"/>
    <n v="224161"/>
    <n v="2.5"/>
    <x v="0"/>
    <x v="0"/>
    <x v="0"/>
    <x v="0"/>
    <x v="0"/>
    <x v="0"/>
    <x v="0"/>
    <x v="0"/>
    <x v="0"/>
    <x v="0"/>
  </r>
  <r>
    <x v="0"/>
    <x v="5"/>
    <x v="9"/>
    <x v="38"/>
    <x v="1"/>
    <n v="5897.56"/>
    <n v="5023.04"/>
    <n v="10920.6"/>
    <n v="6"/>
    <n v="0"/>
    <n v="0"/>
    <n v="0"/>
    <x v="0"/>
    <x v="0"/>
    <x v="0"/>
    <x v="0"/>
    <x v="0"/>
    <x v="0"/>
    <x v="0"/>
    <x v="0"/>
    <x v="0"/>
    <x v="0"/>
  </r>
  <r>
    <x v="0"/>
    <x v="5"/>
    <x v="9"/>
    <x v="39"/>
    <x v="1"/>
    <n v="47086.16"/>
    <n v="43534.16"/>
    <n v="90620.32"/>
    <n v="77"/>
    <n v="18352"/>
    <n v="128464"/>
    <n v="4.9400000000000004"/>
    <x v="0"/>
    <x v="0"/>
    <x v="0"/>
    <x v="0"/>
    <x v="0"/>
    <x v="0"/>
    <x v="0"/>
    <x v="0"/>
    <x v="0"/>
    <x v="0"/>
  </r>
  <r>
    <x v="0"/>
    <x v="5"/>
    <x v="9"/>
    <x v="40"/>
    <x v="1"/>
    <n v="54012.29"/>
    <n v="21609.85"/>
    <n v="75622.14"/>
    <n v="80"/>
    <n v="28923"/>
    <n v="202461"/>
    <n v="2.61"/>
    <x v="0"/>
    <x v="0"/>
    <x v="0"/>
    <x v="0"/>
    <x v="0"/>
    <x v="0"/>
    <x v="0"/>
    <x v="0"/>
    <x v="0"/>
    <x v="0"/>
  </r>
  <r>
    <x v="0"/>
    <x v="5"/>
    <x v="9"/>
    <x v="41"/>
    <x v="1"/>
    <n v="38176.199999999997"/>
    <n v="11249.4"/>
    <n v="49425.599999999999"/>
    <n v="28"/>
    <n v="0"/>
    <n v="0"/>
    <n v="0"/>
    <x v="0"/>
    <x v="0"/>
    <x v="0"/>
    <x v="0"/>
    <x v="0"/>
    <x v="0"/>
    <x v="0"/>
    <x v="0"/>
    <x v="0"/>
    <x v="0"/>
  </r>
  <r>
    <x v="0"/>
    <x v="5"/>
    <x v="9"/>
    <x v="141"/>
    <x v="1"/>
    <n v="261.27999999999997"/>
    <n v="1446.47"/>
    <n v="1707.75"/>
    <n v="1"/>
    <e v="#N/A"/>
    <e v="#N/A"/>
    <n v="0"/>
    <x v="0"/>
    <x v="0"/>
    <x v="0"/>
    <x v="0"/>
    <x v="0"/>
    <x v="0"/>
    <x v="0"/>
    <x v="0"/>
    <x v="0"/>
    <x v="0"/>
  </r>
  <r>
    <x v="0"/>
    <x v="5"/>
    <x v="10"/>
    <x v="42"/>
    <x v="1"/>
    <n v="8218.27"/>
    <n v="1204.07"/>
    <n v="9422.34"/>
    <n v="20"/>
    <n v="0"/>
    <n v="0"/>
    <n v="0"/>
    <x v="0"/>
    <x v="0"/>
    <x v="0"/>
    <x v="0"/>
    <x v="0"/>
    <x v="0"/>
    <x v="0"/>
    <x v="0"/>
    <x v="0"/>
    <x v="0"/>
  </r>
  <r>
    <x v="0"/>
    <x v="5"/>
    <x v="10"/>
    <x v="43"/>
    <x v="1"/>
    <n v="16438.97"/>
    <n v="6318.57"/>
    <n v="22757.54"/>
    <n v="26"/>
    <n v="0"/>
    <n v="0"/>
    <n v="0"/>
    <x v="0"/>
    <x v="0"/>
    <x v="0"/>
    <x v="0"/>
    <x v="0"/>
    <x v="0"/>
    <x v="0"/>
    <x v="0"/>
    <x v="0"/>
    <x v="0"/>
  </r>
  <r>
    <x v="0"/>
    <x v="5"/>
    <x v="10"/>
    <x v="44"/>
    <x v="1"/>
    <n v="6086.12"/>
    <n v="4360.28"/>
    <n v="10446.4"/>
    <n v="28"/>
    <n v="23777"/>
    <n v="237770"/>
    <n v="0.44"/>
    <x v="0"/>
    <x v="0"/>
    <x v="0"/>
    <x v="0"/>
    <x v="0"/>
    <x v="0"/>
    <x v="0"/>
    <x v="0"/>
    <x v="0"/>
    <x v="0"/>
  </r>
  <r>
    <x v="0"/>
    <x v="5"/>
    <x v="10"/>
    <x v="45"/>
    <x v="1"/>
    <n v="10105.02"/>
    <n v="7531.18"/>
    <n v="17636.2"/>
    <n v="28"/>
    <n v="0"/>
    <n v="0"/>
    <n v="0"/>
    <x v="0"/>
    <x v="0"/>
    <x v="0"/>
    <x v="0"/>
    <x v="0"/>
    <x v="0"/>
    <x v="0"/>
    <x v="0"/>
    <x v="0"/>
    <x v="0"/>
  </r>
  <r>
    <x v="0"/>
    <x v="5"/>
    <x v="10"/>
    <x v="46"/>
    <x v="1"/>
    <n v="6270.45"/>
    <n v="15431.85"/>
    <n v="21702.3"/>
    <n v="27"/>
    <n v="0"/>
    <n v="0"/>
    <n v="0"/>
    <x v="0"/>
    <x v="0"/>
    <x v="0"/>
    <x v="0"/>
    <x v="0"/>
    <x v="0"/>
    <x v="0"/>
    <x v="0"/>
    <x v="0"/>
    <x v="0"/>
  </r>
  <r>
    <x v="0"/>
    <x v="5"/>
    <x v="10"/>
    <x v="47"/>
    <x v="1"/>
    <n v="10165.5"/>
    <n v="2025"/>
    <n v="12190.5"/>
    <n v="22"/>
    <n v="0"/>
    <n v="0"/>
    <n v="0"/>
    <x v="0"/>
    <x v="0"/>
    <x v="0"/>
    <x v="0"/>
    <x v="0"/>
    <x v="0"/>
    <x v="0"/>
    <x v="0"/>
    <x v="0"/>
    <x v="0"/>
  </r>
  <r>
    <x v="0"/>
    <x v="5"/>
    <x v="10"/>
    <x v="48"/>
    <x v="1"/>
    <n v="1752.01"/>
    <n v="3040.99"/>
    <n v="4793"/>
    <n v="10"/>
    <n v="33077"/>
    <n v="330770"/>
    <n v="0.14000000000000001"/>
    <x v="0"/>
    <x v="0"/>
    <x v="0"/>
    <x v="0"/>
    <x v="0"/>
    <x v="0"/>
    <x v="0"/>
    <x v="0"/>
    <x v="0"/>
    <x v="0"/>
  </r>
  <r>
    <x v="0"/>
    <x v="5"/>
    <x v="10"/>
    <x v="49"/>
    <x v="1"/>
    <n v="7778.78"/>
    <n v="3568.5"/>
    <n v="11347.279999999999"/>
    <n v="20"/>
    <n v="67177"/>
    <n v="671770"/>
    <n v="0.17"/>
    <x v="0"/>
    <x v="0"/>
    <x v="0"/>
    <x v="0"/>
    <x v="0"/>
    <x v="0"/>
    <x v="0"/>
    <x v="0"/>
    <x v="0"/>
    <x v="0"/>
  </r>
  <r>
    <x v="0"/>
    <x v="5"/>
    <x v="10"/>
    <x v="50"/>
    <x v="1"/>
    <n v="939.4"/>
    <n v="350"/>
    <n v="1289.4000000000001"/>
    <n v="3"/>
    <n v="36177"/>
    <n v="361770"/>
    <n v="0.04"/>
    <x v="0"/>
    <x v="0"/>
    <x v="0"/>
    <x v="0"/>
    <x v="0"/>
    <x v="0"/>
    <x v="0"/>
    <x v="0"/>
    <x v="0"/>
    <x v="0"/>
  </r>
  <r>
    <x v="0"/>
    <x v="5"/>
    <x v="10"/>
    <x v="51"/>
    <x v="1"/>
    <n v="0"/>
    <n v="0"/>
    <n v="0"/>
    <n v="0"/>
    <n v="14477"/>
    <n v="144770"/>
    <n v="0"/>
    <x v="0"/>
    <x v="0"/>
    <x v="0"/>
    <x v="0"/>
    <x v="0"/>
    <x v="0"/>
    <x v="0"/>
    <x v="0"/>
    <x v="0"/>
    <x v="0"/>
  </r>
  <r>
    <x v="0"/>
    <x v="5"/>
    <x v="11"/>
    <x v="52"/>
    <x v="1"/>
    <n v="148.5"/>
    <n v="234"/>
    <n v="382.5"/>
    <n v="2"/>
    <n v="0"/>
    <n v="0"/>
    <n v="0"/>
    <x v="0"/>
    <x v="0"/>
    <x v="0"/>
    <x v="0"/>
    <x v="0"/>
    <x v="0"/>
    <x v="0"/>
    <x v="0"/>
    <x v="0"/>
    <x v="0"/>
  </r>
  <r>
    <x v="0"/>
    <x v="5"/>
    <x v="12"/>
    <x v="53"/>
    <x v="1"/>
    <n v="0"/>
    <n v="0"/>
    <n v="0"/>
    <n v="0"/>
    <n v="0"/>
    <n v="0"/>
    <n v="0"/>
    <x v="0"/>
    <x v="0"/>
    <x v="0"/>
    <x v="0"/>
    <x v="0"/>
    <x v="0"/>
    <x v="0"/>
    <x v="0"/>
    <x v="0"/>
    <x v="0"/>
  </r>
  <r>
    <x v="0"/>
    <x v="5"/>
    <x v="12"/>
    <x v="54"/>
    <x v="1"/>
    <n v="0"/>
    <n v="0"/>
    <n v="0"/>
    <n v="0"/>
    <n v="0"/>
    <n v="0"/>
    <n v="0"/>
    <x v="0"/>
    <x v="0"/>
    <x v="0"/>
    <x v="0"/>
    <x v="0"/>
    <x v="0"/>
    <x v="0"/>
    <x v="0"/>
    <x v="0"/>
    <x v="0"/>
  </r>
  <r>
    <x v="0"/>
    <x v="5"/>
    <x v="12"/>
    <x v="55"/>
    <x v="1"/>
    <n v="0"/>
    <n v="0"/>
    <n v="0"/>
    <n v="0"/>
    <n v="0"/>
    <n v="0"/>
    <n v="0"/>
    <x v="0"/>
    <x v="0"/>
    <x v="0"/>
    <x v="0"/>
    <x v="0"/>
    <x v="0"/>
    <x v="0"/>
    <x v="0"/>
    <x v="0"/>
    <x v="0"/>
  </r>
  <r>
    <x v="0"/>
    <x v="5"/>
    <x v="13"/>
    <x v="70"/>
    <x v="1"/>
    <n v="0"/>
    <n v="0"/>
    <n v="0"/>
    <n v="0"/>
    <n v="62000"/>
    <n v="620000"/>
    <n v="0"/>
    <x v="0"/>
    <x v="0"/>
    <x v="0"/>
    <x v="0"/>
    <x v="0"/>
    <x v="0"/>
    <x v="0"/>
    <x v="0"/>
    <x v="0"/>
    <x v="0"/>
  </r>
  <r>
    <x v="0"/>
    <x v="5"/>
    <x v="13"/>
    <x v="56"/>
    <x v="1"/>
    <n v="325.8"/>
    <n v="0"/>
    <n v="325.8"/>
    <n v="1"/>
    <n v="0"/>
    <n v="0"/>
    <n v="0"/>
    <x v="0"/>
    <x v="0"/>
    <x v="0"/>
    <x v="0"/>
    <x v="0"/>
    <x v="0"/>
    <x v="0"/>
    <x v="0"/>
    <x v="0"/>
    <x v="0"/>
  </r>
  <r>
    <x v="0"/>
    <x v="5"/>
    <x v="13"/>
    <x v="57"/>
    <x v="1"/>
    <n v="5946.04"/>
    <n v="3040.92"/>
    <n v="8986.9599999999991"/>
    <n v="28"/>
    <n v="24273"/>
    <n v="242730"/>
    <n v="0.37"/>
    <x v="0"/>
    <x v="0"/>
    <x v="0"/>
    <x v="0"/>
    <x v="0"/>
    <x v="0"/>
    <x v="0"/>
    <x v="0"/>
    <x v="0"/>
    <x v="0"/>
  </r>
  <r>
    <x v="0"/>
    <x v="5"/>
    <x v="13"/>
    <x v="58"/>
    <x v="1"/>
    <n v="9418.69"/>
    <n v="2599.59"/>
    <n v="12018.28"/>
    <n v="38"/>
    <n v="0"/>
    <n v="0"/>
    <n v="0"/>
    <x v="0"/>
    <x v="0"/>
    <x v="0"/>
    <x v="0"/>
    <x v="0"/>
    <x v="0"/>
    <x v="0"/>
    <x v="0"/>
    <x v="0"/>
    <x v="0"/>
  </r>
  <r>
    <x v="0"/>
    <x v="5"/>
    <x v="34"/>
    <x v="129"/>
    <x v="1"/>
    <n v="1955.7"/>
    <n v="0"/>
    <n v="1955.7"/>
    <n v="3"/>
    <e v="#N/A"/>
    <e v="#N/A"/>
    <n v="0"/>
    <x v="0"/>
    <x v="0"/>
    <x v="0"/>
    <x v="0"/>
    <x v="0"/>
    <x v="0"/>
    <x v="0"/>
    <x v="0"/>
    <x v="0"/>
    <x v="0"/>
  </r>
  <r>
    <x v="0"/>
    <x v="5"/>
    <x v="14"/>
    <x v="130"/>
    <x v="1"/>
    <n v="1407.43"/>
    <n v="8795.7900000000009"/>
    <n v="10203.220000000001"/>
    <n v="33"/>
    <e v="#N/A"/>
    <e v="#N/A"/>
    <n v="0"/>
    <x v="0"/>
    <x v="0"/>
    <x v="0"/>
    <x v="0"/>
    <x v="0"/>
    <x v="0"/>
    <x v="0"/>
    <x v="0"/>
    <x v="0"/>
    <x v="0"/>
  </r>
  <r>
    <x v="0"/>
    <x v="5"/>
    <x v="15"/>
    <x v="60"/>
    <x v="1"/>
    <n v="37099.93"/>
    <n v="9951.82"/>
    <n v="47051.75"/>
    <n v="18"/>
    <n v="0"/>
    <n v="0"/>
    <n v="0"/>
    <x v="0"/>
    <x v="0"/>
    <x v="0"/>
    <x v="0"/>
    <x v="0"/>
    <x v="0"/>
    <x v="0"/>
    <x v="0"/>
    <x v="0"/>
    <x v="0"/>
  </r>
  <r>
    <x v="0"/>
    <x v="5"/>
    <x v="16"/>
    <x v="61"/>
    <x v="1"/>
    <n v="2075.4"/>
    <n v="382.5"/>
    <n v="2457.9"/>
    <n v="10"/>
    <n v="0"/>
    <n v="0"/>
    <n v="0"/>
    <x v="0"/>
    <x v="0"/>
    <x v="0"/>
    <x v="0"/>
    <x v="0"/>
    <x v="0"/>
    <x v="0"/>
    <x v="0"/>
    <x v="0"/>
    <x v="0"/>
  </r>
  <r>
    <x v="0"/>
    <x v="5"/>
    <x v="35"/>
    <x v="34"/>
    <x v="1"/>
    <n v="0"/>
    <n v="0"/>
    <n v="0"/>
    <n v="0"/>
    <n v="67177"/>
    <e v="#N/A"/>
    <n v="0"/>
    <x v="0"/>
    <x v="0"/>
    <x v="0"/>
    <x v="0"/>
    <x v="0"/>
    <x v="0"/>
    <x v="0"/>
    <x v="0"/>
    <x v="0"/>
    <x v="0"/>
  </r>
  <r>
    <x v="0"/>
    <x v="5"/>
    <x v="17"/>
    <x v="62"/>
    <x v="1"/>
    <n v="2337.8000000000002"/>
    <n v="4471.63"/>
    <n v="6809.43"/>
    <n v="19"/>
    <n v="0"/>
    <n v="0"/>
    <n v="0"/>
    <x v="0"/>
    <x v="0"/>
    <x v="0"/>
    <x v="0"/>
    <x v="0"/>
    <x v="0"/>
    <x v="0"/>
    <x v="0"/>
    <x v="0"/>
    <x v="0"/>
  </r>
  <r>
    <x v="0"/>
    <x v="5"/>
    <x v="17"/>
    <x v="63"/>
    <x v="1"/>
    <n v="4261.8999999999996"/>
    <n v="7514.71"/>
    <n v="11776.61"/>
    <n v="41"/>
    <n v="0"/>
    <n v="0"/>
    <n v="0"/>
    <x v="0"/>
    <x v="0"/>
    <x v="0"/>
    <x v="0"/>
    <x v="0"/>
    <x v="0"/>
    <x v="0"/>
    <x v="0"/>
    <x v="0"/>
    <x v="0"/>
  </r>
  <r>
    <x v="0"/>
    <x v="5"/>
    <x v="18"/>
    <x v="64"/>
    <x v="1"/>
    <n v="13411.32"/>
    <n v="13671.88"/>
    <n v="27083.199999999997"/>
    <n v="76"/>
    <n v="22723"/>
    <n v="159061"/>
    <n v="1.19"/>
    <x v="0"/>
    <x v="0"/>
    <x v="0"/>
    <x v="0"/>
    <x v="0"/>
    <x v="0"/>
    <x v="0"/>
    <x v="0"/>
    <x v="0"/>
    <x v="0"/>
  </r>
  <r>
    <x v="0"/>
    <x v="5"/>
    <x v="18"/>
    <x v="65"/>
    <x v="1"/>
    <n v="846.29"/>
    <n v="175.03"/>
    <n v="1021.3199999999999"/>
    <n v="4"/>
    <n v="0"/>
    <n v="0"/>
    <n v="0"/>
    <x v="0"/>
    <x v="0"/>
    <x v="0"/>
    <x v="0"/>
    <x v="0"/>
    <x v="0"/>
    <x v="0"/>
    <x v="0"/>
    <x v="0"/>
    <x v="0"/>
  </r>
  <r>
    <x v="0"/>
    <x v="5"/>
    <x v="19"/>
    <x v="66"/>
    <x v="1"/>
    <n v="1772.47"/>
    <n v="690.01"/>
    <n v="2462.48"/>
    <n v="9"/>
    <n v="0"/>
    <n v="0"/>
    <n v="0"/>
    <x v="0"/>
    <x v="0"/>
    <x v="0"/>
    <x v="0"/>
    <x v="0"/>
    <x v="0"/>
    <x v="0"/>
    <x v="0"/>
    <x v="0"/>
    <x v="0"/>
  </r>
  <r>
    <x v="0"/>
    <x v="5"/>
    <x v="20"/>
    <x v="67"/>
    <x v="1"/>
    <n v="12012.3"/>
    <n v="12788.05"/>
    <n v="24800.35"/>
    <n v="41"/>
    <n v="0"/>
    <n v="0"/>
    <n v="0"/>
    <x v="0"/>
    <x v="0"/>
    <x v="0"/>
    <x v="0"/>
    <x v="0"/>
    <x v="0"/>
    <x v="0"/>
    <x v="0"/>
    <x v="0"/>
    <x v="0"/>
  </r>
  <r>
    <x v="0"/>
    <x v="5"/>
    <x v="20"/>
    <x v="68"/>
    <x v="1"/>
    <n v="29557.73"/>
    <n v="28686.07"/>
    <n v="58243.8"/>
    <n v="85"/>
    <n v="0"/>
    <n v="0"/>
    <n v="0"/>
    <x v="0"/>
    <x v="0"/>
    <x v="0"/>
    <x v="0"/>
    <x v="0"/>
    <x v="0"/>
    <x v="0"/>
    <x v="0"/>
    <x v="0"/>
    <x v="0"/>
  </r>
  <r>
    <x v="0"/>
    <x v="5"/>
    <x v="21"/>
    <x v="69"/>
    <x v="1"/>
    <n v="29662.880000000001"/>
    <n v="43641.48"/>
    <n v="73304.36"/>
    <n v="219"/>
    <n v="31000"/>
    <n v="310000"/>
    <n v="2.36"/>
    <x v="0"/>
    <x v="0"/>
    <x v="0"/>
    <x v="0"/>
    <x v="0"/>
    <x v="0"/>
    <x v="0"/>
    <x v="0"/>
    <x v="0"/>
    <x v="0"/>
  </r>
  <r>
    <x v="0"/>
    <x v="5"/>
    <x v="21"/>
    <x v="70"/>
    <x v="1"/>
    <n v="24537.24"/>
    <n v="16042.29"/>
    <n v="40579.53"/>
    <n v="117"/>
    <n v="62000"/>
    <n v="620000"/>
    <n v="0.65"/>
    <x v="0"/>
    <x v="0"/>
    <x v="0"/>
    <x v="0"/>
    <x v="0"/>
    <x v="0"/>
    <x v="0"/>
    <x v="0"/>
    <x v="0"/>
    <x v="0"/>
  </r>
  <r>
    <x v="0"/>
    <x v="5"/>
    <x v="21"/>
    <x v="71"/>
    <x v="1"/>
    <n v="32126.14"/>
    <n v="24091.19"/>
    <n v="56217.33"/>
    <n v="167"/>
    <n v="50623"/>
    <n v="506230"/>
    <n v="1.1100000000000001"/>
    <x v="0"/>
    <x v="0"/>
    <x v="0"/>
    <x v="0"/>
    <x v="0"/>
    <x v="0"/>
    <x v="0"/>
    <x v="0"/>
    <x v="0"/>
    <x v="0"/>
  </r>
  <r>
    <x v="0"/>
    <x v="5"/>
    <x v="21"/>
    <x v="72"/>
    <x v="1"/>
    <n v="38422.089999999997"/>
    <n v="38234.94"/>
    <n v="76657.03"/>
    <n v="229"/>
    <n v="29977"/>
    <n v="299770"/>
    <n v="2.56"/>
    <x v="0"/>
    <x v="0"/>
    <x v="0"/>
    <x v="0"/>
    <x v="0"/>
    <x v="0"/>
    <x v="0"/>
    <x v="0"/>
    <x v="0"/>
    <x v="0"/>
  </r>
  <r>
    <x v="0"/>
    <x v="5"/>
    <x v="21"/>
    <x v="73"/>
    <x v="1"/>
    <n v="18976.13"/>
    <n v="22785.14"/>
    <n v="41761.270000000004"/>
    <n v="124"/>
    <n v="27900"/>
    <n v="279000"/>
    <n v="1.5"/>
    <x v="0"/>
    <x v="0"/>
    <x v="0"/>
    <x v="0"/>
    <x v="0"/>
    <x v="0"/>
    <x v="0"/>
    <x v="0"/>
    <x v="0"/>
    <x v="0"/>
  </r>
  <r>
    <x v="0"/>
    <x v="5"/>
    <x v="21"/>
    <x v="137"/>
    <x v="1"/>
    <n v="5343.47"/>
    <n v="2599.02"/>
    <n v="7942.49"/>
    <n v="23"/>
    <e v="#N/A"/>
    <e v="#N/A"/>
    <n v="0"/>
    <x v="0"/>
    <x v="0"/>
    <x v="0"/>
    <x v="0"/>
    <x v="0"/>
    <x v="0"/>
    <x v="0"/>
    <x v="0"/>
    <x v="0"/>
    <x v="0"/>
  </r>
  <r>
    <x v="0"/>
    <x v="5"/>
    <x v="21"/>
    <x v="142"/>
    <x v="1"/>
    <n v="2845.44"/>
    <n v="1908.41"/>
    <n v="4753.8500000000004"/>
    <n v="13"/>
    <e v="#N/A"/>
    <e v="#N/A"/>
    <n v="0"/>
    <x v="0"/>
    <x v="0"/>
    <x v="0"/>
    <x v="0"/>
    <x v="0"/>
    <x v="0"/>
    <x v="0"/>
    <x v="0"/>
    <x v="0"/>
    <x v="0"/>
  </r>
  <r>
    <x v="0"/>
    <x v="5"/>
    <x v="22"/>
    <x v="74"/>
    <x v="1"/>
    <n v="1692"/>
    <n v="252"/>
    <n v="1944"/>
    <n v="6"/>
    <n v="13423"/>
    <n v="134230"/>
    <n v="0.14000000000000001"/>
    <x v="0"/>
    <x v="0"/>
    <x v="0"/>
    <x v="0"/>
    <x v="0"/>
    <x v="0"/>
    <x v="0"/>
    <x v="0"/>
    <x v="0"/>
    <x v="0"/>
  </r>
  <r>
    <x v="0"/>
    <x v="5"/>
    <x v="22"/>
    <x v="75"/>
    <x v="1"/>
    <n v="489.62"/>
    <n v="857.75"/>
    <n v="1347.37"/>
    <n v="4"/>
    <n v="14477"/>
    <n v="144770"/>
    <n v="0.09"/>
    <x v="0"/>
    <x v="0"/>
    <x v="0"/>
    <x v="0"/>
    <x v="0"/>
    <x v="0"/>
    <x v="0"/>
    <x v="0"/>
    <x v="0"/>
    <x v="0"/>
  </r>
  <r>
    <x v="0"/>
    <x v="5"/>
    <x v="22"/>
    <x v="72"/>
    <x v="1"/>
    <n v="0"/>
    <n v="0"/>
    <n v="0"/>
    <n v="0"/>
    <n v="29977"/>
    <n v="299770"/>
    <n v="0"/>
    <x v="0"/>
    <x v="0"/>
    <x v="0"/>
    <x v="0"/>
    <x v="0"/>
    <x v="0"/>
    <x v="0"/>
    <x v="0"/>
    <x v="0"/>
    <x v="0"/>
  </r>
  <r>
    <x v="0"/>
    <x v="5"/>
    <x v="22"/>
    <x v="76"/>
    <x v="1"/>
    <n v="4684.6000000000004"/>
    <n v="2662.6"/>
    <n v="7347.2000000000007"/>
    <n v="22"/>
    <n v="13950"/>
    <n v="139500"/>
    <n v="0.53"/>
    <x v="0"/>
    <x v="0"/>
    <x v="0"/>
    <x v="0"/>
    <x v="0"/>
    <x v="0"/>
    <x v="0"/>
    <x v="0"/>
    <x v="0"/>
    <x v="0"/>
  </r>
  <r>
    <x v="0"/>
    <x v="5"/>
    <x v="22"/>
    <x v="121"/>
    <x v="1"/>
    <n v="3407.37"/>
    <n v="2509.81"/>
    <n v="5917.18"/>
    <n v="18"/>
    <e v="#N/A"/>
    <e v="#N/A"/>
    <n v="0"/>
    <x v="0"/>
    <x v="0"/>
    <x v="0"/>
    <x v="0"/>
    <x v="0"/>
    <x v="0"/>
    <x v="0"/>
    <x v="0"/>
    <x v="0"/>
    <x v="0"/>
  </r>
  <r>
    <x v="0"/>
    <x v="5"/>
    <x v="22"/>
    <x v="137"/>
    <x v="1"/>
    <n v="3033.92"/>
    <n v="478.92"/>
    <n v="3512.84"/>
    <n v="11"/>
    <e v="#N/A"/>
    <e v="#N/A"/>
    <n v="0"/>
    <x v="0"/>
    <x v="0"/>
    <x v="0"/>
    <x v="0"/>
    <x v="0"/>
    <x v="0"/>
    <x v="0"/>
    <x v="0"/>
    <x v="0"/>
    <x v="0"/>
  </r>
  <r>
    <x v="0"/>
    <x v="5"/>
    <x v="23"/>
    <x v="77"/>
    <x v="1"/>
    <n v="0"/>
    <n v="0"/>
    <n v="0"/>
    <n v="0"/>
    <n v="0"/>
    <n v="0"/>
    <n v="0"/>
    <x v="0"/>
    <x v="0"/>
    <x v="0"/>
    <x v="0"/>
    <x v="0"/>
    <x v="0"/>
    <x v="0"/>
    <x v="0"/>
    <x v="0"/>
    <x v="0"/>
  </r>
  <r>
    <x v="0"/>
    <x v="5"/>
    <x v="24"/>
    <x v="78"/>
    <x v="1"/>
    <n v="872.98"/>
    <n v="285.52"/>
    <n v="1158.5"/>
    <n v="7"/>
    <n v="20677"/>
    <n v="144739"/>
    <n v="0.06"/>
    <x v="0"/>
    <x v="0"/>
    <x v="0"/>
    <x v="0"/>
    <x v="0"/>
    <x v="0"/>
    <x v="0"/>
    <x v="0"/>
    <x v="0"/>
    <x v="0"/>
  </r>
  <r>
    <x v="0"/>
    <x v="5"/>
    <x v="24"/>
    <x v="79"/>
    <x v="1"/>
    <n v="90"/>
    <n v="0"/>
    <n v="90"/>
    <n v="1"/>
    <n v="20150"/>
    <n v="141050"/>
    <n v="0"/>
    <x v="0"/>
    <x v="0"/>
    <x v="0"/>
    <x v="0"/>
    <x v="0"/>
    <x v="0"/>
    <x v="0"/>
    <x v="0"/>
    <x v="0"/>
    <x v="0"/>
  </r>
  <r>
    <x v="0"/>
    <x v="5"/>
    <x v="24"/>
    <x v="81"/>
    <x v="1"/>
    <n v="84.4"/>
    <n v="1240.4000000000001"/>
    <n v="1324.8000000000002"/>
    <n v="1"/>
    <n v="18600"/>
    <n v="130200"/>
    <n v="7.0000000000000007E-2"/>
    <x v="0"/>
    <x v="0"/>
    <x v="0"/>
    <x v="0"/>
    <x v="0"/>
    <x v="0"/>
    <x v="0"/>
    <x v="0"/>
    <x v="0"/>
    <x v="0"/>
  </r>
  <r>
    <x v="0"/>
    <x v="5"/>
    <x v="24"/>
    <x v="82"/>
    <x v="1"/>
    <n v="264.39999999999998"/>
    <n v="395.6"/>
    <n v="660"/>
    <n v="3"/>
    <n v="18600"/>
    <n v="130200"/>
    <n v="0.04"/>
    <x v="0"/>
    <x v="0"/>
    <x v="0"/>
    <x v="0"/>
    <x v="0"/>
    <x v="0"/>
    <x v="0"/>
    <x v="0"/>
    <x v="0"/>
    <x v="0"/>
  </r>
  <r>
    <x v="0"/>
    <x v="5"/>
    <x v="24"/>
    <x v="122"/>
    <x v="1"/>
    <n v="0"/>
    <n v="0"/>
    <n v="0"/>
    <n v="0"/>
    <e v="#N/A"/>
    <e v="#N/A"/>
    <n v="0"/>
    <x v="0"/>
    <x v="0"/>
    <x v="0"/>
    <x v="0"/>
    <x v="0"/>
    <x v="0"/>
    <x v="0"/>
    <x v="0"/>
    <x v="0"/>
    <x v="0"/>
  </r>
  <r>
    <x v="0"/>
    <x v="5"/>
    <x v="24"/>
    <x v="10"/>
    <x v="1"/>
    <n v="180"/>
    <n v="0"/>
    <n v="180"/>
    <n v="2"/>
    <n v="44423"/>
    <n v="310961"/>
    <n v="0"/>
    <x v="0"/>
    <x v="0"/>
    <x v="0"/>
    <x v="0"/>
    <x v="0"/>
    <x v="0"/>
    <x v="0"/>
    <x v="0"/>
    <x v="0"/>
    <x v="0"/>
  </r>
  <r>
    <x v="0"/>
    <x v="5"/>
    <x v="24"/>
    <x v="85"/>
    <x v="1"/>
    <n v="0"/>
    <n v="0"/>
    <n v="0"/>
    <n v="0"/>
    <n v="0"/>
    <n v="0"/>
    <n v="0"/>
    <x v="0"/>
    <x v="0"/>
    <x v="0"/>
    <x v="0"/>
    <x v="0"/>
    <x v="0"/>
    <x v="0"/>
    <x v="0"/>
    <x v="0"/>
    <x v="0"/>
  </r>
  <r>
    <x v="0"/>
    <x v="5"/>
    <x v="24"/>
    <x v="131"/>
    <x v="1"/>
    <n v="832.5"/>
    <n v="0"/>
    <n v="832.5"/>
    <n v="5"/>
    <e v="#N/A"/>
    <e v="#N/A"/>
    <n v="0"/>
    <x v="0"/>
    <x v="0"/>
    <x v="0"/>
    <x v="0"/>
    <x v="0"/>
    <x v="0"/>
    <x v="0"/>
    <x v="0"/>
    <x v="0"/>
    <x v="0"/>
  </r>
  <r>
    <x v="0"/>
    <x v="5"/>
    <x v="24"/>
    <x v="86"/>
    <x v="1"/>
    <n v="198.9"/>
    <n v="0"/>
    <n v="198.9"/>
    <n v="2"/>
    <n v="15500"/>
    <n v="108500"/>
    <n v="0.01"/>
    <x v="0"/>
    <x v="0"/>
    <x v="0"/>
    <x v="0"/>
    <x v="0"/>
    <x v="0"/>
    <x v="0"/>
    <x v="0"/>
    <x v="0"/>
    <x v="0"/>
  </r>
  <r>
    <x v="0"/>
    <x v="5"/>
    <x v="26"/>
    <x v="87"/>
    <x v="1"/>
    <n v="0"/>
    <n v="0"/>
    <n v="0"/>
    <n v="0"/>
    <n v="4650"/>
    <n v="32550"/>
    <n v="0"/>
    <x v="0"/>
    <x v="0"/>
    <x v="0"/>
    <x v="0"/>
    <x v="0"/>
    <x v="0"/>
    <x v="0"/>
    <x v="0"/>
    <x v="0"/>
    <x v="0"/>
  </r>
  <r>
    <x v="0"/>
    <x v="5"/>
    <x v="26"/>
    <x v="88"/>
    <x v="1"/>
    <n v="0"/>
    <n v="0"/>
    <n v="0"/>
    <n v="0"/>
    <n v="4650"/>
    <n v="32550"/>
    <n v="0"/>
    <x v="0"/>
    <x v="0"/>
    <x v="0"/>
    <x v="0"/>
    <x v="0"/>
    <x v="0"/>
    <x v="0"/>
    <x v="0"/>
    <x v="0"/>
    <x v="0"/>
  </r>
  <r>
    <x v="0"/>
    <x v="5"/>
    <x v="27"/>
    <x v="89"/>
    <x v="1"/>
    <n v="0"/>
    <n v="0"/>
    <n v="0"/>
    <n v="0"/>
    <n v="6727"/>
    <n v="47089"/>
    <n v="0"/>
    <x v="0"/>
    <x v="0"/>
    <x v="0"/>
    <x v="0"/>
    <x v="0"/>
    <x v="0"/>
    <x v="0"/>
    <x v="0"/>
    <x v="0"/>
    <x v="0"/>
  </r>
  <r>
    <x v="0"/>
    <x v="5"/>
    <x v="27"/>
    <x v="90"/>
    <x v="1"/>
    <n v="0"/>
    <n v="0"/>
    <n v="0"/>
    <n v="0"/>
    <n v="6727"/>
    <n v="47089"/>
    <n v="0"/>
    <x v="0"/>
    <x v="0"/>
    <x v="0"/>
    <x v="0"/>
    <x v="0"/>
    <x v="0"/>
    <x v="0"/>
    <x v="0"/>
    <x v="0"/>
    <x v="0"/>
  </r>
  <r>
    <x v="0"/>
    <x v="5"/>
    <x v="27"/>
    <x v="91"/>
    <x v="1"/>
    <n v="0"/>
    <n v="0"/>
    <n v="0"/>
    <n v="0"/>
    <n v="6727"/>
    <n v="47089"/>
    <n v="0"/>
    <x v="0"/>
    <x v="0"/>
    <x v="0"/>
    <x v="0"/>
    <x v="0"/>
    <x v="0"/>
    <x v="0"/>
    <x v="0"/>
    <x v="0"/>
    <x v="0"/>
  </r>
  <r>
    <x v="0"/>
    <x v="5"/>
    <x v="28"/>
    <x v="92"/>
    <x v="1"/>
    <n v="348.6"/>
    <n v="1301.5"/>
    <n v="1650.1"/>
    <n v="4"/>
    <n v="0"/>
    <n v="0"/>
    <n v="0"/>
    <x v="0"/>
    <x v="0"/>
    <x v="0"/>
    <x v="0"/>
    <x v="0"/>
    <x v="0"/>
    <x v="0"/>
    <x v="0"/>
    <x v="0"/>
    <x v="0"/>
  </r>
  <r>
    <x v="0"/>
    <x v="5"/>
    <x v="29"/>
    <x v="93"/>
    <x v="1"/>
    <n v="14149.04"/>
    <n v="13229.37"/>
    <n v="27378.410000000003"/>
    <n v="122"/>
    <n v="0"/>
    <n v="0"/>
    <n v="0"/>
    <x v="0"/>
    <x v="0"/>
    <x v="0"/>
    <x v="0"/>
    <x v="0"/>
    <x v="0"/>
    <x v="0"/>
    <x v="0"/>
    <x v="0"/>
    <x v="0"/>
  </r>
  <r>
    <x v="0"/>
    <x v="5"/>
    <x v="29"/>
    <x v="94"/>
    <x v="1"/>
    <n v="19694.5"/>
    <n v="7742.96"/>
    <n v="27437.46"/>
    <n v="124"/>
    <n v="0"/>
    <n v="0"/>
    <n v="0"/>
    <x v="0"/>
    <x v="0"/>
    <x v="0"/>
    <x v="0"/>
    <x v="0"/>
    <x v="0"/>
    <x v="0"/>
    <x v="0"/>
    <x v="0"/>
    <x v="0"/>
  </r>
  <r>
    <x v="0"/>
    <x v="5"/>
    <x v="29"/>
    <x v="95"/>
    <x v="1"/>
    <n v="16477.05"/>
    <n v="20002.46"/>
    <n v="36479.509999999995"/>
    <n v="182"/>
    <n v="0"/>
    <n v="0"/>
    <n v="0"/>
    <x v="0"/>
    <x v="0"/>
    <x v="0"/>
    <x v="0"/>
    <x v="0"/>
    <x v="0"/>
    <x v="0"/>
    <x v="0"/>
    <x v="0"/>
    <x v="0"/>
  </r>
  <r>
    <x v="0"/>
    <x v="5"/>
    <x v="29"/>
    <x v="124"/>
    <x v="1"/>
    <n v="41664.879999999997"/>
    <n v="61604.73"/>
    <n v="103269.61"/>
    <n v="411"/>
    <e v="#N/A"/>
    <e v="#N/A"/>
    <n v="0"/>
    <x v="0"/>
    <x v="0"/>
    <x v="0"/>
    <x v="0"/>
    <x v="0"/>
    <x v="0"/>
    <x v="0"/>
    <x v="0"/>
    <x v="0"/>
    <x v="0"/>
  </r>
  <r>
    <x v="0"/>
    <x v="5"/>
    <x v="29"/>
    <x v="96"/>
    <x v="1"/>
    <n v="27654.46"/>
    <n v="47386.46"/>
    <n v="75040.92"/>
    <n v="168"/>
    <n v="0"/>
    <n v="0"/>
    <n v="0"/>
    <x v="0"/>
    <x v="0"/>
    <x v="0"/>
    <x v="0"/>
    <x v="0"/>
    <x v="0"/>
    <x v="0"/>
    <x v="0"/>
    <x v="0"/>
    <x v="0"/>
  </r>
  <r>
    <x v="0"/>
    <x v="5"/>
    <x v="29"/>
    <x v="97"/>
    <x v="1"/>
    <n v="17573.55"/>
    <n v="55189.57"/>
    <n v="72763.12"/>
    <n v="250"/>
    <n v="17577"/>
    <n v="175770"/>
    <n v="4.1399999999999997"/>
    <x v="0"/>
    <x v="0"/>
    <x v="0"/>
    <x v="0"/>
    <x v="0"/>
    <x v="0"/>
    <x v="0"/>
    <x v="0"/>
    <x v="0"/>
    <x v="0"/>
  </r>
  <r>
    <x v="0"/>
    <x v="5"/>
    <x v="30"/>
    <x v="98"/>
    <x v="1"/>
    <n v="0"/>
    <n v="0"/>
    <n v="0"/>
    <n v="0"/>
    <n v="36177"/>
    <n v="253239"/>
    <n v="0"/>
    <x v="0"/>
    <x v="0"/>
    <x v="0"/>
    <x v="0"/>
    <x v="0"/>
    <x v="0"/>
    <x v="0"/>
    <x v="0"/>
    <x v="0"/>
    <x v="0"/>
  </r>
  <r>
    <x v="0"/>
    <x v="5"/>
    <x v="30"/>
    <x v="99"/>
    <x v="1"/>
    <n v="0"/>
    <n v="0"/>
    <n v="0"/>
    <n v="0"/>
    <n v="16027"/>
    <n v="112189"/>
    <n v="0"/>
    <x v="0"/>
    <x v="0"/>
    <x v="0"/>
    <x v="0"/>
    <x v="0"/>
    <x v="0"/>
    <x v="0"/>
    <x v="0"/>
    <x v="0"/>
    <x v="0"/>
  </r>
  <r>
    <x v="0"/>
    <x v="5"/>
    <x v="30"/>
    <x v="100"/>
    <x v="1"/>
    <n v="0"/>
    <n v="0"/>
    <n v="0"/>
    <n v="0"/>
    <n v="14477"/>
    <n v="101339"/>
    <n v="0"/>
    <x v="0"/>
    <x v="0"/>
    <x v="0"/>
    <x v="0"/>
    <x v="0"/>
    <x v="0"/>
    <x v="0"/>
    <x v="0"/>
    <x v="0"/>
    <x v="0"/>
  </r>
  <r>
    <x v="0"/>
    <x v="5"/>
    <x v="30"/>
    <x v="101"/>
    <x v="1"/>
    <n v="0"/>
    <n v="0"/>
    <n v="0"/>
    <n v="0"/>
    <n v="10323"/>
    <n v="72261"/>
    <n v="0"/>
    <x v="0"/>
    <x v="0"/>
    <x v="0"/>
    <x v="0"/>
    <x v="0"/>
    <x v="0"/>
    <x v="0"/>
    <x v="0"/>
    <x v="0"/>
    <x v="0"/>
  </r>
  <r>
    <x v="0"/>
    <x v="5"/>
    <x v="30"/>
    <x v="102"/>
    <x v="1"/>
    <n v="0"/>
    <n v="0"/>
    <n v="0"/>
    <n v="0"/>
    <n v="0"/>
    <n v="0"/>
    <n v="0"/>
    <x v="0"/>
    <x v="0"/>
    <x v="0"/>
    <x v="0"/>
    <x v="0"/>
    <x v="0"/>
    <x v="0"/>
    <x v="0"/>
    <x v="0"/>
    <x v="0"/>
  </r>
  <r>
    <x v="0"/>
    <x v="5"/>
    <x v="30"/>
    <x v="103"/>
    <x v="1"/>
    <n v="0"/>
    <n v="0"/>
    <n v="0"/>
    <n v="0"/>
    <n v="0"/>
    <n v="0"/>
    <n v="0"/>
    <x v="0"/>
    <x v="0"/>
    <x v="0"/>
    <x v="0"/>
    <x v="0"/>
    <x v="0"/>
    <x v="0"/>
    <x v="0"/>
    <x v="0"/>
    <x v="0"/>
  </r>
  <r>
    <x v="0"/>
    <x v="5"/>
    <x v="30"/>
    <x v="105"/>
    <x v="1"/>
    <n v="3384"/>
    <n v="1108.25"/>
    <n v="4492.25"/>
    <n v="6"/>
    <n v="0"/>
    <n v="0"/>
    <n v="0"/>
    <x v="0"/>
    <x v="0"/>
    <x v="0"/>
    <x v="0"/>
    <x v="0"/>
    <x v="0"/>
    <x v="0"/>
    <x v="0"/>
    <x v="0"/>
    <x v="0"/>
  </r>
  <r>
    <x v="0"/>
    <x v="5"/>
    <x v="30"/>
    <x v="106"/>
    <x v="1"/>
    <n v="0"/>
    <n v="0"/>
    <n v="0"/>
    <n v="0"/>
    <n v="17050"/>
    <n v="119350"/>
    <n v="0"/>
    <x v="0"/>
    <x v="0"/>
    <x v="0"/>
    <x v="0"/>
    <x v="0"/>
    <x v="0"/>
    <x v="0"/>
    <x v="0"/>
    <x v="0"/>
    <x v="0"/>
  </r>
  <r>
    <x v="0"/>
    <x v="5"/>
    <x v="30"/>
    <x v="138"/>
    <x v="1"/>
    <n v="0"/>
    <n v="0"/>
    <n v="0"/>
    <n v="0"/>
    <e v="#N/A"/>
    <e v="#N/A"/>
    <n v="0"/>
    <x v="0"/>
    <x v="0"/>
    <x v="0"/>
    <x v="0"/>
    <x v="0"/>
    <x v="0"/>
    <x v="0"/>
    <x v="0"/>
    <x v="0"/>
    <x v="0"/>
  </r>
  <r>
    <x v="0"/>
    <x v="5"/>
    <x v="31"/>
    <x v="107"/>
    <x v="1"/>
    <n v="15409.75"/>
    <n v="7114.73"/>
    <n v="22524.48"/>
    <n v="36"/>
    <n v="0"/>
    <n v="0"/>
    <n v="0"/>
    <x v="0"/>
    <x v="0"/>
    <x v="0"/>
    <x v="0"/>
    <x v="0"/>
    <x v="0"/>
    <x v="0"/>
    <x v="0"/>
    <x v="0"/>
    <x v="0"/>
  </r>
  <r>
    <x v="0"/>
    <x v="5"/>
    <x v="31"/>
    <x v="108"/>
    <x v="1"/>
    <n v="3536.75"/>
    <n v="2190.81"/>
    <n v="5727.5599999999995"/>
    <n v="9"/>
    <n v="0"/>
    <n v="0"/>
    <n v="0"/>
    <x v="0"/>
    <x v="0"/>
    <x v="0"/>
    <x v="0"/>
    <x v="0"/>
    <x v="0"/>
    <x v="0"/>
    <x v="0"/>
    <x v="0"/>
    <x v="0"/>
  </r>
  <r>
    <x v="0"/>
    <x v="5"/>
    <x v="31"/>
    <x v="109"/>
    <x v="1"/>
    <n v="5982.84"/>
    <n v="15651.13"/>
    <n v="21633.97"/>
    <n v="29"/>
    <n v="0"/>
    <n v="0"/>
    <n v="0"/>
    <x v="0"/>
    <x v="0"/>
    <x v="0"/>
    <x v="0"/>
    <x v="0"/>
    <x v="0"/>
    <x v="0"/>
    <x v="0"/>
    <x v="0"/>
    <x v="0"/>
  </r>
  <r>
    <x v="0"/>
    <x v="5"/>
    <x v="31"/>
    <x v="110"/>
    <x v="1"/>
    <n v="16901.53"/>
    <n v="13015.21"/>
    <n v="29916.739999999998"/>
    <n v="54"/>
    <n v="0"/>
    <n v="0"/>
    <n v="0"/>
    <x v="0"/>
    <x v="0"/>
    <x v="0"/>
    <x v="0"/>
    <x v="0"/>
    <x v="0"/>
    <x v="0"/>
    <x v="0"/>
    <x v="0"/>
    <x v="0"/>
  </r>
  <r>
    <x v="0"/>
    <x v="5"/>
    <x v="31"/>
    <x v="111"/>
    <x v="1"/>
    <n v="1175.42"/>
    <n v="10683.45"/>
    <n v="11858.87"/>
    <n v="15"/>
    <n v="0"/>
    <n v="0"/>
    <n v="0"/>
    <x v="0"/>
    <x v="0"/>
    <x v="0"/>
    <x v="0"/>
    <x v="0"/>
    <x v="0"/>
    <x v="0"/>
    <x v="0"/>
    <x v="0"/>
    <x v="0"/>
  </r>
  <r>
    <x v="0"/>
    <x v="5"/>
    <x v="31"/>
    <x v="128"/>
    <x v="1"/>
    <n v="271.8"/>
    <n v="0"/>
    <n v="271.8"/>
    <n v="1"/>
    <e v="#N/A"/>
    <e v="#N/A"/>
    <n v="0"/>
    <x v="0"/>
    <x v="0"/>
    <x v="0"/>
    <x v="0"/>
    <x v="0"/>
    <x v="0"/>
    <x v="0"/>
    <x v="0"/>
    <x v="0"/>
    <x v="0"/>
  </r>
  <r>
    <x v="0"/>
    <x v="5"/>
    <x v="31"/>
    <x v="112"/>
    <x v="1"/>
    <n v="3327.75"/>
    <n v="10739.64"/>
    <n v="14067.39"/>
    <n v="34"/>
    <n v="13950"/>
    <n v="139500"/>
    <n v="1.01"/>
    <x v="0"/>
    <x v="0"/>
    <x v="0"/>
    <x v="0"/>
    <x v="0"/>
    <x v="0"/>
    <x v="0"/>
    <x v="0"/>
    <x v="0"/>
    <x v="0"/>
  </r>
  <r>
    <x v="0"/>
    <x v="5"/>
    <x v="32"/>
    <x v="114"/>
    <x v="1"/>
    <n v="0"/>
    <n v="0"/>
    <n v="0"/>
    <n v="0"/>
    <n v="31000"/>
    <n v="217000"/>
    <n v="0"/>
    <x v="0"/>
    <x v="0"/>
    <x v="0"/>
    <x v="0"/>
    <x v="0"/>
    <x v="0"/>
    <x v="0"/>
    <x v="0"/>
    <x v="0"/>
    <x v="0"/>
  </r>
  <r>
    <x v="0"/>
    <x v="5"/>
    <x v="32"/>
    <x v="115"/>
    <x v="1"/>
    <n v="0"/>
    <n v="0"/>
    <n v="0"/>
    <n v="0"/>
    <n v="0"/>
    <n v="0"/>
    <n v="0"/>
    <x v="0"/>
    <x v="0"/>
    <x v="0"/>
    <x v="0"/>
    <x v="0"/>
    <x v="0"/>
    <x v="0"/>
    <x v="0"/>
    <x v="0"/>
    <x v="0"/>
  </r>
  <r>
    <x v="0"/>
    <x v="5"/>
    <x v="32"/>
    <x v="116"/>
    <x v="1"/>
    <n v="0"/>
    <n v="0"/>
    <n v="0"/>
    <n v="0"/>
    <n v="0"/>
    <n v="0"/>
    <n v="0"/>
    <x v="0"/>
    <x v="0"/>
    <x v="0"/>
    <x v="0"/>
    <x v="0"/>
    <x v="0"/>
    <x v="0"/>
    <x v="0"/>
    <x v="0"/>
    <x v="0"/>
  </r>
  <r>
    <x v="0"/>
    <x v="5"/>
    <x v="32"/>
    <x v="132"/>
    <x v="1"/>
    <n v="1467.9"/>
    <n v="0"/>
    <n v="1467.9"/>
    <n v="2"/>
    <e v="#N/A"/>
    <e v="#N/A"/>
    <n v="0"/>
    <x v="0"/>
    <x v="0"/>
    <x v="0"/>
    <x v="0"/>
    <x v="0"/>
    <x v="0"/>
    <x v="0"/>
    <x v="0"/>
    <x v="0"/>
    <x v="0"/>
  </r>
  <r>
    <x v="0"/>
    <x v="5"/>
    <x v="33"/>
    <x v="117"/>
    <x v="1"/>
    <n v="0"/>
    <n v="0"/>
    <n v="0"/>
    <n v="0"/>
    <n v="0"/>
    <n v="0"/>
    <n v="0"/>
    <x v="0"/>
    <x v="0"/>
    <x v="0"/>
    <x v="0"/>
    <x v="0"/>
    <x v="0"/>
    <x v="0"/>
    <x v="0"/>
    <x v="0"/>
    <x v="0"/>
  </r>
  <r>
    <x v="0"/>
    <x v="5"/>
    <x v="33"/>
    <x v="118"/>
    <x v="1"/>
    <n v="21.58"/>
    <n v="86.32"/>
    <n v="107.89999999999999"/>
    <n v="1"/>
    <n v="0"/>
    <n v="0"/>
    <n v="0"/>
    <x v="0"/>
    <x v="0"/>
    <x v="0"/>
    <x v="0"/>
    <x v="0"/>
    <x v="0"/>
    <x v="0"/>
    <x v="0"/>
    <x v="0"/>
    <x v="0"/>
  </r>
  <r>
    <x v="0"/>
    <x v="5"/>
    <x v="33"/>
    <x v="143"/>
    <x v="1"/>
    <n v="0"/>
    <n v="0"/>
    <n v="0"/>
    <n v="0"/>
    <e v="#N/A"/>
    <e v="#N/A"/>
    <n v="0"/>
    <x v="0"/>
    <x v="0"/>
    <x v="0"/>
    <x v="0"/>
    <x v="0"/>
    <x v="0"/>
    <x v="0"/>
    <x v="0"/>
    <x v="0"/>
    <x v="0"/>
  </r>
  <r>
    <x v="0"/>
    <x v="5"/>
    <x v="0"/>
    <x v="0"/>
    <x v="2"/>
    <n v="13574.17"/>
    <n v="21450.74"/>
    <n v="35024.910000000003"/>
    <n v="303"/>
    <n v="24475"/>
    <n v="171325"/>
    <n v="1.43"/>
    <x v="0"/>
    <x v="0"/>
    <x v="0"/>
    <x v="0"/>
    <x v="0"/>
    <x v="0"/>
    <x v="0"/>
    <x v="0"/>
    <x v="0"/>
    <x v="0"/>
  </r>
  <r>
    <x v="0"/>
    <x v="5"/>
    <x v="0"/>
    <x v="1"/>
    <x v="2"/>
    <n v="12036.98"/>
    <n v="2041.37"/>
    <n v="14078.349999999999"/>
    <n v="111"/>
    <n v="24383"/>
    <n v="170681"/>
    <n v="0.57999999999999996"/>
    <x v="0"/>
    <x v="0"/>
    <x v="0"/>
    <x v="0"/>
    <x v="0"/>
    <x v="0"/>
    <x v="0"/>
    <x v="0"/>
    <x v="0"/>
    <x v="0"/>
  </r>
  <r>
    <x v="0"/>
    <x v="5"/>
    <x v="0"/>
    <x v="3"/>
    <x v="2"/>
    <n v="9448.41"/>
    <n v="4744.37"/>
    <n v="14192.779999999999"/>
    <n v="120"/>
    <n v="8437"/>
    <n v="59059"/>
    <n v="1.68"/>
    <x v="0"/>
    <x v="0"/>
    <x v="0"/>
    <x v="0"/>
    <x v="0"/>
    <x v="0"/>
    <x v="0"/>
    <x v="0"/>
    <x v="0"/>
    <x v="0"/>
  </r>
  <r>
    <x v="0"/>
    <x v="5"/>
    <x v="0"/>
    <x v="139"/>
    <x v="2"/>
    <n v="0"/>
    <n v="0"/>
    <n v="0"/>
    <n v="0"/>
    <e v="#N/A"/>
    <e v="#N/A"/>
    <n v="0"/>
    <x v="0"/>
    <x v="0"/>
    <x v="0"/>
    <x v="0"/>
    <x v="0"/>
    <x v="0"/>
    <x v="0"/>
    <x v="0"/>
    <x v="0"/>
    <x v="0"/>
  </r>
  <r>
    <x v="0"/>
    <x v="5"/>
    <x v="0"/>
    <x v="4"/>
    <x v="2"/>
    <n v="12559.93"/>
    <n v="12073.16"/>
    <n v="24633.09"/>
    <n v="195"/>
    <n v="8437"/>
    <n v="59059"/>
    <n v="2.92"/>
    <x v="0"/>
    <x v="0"/>
    <x v="0"/>
    <x v="0"/>
    <x v="0"/>
    <x v="0"/>
    <x v="0"/>
    <x v="0"/>
    <x v="0"/>
    <x v="0"/>
  </r>
  <r>
    <x v="0"/>
    <x v="5"/>
    <x v="0"/>
    <x v="7"/>
    <x v="2"/>
    <n v="22801.99"/>
    <n v="10013.49"/>
    <n v="32815.480000000003"/>
    <n v="242"/>
    <n v="5821"/>
    <n v="40747"/>
    <n v="5.64"/>
    <x v="0"/>
    <x v="0"/>
    <x v="0"/>
    <x v="0"/>
    <x v="0"/>
    <x v="0"/>
    <x v="0"/>
    <x v="0"/>
    <x v="0"/>
    <x v="0"/>
  </r>
  <r>
    <x v="0"/>
    <x v="5"/>
    <x v="0"/>
    <x v="8"/>
    <x v="2"/>
    <n v="25403.07"/>
    <n v="14243.57"/>
    <n v="39646.639999999999"/>
    <n v="324"/>
    <n v="0"/>
    <n v="0"/>
    <n v="0"/>
    <x v="0"/>
    <x v="0"/>
    <x v="0"/>
    <x v="0"/>
    <x v="0"/>
    <x v="0"/>
    <x v="0"/>
    <x v="0"/>
    <x v="0"/>
    <x v="0"/>
  </r>
  <r>
    <x v="0"/>
    <x v="5"/>
    <x v="0"/>
    <x v="119"/>
    <x v="2"/>
    <n v="4811.58"/>
    <n v="13542.68"/>
    <n v="18354.260000000002"/>
    <n v="171"/>
    <e v="#N/A"/>
    <e v="#N/A"/>
    <n v="0"/>
    <x v="0"/>
    <x v="0"/>
    <x v="0"/>
    <x v="0"/>
    <x v="0"/>
    <x v="0"/>
    <x v="0"/>
    <x v="0"/>
    <x v="0"/>
    <x v="0"/>
  </r>
  <r>
    <x v="0"/>
    <x v="5"/>
    <x v="0"/>
    <x v="134"/>
    <x v="2"/>
    <n v="32762.47"/>
    <n v="16853.39"/>
    <n v="49615.86"/>
    <n v="392"/>
    <e v="#N/A"/>
    <e v="#N/A"/>
    <n v="0"/>
    <x v="0"/>
    <x v="0"/>
    <x v="0"/>
    <x v="0"/>
    <x v="0"/>
    <x v="0"/>
    <x v="0"/>
    <x v="0"/>
    <x v="0"/>
    <x v="0"/>
  </r>
  <r>
    <x v="0"/>
    <x v="5"/>
    <x v="0"/>
    <x v="135"/>
    <x v="2"/>
    <n v="40267.699999999997"/>
    <n v="16130.11"/>
    <n v="56397.81"/>
    <n v="439"/>
    <e v="#N/A"/>
    <e v="#N/A"/>
    <n v="0"/>
    <x v="0"/>
    <x v="0"/>
    <x v="0"/>
    <x v="0"/>
    <x v="0"/>
    <x v="0"/>
    <x v="0"/>
    <x v="0"/>
    <x v="0"/>
    <x v="0"/>
  </r>
  <r>
    <x v="0"/>
    <x v="5"/>
    <x v="1"/>
    <x v="9"/>
    <x v="2"/>
    <n v="18543.96"/>
    <n v="12446.6"/>
    <n v="30990.559999999998"/>
    <n v="270"/>
    <n v="0"/>
    <n v="0"/>
    <n v="0"/>
    <x v="0"/>
    <x v="0"/>
    <x v="0"/>
    <x v="0"/>
    <x v="0"/>
    <x v="0"/>
    <x v="0"/>
    <x v="0"/>
    <x v="0"/>
    <x v="0"/>
  </r>
  <r>
    <x v="0"/>
    <x v="5"/>
    <x v="1"/>
    <x v="10"/>
    <x v="2"/>
    <n v="8820.36"/>
    <n v="13231.73"/>
    <n v="22052.09"/>
    <n v="155"/>
    <n v="44423"/>
    <n v="310961"/>
    <n v="0.5"/>
    <x v="0"/>
    <x v="0"/>
    <x v="0"/>
    <x v="0"/>
    <x v="0"/>
    <x v="0"/>
    <x v="0"/>
    <x v="0"/>
    <x v="0"/>
    <x v="0"/>
  </r>
  <r>
    <x v="0"/>
    <x v="5"/>
    <x v="1"/>
    <x v="11"/>
    <x v="2"/>
    <n v="0"/>
    <n v="636.35"/>
    <n v="636.35"/>
    <n v="1"/>
    <n v="31000"/>
    <n v="217000"/>
    <n v="0.02"/>
    <x v="0"/>
    <x v="0"/>
    <x v="0"/>
    <x v="0"/>
    <x v="0"/>
    <x v="0"/>
    <x v="0"/>
    <x v="0"/>
    <x v="0"/>
    <x v="0"/>
  </r>
  <r>
    <x v="0"/>
    <x v="5"/>
    <x v="1"/>
    <x v="12"/>
    <x v="2"/>
    <n v="13132.94"/>
    <n v="10441.629999999999"/>
    <n v="23574.57"/>
    <n v="131"/>
    <n v="0"/>
    <n v="0"/>
    <n v="0"/>
    <x v="0"/>
    <x v="0"/>
    <x v="0"/>
    <x v="0"/>
    <x v="0"/>
    <x v="0"/>
    <x v="0"/>
    <x v="0"/>
    <x v="0"/>
    <x v="0"/>
  </r>
  <r>
    <x v="0"/>
    <x v="5"/>
    <x v="1"/>
    <x v="13"/>
    <x v="2"/>
    <n v="0"/>
    <n v="0"/>
    <n v="0"/>
    <n v="0"/>
    <n v="0"/>
    <n v="0"/>
    <n v="0"/>
    <x v="0"/>
    <x v="0"/>
    <x v="0"/>
    <x v="0"/>
    <x v="0"/>
    <x v="0"/>
    <x v="0"/>
    <x v="0"/>
    <x v="0"/>
    <x v="0"/>
  </r>
  <r>
    <x v="0"/>
    <x v="5"/>
    <x v="1"/>
    <x v="126"/>
    <x v="2"/>
    <n v="0"/>
    <n v="0"/>
    <n v="0"/>
    <n v="0"/>
    <n v="18600"/>
    <n v="130200"/>
    <n v="0"/>
    <x v="0"/>
    <x v="0"/>
    <x v="0"/>
    <x v="0"/>
    <x v="0"/>
    <x v="0"/>
    <x v="0"/>
    <x v="0"/>
    <x v="0"/>
    <x v="0"/>
  </r>
  <r>
    <x v="0"/>
    <x v="5"/>
    <x v="1"/>
    <x v="14"/>
    <x v="2"/>
    <n v="5804.69"/>
    <n v="6997.49"/>
    <n v="12802.18"/>
    <n v="105"/>
    <n v="29977"/>
    <n v="209839"/>
    <n v="0.43"/>
    <x v="0"/>
    <x v="0"/>
    <x v="0"/>
    <x v="0"/>
    <x v="0"/>
    <x v="0"/>
    <x v="0"/>
    <x v="0"/>
    <x v="0"/>
    <x v="0"/>
  </r>
  <r>
    <x v="0"/>
    <x v="5"/>
    <x v="1"/>
    <x v="86"/>
    <x v="2"/>
    <n v="0"/>
    <n v="0"/>
    <n v="0"/>
    <n v="0"/>
    <n v="15500"/>
    <n v="108500"/>
    <n v="0"/>
    <x v="0"/>
    <x v="0"/>
    <x v="0"/>
    <x v="0"/>
    <x v="0"/>
    <x v="0"/>
    <x v="0"/>
    <x v="0"/>
    <x v="0"/>
    <x v="0"/>
  </r>
  <r>
    <x v="0"/>
    <x v="5"/>
    <x v="1"/>
    <x v="131"/>
    <x v="2"/>
    <n v="0"/>
    <n v="0"/>
    <n v="0"/>
    <n v="0"/>
    <e v="#N/A"/>
    <e v="#N/A"/>
    <n v="0"/>
    <x v="0"/>
    <x v="0"/>
    <x v="0"/>
    <x v="0"/>
    <x v="0"/>
    <x v="0"/>
    <x v="0"/>
    <x v="0"/>
    <x v="0"/>
    <x v="0"/>
  </r>
  <r>
    <x v="0"/>
    <x v="5"/>
    <x v="1"/>
    <x v="15"/>
    <x v="2"/>
    <n v="1216.4000000000001"/>
    <n v="1583.89"/>
    <n v="2800.29"/>
    <n v="22"/>
    <n v="0"/>
    <n v="0"/>
    <n v="0"/>
    <x v="0"/>
    <x v="0"/>
    <x v="0"/>
    <x v="0"/>
    <x v="0"/>
    <x v="0"/>
    <x v="0"/>
    <x v="0"/>
    <x v="0"/>
    <x v="0"/>
  </r>
  <r>
    <x v="0"/>
    <x v="5"/>
    <x v="2"/>
    <x v="16"/>
    <x v="2"/>
    <n v="146710.29999999999"/>
    <n v="201960.4"/>
    <n v="348670.69999999995"/>
    <n v="2529"/>
    <n v="43400"/>
    <n v="303800"/>
    <n v="8.0299999999999994"/>
    <x v="0"/>
    <x v="0"/>
    <x v="0"/>
    <x v="0"/>
    <x v="0"/>
    <x v="0"/>
    <x v="0"/>
    <x v="0"/>
    <x v="0"/>
    <x v="0"/>
  </r>
  <r>
    <x v="0"/>
    <x v="5"/>
    <x v="2"/>
    <x v="17"/>
    <x v="2"/>
    <n v="91504.87"/>
    <n v="191856.3"/>
    <n v="283361.17"/>
    <n v="2134"/>
    <n v="39277"/>
    <n v="274939"/>
    <n v="7.21"/>
    <x v="0"/>
    <x v="0"/>
    <x v="0"/>
    <x v="0"/>
    <x v="0"/>
    <x v="0"/>
    <x v="0"/>
    <x v="0"/>
    <x v="0"/>
    <x v="0"/>
  </r>
  <r>
    <x v="0"/>
    <x v="5"/>
    <x v="2"/>
    <x v="18"/>
    <x v="2"/>
    <n v="72865.960000000006"/>
    <n v="154231.9"/>
    <n v="227097.86"/>
    <n v="1615"/>
    <n v="0"/>
    <n v="0"/>
    <n v="0"/>
    <x v="0"/>
    <x v="0"/>
    <x v="0"/>
    <x v="0"/>
    <x v="0"/>
    <x v="0"/>
    <x v="0"/>
    <x v="0"/>
    <x v="0"/>
    <x v="0"/>
  </r>
  <r>
    <x v="0"/>
    <x v="5"/>
    <x v="3"/>
    <x v="19"/>
    <x v="2"/>
    <n v="13724.99"/>
    <n v="15689.34"/>
    <n v="29414.33"/>
    <n v="249"/>
    <n v="31000"/>
    <n v="310000"/>
    <n v="0.95"/>
    <x v="0"/>
    <x v="0"/>
    <x v="0"/>
    <x v="0"/>
    <x v="0"/>
    <x v="0"/>
    <x v="0"/>
    <x v="0"/>
    <x v="0"/>
    <x v="0"/>
  </r>
  <r>
    <x v="0"/>
    <x v="5"/>
    <x v="3"/>
    <x v="20"/>
    <x v="2"/>
    <n v="6087.32"/>
    <n v="3714.34"/>
    <n v="9801.66"/>
    <n v="97"/>
    <n v="0"/>
    <n v="0"/>
    <n v="0"/>
    <x v="0"/>
    <x v="0"/>
    <x v="0"/>
    <x v="0"/>
    <x v="0"/>
    <x v="0"/>
    <x v="0"/>
    <x v="0"/>
    <x v="0"/>
    <x v="0"/>
  </r>
  <r>
    <x v="0"/>
    <x v="5"/>
    <x v="3"/>
    <x v="21"/>
    <x v="2"/>
    <n v="26800.48"/>
    <n v="49402.28"/>
    <n v="76202.759999999995"/>
    <n v="655"/>
    <n v="62000"/>
    <n v="620000"/>
    <n v="1.23"/>
    <x v="0"/>
    <x v="0"/>
    <x v="0"/>
    <x v="0"/>
    <x v="0"/>
    <x v="0"/>
    <x v="0"/>
    <x v="0"/>
    <x v="0"/>
    <x v="0"/>
  </r>
  <r>
    <x v="0"/>
    <x v="5"/>
    <x v="4"/>
    <x v="23"/>
    <x v="2"/>
    <n v="0"/>
    <n v="0"/>
    <n v="0"/>
    <n v="0"/>
    <n v="12710"/>
    <n v="88970"/>
    <n v="0"/>
    <x v="0"/>
    <x v="0"/>
    <x v="0"/>
    <x v="0"/>
    <x v="0"/>
    <x v="0"/>
    <x v="0"/>
    <x v="0"/>
    <x v="0"/>
    <x v="0"/>
  </r>
  <r>
    <x v="0"/>
    <x v="5"/>
    <x v="4"/>
    <x v="24"/>
    <x v="2"/>
    <n v="0"/>
    <n v="0"/>
    <n v="0"/>
    <n v="0"/>
    <n v="11377"/>
    <n v="79639"/>
    <n v="0"/>
    <x v="0"/>
    <x v="0"/>
    <x v="0"/>
    <x v="0"/>
    <x v="0"/>
    <x v="0"/>
    <x v="0"/>
    <x v="0"/>
    <x v="0"/>
    <x v="0"/>
  </r>
  <r>
    <x v="0"/>
    <x v="5"/>
    <x v="4"/>
    <x v="120"/>
    <x v="2"/>
    <n v="0"/>
    <n v="0"/>
    <n v="0"/>
    <n v="0"/>
    <e v="#N/A"/>
    <e v="#N/A"/>
    <n v="0"/>
    <x v="0"/>
    <x v="0"/>
    <x v="0"/>
    <x v="0"/>
    <x v="0"/>
    <x v="0"/>
    <x v="0"/>
    <x v="0"/>
    <x v="0"/>
    <x v="0"/>
  </r>
  <r>
    <x v="0"/>
    <x v="5"/>
    <x v="4"/>
    <x v="127"/>
    <x v="2"/>
    <n v="0"/>
    <n v="0"/>
    <n v="0"/>
    <n v="0"/>
    <e v="#N/A"/>
    <e v="#N/A"/>
    <n v="0"/>
    <x v="0"/>
    <x v="0"/>
    <x v="0"/>
    <x v="0"/>
    <x v="0"/>
    <x v="0"/>
    <x v="0"/>
    <x v="0"/>
    <x v="0"/>
    <x v="0"/>
  </r>
  <r>
    <x v="0"/>
    <x v="5"/>
    <x v="5"/>
    <x v="25"/>
    <x v="2"/>
    <n v="0"/>
    <n v="41.47"/>
    <n v="41.47"/>
    <n v="1"/>
    <n v="0"/>
    <n v="0"/>
    <n v="0"/>
    <x v="0"/>
    <x v="0"/>
    <x v="0"/>
    <x v="0"/>
    <x v="0"/>
    <x v="0"/>
    <x v="0"/>
    <x v="0"/>
    <x v="0"/>
    <x v="0"/>
  </r>
  <r>
    <x v="0"/>
    <x v="5"/>
    <x v="5"/>
    <x v="26"/>
    <x v="2"/>
    <n v="0"/>
    <n v="0"/>
    <n v="0"/>
    <n v="0"/>
    <n v="0"/>
    <n v="0"/>
    <n v="0"/>
    <x v="0"/>
    <x v="0"/>
    <x v="0"/>
    <x v="0"/>
    <x v="0"/>
    <x v="0"/>
    <x v="0"/>
    <x v="0"/>
    <x v="0"/>
    <x v="0"/>
  </r>
  <r>
    <x v="0"/>
    <x v="5"/>
    <x v="5"/>
    <x v="27"/>
    <x v="2"/>
    <n v="442.8"/>
    <n v="0"/>
    <n v="442.8"/>
    <n v="4"/>
    <n v="16523"/>
    <n v="165230"/>
    <n v="0.03"/>
    <x v="0"/>
    <x v="0"/>
    <x v="0"/>
    <x v="0"/>
    <x v="0"/>
    <x v="0"/>
    <x v="0"/>
    <x v="0"/>
    <x v="0"/>
    <x v="0"/>
  </r>
  <r>
    <x v="0"/>
    <x v="5"/>
    <x v="5"/>
    <x v="29"/>
    <x v="2"/>
    <n v="0"/>
    <n v="0"/>
    <n v="0"/>
    <n v="0"/>
    <n v="0"/>
    <n v="0"/>
    <n v="0"/>
    <x v="0"/>
    <x v="0"/>
    <x v="0"/>
    <x v="0"/>
    <x v="0"/>
    <x v="0"/>
    <x v="0"/>
    <x v="0"/>
    <x v="0"/>
    <x v="0"/>
  </r>
  <r>
    <x v="0"/>
    <x v="5"/>
    <x v="6"/>
    <x v="30"/>
    <x v="2"/>
    <n v="3296.79"/>
    <n v="10874.16"/>
    <n v="14170.95"/>
    <n v="128"/>
    <n v="0"/>
    <n v="0"/>
    <n v="0"/>
    <x v="0"/>
    <x v="0"/>
    <x v="0"/>
    <x v="0"/>
    <x v="0"/>
    <x v="0"/>
    <x v="0"/>
    <x v="0"/>
    <x v="0"/>
    <x v="0"/>
  </r>
  <r>
    <x v="0"/>
    <x v="5"/>
    <x v="6"/>
    <x v="31"/>
    <x v="2"/>
    <n v="28265.31"/>
    <n v="38054.589999999997"/>
    <n v="66319.899999999994"/>
    <n v="472"/>
    <n v="34100"/>
    <n v="238700"/>
    <n v="1.94"/>
    <x v="0"/>
    <x v="0"/>
    <x v="0"/>
    <x v="0"/>
    <x v="0"/>
    <x v="0"/>
    <x v="0"/>
    <x v="0"/>
    <x v="0"/>
    <x v="0"/>
  </r>
  <r>
    <x v="0"/>
    <x v="5"/>
    <x v="6"/>
    <x v="32"/>
    <x v="2"/>
    <n v="18044.830000000002"/>
    <n v="45186.76"/>
    <n v="63231.590000000004"/>
    <n v="495"/>
    <n v="17577"/>
    <n v="123039"/>
    <n v="3.6"/>
    <x v="0"/>
    <x v="0"/>
    <x v="0"/>
    <x v="0"/>
    <x v="0"/>
    <x v="0"/>
    <x v="0"/>
    <x v="0"/>
    <x v="0"/>
    <x v="0"/>
  </r>
  <r>
    <x v="0"/>
    <x v="5"/>
    <x v="6"/>
    <x v="33"/>
    <x v="2"/>
    <n v="1763.35"/>
    <n v="445.05"/>
    <n v="2208.4"/>
    <n v="15"/>
    <n v="0"/>
    <n v="0"/>
    <n v="0"/>
    <x v="0"/>
    <x v="0"/>
    <x v="0"/>
    <x v="0"/>
    <x v="0"/>
    <x v="0"/>
    <x v="0"/>
    <x v="0"/>
    <x v="0"/>
    <x v="0"/>
  </r>
  <r>
    <x v="0"/>
    <x v="5"/>
    <x v="6"/>
    <x v="140"/>
    <x v="2"/>
    <n v="397.8"/>
    <n v="0"/>
    <n v="397.8"/>
    <n v="4"/>
    <e v="#N/A"/>
    <e v="#N/A"/>
    <n v="0"/>
    <x v="0"/>
    <x v="0"/>
    <x v="0"/>
    <x v="0"/>
    <x v="0"/>
    <x v="0"/>
    <x v="0"/>
    <x v="0"/>
    <x v="0"/>
    <x v="0"/>
  </r>
  <r>
    <x v="0"/>
    <x v="5"/>
    <x v="7"/>
    <x v="34"/>
    <x v="2"/>
    <n v="22233.27"/>
    <n v="42655.64"/>
    <n v="64888.91"/>
    <n v="498"/>
    <n v="67177"/>
    <n v="470239"/>
    <n v="0.97"/>
    <x v="0"/>
    <x v="0"/>
    <x v="0"/>
    <x v="0"/>
    <x v="0"/>
    <x v="0"/>
    <x v="0"/>
    <x v="0"/>
    <x v="0"/>
    <x v="0"/>
  </r>
  <r>
    <x v="0"/>
    <x v="5"/>
    <x v="8"/>
    <x v="35"/>
    <x v="2"/>
    <n v="7907.36"/>
    <n v="5543.51"/>
    <n v="13450.869999999999"/>
    <n v="84"/>
    <n v="0"/>
    <n v="0"/>
    <n v="0"/>
    <x v="0"/>
    <x v="0"/>
    <x v="0"/>
    <x v="0"/>
    <x v="0"/>
    <x v="0"/>
    <x v="0"/>
    <x v="0"/>
    <x v="0"/>
    <x v="0"/>
  </r>
  <r>
    <x v="0"/>
    <x v="5"/>
    <x v="8"/>
    <x v="36"/>
    <x v="2"/>
    <n v="28829.03"/>
    <n v="26013.69"/>
    <n v="54842.720000000001"/>
    <n v="274"/>
    <n v="0"/>
    <n v="0"/>
    <n v="0"/>
    <x v="0"/>
    <x v="0"/>
    <x v="0"/>
    <x v="0"/>
    <x v="0"/>
    <x v="0"/>
    <x v="0"/>
    <x v="0"/>
    <x v="0"/>
    <x v="0"/>
  </r>
  <r>
    <x v="0"/>
    <x v="5"/>
    <x v="9"/>
    <x v="37"/>
    <x v="2"/>
    <n v="10641.96"/>
    <n v="2117.31"/>
    <n v="12759.269999999999"/>
    <n v="93"/>
    <n v="32023"/>
    <n v="224161"/>
    <n v="0.4"/>
    <x v="0"/>
    <x v="0"/>
    <x v="0"/>
    <x v="0"/>
    <x v="0"/>
    <x v="0"/>
    <x v="0"/>
    <x v="0"/>
    <x v="0"/>
    <x v="0"/>
  </r>
  <r>
    <x v="0"/>
    <x v="5"/>
    <x v="9"/>
    <x v="38"/>
    <x v="2"/>
    <n v="112.64"/>
    <n v="1926.46"/>
    <n v="2039.1000000000001"/>
    <n v="13"/>
    <n v="0"/>
    <n v="0"/>
    <n v="0"/>
    <x v="0"/>
    <x v="0"/>
    <x v="0"/>
    <x v="0"/>
    <x v="0"/>
    <x v="0"/>
    <x v="0"/>
    <x v="0"/>
    <x v="0"/>
    <x v="0"/>
  </r>
  <r>
    <x v="0"/>
    <x v="5"/>
    <x v="9"/>
    <x v="39"/>
    <x v="2"/>
    <n v="3612.48"/>
    <n v="9852.36"/>
    <n v="13464.84"/>
    <n v="121"/>
    <n v="18352"/>
    <n v="128464"/>
    <n v="0.73"/>
    <x v="0"/>
    <x v="0"/>
    <x v="0"/>
    <x v="0"/>
    <x v="0"/>
    <x v="0"/>
    <x v="0"/>
    <x v="0"/>
    <x v="0"/>
    <x v="0"/>
  </r>
  <r>
    <x v="0"/>
    <x v="5"/>
    <x v="9"/>
    <x v="40"/>
    <x v="2"/>
    <n v="6986.41"/>
    <n v="1577.37"/>
    <n v="8563.7799999999988"/>
    <n v="37"/>
    <n v="28923"/>
    <n v="202461"/>
    <n v="0.3"/>
    <x v="0"/>
    <x v="0"/>
    <x v="0"/>
    <x v="0"/>
    <x v="0"/>
    <x v="0"/>
    <x v="0"/>
    <x v="0"/>
    <x v="0"/>
    <x v="0"/>
  </r>
  <r>
    <x v="0"/>
    <x v="5"/>
    <x v="9"/>
    <x v="41"/>
    <x v="2"/>
    <n v="6197.9"/>
    <n v="1543.93"/>
    <n v="7741.83"/>
    <n v="58"/>
    <n v="0"/>
    <n v="0"/>
    <n v="0"/>
    <x v="0"/>
    <x v="0"/>
    <x v="0"/>
    <x v="0"/>
    <x v="0"/>
    <x v="0"/>
    <x v="0"/>
    <x v="0"/>
    <x v="0"/>
    <x v="0"/>
  </r>
  <r>
    <x v="0"/>
    <x v="5"/>
    <x v="9"/>
    <x v="141"/>
    <x v="2"/>
    <n v="0"/>
    <n v="0"/>
    <n v="0"/>
    <n v="0"/>
    <e v="#N/A"/>
    <e v="#N/A"/>
    <n v="0"/>
    <x v="0"/>
    <x v="0"/>
    <x v="0"/>
    <x v="0"/>
    <x v="0"/>
    <x v="0"/>
    <x v="0"/>
    <x v="0"/>
    <x v="0"/>
    <x v="0"/>
  </r>
  <r>
    <x v="0"/>
    <x v="5"/>
    <x v="10"/>
    <x v="42"/>
    <x v="2"/>
    <n v="3704.59"/>
    <n v="4083.45"/>
    <n v="7788.04"/>
    <n v="66"/>
    <n v="0"/>
    <n v="0"/>
    <n v="0"/>
    <x v="0"/>
    <x v="0"/>
    <x v="0"/>
    <x v="0"/>
    <x v="0"/>
    <x v="0"/>
    <x v="0"/>
    <x v="0"/>
    <x v="0"/>
    <x v="0"/>
  </r>
  <r>
    <x v="0"/>
    <x v="5"/>
    <x v="10"/>
    <x v="43"/>
    <x v="2"/>
    <n v="15638.25"/>
    <n v="5648.33"/>
    <n v="21286.58"/>
    <n v="172"/>
    <n v="0"/>
    <n v="0"/>
    <n v="0"/>
    <x v="0"/>
    <x v="0"/>
    <x v="0"/>
    <x v="0"/>
    <x v="0"/>
    <x v="0"/>
    <x v="0"/>
    <x v="0"/>
    <x v="0"/>
    <x v="0"/>
  </r>
  <r>
    <x v="0"/>
    <x v="5"/>
    <x v="10"/>
    <x v="44"/>
    <x v="2"/>
    <n v="2488.34"/>
    <n v="1877.59"/>
    <n v="4365.93"/>
    <n v="41"/>
    <n v="23777"/>
    <n v="237770"/>
    <n v="0.18"/>
    <x v="0"/>
    <x v="0"/>
    <x v="0"/>
    <x v="0"/>
    <x v="0"/>
    <x v="0"/>
    <x v="0"/>
    <x v="0"/>
    <x v="0"/>
    <x v="0"/>
  </r>
  <r>
    <x v="0"/>
    <x v="5"/>
    <x v="10"/>
    <x v="45"/>
    <x v="2"/>
    <n v="5130.51"/>
    <n v="3588.38"/>
    <n v="8718.89"/>
    <n v="81"/>
    <n v="0"/>
    <n v="0"/>
    <n v="0"/>
    <x v="0"/>
    <x v="0"/>
    <x v="0"/>
    <x v="0"/>
    <x v="0"/>
    <x v="0"/>
    <x v="0"/>
    <x v="0"/>
    <x v="0"/>
    <x v="0"/>
  </r>
  <r>
    <x v="0"/>
    <x v="5"/>
    <x v="10"/>
    <x v="46"/>
    <x v="2"/>
    <n v="12685.51"/>
    <n v="5952.21"/>
    <n v="18637.72"/>
    <n v="165"/>
    <n v="0"/>
    <n v="0"/>
    <n v="0"/>
    <x v="0"/>
    <x v="0"/>
    <x v="0"/>
    <x v="0"/>
    <x v="0"/>
    <x v="0"/>
    <x v="0"/>
    <x v="0"/>
    <x v="0"/>
    <x v="0"/>
  </r>
  <r>
    <x v="0"/>
    <x v="5"/>
    <x v="10"/>
    <x v="47"/>
    <x v="2"/>
    <n v="3508.67"/>
    <n v="3659.74"/>
    <n v="7168.41"/>
    <n v="44"/>
    <n v="0"/>
    <n v="0"/>
    <n v="0"/>
    <x v="0"/>
    <x v="0"/>
    <x v="0"/>
    <x v="0"/>
    <x v="0"/>
    <x v="0"/>
    <x v="0"/>
    <x v="0"/>
    <x v="0"/>
    <x v="0"/>
  </r>
  <r>
    <x v="0"/>
    <x v="5"/>
    <x v="10"/>
    <x v="48"/>
    <x v="2"/>
    <n v="3817.57"/>
    <n v="992.63"/>
    <n v="4810.2"/>
    <n v="46"/>
    <n v="33077"/>
    <n v="330770"/>
    <n v="0.15"/>
    <x v="0"/>
    <x v="0"/>
    <x v="0"/>
    <x v="0"/>
    <x v="0"/>
    <x v="0"/>
    <x v="0"/>
    <x v="0"/>
    <x v="0"/>
    <x v="0"/>
  </r>
  <r>
    <x v="0"/>
    <x v="5"/>
    <x v="10"/>
    <x v="49"/>
    <x v="2"/>
    <n v="5329.82"/>
    <n v="2990.87"/>
    <n v="8320.6899999999987"/>
    <n v="79"/>
    <n v="67177"/>
    <n v="671770"/>
    <n v="0.12"/>
    <x v="0"/>
    <x v="0"/>
    <x v="0"/>
    <x v="0"/>
    <x v="0"/>
    <x v="0"/>
    <x v="0"/>
    <x v="0"/>
    <x v="0"/>
    <x v="0"/>
  </r>
  <r>
    <x v="0"/>
    <x v="5"/>
    <x v="10"/>
    <x v="50"/>
    <x v="2"/>
    <n v="4222.8"/>
    <n v="769.3"/>
    <n v="4992.1000000000004"/>
    <n v="49"/>
    <n v="36177"/>
    <n v="361770"/>
    <n v="0.14000000000000001"/>
    <x v="0"/>
    <x v="0"/>
    <x v="0"/>
    <x v="0"/>
    <x v="0"/>
    <x v="0"/>
    <x v="0"/>
    <x v="0"/>
    <x v="0"/>
    <x v="0"/>
  </r>
  <r>
    <x v="0"/>
    <x v="5"/>
    <x v="10"/>
    <x v="51"/>
    <x v="2"/>
    <n v="0"/>
    <n v="0"/>
    <n v="0"/>
    <n v="0"/>
    <n v="14477"/>
    <n v="144770"/>
    <n v="0"/>
    <x v="0"/>
    <x v="0"/>
    <x v="0"/>
    <x v="0"/>
    <x v="0"/>
    <x v="0"/>
    <x v="0"/>
    <x v="0"/>
    <x v="0"/>
    <x v="0"/>
  </r>
  <r>
    <x v="0"/>
    <x v="5"/>
    <x v="11"/>
    <x v="52"/>
    <x v="2"/>
    <n v="1625.11"/>
    <n v="5888.15"/>
    <n v="7513.2599999999993"/>
    <n v="47"/>
    <n v="0"/>
    <n v="0"/>
    <n v="0"/>
    <x v="0"/>
    <x v="0"/>
    <x v="0"/>
    <x v="0"/>
    <x v="0"/>
    <x v="0"/>
    <x v="0"/>
    <x v="0"/>
    <x v="0"/>
    <x v="0"/>
  </r>
  <r>
    <x v="0"/>
    <x v="5"/>
    <x v="12"/>
    <x v="53"/>
    <x v="2"/>
    <n v="1175.4000000000001"/>
    <n v="592"/>
    <n v="1767.4"/>
    <n v="8"/>
    <n v="0"/>
    <n v="0"/>
    <n v="0"/>
    <x v="0"/>
    <x v="0"/>
    <x v="0"/>
    <x v="0"/>
    <x v="0"/>
    <x v="0"/>
    <x v="0"/>
    <x v="0"/>
    <x v="0"/>
    <x v="0"/>
  </r>
  <r>
    <x v="0"/>
    <x v="5"/>
    <x v="12"/>
    <x v="54"/>
    <x v="2"/>
    <n v="0"/>
    <n v="0"/>
    <n v="0"/>
    <n v="0"/>
    <n v="0"/>
    <n v="0"/>
    <n v="0"/>
    <x v="0"/>
    <x v="0"/>
    <x v="0"/>
    <x v="0"/>
    <x v="0"/>
    <x v="0"/>
    <x v="0"/>
    <x v="0"/>
    <x v="0"/>
    <x v="0"/>
  </r>
  <r>
    <x v="0"/>
    <x v="5"/>
    <x v="12"/>
    <x v="55"/>
    <x v="2"/>
    <n v="0"/>
    <n v="0"/>
    <n v="0"/>
    <n v="0"/>
    <n v="0"/>
    <n v="0"/>
    <n v="0"/>
    <x v="0"/>
    <x v="0"/>
    <x v="0"/>
    <x v="0"/>
    <x v="0"/>
    <x v="0"/>
    <x v="0"/>
    <x v="0"/>
    <x v="0"/>
    <x v="0"/>
  </r>
  <r>
    <x v="0"/>
    <x v="5"/>
    <x v="13"/>
    <x v="70"/>
    <x v="2"/>
    <n v="0"/>
    <n v="0"/>
    <n v="0"/>
    <n v="0"/>
    <n v="62000"/>
    <n v="620000"/>
    <n v="0"/>
    <x v="0"/>
    <x v="0"/>
    <x v="0"/>
    <x v="0"/>
    <x v="0"/>
    <x v="0"/>
    <x v="0"/>
    <x v="0"/>
    <x v="0"/>
    <x v="0"/>
  </r>
  <r>
    <x v="0"/>
    <x v="5"/>
    <x v="13"/>
    <x v="56"/>
    <x v="2"/>
    <n v="64.61"/>
    <n v="258.44"/>
    <n v="323.05"/>
    <n v="3"/>
    <n v="0"/>
    <n v="0"/>
    <n v="0"/>
    <x v="0"/>
    <x v="0"/>
    <x v="0"/>
    <x v="0"/>
    <x v="0"/>
    <x v="0"/>
    <x v="0"/>
    <x v="0"/>
    <x v="0"/>
    <x v="0"/>
  </r>
  <r>
    <x v="0"/>
    <x v="5"/>
    <x v="13"/>
    <x v="57"/>
    <x v="2"/>
    <n v="401.03"/>
    <n v="685.72"/>
    <n v="1086.75"/>
    <n v="7"/>
    <n v="24273"/>
    <n v="242730"/>
    <n v="0.04"/>
    <x v="0"/>
    <x v="0"/>
    <x v="0"/>
    <x v="0"/>
    <x v="0"/>
    <x v="0"/>
    <x v="0"/>
    <x v="0"/>
    <x v="0"/>
    <x v="0"/>
  </r>
  <r>
    <x v="0"/>
    <x v="5"/>
    <x v="13"/>
    <x v="58"/>
    <x v="2"/>
    <n v="5159.6899999999996"/>
    <n v="2738.14"/>
    <n v="7897.83"/>
    <n v="60"/>
    <n v="0"/>
    <n v="0"/>
    <n v="0"/>
    <x v="0"/>
    <x v="0"/>
    <x v="0"/>
    <x v="0"/>
    <x v="0"/>
    <x v="0"/>
    <x v="0"/>
    <x v="0"/>
    <x v="0"/>
    <x v="0"/>
  </r>
  <r>
    <x v="0"/>
    <x v="5"/>
    <x v="34"/>
    <x v="129"/>
    <x v="2"/>
    <n v="579.6"/>
    <n v="0"/>
    <n v="579.6"/>
    <n v="4"/>
    <e v="#N/A"/>
    <e v="#N/A"/>
    <n v="0"/>
    <x v="0"/>
    <x v="0"/>
    <x v="0"/>
    <x v="0"/>
    <x v="0"/>
    <x v="0"/>
    <x v="0"/>
    <x v="0"/>
    <x v="0"/>
    <x v="0"/>
  </r>
  <r>
    <x v="0"/>
    <x v="5"/>
    <x v="14"/>
    <x v="130"/>
    <x v="2"/>
    <n v="16537.22"/>
    <n v="189402.3"/>
    <n v="205939.52"/>
    <n v="1573"/>
    <e v="#N/A"/>
    <e v="#N/A"/>
    <n v="0"/>
    <x v="0"/>
    <x v="0"/>
    <x v="0"/>
    <x v="0"/>
    <x v="0"/>
    <x v="0"/>
    <x v="0"/>
    <x v="0"/>
    <x v="0"/>
    <x v="0"/>
  </r>
  <r>
    <x v="0"/>
    <x v="5"/>
    <x v="15"/>
    <x v="60"/>
    <x v="2"/>
    <n v="4588.12"/>
    <n v="1164.99"/>
    <n v="5753.11"/>
    <n v="18"/>
    <n v="0"/>
    <n v="0"/>
    <n v="0"/>
    <x v="0"/>
    <x v="0"/>
    <x v="0"/>
    <x v="0"/>
    <x v="0"/>
    <x v="0"/>
    <x v="0"/>
    <x v="0"/>
    <x v="0"/>
    <x v="0"/>
  </r>
  <r>
    <x v="0"/>
    <x v="5"/>
    <x v="16"/>
    <x v="61"/>
    <x v="2"/>
    <n v="1386.4"/>
    <n v="770"/>
    <n v="2156.4"/>
    <n v="15"/>
    <n v="0"/>
    <n v="0"/>
    <n v="0"/>
    <x v="0"/>
    <x v="0"/>
    <x v="0"/>
    <x v="0"/>
    <x v="0"/>
    <x v="0"/>
    <x v="0"/>
    <x v="0"/>
    <x v="0"/>
    <x v="0"/>
  </r>
  <r>
    <x v="0"/>
    <x v="5"/>
    <x v="35"/>
    <x v="34"/>
    <x v="2"/>
    <n v="0"/>
    <n v="0"/>
    <n v="0"/>
    <n v="0"/>
    <n v="67177"/>
    <e v="#N/A"/>
    <n v="0"/>
    <x v="0"/>
    <x v="0"/>
    <x v="0"/>
    <x v="0"/>
    <x v="0"/>
    <x v="0"/>
    <x v="0"/>
    <x v="0"/>
    <x v="0"/>
    <x v="0"/>
  </r>
  <r>
    <x v="0"/>
    <x v="5"/>
    <x v="17"/>
    <x v="62"/>
    <x v="2"/>
    <n v="13442.54"/>
    <n v="24211.06"/>
    <n v="37653.600000000006"/>
    <n v="309"/>
    <n v="0"/>
    <n v="0"/>
    <n v="0"/>
    <x v="0"/>
    <x v="0"/>
    <x v="0"/>
    <x v="0"/>
    <x v="0"/>
    <x v="0"/>
    <x v="0"/>
    <x v="0"/>
    <x v="0"/>
    <x v="0"/>
  </r>
  <r>
    <x v="0"/>
    <x v="5"/>
    <x v="17"/>
    <x v="63"/>
    <x v="2"/>
    <n v="7619.05"/>
    <n v="21582.82"/>
    <n v="29201.87"/>
    <n v="244"/>
    <n v="0"/>
    <n v="0"/>
    <n v="0"/>
    <x v="0"/>
    <x v="0"/>
    <x v="0"/>
    <x v="0"/>
    <x v="0"/>
    <x v="0"/>
    <x v="0"/>
    <x v="0"/>
    <x v="0"/>
    <x v="0"/>
  </r>
  <r>
    <x v="0"/>
    <x v="5"/>
    <x v="18"/>
    <x v="64"/>
    <x v="2"/>
    <n v="22345.41"/>
    <n v="111372"/>
    <n v="133717.41"/>
    <n v="1188"/>
    <n v="22723"/>
    <n v="159061"/>
    <n v="5.88"/>
    <x v="0"/>
    <x v="0"/>
    <x v="0"/>
    <x v="0"/>
    <x v="0"/>
    <x v="0"/>
    <x v="0"/>
    <x v="0"/>
    <x v="0"/>
    <x v="0"/>
  </r>
  <r>
    <x v="0"/>
    <x v="5"/>
    <x v="18"/>
    <x v="65"/>
    <x v="2"/>
    <n v="1487.63"/>
    <n v="2580"/>
    <n v="4067.63"/>
    <n v="48"/>
    <n v="0"/>
    <n v="0"/>
    <n v="0"/>
    <x v="0"/>
    <x v="0"/>
    <x v="0"/>
    <x v="0"/>
    <x v="0"/>
    <x v="0"/>
    <x v="0"/>
    <x v="0"/>
    <x v="0"/>
    <x v="0"/>
  </r>
  <r>
    <x v="0"/>
    <x v="5"/>
    <x v="19"/>
    <x v="66"/>
    <x v="2"/>
    <n v="10261.459999999999"/>
    <n v="3991.14"/>
    <n v="14252.599999999999"/>
    <n v="102"/>
    <n v="0"/>
    <n v="0"/>
    <n v="0"/>
    <x v="0"/>
    <x v="0"/>
    <x v="0"/>
    <x v="0"/>
    <x v="0"/>
    <x v="0"/>
    <x v="0"/>
    <x v="0"/>
    <x v="0"/>
    <x v="0"/>
  </r>
  <r>
    <x v="0"/>
    <x v="5"/>
    <x v="20"/>
    <x v="67"/>
    <x v="2"/>
    <n v="32408.58"/>
    <n v="34387.599999999999"/>
    <n v="66796.179999999993"/>
    <n v="380"/>
    <n v="0"/>
    <n v="0"/>
    <n v="0"/>
    <x v="0"/>
    <x v="0"/>
    <x v="0"/>
    <x v="0"/>
    <x v="0"/>
    <x v="0"/>
    <x v="0"/>
    <x v="0"/>
    <x v="0"/>
    <x v="0"/>
  </r>
  <r>
    <x v="0"/>
    <x v="5"/>
    <x v="20"/>
    <x v="68"/>
    <x v="2"/>
    <n v="63083.13"/>
    <n v="61166.42"/>
    <n v="124249.54999999999"/>
    <n v="562"/>
    <n v="0"/>
    <n v="0"/>
    <n v="0"/>
    <x v="0"/>
    <x v="0"/>
    <x v="0"/>
    <x v="0"/>
    <x v="0"/>
    <x v="0"/>
    <x v="0"/>
    <x v="0"/>
    <x v="0"/>
    <x v="0"/>
  </r>
  <r>
    <x v="0"/>
    <x v="5"/>
    <x v="21"/>
    <x v="69"/>
    <x v="2"/>
    <n v="20856.05"/>
    <n v="45274.83"/>
    <n v="66130.880000000005"/>
    <n v="524"/>
    <n v="31000"/>
    <n v="310000"/>
    <n v="2.13"/>
    <x v="0"/>
    <x v="0"/>
    <x v="0"/>
    <x v="0"/>
    <x v="0"/>
    <x v="0"/>
    <x v="0"/>
    <x v="0"/>
    <x v="0"/>
    <x v="0"/>
  </r>
  <r>
    <x v="0"/>
    <x v="5"/>
    <x v="21"/>
    <x v="70"/>
    <x v="2"/>
    <n v="23007.360000000001"/>
    <n v="12839.95"/>
    <n v="35847.31"/>
    <n v="292"/>
    <n v="62000"/>
    <n v="620000"/>
    <n v="0.57999999999999996"/>
    <x v="0"/>
    <x v="0"/>
    <x v="0"/>
    <x v="0"/>
    <x v="0"/>
    <x v="0"/>
    <x v="0"/>
    <x v="0"/>
    <x v="0"/>
    <x v="0"/>
  </r>
  <r>
    <x v="0"/>
    <x v="5"/>
    <x v="21"/>
    <x v="71"/>
    <x v="2"/>
    <n v="23663.01"/>
    <n v="21051.8"/>
    <n v="44714.81"/>
    <n v="387"/>
    <n v="50623"/>
    <n v="506230"/>
    <n v="0.88"/>
    <x v="0"/>
    <x v="0"/>
    <x v="0"/>
    <x v="0"/>
    <x v="0"/>
    <x v="0"/>
    <x v="0"/>
    <x v="0"/>
    <x v="0"/>
    <x v="0"/>
  </r>
  <r>
    <x v="0"/>
    <x v="5"/>
    <x v="21"/>
    <x v="72"/>
    <x v="2"/>
    <n v="32638.09"/>
    <n v="40806.78"/>
    <n v="73444.87"/>
    <n v="574"/>
    <n v="29977"/>
    <n v="299770"/>
    <n v="2.4500000000000002"/>
    <x v="0"/>
    <x v="0"/>
    <x v="0"/>
    <x v="0"/>
    <x v="0"/>
    <x v="0"/>
    <x v="0"/>
    <x v="0"/>
    <x v="0"/>
    <x v="0"/>
  </r>
  <r>
    <x v="0"/>
    <x v="5"/>
    <x v="21"/>
    <x v="73"/>
    <x v="2"/>
    <n v="13787.66"/>
    <n v="20060.38"/>
    <n v="33848.04"/>
    <n v="290"/>
    <n v="27900"/>
    <n v="279000"/>
    <n v="1.21"/>
    <x v="0"/>
    <x v="0"/>
    <x v="0"/>
    <x v="0"/>
    <x v="0"/>
    <x v="0"/>
    <x v="0"/>
    <x v="0"/>
    <x v="0"/>
    <x v="0"/>
  </r>
  <r>
    <x v="0"/>
    <x v="5"/>
    <x v="21"/>
    <x v="137"/>
    <x v="2"/>
    <n v="6224.37"/>
    <n v="3808.42"/>
    <n v="10032.790000000001"/>
    <n v="72"/>
    <e v="#N/A"/>
    <e v="#N/A"/>
    <n v="0"/>
    <x v="0"/>
    <x v="0"/>
    <x v="0"/>
    <x v="0"/>
    <x v="0"/>
    <x v="0"/>
    <x v="0"/>
    <x v="0"/>
    <x v="0"/>
    <x v="0"/>
  </r>
  <r>
    <x v="0"/>
    <x v="5"/>
    <x v="21"/>
    <x v="142"/>
    <x v="2"/>
    <n v="267.27"/>
    <n v="3062.41"/>
    <n v="3329.68"/>
    <n v="22"/>
    <e v="#N/A"/>
    <e v="#N/A"/>
    <n v="0"/>
    <x v="0"/>
    <x v="0"/>
    <x v="0"/>
    <x v="0"/>
    <x v="0"/>
    <x v="0"/>
    <x v="0"/>
    <x v="0"/>
    <x v="0"/>
    <x v="0"/>
  </r>
  <r>
    <x v="0"/>
    <x v="5"/>
    <x v="22"/>
    <x v="74"/>
    <x v="2"/>
    <n v="744.69"/>
    <n v="485.97"/>
    <n v="1230.6600000000001"/>
    <n v="9"/>
    <n v="13423"/>
    <n v="134230"/>
    <n v="0.09"/>
    <x v="0"/>
    <x v="0"/>
    <x v="0"/>
    <x v="0"/>
    <x v="0"/>
    <x v="0"/>
    <x v="0"/>
    <x v="0"/>
    <x v="0"/>
    <x v="0"/>
  </r>
  <r>
    <x v="0"/>
    <x v="5"/>
    <x v="22"/>
    <x v="75"/>
    <x v="2"/>
    <n v="103.23"/>
    <n v="752.77"/>
    <n v="856"/>
    <n v="9"/>
    <n v="14477"/>
    <n v="144770"/>
    <n v="0.06"/>
    <x v="0"/>
    <x v="0"/>
    <x v="0"/>
    <x v="0"/>
    <x v="0"/>
    <x v="0"/>
    <x v="0"/>
    <x v="0"/>
    <x v="0"/>
    <x v="0"/>
  </r>
  <r>
    <x v="0"/>
    <x v="5"/>
    <x v="22"/>
    <x v="72"/>
    <x v="2"/>
    <n v="0"/>
    <n v="0"/>
    <n v="0"/>
    <n v="0"/>
    <n v="29977"/>
    <n v="299770"/>
    <n v="0"/>
    <x v="0"/>
    <x v="0"/>
    <x v="0"/>
    <x v="0"/>
    <x v="0"/>
    <x v="0"/>
    <x v="0"/>
    <x v="0"/>
    <x v="0"/>
    <x v="0"/>
  </r>
  <r>
    <x v="0"/>
    <x v="5"/>
    <x v="22"/>
    <x v="76"/>
    <x v="2"/>
    <n v="2113.9699999999998"/>
    <n v="1514.06"/>
    <n v="3628.0299999999997"/>
    <n v="29"/>
    <n v="13950"/>
    <n v="139500"/>
    <n v="0.26"/>
    <x v="0"/>
    <x v="0"/>
    <x v="0"/>
    <x v="0"/>
    <x v="0"/>
    <x v="0"/>
    <x v="0"/>
    <x v="0"/>
    <x v="0"/>
    <x v="0"/>
  </r>
  <r>
    <x v="0"/>
    <x v="5"/>
    <x v="22"/>
    <x v="121"/>
    <x v="2"/>
    <n v="1892.28"/>
    <n v="1426.04"/>
    <n v="3318.3199999999997"/>
    <n v="29"/>
    <e v="#N/A"/>
    <e v="#N/A"/>
    <n v="0"/>
    <x v="0"/>
    <x v="0"/>
    <x v="0"/>
    <x v="0"/>
    <x v="0"/>
    <x v="0"/>
    <x v="0"/>
    <x v="0"/>
    <x v="0"/>
    <x v="0"/>
  </r>
  <r>
    <x v="0"/>
    <x v="5"/>
    <x v="22"/>
    <x v="137"/>
    <x v="2"/>
    <n v="2003.28"/>
    <n v="304.07"/>
    <n v="2307.35"/>
    <n v="17"/>
    <e v="#N/A"/>
    <e v="#N/A"/>
    <n v="0"/>
    <x v="0"/>
    <x v="0"/>
    <x v="0"/>
    <x v="0"/>
    <x v="0"/>
    <x v="0"/>
    <x v="0"/>
    <x v="0"/>
    <x v="0"/>
    <x v="0"/>
  </r>
  <r>
    <x v="0"/>
    <x v="5"/>
    <x v="23"/>
    <x v="77"/>
    <x v="2"/>
    <n v="0"/>
    <n v="0"/>
    <n v="0"/>
    <n v="0"/>
    <n v="0"/>
    <n v="0"/>
    <n v="0"/>
    <x v="0"/>
    <x v="0"/>
    <x v="0"/>
    <x v="0"/>
    <x v="0"/>
    <x v="0"/>
    <x v="0"/>
    <x v="0"/>
    <x v="0"/>
    <x v="0"/>
  </r>
  <r>
    <x v="0"/>
    <x v="5"/>
    <x v="24"/>
    <x v="78"/>
    <x v="2"/>
    <n v="4131.34"/>
    <n v="4041.82"/>
    <n v="8173.16"/>
    <n v="65"/>
    <n v="20677"/>
    <n v="144739"/>
    <n v="0.4"/>
    <x v="0"/>
    <x v="0"/>
    <x v="0"/>
    <x v="0"/>
    <x v="0"/>
    <x v="0"/>
    <x v="0"/>
    <x v="0"/>
    <x v="0"/>
    <x v="0"/>
  </r>
  <r>
    <x v="0"/>
    <x v="5"/>
    <x v="24"/>
    <x v="79"/>
    <x v="2"/>
    <n v="0"/>
    <n v="0"/>
    <n v="0"/>
    <n v="0"/>
    <n v="20150"/>
    <n v="141050"/>
    <n v="0"/>
    <x v="0"/>
    <x v="0"/>
    <x v="0"/>
    <x v="0"/>
    <x v="0"/>
    <x v="0"/>
    <x v="0"/>
    <x v="0"/>
    <x v="0"/>
    <x v="0"/>
  </r>
  <r>
    <x v="0"/>
    <x v="5"/>
    <x v="24"/>
    <x v="81"/>
    <x v="2"/>
    <n v="431.96"/>
    <n v="219.44"/>
    <n v="651.4"/>
    <n v="4"/>
    <n v="18600"/>
    <n v="130200"/>
    <n v="0.04"/>
    <x v="0"/>
    <x v="0"/>
    <x v="0"/>
    <x v="0"/>
    <x v="0"/>
    <x v="0"/>
    <x v="0"/>
    <x v="0"/>
    <x v="0"/>
    <x v="0"/>
  </r>
  <r>
    <x v="0"/>
    <x v="5"/>
    <x v="24"/>
    <x v="82"/>
    <x v="2"/>
    <n v="2595.86"/>
    <n v="1379.56"/>
    <n v="3975.42"/>
    <n v="32"/>
    <n v="18600"/>
    <n v="130200"/>
    <n v="0.21"/>
    <x v="0"/>
    <x v="0"/>
    <x v="0"/>
    <x v="0"/>
    <x v="0"/>
    <x v="0"/>
    <x v="0"/>
    <x v="0"/>
    <x v="0"/>
    <x v="0"/>
  </r>
  <r>
    <x v="0"/>
    <x v="5"/>
    <x v="24"/>
    <x v="122"/>
    <x v="2"/>
    <n v="654.1"/>
    <n v="744.4"/>
    <n v="1398.5"/>
    <n v="9"/>
    <e v="#N/A"/>
    <e v="#N/A"/>
    <n v="0"/>
    <x v="0"/>
    <x v="0"/>
    <x v="0"/>
    <x v="0"/>
    <x v="0"/>
    <x v="0"/>
    <x v="0"/>
    <x v="0"/>
    <x v="0"/>
    <x v="0"/>
  </r>
  <r>
    <x v="0"/>
    <x v="5"/>
    <x v="24"/>
    <x v="10"/>
    <x v="2"/>
    <n v="0"/>
    <n v="0"/>
    <n v="0"/>
    <n v="0"/>
    <n v="44423"/>
    <n v="310961"/>
    <n v="0"/>
    <x v="0"/>
    <x v="0"/>
    <x v="0"/>
    <x v="0"/>
    <x v="0"/>
    <x v="0"/>
    <x v="0"/>
    <x v="0"/>
    <x v="0"/>
    <x v="0"/>
  </r>
  <r>
    <x v="0"/>
    <x v="5"/>
    <x v="24"/>
    <x v="85"/>
    <x v="2"/>
    <n v="0"/>
    <n v="0"/>
    <n v="0"/>
    <n v="0"/>
    <n v="0"/>
    <n v="0"/>
    <n v="0"/>
    <x v="0"/>
    <x v="0"/>
    <x v="0"/>
    <x v="0"/>
    <x v="0"/>
    <x v="0"/>
    <x v="0"/>
    <x v="0"/>
    <x v="0"/>
    <x v="0"/>
  </r>
  <r>
    <x v="0"/>
    <x v="5"/>
    <x v="24"/>
    <x v="131"/>
    <x v="2"/>
    <n v="900.87"/>
    <n v="457.48"/>
    <n v="1358.35"/>
    <n v="10"/>
    <e v="#N/A"/>
    <e v="#N/A"/>
    <n v="0"/>
    <x v="0"/>
    <x v="0"/>
    <x v="0"/>
    <x v="0"/>
    <x v="0"/>
    <x v="0"/>
    <x v="0"/>
    <x v="0"/>
    <x v="0"/>
    <x v="0"/>
  </r>
  <r>
    <x v="0"/>
    <x v="5"/>
    <x v="24"/>
    <x v="86"/>
    <x v="2"/>
    <n v="1224.8800000000001"/>
    <n v="586.72"/>
    <n v="1811.6000000000001"/>
    <n v="14"/>
    <n v="15500"/>
    <n v="108500"/>
    <n v="0.12"/>
    <x v="0"/>
    <x v="0"/>
    <x v="0"/>
    <x v="0"/>
    <x v="0"/>
    <x v="0"/>
    <x v="0"/>
    <x v="0"/>
    <x v="0"/>
    <x v="0"/>
  </r>
  <r>
    <x v="0"/>
    <x v="5"/>
    <x v="26"/>
    <x v="87"/>
    <x v="2"/>
    <n v="0"/>
    <n v="0"/>
    <n v="0"/>
    <n v="0"/>
    <n v="4650"/>
    <n v="32550"/>
    <n v="0"/>
    <x v="0"/>
    <x v="0"/>
    <x v="0"/>
    <x v="0"/>
    <x v="0"/>
    <x v="0"/>
    <x v="0"/>
    <x v="0"/>
    <x v="0"/>
    <x v="0"/>
  </r>
  <r>
    <x v="0"/>
    <x v="5"/>
    <x v="26"/>
    <x v="88"/>
    <x v="2"/>
    <n v="0"/>
    <n v="0"/>
    <n v="0"/>
    <n v="0"/>
    <n v="4650"/>
    <n v="32550"/>
    <n v="0"/>
    <x v="0"/>
    <x v="0"/>
    <x v="0"/>
    <x v="0"/>
    <x v="0"/>
    <x v="0"/>
    <x v="0"/>
    <x v="0"/>
    <x v="0"/>
    <x v="0"/>
  </r>
  <r>
    <x v="0"/>
    <x v="5"/>
    <x v="27"/>
    <x v="89"/>
    <x v="2"/>
    <n v="0"/>
    <n v="0"/>
    <n v="0"/>
    <n v="0"/>
    <n v="6727"/>
    <n v="47089"/>
    <n v="0"/>
    <x v="0"/>
    <x v="0"/>
    <x v="0"/>
    <x v="0"/>
    <x v="0"/>
    <x v="0"/>
    <x v="0"/>
    <x v="0"/>
    <x v="0"/>
    <x v="0"/>
  </r>
  <r>
    <x v="0"/>
    <x v="5"/>
    <x v="27"/>
    <x v="90"/>
    <x v="2"/>
    <n v="0"/>
    <n v="0"/>
    <n v="0"/>
    <n v="0"/>
    <n v="6727"/>
    <n v="47089"/>
    <n v="0"/>
    <x v="0"/>
    <x v="0"/>
    <x v="0"/>
    <x v="0"/>
    <x v="0"/>
    <x v="0"/>
    <x v="0"/>
    <x v="0"/>
    <x v="0"/>
    <x v="0"/>
  </r>
  <r>
    <x v="0"/>
    <x v="5"/>
    <x v="27"/>
    <x v="91"/>
    <x v="2"/>
    <n v="0"/>
    <n v="0"/>
    <n v="0"/>
    <n v="0"/>
    <n v="6727"/>
    <n v="47089"/>
    <n v="0"/>
    <x v="0"/>
    <x v="0"/>
    <x v="0"/>
    <x v="0"/>
    <x v="0"/>
    <x v="0"/>
    <x v="0"/>
    <x v="0"/>
    <x v="0"/>
    <x v="0"/>
  </r>
  <r>
    <x v="0"/>
    <x v="5"/>
    <x v="28"/>
    <x v="92"/>
    <x v="2"/>
    <n v="10510.11"/>
    <n v="6762.05"/>
    <n v="17272.16"/>
    <n v="58"/>
    <n v="0"/>
    <n v="0"/>
    <n v="0"/>
    <x v="0"/>
    <x v="0"/>
    <x v="0"/>
    <x v="0"/>
    <x v="0"/>
    <x v="0"/>
    <x v="0"/>
    <x v="0"/>
    <x v="0"/>
    <x v="0"/>
  </r>
  <r>
    <x v="0"/>
    <x v="5"/>
    <x v="29"/>
    <x v="93"/>
    <x v="2"/>
    <n v="362.2"/>
    <n v="1903.3"/>
    <n v="2265.5"/>
    <n v="27"/>
    <n v="0"/>
    <n v="0"/>
    <n v="0"/>
    <x v="0"/>
    <x v="0"/>
    <x v="0"/>
    <x v="0"/>
    <x v="0"/>
    <x v="0"/>
    <x v="0"/>
    <x v="0"/>
    <x v="0"/>
    <x v="0"/>
  </r>
  <r>
    <x v="0"/>
    <x v="5"/>
    <x v="29"/>
    <x v="94"/>
    <x v="2"/>
    <n v="3123.84"/>
    <n v="2544.3000000000002"/>
    <n v="5668.14"/>
    <n v="38"/>
    <n v="0"/>
    <n v="0"/>
    <n v="0"/>
    <x v="0"/>
    <x v="0"/>
    <x v="0"/>
    <x v="0"/>
    <x v="0"/>
    <x v="0"/>
    <x v="0"/>
    <x v="0"/>
    <x v="0"/>
    <x v="0"/>
  </r>
  <r>
    <x v="0"/>
    <x v="5"/>
    <x v="29"/>
    <x v="95"/>
    <x v="2"/>
    <n v="3033.52"/>
    <n v="5725.76"/>
    <n v="8759.2800000000007"/>
    <n v="67"/>
    <n v="0"/>
    <n v="0"/>
    <n v="0"/>
    <x v="0"/>
    <x v="0"/>
    <x v="0"/>
    <x v="0"/>
    <x v="0"/>
    <x v="0"/>
    <x v="0"/>
    <x v="0"/>
    <x v="0"/>
    <x v="0"/>
  </r>
  <r>
    <x v="0"/>
    <x v="5"/>
    <x v="29"/>
    <x v="124"/>
    <x v="2"/>
    <n v="5509.21"/>
    <n v="10087.700000000001"/>
    <n v="15596.91"/>
    <n v="154"/>
    <e v="#N/A"/>
    <e v="#N/A"/>
    <n v="0"/>
    <x v="0"/>
    <x v="0"/>
    <x v="0"/>
    <x v="0"/>
    <x v="0"/>
    <x v="0"/>
    <x v="0"/>
    <x v="0"/>
    <x v="0"/>
    <x v="0"/>
  </r>
  <r>
    <x v="0"/>
    <x v="5"/>
    <x v="29"/>
    <x v="96"/>
    <x v="2"/>
    <n v="10781.52"/>
    <n v="17593.509999999998"/>
    <n v="28375.03"/>
    <n v="281"/>
    <n v="0"/>
    <n v="0"/>
    <n v="0"/>
    <x v="0"/>
    <x v="0"/>
    <x v="0"/>
    <x v="0"/>
    <x v="0"/>
    <x v="0"/>
    <x v="0"/>
    <x v="0"/>
    <x v="0"/>
    <x v="0"/>
  </r>
  <r>
    <x v="0"/>
    <x v="5"/>
    <x v="29"/>
    <x v="97"/>
    <x v="2"/>
    <n v="3319.14"/>
    <n v="13860.9"/>
    <n v="17180.04"/>
    <n v="151"/>
    <n v="17577"/>
    <n v="175770"/>
    <n v="0.98"/>
    <x v="0"/>
    <x v="0"/>
    <x v="0"/>
    <x v="0"/>
    <x v="0"/>
    <x v="0"/>
    <x v="0"/>
    <x v="0"/>
    <x v="0"/>
    <x v="0"/>
  </r>
  <r>
    <x v="0"/>
    <x v="5"/>
    <x v="30"/>
    <x v="98"/>
    <x v="2"/>
    <n v="0"/>
    <n v="0"/>
    <n v="0"/>
    <n v="0"/>
    <n v="36177"/>
    <n v="253239"/>
    <n v="0"/>
    <x v="0"/>
    <x v="0"/>
    <x v="0"/>
    <x v="0"/>
    <x v="0"/>
    <x v="0"/>
    <x v="0"/>
    <x v="0"/>
    <x v="0"/>
    <x v="0"/>
  </r>
  <r>
    <x v="0"/>
    <x v="5"/>
    <x v="30"/>
    <x v="99"/>
    <x v="2"/>
    <n v="0"/>
    <n v="0"/>
    <n v="0"/>
    <n v="0"/>
    <n v="16027"/>
    <n v="112189"/>
    <n v="0"/>
    <x v="0"/>
    <x v="0"/>
    <x v="0"/>
    <x v="0"/>
    <x v="0"/>
    <x v="0"/>
    <x v="0"/>
    <x v="0"/>
    <x v="0"/>
    <x v="0"/>
  </r>
  <r>
    <x v="0"/>
    <x v="5"/>
    <x v="30"/>
    <x v="100"/>
    <x v="2"/>
    <n v="0"/>
    <n v="0"/>
    <n v="0"/>
    <n v="0"/>
    <n v="14477"/>
    <n v="101339"/>
    <n v="0"/>
    <x v="0"/>
    <x v="0"/>
    <x v="0"/>
    <x v="0"/>
    <x v="0"/>
    <x v="0"/>
    <x v="0"/>
    <x v="0"/>
    <x v="0"/>
    <x v="0"/>
  </r>
  <r>
    <x v="0"/>
    <x v="5"/>
    <x v="30"/>
    <x v="101"/>
    <x v="2"/>
    <n v="0"/>
    <n v="0"/>
    <n v="0"/>
    <n v="0"/>
    <n v="10323"/>
    <n v="72261"/>
    <n v="0"/>
    <x v="0"/>
    <x v="0"/>
    <x v="0"/>
    <x v="0"/>
    <x v="0"/>
    <x v="0"/>
    <x v="0"/>
    <x v="0"/>
    <x v="0"/>
    <x v="0"/>
  </r>
  <r>
    <x v="0"/>
    <x v="5"/>
    <x v="30"/>
    <x v="102"/>
    <x v="2"/>
    <n v="0"/>
    <n v="0"/>
    <n v="0"/>
    <n v="0"/>
    <n v="0"/>
    <n v="0"/>
    <n v="0"/>
    <x v="0"/>
    <x v="0"/>
    <x v="0"/>
    <x v="0"/>
    <x v="0"/>
    <x v="0"/>
    <x v="0"/>
    <x v="0"/>
    <x v="0"/>
    <x v="0"/>
  </r>
  <r>
    <x v="0"/>
    <x v="5"/>
    <x v="30"/>
    <x v="103"/>
    <x v="2"/>
    <n v="0"/>
    <n v="0"/>
    <n v="0"/>
    <n v="0"/>
    <n v="0"/>
    <n v="0"/>
    <n v="0"/>
    <x v="0"/>
    <x v="0"/>
    <x v="0"/>
    <x v="0"/>
    <x v="0"/>
    <x v="0"/>
    <x v="0"/>
    <x v="0"/>
    <x v="0"/>
    <x v="0"/>
  </r>
  <r>
    <x v="0"/>
    <x v="5"/>
    <x v="30"/>
    <x v="105"/>
    <x v="2"/>
    <n v="4023.28"/>
    <n v="327.66000000000003"/>
    <n v="4350.9400000000005"/>
    <n v="30"/>
    <n v="0"/>
    <n v="0"/>
    <n v="0"/>
    <x v="0"/>
    <x v="0"/>
    <x v="0"/>
    <x v="0"/>
    <x v="0"/>
    <x v="0"/>
    <x v="0"/>
    <x v="0"/>
    <x v="0"/>
    <x v="0"/>
  </r>
  <r>
    <x v="0"/>
    <x v="5"/>
    <x v="30"/>
    <x v="106"/>
    <x v="2"/>
    <n v="0"/>
    <n v="0"/>
    <n v="0"/>
    <n v="0"/>
    <n v="17050"/>
    <n v="119350"/>
    <n v="0"/>
    <x v="0"/>
    <x v="0"/>
    <x v="0"/>
    <x v="0"/>
    <x v="0"/>
    <x v="0"/>
    <x v="0"/>
    <x v="0"/>
    <x v="0"/>
    <x v="0"/>
  </r>
  <r>
    <x v="0"/>
    <x v="5"/>
    <x v="30"/>
    <x v="138"/>
    <x v="2"/>
    <n v="0"/>
    <n v="0"/>
    <n v="0"/>
    <n v="0"/>
    <e v="#N/A"/>
    <e v="#N/A"/>
    <n v="0"/>
    <x v="0"/>
    <x v="0"/>
    <x v="0"/>
    <x v="0"/>
    <x v="0"/>
    <x v="0"/>
    <x v="0"/>
    <x v="0"/>
    <x v="0"/>
    <x v="0"/>
  </r>
  <r>
    <x v="0"/>
    <x v="5"/>
    <x v="31"/>
    <x v="107"/>
    <x v="2"/>
    <n v="4185.8999999999996"/>
    <n v="125.45"/>
    <n v="4311.3499999999995"/>
    <n v="23"/>
    <n v="0"/>
    <n v="0"/>
    <n v="0"/>
    <x v="0"/>
    <x v="0"/>
    <x v="0"/>
    <x v="0"/>
    <x v="0"/>
    <x v="0"/>
    <x v="0"/>
    <x v="0"/>
    <x v="0"/>
    <x v="0"/>
  </r>
  <r>
    <x v="0"/>
    <x v="5"/>
    <x v="31"/>
    <x v="108"/>
    <x v="2"/>
    <n v="154.80000000000001"/>
    <n v="0"/>
    <n v="154.80000000000001"/>
    <n v="1"/>
    <n v="0"/>
    <n v="0"/>
    <n v="0"/>
    <x v="0"/>
    <x v="0"/>
    <x v="0"/>
    <x v="0"/>
    <x v="0"/>
    <x v="0"/>
    <x v="0"/>
    <x v="0"/>
    <x v="0"/>
    <x v="0"/>
  </r>
  <r>
    <x v="0"/>
    <x v="5"/>
    <x v="31"/>
    <x v="109"/>
    <x v="2"/>
    <n v="444.6"/>
    <n v="125.45"/>
    <n v="570.05000000000007"/>
    <n v="5"/>
    <n v="0"/>
    <n v="0"/>
    <n v="0"/>
    <x v="0"/>
    <x v="0"/>
    <x v="0"/>
    <x v="0"/>
    <x v="0"/>
    <x v="0"/>
    <x v="0"/>
    <x v="0"/>
    <x v="0"/>
    <x v="0"/>
  </r>
  <r>
    <x v="0"/>
    <x v="5"/>
    <x v="31"/>
    <x v="110"/>
    <x v="2"/>
    <n v="5232.84"/>
    <n v="1386.85"/>
    <n v="6619.6900000000005"/>
    <n v="41"/>
    <n v="0"/>
    <n v="0"/>
    <n v="0"/>
    <x v="0"/>
    <x v="0"/>
    <x v="0"/>
    <x v="0"/>
    <x v="0"/>
    <x v="0"/>
    <x v="0"/>
    <x v="0"/>
    <x v="0"/>
    <x v="0"/>
  </r>
  <r>
    <x v="0"/>
    <x v="5"/>
    <x v="31"/>
    <x v="111"/>
    <x v="2"/>
    <n v="75.64"/>
    <n v="465.69"/>
    <n v="541.33000000000004"/>
    <n v="5"/>
    <n v="0"/>
    <n v="0"/>
    <n v="0"/>
    <x v="0"/>
    <x v="0"/>
    <x v="0"/>
    <x v="0"/>
    <x v="0"/>
    <x v="0"/>
    <x v="0"/>
    <x v="0"/>
    <x v="0"/>
    <x v="0"/>
  </r>
  <r>
    <x v="0"/>
    <x v="5"/>
    <x v="31"/>
    <x v="128"/>
    <x v="2"/>
    <n v="1718.1"/>
    <n v="0"/>
    <n v="1718.1"/>
    <n v="7"/>
    <e v="#N/A"/>
    <e v="#N/A"/>
    <n v="0"/>
    <x v="0"/>
    <x v="0"/>
    <x v="0"/>
    <x v="0"/>
    <x v="0"/>
    <x v="0"/>
    <x v="0"/>
    <x v="0"/>
    <x v="0"/>
    <x v="0"/>
  </r>
  <r>
    <x v="0"/>
    <x v="5"/>
    <x v="31"/>
    <x v="112"/>
    <x v="2"/>
    <n v="754.06"/>
    <n v="1145.1600000000001"/>
    <n v="1899.22"/>
    <n v="15"/>
    <n v="13950"/>
    <n v="139500"/>
    <n v="0.14000000000000001"/>
    <x v="0"/>
    <x v="0"/>
    <x v="0"/>
    <x v="0"/>
    <x v="0"/>
    <x v="0"/>
    <x v="0"/>
    <x v="0"/>
    <x v="0"/>
    <x v="0"/>
  </r>
  <r>
    <x v="0"/>
    <x v="5"/>
    <x v="32"/>
    <x v="114"/>
    <x v="2"/>
    <n v="0"/>
    <n v="0"/>
    <n v="0"/>
    <n v="0"/>
    <n v="31000"/>
    <n v="217000"/>
    <n v="0"/>
    <x v="0"/>
    <x v="0"/>
    <x v="0"/>
    <x v="0"/>
    <x v="0"/>
    <x v="0"/>
    <x v="0"/>
    <x v="0"/>
    <x v="0"/>
    <x v="0"/>
  </r>
  <r>
    <x v="0"/>
    <x v="5"/>
    <x v="32"/>
    <x v="115"/>
    <x v="2"/>
    <n v="0"/>
    <n v="0"/>
    <n v="0"/>
    <n v="0"/>
    <n v="0"/>
    <n v="0"/>
    <n v="0"/>
    <x v="0"/>
    <x v="0"/>
    <x v="0"/>
    <x v="0"/>
    <x v="0"/>
    <x v="0"/>
    <x v="0"/>
    <x v="0"/>
    <x v="0"/>
    <x v="0"/>
  </r>
  <r>
    <x v="0"/>
    <x v="5"/>
    <x v="32"/>
    <x v="116"/>
    <x v="2"/>
    <n v="310.5"/>
    <n v="0"/>
    <n v="310.5"/>
    <n v="1"/>
    <n v="0"/>
    <n v="0"/>
    <n v="0"/>
    <x v="0"/>
    <x v="0"/>
    <x v="0"/>
    <x v="0"/>
    <x v="0"/>
    <x v="0"/>
    <x v="0"/>
    <x v="0"/>
    <x v="0"/>
    <x v="0"/>
  </r>
  <r>
    <x v="0"/>
    <x v="5"/>
    <x v="32"/>
    <x v="132"/>
    <x v="2"/>
    <n v="0"/>
    <n v="0"/>
    <n v="0"/>
    <n v="0"/>
    <e v="#N/A"/>
    <e v="#N/A"/>
    <n v="0"/>
    <x v="0"/>
    <x v="0"/>
    <x v="0"/>
    <x v="0"/>
    <x v="0"/>
    <x v="0"/>
    <x v="0"/>
    <x v="0"/>
    <x v="0"/>
    <x v="0"/>
  </r>
  <r>
    <x v="0"/>
    <x v="5"/>
    <x v="33"/>
    <x v="117"/>
    <x v="2"/>
    <n v="5926.2"/>
    <n v="5296.78"/>
    <n v="11222.98"/>
    <n v="76"/>
    <n v="0"/>
    <n v="0"/>
    <n v="0"/>
    <x v="0"/>
    <x v="0"/>
    <x v="0"/>
    <x v="0"/>
    <x v="0"/>
    <x v="0"/>
    <x v="0"/>
    <x v="0"/>
    <x v="0"/>
    <x v="0"/>
  </r>
  <r>
    <x v="0"/>
    <x v="5"/>
    <x v="33"/>
    <x v="118"/>
    <x v="2"/>
    <n v="1874.12"/>
    <n v="6837.69"/>
    <n v="8711.81"/>
    <n v="84"/>
    <n v="0"/>
    <n v="0"/>
    <n v="0"/>
    <x v="0"/>
    <x v="0"/>
    <x v="0"/>
    <x v="0"/>
    <x v="0"/>
    <x v="0"/>
    <x v="0"/>
    <x v="0"/>
    <x v="0"/>
    <x v="0"/>
  </r>
  <r>
    <x v="0"/>
    <x v="5"/>
    <x v="33"/>
    <x v="143"/>
    <x v="2"/>
    <n v="1296.48"/>
    <n v="1766.73"/>
    <n v="3063.21"/>
    <n v="28"/>
    <e v="#N/A"/>
    <e v="#N/A"/>
    <n v="0"/>
    <x v="0"/>
    <x v="0"/>
    <x v="0"/>
    <x v="0"/>
    <x v="0"/>
    <x v="0"/>
    <x v="0"/>
    <x v="0"/>
    <x v="0"/>
    <x v="0"/>
  </r>
  <r>
    <x v="0"/>
    <x v="5"/>
    <x v="0"/>
    <x v="0"/>
    <x v="3"/>
    <n v="17946.14"/>
    <n v="18702.509999999998"/>
    <n v="36648.649999999994"/>
    <n v="829"/>
    <n v="24475"/>
    <n v="171325"/>
    <n v="1.5"/>
    <x v="0"/>
    <x v="0"/>
    <x v="0"/>
    <x v="0"/>
    <x v="0"/>
    <x v="0"/>
    <x v="0"/>
    <x v="0"/>
    <x v="0"/>
    <x v="0"/>
  </r>
  <r>
    <x v="0"/>
    <x v="5"/>
    <x v="0"/>
    <x v="1"/>
    <x v="3"/>
    <n v="11473.41"/>
    <n v="5840.33"/>
    <n v="17313.739999999998"/>
    <n v="390"/>
    <n v="24383"/>
    <n v="170681"/>
    <n v="0.71"/>
    <x v="0"/>
    <x v="0"/>
    <x v="0"/>
    <x v="0"/>
    <x v="0"/>
    <x v="0"/>
    <x v="0"/>
    <x v="0"/>
    <x v="0"/>
    <x v="0"/>
  </r>
  <r>
    <x v="0"/>
    <x v="5"/>
    <x v="0"/>
    <x v="3"/>
    <x v="3"/>
    <n v="19704.12"/>
    <n v="12028.2"/>
    <n v="31732.32"/>
    <n v="771"/>
    <n v="8437"/>
    <n v="59059"/>
    <n v="3.76"/>
    <x v="0"/>
    <x v="0"/>
    <x v="0"/>
    <x v="0"/>
    <x v="0"/>
    <x v="0"/>
    <x v="0"/>
    <x v="0"/>
    <x v="0"/>
    <x v="0"/>
  </r>
  <r>
    <x v="0"/>
    <x v="5"/>
    <x v="0"/>
    <x v="139"/>
    <x v="3"/>
    <n v="0"/>
    <n v="0"/>
    <n v="0"/>
    <n v="0"/>
    <e v="#N/A"/>
    <e v="#N/A"/>
    <n v="0"/>
    <x v="0"/>
    <x v="0"/>
    <x v="0"/>
    <x v="0"/>
    <x v="0"/>
    <x v="0"/>
    <x v="0"/>
    <x v="0"/>
    <x v="0"/>
    <x v="0"/>
  </r>
  <r>
    <x v="0"/>
    <x v="5"/>
    <x v="0"/>
    <x v="4"/>
    <x v="3"/>
    <n v="16940.11"/>
    <n v="9499.9699999999993"/>
    <n v="26440.080000000002"/>
    <n v="570"/>
    <n v="8437"/>
    <n v="59059"/>
    <n v="3.13"/>
    <x v="0"/>
    <x v="0"/>
    <x v="0"/>
    <x v="0"/>
    <x v="0"/>
    <x v="0"/>
    <x v="0"/>
    <x v="0"/>
    <x v="0"/>
    <x v="0"/>
  </r>
  <r>
    <x v="0"/>
    <x v="5"/>
    <x v="0"/>
    <x v="7"/>
    <x v="3"/>
    <n v="27997"/>
    <n v="16366.78"/>
    <n v="44363.78"/>
    <n v="983"/>
    <n v="5821"/>
    <n v="40747"/>
    <n v="7.62"/>
    <x v="0"/>
    <x v="0"/>
    <x v="0"/>
    <x v="0"/>
    <x v="0"/>
    <x v="0"/>
    <x v="0"/>
    <x v="0"/>
    <x v="0"/>
    <x v="0"/>
  </r>
  <r>
    <x v="0"/>
    <x v="5"/>
    <x v="0"/>
    <x v="8"/>
    <x v="3"/>
    <n v="30889.18"/>
    <n v="18646.23"/>
    <n v="49535.41"/>
    <n v="1187"/>
    <n v="0"/>
    <n v="0"/>
    <n v="0"/>
    <x v="0"/>
    <x v="0"/>
    <x v="0"/>
    <x v="0"/>
    <x v="0"/>
    <x v="0"/>
    <x v="0"/>
    <x v="0"/>
    <x v="0"/>
    <x v="0"/>
  </r>
  <r>
    <x v="0"/>
    <x v="5"/>
    <x v="0"/>
    <x v="119"/>
    <x v="3"/>
    <n v="2357.4499999999998"/>
    <n v="8475.6200000000008"/>
    <n v="10833.07"/>
    <n v="258"/>
    <e v="#N/A"/>
    <e v="#N/A"/>
    <n v="0"/>
    <x v="0"/>
    <x v="0"/>
    <x v="0"/>
    <x v="0"/>
    <x v="0"/>
    <x v="0"/>
    <x v="0"/>
    <x v="0"/>
    <x v="0"/>
    <x v="0"/>
  </r>
  <r>
    <x v="0"/>
    <x v="5"/>
    <x v="0"/>
    <x v="134"/>
    <x v="3"/>
    <n v="35737.120000000003"/>
    <n v="20293.169999999998"/>
    <n v="56030.29"/>
    <n v="1241"/>
    <e v="#N/A"/>
    <e v="#N/A"/>
    <n v="0"/>
    <x v="0"/>
    <x v="0"/>
    <x v="0"/>
    <x v="0"/>
    <x v="0"/>
    <x v="0"/>
    <x v="0"/>
    <x v="0"/>
    <x v="0"/>
    <x v="0"/>
  </r>
  <r>
    <x v="0"/>
    <x v="5"/>
    <x v="0"/>
    <x v="135"/>
    <x v="3"/>
    <n v="35829.919999999998"/>
    <n v="22544.14"/>
    <n v="58374.06"/>
    <n v="1293"/>
    <e v="#N/A"/>
    <e v="#N/A"/>
    <n v="0"/>
    <x v="0"/>
    <x v="0"/>
    <x v="0"/>
    <x v="0"/>
    <x v="0"/>
    <x v="0"/>
    <x v="0"/>
    <x v="0"/>
    <x v="0"/>
    <x v="0"/>
  </r>
  <r>
    <x v="0"/>
    <x v="5"/>
    <x v="1"/>
    <x v="9"/>
    <x v="3"/>
    <n v="16280.91"/>
    <n v="25074.58"/>
    <n v="41355.490000000005"/>
    <n v="579"/>
    <n v="0"/>
    <n v="0"/>
    <n v="0"/>
    <x v="0"/>
    <x v="0"/>
    <x v="0"/>
    <x v="0"/>
    <x v="0"/>
    <x v="0"/>
    <x v="0"/>
    <x v="0"/>
    <x v="0"/>
    <x v="0"/>
  </r>
  <r>
    <x v="0"/>
    <x v="5"/>
    <x v="1"/>
    <x v="10"/>
    <x v="3"/>
    <n v="7164.82"/>
    <n v="12834.05"/>
    <n v="19998.87"/>
    <n v="376"/>
    <n v="44423"/>
    <n v="310961"/>
    <n v="0.45"/>
    <x v="0"/>
    <x v="0"/>
    <x v="0"/>
    <x v="0"/>
    <x v="0"/>
    <x v="0"/>
    <x v="0"/>
    <x v="0"/>
    <x v="0"/>
    <x v="0"/>
  </r>
  <r>
    <x v="0"/>
    <x v="5"/>
    <x v="1"/>
    <x v="11"/>
    <x v="3"/>
    <n v="8957.6"/>
    <n v="4669"/>
    <n v="13626.6"/>
    <n v="21"/>
    <n v="31000"/>
    <n v="217000"/>
    <n v="0.44"/>
    <x v="0"/>
    <x v="0"/>
    <x v="0"/>
    <x v="0"/>
    <x v="0"/>
    <x v="0"/>
    <x v="0"/>
    <x v="0"/>
    <x v="0"/>
    <x v="0"/>
  </r>
  <r>
    <x v="0"/>
    <x v="5"/>
    <x v="1"/>
    <x v="12"/>
    <x v="3"/>
    <n v="82.8"/>
    <n v="17.16"/>
    <n v="99.96"/>
    <n v="8"/>
    <n v="0"/>
    <n v="0"/>
    <n v="0"/>
    <x v="0"/>
    <x v="0"/>
    <x v="0"/>
    <x v="0"/>
    <x v="0"/>
    <x v="0"/>
    <x v="0"/>
    <x v="0"/>
    <x v="0"/>
    <x v="0"/>
  </r>
  <r>
    <x v="0"/>
    <x v="5"/>
    <x v="1"/>
    <x v="13"/>
    <x v="3"/>
    <n v="0"/>
    <n v="0"/>
    <n v="0"/>
    <n v="0"/>
    <n v="0"/>
    <n v="0"/>
    <n v="0"/>
    <x v="0"/>
    <x v="0"/>
    <x v="0"/>
    <x v="0"/>
    <x v="0"/>
    <x v="0"/>
    <x v="0"/>
    <x v="0"/>
    <x v="0"/>
    <x v="0"/>
  </r>
  <r>
    <x v="0"/>
    <x v="5"/>
    <x v="1"/>
    <x v="126"/>
    <x v="3"/>
    <n v="0"/>
    <n v="0"/>
    <n v="0"/>
    <n v="0"/>
    <n v="18600"/>
    <n v="130200"/>
    <n v="0"/>
    <x v="0"/>
    <x v="0"/>
    <x v="0"/>
    <x v="0"/>
    <x v="0"/>
    <x v="0"/>
    <x v="0"/>
    <x v="0"/>
    <x v="0"/>
    <x v="0"/>
  </r>
  <r>
    <x v="0"/>
    <x v="5"/>
    <x v="1"/>
    <x v="14"/>
    <x v="3"/>
    <n v="5987.11"/>
    <n v="7192.24"/>
    <n v="13179.349999999999"/>
    <n v="238"/>
    <n v="29977"/>
    <n v="209839"/>
    <n v="0.44"/>
    <x v="0"/>
    <x v="0"/>
    <x v="0"/>
    <x v="0"/>
    <x v="0"/>
    <x v="0"/>
    <x v="0"/>
    <x v="0"/>
    <x v="0"/>
    <x v="0"/>
  </r>
  <r>
    <x v="0"/>
    <x v="5"/>
    <x v="1"/>
    <x v="86"/>
    <x v="3"/>
    <n v="0"/>
    <n v="0"/>
    <n v="0"/>
    <n v="0"/>
    <n v="15500"/>
    <n v="108500"/>
    <n v="0"/>
    <x v="0"/>
    <x v="0"/>
    <x v="0"/>
    <x v="0"/>
    <x v="0"/>
    <x v="0"/>
    <x v="0"/>
    <x v="0"/>
    <x v="0"/>
    <x v="0"/>
  </r>
  <r>
    <x v="0"/>
    <x v="5"/>
    <x v="1"/>
    <x v="131"/>
    <x v="3"/>
    <n v="0"/>
    <n v="0"/>
    <n v="0"/>
    <n v="0"/>
    <e v="#N/A"/>
    <e v="#N/A"/>
    <n v="0"/>
    <x v="0"/>
    <x v="0"/>
    <x v="0"/>
    <x v="0"/>
    <x v="0"/>
    <x v="0"/>
    <x v="0"/>
    <x v="0"/>
    <x v="0"/>
    <x v="0"/>
  </r>
  <r>
    <x v="0"/>
    <x v="5"/>
    <x v="1"/>
    <x v="15"/>
    <x v="3"/>
    <n v="9.36"/>
    <n v="119.67"/>
    <n v="129.03"/>
    <n v="2"/>
    <n v="0"/>
    <n v="0"/>
    <n v="0"/>
    <x v="0"/>
    <x v="0"/>
    <x v="0"/>
    <x v="0"/>
    <x v="0"/>
    <x v="0"/>
    <x v="0"/>
    <x v="0"/>
    <x v="0"/>
    <x v="0"/>
  </r>
  <r>
    <x v="0"/>
    <x v="5"/>
    <x v="2"/>
    <x v="16"/>
    <x v="3"/>
    <n v="13139.4"/>
    <n v="1868.12"/>
    <n v="15007.52"/>
    <n v="84"/>
    <n v="43400"/>
    <n v="303800"/>
    <n v="0.35"/>
    <x v="0"/>
    <x v="0"/>
    <x v="0"/>
    <x v="0"/>
    <x v="0"/>
    <x v="0"/>
    <x v="0"/>
    <x v="0"/>
    <x v="0"/>
    <x v="0"/>
  </r>
  <r>
    <x v="0"/>
    <x v="5"/>
    <x v="2"/>
    <x v="17"/>
    <x v="3"/>
    <n v="2455.6799999999998"/>
    <n v="1298.01"/>
    <n v="3753.6899999999996"/>
    <n v="77"/>
    <n v="39277"/>
    <n v="274939"/>
    <n v="0.1"/>
    <x v="0"/>
    <x v="0"/>
    <x v="0"/>
    <x v="0"/>
    <x v="0"/>
    <x v="0"/>
    <x v="0"/>
    <x v="0"/>
    <x v="0"/>
    <x v="0"/>
  </r>
  <r>
    <x v="0"/>
    <x v="5"/>
    <x v="2"/>
    <x v="18"/>
    <x v="3"/>
    <n v="415.7"/>
    <n v="331.15"/>
    <n v="746.84999999999991"/>
    <n v="16"/>
    <n v="0"/>
    <n v="0"/>
    <n v="0"/>
    <x v="0"/>
    <x v="0"/>
    <x v="0"/>
    <x v="0"/>
    <x v="0"/>
    <x v="0"/>
    <x v="0"/>
    <x v="0"/>
    <x v="0"/>
    <x v="0"/>
  </r>
  <r>
    <x v="0"/>
    <x v="5"/>
    <x v="3"/>
    <x v="19"/>
    <x v="3"/>
    <n v="5125.8999999999996"/>
    <n v="7152.17"/>
    <n v="12278.07"/>
    <n v="27"/>
    <n v="31000"/>
    <n v="310000"/>
    <n v="0.4"/>
    <x v="0"/>
    <x v="0"/>
    <x v="0"/>
    <x v="0"/>
    <x v="0"/>
    <x v="0"/>
    <x v="0"/>
    <x v="0"/>
    <x v="0"/>
    <x v="0"/>
  </r>
  <r>
    <x v="0"/>
    <x v="5"/>
    <x v="3"/>
    <x v="20"/>
    <x v="3"/>
    <n v="1223.8399999999999"/>
    <n v="35.36"/>
    <n v="1259.1999999999998"/>
    <n v="14"/>
    <n v="0"/>
    <n v="0"/>
    <n v="0"/>
    <x v="0"/>
    <x v="0"/>
    <x v="0"/>
    <x v="0"/>
    <x v="0"/>
    <x v="0"/>
    <x v="0"/>
    <x v="0"/>
    <x v="0"/>
    <x v="0"/>
  </r>
  <r>
    <x v="0"/>
    <x v="5"/>
    <x v="3"/>
    <x v="21"/>
    <x v="3"/>
    <n v="2457.59"/>
    <n v="579.20000000000005"/>
    <n v="3036.79"/>
    <n v="25"/>
    <n v="62000"/>
    <n v="620000"/>
    <n v="0.05"/>
    <x v="0"/>
    <x v="0"/>
    <x v="0"/>
    <x v="0"/>
    <x v="0"/>
    <x v="0"/>
    <x v="0"/>
    <x v="0"/>
    <x v="0"/>
    <x v="0"/>
  </r>
  <r>
    <x v="0"/>
    <x v="5"/>
    <x v="4"/>
    <x v="23"/>
    <x v="3"/>
    <n v="0"/>
    <n v="0"/>
    <n v="0"/>
    <n v="0"/>
    <n v="12710"/>
    <n v="88970"/>
    <n v="0"/>
    <x v="0"/>
    <x v="0"/>
    <x v="0"/>
    <x v="0"/>
    <x v="0"/>
    <x v="0"/>
    <x v="0"/>
    <x v="0"/>
    <x v="0"/>
    <x v="0"/>
  </r>
  <r>
    <x v="0"/>
    <x v="5"/>
    <x v="4"/>
    <x v="24"/>
    <x v="3"/>
    <n v="0"/>
    <n v="0"/>
    <n v="0"/>
    <n v="0"/>
    <n v="11377"/>
    <n v="79639"/>
    <n v="0"/>
    <x v="0"/>
    <x v="0"/>
    <x v="0"/>
    <x v="0"/>
    <x v="0"/>
    <x v="0"/>
    <x v="0"/>
    <x v="0"/>
    <x v="0"/>
    <x v="0"/>
  </r>
  <r>
    <x v="0"/>
    <x v="5"/>
    <x v="4"/>
    <x v="120"/>
    <x v="3"/>
    <n v="0"/>
    <n v="0"/>
    <n v="0"/>
    <n v="0"/>
    <e v="#N/A"/>
    <e v="#N/A"/>
    <n v="0"/>
    <x v="0"/>
    <x v="0"/>
    <x v="0"/>
    <x v="0"/>
    <x v="0"/>
    <x v="0"/>
    <x v="0"/>
    <x v="0"/>
    <x v="0"/>
    <x v="0"/>
  </r>
  <r>
    <x v="0"/>
    <x v="5"/>
    <x v="4"/>
    <x v="127"/>
    <x v="3"/>
    <n v="0"/>
    <n v="0"/>
    <n v="0"/>
    <n v="0"/>
    <e v="#N/A"/>
    <e v="#N/A"/>
    <n v="0"/>
    <x v="0"/>
    <x v="0"/>
    <x v="0"/>
    <x v="0"/>
    <x v="0"/>
    <x v="0"/>
    <x v="0"/>
    <x v="0"/>
    <x v="0"/>
    <x v="0"/>
  </r>
  <r>
    <x v="0"/>
    <x v="5"/>
    <x v="5"/>
    <x v="25"/>
    <x v="3"/>
    <n v="756"/>
    <n v="31.2"/>
    <n v="787.2"/>
    <n v="2"/>
    <n v="0"/>
    <n v="0"/>
    <n v="0"/>
    <x v="0"/>
    <x v="0"/>
    <x v="0"/>
    <x v="0"/>
    <x v="0"/>
    <x v="0"/>
    <x v="0"/>
    <x v="0"/>
    <x v="0"/>
    <x v="0"/>
  </r>
  <r>
    <x v="0"/>
    <x v="5"/>
    <x v="5"/>
    <x v="26"/>
    <x v="3"/>
    <n v="0"/>
    <n v="0"/>
    <n v="0"/>
    <n v="0"/>
    <n v="0"/>
    <n v="0"/>
    <n v="0"/>
    <x v="0"/>
    <x v="0"/>
    <x v="0"/>
    <x v="0"/>
    <x v="0"/>
    <x v="0"/>
    <x v="0"/>
    <x v="0"/>
    <x v="0"/>
    <x v="0"/>
  </r>
  <r>
    <x v="0"/>
    <x v="5"/>
    <x v="5"/>
    <x v="27"/>
    <x v="3"/>
    <n v="99.9"/>
    <n v="0"/>
    <n v="99.9"/>
    <n v="3"/>
    <n v="16523"/>
    <n v="165230"/>
    <n v="0.01"/>
    <x v="0"/>
    <x v="0"/>
    <x v="0"/>
    <x v="0"/>
    <x v="0"/>
    <x v="0"/>
    <x v="0"/>
    <x v="0"/>
    <x v="0"/>
    <x v="0"/>
  </r>
  <r>
    <x v="0"/>
    <x v="5"/>
    <x v="5"/>
    <x v="29"/>
    <x v="3"/>
    <n v="0"/>
    <n v="0"/>
    <n v="0"/>
    <n v="0"/>
    <n v="0"/>
    <n v="0"/>
    <n v="0"/>
    <x v="0"/>
    <x v="0"/>
    <x v="0"/>
    <x v="0"/>
    <x v="0"/>
    <x v="0"/>
    <x v="0"/>
    <x v="0"/>
    <x v="0"/>
    <x v="0"/>
  </r>
  <r>
    <x v="0"/>
    <x v="5"/>
    <x v="6"/>
    <x v="30"/>
    <x v="3"/>
    <n v="11367.08"/>
    <n v="18753.75"/>
    <n v="30120.83"/>
    <n v="77"/>
    <n v="0"/>
    <n v="0"/>
    <n v="0"/>
    <x v="0"/>
    <x v="0"/>
    <x v="0"/>
    <x v="0"/>
    <x v="0"/>
    <x v="0"/>
    <x v="0"/>
    <x v="0"/>
    <x v="0"/>
    <x v="0"/>
  </r>
  <r>
    <x v="0"/>
    <x v="5"/>
    <x v="6"/>
    <x v="31"/>
    <x v="3"/>
    <n v="40657.440000000002"/>
    <n v="57153.21"/>
    <n v="97810.65"/>
    <n v="264"/>
    <n v="34100"/>
    <n v="238700"/>
    <n v="2.87"/>
    <x v="0"/>
    <x v="0"/>
    <x v="0"/>
    <x v="0"/>
    <x v="0"/>
    <x v="0"/>
    <x v="0"/>
    <x v="0"/>
    <x v="0"/>
    <x v="0"/>
  </r>
  <r>
    <x v="0"/>
    <x v="5"/>
    <x v="6"/>
    <x v="32"/>
    <x v="3"/>
    <n v="29855.34"/>
    <n v="38758.61"/>
    <n v="68613.95"/>
    <n v="276"/>
    <n v="17577"/>
    <n v="123039"/>
    <n v="3.9"/>
    <x v="0"/>
    <x v="0"/>
    <x v="0"/>
    <x v="0"/>
    <x v="0"/>
    <x v="0"/>
    <x v="0"/>
    <x v="0"/>
    <x v="0"/>
    <x v="0"/>
  </r>
  <r>
    <x v="0"/>
    <x v="5"/>
    <x v="6"/>
    <x v="33"/>
    <x v="3"/>
    <n v="20134.5"/>
    <n v="3975.38"/>
    <n v="24109.88"/>
    <n v="54"/>
    <n v="0"/>
    <n v="0"/>
    <n v="0"/>
    <x v="0"/>
    <x v="0"/>
    <x v="0"/>
    <x v="0"/>
    <x v="0"/>
    <x v="0"/>
    <x v="0"/>
    <x v="0"/>
    <x v="0"/>
    <x v="0"/>
  </r>
  <r>
    <x v="0"/>
    <x v="5"/>
    <x v="6"/>
    <x v="140"/>
    <x v="3"/>
    <n v="873.9"/>
    <n v="0"/>
    <n v="873.9"/>
    <n v="2"/>
    <e v="#N/A"/>
    <e v="#N/A"/>
    <n v="0"/>
    <x v="0"/>
    <x v="0"/>
    <x v="0"/>
    <x v="0"/>
    <x v="0"/>
    <x v="0"/>
    <x v="0"/>
    <x v="0"/>
    <x v="0"/>
    <x v="0"/>
  </r>
  <r>
    <x v="0"/>
    <x v="5"/>
    <x v="7"/>
    <x v="34"/>
    <x v="3"/>
    <n v="0"/>
    <n v="53.95"/>
    <n v="53.95"/>
    <n v="1"/>
    <n v="67177"/>
    <n v="470239"/>
    <n v="0"/>
    <x v="0"/>
    <x v="0"/>
    <x v="0"/>
    <x v="0"/>
    <x v="0"/>
    <x v="0"/>
    <x v="0"/>
    <x v="0"/>
    <x v="0"/>
    <x v="0"/>
  </r>
  <r>
    <x v="0"/>
    <x v="5"/>
    <x v="8"/>
    <x v="35"/>
    <x v="3"/>
    <n v="932.64"/>
    <n v="1159.3399999999999"/>
    <n v="2091.98"/>
    <n v="18"/>
    <n v="0"/>
    <n v="0"/>
    <n v="0"/>
    <x v="0"/>
    <x v="0"/>
    <x v="0"/>
    <x v="0"/>
    <x v="0"/>
    <x v="0"/>
    <x v="0"/>
    <x v="0"/>
    <x v="0"/>
    <x v="0"/>
  </r>
  <r>
    <x v="0"/>
    <x v="5"/>
    <x v="8"/>
    <x v="36"/>
    <x v="3"/>
    <n v="2281.75"/>
    <n v="676.8"/>
    <n v="2958.55"/>
    <n v="58"/>
    <n v="0"/>
    <n v="0"/>
    <n v="0"/>
    <x v="0"/>
    <x v="0"/>
    <x v="0"/>
    <x v="0"/>
    <x v="0"/>
    <x v="0"/>
    <x v="0"/>
    <x v="0"/>
    <x v="0"/>
    <x v="0"/>
  </r>
  <r>
    <x v="0"/>
    <x v="5"/>
    <x v="9"/>
    <x v="37"/>
    <x v="3"/>
    <n v="14445.67"/>
    <n v="4397.7700000000004"/>
    <n v="18843.440000000002"/>
    <n v="37"/>
    <n v="32023"/>
    <n v="224161"/>
    <n v="0.59"/>
    <x v="0"/>
    <x v="0"/>
    <x v="0"/>
    <x v="0"/>
    <x v="0"/>
    <x v="0"/>
    <x v="0"/>
    <x v="0"/>
    <x v="0"/>
    <x v="0"/>
  </r>
  <r>
    <x v="0"/>
    <x v="5"/>
    <x v="9"/>
    <x v="38"/>
    <x v="3"/>
    <n v="0"/>
    <n v="0"/>
    <n v="0"/>
    <n v="0"/>
    <n v="0"/>
    <n v="0"/>
    <n v="0"/>
    <x v="0"/>
    <x v="0"/>
    <x v="0"/>
    <x v="0"/>
    <x v="0"/>
    <x v="0"/>
    <x v="0"/>
    <x v="0"/>
    <x v="0"/>
    <x v="0"/>
  </r>
  <r>
    <x v="0"/>
    <x v="5"/>
    <x v="9"/>
    <x v="39"/>
    <x v="3"/>
    <n v="8623.1200000000008"/>
    <n v="9530.76"/>
    <n v="18153.88"/>
    <n v="37"/>
    <n v="18352"/>
    <n v="128464"/>
    <n v="0.99"/>
    <x v="0"/>
    <x v="0"/>
    <x v="0"/>
    <x v="0"/>
    <x v="0"/>
    <x v="0"/>
    <x v="0"/>
    <x v="0"/>
    <x v="0"/>
    <x v="0"/>
  </r>
  <r>
    <x v="0"/>
    <x v="5"/>
    <x v="9"/>
    <x v="40"/>
    <x v="3"/>
    <n v="6972.55"/>
    <n v="5366.06"/>
    <n v="12338.61"/>
    <n v="23"/>
    <n v="28923"/>
    <n v="202461"/>
    <n v="0.43"/>
    <x v="0"/>
    <x v="0"/>
    <x v="0"/>
    <x v="0"/>
    <x v="0"/>
    <x v="0"/>
    <x v="0"/>
    <x v="0"/>
    <x v="0"/>
    <x v="0"/>
  </r>
  <r>
    <x v="0"/>
    <x v="5"/>
    <x v="9"/>
    <x v="41"/>
    <x v="3"/>
    <n v="1410.1"/>
    <n v="1234.9000000000001"/>
    <n v="2645"/>
    <n v="4"/>
    <n v="0"/>
    <n v="0"/>
    <n v="0"/>
    <x v="0"/>
    <x v="0"/>
    <x v="0"/>
    <x v="0"/>
    <x v="0"/>
    <x v="0"/>
    <x v="0"/>
    <x v="0"/>
    <x v="0"/>
    <x v="0"/>
  </r>
  <r>
    <x v="0"/>
    <x v="5"/>
    <x v="9"/>
    <x v="141"/>
    <x v="3"/>
    <n v="0"/>
    <n v="749.25"/>
    <n v="749.25"/>
    <n v="1"/>
    <e v="#N/A"/>
    <e v="#N/A"/>
    <n v="0"/>
    <x v="0"/>
    <x v="0"/>
    <x v="0"/>
    <x v="0"/>
    <x v="0"/>
    <x v="0"/>
    <x v="0"/>
    <x v="0"/>
    <x v="0"/>
    <x v="0"/>
  </r>
  <r>
    <x v="0"/>
    <x v="5"/>
    <x v="10"/>
    <x v="42"/>
    <x v="3"/>
    <n v="278.85000000000002"/>
    <n v="209.55"/>
    <n v="488.40000000000003"/>
    <n v="11"/>
    <n v="0"/>
    <n v="0"/>
    <n v="0"/>
    <x v="0"/>
    <x v="0"/>
    <x v="0"/>
    <x v="0"/>
    <x v="0"/>
    <x v="0"/>
    <x v="0"/>
    <x v="0"/>
    <x v="0"/>
    <x v="0"/>
  </r>
  <r>
    <x v="0"/>
    <x v="5"/>
    <x v="10"/>
    <x v="43"/>
    <x v="3"/>
    <n v="5079.8999999999996"/>
    <n v="593.96"/>
    <n v="5673.86"/>
    <n v="23"/>
    <n v="0"/>
    <n v="0"/>
    <n v="0"/>
    <x v="0"/>
    <x v="0"/>
    <x v="0"/>
    <x v="0"/>
    <x v="0"/>
    <x v="0"/>
    <x v="0"/>
    <x v="0"/>
    <x v="0"/>
    <x v="0"/>
  </r>
  <r>
    <x v="0"/>
    <x v="5"/>
    <x v="10"/>
    <x v="44"/>
    <x v="3"/>
    <n v="3146.63"/>
    <n v="975.57"/>
    <n v="4122.2"/>
    <n v="33"/>
    <n v="23777"/>
    <n v="237770"/>
    <n v="0.17"/>
    <x v="0"/>
    <x v="0"/>
    <x v="0"/>
    <x v="0"/>
    <x v="0"/>
    <x v="0"/>
    <x v="0"/>
    <x v="0"/>
    <x v="0"/>
    <x v="0"/>
  </r>
  <r>
    <x v="0"/>
    <x v="5"/>
    <x v="10"/>
    <x v="45"/>
    <x v="3"/>
    <n v="899.36"/>
    <n v="524.14"/>
    <n v="1423.5"/>
    <n v="15"/>
    <n v="0"/>
    <n v="0"/>
    <n v="0"/>
    <x v="0"/>
    <x v="0"/>
    <x v="0"/>
    <x v="0"/>
    <x v="0"/>
    <x v="0"/>
    <x v="0"/>
    <x v="0"/>
    <x v="0"/>
    <x v="0"/>
  </r>
  <r>
    <x v="0"/>
    <x v="5"/>
    <x v="10"/>
    <x v="46"/>
    <x v="3"/>
    <n v="842.58"/>
    <n v="101.52"/>
    <n v="944.1"/>
    <n v="13"/>
    <n v="0"/>
    <n v="0"/>
    <n v="0"/>
    <x v="0"/>
    <x v="0"/>
    <x v="0"/>
    <x v="0"/>
    <x v="0"/>
    <x v="0"/>
    <x v="0"/>
    <x v="0"/>
    <x v="0"/>
    <x v="0"/>
  </r>
  <r>
    <x v="0"/>
    <x v="5"/>
    <x v="10"/>
    <x v="47"/>
    <x v="3"/>
    <n v="17.760000000000002"/>
    <n v="128.63999999999999"/>
    <n v="146.39999999999998"/>
    <n v="4"/>
    <n v="0"/>
    <n v="0"/>
    <n v="0"/>
    <x v="0"/>
    <x v="0"/>
    <x v="0"/>
    <x v="0"/>
    <x v="0"/>
    <x v="0"/>
    <x v="0"/>
    <x v="0"/>
    <x v="0"/>
    <x v="0"/>
  </r>
  <r>
    <x v="0"/>
    <x v="5"/>
    <x v="10"/>
    <x v="48"/>
    <x v="3"/>
    <n v="89.1"/>
    <n v="0"/>
    <n v="89.1"/>
    <n v="1"/>
    <n v="33077"/>
    <n v="330770"/>
    <n v="0"/>
    <x v="0"/>
    <x v="0"/>
    <x v="0"/>
    <x v="0"/>
    <x v="0"/>
    <x v="0"/>
    <x v="0"/>
    <x v="0"/>
    <x v="0"/>
    <x v="0"/>
  </r>
  <r>
    <x v="0"/>
    <x v="5"/>
    <x v="10"/>
    <x v="49"/>
    <x v="3"/>
    <n v="710.2"/>
    <n v="595.36"/>
    <n v="1305.56"/>
    <n v="12"/>
    <n v="67177"/>
    <n v="671770"/>
    <n v="0.02"/>
    <x v="0"/>
    <x v="0"/>
    <x v="0"/>
    <x v="0"/>
    <x v="0"/>
    <x v="0"/>
    <x v="0"/>
    <x v="0"/>
    <x v="0"/>
    <x v="0"/>
  </r>
  <r>
    <x v="0"/>
    <x v="5"/>
    <x v="10"/>
    <x v="50"/>
    <x v="3"/>
    <n v="0"/>
    <n v="0"/>
    <n v="0"/>
    <n v="0"/>
    <n v="36177"/>
    <n v="361770"/>
    <n v="0"/>
    <x v="0"/>
    <x v="0"/>
    <x v="0"/>
    <x v="0"/>
    <x v="0"/>
    <x v="0"/>
    <x v="0"/>
    <x v="0"/>
    <x v="0"/>
    <x v="0"/>
  </r>
  <r>
    <x v="0"/>
    <x v="5"/>
    <x v="10"/>
    <x v="51"/>
    <x v="3"/>
    <n v="0"/>
    <n v="0"/>
    <n v="0"/>
    <n v="0"/>
    <n v="14477"/>
    <n v="144770"/>
    <n v="0"/>
    <x v="0"/>
    <x v="0"/>
    <x v="0"/>
    <x v="0"/>
    <x v="0"/>
    <x v="0"/>
    <x v="0"/>
    <x v="0"/>
    <x v="0"/>
    <x v="0"/>
  </r>
  <r>
    <x v="0"/>
    <x v="5"/>
    <x v="11"/>
    <x v="52"/>
    <x v="3"/>
    <n v="262.24"/>
    <n v="163.05000000000001"/>
    <n v="425.29"/>
    <n v="7"/>
    <n v="0"/>
    <n v="0"/>
    <n v="0"/>
    <x v="0"/>
    <x v="0"/>
    <x v="0"/>
    <x v="0"/>
    <x v="0"/>
    <x v="0"/>
    <x v="0"/>
    <x v="0"/>
    <x v="0"/>
    <x v="0"/>
  </r>
  <r>
    <x v="0"/>
    <x v="5"/>
    <x v="12"/>
    <x v="53"/>
    <x v="3"/>
    <n v="27"/>
    <n v="0"/>
    <n v="27"/>
    <n v="1"/>
    <n v="0"/>
    <n v="0"/>
    <n v="0"/>
    <x v="0"/>
    <x v="0"/>
    <x v="0"/>
    <x v="0"/>
    <x v="0"/>
    <x v="0"/>
    <x v="0"/>
    <x v="0"/>
    <x v="0"/>
    <x v="0"/>
  </r>
  <r>
    <x v="0"/>
    <x v="5"/>
    <x v="12"/>
    <x v="54"/>
    <x v="3"/>
    <n v="0"/>
    <n v="0"/>
    <n v="0"/>
    <n v="0"/>
    <n v="0"/>
    <n v="0"/>
    <n v="0"/>
    <x v="0"/>
    <x v="0"/>
    <x v="0"/>
    <x v="0"/>
    <x v="0"/>
    <x v="0"/>
    <x v="0"/>
    <x v="0"/>
    <x v="0"/>
    <x v="0"/>
  </r>
  <r>
    <x v="0"/>
    <x v="5"/>
    <x v="12"/>
    <x v="55"/>
    <x v="3"/>
    <n v="0"/>
    <n v="0"/>
    <n v="0"/>
    <n v="0"/>
    <n v="0"/>
    <n v="0"/>
    <n v="0"/>
    <x v="0"/>
    <x v="0"/>
    <x v="0"/>
    <x v="0"/>
    <x v="0"/>
    <x v="0"/>
    <x v="0"/>
    <x v="0"/>
    <x v="0"/>
    <x v="0"/>
  </r>
  <r>
    <x v="0"/>
    <x v="5"/>
    <x v="13"/>
    <x v="70"/>
    <x v="3"/>
    <n v="0"/>
    <n v="0"/>
    <n v="0"/>
    <n v="0"/>
    <n v="62000"/>
    <n v="620000"/>
    <n v="0"/>
    <x v="0"/>
    <x v="0"/>
    <x v="0"/>
    <x v="0"/>
    <x v="0"/>
    <x v="0"/>
    <x v="0"/>
    <x v="0"/>
    <x v="0"/>
    <x v="0"/>
  </r>
  <r>
    <x v="0"/>
    <x v="5"/>
    <x v="13"/>
    <x v="56"/>
    <x v="3"/>
    <n v="0"/>
    <n v="0"/>
    <n v="0"/>
    <n v="0"/>
    <n v="0"/>
    <n v="0"/>
    <n v="0"/>
    <x v="0"/>
    <x v="0"/>
    <x v="0"/>
    <x v="0"/>
    <x v="0"/>
    <x v="0"/>
    <x v="0"/>
    <x v="0"/>
    <x v="0"/>
    <x v="0"/>
  </r>
  <r>
    <x v="0"/>
    <x v="5"/>
    <x v="13"/>
    <x v="57"/>
    <x v="3"/>
    <n v="4411.82"/>
    <n v="1384.88"/>
    <n v="5796.7"/>
    <n v="30"/>
    <n v="24273"/>
    <n v="242730"/>
    <n v="0.24"/>
    <x v="0"/>
    <x v="0"/>
    <x v="0"/>
    <x v="0"/>
    <x v="0"/>
    <x v="0"/>
    <x v="0"/>
    <x v="0"/>
    <x v="0"/>
    <x v="0"/>
  </r>
  <r>
    <x v="0"/>
    <x v="5"/>
    <x v="13"/>
    <x v="58"/>
    <x v="3"/>
    <n v="1283.8800000000001"/>
    <n v="3166.82"/>
    <n v="4450.7000000000007"/>
    <n v="36"/>
    <n v="0"/>
    <n v="0"/>
    <n v="0"/>
    <x v="0"/>
    <x v="0"/>
    <x v="0"/>
    <x v="0"/>
    <x v="0"/>
    <x v="0"/>
    <x v="0"/>
    <x v="0"/>
    <x v="0"/>
    <x v="0"/>
  </r>
  <r>
    <x v="0"/>
    <x v="5"/>
    <x v="34"/>
    <x v="129"/>
    <x v="3"/>
    <n v="0"/>
    <n v="0"/>
    <n v="0"/>
    <n v="0"/>
    <e v="#N/A"/>
    <e v="#N/A"/>
    <n v="0"/>
    <x v="0"/>
    <x v="0"/>
    <x v="0"/>
    <x v="0"/>
    <x v="0"/>
    <x v="0"/>
    <x v="0"/>
    <x v="0"/>
    <x v="0"/>
    <x v="0"/>
  </r>
  <r>
    <x v="0"/>
    <x v="5"/>
    <x v="14"/>
    <x v="130"/>
    <x v="3"/>
    <n v="773.85"/>
    <n v="3184.8"/>
    <n v="3958.65"/>
    <n v="87"/>
    <e v="#N/A"/>
    <e v="#N/A"/>
    <n v="0"/>
    <x v="0"/>
    <x v="0"/>
    <x v="0"/>
    <x v="0"/>
    <x v="0"/>
    <x v="0"/>
    <x v="0"/>
    <x v="0"/>
    <x v="0"/>
    <x v="0"/>
  </r>
  <r>
    <x v="0"/>
    <x v="5"/>
    <x v="15"/>
    <x v="60"/>
    <x v="3"/>
    <n v="0"/>
    <n v="0"/>
    <n v="0"/>
    <n v="0"/>
    <n v="0"/>
    <n v="0"/>
    <n v="0"/>
    <x v="0"/>
    <x v="0"/>
    <x v="0"/>
    <x v="0"/>
    <x v="0"/>
    <x v="0"/>
    <x v="0"/>
    <x v="0"/>
    <x v="0"/>
    <x v="0"/>
  </r>
  <r>
    <x v="0"/>
    <x v="5"/>
    <x v="16"/>
    <x v="61"/>
    <x v="3"/>
    <n v="307.39999999999998"/>
    <n v="652.79999999999995"/>
    <n v="960.19999999999993"/>
    <n v="5"/>
    <n v="0"/>
    <n v="0"/>
    <n v="0"/>
    <x v="0"/>
    <x v="0"/>
    <x v="0"/>
    <x v="0"/>
    <x v="0"/>
    <x v="0"/>
    <x v="0"/>
    <x v="0"/>
    <x v="0"/>
    <x v="0"/>
  </r>
  <r>
    <x v="0"/>
    <x v="5"/>
    <x v="35"/>
    <x v="34"/>
    <x v="3"/>
    <n v="0"/>
    <n v="0"/>
    <n v="0"/>
    <n v="0"/>
    <n v="67177"/>
    <e v="#N/A"/>
    <n v="0"/>
    <x v="0"/>
    <x v="0"/>
    <x v="0"/>
    <x v="0"/>
    <x v="0"/>
    <x v="0"/>
    <x v="0"/>
    <x v="0"/>
    <x v="0"/>
    <x v="0"/>
  </r>
  <r>
    <x v="0"/>
    <x v="5"/>
    <x v="17"/>
    <x v="62"/>
    <x v="3"/>
    <n v="120.24"/>
    <n v="152.62"/>
    <n v="272.86"/>
    <n v="23"/>
    <n v="0"/>
    <n v="0"/>
    <n v="0"/>
    <x v="0"/>
    <x v="0"/>
    <x v="0"/>
    <x v="0"/>
    <x v="0"/>
    <x v="0"/>
    <x v="0"/>
    <x v="0"/>
    <x v="0"/>
    <x v="0"/>
  </r>
  <r>
    <x v="0"/>
    <x v="5"/>
    <x v="17"/>
    <x v="63"/>
    <x v="3"/>
    <n v="1010"/>
    <n v="263.3"/>
    <n v="1273.3"/>
    <n v="10"/>
    <n v="0"/>
    <n v="0"/>
    <n v="0"/>
    <x v="0"/>
    <x v="0"/>
    <x v="0"/>
    <x v="0"/>
    <x v="0"/>
    <x v="0"/>
    <x v="0"/>
    <x v="0"/>
    <x v="0"/>
    <x v="0"/>
  </r>
  <r>
    <x v="0"/>
    <x v="5"/>
    <x v="18"/>
    <x v="64"/>
    <x v="3"/>
    <n v="7600.79"/>
    <n v="1575.03"/>
    <n v="9175.82"/>
    <n v="76"/>
    <n v="22723"/>
    <n v="159061"/>
    <n v="0.4"/>
    <x v="0"/>
    <x v="0"/>
    <x v="0"/>
    <x v="0"/>
    <x v="0"/>
    <x v="0"/>
    <x v="0"/>
    <x v="0"/>
    <x v="0"/>
    <x v="0"/>
  </r>
  <r>
    <x v="0"/>
    <x v="5"/>
    <x v="18"/>
    <x v="65"/>
    <x v="3"/>
    <n v="0"/>
    <n v="0"/>
    <n v="0"/>
    <n v="0"/>
    <n v="0"/>
    <n v="0"/>
    <n v="0"/>
    <x v="0"/>
    <x v="0"/>
    <x v="0"/>
    <x v="0"/>
    <x v="0"/>
    <x v="0"/>
    <x v="0"/>
    <x v="0"/>
    <x v="0"/>
    <x v="0"/>
  </r>
  <r>
    <x v="0"/>
    <x v="5"/>
    <x v="19"/>
    <x v="66"/>
    <x v="3"/>
    <n v="89.1"/>
    <n v="190.69"/>
    <n v="279.78999999999996"/>
    <n v="9"/>
    <n v="0"/>
    <n v="0"/>
    <n v="0"/>
    <x v="0"/>
    <x v="0"/>
    <x v="0"/>
    <x v="0"/>
    <x v="0"/>
    <x v="0"/>
    <x v="0"/>
    <x v="0"/>
    <x v="0"/>
    <x v="0"/>
  </r>
  <r>
    <x v="0"/>
    <x v="5"/>
    <x v="20"/>
    <x v="67"/>
    <x v="3"/>
    <n v="51362.98"/>
    <n v="19047.79"/>
    <n v="70410.77"/>
    <n v="44"/>
    <n v="0"/>
    <n v="0"/>
    <n v="0"/>
    <x v="0"/>
    <x v="0"/>
    <x v="0"/>
    <x v="0"/>
    <x v="0"/>
    <x v="0"/>
    <x v="0"/>
    <x v="0"/>
    <x v="0"/>
    <x v="0"/>
  </r>
  <r>
    <x v="0"/>
    <x v="5"/>
    <x v="20"/>
    <x v="68"/>
    <x v="3"/>
    <n v="129222.5"/>
    <n v="60051.53"/>
    <n v="189274.03"/>
    <n v="106"/>
    <n v="0"/>
    <n v="0"/>
    <n v="0"/>
    <x v="0"/>
    <x v="0"/>
    <x v="0"/>
    <x v="0"/>
    <x v="0"/>
    <x v="0"/>
    <x v="0"/>
    <x v="0"/>
    <x v="0"/>
    <x v="0"/>
  </r>
  <r>
    <x v="0"/>
    <x v="5"/>
    <x v="21"/>
    <x v="69"/>
    <x v="3"/>
    <n v="4232.82"/>
    <n v="5655.8"/>
    <n v="9888.619999999999"/>
    <n v="56"/>
    <n v="31000"/>
    <n v="310000"/>
    <n v="0.32"/>
    <x v="0"/>
    <x v="0"/>
    <x v="0"/>
    <x v="0"/>
    <x v="0"/>
    <x v="0"/>
    <x v="0"/>
    <x v="0"/>
    <x v="0"/>
    <x v="0"/>
  </r>
  <r>
    <x v="0"/>
    <x v="5"/>
    <x v="21"/>
    <x v="70"/>
    <x v="3"/>
    <n v="3798.13"/>
    <n v="3773.22"/>
    <n v="7571.35"/>
    <n v="27"/>
    <n v="62000"/>
    <n v="620000"/>
    <n v="0.12"/>
    <x v="0"/>
    <x v="0"/>
    <x v="0"/>
    <x v="0"/>
    <x v="0"/>
    <x v="0"/>
    <x v="0"/>
    <x v="0"/>
    <x v="0"/>
    <x v="0"/>
  </r>
  <r>
    <x v="0"/>
    <x v="5"/>
    <x v="21"/>
    <x v="71"/>
    <x v="3"/>
    <n v="2982.86"/>
    <n v="4141.7700000000004"/>
    <n v="7124.630000000001"/>
    <n v="24"/>
    <n v="50623"/>
    <n v="506230"/>
    <n v="0.14000000000000001"/>
    <x v="0"/>
    <x v="0"/>
    <x v="0"/>
    <x v="0"/>
    <x v="0"/>
    <x v="0"/>
    <x v="0"/>
    <x v="0"/>
    <x v="0"/>
    <x v="0"/>
  </r>
  <r>
    <x v="0"/>
    <x v="5"/>
    <x v="21"/>
    <x v="72"/>
    <x v="3"/>
    <n v="4333.1400000000003"/>
    <n v="5784.26"/>
    <n v="10117.400000000001"/>
    <n v="51"/>
    <n v="29977"/>
    <n v="299770"/>
    <n v="0.34"/>
    <x v="0"/>
    <x v="0"/>
    <x v="0"/>
    <x v="0"/>
    <x v="0"/>
    <x v="0"/>
    <x v="0"/>
    <x v="0"/>
    <x v="0"/>
    <x v="0"/>
  </r>
  <r>
    <x v="0"/>
    <x v="5"/>
    <x v="21"/>
    <x v="73"/>
    <x v="3"/>
    <n v="2655.9"/>
    <n v="1867.14"/>
    <n v="4523.04"/>
    <n v="22"/>
    <n v="27900"/>
    <n v="279000"/>
    <n v="0.16"/>
    <x v="0"/>
    <x v="0"/>
    <x v="0"/>
    <x v="0"/>
    <x v="0"/>
    <x v="0"/>
    <x v="0"/>
    <x v="0"/>
    <x v="0"/>
    <x v="0"/>
  </r>
  <r>
    <x v="0"/>
    <x v="5"/>
    <x v="21"/>
    <x v="137"/>
    <x v="3"/>
    <n v="44.16"/>
    <n v="397.44"/>
    <n v="441.6"/>
    <n v="1"/>
    <e v="#N/A"/>
    <e v="#N/A"/>
    <n v="0"/>
    <x v="0"/>
    <x v="0"/>
    <x v="0"/>
    <x v="0"/>
    <x v="0"/>
    <x v="0"/>
    <x v="0"/>
    <x v="0"/>
    <x v="0"/>
    <x v="0"/>
  </r>
  <r>
    <x v="0"/>
    <x v="5"/>
    <x v="21"/>
    <x v="142"/>
    <x v="3"/>
    <n v="115.68"/>
    <n v="2498.2199999999998"/>
    <n v="2613.8999999999996"/>
    <n v="9"/>
    <e v="#N/A"/>
    <e v="#N/A"/>
    <n v="0"/>
    <x v="0"/>
    <x v="0"/>
    <x v="0"/>
    <x v="0"/>
    <x v="0"/>
    <x v="0"/>
    <x v="0"/>
    <x v="0"/>
    <x v="0"/>
    <x v="0"/>
  </r>
  <r>
    <x v="0"/>
    <x v="5"/>
    <x v="22"/>
    <x v="74"/>
    <x v="3"/>
    <n v="428.6"/>
    <n v="3658.06"/>
    <n v="4086.66"/>
    <n v="6"/>
    <n v="13423"/>
    <n v="134230"/>
    <n v="0.3"/>
    <x v="0"/>
    <x v="0"/>
    <x v="0"/>
    <x v="0"/>
    <x v="0"/>
    <x v="0"/>
    <x v="0"/>
    <x v="0"/>
    <x v="0"/>
    <x v="0"/>
  </r>
  <r>
    <x v="0"/>
    <x v="5"/>
    <x v="22"/>
    <x v="75"/>
    <x v="3"/>
    <n v="52.48"/>
    <n v="472.32"/>
    <n v="524.79999999999995"/>
    <n v="3"/>
    <n v="14477"/>
    <n v="144770"/>
    <n v="0.04"/>
    <x v="0"/>
    <x v="0"/>
    <x v="0"/>
    <x v="0"/>
    <x v="0"/>
    <x v="0"/>
    <x v="0"/>
    <x v="0"/>
    <x v="0"/>
    <x v="0"/>
  </r>
  <r>
    <x v="0"/>
    <x v="5"/>
    <x v="22"/>
    <x v="72"/>
    <x v="3"/>
    <n v="0"/>
    <n v="0"/>
    <n v="0"/>
    <n v="0"/>
    <n v="29977"/>
    <n v="299770"/>
    <n v="0"/>
    <x v="0"/>
    <x v="0"/>
    <x v="0"/>
    <x v="0"/>
    <x v="0"/>
    <x v="0"/>
    <x v="0"/>
    <x v="0"/>
    <x v="0"/>
    <x v="0"/>
  </r>
  <r>
    <x v="0"/>
    <x v="5"/>
    <x v="22"/>
    <x v="76"/>
    <x v="3"/>
    <n v="1820.9"/>
    <n v="1381.7"/>
    <n v="3202.6000000000004"/>
    <n v="18"/>
    <n v="13950"/>
    <n v="139500"/>
    <n v="0.23"/>
    <x v="0"/>
    <x v="0"/>
    <x v="0"/>
    <x v="0"/>
    <x v="0"/>
    <x v="0"/>
    <x v="0"/>
    <x v="0"/>
    <x v="0"/>
    <x v="0"/>
  </r>
  <r>
    <x v="0"/>
    <x v="5"/>
    <x v="22"/>
    <x v="121"/>
    <x v="3"/>
    <n v="1909.73"/>
    <n v="1147.83"/>
    <n v="3057.56"/>
    <n v="17"/>
    <e v="#N/A"/>
    <e v="#N/A"/>
    <n v="0"/>
    <x v="0"/>
    <x v="0"/>
    <x v="0"/>
    <x v="0"/>
    <x v="0"/>
    <x v="0"/>
    <x v="0"/>
    <x v="0"/>
    <x v="0"/>
    <x v="0"/>
  </r>
  <r>
    <x v="0"/>
    <x v="5"/>
    <x v="22"/>
    <x v="137"/>
    <x v="3"/>
    <n v="1292.5"/>
    <n v="539.17999999999995"/>
    <n v="1831.6799999999998"/>
    <n v="9"/>
    <e v="#N/A"/>
    <e v="#N/A"/>
    <n v="0"/>
    <x v="0"/>
    <x v="0"/>
    <x v="0"/>
    <x v="0"/>
    <x v="0"/>
    <x v="0"/>
    <x v="0"/>
    <x v="0"/>
    <x v="0"/>
    <x v="0"/>
  </r>
  <r>
    <x v="0"/>
    <x v="5"/>
    <x v="23"/>
    <x v="77"/>
    <x v="3"/>
    <n v="0"/>
    <n v="0"/>
    <n v="0"/>
    <n v="0"/>
    <n v="0"/>
    <n v="0"/>
    <n v="0"/>
    <x v="0"/>
    <x v="0"/>
    <x v="0"/>
    <x v="0"/>
    <x v="0"/>
    <x v="0"/>
    <x v="0"/>
    <x v="0"/>
    <x v="0"/>
    <x v="0"/>
  </r>
  <r>
    <x v="0"/>
    <x v="5"/>
    <x v="24"/>
    <x v="78"/>
    <x v="3"/>
    <n v="20770.919999999998"/>
    <n v="13949.36"/>
    <n v="34720.28"/>
    <n v="814"/>
    <n v="20677"/>
    <n v="144739"/>
    <n v="1.68"/>
    <x v="0"/>
    <x v="0"/>
    <x v="0"/>
    <x v="0"/>
    <x v="0"/>
    <x v="0"/>
    <x v="0"/>
    <x v="0"/>
    <x v="0"/>
    <x v="0"/>
  </r>
  <r>
    <x v="0"/>
    <x v="5"/>
    <x v="24"/>
    <x v="79"/>
    <x v="3"/>
    <n v="590.4"/>
    <n v="84.05"/>
    <n v="674.44999999999993"/>
    <n v="16"/>
    <n v="20150"/>
    <n v="141050"/>
    <n v="0.03"/>
    <x v="0"/>
    <x v="0"/>
    <x v="0"/>
    <x v="0"/>
    <x v="0"/>
    <x v="0"/>
    <x v="0"/>
    <x v="0"/>
    <x v="0"/>
    <x v="0"/>
  </r>
  <r>
    <x v="0"/>
    <x v="5"/>
    <x v="24"/>
    <x v="81"/>
    <x v="3"/>
    <n v="940.03"/>
    <n v="1803.1"/>
    <n v="2743.13"/>
    <n v="63"/>
    <n v="18600"/>
    <n v="130200"/>
    <n v="0.15"/>
    <x v="0"/>
    <x v="0"/>
    <x v="0"/>
    <x v="0"/>
    <x v="0"/>
    <x v="0"/>
    <x v="0"/>
    <x v="0"/>
    <x v="0"/>
    <x v="0"/>
  </r>
  <r>
    <x v="0"/>
    <x v="5"/>
    <x v="24"/>
    <x v="82"/>
    <x v="3"/>
    <n v="17436.61"/>
    <n v="12405.82"/>
    <n v="29842.43"/>
    <n v="730"/>
    <n v="18600"/>
    <n v="130200"/>
    <n v="1.6"/>
    <x v="0"/>
    <x v="0"/>
    <x v="0"/>
    <x v="0"/>
    <x v="0"/>
    <x v="0"/>
    <x v="0"/>
    <x v="0"/>
    <x v="0"/>
    <x v="0"/>
  </r>
  <r>
    <x v="0"/>
    <x v="5"/>
    <x v="24"/>
    <x v="122"/>
    <x v="3"/>
    <n v="4195.51"/>
    <n v="2322.15"/>
    <n v="6517.66"/>
    <n v="166"/>
    <e v="#N/A"/>
    <e v="#N/A"/>
    <n v="0"/>
    <x v="0"/>
    <x v="0"/>
    <x v="0"/>
    <x v="0"/>
    <x v="0"/>
    <x v="0"/>
    <x v="0"/>
    <x v="0"/>
    <x v="0"/>
    <x v="0"/>
  </r>
  <r>
    <x v="0"/>
    <x v="5"/>
    <x v="24"/>
    <x v="10"/>
    <x v="3"/>
    <n v="0"/>
    <n v="0"/>
    <n v="0"/>
    <n v="0"/>
    <n v="44423"/>
    <n v="310961"/>
    <n v="0"/>
    <x v="0"/>
    <x v="0"/>
    <x v="0"/>
    <x v="0"/>
    <x v="0"/>
    <x v="0"/>
    <x v="0"/>
    <x v="0"/>
    <x v="0"/>
    <x v="0"/>
  </r>
  <r>
    <x v="0"/>
    <x v="5"/>
    <x v="24"/>
    <x v="85"/>
    <x v="3"/>
    <n v="0"/>
    <n v="0"/>
    <n v="0"/>
    <n v="0"/>
    <n v="0"/>
    <n v="0"/>
    <n v="0"/>
    <x v="0"/>
    <x v="0"/>
    <x v="0"/>
    <x v="0"/>
    <x v="0"/>
    <x v="0"/>
    <x v="0"/>
    <x v="0"/>
    <x v="0"/>
    <x v="0"/>
  </r>
  <r>
    <x v="0"/>
    <x v="5"/>
    <x v="24"/>
    <x v="131"/>
    <x v="3"/>
    <n v="9076.27"/>
    <n v="4437.42"/>
    <n v="13513.69"/>
    <n v="291"/>
    <e v="#N/A"/>
    <e v="#N/A"/>
    <n v="0"/>
    <x v="0"/>
    <x v="0"/>
    <x v="0"/>
    <x v="0"/>
    <x v="0"/>
    <x v="0"/>
    <x v="0"/>
    <x v="0"/>
    <x v="0"/>
    <x v="0"/>
  </r>
  <r>
    <x v="0"/>
    <x v="5"/>
    <x v="24"/>
    <x v="86"/>
    <x v="3"/>
    <n v="6186"/>
    <n v="3623.84"/>
    <n v="9809.84"/>
    <n v="229"/>
    <n v="15500"/>
    <n v="108500"/>
    <n v="0.63"/>
    <x v="0"/>
    <x v="0"/>
    <x v="0"/>
    <x v="0"/>
    <x v="0"/>
    <x v="0"/>
    <x v="0"/>
    <x v="0"/>
    <x v="0"/>
    <x v="0"/>
  </r>
  <r>
    <x v="0"/>
    <x v="5"/>
    <x v="26"/>
    <x v="87"/>
    <x v="3"/>
    <n v="0"/>
    <n v="0"/>
    <n v="0"/>
    <n v="0"/>
    <n v="4650"/>
    <n v="32550"/>
    <n v="0"/>
    <x v="0"/>
    <x v="0"/>
    <x v="0"/>
    <x v="0"/>
    <x v="0"/>
    <x v="0"/>
    <x v="0"/>
    <x v="0"/>
    <x v="0"/>
    <x v="0"/>
  </r>
  <r>
    <x v="0"/>
    <x v="5"/>
    <x v="26"/>
    <x v="88"/>
    <x v="3"/>
    <n v="0"/>
    <n v="0"/>
    <n v="0"/>
    <n v="0"/>
    <n v="4650"/>
    <n v="32550"/>
    <n v="0"/>
    <x v="0"/>
    <x v="0"/>
    <x v="0"/>
    <x v="0"/>
    <x v="0"/>
    <x v="0"/>
    <x v="0"/>
    <x v="0"/>
    <x v="0"/>
    <x v="0"/>
  </r>
  <r>
    <x v="0"/>
    <x v="5"/>
    <x v="27"/>
    <x v="89"/>
    <x v="3"/>
    <n v="0"/>
    <n v="0"/>
    <n v="0"/>
    <n v="0"/>
    <n v="6727"/>
    <n v="47089"/>
    <n v="0"/>
    <x v="0"/>
    <x v="0"/>
    <x v="0"/>
    <x v="0"/>
    <x v="0"/>
    <x v="0"/>
    <x v="0"/>
    <x v="0"/>
    <x v="0"/>
    <x v="0"/>
  </r>
  <r>
    <x v="0"/>
    <x v="5"/>
    <x v="27"/>
    <x v="90"/>
    <x v="3"/>
    <n v="0"/>
    <n v="0"/>
    <n v="0"/>
    <n v="0"/>
    <n v="6727"/>
    <n v="47089"/>
    <n v="0"/>
    <x v="0"/>
    <x v="0"/>
    <x v="0"/>
    <x v="0"/>
    <x v="0"/>
    <x v="0"/>
    <x v="0"/>
    <x v="0"/>
    <x v="0"/>
    <x v="0"/>
  </r>
  <r>
    <x v="0"/>
    <x v="5"/>
    <x v="27"/>
    <x v="91"/>
    <x v="3"/>
    <n v="0"/>
    <n v="0"/>
    <n v="0"/>
    <n v="0"/>
    <n v="6727"/>
    <n v="47089"/>
    <n v="0"/>
    <x v="0"/>
    <x v="0"/>
    <x v="0"/>
    <x v="0"/>
    <x v="0"/>
    <x v="0"/>
    <x v="0"/>
    <x v="0"/>
    <x v="0"/>
    <x v="0"/>
  </r>
  <r>
    <x v="0"/>
    <x v="5"/>
    <x v="28"/>
    <x v="92"/>
    <x v="3"/>
    <n v="81"/>
    <n v="0"/>
    <n v="81"/>
    <n v="2"/>
    <n v="0"/>
    <n v="0"/>
    <n v="0"/>
    <x v="0"/>
    <x v="0"/>
    <x v="0"/>
    <x v="0"/>
    <x v="0"/>
    <x v="0"/>
    <x v="0"/>
    <x v="0"/>
    <x v="0"/>
    <x v="0"/>
  </r>
  <r>
    <x v="0"/>
    <x v="5"/>
    <x v="29"/>
    <x v="93"/>
    <x v="3"/>
    <n v="1700.02"/>
    <n v="765.48"/>
    <n v="2465.5"/>
    <n v="15"/>
    <n v="0"/>
    <n v="0"/>
    <n v="0"/>
    <x v="0"/>
    <x v="0"/>
    <x v="0"/>
    <x v="0"/>
    <x v="0"/>
    <x v="0"/>
    <x v="0"/>
    <x v="0"/>
    <x v="0"/>
    <x v="0"/>
  </r>
  <r>
    <x v="0"/>
    <x v="5"/>
    <x v="29"/>
    <x v="94"/>
    <x v="3"/>
    <n v="1550.08"/>
    <n v="437.35"/>
    <n v="1987.4299999999998"/>
    <n v="11"/>
    <n v="0"/>
    <n v="0"/>
    <n v="0"/>
    <x v="0"/>
    <x v="0"/>
    <x v="0"/>
    <x v="0"/>
    <x v="0"/>
    <x v="0"/>
    <x v="0"/>
    <x v="0"/>
    <x v="0"/>
    <x v="0"/>
  </r>
  <r>
    <x v="0"/>
    <x v="5"/>
    <x v="29"/>
    <x v="95"/>
    <x v="3"/>
    <n v="774.72"/>
    <n v="587.48"/>
    <n v="1362.2"/>
    <n v="7"/>
    <n v="0"/>
    <n v="0"/>
    <n v="0"/>
    <x v="0"/>
    <x v="0"/>
    <x v="0"/>
    <x v="0"/>
    <x v="0"/>
    <x v="0"/>
    <x v="0"/>
    <x v="0"/>
    <x v="0"/>
    <x v="0"/>
  </r>
  <r>
    <x v="0"/>
    <x v="5"/>
    <x v="29"/>
    <x v="124"/>
    <x v="3"/>
    <n v="6126.08"/>
    <n v="5565.71"/>
    <n v="11691.79"/>
    <n v="56"/>
    <e v="#N/A"/>
    <e v="#N/A"/>
    <n v="0"/>
    <x v="0"/>
    <x v="0"/>
    <x v="0"/>
    <x v="0"/>
    <x v="0"/>
    <x v="0"/>
    <x v="0"/>
    <x v="0"/>
    <x v="0"/>
    <x v="0"/>
  </r>
  <r>
    <x v="0"/>
    <x v="5"/>
    <x v="29"/>
    <x v="96"/>
    <x v="3"/>
    <n v="4784.43"/>
    <n v="3920.88"/>
    <n v="8705.3100000000013"/>
    <n v="47"/>
    <n v="0"/>
    <n v="0"/>
    <n v="0"/>
    <x v="0"/>
    <x v="0"/>
    <x v="0"/>
    <x v="0"/>
    <x v="0"/>
    <x v="0"/>
    <x v="0"/>
    <x v="0"/>
    <x v="0"/>
    <x v="0"/>
  </r>
  <r>
    <x v="0"/>
    <x v="5"/>
    <x v="29"/>
    <x v="97"/>
    <x v="3"/>
    <n v="1402.45"/>
    <n v="2535.73"/>
    <n v="3938.1800000000003"/>
    <n v="21"/>
    <n v="17577"/>
    <n v="175770"/>
    <n v="0.22"/>
    <x v="0"/>
    <x v="0"/>
    <x v="0"/>
    <x v="0"/>
    <x v="0"/>
    <x v="0"/>
    <x v="0"/>
    <x v="0"/>
    <x v="0"/>
    <x v="0"/>
  </r>
  <r>
    <x v="0"/>
    <x v="5"/>
    <x v="30"/>
    <x v="98"/>
    <x v="3"/>
    <n v="6617.26"/>
    <n v="64926.14"/>
    <n v="71543.399999999994"/>
    <n v="211"/>
    <n v="36177"/>
    <n v="253239"/>
    <n v="1.98"/>
    <x v="0"/>
    <x v="0"/>
    <x v="0"/>
    <x v="0"/>
    <x v="0"/>
    <x v="0"/>
    <x v="0"/>
    <x v="0"/>
    <x v="0"/>
    <x v="0"/>
  </r>
  <r>
    <x v="0"/>
    <x v="5"/>
    <x v="30"/>
    <x v="99"/>
    <x v="3"/>
    <n v="12834.43"/>
    <n v="121326.9"/>
    <n v="134161.32999999999"/>
    <n v="503"/>
    <n v="16027"/>
    <n v="112189"/>
    <n v="8.3699999999999992"/>
    <x v="0"/>
    <x v="0"/>
    <x v="0"/>
    <x v="0"/>
    <x v="0"/>
    <x v="0"/>
    <x v="0"/>
    <x v="0"/>
    <x v="0"/>
    <x v="0"/>
  </r>
  <r>
    <x v="0"/>
    <x v="5"/>
    <x v="30"/>
    <x v="100"/>
    <x v="3"/>
    <n v="4764.1000000000004"/>
    <n v="57147.87"/>
    <n v="61911.97"/>
    <n v="207"/>
    <n v="14477"/>
    <n v="101339"/>
    <n v="4.28"/>
    <x v="0"/>
    <x v="0"/>
    <x v="0"/>
    <x v="0"/>
    <x v="0"/>
    <x v="0"/>
    <x v="0"/>
    <x v="0"/>
    <x v="0"/>
    <x v="0"/>
  </r>
  <r>
    <x v="0"/>
    <x v="5"/>
    <x v="30"/>
    <x v="101"/>
    <x v="3"/>
    <n v="5886.96"/>
    <n v="69153.42"/>
    <n v="75040.38"/>
    <n v="276"/>
    <n v="10323"/>
    <n v="72261"/>
    <n v="7.27"/>
    <x v="0"/>
    <x v="0"/>
    <x v="0"/>
    <x v="0"/>
    <x v="0"/>
    <x v="0"/>
    <x v="0"/>
    <x v="0"/>
    <x v="0"/>
    <x v="0"/>
  </r>
  <r>
    <x v="0"/>
    <x v="5"/>
    <x v="30"/>
    <x v="102"/>
    <x v="3"/>
    <n v="975.47"/>
    <n v="8560.23"/>
    <n v="9535.6999999999989"/>
    <n v="26"/>
    <n v="0"/>
    <n v="0"/>
    <n v="0"/>
    <x v="0"/>
    <x v="0"/>
    <x v="0"/>
    <x v="0"/>
    <x v="0"/>
    <x v="0"/>
    <x v="0"/>
    <x v="0"/>
    <x v="0"/>
    <x v="0"/>
  </r>
  <r>
    <x v="0"/>
    <x v="5"/>
    <x v="30"/>
    <x v="103"/>
    <x v="3"/>
    <n v="327.51"/>
    <n v="11081.79"/>
    <n v="11409.300000000001"/>
    <n v="20"/>
    <n v="0"/>
    <n v="0"/>
    <n v="0"/>
    <x v="0"/>
    <x v="0"/>
    <x v="0"/>
    <x v="0"/>
    <x v="0"/>
    <x v="0"/>
    <x v="0"/>
    <x v="0"/>
    <x v="0"/>
    <x v="0"/>
  </r>
  <r>
    <x v="0"/>
    <x v="5"/>
    <x v="30"/>
    <x v="105"/>
    <x v="3"/>
    <n v="214.08"/>
    <n v="1386.27"/>
    <n v="1600.35"/>
    <n v="5"/>
    <n v="0"/>
    <n v="0"/>
    <n v="0"/>
    <x v="0"/>
    <x v="0"/>
    <x v="0"/>
    <x v="0"/>
    <x v="0"/>
    <x v="0"/>
    <x v="0"/>
    <x v="0"/>
    <x v="0"/>
    <x v="0"/>
  </r>
  <r>
    <x v="0"/>
    <x v="5"/>
    <x v="30"/>
    <x v="106"/>
    <x v="3"/>
    <n v="5997.89"/>
    <n v="15388.23"/>
    <n v="21386.12"/>
    <n v="66"/>
    <n v="17050"/>
    <n v="119350"/>
    <n v="1.25"/>
    <x v="0"/>
    <x v="0"/>
    <x v="0"/>
    <x v="0"/>
    <x v="0"/>
    <x v="0"/>
    <x v="0"/>
    <x v="0"/>
    <x v="0"/>
    <x v="0"/>
  </r>
  <r>
    <x v="0"/>
    <x v="5"/>
    <x v="30"/>
    <x v="138"/>
    <x v="3"/>
    <n v="3788.14"/>
    <n v="23735.82"/>
    <n v="27523.96"/>
    <n v="114"/>
    <e v="#N/A"/>
    <e v="#N/A"/>
    <n v="0"/>
    <x v="0"/>
    <x v="0"/>
    <x v="0"/>
    <x v="0"/>
    <x v="0"/>
    <x v="0"/>
    <x v="0"/>
    <x v="0"/>
    <x v="0"/>
    <x v="0"/>
  </r>
  <r>
    <x v="0"/>
    <x v="5"/>
    <x v="31"/>
    <x v="107"/>
    <x v="3"/>
    <n v="2625.2"/>
    <n v="2206.91"/>
    <n v="4832.1099999999997"/>
    <n v="40"/>
    <n v="0"/>
    <n v="0"/>
    <n v="0"/>
    <x v="0"/>
    <x v="0"/>
    <x v="0"/>
    <x v="0"/>
    <x v="0"/>
    <x v="0"/>
    <x v="0"/>
    <x v="0"/>
    <x v="0"/>
    <x v="0"/>
  </r>
  <r>
    <x v="0"/>
    <x v="5"/>
    <x v="31"/>
    <x v="108"/>
    <x v="3"/>
    <n v="1618.5"/>
    <n v="621.88"/>
    <n v="2240.38"/>
    <n v="11"/>
    <n v="0"/>
    <n v="0"/>
    <n v="0"/>
    <x v="0"/>
    <x v="0"/>
    <x v="0"/>
    <x v="0"/>
    <x v="0"/>
    <x v="0"/>
    <x v="0"/>
    <x v="0"/>
    <x v="0"/>
    <x v="0"/>
  </r>
  <r>
    <x v="0"/>
    <x v="5"/>
    <x v="31"/>
    <x v="109"/>
    <x v="3"/>
    <n v="460.79"/>
    <n v="3709.76"/>
    <n v="4170.55"/>
    <n v="35"/>
    <n v="0"/>
    <n v="0"/>
    <n v="0"/>
    <x v="0"/>
    <x v="0"/>
    <x v="0"/>
    <x v="0"/>
    <x v="0"/>
    <x v="0"/>
    <x v="0"/>
    <x v="0"/>
    <x v="0"/>
    <x v="0"/>
  </r>
  <r>
    <x v="0"/>
    <x v="5"/>
    <x v="31"/>
    <x v="110"/>
    <x v="3"/>
    <n v="675.9"/>
    <n v="195"/>
    <n v="870.9"/>
    <n v="8"/>
    <n v="0"/>
    <n v="0"/>
    <n v="0"/>
    <x v="0"/>
    <x v="0"/>
    <x v="0"/>
    <x v="0"/>
    <x v="0"/>
    <x v="0"/>
    <x v="0"/>
    <x v="0"/>
    <x v="0"/>
    <x v="0"/>
  </r>
  <r>
    <x v="0"/>
    <x v="5"/>
    <x v="31"/>
    <x v="111"/>
    <x v="3"/>
    <n v="1026"/>
    <n v="1524"/>
    <n v="2550"/>
    <n v="10"/>
    <n v="0"/>
    <n v="0"/>
    <n v="0"/>
    <x v="0"/>
    <x v="0"/>
    <x v="0"/>
    <x v="0"/>
    <x v="0"/>
    <x v="0"/>
    <x v="0"/>
    <x v="0"/>
    <x v="0"/>
    <x v="0"/>
  </r>
  <r>
    <x v="0"/>
    <x v="5"/>
    <x v="31"/>
    <x v="128"/>
    <x v="3"/>
    <n v="1.1100000000000001"/>
    <n v="9.94"/>
    <n v="11.049999999999999"/>
    <n v="1"/>
    <e v="#N/A"/>
    <e v="#N/A"/>
    <n v="0"/>
    <x v="0"/>
    <x v="0"/>
    <x v="0"/>
    <x v="0"/>
    <x v="0"/>
    <x v="0"/>
    <x v="0"/>
    <x v="0"/>
    <x v="0"/>
    <x v="0"/>
  </r>
  <r>
    <x v="0"/>
    <x v="5"/>
    <x v="31"/>
    <x v="112"/>
    <x v="3"/>
    <n v="3379.65"/>
    <n v="4051.95"/>
    <n v="7431.6"/>
    <n v="94"/>
    <n v="13950"/>
    <n v="139500"/>
    <n v="0.53"/>
    <x v="0"/>
    <x v="0"/>
    <x v="0"/>
    <x v="0"/>
    <x v="0"/>
    <x v="0"/>
    <x v="0"/>
    <x v="0"/>
    <x v="0"/>
    <x v="0"/>
  </r>
  <r>
    <x v="0"/>
    <x v="5"/>
    <x v="32"/>
    <x v="114"/>
    <x v="3"/>
    <n v="3338.48"/>
    <n v="22815.88"/>
    <n v="26154.36"/>
    <n v="182"/>
    <n v="31000"/>
    <n v="217000"/>
    <n v="0.84"/>
    <x v="0"/>
    <x v="0"/>
    <x v="0"/>
    <x v="0"/>
    <x v="0"/>
    <x v="0"/>
    <x v="0"/>
    <x v="0"/>
    <x v="0"/>
    <x v="0"/>
  </r>
  <r>
    <x v="0"/>
    <x v="5"/>
    <x v="32"/>
    <x v="115"/>
    <x v="3"/>
    <n v="3726.51"/>
    <n v="22089.86"/>
    <n v="25816.370000000003"/>
    <n v="87"/>
    <n v="0"/>
    <n v="0"/>
    <n v="0"/>
    <x v="0"/>
    <x v="0"/>
    <x v="0"/>
    <x v="0"/>
    <x v="0"/>
    <x v="0"/>
    <x v="0"/>
    <x v="0"/>
    <x v="0"/>
    <x v="0"/>
  </r>
  <r>
    <x v="0"/>
    <x v="5"/>
    <x v="32"/>
    <x v="116"/>
    <x v="3"/>
    <n v="2464.5300000000002"/>
    <n v="23199.34"/>
    <n v="25663.87"/>
    <n v="95"/>
    <n v="0"/>
    <n v="0"/>
    <n v="0"/>
    <x v="0"/>
    <x v="0"/>
    <x v="0"/>
    <x v="0"/>
    <x v="0"/>
    <x v="0"/>
    <x v="0"/>
    <x v="0"/>
    <x v="0"/>
    <x v="0"/>
  </r>
  <r>
    <x v="0"/>
    <x v="5"/>
    <x v="32"/>
    <x v="132"/>
    <x v="3"/>
    <n v="1014.08"/>
    <n v="2161.12"/>
    <n v="3175.2"/>
    <n v="33"/>
    <e v="#N/A"/>
    <e v="#N/A"/>
    <n v="0"/>
    <x v="0"/>
    <x v="0"/>
    <x v="0"/>
    <x v="0"/>
    <x v="0"/>
    <x v="0"/>
    <x v="0"/>
    <x v="0"/>
    <x v="0"/>
    <x v="0"/>
  </r>
  <r>
    <x v="0"/>
    <x v="5"/>
    <x v="33"/>
    <x v="117"/>
    <x v="3"/>
    <n v="734.07"/>
    <n v="4794.3900000000003"/>
    <n v="5528.46"/>
    <n v="10"/>
    <n v="0"/>
    <n v="0"/>
    <n v="0"/>
    <x v="0"/>
    <x v="0"/>
    <x v="0"/>
    <x v="0"/>
    <x v="0"/>
    <x v="0"/>
    <x v="0"/>
    <x v="0"/>
    <x v="0"/>
    <x v="0"/>
  </r>
  <r>
    <x v="0"/>
    <x v="5"/>
    <x v="33"/>
    <x v="118"/>
    <x v="3"/>
    <n v="666.4"/>
    <n v="3161.15"/>
    <n v="3827.55"/>
    <n v="20"/>
    <n v="0"/>
    <n v="0"/>
    <n v="0"/>
    <x v="0"/>
    <x v="0"/>
    <x v="0"/>
    <x v="0"/>
    <x v="0"/>
    <x v="0"/>
    <x v="0"/>
    <x v="0"/>
    <x v="0"/>
    <x v="0"/>
  </r>
  <r>
    <x v="0"/>
    <x v="5"/>
    <x v="33"/>
    <x v="143"/>
    <x v="3"/>
    <n v="0"/>
    <n v="0"/>
    <n v="0"/>
    <n v="0"/>
    <e v="#N/A"/>
    <e v="#N/A"/>
    <n v="0"/>
    <x v="0"/>
    <x v="0"/>
    <x v="0"/>
    <x v="0"/>
    <x v="0"/>
    <x v="0"/>
    <x v="0"/>
    <x v="0"/>
    <x v="0"/>
    <x v="0"/>
  </r>
  <r>
    <x v="0"/>
    <x v="5"/>
    <x v="0"/>
    <x v="0"/>
    <x v="4"/>
    <n v="0"/>
    <n v="0"/>
    <n v="0"/>
    <n v="0"/>
    <n v="24475"/>
    <n v="171325"/>
    <n v="0"/>
    <x v="0"/>
    <x v="0"/>
    <x v="0"/>
    <x v="0"/>
    <x v="0"/>
    <x v="0"/>
    <x v="0"/>
    <x v="0"/>
    <x v="0"/>
    <x v="0"/>
  </r>
  <r>
    <x v="0"/>
    <x v="5"/>
    <x v="0"/>
    <x v="1"/>
    <x v="4"/>
    <n v="0"/>
    <n v="0"/>
    <n v="0"/>
    <n v="0"/>
    <n v="24383"/>
    <n v="170681"/>
    <n v="0"/>
    <x v="0"/>
    <x v="0"/>
    <x v="0"/>
    <x v="0"/>
    <x v="0"/>
    <x v="0"/>
    <x v="0"/>
    <x v="0"/>
    <x v="0"/>
    <x v="0"/>
  </r>
  <r>
    <x v="0"/>
    <x v="5"/>
    <x v="0"/>
    <x v="3"/>
    <x v="4"/>
    <n v="0"/>
    <n v="0"/>
    <n v="0"/>
    <n v="0"/>
    <n v="8437"/>
    <n v="59059"/>
    <n v="0"/>
    <x v="0"/>
    <x v="0"/>
    <x v="0"/>
    <x v="0"/>
    <x v="0"/>
    <x v="0"/>
    <x v="0"/>
    <x v="0"/>
    <x v="0"/>
    <x v="0"/>
  </r>
  <r>
    <x v="0"/>
    <x v="5"/>
    <x v="0"/>
    <x v="139"/>
    <x v="4"/>
    <n v="0"/>
    <n v="0"/>
    <n v="0"/>
    <n v="0"/>
    <e v="#N/A"/>
    <e v="#N/A"/>
    <n v="0"/>
    <x v="0"/>
    <x v="0"/>
    <x v="0"/>
    <x v="0"/>
    <x v="0"/>
    <x v="0"/>
    <x v="0"/>
    <x v="0"/>
    <x v="0"/>
    <x v="0"/>
  </r>
  <r>
    <x v="0"/>
    <x v="5"/>
    <x v="0"/>
    <x v="4"/>
    <x v="4"/>
    <n v="0"/>
    <n v="0"/>
    <n v="0"/>
    <n v="0"/>
    <n v="8437"/>
    <n v="59059"/>
    <n v="0"/>
    <x v="0"/>
    <x v="0"/>
    <x v="0"/>
    <x v="0"/>
    <x v="0"/>
    <x v="0"/>
    <x v="0"/>
    <x v="0"/>
    <x v="0"/>
    <x v="0"/>
  </r>
  <r>
    <x v="0"/>
    <x v="5"/>
    <x v="0"/>
    <x v="7"/>
    <x v="4"/>
    <n v="0"/>
    <n v="0"/>
    <n v="0"/>
    <n v="0"/>
    <n v="5821"/>
    <n v="40747"/>
    <n v="0"/>
    <x v="0"/>
    <x v="0"/>
    <x v="0"/>
    <x v="0"/>
    <x v="0"/>
    <x v="0"/>
    <x v="0"/>
    <x v="0"/>
    <x v="0"/>
    <x v="0"/>
  </r>
  <r>
    <x v="0"/>
    <x v="5"/>
    <x v="0"/>
    <x v="8"/>
    <x v="4"/>
    <n v="0"/>
    <n v="0"/>
    <n v="0"/>
    <n v="0"/>
    <n v="0"/>
    <n v="0"/>
    <n v="0"/>
    <x v="0"/>
    <x v="0"/>
    <x v="0"/>
    <x v="0"/>
    <x v="0"/>
    <x v="0"/>
    <x v="0"/>
    <x v="0"/>
    <x v="0"/>
    <x v="0"/>
  </r>
  <r>
    <x v="0"/>
    <x v="5"/>
    <x v="0"/>
    <x v="119"/>
    <x v="4"/>
    <n v="0"/>
    <n v="0"/>
    <n v="0"/>
    <n v="0"/>
    <e v="#N/A"/>
    <e v="#N/A"/>
    <n v="0"/>
    <x v="0"/>
    <x v="0"/>
    <x v="0"/>
    <x v="0"/>
    <x v="0"/>
    <x v="0"/>
    <x v="0"/>
    <x v="0"/>
    <x v="0"/>
    <x v="0"/>
  </r>
  <r>
    <x v="0"/>
    <x v="5"/>
    <x v="0"/>
    <x v="134"/>
    <x v="4"/>
    <n v="0"/>
    <n v="0"/>
    <n v="0"/>
    <n v="0"/>
    <e v="#N/A"/>
    <e v="#N/A"/>
    <n v="0"/>
    <x v="0"/>
    <x v="0"/>
    <x v="0"/>
    <x v="0"/>
    <x v="0"/>
    <x v="0"/>
    <x v="0"/>
    <x v="0"/>
    <x v="0"/>
    <x v="0"/>
  </r>
  <r>
    <x v="0"/>
    <x v="5"/>
    <x v="0"/>
    <x v="135"/>
    <x v="4"/>
    <n v="0"/>
    <n v="0"/>
    <n v="0"/>
    <n v="0"/>
    <e v="#N/A"/>
    <e v="#N/A"/>
    <n v="0"/>
    <x v="0"/>
    <x v="0"/>
    <x v="0"/>
    <x v="0"/>
    <x v="0"/>
    <x v="0"/>
    <x v="0"/>
    <x v="0"/>
    <x v="0"/>
    <x v="0"/>
  </r>
  <r>
    <x v="0"/>
    <x v="5"/>
    <x v="1"/>
    <x v="9"/>
    <x v="4"/>
    <n v="44127.49"/>
    <n v="356074.5"/>
    <n v="400201.99"/>
    <n v="62"/>
    <n v="0"/>
    <n v="0"/>
    <n v="0"/>
    <x v="0"/>
    <x v="0"/>
    <x v="0"/>
    <x v="0"/>
    <x v="0"/>
    <x v="0"/>
    <x v="0"/>
    <x v="0"/>
    <x v="0"/>
    <x v="0"/>
  </r>
  <r>
    <x v="0"/>
    <x v="5"/>
    <x v="1"/>
    <x v="10"/>
    <x v="4"/>
    <n v="30897.5"/>
    <n v="665542.1"/>
    <n v="696439.6"/>
    <n v="81"/>
    <n v="44423"/>
    <n v="310961"/>
    <n v="15.68"/>
    <x v="0"/>
    <x v="0"/>
    <x v="0"/>
    <x v="0"/>
    <x v="0"/>
    <x v="0"/>
    <x v="0"/>
    <x v="0"/>
    <x v="0"/>
    <x v="0"/>
  </r>
  <r>
    <x v="0"/>
    <x v="5"/>
    <x v="1"/>
    <x v="11"/>
    <x v="4"/>
    <n v="0"/>
    <n v="0"/>
    <n v="0"/>
    <n v="0"/>
    <n v="31000"/>
    <n v="217000"/>
    <n v="0"/>
    <x v="0"/>
    <x v="0"/>
    <x v="0"/>
    <x v="0"/>
    <x v="0"/>
    <x v="0"/>
    <x v="0"/>
    <x v="0"/>
    <x v="0"/>
    <x v="0"/>
  </r>
  <r>
    <x v="0"/>
    <x v="5"/>
    <x v="1"/>
    <x v="12"/>
    <x v="4"/>
    <n v="5825.7"/>
    <n v="2252"/>
    <n v="8077.7"/>
    <n v="3"/>
    <n v="0"/>
    <n v="0"/>
    <n v="0"/>
    <x v="0"/>
    <x v="0"/>
    <x v="0"/>
    <x v="0"/>
    <x v="0"/>
    <x v="0"/>
    <x v="0"/>
    <x v="0"/>
    <x v="0"/>
    <x v="0"/>
  </r>
  <r>
    <x v="0"/>
    <x v="5"/>
    <x v="1"/>
    <x v="13"/>
    <x v="4"/>
    <n v="12793.38"/>
    <n v="1417622"/>
    <n v="1430415.38"/>
    <n v="52"/>
    <n v="0"/>
    <n v="0"/>
    <n v="0"/>
    <x v="0"/>
    <x v="0"/>
    <x v="0"/>
    <x v="0"/>
    <x v="0"/>
    <x v="0"/>
    <x v="0"/>
    <x v="0"/>
    <x v="0"/>
    <x v="0"/>
  </r>
  <r>
    <x v="0"/>
    <x v="5"/>
    <x v="1"/>
    <x v="126"/>
    <x v="4"/>
    <n v="0"/>
    <n v="0"/>
    <n v="0"/>
    <n v="0"/>
    <n v="18600"/>
    <n v="130200"/>
    <n v="0"/>
    <x v="0"/>
    <x v="0"/>
    <x v="0"/>
    <x v="0"/>
    <x v="0"/>
    <x v="0"/>
    <x v="0"/>
    <x v="0"/>
    <x v="0"/>
    <x v="0"/>
  </r>
  <r>
    <x v="0"/>
    <x v="5"/>
    <x v="1"/>
    <x v="14"/>
    <x v="4"/>
    <n v="6989.97"/>
    <n v="83086.03"/>
    <n v="90076"/>
    <n v="15"/>
    <n v="29977"/>
    <n v="209839"/>
    <n v="3"/>
    <x v="0"/>
    <x v="0"/>
    <x v="0"/>
    <x v="0"/>
    <x v="0"/>
    <x v="0"/>
    <x v="0"/>
    <x v="0"/>
    <x v="0"/>
    <x v="0"/>
  </r>
  <r>
    <x v="0"/>
    <x v="5"/>
    <x v="1"/>
    <x v="86"/>
    <x v="4"/>
    <n v="0"/>
    <n v="0"/>
    <n v="0"/>
    <n v="0"/>
    <n v="15500"/>
    <n v="108500"/>
    <n v="0"/>
    <x v="0"/>
    <x v="0"/>
    <x v="0"/>
    <x v="0"/>
    <x v="0"/>
    <x v="0"/>
    <x v="0"/>
    <x v="0"/>
    <x v="0"/>
    <x v="0"/>
  </r>
  <r>
    <x v="0"/>
    <x v="5"/>
    <x v="1"/>
    <x v="131"/>
    <x v="4"/>
    <n v="0"/>
    <n v="0"/>
    <n v="0"/>
    <n v="0"/>
    <e v="#N/A"/>
    <e v="#N/A"/>
    <n v="0"/>
    <x v="0"/>
    <x v="0"/>
    <x v="0"/>
    <x v="0"/>
    <x v="0"/>
    <x v="0"/>
    <x v="0"/>
    <x v="0"/>
    <x v="0"/>
    <x v="0"/>
  </r>
  <r>
    <x v="0"/>
    <x v="5"/>
    <x v="1"/>
    <x v="15"/>
    <x v="4"/>
    <n v="0"/>
    <n v="0"/>
    <n v="0"/>
    <n v="0"/>
    <n v="0"/>
    <n v="0"/>
    <n v="0"/>
    <x v="0"/>
    <x v="0"/>
    <x v="0"/>
    <x v="0"/>
    <x v="0"/>
    <x v="0"/>
    <x v="0"/>
    <x v="0"/>
    <x v="0"/>
    <x v="0"/>
  </r>
  <r>
    <x v="0"/>
    <x v="5"/>
    <x v="2"/>
    <x v="16"/>
    <x v="4"/>
    <n v="50017.32"/>
    <n v="121144.5"/>
    <n v="171161.82"/>
    <n v="13"/>
    <n v="43400"/>
    <n v="303800"/>
    <n v="3.94"/>
    <x v="0"/>
    <x v="0"/>
    <x v="0"/>
    <x v="0"/>
    <x v="0"/>
    <x v="0"/>
    <x v="0"/>
    <x v="0"/>
    <x v="0"/>
    <x v="0"/>
  </r>
  <r>
    <x v="0"/>
    <x v="5"/>
    <x v="2"/>
    <x v="17"/>
    <x v="4"/>
    <n v="1679.4"/>
    <n v="20714.22"/>
    <n v="22393.620000000003"/>
    <n v="4"/>
    <n v="39277"/>
    <n v="274939"/>
    <n v="0.56999999999999995"/>
    <x v="0"/>
    <x v="0"/>
    <x v="0"/>
    <x v="0"/>
    <x v="0"/>
    <x v="0"/>
    <x v="0"/>
    <x v="0"/>
    <x v="0"/>
    <x v="0"/>
  </r>
  <r>
    <x v="0"/>
    <x v="5"/>
    <x v="2"/>
    <x v="18"/>
    <x v="4"/>
    <n v="0"/>
    <n v="0"/>
    <n v="0"/>
    <n v="0"/>
    <n v="0"/>
    <n v="0"/>
    <n v="0"/>
    <x v="0"/>
    <x v="0"/>
    <x v="0"/>
    <x v="0"/>
    <x v="0"/>
    <x v="0"/>
    <x v="0"/>
    <x v="0"/>
    <x v="0"/>
    <x v="0"/>
  </r>
  <r>
    <x v="0"/>
    <x v="5"/>
    <x v="3"/>
    <x v="19"/>
    <x v="4"/>
    <n v="0"/>
    <n v="0"/>
    <n v="0"/>
    <n v="0"/>
    <n v="31000"/>
    <n v="310000"/>
    <n v="0"/>
    <x v="0"/>
    <x v="0"/>
    <x v="0"/>
    <x v="0"/>
    <x v="0"/>
    <x v="0"/>
    <x v="0"/>
    <x v="0"/>
    <x v="0"/>
    <x v="0"/>
  </r>
  <r>
    <x v="0"/>
    <x v="5"/>
    <x v="3"/>
    <x v="20"/>
    <x v="4"/>
    <n v="39212"/>
    <n v="42730.85"/>
    <n v="81942.850000000006"/>
    <n v="13"/>
    <n v="0"/>
    <n v="0"/>
    <n v="0"/>
    <x v="0"/>
    <x v="0"/>
    <x v="0"/>
    <x v="0"/>
    <x v="0"/>
    <x v="0"/>
    <x v="0"/>
    <x v="0"/>
    <x v="0"/>
    <x v="0"/>
  </r>
  <r>
    <x v="0"/>
    <x v="5"/>
    <x v="3"/>
    <x v="21"/>
    <x v="4"/>
    <n v="103333.9"/>
    <n v="131539.4"/>
    <n v="234873.3"/>
    <n v="26"/>
    <n v="62000"/>
    <n v="620000"/>
    <n v="3.79"/>
    <x v="0"/>
    <x v="0"/>
    <x v="0"/>
    <x v="0"/>
    <x v="0"/>
    <x v="0"/>
    <x v="0"/>
    <x v="0"/>
    <x v="0"/>
    <x v="0"/>
  </r>
  <r>
    <x v="0"/>
    <x v="5"/>
    <x v="4"/>
    <x v="23"/>
    <x v="4"/>
    <n v="0"/>
    <n v="0"/>
    <n v="0"/>
    <n v="0"/>
    <n v="12710"/>
    <n v="88970"/>
    <n v="0"/>
    <x v="0"/>
    <x v="0"/>
    <x v="0"/>
    <x v="0"/>
    <x v="0"/>
    <x v="0"/>
    <x v="0"/>
    <x v="0"/>
    <x v="0"/>
    <x v="0"/>
  </r>
  <r>
    <x v="0"/>
    <x v="5"/>
    <x v="4"/>
    <x v="24"/>
    <x v="4"/>
    <n v="0"/>
    <n v="0"/>
    <n v="0"/>
    <n v="0"/>
    <n v="11377"/>
    <n v="79639"/>
    <n v="0"/>
    <x v="0"/>
    <x v="0"/>
    <x v="0"/>
    <x v="0"/>
    <x v="0"/>
    <x v="0"/>
    <x v="0"/>
    <x v="0"/>
    <x v="0"/>
    <x v="0"/>
  </r>
  <r>
    <x v="0"/>
    <x v="5"/>
    <x v="4"/>
    <x v="120"/>
    <x v="4"/>
    <n v="0"/>
    <n v="0"/>
    <n v="0"/>
    <n v="0"/>
    <e v="#N/A"/>
    <e v="#N/A"/>
    <n v="0"/>
    <x v="0"/>
    <x v="0"/>
    <x v="0"/>
    <x v="0"/>
    <x v="0"/>
    <x v="0"/>
    <x v="0"/>
    <x v="0"/>
    <x v="0"/>
    <x v="0"/>
  </r>
  <r>
    <x v="0"/>
    <x v="5"/>
    <x v="4"/>
    <x v="127"/>
    <x v="4"/>
    <n v="0"/>
    <n v="0"/>
    <n v="0"/>
    <n v="0"/>
    <e v="#N/A"/>
    <e v="#N/A"/>
    <n v="0"/>
    <x v="0"/>
    <x v="0"/>
    <x v="0"/>
    <x v="0"/>
    <x v="0"/>
    <x v="0"/>
    <x v="0"/>
    <x v="0"/>
    <x v="0"/>
    <x v="0"/>
  </r>
  <r>
    <x v="0"/>
    <x v="5"/>
    <x v="5"/>
    <x v="25"/>
    <x v="4"/>
    <n v="0"/>
    <n v="0"/>
    <n v="0"/>
    <n v="0"/>
    <n v="0"/>
    <n v="0"/>
    <n v="0"/>
    <x v="0"/>
    <x v="0"/>
    <x v="0"/>
    <x v="0"/>
    <x v="0"/>
    <x v="0"/>
    <x v="0"/>
    <x v="0"/>
    <x v="0"/>
    <x v="0"/>
  </r>
  <r>
    <x v="0"/>
    <x v="5"/>
    <x v="5"/>
    <x v="26"/>
    <x v="4"/>
    <n v="6092.74"/>
    <n v="418334"/>
    <n v="424426.74"/>
    <n v="7"/>
    <n v="0"/>
    <n v="0"/>
    <n v="0"/>
    <x v="0"/>
    <x v="0"/>
    <x v="0"/>
    <x v="0"/>
    <x v="0"/>
    <x v="0"/>
    <x v="0"/>
    <x v="0"/>
    <x v="0"/>
    <x v="0"/>
  </r>
  <r>
    <x v="0"/>
    <x v="5"/>
    <x v="5"/>
    <x v="27"/>
    <x v="4"/>
    <n v="0"/>
    <n v="0"/>
    <n v="0"/>
    <n v="0"/>
    <n v="16523"/>
    <n v="165230"/>
    <n v="0"/>
    <x v="0"/>
    <x v="0"/>
    <x v="0"/>
    <x v="0"/>
    <x v="0"/>
    <x v="0"/>
    <x v="0"/>
    <x v="0"/>
    <x v="0"/>
    <x v="0"/>
  </r>
  <r>
    <x v="0"/>
    <x v="5"/>
    <x v="5"/>
    <x v="29"/>
    <x v="4"/>
    <n v="36041.97"/>
    <n v="966154.3"/>
    <n v="1002196.27"/>
    <n v="18"/>
    <n v="0"/>
    <n v="0"/>
    <n v="0"/>
    <x v="0"/>
    <x v="0"/>
    <x v="0"/>
    <x v="0"/>
    <x v="0"/>
    <x v="0"/>
    <x v="0"/>
    <x v="0"/>
    <x v="0"/>
    <x v="0"/>
  </r>
  <r>
    <x v="0"/>
    <x v="5"/>
    <x v="6"/>
    <x v="30"/>
    <x v="4"/>
    <n v="21274.78"/>
    <n v="1086408"/>
    <n v="1107682.78"/>
    <n v="31"/>
    <n v="0"/>
    <n v="0"/>
    <n v="0"/>
    <x v="0"/>
    <x v="0"/>
    <x v="0"/>
    <x v="0"/>
    <x v="0"/>
    <x v="0"/>
    <x v="0"/>
    <x v="0"/>
    <x v="0"/>
    <x v="0"/>
  </r>
  <r>
    <x v="0"/>
    <x v="5"/>
    <x v="6"/>
    <x v="31"/>
    <x v="4"/>
    <n v="1000"/>
    <n v="118082.6"/>
    <n v="119082.6"/>
    <n v="9"/>
    <n v="34100"/>
    <n v="238700"/>
    <n v="3.49"/>
    <x v="0"/>
    <x v="0"/>
    <x v="0"/>
    <x v="0"/>
    <x v="0"/>
    <x v="0"/>
    <x v="0"/>
    <x v="0"/>
    <x v="0"/>
    <x v="0"/>
  </r>
  <r>
    <x v="0"/>
    <x v="5"/>
    <x v="6"/>
    <x v="32"/>
    <x v="4"/>
    <n v="0"/>
    <n v="0"/>
    <n v="0"/>
    <n v="0"/>
    <n v="17577"/>
    <n v="123039"/>
    <n v="0"/>
    <x v="0"/>
    <x v="0"/>
    <x v="0"/>
    <x v="0"/>
    <x v="0"/>
    <x v="0"/>
    <x v="0"/>
    <x v="0"/>
    <x v="0"/>
    <x v="0"/>
  </r>
  <r>
    <x v="0"/>
    <x v="5"/>
    <x v="6"/>
    <x v="33"/>
    <x v="4"/>
    <n v="0"/>
    <n v="12865.04"/>
    <n v="12865.04"/>
    <n v="2"/>
    <n v="0"/>
    <n v="0"/>
    <n v="0"/>
    <x v="0"/>
    <x v="0"/>
    <x v="0"/>
    <x v="0"/>
    <x v="0"/>
    <x v="0"/>
    <x v="0"/>
    <x v="0"/>
    <x v="0"/>
    <x v="0"/>
  </r>
  <r>
    <x v="0"/>
    <x v="5"/>
    <x v="6"/>
    <x v="140"/>
    <x v="4"/>
    <n v="0"/>
    <n v="0"/>
    <n v="0"/>
    <n v="0"/>
    <e v="#N/A"/>
    <e v="#N/A"/>
    <n v="0"/>
    <x v="0"/>
    <x v="0"/>
    <x v="0"/>
    <x v="0"/>
    <x v="0"/>
    <x v="0"/>
    <x v="0"/>
    <x v="0"/>
    <x v="0"/>
    <x v="0"/>
  </r>
  <r>
    <x v="0"/>
    <x v="5"/>
    <x v="7"/>
    <x v="34"/>
    <x v="4"/>
    <n v="0"/>
    <n v="0"/>
    <n v="0"/>
    <n v="0"/>
    <n v="67177"/>
    <n v="470239"/>
    <n v="0"/>
    <x v="0"/>
    <x v="0"/>
    <x v="0"/>
    <x v="0"/>
    <x v="0"/>
    <x v="0"/>
    <x v="0"/>
    <x v="0"/>
    <x v="0"/>
    <x v="0"/>
  </r>
  <r>
    <x v="0"/>
    <x v="5"/>
    <x v="8"/>
    <x v="35"/>
    <x v="4"/>
    <n v="7491.55"/>
    <n v="608078.30000000005"/>
    <n v="615569.85000000009"/>
    <n v="21"/>
    <n v="0"/>
    <n v="0"/>
    <n v="0"/>
    <x v="0"/>
    <x v="0"/>
    <x v="0"/>
    <x v="0"/>
    <x v="0"/>
    <x v="0"/>
    <x v="0"/>
    <x v="0"/>
    <x v="0"/>
    <x v="0"/>
  </r>
  <r>
    <x v="0"/>
    <x v="5"/>
    <x v="8"/>
    <x v="36"/>
    <x v="4"/>
    <n v="41168.18"/>
    <n v="977651.7"/>
    <n v="1018819.88"/>
    <n v="48"/>
    <n v="0"/>
    <n v="0"/>
    <n v="0"/>
    <x v="0"/>
    <x v="0"/>
    <x v="0"/>
    <x v="0"/>
    <x v="0"/>
    <x v="0"/>
    <x v="0"/>
    <x v="0"/>
    <x v="0"/>
    <x v="0"/>
  </r>
  <r>
    <x v="0"/>
    <x v="5"/>
    <x v="9"/>
    <x v="37"/>
    <x v="4"/>
    <n v="0"/>
    <n v="0"/>
    <n v="0"/>
    <n v="0"/>
    <n v="32023"/>
    <n v="224161"/>
    <n v="0"/>
    <x v="0"/>
    <x v="0"/>
    <x v="0"/>
    <x v="0"/>
    <x v="0"/>
    <x v="0"/>
    <x v="0"/>
    <x v="0"/>
    <x v="0"/>
    <x v="0"/>
  </r>
  <r>
    <x v="0"/>
    <x v="5"/>
    <x v="9"/>
    <x v="38"/>
    <x v="4"/>
    <n v="10840.02"/>
    <n v="19440.82"/>
    <n v="30280.84"/>
    <n v="2"/>
    <n v="0"/>
    <n v="0"/>
    <n v="0"/>
    <x v="0"/>
    <x v="0"/>
    <x v="0"/>
    <x v="0"/>
    <x v="0"/>
    <x v="0"/>
    <x v="0"/>
    <x v="0"/>
    <x v="0"/>
    <x v="0"/>
  </r>
  <r>
    <x v="0"/>
    <x v="5"/>
    <x v="9"/>
    <x v="39"/>
    <x v="4"/>
    <n v="0"/>
    <n v="0"/>
    <n v="0"/>
    <n v="0"/>
    <n v="18352"/>
    <n v="128464"/>
    <n v="0"/>
    <x v="0"/>
    <x v="0"/>
    <x v="0"/>
    <x v="0"/>
    <x v="0"/>
    <x v="0"/>
    <x v="0"/>
    <x v="0"/>
    <x v="0"/>
    <x v="0"/>
  </r>
  <r>
    <x v="0"/>
    <x v="5"/>
    <x v="9"/>
    <x v="40"/>
    <x v="4"/>
    <n v="21442.34"/>
    <n v="32953.82"/>
    <n v="54396.160000000003"/>
    <n v="8"/>
    <n v="28923"/>
    <n v="202461"/>
    <n v="1.88"/>
    <x v="0"/>
    <x v="0"/>
    <x v="0"/>
    <x v="0"/>
    <x v="0"/>
    <x v="0"/>
    <x v="0"/>
    <x v="0"/>
    <x v="0"/>
    <x v="0"/>
  </r>
  <r>
    <x v="0"/>
    <x v="5"/>
    <x v="9"/>
    <x v="41"/>
    <x v="4"/>
    <n v="0"/>
    <n v="205839.4"/>
    <n v="205839.4"/>
    <n v="6"/>
    <n v="0"/>
    <n v="0"/>
    <n v="0"/>
    <x v="0"/>
    <x v="0"/>
    <x v="0"/>
    <x v="0"/>
    <x v="0"/>
    <x v="0"/>
    <x v="0"/>
    <x v="0"/>
    <x v="0"/>
    <x v="0"/>
  </r>
  <r>
    <x v="0"/>
    <x v="5"/>
    <x v="9"/>
    <x v="141"/>
    <x v="4"/>
    <n v="0"/>
    <n v="0"/>
    <n v="0"/>
    <n v="0"/>
    <e v="#N/A"/>
    <e v="#N/A"/>
    <n v="0"/>
    <x v="0"/>
    <x v="0"/>
    <x v="0"/>
    <x v="0"/>
    <x v="0"/>
    <x v="0"/>
    <x v="0"/>
    <x v="0"/>
    <x v="0"/>
    <x v="0"/>
  </r>
  <r>
    <x v="0"/>
    <x v="5"/>
    <x v="10"/>
    <x v="42"/>
    <x v="4"/>
    <n v="19548"/>
    <n v="14428.02"/>
    <n v="33976.020000000004"/>
    <n v="5"/>
    <n v="0"/>
    <n v="0"/>
    <n v="0"/>
    <x v="0"/>
    <x v="0"/>
    <x v="0"/>
    <x v="0"/>
    <x v="0"/>
    <x v="0"/>
    <x v="0"/>
    <x v="0"/>
    <x v="0"/>
    <x v="0"/>
  </r>
  <r>
    <x v="0"/>
    <x v="5"/>
    <x v="10"/>
    <x v="43"/>
    <x v="4"/>
    <n v="382454.2"/>
    <n v="303774.90000000002"/>
    <n v="686229.10000000009"/>
    <n v="43"/>
    <n v="0"/>
    <n v="0"/>
    <n v="0"/>
    <x v="0"/>
    <x v="0"/>
    <x v="0"/>
    <x v="0"/>
    <x v="0"/>
    <x v="0"/>
    <x v="0"/>
    <x v="0"/>
    <x v="0"/>
    <x v="0"/>
  </r>
  <r>
    <x v="0"/>
    <x v="5"/>
    <x v="10"/>
    <x v="44"/>
    <x v="4"/>
    <n v="0"/>
    <n v="0"/>
    <n v="0"/>
    <n v="0"/>
    <n v="23777"/>
    <n v="237770"/>
    <n v="0"/>
    <x v="0"/>
    <x v="0"/>
    <x v="0"/>
    <x v="0"/>
    <x v="0"/>
    <x v="0"/>
    <x v="0"/>
    <x v="0"/>
    <x v="0"/>
    <x v="0"/>
  </r>
  <r>
    <x v="0"/>
    <x v="5"/>
    <x v="10"/>
    <x v="45"/>
    <x v="4"/>
    <n v="120439.8"/>
    <n v="140141.9"/>
    <n v="260581.7"/>
    <n v="27"/>
    <n v="0"/>
    <n v="0"/>
    <n v="0"/>
    <x v="0"/>
    <x v="0"/>
    <x v="0"/>
    <x v="0"/>
    <x v="0"/>
    <x v="0"/>
    <x v="0"/>
    <x v="0"/>
    <x v="0"/>
    <x v="0"/>
  </r>
  <r>
    <x v="0"/>
    <x v="5"/>
    <x v="10"/>
    <x v="46"/>
    <x v="4"/>
    <n v="289499.7"/>
    <n v="82420.160000000003"/>
    <n v="371919.86"/>
    <n v="27"/>
    <n v="0"/>
    <n v="0"/>
    <n v="0"/>
    <x v="0"/>
    <x v="0"/>
    <x v="0"/>
    <x v="0"/>
    <x v="0"/>
    <x v="0"/>
    <x v="0"/>
    <x v="0"/>
    <x v="0"/>
    <x v="0"/>
  </r>
  <r>
    <x v="0"/>
    <x v="5"/>
    <x v="10"/>
    <x v="47"/>
    <x v="4"/>
    <n v="85974.51"/>
    <n v="68627.460000000006"/>
    <n v="154601.97"/>
    <n v="22"/>
    <n v="0"/>
    <n v="0"/>
    <n v="0"/>
    <x v="0"/>
    <x v="0"/>
    <x v="0"/>
    <x v="0"/>
    <x v="0"/>
    <x v="0"/>
    <x v="0"/>
    <x v="0"/>
    <x v="0"/>
    <x v="0"/>
  </r>
  <r>
    <x v="0"/>
    <x v="5"/>
    <x v="10"/>
    <x v="48"/>
    <x v="4"/>
    <n v="60237.5"/>
    <n v="46499.66"/>
    <n v="106737.16"/>
    <n v="18"/>
    <n v="33077"/>
    <n v="330770"/>
    <n v="3.23"/>
    <x v="0"/>
    <x v="0"/>
    <x v="0"/>
    <x v="0"/>
    <x v="0"/>
    <x v="0"/>
    <x v="0"/>
    <x v="0"/>
    <x v="0"/>
    <x v="0"/>
  </r>
  <r>
    <x v="0"/>
    <x v="5"/>
    <x v="10"/>
    <x v="49"/>
    <x v="4"/>
    <n v="210920.5"/>
    <n v="322190"/>
    <n v="533110.5"/>
    <n v="45"/>
    <n v="67177"/>
    <n v="671770"/>
    <n v="7.94"/>
    <x v="0"/>
    <x v="0"/>
    <x v="0"/>
    <x v="0"/>
    <x v="0"/>
    <x v="0"/>
    <x v="0"/>
    <x v="0"/>
    <x v="0"/>
    <x v="0"/>
  </r>
  <r>
    <x v="0"/>
    <x v="5"/>
    <x v="10"/>
    <x v="50"/>
    <x v="4"/>
    <n v="29997"/>
    <n v="0"/>
    <n v="29997"/>
    <n v="2"/>
    <n v="36177"/>
    <n v="361770"/>
    <n v="0.83"/>
    <x v="0"/>
    <x v="0"/>
    <x v="0"/>
    <x v="0"/>
    <x v="0"/>
    <x v="0"/>
    <x v="0"/>
    <x v="0"/>
    <x v="0"/>
    <x v="0"/>
  </r>
  <r>
    <x v="0"/>
    <x v="5"/>
    <x v="10"/>
    <x v="51"/>
    <x v="4"/>
    <n v="0"/>
    <n v="0"/>
    <n v="0"/>
    <n v="0"/>
    <n v="14477"/>
    <n v="144770"/>
    <n v="0"/>
    <x v="0"/>
    <x v="0"/>
    <x v="0"/>
    <x v="0"/>
    <x v="0"/>
    <x v="0"/>
    <x v="0"/>
    <x v="0"/>
    <x v="0"/>
    <x v="0"/>
  </r>
  <r>
    <x v="0"/>
    <x v="5"/>
    <x v="11"/>
    <x v="52"/>
    <x v="4"/>
    <n v="0"/>
    <n v="10435.92"/>
    <n v="10435.92"/>
    <n v="1"/>
    <n v="0"/>
    <n v="0"/>
    <n v="0"/>
    <x v="0"/>
    <x v="0"/>
    <x v="0"/>
    <x v="0"/>
    <x v="0"/>
    <x v="0"/>
    <x v="0"/>
    <x v="0"/>
    <x v="0"/>
    <x v="0"/>
  </r>
  <r>
    <x v="0"/>
    <x v="5"/>
    <x v="12"/>
    <x v="53"/>
    <x v="4"/>
    <n v="0"/>
    <n v="0"/>
    <n v="0"/>
    <n v="0"/>
    <n v="0"/>
    <n v="0"/>
    <n v="0"/>
    <x v="0"/>
    <x v="0"/>
    <x v="0"/>
    <x v="0"/>
    <x v="0"/>
    <x v="0"/>
    <x v="0"/>
    <x v="0"/>
    <x v="0"/>
    <x v="0"/>
  </r>
  <r>
    <x v="0"/>
    <x v="5"/>
    <x v="12"/>
    <x v="54"/>
    <x v="4"/>
    <n v="0"/>
    <n v="0"/>
    <n v="0"/>
    <n v="0"/>
    <n v="0"/>
    <n v="0"/>
    <n v="0"/>
    <x v="0"/>
    <x v="0"/>
    <x v="0"/>
    <x v="0"/>
    <x v="0"/>
    <x v="0"/>
    <x v="0"/>
    <x v="0"/>
    <x v="0"/>
    <x v="0"/>
  </r>
  <r>
    <x v="0"/>
    <x v="5"/>
    <x v="12"/>
    <x v="55"/>
    <x v="4"/>
    <n v="0"/>
    <n v="0"/>
    <n v="0"/>
    <n v="0"/>
    <n v="0"/>
    <n v="0"/>
    <n v="0"/>
    <x v="0"/>
    <x v="0"/>
    <x v="0"/>
    <x v="0"/>
    <x v="0"/>
    <x v="0"/>
    <x v="0"/>
    <x v="0"/>
    <x v="0"/>
    <x v="0"/>
  </r>
  <r>
    <x v="0"/>
    <x v="5"/>
    <x v="13"/>
    <x v="70"/>
    <x v="4"/>
    <n v="29900"/>
    <n v="6718.2"/>
    <n v="36618.199999999997"/>
    <n v="2"/>
    <n v="62000"/>
    <n v="620000"/>
    <n v="0.59"/>
    <x v="0"/>
    <x v="0"/>
    <x v="0"/>
    <x v="0"/>
    <x v="0"/>
    <x v="0"/>
    <x v="0"/>
    <x v="0"/>
    <x v="0"/>
    <x v="0"/>
  </r>
  <r>
    <x v="0"/>
    <x v="5"/>
    <x v="13"/>
    <x v="56"/>
    <x v="4"/>
    <n v="420650"/>
    <n v="0"/>
    <n v="420650"/>
    <n v="15"/>
    <n v="0"/>
    <n v="0"/>
    <n v="0"/>
    <x v="0"/>
    <x v="0"/>
    <x v="0"/>
    <x v="0"/>
    <x v="0"/>
    <x v="0"/>
    <x v="0"/>
    <x v="0"/>
    <x v="0"/>
    <x v="0"/>
  </r>
  <r>
    <x v="0"/>
    <x v="5"/>
    <x v="13"/>
    <x v="57"/>
    <x v="4"/>
    <n v="12128"/>
    <n v="58885.73"/>
    <n v="71013.73000000001"/>
    <n v="4"/>
    <n v="24273"/>
    <n v="242730"/>
    <n v="2.93"/>
    <x v="0"/>
    <x v="0"/>
    <x v="0"/>
    <x v="0"/>
    <x v="0"/>
    <x v="0"/>
    <x v="0"/>
    <x v="0"/>
    <x v="0"/>
    <x v="0"/>
  </r>
  <r>
    <x v="0"/>
    <x v="5"/>
    <x v="13"/>
    <x v="58"/>
    <x v="4"/>
    <n v="313511"/>
    <n v="181792.7"/>
    <n v="495303.7"/>
    <n v="34"/>
    <n v="0"/>
    <n v="0"/>
    <n v="0"/>
    <x v="0"/>
    <x v="0"/>
    <x v="0"/>
    <x v="0"/>
    <x v="0"/>
    <x v="0"/>
    <x v="0"/>
    <x v="0"/>
    <x v="0"/>
    <x v="0"/>
  </r>
  <r>
    <x v="0"/>
    <x v="5"/>
    <x v="34"/>
    <x v="129"/>
    <x v="4"/>
    <n v="3308"/>
    <n v="8611"/>
    <n v="11919"/>
    <n v="2"/>
    <e v="#N/A"/>
    <e v="#N/A"/>
    <n v="0"/>
    <x v="0"/>
    <x v="0"/>
    <x v="0"/>
    <x v="0"/>
    <x v="0"/>
    <x v="0"/>
    <x v="0"/>
    <x v="0"/>
    <x v="0"/>
    <x v="0"/>
  </r>
  <r>
    <x v="0"/>
    <x v="5"/>
    <x v="14"/>
    <x v="130"/>
    <x v="4"/>
    <n v="0"/>
    <n v="0"/>
    <n v="0"/>
    <n v="0"/>
    <e v="#N/A"/>
    <e v="#N/A"/>
    <n v="0"/>
    <x v="0"/>
    <x v="0"/>
    <x v="0"/>
    <x v="0"/>
    <x v="0"/>
    <x v="0"/>
    <x v="0"/>
    <x v="0"/>
    <x v="0"/>
    <x v="0"/>
  </r>
  <r>
    <x v="0"/>
    <x v="5"/>
    <x v="15"/>
    <x v="60"/>
    <x v="4"/>
    <n v="0"/>
    <n v="0"/>
    <n v="0"/>
    <n v="0"/>
    <n v="0"/>
    <n v="0"/>
    <n v="0"/>
    <x v="0"/>
    <x v="0"/>
    <x v="0"/>
    <x v="0"/>
    <x v="0"/>
    <x v="0"/>
    <x v="0"/>
    <x v="0"/>
    <x v="0"/>
    <x v="0"/>
  </r>
  <r>
    <x v="0"/>
    <x v="5"/>
    <x v="16"/>
    <x v="61"/>
    <x v="4"/>
    <n v="31948.3"/>
    <n v="158989"/>
    <n v="190937.3"/>
    <n v="9"/>
    <n v="0"/>
    <n v="0"/>
    <n v="0"/>
    <x v="0"/>
    <x v="0"/>
    <x v="0"/>
    <x v="0"/>
    <x v="0"/>
    <x v="0"/>
    <x v="0"/>
    <x v="0"/>
    <x v="0"/>
    <x v="0"/>
  </r>
  <r>
    <x v="0"/>
    <x v="5"/>
    <x v="35"/>
    <x v="34"/>
    <x v="4"/>
    <n v="0"/>
    <n v="0"/>
    <n v="0"/>
    <n v="0"/>
    <n v="67177"/>
    <e v="#N/A"/>
    <n v="0"/>
    <x v="0"/>
    <x v="0"/>
    <x v="0"/>
    <x v="0"/>
    <x v="0"/>
    <x v="0"/>
    <x v="0"/>
    <x v="0"/>
    <x v="0"/>
    <x v="0"/>
  </r>
  <r>
    <x v="0"/>
    <x v="5"/>
    <x v="17"/>
    <x v="62"/>
    <x v="4"/>
    <n v="0"/>
    <n v="0"/>
    <n v="0"/>
    <n v="0"/>
    <n v="0"/>
    <n v="0"/>
    <n v="0"/>
    <x v="0"/>
    <x v="0"/>
    <x v="0"/>
    <x v="0"/>
    <x v="0"/>
    <x v="0"/>
    <x v="0"/>
    <x v="0"/>
    <x v="0"/>
    <x v="0"/>
  </r>
  <r>
    <x v="0"/>
    <x v="5"/>
    <x v="17"/>
    <x v="63"/>
    <x v="4"/>
    <n v="0"/>
    <n v="0"/>
    <n v="0"/>
    <n v="0"/>
    <n v="0"/>
    <n v="0"/>
    <n v="0"/>
    <x v="0"/>
    <x v="0"/>
    <x v="0"/>
    <x v="0"/>
    <x v="0"/>
    <x v="0"/>
    <x v="0"/>
    <x v="0"/>
    <x v="0"/>
    <x v="0"/>
  </r>
  <r>
    <x v="0"/>
    <x v="5"/>
    <x v="18"/>
    <x v="64"/>
    <x v="4"/>
    <n v="0"/>
    <n v="0"/>
    <n v="0"/>
    <n v="0"/>
    <n v="22723"/>
    <n v="159061"/>
    <n v="0"/>
    <x v="0"/>
    <x v="0"/>
    <x v="0"/>
    <x v="0"/>
    <x v="0"/>
    <x v="0"/>
    <x v="0"/>
    <x v="0"/>
    <x v="0"/>
    <x v="0"/>
  </r>
  <r>
    <x v="0"/>
    <x v="5"/>
    <x v="18"/>
    <x v="65"/>
    <x v="4"/>
    <n v="0"/>
    <n v="130736"/>
    <n v="130736"/>
    <n v="3"/>
    <n v="0"/>
    <n v="0"/>
    <n v="0"/>
    <x v="0"/>
    <x v="0"/>
    <x v="0"/>
    <x v="0"/>
    <x v="0"/>
    <x v="0"/>
    <x v="0"/>
    <x v="0"/>
    <x v="0"/>
    <x v="0"/>
  </r>
  <r>
    <x v="0"/>
    <x v="5"/>
    <x v="19"/>
    <x v="66"/>
    <x v="4"/>
    <n v="12282.19"/>
    <n v="173092.6"/>
    <n v="185374.79"/>
    <n v="17"/>
    <n v="0"/>
    <n v="0"/>
    <n v="0"/>
    <x v="0"/>
    <x v="0"/>
    <x v="0"/>
    <x v="0"/>
    <x v="0"/>
    <x v="0"/>
    <x v="0"/>
    <x v="0"/>
    <x v="0"/>
    <x v="0"/>
  </r>
  <r>
    <x v="0"/>
    <x v="5"/>
    <x v="20"/>
    <x v="67"/>
    <x v="4"/>
    <n v="0"/>
    <n v="0"/>
    <n v="0"/>
    <n v="0"/>
    <n v="0"/>
    <n v="0"/>
    <n v="0"/>
    <x v="0"/>
    <x v="0"/>
    <x v="0"/>
    <x v="0"/>
    <x v="0"/>
    <x v="0"/>
    <x v="0"/>
    <x v="0"/>
    <x v="0"/>
    <x v="0"/>
  </r>
  <r>
    <x v="0"/>
    <x v="5"/>
    <x v="20"/>
    <x v="68"/>
    <x v="4"/>
    <n v="2050.21"/>
    <n v="0"/>
    <n v="2050.21"/>
    <n v="1"/>
    <n v="0"/>
    <n v="0"/>
    <n v="0"/>
    <x v="0"/>
    <x v="0"/>
    <x v="0"/>
    <x v="0"/>
    <x v="0"/>
    <x v="0"/>
    <x v="0"/>
    <x v="0"/>
    <x v="0"/>
    <x v="0"/>
  </r>
  <r>
    <x v="0"/>
    <x v="5"/>
    <x v="21"/>
    <x v="69"/>
    <x v="4"/>
    <n v="0"/>
    <n v="13170.46"/>
    <n v="13170.46"/>
    <n v="2"/>
    <n v="31000"/>
    <n v="310000"/>
    <n v="0.42"/>
    <x v="0"/>
    <x v="0"/>
    <x v="0"/>
    <x v="0"/>
    <x v="0"/>
    <x v="0"/>
    <x v="0"/>
    <x v="0"/>
    <x v="0"/>
    <x v="0"/>
  </r>
  <r>
    <x v="0"/>
    <x v="5"/>
    <x v="21"/>
    <x v="70"/>
    <x v="4"/>
    <n v="312641.59999999998"/>
    <n v="245682.1"/>
    <n v="558323.69999999995"/>
    <n v="58"/>
    <n v="62000"/>
    <n v="620000"/>
    <n v="9.01"/>
    <x v="0"/>
    <x v="0"/>
    <x v="0"/>
    <x v="0"/>
    <x v="0"/>
    <x v="0"/>
    <x v="0"/>
    <x v="0"/>
    <x v="0"/>
    <x v="0"/>
  </r>
  <r>
    <x v="0"/>
    <x v="5"/>
    <x v="21"/>
    <x v="71"/>
    <x v="4"/>
    <n v="212500.7"/>
    <n v="176437.2"/>
    <n v="388937.9"/>
    <n v="58"/>
    <n v="50623"/>
    <n v="506230"/>
    <n v="7.68"/>
    <x v="0"/>
    <x v="0"/>
    <x v="0"/>
    <x v="0"/>
    <x v="0"/>
    <x v="0"/>
    <x v="0"/>
    <x v="0"/>
    <x v="0"/>
    <x v="0"/>
  </r>
  <r>
    <x v="0"/>
    <x v="5"/>
    <x v="21"/>
    <x v="72"/>
    <x v="4"/>
    <n v="109232.6"/>
    <n v="100100.8"/>
    <n v="209333.40000000002"/>
    <n v="38"/>
    <n v="29977"/>
    <n v="299770"/>
    <n v="6.98"/>
    <x v="0"/>
    <x v="0"/>
    <x v="0"/>
    <x v="0"/>
    <x v="0"/>
    <x v="0"/>
    <x v="0"/>
    <x v="0"/>
    <x v="0"/>
    <x v="0"/>
  </r>
  <r>
    <x v="0"/>
    <x v="5"/>
    <x v="21"/>
    <x v="73"/>
    <x v="4"/>
    <n v="55013.87"/>
    <n v="23357.42"/>
    <n v="78371.290000000008"/>
    <n v="16"/>
    <n v="27900"/>
    <n v="279000"/>
    <n v="2.81"/>
    <x v="0"/>
    <x v="0"/>
    <x v="0"/>
    <x v="0"/>
    <x v="0"/>
    <x v="0"/>
    <x v="0"/>
    <x v="0"/>
    <x v="0"/>
    <x v="0"/>
  </r>
  <r>
    <x v="0"/>
    <x v="5"/>
    <x v="21"/>
    <x v="137"/>
    <x v="4"/>
    <n v="0"/>
    <n v="8578.5300000000007"/>
    <n v="8578.5300000000007"/>
    <n v="2"/>
    <e v="#N/A"/>
    <e v="#N/A"/>
    <n v="0"/>
    <x v="0"/>
    <x v="0"/>
    <x v="0"/>
    <x v="0"/>
    <x v="0"/>
    <x v="0"/>
    <x v="0"/>
    <x v="0"/>
    <x v="0"/>
    <x v="0"/>
  </r>
  <r>
    <x v="0"/>
    <x v="5"/>
    <x v="21"/>
    <x v="142"/>
    <x v="4"/>
    <n v="0"/>
    <n v="0"/>
    <n v="0"/>
    <n v="0"/>
    <e v="#N/A"/>
    <e v="#N/A"/>
    <n v="0"/>
    <x v="0"/>
    <x v="0"/>
    <x v="0"/>
    <x v="0"/>
    <x v="0"/>
    <x v="0"/>
    <x v="0"/>
    <x v="0"/>
    <x v="0"/>
    <x v="0"/>
  </r>
  <r>
    <x v="0"/>
    <x v="5"/>
    <x v="22"/>
    <x v="74"/>
    <x v="4"/>
    <n v="0"/>
    <n v="0"/>
    <n v="0"/>
    <n v="0"/>
    <n v="13423"/>
    <n v="134230"/>
    <n v="0"/>
    <x v="0"/>
    <x v="0"/>
    <x v="0"/>
    <x v="0"/>
    <x v="0"/>
    <x v="0"/>
    <x v="0"/>
    <x v="0"/>
    <x v="0"/>
    <x v="0"/>
  </r>
  <r>
    <x v="0"/>
    <x v="5"/>
    <x v="22"/>
    <x v="75"/>
    <x v="4"/>
    <n v="0"/>
    <n v="0"/>
    <n v="0"/>
    <n v="0"/>
    <n v="14477"/>
    <n v="144770"/>
    <n v="0"/>
    <x v="0"/>
    <x v="0"/>
    <x v="0"/>
    <x v="0"/>
    <x v="0"/>
    <x v="0"/>
    <x v="0"/>
    <x v="0"/>
    <x v="0"/>
    <x v="0"/>
  </r>
  <r>
    <x v="0"/>
    <x v="5"/>
    <x v="22"/>
    <x v="72"/>
    <x v="4"/>
    <n v="0"/>
    <n v="0"/>
    <n v="0"/>
    <n v="0"/>
    <n v="29977"/>
    <n v="299770"/>
    <n v="0"/>
    <x v="0"/>
    <x v="0"/>
    <x v="0"/>
    <x v="0"/>
    <x v="0"/>
    <x v="0"/>
    <x v="0"/>
    <x v="0"/>
    <x v="0"/>
    <x v="0"/>
  </r>
  <r>
    <x v="0"/>
    <x v="5"/>
    <x v="22"/>
    <x v="76"/>
    <x v="4"/>
    <n v="0"/>
    <n v="0"/>
    <n v="0"/>
    <n v="0"/>
    <n v="13950"/>
    <n v="139500"/>
    <n v="0"/>
    <x v="0"/>
    <x v="0"/>
    <x v="0"/>
    <x v="0"/>
    <x v="0"/>
    <x v="0"/>
    <x v="0"/>
    <x v="0"/>
    <x v="0"/>
    <x v="0"/>
  </r>
  <r>
    <x v="0"/>
    <x v="5"/>
    <x v="22"/>
    <x v="121"/>
    <x v="4"/>
    <n v="0"/>
    <n v="0"/>
    <n v="0"/>
    <n v="0"/>
    <e v="#N/A"/>
    <e v="#N/A"/>
    <n v="0"/>
    <x v="0"/>
    <x v="0"/>
    <x v="0"/>
    <x v="0"/>
    <x v="0"/>
    <x v="0"/>
    <x v="0"/>
    <x v="0"/>
    <x v="0"/>
    <x v="0"/>
  </r>
  <r>
    <x v="0"/>
    <x v="5"/>
    <x v="22"/>
    <x v="137"/>
    <x v="4"/>
    <n v="0"/>
    <n v="0"/>
    <n v="0"/>
    <n v="0"/>
    <e v="#N/A"/>
    <e v="#N/A"/>
    <n v="0"/>
    <x v="0"/>
    <x v="0"/>
    <x v="0"/>
    <x v="0"/>
    <x v="0"/>
    <x v="0"/>
    <x v="0"/>
    <x v="0"/>
    <x v="0"/>
    <x v="0"/>
  </r>
  <r>
    <x v="0"/>
    <x v="5"/>
    <x v="23"/>
    <x v="77"/>
    <x v="4"/>
    <n v="0"/>
    <n v="99100.31"/>
    <n v="99100.31"/>
    <n v="40"/>
    <n v="0"/>
    <n v="0"/>
    <n v="0"/>
    <x v="0"/>
    <x v="0"/>
    <x v="0"/>
    <x v="0"/>
    <x v="0"/>
    <x v="0"/>
    <x v="0"/>
    <x v="0"/>
    <x v="0"/>
    <x v="0"/>
  </r>
  <r>
    <x v="0"/>
    <x v="5"/>
    <x v="24"/>
    <x v="78"/>
    <x v="4"/>
    <n v="0"/>
    <n v="0"/>
    <n v="0"/>
    <n v="0"/>
    <n v="20677"/>
    <n v="144739"/>
    <n v="0"/>
    <x v="0"/>
    <x v="0"/>
    <x v="0"/>
    <x v="0"/>
    <x v="0"/>
    <x v="0"/>
    <x v="0"/>
    <x v="0"/>
    <x v="0"/>
    <x v="0"/>
  </r>
  <r>
    <x v="0"/>
    <x v="5"/>
    <x v="24"/>
    <x v="79"/>
    <x v="4"/>
    <n v="0"/>
    <n v="0"/>
    <n v="0"/>
    <n v="0"/>
    <n v="20150"/>
    <n v="141050"/>
    <n v="0"/>
    <x v="0"/>
    <x v="0"/>
    <x v="0"/>
    <x v="0"/>
    <x v="0"/>
    <x v="0"/>
    <x v="0"/>
    <x v="0"/>
    <x v="0"/>
    <x v="0"/>
  </r>
  <r>
    <x v="0"/>
    <x v="5"/>
    <x v="24"/>
    <x v="81"/>
    <x v="4"/>
    <n v="0"/>
    <n v="0"/>
    <n v="0"/>
    <n v="0"/>
    <n v="18600"/>
    <n v="130200"/>
    <n v="0"/>
    <x v="0"/>
    <x v="0"/>
    <x v="0"/>
    <x v="0"/>
    <x v="0"/>
    <x v="0"/>
    <x v="0"/>
    <x v="0"/>
    <x v="0"/>
    <x v="0"/>
  </r>
  <r>
    <x v="0"/>
    <x v="5"/>
    <x v="24"/>
    <x v="82"/>
    <x v="4"/>
    <n v="0"/>
    <n v="0"/>
    <n v="0"/>
    <n v="0"/>
    <n v="18600"/>
    <n v="130200"/>
    <n v="0"/>
    <x v="0"/>
    <x v="0"/>
    <x v="0"/>
    <x v="0"/>
    <x v="0"/>
    <x v="0"/>
    <x v="0"/>
    <x v="0"/>
    <x v="0"/>
    <x v="0"/>
  </r>
  <r>
    <x v="0"/>
    <x v="5"/>
    <x v="24"/>
    <x v="122"/>
    <x v="4"/>
    <n v="0"/>
    <n v="0"/>
    <n v="0"/>
    <n v="0"/>
    <e v="#N/A"/>
    <e v="#N/A"/>
    <n v="0"/>
    <x v="0"/>
    <x v="0"/>
    <x v="0"/>
    <x v="0"/>
    <x v="0"/>
    <x v="0"/>
    <x v="0"/>
    <x v="0"/>
    <x v="0"/>
    <x v="0"/>
  </r>
  <r>
    <x v="0"/>
    <x v="5"/>
    <x v="24"/>
    <x v="10"/>
    <x v="4"/>
    <n v="0"/>
    <n v="0"/>
    <n v="0"/>
    <n v="0"/>
    <n v="44423"/>
    <n v="310961"/>
    <n v="0"/>
    <x v="0"/>
    <x v="0"/>
    <x v="0"/>
    <x v="0"/>
    <x v="0"/>
    <x v="0"/>
    <x v="0"/>
    <x v="0"/>
    <x v="0"/>
    <x v="0"/>
  </r>
  <r>
    <x v="0"/>
    <x v="5"/>
    <x v="24"/>
    <x v="85"/>
    <x v="4"/>
    <n v="0"/>
    <n v="0"/>
    <n v="0"/>
    <n v="0"/>
    <n v="0"/>
    <n v="0"/>
    <n v="0"/>
    <x v="0"/>
    <x v="0"/>
    <x v="0"/>
    <x v="0"/>
    <x v="0"/>
    <x v="0"/>
    <x v="0"/>
    <x v="0"/>
    <x v="0"/>
    <x v="0"/>
  </r>
  <r>
    <x v="0"/>
    <x v="5"/>
    <x v="24"/>
    <x v="131"/>
    <x v="4"/>
    <n v="0"/>
    <n v="0"/>
    <n v="0"/>
    <n v="0"/>
    <e v="#N/A"/>
    <e v="#N/A"/>
    <n v="0"/>
    <x v="0"/>
    <x v="0"/>
    <x v="0"/>
    <x v="0"/>
    <x v="0"/>
    <x v="0"/>
    <x v="0"/>
    <x v="0"/>
    <x v="0"/>
    <x v="0"/>
  </r>
  <r>
    <x v="0"/>
    <x v="5"/>
    <x v="24"/>
    <x v="86"/>
    <x v="4"/>
    <n v="0"/>
    <n v="0"/>
    <n v="0"/>
    <n v="0"/>
    <n v="15500"/>
    <n v="108500"/>
    <n v="0"/>
    <x v="0"/>
    <x v="0"/>
    <x v="0"/>
    <x v="0"/>
    <x v="0"/>
    <x v="0"/>
    <x v="0"/>
    <x v="0"/>
    <x v="0"/>
    <x v="0"/>
  </r>
  <r>
    <x v="0"/>
    <x v="5"/>
    <x v="26"/>
    <x v="87"/>
    <x v="4"/>
    <n v="0"/>
    <n v="0"/>
    <n v="0"/>
    <n v="0"/>
    <n v="4650"/>
    <n v="32550"/>
    <n v="0"/>
    <x v="0"/>
    <x v="0"/>
    <x v="0"/>
    <x v="0"/>
    <x v="0"/>
    <x v="0"/>
    <x v="0"/>
    <x v="0"/>
    <x v="0"/>
    <x v="0"/>
  </r>
  <r>
    <x v="0"/>
    <x v="5"/>
    <x v="26"/>
    <x v="88"/>
    <x v="4"/>
    <n v="0"/>
    <n v="0"/>
    <n v="0"/>
    <n v="0"/>
    <n v="4650"/>
    <n v="32550"/>
    <n v="0"/>
    <x v="0"/>
    <x v="0"/>
    <x v="0"/>
    <x v="0"/>
    <x v="0"/>
    <x v="0"/>
    <x v="0"/>
    <x v="0"/>
    <x v="0"/>
    <x v="0"/>
  </r>
  <r>
    <x v="0"/>
    <x v="5"/>
    <x v="27"/>
    <x v="89"/>
    <x v="4"/>
    <n v="0"/>
    <n v="0"/>
    <n v="0"/>
    <n v="0"/>
    <n v="6727"/>
    <n v="47089"/>
    <n v="0"/>
    <x v="0"/>
    <x v="0"/>
    <x v="0"/>
    <x v="0"/>
    <x v="0"/>
    <x v="0"/>
    <x v="0"/>
    <x v="0"/>
    <x v="0"/>
    <x v="0"/>
  </r>
  <r>
    <x v="0"/>
    <x v="5"/>
    <x v="27"/>
    <x v="90"/>
    <x v="4"/>
    <n v="0"/>
    <n v="0"/>
    <n v="0"/>
    <n v="0"/>
    <n v="6727"/>
    <n v="47089"/>
    <n v="0"/>
    <x v="0"/>
    <x v="0"/>
    <x v="0"/>
    <x v="0"/>
    <x v="0"/>
    <x v="0"/>
    <x v="0"/>
    <x v="0"/>
    <x v="0"/>
    <x v="0"/>
  </r>
  <r>
    <x v="0"/>
    <x v="5"/>
    <x v="27"/>
    <x v="91"/>
    <x v="4"/>
    <n v="0"/>
    <n v="0"/>
    <n v="0"/>
    <n v="0"/>
    <n v="6727"/>
    <n v="47089"/>
    <n v="0"/>
    <x v="0"/>
    <x v="0"/>
    <x v="0"/>
    <x v="0"/>
    <x v="0"/>
    <x v="0"/>
    <x v="0"/>
    <x v="0"/>
    <x v="0"/>
    <x v="0"/>
  </r>
  <r>
    <x v="0"/>
    <x v="5"/>
    <x v="28"/>
    <x v="92"/>
    <x v="4"/>
    <n v="0"/>
    <n v="0"/>
    <n v="0"/>
    <n v="0"/>
    <n v="0"/>
    <n v="0"/>
    <n v="0"/>
    <x v="0"/>
    <x v="0"/>
    <x v="0"/>
    <x v="0"/>
    <x v="0"/>
    <x v="0"/>
    <x v="0"/>
    <x v="0"/>
    <x v="0"/>
    <x v="0"/>
  </r>
  <r>
    <x v="0"/>
    <x v="5"/>
    <x v="29"/>
    <x v="93"/>
    <x v="4"/>
    <n v="90769.4"/>
    <n v="198258.5"/>
    <n v="289027.90000000002"/>
    <n v="13"/>
    <n v="0"/>
    <n v="0"/>
    <n v="0"/>
    <x v="0"/>
    <x v="0"/>
    <x v="0"/>
    <x v="0"/>
    <x v="0"/>
    <x v="0"/>
    <x v="0"/>
    <x v="0"/>
    <x v="0"/>
    <x v="0"/>
  </r>
  <r>
    <x v="0"/>
    <x v="5"/>
    <x v="29"/>
    <x v="94"/>
    <x v="4"/>
    <n v="86389.68"/>
    <n v="137211.5"/>
    <n v="223601.18"/>
    <n v="16"/>
    <n v="0"/>
    <n v="0"/>
    <n v="0"/>
    <x v="0"/>
    <x v="0"/>
    <x v="0"/>
    <x v="0"/>
    <x v="0"/>
    <x v="0"/>
    <x v="0"/>
    <x v="0"/>
    <x v="0"/>
    <x v="0"/>
  </r>
  <r>
    <x v="0"/>
    <x v="5"/>
    <x v="29"/>
    <x v="95"/>
    <x v="4"/>
    <n v="40411.29"/>
    <n v="238319.3"/>
    <n v="278730.58999999997"/>
    <n v="8"/>
    <n v="0"/>
    <n v="0"/>
    <n v="0"/>
    <x v="0"/>
    <x v="0"/>
    <x v="0"/>
    <x v="0"/>
    <x v="0"/>
    <x v="0"/>
    <x v="0"/>
    <x v="0"/>
    <x v="0"/>
    <x v="0"/>
  </r>
  <r>
    <x v="0"/>
    <x v="5"/>
    <x v="29"/>
    <x v="124"/>
    <x v="4"/>
    <n v="0"/>
    <n v="7431.73"/>
    <n v="7431.73"/>
    <n v="2"/>
    <e v="#N/A"/>
    <e v="#N/A"/>
    <n v="0"/>
    <x v="0"/>
    <x v="0"/>
    <x v="0"/>
    <x v="0"/>
    <x v="0"/>
    <x v="0"/>
    <x v="0"/>
    <x v="0"/>
    <x v="0"/>
    <x v="0"/>
  </r>
  <r>
    <x v="0"/>
    <x v="5"/>
    <x v="29"/>
    <x v="96"/>
    <x v="4"/>
    <n v="79329.81"/>
    <n v="0"/>
    <n v="79329.81"/>
    <n v="1"/>
    <n v="0"/>
    <n v="0"/>
    <n v="0"/>
    <x v="0"/>
    <x v="0"/>
    <x v="0"/>
    <x v="0"/>
    <x v="0"/>
    <x v="0"/>
    <x v="0"/>
    <x v="0"/>
    <x v="0"/>
    <x v="0"/>
  </r>
  <r>
    <x v="0"/>
    <x v="5"/>
    <x v="29"/>
    <x v="97"/>
    <x v="4"/>
    <n v="0"/>
    <n v="0"/>
    <n v="0"/>
    <n v="0"/>
    <n v="17577"/>
    <n v="175770"/>
    <n v="0"/>
    <x v="0"/>
    <x v="0"/>
    <x v="0"/>
    <x v="0"/>
    <x v="0"/>
    <x v="0"/>
    <x v="0"/>
    <x v="0"/>
    <x v="0"/>
    <x v="0"/>
  </r>
  <r>
    <x v="0"/>
    <x v="5"/>
    <x v="30"/>
    <x v="98"/>
    <x v="4"/>
    <n v="0"/>
    <n v="0"/>
    <n v="0"/>
    <n v="0"/>
    <n v="36177"/>
    <n v="253239"/>
    <n v="0"/>
    <x v="0"/>
    <x v="0"/>
    <x v="0"/>
    <x v="0"/>
    <x v="0"/>
    <x v="0"/>
    <x v="0"/>
    <x v="0"/>
    <x v="0"/>
    <x v="0"/>
  </r>
  <r>
    <x v="0"/>
    <x v="5"/>
    <x v="30"/>
    <x v="99"/>
    <x v="4"/>
    <n v="0"/>
    <n v="0"/>
    <n v="0"/>
    <n v="0"/>
    <n v="16027"/>
    <n v="112189"/>
    <n v="0"/>
    <x v="0"/>
    <x v="0"/>
    <x v="0"/>
    <x v="0"/>
    <x v="0"/>
    <x v="0"/>
    <x v="0"/>
    <x v="0"/>
    <x v="0"/>
    <x v="0"/>
  </r>
  <r>
    <x v="0"/>
    <x v="5"/>
    <x v="30"/>
    <x v="100"/>
    <x v="4"/>
    <n v="0"/>
    <n v="0"/>
    <n v="0"/>
    <n v="0"/>
    <n v="14477"/>
    <n v="101339"/>
    <n v="0"/>
    <x v="0"/>
    <x v="0"/>
    <x v="0"/>
    <x v="0"/>
    <x v="0"/>
    <x v="0"/>
    <x v="0"/>
    <x v="0"/>
    <x v="0"/>
    <x v="0"/>
  </r>
  <r>
    <x v="0"/>
    <x v="5"/>
    <x v="30"/>
    <x v="101"/>
    <x v="4"/>
    <n v="0"/>
    <n v="0"/>
    <n v="0"/>
    <n v="0"/>
    <n v="10323"/>
    <n v="72261"/>
    <n v="0"/>
    <x v="0"/>
    <x v="0"/>
    <x v="0"/>
    <x v="0"/>
    <x v="0"/>
    <x v="0"/>
    <x v="0"/>
    <x v="0"/>
    <x v="0"/>
    <x v="0"/>
  </r>
  <r>
    <x v="0"/>
    <x v="5"/>
    <x v="30"/>
    <x v="102"/>
    <x v="4"/>
    <n v="18238.580000000002"/>
    <n v="63963.42"/>
    <n v="82202"/>
    <n v="7"/>
    <n v="0"/>
    <n v="0"/>
    <n v="0"/>
    <x v="0"/>
    <x v="0"/>
    <x v="0"/>
    <x v="0"/>
    <x v="0"/>
    <x v="0"/>
    <x v="0"/>
    <x v="0"/>
    <x v="0"/>
    <x v="0"/>
  </r>
  <r>
    <x v="0"/>
    <x v="5"/>
    <x v="30"/>
    <x v="103"/>
    <x v="4"/>
    <n v="0"/>
    <n v="0"/>
    <n v="0"/>
    <n v="0"/>
    <n v="0"/>
    <n v="0"/>
    <n v="0"/>
    <x v="0"/>
    <x v="0"/>
    <x v="0"/>
    <x v="0"/>
    <x v="0"/>
    <x v="0"/>
    <x v="0"/>
    <x v="0"/>
    <x v="0"/>
    <x v="0"/>
  </r>
  <r>
    <x v="0"/>
    <x v="5"/>
    <x v="30"/>
    <x v="105"/>
    <x v="4"/>
    <n v="109478"/>
    <n v="0"/>
    <n v="109478"/>
    <n v="6"/>
    <n v="0"/>
    <n v="0"/>
    <n v="0"/>
    <x v="0"/>
    <x v="0"/>
    <x v="0"/>
    <x v="0"/>
    <x v="0"/>
    <x v="0"/>
    <x v="0"/>
    <x v="0"/>
    <x v="0"/>
    <x v="0"/>
  </r>
  <r>
    <x v="0"/>
    <x v="5"/>
    <x v="30"/>
    <x v="106"/>
    <x v="4"/>
    <n v="0"/>
    <n v="0"/>
    <n v="0"/>
    <n v="0"/>
    <n v="17050"/>
    <n v="119350"/>
    <n v="0"/>
    <x v="0"/>
    <x v="0"/>
    <x v="0"/>
    <x v="0"/>
    <x v="0"/>
    <x v="0"/>
    <x v="0"/>
    <x v="0"/>
    <x v="0"/>
    <x v="0"/>
  </r>
  <r>
    <x v="0"/>
    <x v="5"/>
    <x v="30"/>
    <x v="138"/>
    <x v="4"/>
    <n v="0"/>
    <n v="0"/>
    <n v="0"/>
    <n v="0"/>
    <e v="#N/A"/>
    <e v="#N/A"/>
    <n v="0"/>
    <x v="0"/>
    <x v="0"/>
    <x v="0"/>
    <x v="0"/>
    <x v="0"/>
    <x v="0"/>
    <x v="0"/>
    <x v="0"/>
    <x v="0"/>
    <x v="0"/>
  </r>
  <r>
    <x v="0"/>
    <x v="5"/>
    <x v="31"/>
    <x v="107"/>
    <x v="4"/>
    <n v="171282.7"/>
    <n v="93780.6"/>
    <n v="265063.30000000005"/>
    <n v="49"/>
    <n v="0"/>
    <n v="0"/>
    <n v="0"/>
    <x v="0"/>
    <x v="0"/>
    <x v="0"/>
    <x v="0"/>
    <x v="0"/>
    <x v="0"/>
    <x v="0"/>
    <x v="0"/>
    <x v="0"/>
    <x v="0"/>
  </r>
  <r>
    <x v="0"/>
    <x v="5"/>
    <x v="31"/>
    <x v="108"/>
    <x v="4"/>
    <n v="67893.7"/>
    <n v="27769.1"/>
    <n v="95662.799999999988"/>
    <n v="14"/>
    <n v="0"/>
    <n v="0"/>
    <n v="0"/>
    <x v="0"/>
    <x v="0"/>
    <x v="0"/>
    <x v="0"/>
    <x v="0"/>
    <x v="0"/>
    <x v="0"/>
    <x v="0"/>
    <x v="0"/>
    <x v="0"/>
  </r>
  <r>
    <x v="0"/>
    <x v="5"/>
    <x v="31"/>
    <x v="109"/>
    <x v="4"/>
    <n v="103423.9"/>
    <n v="204973.8"/>
    <n v="308397.69999999995"/>
    <n v="42"/>
    <n v="0"/>
    <n v="0"/>
    <n v="0"/>
    <x v="0"/>
    <x v="0"/>
    <x v="0"/>
    <x v="0"/>
    <x v="0"/>
    <x v="0"/>
    <x v="0"/>
    <x v="0"/>
    <x v="0"/>
    <x v="0"/>
  </r>
  <r>
    <x v="0"/>
    <x v="5"/>
    <x v="31"/>
    <x v="110"/>
    <x v="4"/>
    <n v="93747.4"/>
    <n v="143487.70000000001"/>
    <n v="237235.1"/>
    <n v="29"/>
    <n v="0"/>
    <n v="0"/>
    <n v="0"/>
    <x v="0"/>
    <x v="0"/>
    <x v="0"/>
    <x v="0"/>
    <x v="0"/>
    <x v="0"/>
    <x v="0"/>
    <x v="0"/>
    <x v="0"/>
    <x v="0"/>
  </r>
  <r>
    <x v="0"/>
    <x v="5"/>
    <x v="31"/>
    <x v="111"/>
    <x v="4"/>
    <n v="0"/>
    <n v="0"/>
    <n v="0"/>
    <n v="0"/>
    <n v="0"/>
    <n v="0"/>
    <n v="0"/>
    <x v="0"/>
    <x v="0"/>
    <x v="0"/>
    <x v="0"/>
    <x v="0"/>
    <x v="0"/>
    <x v="0"/>
    <x v="0"/>
    <x v="0"/>
    <x v="0"/>
  </r>
  <r>
    <x v="0"/>
    <x v="5"/>
    <x v="31"/>
    <x v="128"/>
    <x v="4"/>
    <n v="0"/>
    <n v="0"/>
    <n v="0"/>
    <n v="0"/>
    <e v="#N/A"/>
    <e v="#N/A"/>
    <n v="0"/>
    <x v="0"/>
    <x v="0"/>
    <x v="0"/>
    <x v="0"/>
    <x v="0"/>
    <x v="0"/>
    <x v="0"/>
    <x v="0"/>
    <x v="0"/>
    <x v="0"/>
  </r>
  <r>
    <x v="0"/>
    <x v="5"/>
    <x v="31"/>
    <x v="112"/>
    <x v="4"/>
    <n v="0"/>
    <n v="0"/>
    <n v="0"/>
    <n v="0"/>
    <n v="13950"/>
    <n v="139500"/>
    <n v="0"/>
    <x v="0"/>
    <x v="0"/>
    <x v="0"/>
    <x v="0"/>
    <x v="0"/>
    <x v="0"/>
    <x v="0"/>
    <x v="0"/>
    <x v="0"/>
    <x v="0"/>
  </r>
  <r>
    <x v="0"/>
    <x v="5"/>
    <x v="32"/>
    <x v="114"/>
    <x v="4"/>
    <n v="0"/>
    <n v="0"/>
    <n v="0"/>
    <n v="0"/>
    <n v="31000"/>
    <n v="217000"/>
    <n v="0"/>
    <x v="0"/>
    <x v="0"/>
    <x v="0"/>
    <x v="0"/>
    <x v="0"/>
    <x v="0"/>
    <x v="0"/>
    <x v="0"/>
    <x v="0"/>
    <x v="0"/>
  </r>
  <r>
    <x v="0"/>
    <x v="5"/>
    <x v="32"/>
    <x v="115"/>
    <x v="4"/>
    <n v="22864.99"/>
    <n v="0"/>
    <n v="22864.99"/>
    <n v="2"/>
    <n v="0"/>
    <n v="0"/>
    <n v="0"/>
    <x v="0"/>
    <x v="0"/>
    <x v="0"/>
    <x v="0"/>
    <x v="0"/>
    <x v="0"/>
    <x v="0"/>
    <x v="0"/>
    <x v="0"/>
    <x v="0"/>
  </r>
  <r>
    <x v="0"/>
    <x v="5"/>
    <x v="32"/>
    <x v="116"/>
    <x v="4"/>
    <n v="0"/>
    <n v="85132.37"/>
    <n v="85132.37"/>
    <n v="7"/>
    <n v="0"/>
    <n v="0"/>
    <n v="0"/>
    <x v="0"/>
    <x v="0"/>
    <x v="0"/>
    <x v="0"/>
    <x v="0"/>
    <x v="0"/>
    <x v="0"/>
    <x v="0"/>
    <x v="0"/>
    <x v="0"/>
  </r>
  <r>
    <x v="0"/>
    <x v="5"/>
    <x v="32"/>
    <x v="132"/>
    <x v="4"/>
    <n v="0"/>
    <n v="0"/>
    <n v="0"/>
    <n v="0"/>
    <e v="#N/A"/>
    <e v="#N/A"/>
    <n v="0"/>
    <x v="0"/>
    <x v="0"/>
    <x v="0"/>
    <x v="0"/>
    <x v="0"/>
    <x v="0"/>
    <x v="0"/>
    <x v="0"/>
    <x v="0"/>
    <x v="0"/>
  </r>
  <r>
    <x v="0"/>
    <x v="5"/>
    <x v="33"/>
    <x v="117"/>
    <x v="4"/>
    <n v="0"/>
    <n v="0"/>
    <n v="0"/>
    <n v="0"/>
    <n v="0"/>
    <n v="0"/>
    <n v="0"/>
    <x v="0"/>
    <x v="0"/>
    <x v="0"/>
    <x v="0"/>
    <x v="0"/>
    <x v="0"/>
    <x v="0"/>
    <x v="0"/>
    <x v="0"/>
    <x v="0"/>
  </r>
  <r>
    <x v="0"/>
    <x v="5"/>
    <x v="33"/>
    <x v="118"/>
    <x v="4"/>
    <n v="0"/>
    <n v="0"/>
    <n v="0"/>
    <n v="0"/>
    <n v="0"/>
    <n v="0"/>
    <n v="0"/>
    <x v="0"/>
    <x v="0"/>
    <x v="0"/>
    <x v="0"/>
    <x v="0"/>
    <x v="0"/>
    <x v="0"/>
    <x v="0"/>
    <x v="0"/>
    <x v="0"/>
  </r>
  <r>
    <x v="0"/>
    <x v="5"/>
    <x v="33"/>
    <x v="143"/>
    <x v="4"/>
    <n v="0"/>
    <n v="0"/>
    <n v="0"/>
    <n v="0"/>
    <e v="#N/A"/>
    <e v="#N/A"/>
    <n v="0"/>
    <x v="0"/>
    <x v="0"/>
    <x v="0"/>
    <x v="0"/>
    <x v="0"/>
    <x v="0"/>
    <x v="0"/>
    <x v="0"/>
    <x v="0"/>
    <x v="0"/>
  </r>
  <r>
    <x v="0"/>
    <x v="5"/>
    <x v="0"/>
    <x v="0"/>
    <x v="5"/>
    <n v="67018.38"/>
    <n v="133231.12"/>
    <n v="200249.5"/>
    <n v="413"/>
    <n v="24475"/>
    <n v="171325"/>
    <n v="8.18"/>
    <x v="0"/>
    <x v="0"/>
    <x v="0"/>
    <x v="0"/>
    <x v="0"/>
    <x v="0"/>
    <x v="0"/>
    <x v="0"/>
    <x v="0"/>
    <x v="0"/>
  </r>
  <r>
    <x v="0"/>
    <x v="5"/>
    <x v="0"/>
    <x v="1"/>
    <x v="5"/>
    <n v="57627.62000000001"/>
    <n v="67661.579999999987"/>
    <n v="125289.2"/>
    <n v="213"/>
    <n v="24383"/>
    <n v="170681"/>
    <n v="5.14"/>
    <x v="0"/>
    <x v="0"/>
    <x v="0"/>
    <x v="0"/>
    <x v="0"/>
    <x v="0"/>
    <x v="0"/>
    <x v="0"/>
    <x v="0"/>
    <x v="0"/>
  </r>
  <r>
    <x v="0"/>
    <x v="5"/>
    <x v="0"/>
    <x v="3"/>
    <x v="5"/>
    <n v="61492.84"/>
    <n v="98789.15"/>
    <n v="160281.99"/>
    <n v="399"/>
    <n v="8437"/>
    <n v="59059"/>
    <n v="19"/>
    <x v="0"/>
    <x v="0"/>
    <x v="0"/>
    <x v="0"/>
    <x v="0"/>
    <x v="0"/>
    <x v="0"/>
    <x v="0"/>
    <x v="0"/>
    <x v="0"/>
  </r>
  <r>
    <x v="0"/>
    <x v="5"/>
    <x v="0"/>
    <x v="139"/>
    <x v="5"/>
    <n v="30"/>
    <n v="0"/>
    <n v="30"/>
    <n v="0"/>
    <e v="#N/A"/>
    <e v="#N/A"/>
    <n v="0"/>
    <x v="0"/>
    <x v="0"/>
    <x v="0"/>
    <x v="0"/>
    <x v="0"/>
    <x v="0"/>
    <x v="0"/>
    <x v="0"/>
    <x v="0"/>
    <x v="0"/>
  </r>
  <r>
    <x v="0"/>
    <x v="5"/>
    <x v="0"/>
    <x v="4"/>
    <x v="5"/>
    <n v="60993.4"/>
    <n v="76105.06"/>
    <n v="137098.46"/>
    <n v="353"/>
    <n v="8437"/>
    <n v="59059"/>
    <n v="16.25"/>
    <x v="0"/>
    <x v="0"/>
    <x v="0"/>
    <x v="0"/>
    <x v="0"/>
    <x v="0"/>
    <x v="0"/>
    <x v="0"/>
    <x v="0"/>
    <x v="0"/>
  </r>
  <r>
    <x v="0"/>
    <x v="5"/>
    <x v="0"/>
    <x v="7"/>
    <x v="5"/>
    <n v="84804.86"/>
    <n v="74446.039999999994"/>
    <n v="159250.9"/>
    <n v="499"/>
    <n v="5821"/>
    <n v="40747"/>
    <n v="27.36"/>
    <x v="0"/>
    <x v="0"/>
    <x v="0"/>
    <x v="0"/>
    <x v="0"/>
    <x v="0"/>
    <x v="0"/>
    <x v="0"/>
    <x v="0"/>
    <x v="0"/>
  </r>
  <r>
    <x v="0"/>
    <x v="5"/>
    <x v="0"/>
    <x v="8"/>
    <x v="5"/>
    <n v="107086.81"/>
    <n v="154152.69"/>
    <n v="261239.5"/>
    <n v="675"/>
    <n v="0"/>
    <n v="0"/>
    <n v="0"/>
    <x v="0"/>
    <x v="0"/>
    <x v="0"/>
    <x v="0"/>
    <x v="0"/>
    <x v="0"/>
    <x v="0"/>
    <x v="0"/>
    <x v="0"/>
    <x v="0"/>
  </r>
  <r>
    <x v="0"/>
    <x v="5"/>
    <x v="0"/>
    <x v="119"/>
    <x v="5"/>
    <n v="14361.529999999999"/>
    <n v="56310.11"/>
    <n v="70671.64"/>
    <n v="128"/>
    <e v="#N/A"/>
    <e v="#N/A"/>
    <n v="0"/>
    <x v="0"/>
    <x v="0"/>
    <x v="0"/>
    <x v="0"/>
    <x v="0"/>
    <x v="0"/>
    <x v="0"/>
    <x v="0"/>
    <x v="0"/>
    <x v="0"/>
  </r>
  <r>
    <x v="0"/>
    <x v="5"/>
    <x v="0"/>
    <x v="134"/>
    <x v="5"/>
    <n v="114645.10999999999"/>
    <n v="110084.52000000002"/>
    <n v="224729.63"/>
    <n v="691"/>
    <e v="#N/A"/>
    <e v="#N/A"/>
    <n v="0"/>
    <x v="0"/>
    <x v="0"/>
    <x v="0"/>
    <x v="0"/>
    <x v="0"/>
    <x v="0"/>
    <x v="0"/>
    <x v="0"/>
    <x v="0"/>
    <x v="0"/>
  </r>
  <r>
    <x v="0"/>
    <x v="5"/>
    <x v="0"/>
    <x v="135"/>
    <x v="5"/>
    <n v="129435.48"/>
    <n v="126200.02"/>
    <n v="255635.5"/>
    <n v="642"/>
    <e v="#N/A"/>
    <e v="#N/A"/>
    <n v="0"/>
    <x v="0"/>
    <x v="0"/>
    <x v="0"/>
    <x v="0"/>
    <x v="0"/>
    <x v="0"/>
    <x v="0"/>
    <x v="0"/>
    <x v="0"/>
    <x v="0"/>
  </r>
  <r>
    <x v="0"/>
    <x v="5"/>
    <x v="1"/>
    <x v="9"/>
    <x v="5"/>
    <n v="227822.24"/>
    <n v="545833.68000000005"/>
    <n v="773655.92"/>
    <n v="1420"/>
    <n v="0"/>
    <n v="0"/>
    <n v="0"/>
    <x v="0"/>
    <x v="0"/>
    <x v="0"/>
    <x v="0"/>
    <x v="0"/>
    <x v="0"/>
    <x v="0"/>
    <x v="0"/>
    <x v="0"/>
    <x v="0"/>
  </r>
  <r>
    <x v="0"/>
    <x v="5"/>
    <x v="1"/>
    <x v="10"/>
    <x v="5"/>
    <n v="98795.75"/>
    <n v="757032.57"/>
    <n v="855828.32"/>
    <n v="783"/>
    <n v="44423"/>
    <n v="310961"/>
    <n v="19.27"/>
    <x v="0"/>
    <x v="0"/>
    <x v="0"/>
    <x v="0"/>
    <x v="0"/>
    <x v="0"/>
    <x v="0"/>
    <x v="0"/>
    <x v="0"/>
    <x v="0"/>
  </r>
  <r>
    <x v="0"/>
    <x v="5"/>
    <x v="1"/>
    <x v="11"/>
    <x v="5"/>
    <n v="12339.6"/>
    <n v="6393.35"/>
    <n v="18732.95"/>
    <n v="24"/>
    <n v="31000"/>
    <n v="217000"/>
    <n v="0.6"/>
    <x v="0"/>
    <x v="0"/>
    <x v="0"/>
    <x v="0"/>
    <x v="0"/>
    <x v="0"/>
    <x v="0"/>
    <x v="0"/>
    <x v="0"/>
    <x v="0"/>
  </r>
  <r>
    <x v="0"/>
    <x v="5"/>
    <x v="1"/>
    <x v="12"/>
    <x v="5"/>
    <n v="28742.98"/>
    <n v="20699.12"/>
    <n v="49442.1"/>
    <n v="80"/>
    <n v="0"/>
    <n v="0"/>
    <n v="0"/>
    <x v="0"/>
    <x v="0"/>
    <x v="0"/>
    <x v="0"/>
    <x v="0"/>
    <x v="0"/>
    <x v="0"/>
    <x v="0"/>
    <x v="0"/>
    <x v="0"/>
  </r>
  <r>
    <x v="0"/>
    <x v="5"/>
    <x v="1"/>
    <x v="13"/>
    <x v="5"/>
    <n v="13718.38"/>
    <n v="1417621.8"/>
    <n v="1431340.18"/>
    <n v="0"/>
    <n v="0"/>
    <n v="0"/>
    <n v="0"/>
    <x v="0"/>
    <x v="0"/>
    <x v="0"/>
    <x v="0"/>
    <x v="0"/>
    <x v="0"/>
    <x v="0"/>
    <x v="0"/>
    <x v="0"/>
    <x v="0"/>
  </r>
  <r>
    <x v="0"/>
    <x v="5"/>
    <x v="1"/>
    <x v="126"/>
    <x v="5"/>
    <n v="168"/>
    <n v="0"/>
    <n v="168"/>
    <n v="2"/>
    <n v="18600"/>
    <n v="130200"/>
    <n v="0.01"/>
    <x v="0"/>
    <x v="0"/>
    <x v="0"/>
    <x v="0"/>
    <x v="0"/>
    <x v="0"/>
    <x v="0"/>
    <x v="0"/>
    <x v="0"/>
    <x v="0"/>
  </r>
  <r>
    <x v="0"/>
    <x v="5"/>
    <x v="1"/>
    <x v="14"/>
    <x v="5"/>
    <n v="60519.450000000004"/>
    <n v="159145.28"/>
    <n v="219664.73"/>
    <n v="567"/>
    <n v="29977"/>
    <n v="209839"/>
    <n v="7.33"/>
    <x v="0"/>
    <x v="0"/>
    <x v="0"/>
    <x v="0"/>
    <x v="0"/>
    <x v="0"/>
    <x v="0"/>
    <x v="0"/>
    <x v="0"/>
    <x v="0"/>
  </r>
  <r>
    <x v="0"/>
    <x v="5"/>
    <x v="1"/>
    <x v="86"/>
    <x v="5"/>
    <n v="124"/>
    <n v="0"/>
    <n v="124"/>
    <n v="0"/>
    <n v="15500"/>
    <n v="108500"/>
    <n v="0.01"/>
    <x v="0"/>
    <x v="0"/>
    <x v="0"/>
    <x v="0"/>
    <x v="0"/>
    <x v="0"/>
    <x v="0"/>
    <x v="0"/>
    <x v="0"/>
    <x v="0"/>
  </r>
  <r>
    <x v="0"/>
    <x v="5"/>
    <x v="1"/>
    <x v="131"/>
    <x v="5"/>
    <n v="7.8"/>
    <n v="70.2"/>
    <n v="78"/>
    <n v="1"/>
    <e v="#N/A"/>
    <e v="#N/A"/>
    <n v="0"/>
    <x v="0"/>
    <x v="0"/>
    <x v="0"/>
    <x v="0"/>
    <x v="0"/>
    <x v="0"/>
    <x v="0"/>
    <x v="0"/>
    <x v="0"/>
    <x v="0"/>
  </r>
  <r>
    <x v="0"/>
    <x v="5"/>
    <x v="1"/>
    <x v="15"/>
    <x v="5"/>
    <n v="5031.4399999999996"/>
    <n v="7167.38"/>
    <n v="12198.82"/>
    <n v="20"/>
    <n v="0"/>
    <n v="0"/>
    <n v="0"/>
    <x v="0"/>
    <x v="0"/>
    <x v="0"/>
    <x v="0"/>
    <x v="0"/>
    <x v="0"/>
    <x v="0"/>
    <x v="0"/>
    <x v="0"/>
    <x v="0"/>
  </r>
  <r>
    <x v="0"/>
    <x v="5"/>
    <x v="2"/>
    <x v="16"/>
    <x v="5"/>
    <n v="312018.28999999998"/>
    <n v="639113.90999999992"/>
    <n v="951132.2"/>
    <n v="644"/>
    <n v="43400"/>
    <n v="303800"/>
    <n v="21.92"/>
    <x v="0"/>
    <x v="0"/>
    <x v="0"/>
    <x v="0"/>
    <x v="0"/>
    <x v="0"/>
    <x v="0"/>
    <x v="0"/>
    <x v="0"/>
    <x v="0"/>
  </r>
  <r>
    <x v="0"/>
    <x v="5"/>
    <x v="2"/>
    <x v="17"/>
    <x v="5"/>
    <n v="168085.3"/>
    <n v="398333.37000000005"/>
    <n v="566418.67000000004"/>
    <n v="662"/>
    <n v="39277"/>
    <n v="274939"/>
    <n v="14.42"/>
    <x v="0"/>
    <x v="0"/>
    <x v="0"/>
    <x v="0"/>
    <x v="0"/>
    <x v="0"/>
    <x v="0"/>
    <x v="0"/>
    <x v="0"/>
    <x v="0"/>
  </r>
  <r>
    <x v="0"/>
    <x v="5"/>
    <x v="2"/>
    <x v="18"/>
    <x v="5"/>
    <n v="125423.34000000001"/>
    <n v="263165.74"/>
    <n v="388589.08"/>
    <n v="400"/>
    <n v="0"/>
    <n v="0"/>
    <n v="0"/>
    <x v="0"/>
    <x v="0"/>
    <x v="0"/>
    <x v="0"/>
    <x v="0"/>
    <x v="0"/>
    <x v="0"/>
    <x v="0"/>
    <x v="0"/>
    <x v="0"/>
  </r>
  <r>
    <x v="0"/>
    <x v="5"/>
    <x v="3"/>
    <x v="19"/>
    <x v="5"/>
    <n v="54768.08"/>
    <n v="160987.90000000002"/>
    <n v="215755.98000000004"/>
    <n v="281"/>
    <n v="31000"/>
    <n v="310000"/>
    <n v="6.96"/>
    <x v="0"/>
    <x v="0"/>
    <x v="0"/>
    <x v="0"/>
    <x v="0"/>
    <x v="0"/>
    <x v="0"/>
    <x v="0"/>
    <x v="0"/>
    <x v="0"/>
  </r>
  <r>
    <x v="0"/>
    <x v="5"/>
    <x v="3"/>
    <x v="20"/>
    <x v="5"/>
    <n v="78101.799999999988"/>
    <n v="102477.93000000002"/>
    <n v="180579.73"/>
    <n v="188"/>
    <n v="0"/>
    <n v="0"/>
    <n v="0"/>
    <x v="0"/>
    <x v="0"/>
    <x v="0"/>
    <x v="0"/>
    <x v="0"/>
    <x v="0"/>
    <x v="0"/>
    <x v="0"/>
    <x v="0"/>
    <x v="0"/>
  </r>
  <r>
    <x v="0"/>
    <x v="5"/>
    <x v="3"/>
    <x v="21"/>
    <x v="5"/>
    <n v="222158.89999999997"/>
    <n v="500171.66000000009"/>
    <n v="722330.56"/>
    <n v="434"/>
    <n v="62000"/>
    <n v="620000"/>
    <n v="11.65"/>
    <x v="0"/>
    <x v="0"/>
    <x v="0"/>
    <x v="0"/>
    <x v="0"/>
    <x v="0"/>
    <x v="0"/>
    <x v="0"/>
    <x v="0"/>
    <x v="0"/>
  </r>
  <r>
    <x v="0"/>
    <x v="5"/>
    <x v="4"/>
    <x v="23"/>
    <x v="5"/>
    <n v="151"/>
    <n v="111202.83"/>
    <n v="111353.83"/>
    <n v="89"/>
    <n v="12710"/>
    <n v="88970"/>
    <n v="8.76"/>
    <x v="0"/>
    <x v="0"/>
    <x v="0"/>
    <x v="0"/>
    <x v="0"/>
    <x v="0"/>
    <x v="0"/>
    <x v="0"/>
    <x v="0"/>
    <x v="0"/>
  </r>
  <r>
    <x v="0"/>
    <x v="5"/>
    <x v="4"/>
    <x v="24"/>
    <x v="5"/>
    <n v="1027"/>
    <n v="83588.899999999994"/>
    <n v="84615.9"/>
    <n v="101"/>
    <n v="11377"/>
    <n v="79639"/>
    <n v="7.44"/>
    <x v="0"/>
    <x v="0"/>
    <x v="0"/>
    <x v="0"/>
    <x v="0"/>
    <x v="0"/>
    <x v="0"/>
    <x v="0"/>
    <x v="0"/>
    <x v="0"/>
  </r>
  <r>
    <x v="0"/>
    <x v="5"/>
    <x v="4"/>
    <x v="120"/>
    <x v="5"/>
    <n v="617"/>
    <n v="2461.5"/>
    <n v="3078.5"/>
    <n v="8"/>
    <e v="#N/A"/>
    <e v="#N/A"/>
    <n v="0"/>
    <x v="0"/>
    <x v="0"/>
    <x v="0"/>
    <x v="0"/>
    <x v="0"/>
    <x v="0"/>
    <x v="0"/>
    <x v="0"/>
    <x v="0"/>
    <x v="0"/>
  </r>
  <r>
    <x v="0"/>
    <x v="5"/>
    <x v="4"/>
    <x v="127"/>
    <x v="5"/>
    <n v="0"/>
    <n v="1660.8"/>
    <n v="1660.8"/>
    <n v="0"/>
    <e v="#N/A"/>
    <e v="#N/A"/>
    <n v="0"/>
    <x v="0"/>
    <x v="0"/>
    <x v="0"/>
    <x v="0"/>
    <x v="0"/>
    <x v="0"/>
    <x v="0"/>
    <x v="0"/>
    <x v="0"/>
    <x v="0"/>
  </r>
  <r>
    <x v="0"/>
    <x v="5"/>
    <x v="5"/>
    <x v="25"/>
    <x v="5"/>
    <n v="26613.83"/>
    <n v="80137.440000000002"/>
    <n v="106751.27"/>
    <n v="108"/>
    <n v="0"/>
    <n v="0"/>
    <n v="0"/>
    <x v="0"/>
    <x v="0"/>
    <x v="0"/>
    <x v="0"/>
    <x v="0"/>
    <x v="0"/>
    <x v="0"/>
    <x v="0"/>
    <x v="0"/>
    <x v="0"/>
  </r>
  <r>
    <x v="0"/>
    <x v="5"/>
    <x v="5"/>
    <x v="26"/>
    <x v="5"/>
    <n v="6125.74"/>
    <n v="418465.95"/>
    <n v="424591.69"/>
    <n v="2"/>
    <n v="0"/>
    <n v="0"/>
    <n v="0"/>
    <x v="0"/>
    <x v="0"/>
    <x v="0"/>
    <x v="0"/>
    <x v="0"/>
    <x v="0"/>
    <x v="0"/>
    <x v="0"/>
    <x v="0"/>
    <x v="0"/>
  </r>
  <r>
    <x v="0"/>
    <x v="5"/>
    <x v="5"/>
    <x v="27"/>
    <x v="5"/>
    <n v="27399.97"/>
    <n v="139702.44"/>
    <n v="167102.41"/>
    <n v="129"/>
    <n v="16523"/>
    <n v="165230"/>
    <n v="10.11"/>
    <x v="0"/>
    <x v="0"/>
    <x v="0"/>
    <x v="0"/>
    <x v="0"/>
    <x v="0"/>
    <x v="0"/>
    <x v="0"/>
    <x v="0"/>
    <x v="0"/>
  </r>
  <r>
    <x v="0"/>
    <x v="5"/>
    <x v="5"/>
    <x v="29"/>
    <x v="5"/>
    <n v="70102.45"/>
    <n v="1074088.8800000001"/>
    <n v="1144191.33"/>
    <n v="155"/>
    <n v="0"/>
    <n v="0"/>
    <n v="0"/>
    <x v="0"/>
    <x v="0"/>
    <x v="0"/>
    <x v="0"/>
    <x v="0"/>
    <x v="0"/>
    <x v="0"/>
    <x v="0"/>
    <x v="0"/>
    <x v="0"/>
  </r>
  <r>
    <x v="0"/>
    <x v="5"/>
    <x v="6"/>
    <x v="30"/>
    <x v="5"/>
    <n v="47812.65"/>
    <n v="1131278.1600000001"/>
    <n v="1179090.81"/>
    <n v="120"/>
    <n v="0"/>
    <n v="0"/>
    <n v="0"/>
    <x v="0"/>
    <x v="0"/>
    <x v="0"/>
    <x v="0"/>
    <x v="0"/>
    <x v="0"/>
    <x v="0"/>
    <x v="0"/>
    <x v="0"/>
    <x v="0"/>
  </r>
  <r>
    <x v="0"/>
    <x v="5"/>
    <x v="6"/>
    <x v="31"/>
    <x v="5"/>
    <n v="94365.92"/>
    <n v="246504.41000000003"/>
    <n v="340870.33"/>
    <n v="227"/>
    <n v="34100"/>
    <n v="238700"/>
    <n v="10"/>
    <x v="0"/>
    <x v="0"/>
    <x v="0"/>
    <x v="0"/>
    <x v="0"/>
    <x v="0"/>
    <x v="0"/>
    <x v="0"/>
    <x v="0"/>
    <x v="0"/>
  </r>
  <r>
    <x v="0"/>
    <x v="5"/>
    <x v="6"/>
    <x v="32"/>
    <x v="5"/>
    <n v="59387.17"/>
    <n v="95651.87000000001"/>
    <n v="155039.04000000001"/>
    <n v="231"/>
    <n v="17577"/>
    <n v="123039"/>
    <n v="8.82"/>
    <x v="0"/>
    <x v="0"/>
    <x v="0"/>
    <x v="0"/>
    <x v="0"/>
    <x v="0"/>
    <x v="0"/>
    <x v="0"/>
    <x v="0"/>
    <x v="0"/>
  </r>
  <r>
    <x v="0"/>
    <x v="5"/>
    <x v="6"/>
    <x v="33"/>
    <x v="5"/>
    <n v="28990.35"/>
    <n v="20772.97"/>
    <n v="49763.32"/>
    <n v="63"/>
    <n v="0"/>
    <n v="0"/>
    <n v="0"/>
    <x v="0"/>
    <x v="0"/>
    <x v="0"/>
    <x v="0"/>
    <x v="0"/>
    <x v="0"/>
    <x v="0"/>
    <x v="0"/>
    <x v="0"/>
    <x v="0"/>
  </r>
  <r>
    <x v="0"/>
    <x v="5"/>
    <x v="6"/>
    <x v="140"/>
    <x v="5"/>
    <n v="1671.6999999999998"/>
    <n v="0"/>
    <n v="1671.6999999999998"/>
    <n v="2"/>
    <e v="#N/A"/>
    <e v="#N/A"/>
    <n v="0"/>
    <x v="0"/>
    <x v="0"/>
    <x v="0"/>
    <x v="0"/>
    <x v="0"/>
    <x v="0"/>
    <x v="0"/>
    <x v="0"/>
    <x v="0"/>
    <x v="0"/>
  </r>
  <r>
    <x v="0"/>
    <x v="5"/>
    <x v="7"/>
    <x v="34"/>
    <x v="5"/>
    <n v="163108.70000000001"/>
    <n v="74221.479999999981"/>
    <n v="237330.18"/>
    <n v="259"/>
    <n v="67177"/>
    <n v="470239"/>
    <n v="3.53"/>
    <x v="0"/>
    <x v="0"/>
    <x v="0"/>
    <x v="0"/>
    <x v="0"/>
    <x v="0"/>
    <x v="0"/>
    <x v="0"/>
    <x v="0"/>
    <x v="0"/>
  </r>
  <r>
    <x v="0"/>
    <x v="5"/>
    <x v="8"/>
    <x v="35"/>
    <x v="5"/>
    <n v="80061.81"/>
    <n v="725512.24"/>
    <n v="805574.05"/>
    <n v="288"/>
    <n v="0"/>
    <n v="0"/>
    <n v="0"/>
    <x v="0"/>
    <x v="0"/>
    <x v="0"/>
    <x v="0"/>
    <x v="0"/>
    <x v="0"/>
    <x v="0"/>
    <x v="0"/>
    <x v="0"/>
    <x v="0"/>
  </r>
  <r>
    <x v="0"/>
    <x v="5"/>
    <x v="8"/>
    <x v="36"/>
    <x v="5"/>
    <n v="125260.68"/>
    <n v="1089864.28"/>
    <n v="1215124.96"/>
    <n v="385"/>
    <n v="0"/>
    <n v="0"/>
    <n v="0"/>
    <x v="0"/>
    <x v="0"/>
    <x v="0"/>
    <x v="0"/>
    <x v="0"/>
    <x v="0"/>
    <x v="0"/>
    <x v="0"/>
    <x v="0"/>
    <x v="0"/>
  </r>
  <r>
    <x v="0"/>
    <x v="5"/>
    <x v="9"/>
    <x v="37"/>
    <x v="5"/>
    <n v="145069.25"/>
    <n v="219184.99"/>
    <n v="364254.24"/>
    <n v="563"/>
    <n v="32023"/>
    <n v="224161"/>
    <n v="11.37"/>
    <x v="0"/>
    <x v="0"/>
    <x v="0"/>
    <x v="0"/>
    <x v="0"/>
    <x v="0"/>
    <x v="0"/>
    <x v="0"/>
    <x v="0"/>
    <x v="0"/>
  </r>
  <r>
    <x v="0"/>
    <x v="5"/>
    <x v="9"/>
    <x v="38"/>
    <x v="5"/>
    <n v="28281.8"/>
    <n v="50859.34"/>
    <n v="79141.14"/>
    <n v="58"/>
    <n v="0"/>
    <n v="0"/>
    <n v="0"/>
    <x v="0"/>
    <x v="0"/>
    <x v="0"/>
    <x v="0"/>
    <x v="0"/>
    <x v="0"/>
    <x v="0"/>
    <x v="0"/>
    <x v="0"/>
    <x v="0"/>
  </r>
  <r>
    <x v="0"/>
    <x v="5"/>
    <x v="9"/>
    <x v="39"/>
    <x v="5"/>
    <n v="80176.039999999994"/>
    <n v="258730.14"/>
    <n v="338906.18"/>
    <n v="375"/>
    <n v="18352"/>
    <n v="128464"/>
    <n v="18.47"/>
    <x v="0"/>
    <x v="0"/>
    <x v="0"/>
    <x v="0"/>
    <x v="0"/>
    <x v="0"/>
    <x v="0"/>
    <x v="0"/>
    <x v="0"/>
    <x v="0"/>
  </r>
  <r>
    <x v="0"/>
    <x v="5"/>
    <x v="9"/>
    <x v="40"/>
    <x v="5"/>
    <n v="119317.59000000001"/>
    <n v="230862.37999999995"/>
    <n v="350179.97"/>
    <n v="362"/>
    <n v="28923"/>
    <n v="202461"/>
    <n v="12.11"/>
    <x v="0"/>
    <x v="0"/>
    <x v="0"/>
    <x v="0"/>
    <x v="0"/>
    <x v="0"/>
    <x v="0"/>
    <x v="0"/>
    <x v="0"/>
    <x v="0"/>
  </r>
  <r>
    <x v="0"/>
    <x v="5"/>
    <x v="9"/>
    <x v="41"/>
    <x v="5"/>
    <n v="62649.399999999994"/>
    <n v="324272.64000000001"/>
    <n v="386922.04000000004"/>
    <n v="103"/>
    <n v="0"/>
    <n v="0"/>
    <n v="0"/>
    <x v="0"/>
    <x v="0"/>
    <x v="0"/>
    <x v="0"/>
    <x v="0"/>
    <x v="0"/>
    <x v="0"/>
    <x v="0"/>
    <x v="0"/>
    <x v="0"/>
  </r>
  <r>
    <x v="0"/>
    <x v="5"/>
    <x v="9"/>
    <x v="141"/>
    <x v="5"/>
    <n v="624.70000000000005"/>
    <n v="5988.4000000000005"/>
    <n v="6613.1"/>
    <n v="3"/>
    <e v="#N/A"/>
    <e v="#N/A"/>
    <n v="0"/>
    <x v="0"/>
    <x v="0"/>
    <x v="0"/>
    <x v="0"/>
    <x v="0"/>
    <x v="0"/>
    <x v="0"/>
    <x v="0"/>
    <x v="0"/>
    <x v="0"/>
  </r>
  <r>
    <x v="0"/>
    <x v="5"/>
    <x v="10"/>
    <x v="42"/>
    <x v="5"/>
    <n v="38904.959999999999"/>
    <n v="40810.019999999997"/>
    <n v="79714.98"/>
    <n v="54"/>
    <n v="0"/>
    <n v="0"/>
    <n v="0"/>
    <x v="0"/>
    <x v="0"/>
    <x v="0"/>
    <x v="0"/>
    <x v="0"/>
    <x v="0"/>
    <x v="0"/>
    <x v="0"/>
    <x v="0"/>
    <x v="0"/>
  </r>
  <r>
    <x v="0"/>
    <x v="5"/>
    <x v="10"/>
    <x v="43"/>
    <x v="5"/>
    <n v="486166.71"/>
    <n v="366595.7"/>
    <n v="852762.41"/>
    <n v="182"/>
    <n v="0"/>
    <n v="0"/>
    <n v="0"/>
    <x v="0"/>
    <x v="0"/>
    <x v="0"/>
    <x v="0"/>
    <x v="0"/>
    <x v="0"/>
    <x v="0"/>
    <x v="0"/>
    <x v="0"/>
    <x v="0"/>
  </r>
  <r>
    <x v="0"/>
    <x v="5"/>
    <x v="10"/>
    <x v="44"/>
    <x v="5"/>
    <n v="19665.59"/>
    <n v="31940.74"/>
    <n v="51606.33"/>
    <n v="171"/>
    <n v="23777"/>
    <n v="237770"/>
    <n v="2.17"/>
    <x v="0"/>
    <x v="0"/>
    <x v="0"/>
    <x v="0"/>
    <x v="0"/>
    <x v="0"/>
    <x v="0"/>
    <x v="0"/>
    <x v="0"/>
    <x v="0"/>
  </r>
  <r>
    <x v="0"/>
    <x v="5"/>
    <x v="10"/>
    <x v="45"/>
    <x v="5"/>
    <n v="151838.07"/>
    <n v="191308.37"/>
    <n v="343146.44"/>
    <n v="138"/>
    <n v="0"/>
    <n v="0"/>
    <n v="0"/>
    <x v="0"/>
    <x v="0"/>
    <x v="0"/>
    <x v="0"/>
    <x v="0"/>
    <x v="0"/>
    <x v="0"/>
    <x v="0"/>
    <x v="0"/>
    <x v="0"/>
  </r>
  <r>
    <x v="0"/>
    <x v="5"/>
    <x v="10"/>
    <x v="46"/>
    <x v="5"/>
    <n v="320183.37"/>
    <n v="151621.71000000002"/>
    <n v="471805.08"/>
    <n v="126"/>
    <n v="0"/>
    <n v="0"/>
    <n v="0"/>
    <x v="0"/>
    <x v="0"/>
    <x v="0"/>
    <x v="0"/>
    <x v="0"/>
    <x v="0"/>
    <x v="0"/>
    <x v="0"/>
    <x v="0"/>
    <x v="0"/>
  </r>
  <r>
    <x v="0"/>
    <x v="5"/>
    <x v="10"/>
    <x v="47"/>
    <x v="5"/>
    <n v="108866.56999999999"/>
    <n v="102761.71"/>
    <n v="211628.28"/>
    <n v="91"/>
    <n v="0"/>
    <n v="0"/>
    <n v="0"/>
    <x v="0"/>
    <x v="0"/>
    <x v="0"/>
    <x v="0"/>
    <x v="0"/>
    <x v="0"/>
    <x v="0"/>
    <x v="0"/>
    <x v="0"/>
    <x v="0"/>
  </r>
  <r>
    <x v="0"/>
    <x v="5"/>
    <x v="10"/>
    <x v="48"/>
    <x v="5"/>
    <n v="73778.929999999993"/>
    <n v="64310.53"/>
    <n v="138089.46"/>
    <n v="101"/>
    <n v="33077"/>
    <n v="330770"/>
    <n v="4.17"/>
    <x v="0"/>
    <x v="0"/>
    <x v="0"/>
    <x v="0"/>
    <x v="0"/>
    <x v="0"/>
    <x v="0"/>
    <x v="0"/>
    <x v="0"/>
    <x v="0"/>
  </r>
  <r>
    <x v="0"/>
    <x v="5"/>
    <x v="10"/>
    <x v="49"/>
    <x v="5"/>
    <n v="237677.94"/>
    <n v="356397.69"/>
    <n v="594075.63"/>
    <n v="117"/>
    <n v="67177"/>
    <n v="671770"/>
    <n v="8.84"/>
    <x v="0"/>
    <x v="0"/>
    <x v="0"/>
    <x v="0"/>
    <x v="0"/>
    <x v="0"/>
    <x v="0"/>
    <x v="0"/>
    <x v="0"/>
    <x v="0"/>
  </r>
  <r>
    <x v="0"/>
    <x v="5"/>
    <x v="10"/>
    <x v="50"/>
    <x v="5"/>
    <n v="38588.949999999997"/>
    <n v="5263.3500000000058"/>
    <n v="43852.3"/>
    <n v="31"/>
    <n v="36177"/>
    <n v="361770"/>
    <n v="1.21"/>
    <x v="0"/>
    <x v="0"/>
    <x v="0"/>
    <x v="0"/>
    <x v="0"/>
    <x v="0"/>
    <x v="0"/>
    <x v="0"/>
    <x v="0"/>
    <x v="0"/>
  </r>
  <r>
    <x v="0"/>
    <x v="5"/>
    <x v="10"/>
    <x v="51"/>
    <x v="5"/>
    <n v="97.2"/>
    <n v="52.8"/>
    <n v="150"/>
    <n v="2"/>
    <n v="14477"/>
    <n v="144770"/>
    <n v="0.01"/>
    <x v="0"/>
    <x v="0"/>
    <x v="0"/>
    <x v="0"/>
    <x v="0"/>
    <x v="0"/>
    <x v="0"/>
    <x v="0"/>
    <x v="0"/>
    <x v="0"/>
  </r>
  <r>
    <x v="0"/>
    <x v="5"/>
    <x v="11"/>
    <x v="52"/>
    <x v="5"/>
    <n v="8496.11"/>
    <n v="21823.360000000001"/>
    <n v="30319.47"/>
    <n v="68"/>
    <n v="0"/>
    <n v="0"/>
    <n v="0"/>
    <x v="0"/>
    <x v="0"/>
    <x v="0"/>
    <x v="0"/>
    <x v="0"/>
    <x v="0"/>
    <x v="0"/>
    <x v="0"/>
    <x v="0"/>
    <x v="0"/>
  </r>
  <r>
    <x v="0"/>
    <x v="5"/>
    <x v="12"/>
    <x v="53"/>
    <x v="5"/>
    <n v="42263.3"/>
    <n v="15330.099999999999"/>
    <n v="57593.4"/>
    <n v="225"/>
    <n v="0"/>
    <n v="0"/>
    <n v="0"/>
    <x v="0"/>
    <x v="0"/>
    <x v="0"/>
    <x v="0"/>
    <x v="0"/>
    <x v="0"/>
    <x v="0"/>
    <x v="0"/>
    <x v="0"/>
    <x v="0"/>
  </r>
  <r>
    <x v="0"/>
    <x v="5"/>
    <x v="12"/>
    <x v="54"/>
    <x v="5"/>
    <n v="2141.8000000000002"/>
    <n v="167.19999999999982"/>
    <n v="2309"/>
    <n v="8"/>
    <n v="0"/>
    <n v="0"/>
    <n v="0"/>
    <x v="0"/>
    <x v="0"/>
    <x v="0"/>
    <x v="0"/>
    <x v="0"/>
    <x v="0"/>
    <x v="0"/>
    <x v="0"/>
    <x v="0"/>
    <x v="0"/>
  </r>
  <r>
    <x v="0"/>
    <x v="5"/>
    <x v="12"/>
    <x v="55"/>
    <x v="5"/>
    <n v="20835.18"/>
    <n v="4600.2200000000012"/>
    <n v="25435.4"/>
    <n v="93"/>
    <n v="0"/>
    <n v="0"/>
    <n v="0"/>
    <x v="0"/>
    <x v="0"/>
    <x v="0"/>
    <x v="0"/>
    <x v="0"/>
    <x v="0"/>
    <x v="0"/>
    <x v="0"/>
    <x v="0"/>
    <x v="0"/>
  </r>
  <r>
    <x v="0"/>
    <x v="5"/>
    <x v="13"/>
    <x v="70"/>
    <x v="5"/>
    <n v="29900"/>
    <n v="6718.1999999999971"/>
    <n v="36618.199999999997"/>
    <n v="0"/>
    <n v="62000"/>
    <n v="620000"/>
    <n v="0.59"/>
    <x v="0"/>
    <x v="0"/>
    <x v="0"/>
    <x v="0"/>
    <x v="0"/>
    <x v="0"/>
    <x v="0"/>
    <x v="0"/>
    <x v="0"/>
    <x v="0"/>
  </r>
  <r>
    <x v="0"/>
    <x v="5"/>
    <x v="13"/>
    <x v="56"/>
    <x v="5"/>
    <n v="432620.16"/>
    <n v="1927.7900000000373"/>
    <n v="434547.95"/>
    <n v="73"/>
    <n v="0"/>
    <n v="0"/>
    <n v="0"/>
    <x v="0"/>
    <x v="0"/>
    <x v="0"/>
    <x v="0"/>
    <x v="0"/>
    <x v="0"/>
    <x v="0"/>
    <x v="0"/>
    <x v="0"/>
    <x v="0"/>
  </r>
  <r>
    <x v="0"/>
    <x v="5"/>
    <x v="13"/>
    <x v="57"/>
    <x v="5"/>
    <n v="30446.690000000002"/>
    <n v="84979.87"/>
    <n v="115426.56"/>
    <n v="155"/>
    <n v="24273"/>
    <n v="242730"/>
    <n v="4.76"/>
    <x v="0"/>
    <x v="0"/>
    <x v="0"/>
    <x v="0"/>
    <x v="0"/>
    <x v="0"/>
    <x v="0"/>
    <x v="0"/>
    <x v="0"/>
    <x v="0"/>
  </r>
  <r>
    <x v="0"/>
    <x v="5"/>
    <x v="13"/>
    <x v="58"/>
    <x v="5"/>
    <n v="346141.77"/>
    <n v="221212.82999999996"/>
    <n v="567354.6"/>
    <n v="175"/>
    <n v="0"/>
    <n v="0"/>
    <n v="0"/>
    <x v="0"/>
    <x v="0"/>
    <x v="0"/>
    <x v="0"/>
    <x v="0"/>
    <x v="0"/>
    <x v="0"/>
    <x v="0"/>
    <x v="0"/>
    <x v="0"/>
  </r>
  <r>
    <x v="0"/>
    <x v="5"/>
    <x v="34"/>
    <x v="129"/>
    <x v="5"/>
    <n v="7374.7999999999993"/>
    <n v="12697.900000000001"/>
    <n v="20072.7"/>
    <n v="11"/>
    <e v="#N/A"/>
    <e v="#N/A"/>
    <n v="0"/>
    <x v="0"/>
    <x v="0"/>
    <x v="0"/>
    <x v="0"/>
    <x v="0"/>
    <x v="0"/>
    <x v="0"/>
    <x v="0"/>
    <x v="0"/>
    <x v="0"/>
  </r>
  <r>
    <x v="0"/>
    <x v="5"/>
    <x v="14"/>
    <x v="130"/>
    <x v="5"/>
    <n v="43263.65"/>
    <n v="254935.69999999998"/>
    <n v="298199.34999999998"/>
    <n v="797"/>
    <e v="#N/A"/>
    <e v="#N/A"/>
    <n v="0"/>
    <x v="0"/>
    <x v="0"/>
    <x v="0"/>
    <x v="0"/>
    <x v="0"/>
    <x v="0"/>
    <x v="0"/>
    <x v="0"/>
    <x v="0"/>
    <x v="0"/>
  </r>
  <r>
    <x v="0"/>
    <x v="5"/>
    <x v="15"/>
    <x v="60"/>
    <x v="5"/>
    <n v="46259.93"/>
    <n v="106455.93"/>
    <n v="152715.85999999999"/>
    <n v="31"/>
    <n v="0"/>
    <n v="0"/>
    <n v="0"/>
    <x v="0"/>
    <x v="0"/>
    <x v="0"/>
    <x v="0"/>
    <x v="0"/>
    <x v="0"/>
    <x v="0"/>
    <x v="0"/>
    <x v="0"/>
    <x v="0"/>
  </r>
  <r>
    <x v="0"/>
    <x v="5"/>
    <x v="16"/>
    <x v="61"/>
    <x v="5"/>
    <n v="40478.75"/>
    <n v="166978.85"/>
    <n v="207457.6"/>
    <n v="37"/>
    <n v="0"/>
    <n v="0"/>
    <n v="0"/>
    <x v="0"/>
    <x v="0"/>
    <x v="0"/>
    <x v="0"/>
    <x v="0"/>
    <x v="0"/>
    <x v="0"/>
    <x v="0"/>
    <x v="0"/>
    <x v="0"/>
  </r>
  <r>
    <x v="0"/>
    <x v="5"/>
    <x v="35"/>
    <x v="34"/>
    <x v="5"/>
    <n v="85"/>
    <n v="0"/>
    <n v="85"/>
    <n v="1"/>
    <n v="67177"/>
    <e v="#N/A"/>
    <n v="0"/>
    <x v="0"/>
    <x v="0"/>
    <x v="0"/>
    <x v="0"/>
    <x v="0"/>
    <x v="0"/>
    <x v="0"/>
    <x v="0"/>
    <x v="0"/>
    <x v="0"/>
  </r>
  <r>
    <x v="0"/>
    <x v="5"/>
    <x v="17"/>
    <x v="62"/>
    <x v="5"/>
    <n v="42383.969999999994"/>
    <n v="53512.530000000006"/>
    <n v="95896.5"/>
    <n v="219"/>
    <n v="0"/>
    <n v="0"/>
    <n v="0"/>
    <x v="0"/>
    <x v="0"/>
    <x v="0"/>
    <x v="0"/>
    <x v="0"/>
    <x v="0"/>
    <x v="0"/>
    <x v="0"/>
    <x v="0"/>
    <x v="0"/>
  </r>
  <r>
    <x v="0"/>
    <x v="5"/>
    <x v="17"/>
    <x v="63"/>
    <x v="5"/>
    <n v="21654.71"/>
    <n v="58164.79"/>
    <n v="79819.5"/>
    <n v="100"/>
    <n v="0"/>
    <n v="0"/>
    <n v="0"/>
    <x v="0"/>
    <x v="0"/>
    <x v="0"/>
    <x v="0"/>
    <x v="0"/>
    <x v="0"/>
    <x v="0"/>
    <x v="0"/>
    <x v="0"/>
    <x v="0"/>
  </r>
  <r>
    <x v="0"/>
    <x v="5"/>
    <x v="18"/>
    <x v="64"/>
    <x v="5"/>
    <n v="59276.12"/>
    <n v="200697.67"/>
    <n v="259973.79"/>
    <n v="490"/>
    <n v="22723"/>
    <n v="159061"/>
    <n v="11.44"/>
    <x v="0"/>
    <x v="0"/>
    <x v="0"/>
    <x v="0"/>
    <x v="0"/>
    <x v="0"/>
    <x v="0"/>
    <x v="0"/>
    <x v="0"/>
    <x v="0"/>
  </r>
  <r>
    <x v="0"/>
    <x v="5"/>
    <x v="18"/>
    <x v="65"/>
    <x v="5"/>
    <n v="4018.05"/>
    <n v="136744.55000000002"/>
    <n v="140762.6"/>
    <n v="19"/>
    <n v="0"/>
    <n v="0"/>
    <n v="0"/>
    <x v="0"/>
    <x v="0"/>
    <x v="0"/>
    <x v="0"/>
    <x v="0"/>
    <x v="0"/>
    <x v="0"/>
    <x v="0"/>
    <x v="0"/>
    <x v="0"/>
  </r>
  <r>
    <x v="0"/>
    <x v="5"/>
    <x v="19"/>
    <x v="66"/>
    <x v="5"/>
    <n v="35028.97"/>
    <n v="187530.68"/>
    <n v="222559.65"/>
    <n v="101"/>
    <n v="0"/>
    <n v="0"/>
    <n v="0"/>
    <x v="0"/>
    <x v="0"/>
    <x v="0"/>
    <x v="0"/>
    <x v="0"/>
    <x v="0"/>
    <x v="0"/>
    <x v="0"/>
    <x v="0"/>
    <x v="0"/>
  </r>
  <r>
    <x v="0"/>
    <x v="5"/>
    <x v="20"/>
    <x v="67"/>
    <x v="5"/>
    <n v="129947.49"/>
    <n v="122686.76"/>
    <n v="252634.25"/>
    <n v="174"/>
    <n v="0"/>
    <n v="0"/>
    <n v="0"/>
    <x v="0"/>
    <x v="0"/>
    <x v="0"/>
    <x v="0"/>
    <x v="0"/>
    <x v="0"/>
    <x v="0"/>
    <x v="0"/>
    <x v="0"/>
    <x v="0"/>
  </r>
  <r>
    <x v="0"/>
    <x v="5"/>
    <x v="20"/>
    <x v="68"/>
    <x v="5"/>
    <n v="269289.08"/>
    <n v="281577.63999999996"/>
    <n v="550866.72"/>
    <n v="366"/>
    <n v="0"/>
    <n v="0"/>
    <n v="0"/>
    <x v="0"/>
    <x v="0"/>
    <x v="0"/>
    <x v="0"/>
    <x v="0"/>
    <x v="0"/>
    <x v="0"/>
    <x v="0"/>
    <x v="0"/>
    <x v="0"/>
  </r>
  <r>
    <x v="0"/>
    <x v="5"/>
    <x v="21"/>
    <x v="69"/>
    <x v="5"/>
    <n v="72099.38"/>
    <n v="267618.15999999997"/>
    <n v="339717.54"/>
    <n v="352"/>
    <n v="31000"/>
    <n v="310000"/>
    <n v="10.96"/>
    <x v="0"/>
    <x v="0"/>
    <x v="0"/>
    <x v="0"/>
    <x v="0"/>
    <x v="0"/>
    <x v="0"/>
    <x v="0"/>
    <x v="0"/>
    <x v="0"/>
  </r>
  <r>
    <x v="0"/>
    <x v="5"/>
    <x v="21"/>
    <x v="70"/>
    <x v="5"/>
    <n v="382272.43"/>
    <n v="366442.43"/>
    <n v="748714.86"/>
    <n v="178"/>
    <n v="62000"/>
    <n v="620000"/>
    <n v="12.08"/>
    <x v="0"/>
    <x v="0"/>
    <x v="0"/>
    <x v="0"/>
    <x v="0"/>
    <x v="0"/>
    <x v="0"/>
    <x v="0"/>
    <x v="0"/>
    <x v="0"/>
  </r>
  <r>
    <x v="0"/>
    <x v="5"/>
    <x v="21"/>
    <x v="71"/>
    <x v="5"/>
    <n v="293420.56"/>
    <n v="349907.74000000005"/>
    <n v="643328.30000000005"/>
    <n v="264"/>
    <n v="50623"/>
    <n v="506230"/>
    <n v="12.71"/>
    <x v="0"/>
    <x v="0"/>
    <x v="0"/>
    <x v="0"/>
    <x v="0"/>
    <x v="0"/>
    <x v="0"/>
    <x v="0"/>
    <x v="0"/>
    <x v="0"/>
  </r>
  <r>
    <x v="0"/>
    <x v="5"/>
    <x v="21"/>
    <x v="72"/>
    <x v="5"/>
    <n v="215302.52000000002"/>
    <n v="358169.25"/>
    <n v="573471.77"/>
    <n v="412"/>
    <n v="29977"/>
    <n v="299770"/>
    <n v="19.13"/>
    <x v="0"/>
    <x v="0"/>
    <x v="0"/>
    <x v="0"/>
    <x v="0"/>
    <x v="0"/>
    <x v="0"/>
    <x v="0"/>
    <x v="0"/>
    <x v="0"/>
  </r>
  <r>
    <x v="0"/>
    <x v="5"/>
    <x v="21"/>
    <x v="73"/>
    <x v="5"/>
    <n v="102859.42000000001"/>
    <n v="160354.75999999998"/>
    <n v="263214.18"/>
    <n v="210"/>
    <n v="27900"/>
    <n v="279000"/>
    <n v="9.43"/>
    <x v="0"/>
    <x v="0"/>
    <x v="0"/>
    <x v="0"/>
    <x v="0"/>
    <x v="0"/>
    <x v="0"/>
    <x v="0"/>
    <x v="0"/>
    <x v="0"/>
  </r>
  <r>
    <x v="0"/>
    <x v="5"/>
    <x v="21"/>
    <x v="137"/>
    <x v="5"/>
    <n v="14974.75"/>
    <n v="32553.14"/>
    <n v="47527.89"/>
    <n v="44"/>
    <e v="#N/A"/>
    <e v="#N/A"/>
    <n v="0"/>
    <x v="0"/>
    <x v="0"/>
    <x v="0"/>
    <x v="0"/>
    <x v="0"/>
    <x v="0"/>
    <x v="0"/>
    <x v="0"/>
    <x v="0"/>
    <x v="0"/>
  </r>
  <r>
    <x v="0"/>
    <x v="5"/>
    <x v="21"/>
    <x v="142"/>
    <x v="5"/>
    <n v="6334.24"/>
    <n v="19438.89"/>
    <n v="25773.129999999997"/>
    <n v="33"/>
    <e v="#N/A"/>
    <e v="#N/A"/>
    <n v="0"/>
    <x v="0"/>
    <x v="0"/>
    <x v="0"/>
    <x v="0"/>
    <x v="0"/>
    <x v="0"/>
    <x v="0"/>
    <x v="0"/>
    <x v="0"/>
    <x v="0"/>
  </r>
  <r>
    <x v="0"/>
    <x v="5"/>
    <x v="22"/>
    <x v="74"/>
    <x v="5"/>
    <n v="3594.49"/>
    <n v="8678.33"/>
    <n v="12272.82"/>
    <n v="15"/>
    <n v="13423"/>
    <n v="134230"/>
    <n v="0.91"/>
    <x v="0"/>
    <x v="0"/>
    <x v="0"/>
    <x v="0"/>
    <x v="0"/>
    <x v="0"/>
    <x v="0"/>
    <x v="0"/>
    <x v="0"/>
    <x v="0"/>
  </r>
  <r>
    <x v="0"/>
    <x v="5"/>
    <x v="22"/>
    <x v="75"/>
    <x v="5"/>
    <n v="760.98"/>
    <n v="4956.93"/>
    <n v="5717.91"/>
    <n v="4"/>
    <n v="14477"/>
    <n v="144770"/>
    <n v="0.39"/>
    <x v="0"/>
    <x v="0"/>
    <x v="0"/>
    <x v="0"/>
    <x v="0"/>
    <x v="0"/>
    <x v="0"/>
    <x v="0"/>
    <x v="0"/>
    <x v="0"/>
  </r>
  <r>
    <x v="0"/>
    <x v="5"/>
    <x v="22"/>
    <x v="72"/>
    <x v="5"/>
    <n v="168"/>
    <n v="0"/>
    <n v="168"/>
    <n v="1"/>
    <n v="29977"/>
    <n v="299770"/>
    <n v="0.01"/>
    <x v="0"/>
    <x v="0"/>
    <x v="0"/>
    <x v="0"/>
    <x v="0"/>
    <x v="0"/>
    <x v="0"/>
    <x v="0"/>
    <x v="0"/>
    <x v="0"/>
  </r>
  <r>
    <x v="0"/>
    <x v="5"/>
    <x v="22"/>
    <x v="76"/>
    <x v="5"/>
    <n v="17600.27"/>
    <n v="21185.960000000003"/>
    <n v="38786.230000000003"/>
    <n v="37"/>
    <n v="13950"/>
    <n v="139500"/>
    <n v="2.78"/>
    <x v="0"/>
    <x v="0"/>
    <x v="0"/>
    <x v="0"/>
    <x v="0"/>
    <x v="0"/>
    <x v="0"/>
    <x v="0"/>
    <x v="0"/>
    <x v="0"/>
  </r>
  <r>
    <x v="0"/>
    <x v="5"/>
    <x v="22"/>
    <x v="121"/>
    <x v="5"/>
    <n v="15275.78"/>
    <n v="17995.64"/>
    <n v="33271.42"/>
    <n v="42"/>
    <e v="#N/A"/>
    <e v="#N/A"/>
    <n v="0"/>
    <x v="0"/>
    <x v="0"/>
    <x v="0"/>
    <x v="0"/>
    <x v="0"/>
    <x v="0"/>
    <x v="0"/>
    <x v="0"/>
    <x v="0"/>
    <x v="0"/>
  </r>
  <r>
    <x v="0"/>
    <x v="5"/>
    <x v="22"/>
    <x v="137"/>
    <x v="5"/>
    <n v="14303.099999999999"/>
    <n v="8814.9500000000007"/>
    <n v="23118.05"/>
    <n v="22"/>
    <e v="#N/A"/>
    <e v="#N/A"/>
    <n v="0"/>
    <x v="0"/>
    <x v="0"/>
    <x v="0"/>
    <x v="0"/>
    <x v="0"/>
    <x v="0"/>
    <x v="0"/>
    <x v="0"/>
    <x v="0"/>
    <x v="0"/>
  </r>
  <r>
    <x v="0"/>
    <x v="5"/>
    <x v="23"/>
    <x v="77"/>
    <x v="5"/>
    <n v="0"/>
    <n v="99100.31"/>
    <n v="99100.31"/>
    <n v="0"/>
    <n v="0"/>
    <n v="0"/>
    <n v="0"/>
    <x v="0"/>
    <x v="0"/>
    <x v="0"/>
    <x v="0"/>
    <x v="0"/>
    <x v="0"/>
    <x v="0"/>
    <x v="0"/>
    <x v="0"/>
    <x v="0"/>
  </r>
  <r>
    <x v="0"/>
    <x v="5"/>
    <x v="24"/>
    <x v="78"/>
    <x v="5"/>
    <n v="55774.94"/>
    <n v="33076.5"/>
    <n v="88851.44"/>
    <n v="443"/>
    <n v="20677"/>
    <n v="144739"/>
    <n v="4.3"/>
    <x v="0"/>
    <x v="0"/>
    <x v="0"/>
    <x v="0"/>
    <x v="0"/>
    <x v="0"/>
    <x v="0"/>
    <x v="0"/>
    <x v="0"/>
    <x v="0"/>
  </r>
  <r>
    <x v="0"/>
    <x v="5"/>
    <x v="24"/>
    <x v="79"/>
    <x v="5"/>
    <n v="1520.4"/>
    <n v="319.04999999999995"/>
    <n v="1839.45"/>
    <n v="8"/>
    <n v="20150"/>
    <n v="141050"/>
    <n v="0.09"/>
    <x v="0"/>
    <x v="0"/>
    <x v="0"/>
    <x v="0"/>
    <x v="0"/>
    <x v="0"/>
    <x v="0"/>
    <x v="0"/>
    <x v="0"/>
    <x v="0"/>
  </r>
  <r>
    <x v="0"/>
    <x v="5"/>
    <x v="24"/>
    <x v="81"/>
    <x v="5"/>
    <n v="2945.69"/>
    <n v="6592.24"/>
    <n v="9537.93"/>
    <n v="23"/>
    <n v="18600"/>
    <n v="130200"/>
    <n v="0.51"/>
    <x v="0"/>
    <x v="0"/>
    <x v="0"/>
    <x v="0"/>
    <x v="0"/>
    <x v="0"/>
    <x v="0"/>
    <x v="0"/>
    <x v="0"/>
    <x v="0"/>
  </r>
  <r>
    <x v="0"/>
    <x v="5"/>
    <x v="24"/>
    <x v="82"/>
    <x v="5"/>
    <n v="48212.070000000007"/>
    <n v="28108.78"/>
    <n v="76320.850000000006"/>
    <n v="430"/>
    <n v="18600"/>
    <n v="130200"/>
    <n v="4.0999999999999996"/>
    <x v="0"/>
    <x v="0"/>
    <x v="0"/>
    <x v="0"/>
    <x v="0"/>
    <x v="0"/>
    <x v="0"/>
    <x v="0"/>
    <x v="0"/>
    <x v="0"/>
  </r>
  <r>
    <x v="0"/>
    <x v="5"/>
    <x v="24"/>
    <x v="122"/>
    <x v="5"/>
    <n v="10820.26"/>
    <n v="4957.3999999999996"/>
    <n v="15777.66"/>
    <n v="80"/>
    <e v="#N/A"/>
    <e v="#N/A"/>
    <n v="0"/>
    <x v="0"/>
    <x v="0"/>
    <x v="0"/>
    <x v="0"/>
    <x v="0"/>
    <x v="0"/>
    <x v="0"/>
    <x v="0"/>
    <x v="0"/>
    <x v="0"/>
  </r>
  <r>
    <x v="0"/>
    <x v="5"/>
    <x v="24"/>
    <x v="10"/>
    <x v="5"/>
    <n v="516"/>
    <n v="360"/>
    <n v="876"/>
    <n v="2"/>
    <n v="44423"/>
    <n v="310961"/>
    <n v="0.02"/>
    <x v="0"/>
    <x v="0"/>
    <x v="0"/>
    <x v="0"/>
    <x v="0"/>
    <x v="0"/>
    <x v="0"/>
    <x v="0"/>
    <x v="0"/>
    <x v="0"/>
  </r>
  <r>
    <x v="0"/>
    <x v="5"/>
    <x v="24"/>
    <x v="85"/>
    <x v="5"/>
    <n v="8"/>
    <n v="0"/>
    <n v="8"/>
    <n v="0"/>
    <n v="0"/>
    <n v="0"/>
    <n v="0"/>
    <x v="0"/>
    <x v="0"/>
    <x v="0"/>
    <x v="0"/>
    <x v="0"/>
    <x v="0"/>
    <x v="0"/>
    <x v="0"/>
    <x v="0"/>
    <x v="0"/>
  </r>
  <r>
    <x v="0"/>
    <x v="5"/>
    <x v="24"/>
    <x v="131"/>
    <x v="5"/>
    <n v="25089.440000000002"/>
    <n v="11727.099999999999"/>
    <n v="36816.54"/>
    <n v="191"/>
    <e v="#N/A"/>
    <e v="#N/A"/>
    <n v="0"/>
    <x v="0"/>
    <x v="0"/>
    <x v="0"/>
    <x v="0"/>
    <x v="0"/>
    <x v="0"/>
    <x v="0"/>
    <x v="0"/>
    <x v="0"/>
    <x v="0"/>
  </r>
  <r>
    <x v="0"/>
    <x v="5"/>
    <x v="24"/>
    <x v="86"/>
    <x v="5"/>
    <n v="15807.380000000001"/>
    <n v="9843.2599999999984"/>
    <n v="25650.639999999999"/>
    <n v="178"/>
    <n v="15500"/>
    <n v="108500"/>
    <n v="1.65"/>
    <x v="0"/>
    <x v="0"/>
    <x v="0"/>
    <x v="0"/>
    <x v="0"/>
    <x v="0"/>
    <x v="0"/>
    <x v="0"/>
    <x v="0"/>
    <x v="0"/>
  </r>
  <r>
    <x v="0"/>
    <x v="5"/>
    <x v="26"/>
    <x v="87"/>
    <x v="5"/>
    <n v="16000"/>
    <n v="0"/>
    <n v="16000"/>
    <n v="0"/>
    <n v="4650"/>
    <n v="32550"/>
    <n v="3.44"/>
    <x v="0"/>
    <x v="0"/>
    <x v="0"/>
    <x v="0"/>
    <x v="0"/>
    <x v="0"/>
    <x v="0"/>
    <x v="0"/>
    <x v="0"/>
    <x v="0"/>
  </r>
  <r>
    <x v="0"/>
    <x v="5"/>
    <x v="26"/>
    <x v="88"/>
    <x v="5"/>
    <n v="2700"/>
    <n v="0"/>
    <n v="2700"/>
    <n v="0"/>
    <n v="4650"/>
    <n v="32550"/>
    <n v="0.57999999999999996"/>
    <x v="0"/>
    <x v="0"/>
    <x v="0"/>
    <x v="0"/>
    <x v="0"/>
    <x v="0"/>
    <x v="0"/>
    <x v="0"/>
    <x v="0"/>
    <x v="0"/>
  </r>
  <r>
    <x v="0"/>
    <x v="5"/>
    <x v="27"/>
    <x v="89"/>
    <x v="5"/>
    <n v="142.5"/>
    <n v="22.5"/>
    <n v="165"/>
    <n v="5"/>
    <n v="6727"/>
    <n v="47089"/>
    <n v="0.02"/>
    <x v="0"/>
    <x v="0"/>
    <x v="0"/>
    <x v="0"/>
    <x v="0"/>
    <x v="0"/>
    <x v="0"/>
    <x v="0"/>
    <x v="0"/>
    <x v="0"/>
  </r>
  <r>
    <x v="0"/>
    <x v="5"/>
    <x v="27"/>
    <x v="90"/>
    <x v="5"/>
    <n v="315"/>
    <n v="0"/>
    <n v="315"/>
    <n v="9"/>
    <n v="6727"/>
    <n v="47089"/>
    <n v="0.05"/>
    <x v="0"/>
    <x v="0"/>
    <x v="0"/>
    <x v="0"/>
    <x v="0"/>
    <x v="0"/>
    <x v="0"/>
    <x v="0"/>
    <x v="0"/>
    <x v="0"/>
  </r>
  <r>
    <x v="0"/>
    <x v="5"/>
    <x v="27"/>
    <x v="91"/>
    <x v="5"/>
    <n v="415"/>
    <n v="0"/>
    <n v="415"/>
    <n v="11"/>
    <n v="6727"/>
    <n v="47089"/>
    <n v="0.06"/>
    <x v="0"/>
    <x v="0"/>
    <x v="0"/>
    <x v="0"/>
    <x v="0"/>
    <x v="0"/>
    <x v="0"/>
    <x v="0"/>
    <x v="0"/>
    <x v="0"/>
  </r>
  <r>
    <x v="0"/>
    <x v="5"/>
    <x v="28"/>
    <x v="92"/>
    <x v="5"/>
    <n v="18817.84"/>
    <n v="14926.619999999999"/>
    <n v="33744.46"/>
    <n v="87"/>
    <n v="0"/>
    <n v="0"/>
    <n v="0"/>
    <x v="0"/>
    <x v="0"/>
    <x v="0"/>
    <x v="0"/>
    <x v="0"/>
    <x v="0"/>
    <x v="0"/>
    <x v="0"/>
    <x v="0"/>
    <x v="0"/>
  </r>
  <r>
    <x v="0"/>
    <x v="5"/>
    <x v="29"/>
    <x v="93"/>
    <x v="5"/>
    <n v="132292.16999999998"/>
    <n v="280499.68"/>
    <n v="412791.85"/>
    <n v="203"/>
    <n v="0"/>
    <n v="0"/>
    <n v="0"/>
    <x v="0"/>
    <x v="0"/>
    <x v="0"/>
    <x v="0"/>
    <x v="0"/>
    <x v="0"/>
    <x v="0"/>
    <x v="0"/>
    <x v="0"/>
    <x v="0"/>
  </r>
  <r>
    <x v="0"/>
    <x v="5"/>
    <x v="29"/>
    <x v="94"/>
    <x v="5"/>
    <n v="137705.84999999998"/>
    <n v="212036.76"/>
    <n v="349742.61"/>
    <n v="216"/>
    <n v="0"/>
    <n v="0"/>
    <n v="0"/>
    <x v="0"/>
    <x v="0"/>
    <x v="0"/>
    <x v="0"/>
    <x v="0"/>
    <x v="0"/>
    <x v="0"/>
    <x v="0"/>
    <x v="0"/>
    <x v="0"/>
  </r>
  <r>
    <x v="0"/>
    <x v="5"/>
    <x v="29"/>
    <x v="95"/>
    <x v="5"/>
    <n v="87023.09"/>
    <n v="350988.73"/>
    <n v="438011.81999999995"/>
    <n v="236"/>
    <n v="0"/>
    <n v="0"/>
    <n v="0"/>
    <x v="0"/>
    <x v="0"/>
    <x v="0"/>
    <x v="0"/>
    <x v="0"/>
    <x v="0"/>
    <x v="0"/>
    <x v="0"/>
    <x v="0"/>
    <x v="0"/>
  </r>
  <r>
    <x v="0"/>
    <x v="5"/>
    <x v="29"/>
    <x v="124"/>
    <x v="5"/>
    <n v="72788.47"/>
    <n v="306724.29000000004"/>
    <n v="379512.76"/>
    <n v="558"/>
    <e v="#N/A"/>
    <e v="#N/A"/>
    <n v="0"/>
    <x v="0"/>
    <x v="0"/>
    <x v="0"/>
    <x v="0"/>
    <x v="0"/>
    <x v="0"/>
    <x v="0"/>
    <x v="0"/>
    <x v="0"/>
    <x v="0"/>
  </r>
  <r>
    <x v="0"/>
    <x v="5"/>
    <x v="29"/>
    <x v="96"/>
    <x v="5"/>
    <n v="142649.73000000001"/>
    <n v="233661.92999999996"/>
    <n v="376311.66"/>
    <n v="264"/>
    <n v="0"/>
    <n v="0"/>
    <n v="0"/>
    <x v="0"/>
    <x v="0"/>
    <x v="0"/>
    <x v="0"/>
    <x v="0"/>
    <x v="0"/>
    <x v="0"/>
    <x v="0"/>
    <x v="0"/>
    <x v="0"/>
  </r>
  <r>
    <x v="0"/>
    <x v="5"/>
    <x v="29"/>
    <x v="97"/>
    <x v="5"/>
    <n v="33020.589999999997"/>
    <n v="227636.49"/>
    <n v="260657.08"/>
    <n v="356"/>
    <n v="17577"/>
    <n v="175770"/>
    <n v="14.83"/>
    <x v="0"/>
    <x v="0"/>
    <x v="0"/>
    <x v="0"/>
    <x v="0"/>
    <x v="0"/>
    <x v="0"/>
    <x v="0"/>
    <x v="0"/>
    <x v="0"/>
  </r>
  <r>
    <x v="0"/>
    <x v="5"/>
    <x v="30"/>
    <x v="98"/>
    <x v="5"/>
    <n v="18163.38"/>
    <n v="73706.42"/>
    <n v="91869.8"/>
    <n v="281"/>
    <n v="36177"/>
    <n v="253239"/>
    <n v="2.54"/>
    <x v="0"/>
    <x v="0"/>
    <x v="0"/>
    <x v="0"/>
    <x v="0"/>
    <x v="0"/>
    <x v="0"/>
    <x v="0"/>
    <x v="0"/>
    <x v="0"/>
  </r>
  <r>
    <x v="0"/>
    <x v="5"/>
    <x v="30"/>
    <x v="99"/>
    <x v="5"/>
    <n v="16414.560000000001"/>
    <n v="129910.45999999999"/>
    <n v="146325.01999999999"/>
    <n v="279"/>
    <n v="16027"/>
    <n v="112189"/>
    <n v="9.1300000000000008"/>
    <x v="0"/>
    <x v="0"/>
    <x v="0"/>
    <x v="0"/>
    <x v="0"/>
    <x v="0"/>
    <x v="0"/>
    <x v="0"/>
    <x v="0"/>
    <x v="0"/>
  </r>
  <r>
    <x v="0"/>
    <x v="5"/>
    <x v="30"/>
    <x v="100"/>
    <x v="5"/>
    <n v="6852.8700000000008"/>
    <n v="61851.450000000004"/>
    <n v="68704.320000000007"/>
    <n v="128"/>
    <n v="14477"/>
    <n v="101339"/>
    <n v="4.75"/>
    <x v="0"/>
    <x v="0"/>
    <x v="0"/>
    <x v="0"/>
    <x v="0"/>
    <x v="0"/>
    <x v="0"/>
    <x v="0"/>
    <x v="0"/>
    <x v="0"/>
  </r>
  <r>
    <x v="0"/>
    <x v="5"/>
    <x v="30"/>
    <x v="101"/>
    <x v="5"/>
    <n v="28120.58"/>
    <n v="77029"/>
    <n v="105149.58"/>
    <n v="277"/>
    <n v="10323"/>
    <n v="72261"/>
    <n v="10.19"/>
    <x v="0"/>
    <x v="0"/>
    <x v="0"/>
    <x v="0"/>
    <x v="0"/>
    <x v="0"/>
    <x v="0"/>
    <x v="0"/>
    <x v="0"/>
    <x v="0"/>
  </r>
  <r>
    <x v="0"/>
    <x v="5"/>
    <x v="30"/>
    <x v="102"/>
    <x v="5"/>
    <n v="24151.45"/>
    <n v="74958.05"/>
    <n v="99109.5"/>
    <n v="58"/>
    <n v="0"/>
    <n v="0"/>
    <n v="0"/>
    <x v="0"/>
    <x v="0"/>
    <x v="0"/>
    <x v="0"/>
    <x v="0"/>
    <x v="0"/>
    <x v="0"/>
    <x v="0"/>
    <x v="0"/>
    <x v="0"/>
  </r>
  <r>
    <x v="0"/>
    <x v="5"/>
    <x v="30"/>
    <x v="103"/>
    <x v="5"/>
    <n v="22089.27"/>
    <n v="12900.280000000002"/>
    <n v="34989.550000000003"/>
    <n v="44"/>
    <n v="0"/>
    <n v="0"/>
    <n v="0"/>
    <x v="0"/>
    <x v="0"/>
    <x v="0"/>
    <x v="0"/>
    <x v="0"/>
    <x v="0"/>
    <x v="0"/>
    <x v="0"/>
    <x v="0"/>
    <x v="0"/>
  </r>
  <r>
    <x v="0"/>
    <x v="5"/>
    <x v="30"/>
    <x v="105"/>
    <x v="5"/>
    <n v="118412.16"/>
    <n v="12345.729999999996"/>
    <n v="130757.89"/>
    <n v="36"/>
    <n v="0"/>
    <n v="0"/>
    <n v="0"/>
    <x v="0"/>
    <x v="0"/>
    <x v="0"/>
    <x v="0"/>
    <x v="0"/>
    <x v="0"/>
    <x v="0"/>
    <x v="0"/>
    <x v="0"/>
    <x v="0"/>
  </r>
  <r>
    <x v="0"/>
    <x v="5"/>
    <x v="30"/>
    <x v="106"/>
    <x v="5"/>
    <n v="11013.060000000001"/>
    <n v="17689.91"/>
    <n v="28702.97"/>
    <n v="92"/>
    <n v="17050"/>
    <n v="119350"/>
    <n v="1.68"/>
    <x v="0"/>
    <x v="0"/>
    <x v="0"/>
    <x v="0"/>
    <x v="0"/>
    <x v="0"/>
    <x v="0"/>
    <x v="0"/>
    <x v="0"/>
    <x v="0"/>
  </r>
  <r>
    <x v="0"/>
    <x v="5"/>
    <x v="30"/>
    <x v="138"/>
    <x v="5"/>
    <n v="10995.689999999999"/>
    <n v="26021.77"/>
    <n v="37017.46"/>
    <n v="102"/>
    <e v="#N/A"/>
    <e v="#N/A"/>
    <n v="0"/>
    <x v="0"/>
    <x v="0"/>
    <x v="0"/>
    <x v="0"/>
    <x v="0"/>
    <x v="0"/>
    <x v="0"/>
    <x v="0"/>
    <x v="0"/>
    <x v="0"/>
  </r>
  <r>
    <x v="0"/>
    <x v="5"/>
    <x v="31"/>
    <x v="107"/>
    <x v="5"/>
    <n v="246044.59000000003"/>
    <n v="167410.60999999999"/>
    <n v="413455.2"/>
    <n v="454"/>
    <n v="0"/>
    <n v="0"/>
    <n v="0"/>
    <x v="0"/>
    <x v="0"/>
    <x v="0"/>
    <x v="0"/>
    <x v="0"/>
    <x v="0"/>
    <x v="0"/>
    <x v="0"/>
    <x v="0"/>
    <x v="0"/>
  </r>
  <r>
    <x v="0"/>
    <x v="5"/>
    <x v="31"/>
    <x v="108"/>
    <x v="5"/>
    <n v="87224.37999999999"/>
    <n v="46427.530000000013"/>
    <n v="133651.91"/>
    <n v="121"/>
    <n v="0"/>
    <n v="0"/>
    <n v="0"/>
    <x v="0"/>
    <x v="0"/>
    <x v="0"/>
    <x v="0"/>
    <x v="0"/>
    <x v="0"/>
    <x v="0"/>
    <x v="0"/>
    <x v="0"/>
    <x v="0"/>
  </r>
  <r>
    <x v="0"/>
    <x v="5"/>
    <x v="31"/>
    <x v="109"/>
    <x v="5"/>
    <n v="135981.41"/>
    <n v="281082.52"/>
    <n v="417063.93000000005"/>
    <n v="263"/>
    <n v="0"/>
    <n v="0"/>
    <n v="0"/>
    <x v="0"/>
    <x v="0"/>
    <x v="0"/>
    <x v="0"/>
    <x v="0"/>
    <x v="0"/>
    <x v="0"/>
    <x v="0"/>
    <x v="0"/>
    <x v="0"/>
  </r>
  <r>
    <x v="0"/>
    <x v="5"/>
    <x v="31"/>
    <x v="110"/>
    <x v="5"/>
    <n v="143150.91999999998"/>
    <n v="229287.5"/>
    <n v="372438.42"/>
    <n v="241"/>
    <n v="0"/>
    <n v="0"/>
    <n v="0"/>
    <x v="0"/>
    <x v="0"/>
    <x v="0"/>
    <x v="0"/>
    <x v="0"/>
    <x v="0"/>
    <x v="0"/>
    <x v="0"/>
    <x v="0"/>
    <x v="0"/>
  </r>
  <r>
    <x v="0"/>
    <x v="5"/>
    <x v="31"/>
    <x v="111"/>
    <x v="5"/>
    <n v="11054.33"/>
    <n v="43541.11"/>
    <n v="54595.44"/>
    <n v="101"/>
    <n v="0"/>
    <n v="0"/>
    <n v="0"/>
    <x v="0"/>
    <x v="0"/>
    <x v="0"/>
    <x v="0"/>
    <x v="0"/>
    <x v="0"/>
    <x v="0"/>
    <x v="0"/>
    <x v="0"/>
    <x v="0"/>
  </r>
  <r>
    <x v="0"/>
    <x v="5"/>
    <x v="31"/>
    <x v="128"/>
    <x v="5"/>
    <n v="6419.14"/>
    <n v="3240.4099999999989"/>
    <n v="9659.5499999999993"/>
    <n v="41"/>
    <e v="#N/A"/>
    <e v="#N/A"/>
    <n v="0"/>
    <x v="0"/>
    <x v="0"/>
    <x v="0"/>
    <x v="0"/>
    <x v="0"/>
    <x v="0"/>
    <x v="0"/>
    <x v="0"/>
    <x v="0"/>
    <x v="0"/>
  </r>
  <r>
    <x v="0"/>
    <x v="5"/>
    <x v="31"/>
    <x v="112"/>
    <x v="5"/>
    <n v="45031.06"/>
    <n v="65169.930000000008"/>
    <n v="110200.99"/>
    <n v="954"/>
    <n v="13950"/>
    <n v="139500"/>
    <n v="7.9"/>
    <x v="0"/>
    <x v="0"/>
    <x v="0"/>
    <x v="0"/>
    <x v="0"/>
    <x v="0"/>
    <x v="0"/>
    <x v="0"/>
    <x v="0"/>
    <x v="0"/>
  </r>
  <r>
    <x v="0"/>
    <x v="5"/>
    <x v="32"/>
    <x v="114"/>
    <x v="5"/>
    <n v="22874.579999999998"/>
    <n v="49692.78"/>
    <n v="72567.360000000001"/>
    <n v="354"/>
    <n v="31000"/>
    <n v="217000"/>
    <n v="2.34"/>
    <x v="0"/>
    <x v="0"/>
    <x v="0"/>
    <x v="0"/>
    <x v="0"/>
    <x v="0"/>
    <x v="0"/>
    <x v="0"/>
    <x v="0"/>
    <x v="0"/>
  </r>
  <r>
    <x v="0"/>
    <x v="5"/>
    <x v="32"/>
    <x v="115"/>
    <x v="5"/>
    <n v="36529.5"/>
    <n v="28194.36"/>
    <n v="64723.86"/>
    <n v="98"/>
    <n v="0"/>
    <n v="0"/>
    <n v="0"/>
    <x v="0"/>
    <x v="0"/>
    <x v="0"/>
    <x v="0"/>
    <x v="0"/>
    <x v="0"/>
    <x v="0"/>
    <x v="0"/>
    <x v="0"/>
    <x v="0"/>
  </r>
  <r>
    <x v="0"/>
    <x v="5"/>
    <x v="32"/>
    <x v="116"/>
    <x v="5"/>
    <n v="14500.28"/>
    <n v="120053.95999999999"/>
    <n v="134554.23999999999"/>
    <n v="182"/>
    <n v="0"/>
    <n v="0"/>
    <n v="0"/>
    <x v="0"/>
    <x v="0"/>
    <x v="0"/>
    <x v="0"/>
    <x v="0"/>
    <x v="0"/>
    <x v="0"/>
    <x v="0"/>
    <x v="0"/>
    <x v="0"/>
  </r>
  <r>
    <x v="0"/>
    <x v="5"/>
    <x v="32"/>
    <x v="132"/>
    <x v="5"/>
    <n v="19586.680000000004"/>
    <n v="19576.219999999998"/>
    <n v="39162.9"/>
    <n v="217"/>
    <e v="#N/A"/>
    <e v="#N/A"/>
    <n v="0"/>
    <x v="0"/>
    <x v="0"/>
    <x v="0"/>
    <x v="0"/>
    <x v="0"/>
    <x v="0"/>
    <x v="0"/>
    <x v="0"/>
    <x v="0"/>
    <x v="0"/>
  </r>
  <r>
    <x v="0"/>
    <x v="5"/>
    <x v="33"/>
    <x v="117"/>
    <x v="5"/>
    <n v="70293.649999999994"/>
    <n v="25492.790000000008"/>
    <n v="95786.44"/>
    <n v="269"/>
    <n v="0"/>
    <n v="0"/>
    <n v="0"/>
    <x v="0"/>
    <x v="0"/>
    <x v="0"/>
    <x v="0"/>
    <x v="0"/>
    <x v="0"/>
    <x v="0"/>
    <x v="0"/>
    <x v="0"/>
    <x v="0"/>
  </r>
  <r>
    <x v="0"/>
    <x v="5"/>
    <x v="33"/>
    <x v="118"/>
    <x v="5"/>
    <n v="23556.760000000002"/>
    <n v="31530.309999999998"/>
    <n v="55087.07"/>
    <n v="342"/>
    <n v="0"/>
    <n v="0"/>
    <n v="0"/>
    <x v="0"/>
    <x v="0"/>
    <x v="0"/>
    <x v="0"/>
    <x v="0"/>
    <x v="0"/>
    <x v="0"/>
    <x v="0"/>
    <x v="0"/>
    <x v="0"/>
  </r>
  <r>
    <x v="0"/>
    <x v="5"/>
    <x v="33"/>
    <x v="143"/>
    <x v="5"/>
    <n v="13372.03"/>
    <n v="5826.4799999999977"/>
    <n v="19198.509999999998"/>
    <n v="40"/>
    <e v="#N/A"/>
    <e v="#N/A"/>
    <n v="0"/>
    <x v="0"/>
    <x v="0"/>
    <x v="0"/>
    <x v="0"/>
    <x v="0"/>
    <x v="0"/>
    <x v="0"/>
    <x v="0"/>
    <x v="0"/>
    <x v="0"/>
  </r>
  <r>
    <x v="0"/>
    <x v="6"/>
    <x v="0"/>
    <x v="0"/>
    <x v="0"/>
    <n v="12654.95"/>
    <n v="7198.05"/>
    <n v="19853"/>
    <n v="222"/>
    <n v="24475"/>
    <n v="171325"/>
    <n v="0.81"/>
    <x v="0"/>
    <x v="0"/>
    <x v="0"/>
    <x v="0"/>
    <x v="0"/>
    <x v="0"/>
    <x v="0"/>
    <x v="0"/>
    <x v="0"/>
    <x v="0"/>
  </r>
  <r>
    <x v="0"/>
    <x v="6"/>
    <x v="0"/>
    <x v="1"/>
    <x v="0"/>
    <n v="15146.25"/>
    <n v="8648.75"/>
    <n v="23795"/>
    <n v="263"/>
    <n v="24383"/>
    <n v="170681"/>
    <n v="0.98"/>
    <x v="0"/>
    <x v="0"/>
    <x v="0"/>
    <x v="0"/>
    <x v="0"/>
    <x v="0"/>
    <x v="0"/>
    <x v="0"/>
    <x v="0"/>
    <x v="0"/>
  </r>
  <r>
    <x v="0"/>
    <x v="6"/>
    <x v="0"/>
    <x v="3"/>
    <x v="0"/>
    <n v="21684.7"/>
    <n v="9931.5499999999993"/>
    <n v="31616.25"/>
    <n v="689"/>
    <n v="8437"/>
    <n v="59059"/>
    <n v="3.75"/>
    <x v="0"/>
    <x v="0"/>
    <x v="0"/>
    <x v="0"/>
    <x v="0"/>
    <x v="0"/>
    <x v="0"/>
    <x v="0"/>
    <x v="0"/>
    <x v="0"/>
  </r>
  <r>
    <x v="0"/>
    <x v="6"/>
    <x v="0"/>
    <x v="4"/>
    <x v="0"/>
    <n v="20131.939999999999"/>
    <n v="8954.06"/>
    <n v="29086"/>
    <n v="625"/>
    <n v="8437"/>
    <n v="59059"/>
    <n v="3.45"/>
    <x v="0"/>
    <x v="0"/>
    <x v="0"/>
    <x v="0"/>
    <x v="0"/>
    <x v="0"/>
    <x v="0"/>
    <x v="0"/>
    <x v="0"/>
    <x v="0"/>
  </r>
  <r>
    <x v="0"/>
    <x v="6"/>
    <x v="0"/>
    <x v="82"/>
    <x v="0"/>
    <n v="0"/>
    <n v="0"/>
    <n v="0"/>
    <n v="0"/>
    <n v="18600"/>
    <n v="130200"/>
    <n v="0"/>
    <x v="0"/>
    <x v="0"/>
    <x v="0"/>
    <x v="0"/>
    <x v="0"/>
    <x v="0"/>
    <x v="0"/>
    <x v="0"/>
    <x v="0"/>
    <x v="0"/>
  </r>
  <r>
    <x v="0"/>
    <x v="6"/>
    <x v="0"/>
    <x v="7"/>
    <x v="0"/>
    <n v="15457.31"/>
    <n v="5591.94"/>
    <n v="21049.25"/>
    <n v="438"/>
    <n v="5821"/>
    <n v="40747"/>
    <n v="3.62"/>
    <x v="0"/>
    <x v="0"/>
    <x v="0"/>
    <x v="0"/>
    <x v="0"/>
    <x v="0"/>
    <x v="0"/>
    <x v="0"/>
    <x v="0"/>
    <x v="0"/>
  </r>
  <r>
    <x v="0"/>
    <x v="6"/>
    <x v="0"/>
    <x v="8"/>
    <x v="0"/>
    <n v="22719.62"/>
    <n v="9593.6299999999992"/>
    <n v="32313.25"/>
    <n v="685"/>
    <n v="0"/>
    <n v="0"/>
    <n v="0"/>
    <x v="0"/>
    <x v="0"/>
    <x v="0"/>
    <x v="0"/>
    <x v="0"/>
    <x v="0"/>
    <x v="0"/>
    <x v="0"/>
    <x v="0"/>
    <x v="0"/>
  </r>
  <r>
    <x v="0"/>
    <x v="6"/>
    <x v="0"/>
    <x v="119"/>
    <x v="0"/>
    <n v="3451.6"/>
    <n v="13262.4"/>
    <n v="16714"/>
    <n v="118"/>
    <e v="#N/A"/>
    <e v="#N/A"/>
    <n v="0"/>
    <x v="0"/>
    <x v="0"/>
    <x v="0"/>
    <x v="0"/>
    <x v="0"/>
    <x v="0"/>
    <x v="0"/>
    <x v="0"/>
    <x v="0"/>
    <x v="0"/>
  </r>
  <r>
    <x v="0"/>
    <x v="6"/>
    <x v="0"/>
    <x v="134"/>
    <x v="0"/>
    <n v="21167.4"/>
    <n v="10183.1"/>
    <n v="31350.5"/>
    <n v="681"/>
    <e v="#N/A"/>
    <e v="#N/A"/>
    <n v="0"/>
    <x v="0"/>
    <x v="0"/>
    <x v="0"/>
    <x v="0"/>
    <x v="0"/>
    <x v="0"/>
    <x v="0"/>
    <x v="0"/>
    <x v="0"/>
    <x v="0"/>
  </r>
  <r>
    <x v="0"/>
    <x v="6"/>
    <x v="0"/>
    <x v="135"/>
    <x v="0"/>
    <n v="19472.73"/>
    <n v="7293.52"/>
    <n v="26766.25"/>
    <n v="564"/>
    <e v="#N/A"/>
    <e v="#N/A"/>
    <n v="0"/>
    <x v="0"/>
    <x v="0"/>
    <x v="0"/>
    <x v="0"/>
    <x v="0"/>
    <x v="0"/>
    <x v="0"/>
    <x v="0"/>
    <x v="0"/>
    <x v="0"/>
  </r>
  <r>
    <x v="0"/>
    <x v="6"/>
    <x v="0"/>
    <x v="144"/>
    <x v="0"/>
    <n v="1135.1500000000001"/>
    <n v="644.85"/>
    <n v="1780"/>
    <n v="40"/>
    <e v="#N/A"/>
    <e v="#N/A"/>
    <n v="0"/>
    <x v="0"/>
    <x v="0"/>
    <x v="0"/>
    <x v="0"/>
    <x v="0"/>
    <x v="0"/>
    <x v="0"/>
    <x v="0"/>
    <x v="0"/>
    <x v="0"/>
  </r>
  <r>
    <x v="0"/>
    <x v="6"/>
    <x v="1"/>
    <x v="9"/>
    <x v="0"/>
    <n v="101062"/>
    <n v="53390.53"/>
    <n v="154452.53"/>
    <n v="1050"/>
    <n v="0"/>
    <n v="0"/>
    <n v="0"/>
    <x v="0"/>
    <x v="0"/>
    <x v="0"/>
    <x v="0"/>
    <x v="0"/>
    <x v="0"/>
    <x v="0"/>
    <x v="0"/>
    <x v="0"/>
    <x v="0"/>
  </r>
  <r>
    <x v="0"/>
    <x v="6"/>
    <x v="1"/>
    <x v="145"/>
    <x v="0"/>
    <n v="0"/>
    <n v="0"/>
    <n v="0"/>
    <n v="0"/>
    <e v="#N/A"/>
    <e v="#N/A"/>
    <n v="0"/>
    <x v="0"/>
    <x v="0"/>
    <x v="0"/>
    <x v="0"/>
    <x v="0"/>
    <x v="0"/>
    <x v="0"/>
    <x v="0"/>
    <x v="0"/>
    <x v="0"/>
  </r>
  <r>
    <x v="0"/>
    <x v="6"/>
    <x v="1"/>
    <x v="10"/>
    <x v="0"/>
    <n v="28538.6"/>
    <n v="37246.400000000001"/>
    <n v="65785"/>
    <n v="507"/>
    <n v="44423"/>
    <n v="310961"/>
    <n v="1.48"/>
    <x v="0"/>
    <x v="0"/>
    <x v="0"/>
    <x v="0"/>
    <x v="0"/>
    <x v="0"/>
    <x v="0"/>
    <x v="0"/>
    <x v="0"/>
    <x v="0"/>
  </r>
  <r>
    <x v="0"/>
    <x v="6"/>
    <x v="1"/>
    <x v="78"/>
    <x v="0"/>
    <n v="2700.95"/>
    <n v="1074.05"/>
    <n v="3775"/>
    <n v="53"/>
    <n v="20677"/>
    <n v="144739"/>
    <n v="0.18"/>
    <x v="0"/>
    <x v="0"/>
    <x v="0"/>
    <x v="0"/>
    <x v="0"/>
    <x v="0"/>
    <x v="0"/>
    <x v="0"/>
    <x v="0"/>
    <x v="0"/>
  </r>
  <r>
    <x v="0"/>
    <x v="6"/>
    <x v="1"/>
    <x v="11"/>
    <x v="0"/>
    <n v="4000.13"/>
    <n v="2557.37"/>
    <n v="6557.5"/>
    <n v="36"/>
    <n v="31000"/>
    <n v="217000"/>
    <n v="0.21"/>
    <x v="0"/>
    <x v="0"/>
    <x v="0"/>
    <x v="0"/>
    <x v="0"/>
    <x v="0"/>
    <x v="0"/>
    <x v="0"/>
    <x v="0"/>
    <x v="0"/>
  </r>
  <r>
    <x v="0"/>
    <x v="6"/>
    <x v="1"/>
    <x v="12"/>
    <x v="0"/>
    <n v="2509.38"/>
    <n v="1148.1199999999999"/>
    <n v="3657.5"/>
    <n v="26"/>
    <n v="0"/>
    <n v="0"/>
    <n v="0"/>
    <x v="0"/>
    <x v="0"/>
    <x v="0"/>
    <x v="0"/>
    <x v="0"/>
    <x v="0"/>
    <x v="0"/>
    <x v="0"/>
    <x v="0"/>
    <x v="0"/>
  </r>
  <r>
    <x v="0"/>
    <x v="6"/>
    <x v="1"/>
    <x v="13"/>
    <x v="0"/>
    <n v="0"/>
    <n v="0"/>
    <n v="0"/>
    <n v="0"/>
    <n v="0"/>
    <n v="0"/>
    <n v="0"/>
    <x v="0"/>
    <x v="0"/>
    <x v="0"/>
    <x v="0"/>
    <x v="0"/>
    <x v="0"/>
    <x v="0"/>
    <x v="0"/>
    <x v="0"/>
    <x v="0"/>
  </r>
  <r>
    <x v="0"/>
    <x v="6"/>
    <x v="1"/>
    <x v="14"/>
    <x v="0"/>
    <n v="32523.9"/>
    <n v="32120.1"/>
    <n v="64644"/>
    <n v="492"/>
    <n v="29977"/>
    <n v="209839"/>
    <n v="2.16"/>
    <x v="0"/>
    <x v="0"/>
    <x v="0"/>
    <x v="0"/>
    <x v="0"/>
    <x v="0"/>
    <x v="0"/>
    <x v="0"/>
    <x v="0"/>
    <x v="0"/>
  </r>
  <r>
    <x v="0"/>
    <x v="6"/>
    <x v="1"/>
    <x v="15"/>
    <x v="0"/>
    <n v="2352.25"/>
    <n v="1367.75"/>
    <n v="3720"/>
    <n v="25"/>
    <n v="0"/>
    <n v="0"/>
    <n v="0"/>
    <x v="0"/>
    <x v="0"/>
    <x v="0"/>
    <x v="0"/>
    <x v="0"/>
    <x v="0"/>
    <x v="0"/>
    <x v="0"/>
    <x v="0"/>
    <x v="0"/>
  </r>
  <r>
    <x v="0"/>
    <x v="6"/>
    <x v="1"/>
    <x v="146"/>
    <x v="0"/>
    <n v="3466"/>
    <n v="566.5"/>
    <n v="4032.5"/>
    <n v="27"/>
    <e v="#N/A"/>
    <e v="#N/A"/>
    <n v="0"/>
    <x v="0"/>
    <x v="0"/>
    <x v="0"/>
    <x v="0"/>
    <x v="0"/>
    <x v="0"/>
    <x v="0"/>
    <x v="0"/>
    <x v="0"/>
    <x v="0"/>
  </r>
  <r>
    <x v="0"/>
    <x v="6"/>
    <x v="2"/>
    <x v="16"/>
    <x v="0"/>
    <n v="49182.35"/>
    <n v="35255.65"/>
    <n v="84438"/>
    <n v="645"/>
    <n v="43400"/>
    <n v="303800"/>
    <n v="1.95"/>
    <x v="0"/>
    <x v="0"/>
    <x v="0"/>
    <x v="0"/>
    <x v="0"/>
    <x v="0"/>
    <x v="0"/>
    <x v="0"/>
    <x v="0"/>
    <x v="0"/>
  </r>
  <r>
    <x v="0"/>
    <x v="6"/>
    <x v="2"/>
    <x v="17"/>
    <x v="0"/>
    <n v="38690.550000000003"/>
    <n v="38445.449999999997"/>
    <n v="77136"/>
    <n v="590"/>
    <n v="39277"/>
    <n v="274939"/>
    <n v="1.96"/>
    <x v="0"/>
    <x v="0"/>
    <x v="0"/>
    <x v="0"/>
    <x v="0"/>
    <x v="0"/>
    <x v="0"/>
    <x v="0"/>
    <x v="0"/>
    <x v="0"/>
  </r>
  <r>
    <x v="0"/>
    <x v="6"/>
    <x v="2"/>
    <x v="18"/>
    <x v="0"/>
    <n v="21788.39"/>
    <n v="23341.61"/>
    <n v="45130"/>
    <n v="299"/>
    <n v="0"/>
    <n v="0"/>
    <n v="0"/>
    <x v="0"/>
    <x v="0"/>
    <x v="0"/>
    <x v="0"/>
    <x v="0"/>
    <x v="0"/>
    <x v="0"/>
    <x v="0"/>
    <x v="0"/>
    <x v="0"/>
  </r>
  <r>
    <x v="0"/>
    <x v="6"/>
    <x v="3"/>
    <x v="19"/>
    <x v="0"/>
    <n v="12676.85"/>
    <n v="8535.65"/>
    <n v="21212.5"/>
    <n v="326"/>
    <n v="31000"/>
    <n v="310000"/>
    <n v="0.68"/>
    <x v="0"/>
    <x v="0"/>
    <x v="0"/>
    <x v="0"/>
    <x v="0"/>
    <x v="0"/>
    <x v="0"/>
    <x v="0"/>
    <x v="0"/>
    <x v="0"/>
  </r>
  <r>
    <x v="0"/>
    <x v="6"/>
    <x v="3"/>
    <x v="20"/>
    <x v="0"/>
    <n v="18329.759999999998"/>
    <n v="7955.24"/>
    <n v="26285"/>
    <n v="167"/>
    <n v="0"/>
    <n v="0"/>
    <n v="0"/>
    <x v="0"/>
    <x v="0"/>
    <x v="0"/>
    <x v="0"/>
    <x v="0"/>
    <x v="0"/>
    <x v="0"/>
    <x v="0"/>
    <x v="0"/>
    <x v="0"/>
  </r>
  <r>
    <x v="0"/>
    <x v="6"/>
    <x v="3"/>
    <x v="21"/>
    <x v="0"/>
    <n v="29846.76"/>
    <n v="21363.24"/>
    <n v="51210"/>
    <n v="340"/>
    <n v="62000"/>
    <n v="620000"/>
    <n v="0.83"/>
    <x v="0"/>
    <x v="0"/>
    <x v="0"/>
    <x v="0"/>
    <x v="0"/>
    <x v="0"/>
    <x v="0"/>
    <x v="0"/>
    <x v="0"/>
    <x v="0"/>
  </r>
  <r>
    <x v="0"/>
    <x v="6"/>
    <x v="3"/>
    <x v="147"/>
    <x v="0"/>
    <n v="1225"/>
    <n v="265"/>
    <n v="1490"/>
    <n v="8"/>
    <e v="#N/A"/>
    <e v="#N/A"/>
    <n v="0"/>
    <x v="0"/>
    <x v="0"/>
    <x v="0"/>
    <x v="0"/>
    <x v="0"/>
    <x v="0"/>
    <x v="0"/>
    <x v="0"/>
    <x v="0"/>
    <x v="0"/>
  </r>
  <r>
    <x v="0"/>
    <x v="6"/>
    <x v="4"/>
    <x v="23"/>
    <x v="0"/>
    <n v="70"/>
    <n v="0"/>
    <n v="70"/>
    <n v="52"/>
    <n v="12710"/>
    <n v="88970"/>
    <n v="0.01"/>
    <x v="0"/>
    <x v="0"/>
    <x v="0"/>
    <x v="0"/>
    <x v="0"/>
    <x v="0"/>
    <x v="0"/>
    <x v="0"/>
    <x v="0"/>
    <x v="0"/>
  </r>
  <r>
    <x v="0"/>
    <x v="6"/>
    <x v="4"/>
    <x v="24"/>
    <x v="0"/>
    <n v="70"/>
    <n v="0"/>
    <n v="70"/>
    <n v="59"/>
    <n v="11377"/>
    <n v="79639"/>
    <n v="0.01"/>
    <x v="0"/>
    <x v="0"/>
    <x v="0"/>
    <x v="0"/>
    <x v="0"/>
    <x v="0"/>
    <x v="0"/>
    <x v="0"/>
    <x v="0"/>
    <x v="0"/>
  </r>
  <r>
    <x v="0"/>
    <x v="6"/>
    <x v="4"/>
    <x v="120"/>
    <x v="0"/>
    <n v="700"/>
    <n v="0"/>
    <n v="700"/>
    <n v="5"/>
    <e v="#N/A"/>
    <e v="#N/A"/>
    <n v="0"/>
    <x v="0"/>
    <x v="0"/>
    <x v="0"/>
    <x v="0"/>
    <x v="0"/>
    <x v="0"/>
    <x v="0"/>
    <x v="0"/>
    <x v="0"/>
    <x v="0"/>
  </r>
  <r>
    <x v="0"/>
    <x v="6"/>
    <x v="4"/>
    <x v="127"/>
    <x v="0"/>
    <n v="0"/>
    <n v="0"/>
    <n v="0"/>
    <n v="3"/>
    <e v="#N/A"/>
    <e v="#N/A"/>
    <n v="0"/>
    <x v="0"/>
    <x v="0"/>
    <x v="0"/>
    <x v="0"/>
    <x v="0"/>
    <x v="0"/>
    <x v="0"/>
    <x v="0"/>
    <x v="0"/>
    <x v="0"/>
  </r>
  <r>
    <x v="0"/>
    <x v="6"/>
    <x v="4"/>
    <x v="148"/>
    <x v="0"/>
    <n v="0"/>
    <n v="0"/>
    <n v="0"/>
    <n v="0"/>
    <e v="#N/A"/>
    <e v="#N/A"/>
    <n v="0"/>
    <x v="0"/>
    <x v="0"/>
    <x v="0"/>
    <x v="0"/>
    <x v="0"/>
    <x v="0"/>
    <x v="0"/>
    <x v="0"/>
    <x v="0"/>
    <x v="0"/>
  </r>
  <r>
    <x v="0"/>
    <x v="6"/>
    <x v="5"/>
    <x v="25"/>
    <x v="0"/>
    <n v="0"/>
    <n v="0"/>
    <n v="0"/>
    <n v="0"/>
    <n v="0"/>
    <n v="0"/>
    <n v="0"/>
    <x v="0"/>
    <x v="0"/>
    <x v="0"/>
    <x v="0"/>
    <x v="0"/>
    <x v="0"/>
    <x v="0"/>
    <x v="0"/>
    <x v="0"/>
    <x v="0"/>
  </r>
  <r>
    <x v="0"/>
    <x v="6"/>
    <x v="5"/>
    <x v="26"/>
    <x v="0"/>
    <n v="0"/>
    <n v="0"/>
    <n v="0"/>
    <n v="0"/>
    <n v="0"/>
    <n v="0"/>
    <n v="0"/>
    <x v="0"/>
    <x v="0"/>
    <x v="0"/>
    <x v="0"/>
    <x v="0"/>
    <x v="0"/>
    <x v="0"/>
    <x v="0"/>
    <x v="0"/>
    <x v="0"/>
  </r>
  <r>
    <x v="0"/>
    <x v="6"/>
    <x v="5"/>
    <x v="27"/>
    <x v="0"/>
    <n v="5539.8"/>
    <n v="4610.2"/>
    <n v="10150"/>
    <n v="156"/>
    <n v="16523"/>
    <n v="165230"/>
    <n v="0.61"/>
    <x v="0"/>
    <x v="0"/>
    <x v="0"/>
    <x v="0"/>
    <x v="0"/>
    <x v="0"/>
    <x v="0"/>
    <x v="0"/>
    <x v="0"/>
    <x v="0"/>
  </r>
  <r>
    <x v="0"/>
    <x v="6"/>
    <x v="5"/>
    <x v="29"/>
    <x v="0"/>
    <n v="16421.63"/>
    <n v="6575.87"/>
    <n v="22997.5"/>
    <n v="136"/>
    <n v="0"/>
    <n v="0"/>
    <n v="0"/>
    <x v="0"/>
    <x v="0"/>
    <x v="0"/>
    <x v="0"/>
    <x v="0"/>
    <x v="0"/>
    <x v="0"/>
    <x v="0"/>
    <x v="0"/>
    <x v="0"/>
  </r>
  <r>
    <x v="0"/>
    <x v="6"/>
    <x v="6"/>
    <x v="30"/>
    <x v="0"/>
    <n v="7387.88"/>
    <n v="5473.37"/>
    <n v="12861.25"/>
    <n v="83"/>
    <n v="0"/>
    <n v="0"/>
    <n v="0"/>
    <x v="0"/>
    <x v="0"/>
    <x v="0"/>
    <x v="0"/>
    <x v="0"/>
    <x v="0"/>
    <x v="0"/>
    <x v="0"/>
    <x v="0"/>
    <x v="0"/>
  </r>
  <r>
    <x v="0"/>
    <x v="6"/>
    <x v="6"/>
    <x v="31"/>
    <x v="0"/>
    <n v="11974.3"/>
    <n v="13525.7"/>
    <n v="25500"/>
    <n v="184"/>
    <n v="34100"/>
    <n v="238700"/>
    <n v="0.75"/>
    <x v="0"/>
    <x v="0"/>
    <x v="0"/>
    <x v="0"/>
    <x v="0"/>
    <x v="0"/>
    <x v="0"/>
    <x v="0"/>
    <x v="0"/>
    <x v="0"/>
  </r>
  <r>
    <x v="0"/>
    <x v="6"/>
    <x v="6"/>
    <x v="32"/>
    <x v="0"/>
    <n v="7649.2"/>
    <n v="6417.3"/>
    <n v="14066.5"/>
    <n v="215"/>
    <n v="17577"/>
    <n v="123039"/>
    <n v="0.8"/>
    <x v="0"/>
    <x v="0"/>
    <x v="0"/>
    <x v="0"/>
    <x v="0"/>
    <x v="0"/>
    <x v="0"/>
    <x v="0"/>
    <x v="0"/>
    <x v="0"/>
  </r>
  <r>
    <x v="0"/>
    <x v="6"/>
    <x v="6"/>
    <x v="33"/>
    <x v="0"/>
    <n v="5916.38"/>
    <n v="3766.12"/>
    <n v="9682.5"/>
    <n v="56"/>
    <n v="0"/>
    <n v="0"/>
    <n v="0"/>
    <x v="0"/>
    <x v="0"/>
    <x v="0"/>
    <x v="0"/>
    <x v="0"/>
    <x v="0"/>
    <x v="0"/>
    <x v="0"/>
    <x v="0"/>
    <x v="0"/>
  </r>
  <r>
    <x v="0"/>
    <x v="6"/>
    <x v="6"/>
    <x v="140"/>
    <x v="0"/>
    <n v="1033"/>
    <n v="132"/>
    <n v="1165"/>
    <n v="6"/>
    <e v="#N/A"/>
    <e v="#N/A"/>
    <n v="0"/>
    <x v="0"/>
    <x v="0"/>
    <x v="0"/>
    <x v="0"/>
    <x v="0"/>
    <x v="0"/>
    <x v="0"/>
    <x v="0"/>
    <x v="0"/>
    <x v="0"/>
  </r>
  <r>
    <x v="0"/>
    <x v="6"/>
    <x v="7"/>
    <x v="34"/>
    <x v="0"/>
    <n v="16654.009999999998"/>
    <n v="15137.24"/>
    <n v="31791.25"/>
    <n v="228"/>
    <n v="67177"/>
    <n v="470239"/>
    <n v="0.47"/>
    <x v="0"/>
    <x v="0"/>
    <x v="0"/>
    <x v="0"/>
    <x v="0"/>
    <x v="0"/>
    <x v="0"/>
    <x v="0"/>
    <x v="0"/>
    <x v="0"/>
  </r>
  <r>
    <x v="0"/>
    <x v="6"/>
    <x v="8"/>
    <x v="35"/>
    <x v="0"/>
    <n v="27395.27"/>
    <n v="12077.23"/>
    <n v="39472.5"/>
    <n v="277"/>
    <n v="0"/>
    <n v="0"/>
    <n v="0"/>
    <x v="0"/>
    <x v="0"/>
    <x v="0"/>
    <x v="0"/>
    <x v="0"/>
    <x v="0"/>
    <x v="0"/>
    <x v="0"/>
    <x v="0"/>
    <x v="0"/>
  </r>
  <r>
    <x v="0"/>
    <x v="6"/>
    <x v="8"/>
    <x v="36"/>
    <x v="0"/>
    <n v="40589.51"/>
    <n v="16761.740000000002"/>
    <n v="57351.25"/>
    <n v="340"/>
    <n v="0"/>
    <n v="0"/>
    <n v="0"/>
    <x v="0"/>
    <x v="0"/>
    <x v="0"/>
    <x v="0"/>
    <x v="0"/>
    <x v="0"/>
    <x v="0"/>
    <x v="0"/>
    <x v="0"/>
    <x v="0"/>
  </r>
  <r>
    <x v="0"/>
    <x v="6"/>
    <x v="9"/>
    <x v="37"/>
    <x v="0"/>
    <n v="56254.03"/>
    <n v="19133.47"/>
    <n v="75387.5"/>
    <n v="501"/>
    <n v="32023"/>
    <n v="224161"/>
    <n v="2.35"/>
    <x v="0"/>
    <x v="0"/>
    <x v="0"/>
    <x v="0"/>
    <x v="0"/>
    <x v="0"/>
    <x v="0"/>
    <x v="0"/>
    <x v="0"/>
    <x v="0"/>
  </r>
  <r>
    <x v="0"/>
    <x v="6"/>
    <x v="9"/>
    <x v="38"/>
    <x v="0"/>
    <n v="3649.4"/>
    <n v="582.6"/>
    <n v="4232"/>
    <n v="18"/>
    <n v="0"/>
    <n v="0"/>
    <n v="0"/>
    <x v="0"/>
    <x v="0"/>
    <x v="0"/>
    <x v="0"/>
    <x v="0"/>
    <x v="0"/>
    <x v="0"/>
    <x v="0"/>
    <x v="0"/>
    <x v="0"/>
  </r>
  <r>
    <x v="0"/>
    <x v="6"/>
    <x v="9"/>
    <x v="39"/>
    <x v="0"/>
    <n v="23002.560000000001"/>
    <n v="11111.19"/>
    <n v="34113.75"/>
    <n v="355"/>
    <n v="18352"/>
    <n v="128464"/>
    <n v="1.86"/>
    <x v="0"/>
    <x v="0"/>
    <x v="0"/>
    <x v="0"/>
    <x v="0"/>
    <x v="0"/>
    <x v="0"/>
    <x v="0"/>
    <x v="0"/>
    <x v="0"/>
  </r>
  <r>
    <x v="0"/>
    <x v="6"/>
    <x v="9"/>
    <x v="40"/>
    <x v="0"/>
    <n v="31878.5"/>
    <n v="15550.5"/>
    <n v="47429"/>
    <n v="362"/>
    <n v="28923"/>
    <n v="202461"/>
    <n v="1.64"/>
    <x v="0"/>
    <x v="0"/>
    <x v="0"/>
    <x v="0"/>
    <x v="0"/>
    <x v="0"/>
    <x v="0"/>
    <x v="0"/>
    <x v="0"/>
    <x v="0"/>
  </r>
  <r>
    <x v="0"/>
    <x v="6"/>
    <x v="9"/>
    <x v="41"/>
    <x v="0"/>
    <n v="9585.1"/>
    <n v="2389.9"/>
    <n v="11975"/>
    <n v="51"/>
    <n v="0"/>
    <n v="0"/>
    <n v="0"/>
    <x v="0"/>
    <x v="0"/>
    <x v="0"/>
    <x v="0"/>
    <x v="0"/>
    <x v="0"/>
    <x v="0"/>
    <x v="0"/>
    <x v="0"/>
    <x v="0"/>
  </r>
  <r>
    <x v="0"/>
    <x v="6"/>
    <x v="10"/>
    <x v="42"/>
    <x v="0"/>
    <n v="7516.01"/>
    <n v="2751.49"/>
    <n v="10267.5"/>
    <n v="69"/>
    <n v="0"/>
    <n v="0"/>
    <n v="0"/>
    <x v="0"/>
    <x v="0"/>
    <x v="0"/>
    <x v="0"/>
    <x v="0"/>
    <x v="0"/>
    <x v="0"/>
    <x v="0"/>
    <x v="0"/>
    <x v="0"/>
  </r>
  <r>
    <x v="0"/>
    <x v="6"/>
    <x v="10"/>
    <x v="43"/>
    <x v="0"/>
    <n v="5195.76"/>
    <n v="2009.24"/>
    <n v="7205"/>
    <n v="64"/>
    <n v="0"/>
    <n v="0"/>
    <n v="0"/>
    <x v="0"/>
    <x v="0"/>
    <x v="0"/>
    <x v="0"/>
    <x v="0"/>
    <x v="0"/>
    <x v="0"/>
    <x v="0"/>
    <x v="0"/>
    <x v="0"/>
  </r>
  <r>
    <x v="0"/>
    <x v="6"/>
    <x v="10"/>
    <x v="44"/>
    <x v="0"/>
    <n v="2840.4"/>
    <n v="1594.6"/>
    <n v="4435"/>
    <n v="70"/>
    <n v="23777"/>
    <n v="237770"/>
    <n v="0.19"/>
    <x v="0"/>
    <x v="0"/>
    <x v="0"/>
    <x v="0"/>
    <x v="0"/>
    <x v="0"/>
    <x v="0"/>
    <x v="0"/>
    <x v="0"/>
    <x v="0"/>
  </r>
  <r>
    <x v="0"/>
    <x v="6"/>
    <x v="10"/>
    <x v="45"/>
    <x v="0"/>
    <n v="15266.39"/>
    <n v="4939.8599999999997"/>
    <n v="20206.25"/>
    <n v="141"/>
    <n v="0"/>
    <n v="0"/>
    <n v="0"/>
    <x v="0"/>
    <x v="0"/>
    <x v="0"/>
    <x v="0"/>
    <x v="0"/>
    <x v="0"/>
    <x v="0"/>
    <x v="0"/>
    <x v="0"/>
    <x v="0"/>
  </r>
  <r>
    <x v="0"/>
    <x v="6"/>
    <x v="10"/>
    <x v="46"/>
    <x v="0"/>
    <n v="13220.27"/>
    <n v="6468.48"/>
    <n v="19688.75"/>
    <n v="147"/>
    <n v="0"/>
    <n v="0"/>
    <n v="0"/>
    <x v="0"/>
    <x v="0"/>
    <x v="0"/>
    <x v="0"/>
    <x v="0"/>
    <x v="0"/>
    <x v="0"/>
    <x v="0"/>
    <x v="0"/>
    <x v="0"/>
  </r>
  <r>
    <x v="0"/>
    <x v="6"/>
    <x v="10"/>
    <x v="47"/>
    <x v="0"/>
    <n v="8546.5"/>
    <n v="2421"/>
    <n v="10967.5"/>
    <n v="72"/>
    <n v="0"/>
    <n v="0"/>
    <n v="0"/>
    <x v="0"/>
    <x v="0"/>
    <x v="0"/>
    <x v="0"/>
    <x v="0"/>
    <x v="0"/>
    <x v="0"/>
    <x v="0"/>
    <x v="0"/>
    <x v="0"/>
  </r>
  <r>
    <x v="0"/>
    <x v="6"/>
    <x v="10"/>
    <x v="48"/>
    <x v="0"/>
    <n v="16335.25"/>
    <n v="8487.75"/>
    <n v="24823"/>
    <n v="219"/>
    <n v="33077"/>
    <n v="330770"/>
    <n v="0.75"/>
    <x v="0"/>
    <x v="0"/>
    <x v="0"/>
    <x v="0"/>
    <x v="0"/>
    <x v="0"/>
    <x v="0"/>
    <x v="0"/>
    <x v="0"/>
    <x v="0"/>
  </r>
  <r>
    <x v="0"/>
    <x v="6"/>
    <x v="10"/>
    <x v="49"/>
    <x v="0"/>
    <n v="14721.26"/>
    <n v="5591.24"/>
    <n v="20312.5"/>
    <n v="140"/>
    <n v="67177"/>
    <n v="671770"/>
    <n v="0.3"/>
    <x v="0"/>
    <x v="0"/>
    <x v="0"/>
    <x v="0"/>
    <x v="0"/>
    <x v="0"/>
    <x v="0"/>
    <x v="0"/>
    <x v="0"/>
    <x v="0"/>
  </r>
  <r>
    <x v="0"/>
    <x v="6"/>
    <x v="10"/>
    <x v="50"/>
    <x v="0"/>
    <n v="2932.76"/>
    <n v="999.74"/>
    <n v="3932.5"/>
    <n v="29"/>
    <n v="36177"/>
    <n v="361770"/>
    <n v="0.11"/>
    <x v="0"/>
    <x v="0"/>
    <x v="0"/>
    <x v="0"/>
    <x v="0"/>
    <x v="0"/>
    <x v="0"/>
    <x v="0"/>
    <x v="0"/>
    <x v="0"/>
  </r>
  <r>
    <x v="0"/>
    <x v="6"/>
    <x v="10"/>
    <x v="51"/>
    <x v="0"/>
    <n v="286.8"/>
    <n v="527.70000000000005"/>
    <n v="814.5"/>
    <n v="13"/>
    <n v="14477"/>
    <n v="144770"/>
    <n v="0.06"/>
    <x v="0"/>
    <x v="0"/>
    <x v="0"/>
    <x v="0"/>
    <x v="0"/>
    <x v="0"/>
    <x v="0"/>
    <x v="0"/>
    <x v="0"/>
    <x v="0"/>
  </r>
  <r>
    <x v="0"/>
    <x v="6"/>
    <x v="11"/>
    <x v="52"/>
    <x v="0"/>
    <n v="3831.38"/>
    <n v="2653.62"/>
    <n v="6485"/>
    <n v="42"/>
    <n v="0"/>
    <n v="0"/>
    <n v="0"/>
    <x v="0"/>
    <x v="0"/>
    <x v="0"/>
    <x v="0"/>
    <x v="0"/>
    <x v="0"/>
    <x v="0"/>
    <x v="0"/>
    <x v="0"/>
    <x v="0"/>
  </r>
  <r>
    <x v="0"/>
    <x v="6"/>
    <x v="12"/>
    <x v="53"/>
    <x v="0"/>
    <n v="58717.59"/>
    <n v="15819.81"/>
    <n v="74537.399999999994"/>
    <n v="286"/>
    <n v="0"/>
    <n v="0"/>
    <n v="0"/>
    <x v="0"/>
    <x v="0"/>
    <x v="0"/>
    <x v="0"/>
    <x v="0"/>
    <x v="0"/>
    <x v="0"/>
    <x v="0"/>
    <x v="0"/>
    <x v="0"/>
  </r>
  <r>
    <x v="0"/>
    <x v="6"/>
    <x v="12"/>
    <x v="55"/>
    <x v="0"/>
    <n v="23048.26"/>
    <n v="8550.34"/>
    <n v="31598.6"/>
    <n v="122"/>
    <n v="0"/>
    <n v="0"/>
    <n v="0"/>
    <x v="0"/>
    <x v="0"/>
    <x v="0"/>
    <x v="0"/>
    <x v="0"/>
    <x v="0"/>
    <x v="0"/>
    <x v="0"/>
    <x v="0"/>
    <x v="0"/>
  </r>
  <r>
    <x v="0"/>
    <x v="6"/>
    <x v="13"/>
    <x v="56"/>
    <x v="0"/>
    <n v="12055"/>
    <n v="852.5"/>
    <n v="12907.5"/>
    <n v="75"/>
    <n v="0"/>
    <n v="0"/>
    <n v="0"/>
    <x v="0"/>
    <x v="0"/>
    <x v="0"/>
    <x v="0"/>
    <x v="0"/>
    <x v="0"/>
    <x v="0"/>
    <x v="0"/>
    <x v="0"/>
    <x v="0"/>
  </r>
  <r>
    <x v="0"/>
    <x v="6"/>
    <x v="13"/>
    <x v="57"/>
    <x v="0"/>
    <n v="2270.15"/>
    <n v="1240.3499999999999"/>
    <n v="3510.5"/>
    <n v="51"/>
    <n v="24273"/>
    <n v="242730"/>
    <n v="0.14000000000000001"/>
    <x v="0"/>
    <x v="0"/>
    <x v="0"/>
    <x v="0"/>
    <x v="0"/>
    <x v="0"/>
    <x v="0"/>
    <x v="0"/>
    <x v="0"/>
    <x v="0"/>
  </r>
  <r>
    <x v="0"/>
    <x v="6"/>
    <x v="13"/>
    <x v="58"/>
    <x v="0"/>
    <n v="16530.5"/>
    <n v="5183.25"/>
    <n v="21713.75"/>
    <n v="178"/>
    <n v="0"/>
    <n v="0"/>
    <n v="0"/>
    <x v="0"/>
    <x v="0"/>
    <x v="0"/>
    <x v="0"/>
    <x v="0"/>
    <x v="0"/>
    <x v="0"/>
    <x v="0"/>
    <x v="0"/>
    <x v="0"/>
  </r>
  <r>
    <x v="0"/>
    <x v="6"/>
    <x v="34"/>
    <x v="129"/>
    <x v="0"/>
    <n v="414.9"/>
    <n v="578.1"/>
    <n v="993"/>
    <n v="6"/>
    <e v="#N/A"/>
    <e v="#N/A"/>
    <n v="0"/>
    <x v="0"/>
    <x v="0"/>
    <x v="0"/>
    <x v="0"/>
    <x v="0"/>
    <x v="0"/>
    <x v="0"/>
    <x v="0"/>
    <x v="0"/>
    <x v="0"/>
  </r>
  <r>
    <x v="0"/>
    <x v="6"/>
    <x v="14"/>
    <x v="130"/>
    <x v="0"/>
    <n v="9026.7000000000007"/>
    <n v="25983.3"/>
    <n v="35010"/>
    <n v="593"/>
    <e v="#N/A"/>
    <e v="#N/A"/>
    <n v="0"/>
    <x v="0"/>
    <x v="0"/>
    <x v="0"/>
    <x v="0"/>
    <x v="0"/>
    <x v="0"/>
    <x v="0"/>
    <x v="0"/>
    <x v="0"/>
    <x v="0"/>
  </r>
  <r>
    <x v="0"/>
    <x v="6"/>
    <x v="15"/>
    <x v="60"/>
    <x v="0"/>
    <n v="4604.13"/>
    <n v="1417.12"/>
    <n v="6021.25"/>
    <n v="32"/>
    <n v="0"/>
    <n v="0"/>
    <n v="0"/>
    <x v="0"/>
    <x v="0"/>
    <x v="0"/>
    <x v="0"/>
    <x v="0"/>
    <x v="0"/>
    <x v="0"/>
    <x v="0"/>
    <x v="0"/>
    <x v="0"/>
  </r>
  <r>
    <x v="0"/>
    <x v="6"/>
    <x v="16"/>
    <x v="61"/>
    <x v="0"/>
    <n v="2999"/>
    <n v="961"/>
    <n v="3960"/>
    <n v="22"/>
    <n v="0"/>
    <n v="0"/>
    <n v="0"/>
    <x v="0"/>
    <x v="0"/>
    <x v="0"/>
    <x v="0"/>
    <x v="0"/>
    <x v="0"/>
    <x v="0"/>
    <x v="0"/>
    <x v="0"/>
    <x v="0"/>
  </r>
  <r>
    <x v="0"/>
    <x v="6"/>
    <x v="17"/>
    <x v="62"/>
    <x v="0"/>
    <n v="20276.52"/>
    <n v="11073.48"/>
    <n v="31350"/>
    <n v="203"/>
    <n v="0"/>
    <n v="0"/>
    <n v="0"/>
    <x v="0"/>
    <x v="0"/>
    <x v="0"/>
    <x v="0"/>
    <x v="0"/>
    <x v="0"/>
    <x v="0"/>
    <x v="0"/>
    <x v="0"/>
    <x v="0"/>
  </r>
  <r>
    <x v="0"/>
    <x v="6"/>
    <x v="17"/>
    <x v="63"/>
    <x v="0"/>
    <n v="5663.75"/>
    <n v="1996.25"/>
    <n v="7660"/>
    <n v="61"/>
    <n v="0"/>
    <n v="0"/>
    <n v="0"/>
    <x v="0"/>
    <x v="0"/>
    <x v="0"/>
    <x v="0"/>
    <x v="0"/>
    <x v="0"/>
    <x v="0"/>
    <x v="0"/>
    <x v="0"/>
    <x v="0"/>
  </r>
  <r>
    <x v="0"/>
    <x v="6"/>
    <x v="18"/>
    <x v="64"/>
    <x v="0"/>
    <n v="12220.3"/>
    <n v="18566.2"/>
    <n v="30786.5"/>
    <n v="470"/>
    <n v="22723"/>
    <n v="159061"/>
    <n v="1.35"/>
    <x v="0"/>
    <x v="0"/>
    <x v="0"/>
    <x v="0"/>
    <x v="0"/>
    <x v="0"/>
    <x v="0"/>
    <x v="0"/>
    <x v="0"/>
    <x v="0"/>
  </r>
  <r>
    <x v="0"/>
    <x v="6"/>
    <x v="19"/>
    <x v="66"/>
    <x v="0"/>
    <n v="5613.75"/>
    <n v="2421.25"/>
    <n v="8035"/>
    <n v="52"/>
    <n v="0"/>
    <n v="0"/>
    <n v="0"/>
    <x v="0"/>
    <x v="0"/>
    <x v="0"/>
    <x v="0"/>
    <x v="0"/>
    <x v="0"/>
    <x v="0"/>
    <x v="0"/>
    <x v="0"/>
    <x v="0"/>
  </r>
  <r>
    <x v="0"/>
    <x v="6"/>
    <x v="20"/>
    <x v="67"/>
    <x v="0"/>
    <n v="2680.25"/>
    <n v="1244.75"/>
    <n v="3925"/>
    <n v="26"/>
    <n v="0"/>
    <n v="0"/>
    <n v="0"/>
    <x v="0"/>
    <x v="0"/>
    <x v="0"/>
    <x v="0"/>
    <x v="0"/>
    <x v="0"/>
    <x v="0"/>
    <x v="0"/>
    <x v="0"/>
    <x v="0"/>
  </r>
  <r>
    <x v="0"/>
    <x v="6"/>
    <x v="20"/>
    <x v="68"/>
    <x v="0"/>
    <n v="31529.9"/>
    <n v="12986.35"/>
    <n v="44516.25"/>
    <n v="300"/>
    <n v="0"/>
    <n v="0"/>
    <n v="0"/>
    <x v="0"/>
    <x v="0"/>
    <x v="0"/>
    <x v="0"/>
    <x v="0"/>
    <x v="0"/>
    <x v="0"/>
    <x v="0"/>
    <x v="0"/>
    <x v="0"/>
  </r>
  <r>
    <x v="0"/>
    <x v="6"/>
    <x v="21"/>
    <x v="69"/>
    <x v="0"/>
    <n v="11884.83"/>
    <n v="11391.42"/>
    <n v="23276.25"/>
    <n v="292"/>
    <n v="31000"/>
    <n v="310000"/>
    <n v="0.75"/>
    <x v="0"/>
    <x v="0"/>
    <x v="0"/>
    <x v="0"/>
    <x v="0"/>
    <x v="0"/>
    <x v="0"/>
    <x v="0"/>
    <x v="0"/>
    <x v="0"/>
  </r>
  <r>
    <x v="0"/>
    <x v="6"/>
    <x v="21"/>
    <x v="70"/>
    <x v="0"/>
    <n v="3733.9"/>
    <n v="1611.1"/>
    <n v="5345"/>
    <n v="45"/>
    <n v="62000"/>
    <n v="620000"/>
    <n v="0.09"/>
    <x v="0"/>
    <x v="0"/>
    <x v="0"/>
    <x v="0"/>
    <x v="0"/>
    <x v="0"/>
    <x v="0"/>
    <x v="0"/>
    <x v="0"/>
    <x v="0"/>
  </r>
  <r>
    <x v="0"/>
    <x v="6"/>
    <x v="21"/>
    <x v="71"/>
    <x v="0"/>
    <n v="18579.55"/>
    <n v="9939.4500000000007"/>
    <n v="28519"/>
    <n v="234"/>
    <n v="50623"/>
    <n v="506230"/>
    <n v="0.56000000000000005"/>
    <x v="0"/>
    <x v="0"/>
    <x v="0"/>
    <x v="0"/>
    <x v="0"/>
    <x v="0"/>
    <x v="0"/>
    <x v="0"/>
    <x v="0"/>
    <x v="0"/>
  </r>
  <r>
    <x v="0"/>
    <x v="6"/>
    <x v="21"/>
    <x v="72"/>
    <x v="0"/>
    <n v="23989.8"/>
    <n v="18859.2"/>
    <n v="42849"/>
    <n v="346"/>
    <n v="29977"/>
    <n v="299770"/>
    <n v="1.43"/>
    <x v="0"/>
    <x v="0"/>
    <x v="0"/>
    <x v="0"/>
    <x v="0"/>
    <x v="0"/>
    <x v="0"/>
    <x v="0"/>
    <x v="0"/>
    <x v="0"/>
  </r>
  <r>
    <x v="0"/>
    <x v="6"/>
    <x v="21"/>
    <x v="73"/>
    <x v="0"/>
    <n v="9727.07"/>
    <n v="6438.43"/>
    <n v="16165.5"/>
    <n v="184"/>
    <n v="27900"/>
    <n v="279000"/>
    <n v="0.57999999999999996"/>
    <x v="0"/>
    <x v="0"/>
    <x v="0"/>
    <x v="0"/>
    <x v="0"/>
    <x v="0"/>
    <x v="0"/>
    <x v="0"/>
    <x v="0"/>
    <x v="0"/>
  </r>
  <r>
    <x v="0"/>
    <x v="6"/>
    <x v="21"/>
    <x v="137"/>
    <x v="0"/>
    <n v="7746.75"/>
    <n v="4551"/>
    <n v="12297.75"/>
    <n v="152"/>
    <e v="#N/A"/>
    <e v="#N/A"/>
    <n v="0"/>
    <x v="0"/>
    <x v="0"/>
    <x v="0"/>
    <x v="0"/>
    <x v="0"/>
    <x v="0"/>
    <x v="0"/>
    <x v="0"/>
    <x v="0"/>
    <x v="0"/>
  </r>
  <r>
    <x v="0"/>
    <x v="6"/>
    <x v="21"/>
    <x v="142"/>
    <x v="0"/>
    <n v="5715.6"/>
    <n v="3164.4"/>
    <n v="8880"/>
    <n v="75"/>
    <e v="#N/A"/>
    <e v="#N/A"/>
    <n v="0"/>
    <x v="0"/>
    <x v="0"/>
    <x v="0"/>
    <x v="0"/>
    <x v="0"/>
    <x v="0"/>
    <x v="0"/>
    <x v="0"/>
    <x v="0"/>
    <x v="0"/>
  </r>
  <r>
    <x v="0"/>
    <x v="6"/>
    <x v="22"/>
    <x v="74"/>
    <x v="0"/>
    <n v="2335.85"/>
    <n v="506.15"/>
    <n v="2842"/>
    <n v="36"/>
    <n v="13423"/>
    <n v="134230"/>
    <n v="0.21"/>
    <x v="0"/>
    <x v="0"/>
    <x v="0"/>
    <x v="0"/>
    <x v="0"/>
    <x v="0"/>
    <x v="0"/>
    <x v="0"/>
    <x v="0"/>
    <x v="0"/>
  </r>
  <r>
    <x v="0"/>
    <x v="6"/>
    <x v="22"/>
    <x v="75"/>
    <x v="0"/>
    <n v="2511.3000000000002"/>
    <n v="789.7"/>
    <n v="3301"/>
    <n v="43"/>
    <n v="14477"/>
    <n v="144770"/>
    <n v="0.23"/>
    <x v="0"/>
    <x v="0"/>
    <x v="0"/>
    <x v="0"/>
    <x v="0"/>
    <x v="0"/>
    <x v="0"/>
    <x v="0"/>
    <x v="0"/>
    <x v="0"/>
  </r>
  <r>
    <x v="0"/>
    <x v="6"/>
    <x v="22"/>
    <x v="72"/>
    <x v="0"/>
    <n v="38.5"/>
    <n v="181.5"/>
    <n v="220"/>
    <n v="2"/>
    <n v="29977"/>
    <n v="299770"/>
    <n v="0.01"/>
    <x v="0"/>
    <x v="0"/>
    <x v="0"/>
    <x v="0"/>
    <x v="0"/>
    <x v="0"/>
    <x v="0"/>
    <x v="0"/>
    <x v="0"/>
    <x v="0"/>
  </r>
  <r>
    <x v="0"/>
    <x v="6"/>
    <x v="22"/>
    <x v="76"/>
    <x v="0"/>
    <n v="1734"/>
    <n v="1413"/>
    <n v="3147"/>
    <n v="43"/>
    <n v="13950"/>
    <n v="139500"/>
    <n v="0.23"/>
    <x v="0"/>
    <x v="0"/>
    <x v="0"/>
    <x v="0"/>
    <x v="0"/>
    <x v="0"/>
    <x v="0"/>
    <x v="0"/>
    <x v="0"/>
    <x v="0"/>
  </r>
  <r>
    <x v="0"/>
    <x v="6"/>
    <x v="22"/>
    <x v="121"/>
    <x v="0"/>
    <n v="1606.7"/>
    <n v="1511.3"/>
    <n v="3118"/>
    <n v="41"/>
    <e v="#N/A"/>
    <e v="#N/A"/>
    <n v="0"/>
    <x v="0"/>
    <x v="0"/>
    <x v="0"/>
    <x v="0"/>
    <x v="0"/>
    <x v="0"/>
    <x v="0"/>
    <x v="0"/>
    <x v="0"/>
    <x v="0"/>
  </r>
  <r>
    <x v="0"/>
    <x v="6"/>
    <x v="22"/>
    <x v="137"/>
    <x v="0"/>
    <n v="0"/>
    <n v="0"/>
    <n v="0"/>
    <n v="0"/>
    <e v="#N/A"/>
    <e v="#N/A"/>
    <n v="0"/>
    <x v="0"/>
    <x v="0"/>
    <x v="0"/>
    <x v="0"/>
    <x v="0"/>
    <x v="0"/>
    <x v="0"/>
    <x v="0"/>
    <x v="0"/>
    <x v="0"/>
  </r>
  <r>
    <x v="0"/>
    <x v="6"/>
    <x v="23"/>
    <x v="77"/>
    <x v="0"/>
    <n v="0"/>
    <n v="0"/>
    <n v="0"/>
    <n v="0"/>
    <n v="0"/>
    <n v="0"/>
    <n v="0"/>
    <x v="0"/>
    <x v="0"/>
    <x v="0"/>
    <x v="0"/>
    <x v="0"/>
    <x v="0"/>
    <x v="0"/>
    <x v="0"/>
    <x v="0"/>
    <x v="0"/>
  </r>
  <r>
    <x v="0"/>
    <x v="6"/>
    <x v="24"/>
    <x v="78"/>
    <x v="0"/>
    <n v="36732.550000000003"/>
    <n v="13413.95"/>
    <n v="50146.5"/>
    <n v="527"/>
    <n v="20677"/>
    <n v="144739"/>
    <n v="2.4300000000000002"/>
    <x v="0"/>
    <x v="0"/>
    <x v="0"/>
    <x v="0"/>
    <x v="0"/>
    <x v="0"/>
    <x v="0"/>
    <x v="0"/>
    <x v="0"/>
    <x v="0"/>
  </r>
  <r>
    <x v="0"/>
    <x v="6"/>
    <x v="24"/>
    <x v="79"/>
    <x v="0"/>
    <n v="378.7"/>
    <n v="102.3"/>
    <n v="481"/>
    <n v="5"/>
    <n v="20150"/>
    <n v="141050"/>
    <n v="0.02"/>
    <x v="0"/>
    <x v="0"/>
    <x v="0"/>
    <x v="0"/>
    <x v="0"/>
    <x v="0"/>
    <x v="0"/>
    <x v="0"/>
    <x v="0"/>
    <x v="0"/>
  </r>
  <r>
    <x v="0"/>
    <x v="6"/>
    <x v="24"/>
    <x v="81"/>
    <x v="0"/>
    <n v="258.7"/>
    <n v="102.3"/>
    <n v="361"/>
    <n v="4"/>
    <n v="18600"/>
    <n v="130200"/>
    <n v="0.02"/>
    <x v="0"/>
    <x v="0"/>
    <x v="0"/>
    <x v="0"/>
    <x v="0"/>
    <x v="0"/>
    <x v="0"/>
    <x v="0"/>
    <x v="0"/>
    <x v="0"/>
  </r>
  <r>
    <x v="0"/>
    <x v="6"/>
    <x v="24"/>
    <x v="82"/>
    <x v="0"/>
    <n v="46042.7"/>
    <n v="15835.3"/>
    <n v="61878"/>
    <n v="642"/>
    <n v="18600"/>
    <n v="130200"/>
    <n v="3.33"/>
    <x v="0"/>
    <x v="0"/>
    <x v="0"/>
    <x v="0"/>
    <x v="0"/>
    <x v="0"/>
    <x v="0"/>
    <x v="0"/>
    <x v="0"/>
    <x v="0"/>
  </r>
  <r>
    <x v="0"/>
    <x v="6"/>
    <x v="24"/>
    <x v="122"/>
    <x v="0"/>
    <n v="1283.5999999999999"/>
    <n v="587.4"/>
    <n v="1871"/>
    <n v="21"/>
    <e v="#N/A"/>
    <e v="#N/A"/>
    <n v="0"/>
    <x v="0"/>
    <x v="0"/>
    <x v="0"/>
    <x v="0"/>
    <x v="0"/>
    <x v="0"/>
    <x v="0"/>
    <x v="0"/>
    <x v="0"/>
    <x v="0"/>
  </r>
  <r>
    <x v="0"/>
    <x v="6"/>
    <x v="24"/>
    <x v="123"/>
    <x v="0"/>
    <n v="336"/>
    <n v="0"/>
    <n v="336"/>
    <n v="2"/>
    <n v="29977"/>
    <n v="209839"/>
    <n v="0.01"/>
    <x v="0"/>
    <x v="0"/>
    <x v="0"/>
    <x v="0"/>
    <x v="0"/>
    <x v="0"/>
    <x v="0"/>
    <x v="0"/>
    <x v="0"/>
    <x v="0"/>
  </r>
  <r>
    <x v="0"/>
    <x v="6"/>
    <x v="24"/>
    <x v="85"/>
    <x v="0"/>
    <n v="1000"/>
    <n v="0"/>
    <n v="1000"/>
    <n v="5"/>
    <n v="0"/>
    <n v="0"/>
    <n v="0"/>
    <x v="0"/>
    <x v="0"/>
    <x v="0"/>
    <x v="0"/>
    <x v="0"/>
    <x v="0"/>
    <x v="0"/>
    <x v="0"/>
    <x v="0"/>
    <x v="0"/>
  </r>
  <r>
    <x v="0"/>
    <x v="6"/>
    <x v="24"/>
    <x v="131"/>
    <x v="0"/>
    <n v="11364.55"/>
    <n v="4852.45"/>
    <n v="16217"/>
    <n v="173"/>
    <e v="#N/A"/>
    <e v="#N/A"/>
    <n v="0"/>
    <x v="0"/>
    <x v="0"/>
    <x v="0"/>
    <x v="0"/>
    <x v="0"/>
    <x v="0"/>
    <x v="0"/>
    <x v="0"/>
    <x v="0"/>
    <x v="0"/>
  </r>
  <r>
    <x v="0"/>
    <x v="6"/>
    <x v="24"/>
    <x v="86"/>
    <x v="0"/>
    <n v="14199.7"/>
    <n v="6524.8"/>
    <n v="20724.5"/>
    <n v="275"/>
    <n v="15500"/>
    <n v="108500"/>
    <n v="1.34"/>
    <x v="0"/>
    <x v="0"/>
    <x v="0"/>
    <x v="0"/>
    <x v="0"/>
    <x v="0"/>
    <x v="0"/>
    <x v="0"/>
    <x v="0"/>
    <x v="0"/>
  </r>
  <r>
    <x v="0"/>
    <x v="6"/>
    <x v="26"/>
    <x v="87"/>
    <x v="0"/>
    <n v="8.25"/>
    <n v="46.75"/>
    <n v="55"/>
    <n v="1"/>
    <n v="4650"/>
    <n v="32550"/>
    <n v="0.01"/>
    <x v="0"/>
    <x v="0"/>
    <x v="0"/>
    <x v="0"/>
    <x v="0"/>
    <x v="0"/>
    <x v="0"/>
    <x v="0"/>
    <x v="0"/>
    <x v="0"/>
  </r>
  <r>
    <x v="0"/>
    <x v="6"/>
    <x v="26"/>
    <x v="88"/>
    <x v="0"/>
    <n v="84"/>
    <n v="0"/>
    <n v="84"/>
    <n v="1"/>
    <n v="4650"/>
    <n v="32550"/>
    <n v="0.02"/>
    <x v="0"/>
    <x v="0"/>
    <x v="0"/>
    <x v="0"/>
    <x v="0"/>
    <x v="0"/>
    <x v="0"/>
    <x v="0"/>
    <x v="0"/>
    <x v="0"/>
  </r>
  <r>
    <x v="0"/>
    <x v="6"/>
    <x v="27"/>
    <x v="89"/>
    <x v="0"/>
    <n v="350"/>
    <n v="0"/>
    <n v="350"/>
    <n v="10"/>
    <n v="6727"/>
    <n v="47089"/>
    <n v="0.05"/>
    <x v="0"/>
    <x v="0"/>
    <x v="0"/>
    <x v="0"/>
    <x v="0"/>
    <x v="0"/>
    <x v="0"/>
    <x v="0"/>
    <x v="0"/>
    <x v="0"/>
  </r>
  <r>
    <x v="0"/>
    <x v="6"/>
    <x v="27"/>
    <x v="90"/>
    <x v="0"/>
    <n v="210"/>
    <n v="0"/>
    <n v="210"/>
    <n v="6"/>
    <n v="6727"/>
    <n v="47089"/>
    <n v="0.03"/>
    <x v="0"/>
    <x v="0"/>
    <x v="0"/>
    <x v="0"/>
    <x v="0"/>
    <x v="0"/>
    <x v="0"/>
    <x v="0"/>
    <x v="0"/>
    <x v="0"/>
  </r>
  <r>
    <x v="0"/>
    <x v="6"/>
    <x v="27"/>
    <x v="91"/>
    <x v="0"/>
    <n v="436.38"/>
    <n v="26.12"/>
    <n v="462.5"/>
    <n v="13"/>
    <n v="6727"/>
    <n v="47089"/>
    <n v="7.0000000000000007E-2"/>
    <x v="0"/>
    <x v="0"/>
    <x v="0"/>
    <x v="0"/>
    <x v="0"/>
    <x v="0"/>
    <x v="0"/>
    <x v="0"/>
    <x v="0"/>
    <x v="0"/>
  </r>
  <r>
    <x v="0"/>
    <x v="6"/>
    <x v="28"/>
    <x v="92"/>
    <x v="0"/>
    <n v="6226.13"/>
    <n v="2323.87"/>
    <n v="8550"/>
    <n v="63"/>
    <n v="0"/>
    <n v="0"/>
    <n v="0"/>
    <x v="0"/>
    <x v="0"/>
    <x v="0"/>
    <x v="0"/>
    <x v="0"/>
    <x v="0"/>
    <x v="0"/>
    <x v="0"/>
    <x v="0"/>
    <x v="0"/>
  </r>
  <r>
    <x v="0"/>
    <x v="6"/>
    <x v="29"/>
    <x v="93"/>
    <x v="0"/>
    <n v="19967.259999999998"/>
    <n v="7532.74"/>
    <n v="27500"/>
    <n v="159"/>
    <n v="0"/>
    <n v="0"/>
    <n v="0"/>
    <x v="0"/>
    <x v="0"/>
    <x v="0"/>
    <x v="0"/>
    <x v="0"/>
    <x v="0"/>
    <x v="0"/>
    <x v="0"/>
    <x v="0"/>
    <x v="0"/>
  </r>
  <r>
    <x v="0"/>
    <x v="6"/>
    <x v="29"/>
    <x v="94"/>
    <x v="0"/>
    <n v="21390.5"/>
    <n v="9218.25"/>
    <n v="30608.75"/>
    <n v="190"/>
    <n v="0"/>
    <n v="0"/>
    <n v="0"/>
    <x v="0"/>
    <x v="0"/>
    <x v="0"/>
    <x v="0"/>
    <x v="0"/>
    <x v="0"/>
    <x v="0"/>
    <x v="0"/>
    <x v="0"/>
    <x v="0"/>
  </r>
  <r>
    <x v="0"/>
    <x v="6"/>
    <x v="29"/>
    <x v="95"/>
    <x v="0"/>
    <n v="5630"/>
    <n v="3397.5"/>
    <n v="9027.5"/>
    <n v="62"/>
    <n v="0"/>
    <n v="0"/>
    <n v="0"/>
    <x v="0"/>
    <x v="0"/>
    <x v="0"/>
    <x v="0"/>
    <x v="0"/>
    <x v="0"/>
    <x v="0"/>
    <x v="0"/>
    <x v="0"/>
    <x v="0"/>
  </r>
  <r>
    <x v="0"/>
    <x v="6"/>
    <x v="29"/>
    <x v="124"/>
    <x v="0"/>
    <n v="20496.2"/>
    <n v="19914.3"/>
    <n v="40410.5"/>
    <n v="609"/>
    <e v="#N/A"/>
    <e v="#N/A"/>
    <n v="0"/>
    <x v="0"/>
    <x v="0"/>
    <x v="0"/>
    <x v="0"/>
    <x v="0"/>
    <x v="0"/>
    <x v="0"/>
    <x v="0"/>
    <x v="0"/>
    <x v="0"/>
  </r>
  <r>
    <x v="0"/>
    <x v="6"/>
    <x v="29"/>
    <x v="96"/>
    <x v="0"/>
    <n v="22067.77"/>
    <n v="14894.73"/>
    <n v="36962.5"/>
    <n v="286"/>
    <n v="0"/>
    <n v="0"/>
    <n v="0"/>
    <x v="0"/>
    <x v="0"/>
    <x v="0"/>
    <x v="0"/>
    <x v="0"/>
    <x v="0"/>
    <x v="0"/>
    <x v="0"/>
    <x v="0"/>
    <x v="0"/>
  </r>
  <r>
    <x v="0"/>
    <x v="6"/>
    <x v="29"/>
    <x v="97"/>
    <x v="0"/>
    <n v="11078.25"/>
    <n v="8734.75"/>
    <n v="19813"/>
    <n v="294"/>
    <n v="17577"/>
    <n v="175770"/>
    <n v="1.1299999999999999"/>
    <x v="0"/>
    <x v="0"/>
    <x v="0"/>
    <x v="0"/>
    <x v="0"/>
    <x v="0"/>
    <x v="0"/>
    <x v="0"/>
    <x v="0"/>
    <x v="0"/>
  </r>
  <r>
    <x v="0"/>
    <x v="6"/>
    <x v="30"/>
    <x v="98"/>
    <x v="0"/>
    <n v="2165.9699999999998"/>
    <n v="7646.33"/>
    <n v="9812.2999999999993"/>
    <n v="204"/>
    <n v="36177"/>
    <n v="253239"/>
    <n v="0.27"/>
    <x v="0"/>
    <x v="0"/>
    <x v="0"/>
    <x v="0"/>
    <x v="0"/>
    <x v="0"/>
    <x v="0"/>
    <x v="0"/>
    <x v="0"/>
    <x v="0"/>
  </r>
  <r>
    <x v="0"/>
    <x v="6"/>
    <x v="30"/>
    <x v="99"/>
    <x v="0"/>
    <n v="3407.09"/>
    <n v="9298.86"/>
    <n v="12705.95"/>
    <n v="276"/>
    <n v="16027"/>
    <n v="112189"/>
    <n v="0.79"/>
    <x v="0"/>
    <x v="0"/>
    <x v="0"/>
    <x v="0"/>
    <x v="0"/>
    <x v="0"/>
    <x v="0"/>
    <x v="0"/>
    <x v="0"/>
    <x v="0"/>
  </r>
  <r>
    <x v="0"/>
    <x v="6"/>
    <x v="30"/>
    <x v="100"/>
    <x v="0"/>
    <n v="1991.16"/>
    <n v="4625.24"/>
    <n v="6616.4"/>
    <n v="169"/>
    <n v="14477"/>
    <n v="101339"/>
    <n v="0.46"/>
    <x v="0"/>
    <x v="0"/>
    <x v="0"/>
    <x v="0"/>
    <x v="0"/>
    <x v="0"/>
    <x v="0"/>
    <x v="0"/>
    <x v="0"/>
    <x v="0"/>
  </r>
  <r>
    <x v="0"/>
    <x v="6"/>
    <x v="30"/>
    <x v="101"/>
    <x v="0"/>
    <n v="2112.44"/>
    <n v="6756.41"/>
    <n v="8868.85"/>
    <n v="192"/>
    <n v="10323"/>
    <n v="72261"/>
    <n v="0.86"/>
    <x v="0"/>
    <x v="0"/>
    <x v="0"/>
    <x v="0"/>
    <x v="0"/>
    <x v="0"/>
    <x v="0"/>
    <x v="0"/>
    <x v="0"/>
    <x v="0"/>
  </r>
  <r>
    <x v="0"/>
    <x v="6"/>
    <x v="30"/>
    <x v="102"/>
    <x v="0"/>
    <n v="849.62"/>
    <n v="3652.13"/>
    <n v="4501.75"/>
    <n v="68"/>
    <n v="0"/>
    <n v="0"/>
    <n v="0"/>
    <x v="0"/>
    <x v="0"/>
    <x v="0"/>
    <x v="0"/>
    <x v="0"/>
    <x v="0"/>
    <x v="0"/>
    <x v="0"/>
    <x v="0"/>
    <x v="0"/>
  </r>
  <r>
    <x v="0"/>
    <x v="6"/>
    <x v="30"/>
    <x v="103"/>
    <x v="0"/>
    <n v="957.68"/>
    <n v="1156.42"/>
    <n v="2114.1"/>
    <n v="46"/>
    <n v="0"/>
    <n v="0"/>
    <n v="0"/>
    <x v="0"/>
    <x v="0"/>
    <x v="0"/>
    <x v="0"/>
    <x v="0"/>
    <x v="0"/>
    <x v="0"/>
    <x v="0"/>
    <x v="0"/>
    <x v="0"/>
  </r>
  <r>
    <x v="0"/>
    <x v="6"/>
    <x v="30"/>
    <x v="105"/>
    <x v="0"/>
    <n v="1024.1400000000001"/>
    <n v="699.56"/>
    <n v="1723.7"/>
    <n v="31"/>
    <n v="0"/>
    <n v="0"/>
    <n v="0"/>
    <x v="0"/>
    <x v="0"/>
    <x v="0"/>
    <x v="0"/>
    <x v="0"/>
    <x v="0"/>
    <x v="0"/>
    <x v="0"/>
    <x v="0"/>
    <x v="0"/>
  </r>
  <r>
    <x v="0"/>
    <x v="6"/>
    <x v="30"/>
    <x v="106"/>
    <x v="0"/>
    <n v="1303.8499999999999"/>
    <n v="1449.15"/>
    <n v="2753"/>
    <n v="72"/>
    <n v="17050"/>
    <n v="119350"/>
    <n v="0.16"/>
    <x v="0"/>
    <x v="0"/>
    <x v="0"/>
    <x v="0"/>
    <x v="0"/>
    <x v="0"/>
    <x v="0"/>
    <x v="0"/>
    <x v="0"/>
    <x v="0"/>
  </r>
  <r>
    <x v="0"/>
    <x v="6"/>
    <x v="30"/>
    <x v="138"/>
    <x v="0"/>
    <n v="691.55"/>
    <n v="1629.95"/>
    <n v="2321.5"/>
    <n v="75"/>
    <e v="#N/A"/>
    <e v="#N/A"/>
    <n v="0"/>
    <x v="0"/>
    <x v="0"/>
    <x v="0"/>
    <x v="0"/>
    <x v="0"/>
    <x v="0"/>
    <x v="0"/>
    <x v="0"/>
    <x v="0"/>
    <x v="0"/>
  </r>
  <r>
    <x v="0"/>
    <x v="6"/>
    <x v="31"/>
    <x v="107"/>
    <x v="0"/>
    <n v="3891"/>
    <n v="1411.5"/>
    <n v="5302.5"/>
    <n v="33"/>
    <n v="0"/>
    <n v="0"/>
    <n v="0"/>
    <x v="0"/>
    <x v="0"/>
    <x v="0"/>
    <x v="0"/>
    <x v="0"/>
    <x v="0"/>
    <x v="0"/>
    <x v="0"/>
    <x v="0"/>
    <x v="0"/>
  </r>
  <r>
    <x v="0"/>
    <x v="6"/>
    <x v="31"/>
    <x v="108"/>
    <x v="0"/>
    <n v="12390.39"/>
    <n v="5500.86"/>
    <n v="17891.25"/>
    <n v="126"/>
    <n v="0"/>
    <n v="0"/>
    <n v="0"/>
    <x v="0"/>
    <x v="0"/>
    <x v="0"/>
    <x v="0"/>
    <x v="0"/>
    <x v="0"/>
    <x v="0"/>
    <x v="0"/>
    <x v="0"/>
    <x v="0"/>
  </r>
  <r>
    <x v="0"/>
    <x v="6"/>
    <x v="31"/>
    <x v="109"/>
    <x v="0"/>
    <n v="24648.03"/>
    <n v="10304.469999999999"/>
    <n v="34952.5"/>
    <n v="241"/>
    <n v="0"/>
    <n v="0"/>
    <n v="0"/>
    <x v="0"/>
    <x v="0"/>
    <x v="0"/>
    <x v="0"/>
    <x v="0"/>
    <x v="0"/>
    <x v="0"/>
    <x v="0"/>
    <x v="0"/>
    <x v="0"/>
  </r>
  <r>
    <x v="0"/>
    <x v="6"/>
    <x v="31"/>
    <x v="110"/>
    <x v="0"/>
    <n v="27155.15"/>
    <n v="13339.85"/>
    <n v="40495"/>
    <n v="250"/>
    <n v="0"/>
    <n v="0"/>
    <n v="0"/>
    <x v="0"/>
    <x v="0"/>
    <x v="0"/>
    <x v="0"/>
    <x v="0"/>
    <x v="0"/>
    <x v="0"/>
    <x v="0"/>
    <x v="0"/>
    <x v="0"/>
  </r>
  <r>
    <x v="0"/>
    <x v="6"/>
    <x v="31"/>
    <x v="111"/>
    <x v="0"/>
    <n v="22310.26"/>
    <n v="7252.24"/>
    <n v="29562.5"/>
    <n v="171"/>
    <n v="0"/>
    <n v="0"/>
    <n v="0"/>
    <x v="0"/>
    <x v="0"/>
    <x v="0"/>
    <x v="0"/>
    <x v="0"/>
    <x v="0"/>
    <x v="0"/>
    <x v="0"/>
    <x v="0"/>
    <x v="0"/>
  </r>
  <r>
    <x v="0"/>
    <x v="6"/>
    <x v="31"/>
    <x v="128"/>
    <x v="0"/>
    <n v="3835"/>
    <n v="1932.5"/>
    <n v="5767.5"/>
    <n v="36"/>
    <e v="#N/A"/>
    <e v="#N/A"/>
    <n v="0"/>
    <x v="0"/>
    <x v="0"/>
    <x v="0"/>
    <x v="0"/>
    <x v="0"/>
    <x v="0"/>
    <x v="0"/>
    <x v="0"/>
    <x v="0"/>
    <x v="0"/>
  </r>
  <r>
    <x v="0"/>
    <x v="6"/>
    <x v="31"/>
    <x v="112"/>
    <x v="0"/>
    <n v="32872.949999999997"/>
    <n v="17498.55"/>
    <n v="50371.5"/>
    <n v="761"/>
    <n v="13950"/>
    <n v="139500"/>
    <n v="3.61"/>
    <x v="0"/>
    <x v="0"/>
    <x v="0"/>
    <x v="0"/>
    <x v="0"/>
    <x v="0"/>
    <x v="0"/>
    <x v="0"/>
    <x v="0"/>
    <x v="0"/>
  </r>
  <r>
    <x v="0"/>
    <x v="6"/>
    <x v="32"/>
    <x v="113"/>
    <x v="0"/>
    <n v="3180.25"/>
    <n v="2417.25"/>
    <n v="5597.5"/>
    <n v="31"/>
    <n v="5177"/>
    <n v="36239"/>
    <n v="1.08"/>
    <x v="0"/>
    <x v="0"/>
    <x v="0"/>
    <x v="0"/>
    <x v="0"/>
    <x v="0"/>
    <x v="0"/>
    <x v="0"/>
    <x v="0"/>
    <x v="0"/>
  </r>
  <r>
    <x v="0"/>
    <x v="6"/>
    <x v="32"/>
    <x v="114"/>
    <x v="0"/>
    <n v="23644.55"/>
    <n v="24800.45"/>
    <n v="48445"/>
    <n v="383"/>
    <n v="31000"/>
    <n v="217000"/>
    <n v="1.56"/>
    <x v="0"/>
    <x v="0"/>
    <x v="0"/>
    <x v="0"/>
    <x v="0"/>
    <x v="0"/>
    <x v="0"/>
    <x v="0"/>
    <x v="0"/>
    <x v="0"/>
  </r>
  <r>
    <x v="0"/>
    <x v="6"/>
    <x v="32"/>
    <x v="115"/>
    <x v="0"/>
    <n v="6764.63"/>
    <n v="2885.37"/>
    <n v="9650"/>
    <n v="52"/>
    <n v="0"/>
    <n v="0"/>
    <n v="0"/>
    <x v="0"/>
    <x v="0"/>
    <x v="0"/>
    <x v="0"/>
    <x v="0"/>
    <x v="0"/>
    <x v="0"/>
    <x v="0"/>
    <x v="0"/>
    <x v="0"/>
  </r>
  <r>
    <x v="0"/>
    <x v="6"/>
    <x v="32"/>
    <x v="132"/>
    <x v="0"/>
    <n v="27299.25"/>
    <n v="15547.75"/>
    <n v="42847"/>
    <n v="302"/>
    <e v="#N/A"/>
    <e v="#N/A"/>
    <n v="0"/>
    <x v="0"/>
    <x v="0"/>
    <x v="0"/>
    <x v="0"/>
    <x v="0"/>
    <x v="0"/>
    <x v="0"/>
    <x v="0"/>
    <x v="0"/>
    <x v="0"/>
  </r>
  <r>
    <x v="0"/>
    <x v="6"/>
    <x v="33"/>
    <x v="117"/>
    <x v="0"/>
    <n v="14820.02"/>
    <n v="10773.73"/>
    <n v="25593.75"/>
    <n v="176"/>
    <n v="0"/>
    <n v="0"/>
    <n v="0"/>
    <x v="0"/>
    <x v="0"/>
    <x v="0"/>
    <x v="0"/>
    <x v="0"/>
    <x v="0"/>
    <x v="0"/>
    <x v="0"/>
    <x v="0"/>
    <x v="0"/>
  </r>
  <r>
    <x v="0"/>
    <x v="6"/>
    <x v="33"/>
    <x v="118"/>
    <x v="0"/>
    <n v="15071.64"/>
    <n v="11910.86"/>
    <n v="26982.5"/>
    <n v="194"/>
    <n v="0"/>
    <n v="0"/>
    <n v="0"/>
    <x v="0"/>
    <x v="0"/>
    <x v="0"/>
    <x v="0"/>
    <x v="0"/>
    <x v="0"/>
    <x v="0"/>
    <x v="0"/>
    <x v="0"/>
    <x v="0"/>
  </r>
  <r>
    <x v="0"/>
    <x v="6"/>
    <x v="33"/>
    <x v="143"/>
    <x v="0"/>
    <n v="3386.23"/>
    <n v="2075.37"/>
    <n v="5461.6"/>
    <n v="40"/>
    <e v="#N/A"/>
    <e v="#N/A"/>
    <n v="0"/>
    <x v="0"/>
    <x v="0"/>
    <x v="0"/>
    <x v="0"/>
    <x v="0"/>
    <x v="0"/>
    <x v="0"/>
    <x v="0"/>
    <x v="0"/>
    <x v="0"/>
  </r>
  <r>
    <x v="0"/>
    <x v="6"/>
    <x v="33"/>
    <x v="149"/>
    <x v="0"/>
    <n v="12350.89"/>
    <n v="10081.61"/>
    <n v="22432.5"/>
    <n v="130"/>
    <e v="#N/A"/>
    <e v="#N/A"/>
    <n v="0"/>
    <x v="0"/>
    <x v="0"/>
    <x v="0"/>
    <x v="0"/>
    <x v="0"/>
    <x v="0"/>
    <x v="0"/>
    <x v="0"/>
    <x v="0"/>
    <x v="0"/>
  </r>
  <r>
    <x v="0"/>
    <x v="6"/>
    <x v="0"/>
    <x v="0"/>
    <x v="1"/>
    <n v="13812"/>
    <n v="11491.17"/>
    <n v="25303.17"/>
    <n v="85"/>
    <n v="24475"/>
    <n v="171325"/>
    <n v="1.03"/>
    <x v="0"/>
    <x v="0"/>
    <x v="0"/>
    <x v="0"/>
    <x v="0"/>
    <x v="0"/>
    <x v="0"/>
    <x v="0"/>
    <x v="0"/>
    <x v="0"/>
  </r>
  <r>
    <x v="0"/>
    <x v="6"/>
    <x v="0"/>
    <x v="1"/>
    <x v="1"/>
    <n v="9745.2000000000007"/>
    <n v="15974.43"/>
    <n v="25719.63"/>
    <n v="100"/>
    <n v="24383"/>
    <n v="170681"/>
    <n v="1.05"/>
    <x v="0"/>
    <x v="0"/>
    <x v="0"/>
    <x v="0"/>
    <x v="0"/>
    <x v="0"/>
    <x v="0"/>
    <x v="0"/>
    <x v="0"/>
    <x v="0"/>
  </r>
  <r>
    <x v="0"/>
    <x v="6"/>
    <x v="0"/>
    <x v="3"/>
    <x v="1"/>
    <n v="38190.769999999997"/>
    <n v="84644.44"/>
    <n v="122835.20999999999"/>
    <n v="325"/>
    <n v="8437"/>
    <n v="59059"/>
    <n v="14.56"/>
    <x v="0"/>
    <x v="0"/>
    <x v="0"/>
    <x v="0"/>
    <x v="0"/>
    <x v="0"/>
    <x v="0"/>
    <x v="0"/>
    <x v="0"/>
    <x v="0"/>
  </r>
  <r>
    <x v="0"/>
    <x v="6"/>
    <x v="0"/>
    <x v="4"/>
    <x v="1"/>
    <n v="31981.16"/>
    <n v="31475.360000000001"/>
    <n v="63456.520000000004"/>
    <n v="186"/>
    <n v="8437"/>
    <n v="59059"/>
    <n v="7.52"/>
    <x v="0"/>
    <x v="0"/>
    <x v="0"/>
    <x v="0"/>
    <x v="0"/>
    <x v="0"/>
    <x v="0"/>
    <x v="0"/>
    <x v="0"/>
    <x v="0"/>
  </r>
  <r>
    <x v="0"/>
    <x v="6"/>
    <x v="0"/>
    <x v="82"/>
    <x v="1"/>
    <n v="59.66"/>
    <n v="319.83999999999997"/>
    <n v="379.5"/>
    <n v="1"/>
    <n v="18600"/>
    <n v="130200"/>
    <n v="0.02"/>
    <x v="0"/>
    <x v="0"/>
    <x v="0"/>
    <x v="0"/>
    <x v="0"/>
    <x v="0"/>
    <x v="0"/>
    <x v="0"/>
    <x v="0"/>
    <x v="0"/>
  </r>
  <r>
    <x v="0"/>
    <x v="6"/>
    <x v="0"/>
    <x v="7"/>
    <x v="1"/>
    <n v="17038.57"/>
    <n v="20724.78"/>
    <n v="37763.35"/>
    <n v="125"/>
    <n v="5821"/>
    <n v="40747"/>
    <n v="6.49"/>
    <x v="0"/>
    <x v="0"/>
    <x v="0"/>
    <x v="0"/>
    <x v="0"/>
    <x v="0"/>
    <x v="0"/>
    <x v="0"/>
    <x v="0"/>
    <x v="0"/>
  </r>
  <r>
    <x v="0"/>
    <x v="6"/>
    <x v="0"/>
    <x v="8"/>
    <x v="1"/>
    <n v="27065.47"/>
    <n v="26214.73"/>
    <n v="53280.2"/>
    <n v="165"/>
    <n v="0"/>
    <n v="0"/>
    <n v="0"/>
    <x v="0"/>
    <x v="0"/>
    <x v="0"/>
    <x v="0"/>
    <x v="0"/>
    <x v="0"/>
    <x v="0"/>
    <x v="0"/>
    <x v="0"/>
    <x v="0"/>
  </r>
  <r>
    <x v="0"/>
    <x v="6"/>
    <x v="0"/>
    <x v="119"/>
    <x v="1"/>
    <n v="659.45"/>
    <n v="6728.39"/>
    <n v="7387.84"/>
    <n v="39"/>
    <e v="#N/A"/>
    <e v="#N/A"/>
    <n v="0"/>
    <x v="0"/>
    <x v="0"/>
    <x v="0"/>
    <x v="0"/>
    <x v="0"/>
    <x v="0"/>
    <x v="0"/>
    <x v="0"/>
    <x v="0"/>
    <x v="0"/>
  </r>
  <r>
    <x v="0"/>
    <x v="6"/>
    <x v="0"/>
    <x v="134"/>
    <x v="1"/>
    <n v="22826.91"/>
    <n v="27931.46"/>
    <n v="50758.369999999995"/>
    <n v="181"/>
    <e v="#N/A"/>
    <e v="#N/A"/>
    <n v="0"/>
    <x v="0"/>
    <x v="0"/>
    <x v="0"/>
    <x v="0"/>
    <x v="0"/>
    <x v="0"/>
    <x v="0"/>
    <x v="0"/>
    <x v="0"/>
    <x v="0"/>
  </r>
  <r>
    <x v="0"/>
    <x v="6"/>
    <x v="0"/>
    <x v="135"/>
    <x v="1"/>
    <n v="15366.37"/>
    <n v="16552.669999999998"/>
    <n v="31919.040000000001"/>
    <n v="86"/>
    <e v="#N/A"/>
    <e v="#N/A"/>
    <n v="0"/>
    <x v="0"/>
    <x v="0"/>
    <x v="0"/>
    <x v="0"/>
    <x v="0"/>
    <x v="0"/>
    <x v="0"/>
    <x v="0"/>
    <x v="0"/>
    <x v="0"/>
  </r>
  <r>
    <x v="0"/>
    <x v="6"/>
    <x v="0"/>
    <x v="144"/>
    <x v="1"/>
    <n v="1019.87"/>
    <n v="1141.54"/>
    <n v="2161.41"/>
    <n v="8"/>
    <e v="#N/A"/>
    <e v="#N/A"/>
    <n v="0"/>
    <x v="0"/>
    <x v="0"/>
    <x v="0"/>
    <x v="0"/>
    <x v="0"/>
    <x v="0"/>
    <x v="0"/>
    <x v="0"/>
    <x v="0"/>
    <x v="0"/>
  </r>
  <r>
    <x v="0"/>
    <x v="6"/>
    <x v="1"/>
    <x v="9"/>
    <x v="1"/>
    <n v="26122.83"/>
    <n v="15138.81"/>
    <n v="41261.64"/>
    <n v="242"/>
    <n v="0"/>
    <n v="0"/>
    <n v="0"/>
    <x v="0"/>
    <x v="0"/>
    <x v="0"/>
    <x v="0"/>
    <x v="0"/>
    <x v="0"/>
    <x v="0"/>
    <x v="0"/>
    <x v="0"/>
    <x v="0"/>
  </r>
  <r>
    <x v="0"/>
    <x v="6"/>
    <x v="1"/>
    <x v="145"/>
    <x v="1"/>
    <n v="0"/>
    <n v="0"/>
    <n v="0"/>
    <n v="0"/>
    <e v="#N/A"/>
    <e v="#N/A"/>
    <n v="0"/>
    <x v="0"/>
    <x v="0"/>
    <x v="0"/>
    <x v="0"/>
    <x v="0"/>
    <x v="0"/>
    <x v="0"/>
    <x v="0"/>
    <x v="0"/>
    <x v="0"/>
  </r>
  <r>
    <x v="0"/>
    <x v="6"/>
    <x v="1"/>
    <x v="10"/>
    <x v="1"/>
    <n v="3671.09"/>
    <n v="4606.6899999999996"/>
    <n v="8277.7799999999988"/>
    <n v="27"/>
    <n v="44423"/>
    <n v="310961"/>
    <n v="0.19"/>
    <x v="0"/>
    <x v="0"/>
    <x v="0"/>
    <x v="0"/>
    <x v="0"/>
    <x v="0"/>
    <x v="0"/>
    <x v="0"/>
    <x v="0"/>
    <x v="0"/>
  </r>
  <r>
    <x v="0"/>
    <x v="6"/>
    <x v="1"/>
    <x v="78"/>
    <x v="1"/>
    <n v="78"/>
    <n v="312"/>
    <n v="390"/>
    <n v="1"/>
    <n v="20677"/>
    <n v="144739"/>
    <n v="0.02"/>
    <x v="0"/>
    <x v="0"/>
    <x v="0"/>
    <x v="0"/>
    <x v="0"/>
    <x v="0"/>
    <x v="0"/>
    <x v="0"/>
    <x v="0"/>
    <x v="0"/>
  </r>
  <r>
    <x v="0"/>
    <x v="6"/>
    <x v="1"/>
    <x v="11"/>
    <x v="1"/>
    <n v="0"/>
    <n v="0"/>
    <n v="0"/>
    <n v="0"/>
    <n v="31000"/>
    <n v="217000"/>
    <n v="0"/>
    <x v="0"/>
    <x v="0"/>
    <x v="0"/>
    <x v="0"/>
    <x v="0"/>
    <x v="0"/>
    <x v="0"/>
    <x v="0"/>
    <x v="0"/>
    <x v="0"/>
  </r>
  <r>
    <x v="0"/>
    <x v="6"/>
    <x v="1"/>
    <x v="12"/>
    <x v="1"/>
    <n v="217.8"/>
    <n v="164.46"/>
    <n v="382.26"/>
    <n v="4"/>
    <n v="0"/>
    <n v="0"/>
    <n v="0"/>
    <x v="0"/>
    <x v="0"/>
    <x v="0"/>
    <x v="0"/>
    <x v="0"/>
    <x v="0"/>
    <x v="0"/>
    <x v="0"/>
    <x v="0"/>
    <x v="0"/>
  </r>
  <r>
    <x v="0"/>
    <x v="6"/>
    <x v="1"/>
    <x v="13"/>
    <x v="1"/>
    <n v="0"/>
    <n v="0"/>
    <n v="0"/>
    <n v="0"/>
    <n v="0"/>
    <n v="0"/>
    <n v="0"/>
    <x v="0"/>
    <x v="0"/>
    <x v="0"/>
    <x v="0"/>
    <x v="0"/>
    <x v="0"/>
    <x v="0"/>
    <x v="0"/>
    <x v="0"/>
    <x v="0"/>
  </r>
  <r>
    <x v="0"/>
    <x v="6"/>
    <x v="1"/>
    <x v="14"/>
    <x v="1"/>
    <n v="1537.31"/>
    <n v="2063.6799999999998"/>
    <n v="3600.99"/>
    <n v="20"/>
    <n v="29977"/>
    <n v="209839"/>
    <n v="0.12"/>
    <x v="0"/>
    <x v="0"/>
    <x v="0"/>
    <x v="0"/>
    <x v="0"/>
    <x v="0"/>
    <x v="0"/>
    <x v="0"/>
    <x v="0"/>
    <x v="0"/>
  </r>
  <r>
    <x v="0"/>
    <x v="6"/>
    <x v="1"/>
    <x v="15"/>
    <x v="1"/>
    <n v="1703.4"/>
    <n v="1258.2"/>
    <n v="2961.6000000000004"/>
    <n v="9"/>
    <n v="0"/>
    <n v="0"/>
    <n v="0"/>
    <x v="0"/>
    <x v="0"/>
    <x v="0"/>
    <x v="0"/>
    <x v="0"/>
    <x v="0"/>
    <x v="0"/>
    <x v="0"/>
    <x v="0"/>
    <x v="0"/>
  </r>
  <r>
    <x v="0"/>
    <x v="6"/>
    <x v="1"/>
    <x v="146"/>
    <x v="1"/>
    <n v="2023.6"/>
    <n v="1794.6"/>
    <n v="3818.2"/>
    <n v="3"/>
    <e v="#N/A"/>
    <e v="#N/A"/>
    <n v="0"/>
    <x v="0"/>
    <x v="0"/>
    <x v="0"/>
    <x v="0"/>
    <x v="0"/>
    <x v="0"/>
    <x v="0"/>
    <x v="0"/>
    <x v="0"/>
    <x v="0"/>
  </r>
  <r>
    <x v="0"/>
    <x v="6"/>
    <x v="2"/>
    <x v="16"/>
    <x v="1"/>
    <n v="63015.519999999997"/>
    <n v="59029.71"/>
    <n v="122045.23"/>
    <n v="266"/>
    <n v="43400"/>
    <n v="303800"/>
    <n v="2.81"/>
    <x v="0"/>
    <x v="0"/>
    <x v="0"/>
    <x v="0"/>
    <x v="0"/>
    <x v="0"/>
    <x v="0"/>
    <x v="0"/>
    <x v="0"/>
    <x v="0"/>
  </r>
  <r>
    <x v="0"/>
    <x v="6"/>
    <x v="2"/>
    <x v="17"/>
    <x v="1"/>
    <n v="34534.36"/>
    <n v="17232.13"/>
    <n v="51766.490000000005"/>
    <n v="145"/>
    <n v="39277"/>
    <n v="274939"/>
    <n v="1.32"/>
    <x v="0"/>
    <x v="0"/>
    <x v="0"/>
    <x v="0"/>
    <x v="0"/>
    <x v="0"/>
    <x v="0"/>
    <x v="0"/>
    <x v="0"/>
    <x v="0"/>
  </r>
  <r>
    <x v="0"/>
    <x v="6"/>
    <x v="2"/>
    <x v="18"/>
    <x v="1"/>
    <n v="18906.68"/>
    <n v="10529.22"/>
    <n v="29435.9"/>
    <n v="60"/>
    <n v="0"/>
    <n v="0"/>
    <n v="0"/>
    <x v="0"/>
    <x v="0"/>
    <x v="0"/>
    <x v="0"/>
    <x v="0"/>
    <x v="0"/>
    <x v="0"/>
    <x v="0"/>
    <x v="0"/>
    <x v="0"/>
  </r>
  <r>
    <x v="0"/>
    <x v="6"/>
    <x v="3"/>
    <x v="19"/>
    <x v="1"/>
    <n v="28944.44"/>
    <n v="31127.51"/>
    <n v="60071.95"/>
    <n v="163"/>
    <n v="31000"/>
    <n v="310000"/>
    <n v="1.94"/>
    <x v="0"/>
    <x v="0"/>
    <x v="0"/>
    <x v="0"/>
    <x v="0"/>
    <x v="0"/>
    <x v="0"/>
    <x v="0"/>
    <x v="0"/>
    <x v="0"/>
  </r>
  <r>
    <x v="0"/>
    <x v="6"/>
    <x v="3"/>
    <x v="20"/>
    <x v="1"/>
    <n v="10890.6"/>
    <n v="8225.26"/>
    <n v="19115.86"/>
    <n v="54"/>
    <n v="0"/>
    <n v="0"/>
    <n v="0"/>
    <x v="0"/>
    <x v="0"/>
    <x v="0"/>
    <x v="0"/>
    <x v="0"/>
    <x v="0"/>
    <x v="0"/>
    <x v="0"/>
    <x v="0"/>
    <x v="0"/>
  </r>
  <r>
    <x v="0"/>
    <x v="6"/>
    <x v="3"/>
    <x v="21"/>
    <x v="1"/>
    <n v="33793.85"/>
    <n v="44355.65"/>
    <n v="78149.5"/>
    <n v="144"/>
    <n v="62000"/>
    <n v="620000"/>
    <n v="1.26"/>
    <x v="0"/>
    <x v="0"/>
    <x v="0"/>
    <x v="0"/>
    <x v="0"/>
    <x v="0"/>
    <x v="0"/>
    <x v="0"/>
    <x v="0"/>
    <x v="0"/>
  </r>
  <r>
    <x v="0"/>
    <x v="6"/>
    <x v="3"/>
    <x v="147"/>
    <x v="1"/>
    <n v="2445.3000000000002"/>
    <n v="0"/>
    <n v="2445.3000000000002"/>
    <n v="4"/>
    <e v="#N/A"/>
    <e v="#N/A"/>
    <n v="0"/>
    <x v="0"/>
    <x v="0"/>
    <x v="0"/>
    <x v="0"/>
    <x v="0"/>
    <x v="0"/>
    <x v="0"/>
    <x v="0"/>
    <x v="0"/>
    <x v="0"/>
  </r>
  <r>
    <x v="0"/>
    <x v="6"/>
    <x v="4"/>
    <x v="23"/>
    <x v="1"/>
    <n v="0"/>
    <n v="0"/>
    <n v="0"/>
    <n v="0"/>
    <n v="12710"/>
    <n v="88970"/>
    <n v="0"/>
    <x v="0"/>
    <x v="0"/>
    <x v="0"/>
    <x v="0"/>
    <x v="0"/>
    <x v="0"/>
    <x v="0"/>
    <x v="0"/>
    <x v="0"/>
    <x v="0"/>
  </r>
  <r>
    <x v="0"/>
    <x v="6"/>
    <x v="4"/>
    <x v="24"/>
    <x v="1"/>
    <n v="0"/>
    <n v="0"/>
    <n v="0"/>
    <n v="0"/>
    <n v="11377"/>
    <n v="79639"/>
    <n v="0"/>
    <x v="0"/>
    <x v="0"/>
    <x v="0"/>
    <x v="0"/>
    <x v="0"/>
    <x v="0"/>
    <x v="0"/>
    <x v="0"/>
    <x v="0"/>
    <x v="0"/>
  </r>
  <r>
    <x v="0"/>
    <x v="6"/>
    <x v="4"/>
    <x v="120"/>
    <x v="1"/>
    <n v="0"/>
    <n v="0"/>
    <n v="0"/>
    <n v="0"/>
    <e v="#N/A"/>
    <e v="#N/A"/>
    <n v="0"/>
    <x v="0"/>
    <x v="0"/>
    <x v="0"/>
    <x v="0"/>
    <x v="0"/>
    <x v="0"/>
    <x v="0"/>
    <x v="0"/>
    <x v="0"/>
    <x v="0"/>
  </r>
  <r>
    <x v="0"/>
    <x v="6"/>
    <x v="4"/>
    <x v="127"/>
    <x v="1"/>
    <n v="0"/>
    <n v="0"/>
    <n v="0"/>
    <n v="0"/>
    <e v="#N/A"/>
    <e v="#N/A"/>
    <n v="0"/>
    <x v="0"/>
    <x v="0"/>
    <x v="0"/>
    <x v="0"/>
    <x v="0"/>
    <x v="0"/>
    <x v="0"/>
    <x v="0"/>
    <x v="0"/>
    <x v="0"/>
  </r>
  <r>
    <x v="0"/>
    <x v="6"/>
    <x v="4"/>
    <x v="148"/>
    <x v="1"/>
    <n v="0"/>
    <n v="0"/>
    <n v="0"/>
    <n v="0"/>
    <e v="#N/A"/>
    <e v="#N/A"/>
    <n v="0"/>
    <x v="0"/>
    <x v="0"/>
    <x v="0"/>
    <x v="0"/>
    <x v="0"/>
    <x v="0"/>
    <x v="0"/>
    <x v="0"/>
    <x v="0"/>
    <x v="0"/>
  </r>
  <r>
    <x v="0"/>
    <x v="6"/>
    <x v="5"/>
    <x v="25"/>
    <x v="1"/>
    <n v="0"/>
    <n v="0"/>
    <n v="0"/>
    <n v="0"/>
    <n v="0"/>
    <n v="0"/>
    <n v="0"/>
    <x v="0"/>
    <x v="0"/>
    <x v="0"/>
    <x v="0"/>
    <x v="0"/>
    <x v="0"/>
    <x v="0"/>
    <x v="0"/>
    <x v="0"/>
    <x v="0"/>
  </r>
  <r>
    <x v="0"/>
    <x v="6"/>
    <x v="5"/>
    <x v="26"/>
    <x v="1"/>
    <n v="0"/>
    <n v="0"/>
    <n v="0"/>
    <n v="0"/>
    <n v="0"/>
    <n v="0"/>
    <n v="0"/>
    <x v="0"/>
    <x v="0"/>
    <x v="0"/>
    <x v="0"/>
    <x v="0"/>
    <x v="0"/>
    <x v="0"/>
    <x v="0"/>
    <x v="0"/>
    <x v="0"/>
  </r>
  <r>
    <x v="0"/>
    <x v="6"/>
    <x v="5"/>
    <x v="27"/>
    <x v="1"/>
    <n v="22376.52"/>
    <n v="36084.230000000003"/>
    <n v="58460.75"/>
    <n v="52"/>
    <n v="16523"/>
    <n v="165230"/>
    <n v="3.54"/>
    <x v="0"/>
    <x v="0"/>
    <x v="0"/>
    <x v="0"/>
    <x v="0"/>
    <x v="0"/>
    <x v="0"/>
    <x v="0"/>
    <x v="0"/>
    <x v="0"/>
  </r>
  <r>
    <x v="0"/>
    <x v="6"/>
    <x v="5"/>
    <x v="29"/>
    <x v="1"/>
    <n v="24467.07"/>
    <n v="19947.439999999999"/>
    <n v="44414.509999999995"/>
    <n v="27"/>
    <n v="0"/>
    <n v="0"/>
    <n v="0"/>
    <x v="0"/>
    <x v="0"/>
    <x v="0"/>
    <x v="0"/>
    <x v="0"/>
    <x v="0"/>
    <x v="0"/>
    <x v="0"/>
    <x v="0"/>
    <x v="0"/>
  </r>
  <r>
    <x v="0"/>
    <x v="6"/>
    <x v="6"/>
    <x v="30"/>
    <x v="1"/>
    <n v="97.15"/>
    <n v="64.349999999999994"/>
    <n v="161.5"/>
    <n v="2"/>
    <n v="0"/>
    <n v="0"/>
    <n v="0"/>
    <x v="0"/>
    <x v="0"/>
    <x v="0"/>
    <x v="0"/>
    <x v="0"/>
    <x v="0"/>
    <x v="0"/>
    <x v="0"/>
    <x v="0"/>
    <x v="0"/>
  </r>
  <r>
    <x v="0"/>
    <x v="6"/>
    <x v="6"/>
    <x v="31"/>
    <x v="1"/>
    <n v="1727.83"/>
    <n v="4212.07"/>
    <n v="5939.9"/>
    <n v="37"/>
    <n v="34100"/>
    <n v="238700"/>
    <n v="0.17"/>
    <x v="0"/>
    <x v="0"/>
    <x v="0"/>
    <x v="0"/>
    <x v="0"/>
    <x v="0"/>
    <x v="0"/>
    <x v="0"/>
    <x v="0"/>
    <x v="0"/>
  </r>
  <r>
    <x v="0"/>
    <x v="6"/>
    <x v="6"/>
    <x v="32"/>
    <x v="1"/>
    <n v="517.71"/>
    <n v="1017.6"/>
    <n v="1535.31"/>
    <n v="11"/>
    <n v="17577"/>
    <n v="123039"/>
    <n v="0.09"/>
    <x v="0"/>
    <x v="0"/>
    <x v="0"/>
    <x v="0"/>
    <x v="0"/>
    <x v="0"/>
    <x v="0"/>
    <x v="0"/>
    <x v="0"/>
    <x v="0"/>
  </r>
  <r>
    <x v="0"/>
    <x v="6"/>
    <x v="6"/>
    <x v="33"/>
    <x v="1"/>
    <n v="797.4"/>
    <n v="0"/>
    <n v="797.4"/>
    <n v="3"/>
    <n v="0"/>
    <n v="0"/>
    <n v="0"/>
    <x v="0"/>
    <x v="0"/>
    <x v="0"/>
    <x v="0"/>
    <x v="0"/>
    <x v="0"/>
    <x v="0"/>
    <x v="0"/>
    <x v="0"/>
    <x v="0"/>
  </r>
  <r>
    <x v="0"/>
    <x v="6"/>
    <x v="6"/>
    <x v="140"/>
    <x v="1"/>
    <n v="0"/>
    <n v="0"/>
    <n v="0"/>
    <n v="0"/>
    <e v="#N/A"/>
    <e v="#N/A"/>
    <n v="0"/>
    <x v="0"/>
    <x v="0"/>
    <x v="0"/>
    <x v="0"/>
    <x v="0"/>
    <x v="0"/>
    <x v="0"/>
    <x v="0"/>
    <x v="0"/>
    <x v="0"/>
  </r>
  <r>
    <x v="0"/>
    <x v="6"/>
    <x v="7"/>
    <x v="34"/>
    <x v="1"/>
    <n v="5166.6899999999996"/>
    <n v="2829.32"/>
    <n v="7996.01"/>
    <n v="21"/>
    <n v="67177"/>
    <n v="470239"/>
    <n v="0.12"/>
    <x v="0"/>
    <x v="0"/>
    <x v="0"/>
    <x v="0"/>
    <x v="0"/>
    <x v="0"/>
    <x v="0"/>
    <x v="0"/>
    <x v="0"/>
    <x v="0"/>
  </r>
  <r>
    <x v="0"/>
    <x v="6"/>
    <x v="8"/>
    <x v="35"/>
    <x v="1"/>
    <n v="38550.480000000003"/>
    <n v="13053.16"/>
    <n v="51603.64"/>
    <n v="160"/>
    <n v="0"/>
    <n v="0"/>
    <n v="0"/>
    <x v="0"/>
    <x v="0"/>
    <x v="0"/>
    <x v="0"/>
    <x v="0"/>
    <x v="0"/>
    <x v="0"/>
    <x v="0"/>
    <x v="0"/>
    <x v="0"/>
  </r>
  <r>
    <x v="0"/>
    <x v="6"/>
    <x v="8"/>
    <x v="36"/>
    <x v="1"/>
    <n v="26574.84"/>
    <n v="15610.75"/>
    <n v="42185.59"/>
    <n v="183"/>
    <n v="0"/>
    <n v="0"/>
    <n v="0"/>
    <x v="0"/>
    <x v="0"/>
    <x v="0"/>
    <x v="0"/>
    <x v="0"/>
    <x v="0"/>
    <x v="0"/>
    <x v="0"/>
    <x v="0"/>
    <x v="0"/>
  </r>
  <r>
    <x v="0"/>
    <x v="6"/>
    <x v="9"/>
    <x v="37"/>
    <x v="1"/>
    <n v="38257.089999999997"/>
    <n v="16929.52"/>
    <n v="55186.61"/>
    <n v="57"/>
    <n v="32023"/>
    <n v="224161"/>
    <n v="1.72"/>
    <x v="0"/>
    <x v="0"/>
    <x v="0"/>
    <x v="0"/>
    <x v="0"/>
    <x v="0"/>
    <x v="0"/>
    <x v="0"/>
    <x v="0"/>
    <x v="0"/>
  </r>
  <r>
    <x v="0"/>
    <x v="6"/>
    <x v="9"/>
    <x v="38"/>
    <x v="1"/>
    <n v="75.3"/>
    <n v="1911.9"/>
    <n v="1987.2"/>
    <n v="1"/>
    <n v="0"/>
    <n v="0"/>
    <n v="0"/>
    <x v="0"/>
    <x v="0"/>
    <x v="0"/>
    <x v="0"/>
    <x v="0"/>
    <x v="0"/>
    <x v="0"/>
    <x v="0"/>
    <x v="0"/>
    <x v="0"/>
  </r>
  <r>
    <x v="0"/>
    <x v="6"/>
    <x v="9"/>
    <x v="39"/>
    <x v="1"/>
    <n v="63453.62"/>
    <n v="35239"/>
    <n v="98692.62"/>
    <n v="73"/>
    <n v="18352"/>
    <n v="128464"/>
    <n v="5.38"/>
    <x v="0"/>
    <x v="0"/>
    <x v="0"/>
    <x v="0"/>
    <x v="0"/>
    <x v="0"/>
    <x v="0"/>
    <x v="0"/>
    <x v="0"/>
    <x v="0"/>
  </r>
  <r>
    <x v="0"/>
    <x v="6"/>
    <x v="9"/>
    <x v="40"/>
    <x v="1"/>
    <n v="69016.649999999994"/>
    <n v="24951.09"/>
    <n v="93967.739999999991"/>
    <n v="94"/>
    <n v="28923"/>
    <n v="202461"/>
    <n v="3.25"/>
    <x v="0"/>
    <x v="0"/>
    <x v="0"/>
    <x v="0"/>
    <x v="0"/>
    <x v="0"/>
    <x v="0"/>
    <x v="0"/>
    <x v="0"/>
    <x v="0"/>
  </r>
  <r>
    <x v="0"/>
    <x v="6"/>
    <x v="9"/>
    <x v="41"/>
    <x v="1"/>
    <n v="4059.28"/>
    <n v="5442.92"/>
    <n v="9502.2000000000007"/>
    <n v="5"/>
    <n v="0"/>
    <n v="0"/>
    <n v="0"/>
    <x v="0"/>
    <x v="0"/>
    <x v="0"/>
    <x v="0"/>
    <x v="0"/>
    <x v="0"/>
    <x v="0"/>
    <x v="0"/>
    <x v="0"/>
    <x v="0"/>
  </r>
  <r>
    <x v="0"/>
    <x v="6"/>
    <x v="10"/>
    <x v="42"/>
    <x v="1"/>
    <n v="3305.69"/>
    <n v="3027.33"/>
    <n v="6333.02"/>
    <n v="18"/>
    <n v="0"/>
    <n v="0"/>
    <n v="0"/>
    <x v="0"/>
    <x v="0"/>
    <x v="0"/>
    <x v="0"/>
    <x v="0"/>
    <x v="0"/>
    <x v="0"/>
    <x v="0"/>
    <x v="0"/>
    <x v="0"/>
  </r>
  <r>
    <x v="0"/>
    <x v="6"/>
    <x v="10"/>
    <x v="43"/>
    <x v="1"/>
    <n v="2540.0100000000002"/>
    <n v="1839.57"/>
    <n v="4379.58"/>
    <n v="10"/>
    <n v="0"/>
    <n v="0"/>
    <n v="0"/>
    <x v="0"/>
    <x v="0"/>
    <x v="0"/>
    <x v="0"/>
    <x v="0"/>
    <x v="0"/>
    <x v="0"/>
    <x v="0"/>
    <x v="0"/>
    <x v="0"/>
  </r>
  <r>
    <x v="0"/>
    <x v="6"/>
    <x v="10"/>
    <x v="44"/>
    <x v="1"/>
    <n v="2000.26"/>
    <n v="3091.34"/>
    <n v="5091.6000000000004"/>
    <n v="10"/>
    <n v="23777"/>
    <n v="237770"/>
    <n v="0.21"/>
    <x v="0"/>
    <x v="0"/>
    <x v="0"/>
    <x v="0"/>
    <x v="0"/>
    <x v="0"/>
    <x v="0"/>
    <x v="0"/>
    <x v="0"/>
    <x v="0"/>
  </r>
  <r>
    <x v="0"/>
    <x v="6"/>
    <x v="10"/>
    <x v="45"/>
    <x v="1"/>
    <n v="8690.08"/>
    <n v="1302.1600000000001"/>
    <n v="9992.24"/>
    <n v="30"/>
    <n v="0"/>
    <n v="0"/>
    <n v="0"/>
    <x v="0"/>
    <x v="0"/>
    <x v="0"/>
    <x v="0"/>
    <x v="0"/>
    <x v="0"/>
    <x v="0"/>
    <x v="0"/>
    <x v="0"/>
    <x v="0"/>
  </r>
  <r>
    <x v="0"/>
    <x v="6"/>
    <x v="10"/>
    <x v="46"/>
    <x v="1"/>
    <n v="5134.6099999999997"/>
    <n v="4886.6499999999996"/>
    <n v="10021.259999999998"/>
    <n v="28"/>
    <n v="0"/>
    <n v="0"/>
    <n v="0"/>
    <x v="0"/>
    <x v="0"/>
    <x v="0"/>
    <x v="0"/>
    <x v="0"/>
    <x v="0"/>
    <x v="0"/>
    <x v="0"/>
    <x v="0"/>
    <x v="0"/>
  </r>
  <r>
    <x v="0"/>
    <x v="6"/>
    <x v="10"/>
    <x v="47"/>
    <x v="1"/>
    <n v="7949.77"/>
    <n v="3016.49"/>
    <n v="10966.26"/>
    <n v="20"/>
    <n v="0"/>
    <n v="0"/>
    <n v="0"/>
    <x v="0"/>
    <x v="0"/>
    <x v="0"/>
    <x v="0"/>
    <x v="0"/>
    <x v="0"/>
    <x v="0"/>
    <x v="0"/>
    <x v="0"/>
    <x v="0"/>
  </r>
  <r>
    <x v="0"/>
    <x v="6"/>
    <x v="10"/>
    <x v="48"/>
    <x v="1"/>
    <n v="9317.84"/>
    <n v="10459.66"/>
    <n v="19777.5"/>
    <n v="34"/>
    <n v="33077"/>
    <n v="330770"/>
    <n v="0.6"/>
    <x v="0"/>
    <x v="0"/>
    <x v="0"/>
    <x v="0"/>
    <x v="0"/>
    <x v="0"/>
    <x v="0"/>
    <x v="0"/>
    <x v="0"/>
    <x v="0"/>
  </r>
  <r>
    <x v="0"/>
    <x v="6"/>
    <x v="10"/>
    <x v="49"/>
    <x v="1"/>
    <n v="8777.9599999999991"/>
    <n v="2890.82"/>
    <n v="11668.779999999999"/>
    <n v="30"/>
    <n v="67177"/>
    <n v="671770"/>
    <n v="0.17"/>
    <x v="0"/>
    <x v="0"/>
    <x v="0"/>
    <x v="0"/>
    <x v="0"/>
    <x v="0"/>
    <x v="0"/>
    <x v="0"/>
    <x v="0"/>
    <x v="0"/>
  </r>
  <r>
    <x v="0"/>
    <x v="6"/>
    <x v="10"/>
    <x v="50"/>
    <x v="1"/>
    <n v="325.8"/>
    <n v="0"/>
    <n v="325.8"/>
    <n v="1"/>
    <n v="36177"/>
    <n v="361770"/>
    <n v="0.01"/>
    <x v="0"/>
    <x v="0"/>
    <x v="0"/>
    <x v="0"/>
    <x v="0"/>
    <x v="0"/>
    <x v="0"/>
    <x v="0"/>
    <x v="0"/>
    <x v="0"/>
  </r>
  <r>
    <x v="0"/>
    <x v="6"/>
    <x v="10"/>
    <x v="51"/>
    <x v="1"/>
    <n v="0"/>
    <n v="0"/>
    <n v="0"/>
    <n v="0"/>
    <n v="14477"/>
    <n v="144770"/>
    <n v="0"/>
    <x v="0"/>
    <x v="0"/>
    <x v="0"/>
    <x v="0"/>
    <x v="0"/>
    <x v="0"/>
    <x v="0"/>
    <x v="0"/>
    <x v="0"/>
    <x v="0"/>
  </r>
  <r>
    <x v="0"/>
    <x v="6"/>
    <x v="11"/>
    <x v="52"/>
    <x v="1"/>
    <n v="0"/>
    <n v="0"/>
    <n v="0"/>
    <n v="0"/>
    <n v="0"/>
    <n v="0"/>
    <n v="0"/>
    <x v="0"/>
    <x v="0"/>
    <x v="0"/>
    <x v="0"/>
    <x v="0"/>
    <x v="0"/>
    <x v="0"/>
    <x v="0"/>
    <x v="0"/>
    <x v="0"/>
  </r>
  <r>
    <x v="0"/>
    <x v="6"/>
    <x v="12"/>
    <x v="53"/>
    <x v="1"/>
    <n v="1956.6"/>
    <n v="1480.05"/>
    <n v="3436.6499999999996"/>
    <n v="2"/>
    <n v="0"/>
    <n v="0"/>
    <n v="0"/>
    <x v="0"/>
    <x v="0"/>
    <x v="0"/>
    <x v="0"/>
    <x v="0"/>
    <x v="0"/>
    <x v="0"/>
    <x v="0"/>
    <x v="0"/>
    <x v="0"/>
  </r>
  <r>
    <x v="0"/>
    <x v="6"/>
    <x v="12"/>
    <x v="55"/>
    <x v="1"/>
    <n v="0"/>
    <n v="0"/>
    <n v="0"/>
    <n v="0"/>
    <n v="0"/>
    <n v="0"/>
    <n v="0"/>
    <x v="0"/>
    <x v="0"/>
    <x v="0"/>
    <x v="0"/>
    <x v="0"/>
    <x v="0"/>
    <x v="0"/>
    <x v="0"/>
    <x v="0"/>
    <x v="0"/>
  </r>
  <r>
    <x v="0"/>
    <x v="6"/>
    <x v="13"/>
    <x v="56"/>
    <x v="1"/>
    <n v="977.4"/>
    <n v="0"/>
    <n v="977.4"/>
    <n v="3"/>
    <n v="0"/>
    <n v="0"/>
    <n v="0"/>
    <x v="0"/>
    <x v="0"/>
    <x v="0"/>
    <x v="0"/>
    <x v="0"/>
    <x v="0"/>
    <x v="0"/>
    <x v="0"/>
    <x v="0"/>
    <x v="0"/>
  </r>
  <r>
    <x v="0"/>
    <x v="6"/>
    <x v="13"/>
    <x v="57"/>
    <x v="1"/>
    <n v="4323.47"/>
    <n v="1060.81"/>
    <n v="5384.2800000000007"/>
    <n v="10"/>
    <n v="24273"/>
    <n v="242730"/>
    <n v="0.22"/>
    <x v="0"/>
    <x v="0"/>
    <x v="0"/>
    <x v="0"/>
    <x v="0"/>
    <x v="0"/>
    <x v="0"/>
    <x v="0"/>
    <x v="0"/>
    <x v="0"/>
  </r>
  <r>
    <x v="0"/>
    <x v="6"/>
    <x v="13"/>
    <x v="58"/>
    <x v="1"/>
    <n v="10708.38"/>
    <n v="3342.91"/>
    <n v="14051.289999999999"/>
    <n v="38"/>
    <n v="0"/>
    <n v="0"/>
    <n v="0"/>
    <x v="0"/>
    <x v="0"/>
    <x v="0"/>
    <x v="0"/>
    <x v="0"/>
    <x v="0"/>
    <x v="0"/>
    <x v="0"/>
    <x v="0"/>
    <x v="0"/>
  </r>
  <r>
    <x v="0"/>
    <x v="6"/>
    <x v="34"/>
    <x v="129"/>
    <x v="1"/>
    <n v="189.96"/>
    <n v="5320.64"/>
    <n v="5510.6"/>
    <n v="4"/>
    <e v="#N/A"/>
    <e v="#N/A"/>
    <n v="0"/>
    <x v="0"/>
    <x v="0"/>
    <x v="0"/>
    <x v="0"/>
    <x v="0"/>
    <x v="0"/>
    <x v="0"/>
    <x v="0"/>
    <x v="0"/>
    <x v="0"/>
  </r>
  <r>
    <x v="0"/>
    <x v="6"/>
    <x v="14"/>
    <x v="130"/>
    <x v="1"/>
    <n v="982.36"/>
    <n v="9921.41"/>
    <n v="10903.77"/>
    <n v="28"/>
    <e v="#N/A"/>
    <e v="#N/A"/>
    <n v="0"/>
    <x v="0"/>
    <x v="0"/>
    <x v="0"/>
    <x v="0"/>
    <x v="0"/>
    <x v="0"/>
    <x v="0"/>
    <x v="0"/>
    <x v="0"/>
    <x v="0"/>
  </r>
  <r>
    <x v="0"/>
    <x v="6"/>
    <x v="15"/>
    <x v="60"/>
    <x v="1"/>
    <n v="23172.62"/>
    <n v="7829.38"/>
    <n v="31002"/>
    <n v="14"/>
    <n v="0"/>
    <n v="0"/>
    <n v="0"/>
    <x v="0"/>
    <x v="0"/>
    <x v="0"/>
    <x v="0"/>
    <x v="0"/>
    <x v="0"/>
    <x v="0"/>
    <x v="0"/>
    <x v="0"/>
    <x v="0"/>
  </r>
  <r>
    <x v="0"/>
    <x v="6"/>
    <x v="16"/>
    <x v="61"/>
    <x v="1"/>
    <n v="579.04"/>
    <n v="3256.86"/>
    <n v="3835.9"/>
    <n v="8"/>
    <n v="0"/>
    <n v="0"/>
    <n v="0"/>
    <x v="0"/>
    <x v="0"/>
    <x v="0"/>
    <x v="0"/>
    <x v="0"/>
    <x v="0"/>
    <x v="0"/>
    <x v="0"/>
    <x v="0"/>
    <x v="0"/>
  </r>
  <r>
    <x v="0"/>
    <x v="6"/>
    <x v="17"/>
    <x v="62"/>
    <x v="1"/>
    <n v="1628.67"/>
    <n v="3506.63"/>
    <n v="5135.3"/>
    <n v="26"/>
    <n v="0"/>
    <n v="0"/>
    <n v="0"/>
    <x v="0"/>
    <x v="0"/>
    <x v="0"/>
    <x v="0"/>
    <x v="0"/>
    <x v="0"/>
    <x v="0"/>
    <x v="0"/>
    <x v="0"/>
    <x v="0"/>
  </r>
  <r>
    <x v="0"/>
    <x v="6"/>
    <x v="17"/>
    <x v="63"/>
    <x v="1"/>
    <n v="4737.4799999999996"/>
    <n v="7395.82"/>
    <n v="12133.3"/>
    <n v="31"/>
    <n v="0"/>
    <n v="0"/>
    <n v="0"/>
    <x v="0"/>
    <x v="0"/>
    <x v="0"/>
    <x v="0"/>
    <x v="0"/>
    <x v="0"/>
    <x v="0"/>
    <x v="0"/>
    <x v="0"/>
    <x v="0"/>
  </r>
  <r>
    <x v="0"/>
    <x v="6"/>
    <x v="18"/>
    <x v="64"/>
    <x v="1"/>
    <n v="16900.669999999998"/>
    <n v="18098.71"/>
    <n v="34999.379999999997"/>
    <n v="92"/>
    <n v="22723"/>
    <n v="159061"/>
    <n v="1.54"/>
    <x v="0"/>
    <x v="0"/>
    <x v="0"/>
    <x v="0"/>
    <x v="0"/>
    <x v="0"/>
    <x v="0"/>
    <x v="0"/>
    <x v="0"/>
    <x v="0"/>
  </r>
  <r>
    <x v="0"/>
    <x v="6"/>
    <x v="19"/>
    <x v="66"/>
    <x v="1"/>
    <n v="2935.8"/>
    <n v="525.20000000000005"/>
    <n v="3461"/>
    <n v="7"/>
    <n v="0"/>
    <n v="0"/>
    <n v="0"/>
    <x v="0"/>
    <x v="0"/>
    <x v="0"/>
    <x v="0"/>
    <x v="0"/>
    <x v="0"/>
    <x v="0"/>
    <x v="0"/>
    <x v="0"/>
    <x v="0"/>
  </r>
  <r>
    <x v="0"/>
    <x v="6"/>
    <x v="20"/>
    <x v="67"/>
    <x v="1"/>
    <n v="3911.4"/>
    <n v="2895"/>
    <n v="6806.4"/>
    <n v="11"/>
    <n v="0"/>
    <n v="0"/>
    <n v="0"/>
    <x v="0"/>
    <x v="0"/>
    <x v="0"/>
    <x v="0"/>
    <x v="0"/>
    <x v="0"/>
    <x v="0"/>
    <x v="0"/>
    <x v="0"/>
    <x v="0"/>
  </r>
  <r>
    <x v="0"/>
    <x v="6"/>
    <x v="20"/>
    <x v="68"/>
    <x v="1"/>
    <n v="12649.75"/>
    <n v="27496.16"/>
    <n v="40145.910000000003"/>
    <n v="67"/>
    <n v="0"/>
    <n v="0"/>
    <n v="0"/>
    <x v="0"/>
    <x v="0"/>
    <x v="0"/>
    <x v="0"/>
    <x v="0"/>
    <x v="0"/>
    <x v="0"/>
    <x v="0"/>
    <x v="0"/>
    <x v="0"/>
  </r>
  <r>
    <x v="0"/>
    <x v="6"/>
    <x v="21"/>
    <x v="69"/>
    <x v="1"/>
    <n v="24558.44"/>
    <n v="37631.160000000003"/>
    <n v="62189.600000000006"/>
    <n v="189"/>
    <n v="31000"/>
    <n v="310000"/>
    <n v="2.0099999999999998"/>
    <x v="0"/>
    <x v="0"/>
    <x v="0"/>
    <x v="0"/>
    <x v="0"/>
    <x v="0"/>
    <x v="0"/>
    <x v="0"/>
    <x v="0"/>
    <x v="0"/>
  </r>
  <r>
    <x v="0"/>
    <x v="6"/>
    <x v="21"/>
    <x v="70"/>
    <x v="1"/>
    <n v="7996.21"/>
    <n v="3068.05"/>
    <n v="11064.26"/>
    <n v="33"/>
    <n v="62000"/>
    <n v="620000"/>
    <n v="0.18"/>
    <x v="0"/>
    <x v="0"/>
    <x v="0"/>
    <x v="0"/>
    <x v="0"/>
    <x v="0"/>
    <x v="0"/>
    <x v="0"/>
    <x v="0"/>
    <x v="0"/>
  </r>
  <r>
    <x v="0"/>
    <x v="6"/>
    <x v="21"/>
    <x v="71"/>
    <x v="1"/>
    <n v="34446.31"/>
    <n v="21625.919999999998"/>
    <n v="56072.229999999996"/>
    <n v="167"/>
    <n v="50623"/>
    <n v="506230"/>
    <n v="1.1100000000000001"/>
    <x v="0"/>
    <x v="0"/>
    <x v="0"/>
    <x v="0"/>
    <x v="0"/>
    <x v="0"/>
    <x v="0"/>
    <x v="0"/>
    <x v="0"/>
    <x v="0"/>
  </r>
  <r>
    <x v="0"/>
    <x v="6"/>
    <x v="21"/>
    <x v="72"/>
    <x v="1"/>
    <n v="34255.24"/>
    <n v="35384.28"/>
    <n v="69639.51999999999"/>
    <n v="204"/>
    <n v="29977"/>
    <n v="299770"/>
    <n v="2.3199999999999998"/>
    <x v="0"/>
    <x v="0"/>
    <x v="0"/>
    <x v="0"/>
    <x v="0"/>
    <x v="0"/>
    <x v="0"/>
    <x v="0"/>
    <x v="0"/>
    <x v="0"/>
  </r>
  <r>
    <x v="0"/>
    <x v="6"/>
    <x v="21"/>
    <x v="73"/>
    <x v="1"/>
    <n v="20204.689999999999"/>
    <n v="17462.830000000002"/>
    <n v="37667.520000000004"/>
    <n v="119"/>
    <n v="27900"/>
    <n v="279000"/>
    <n v="1.35"/>
    <x v="0"/>
    <x v="0"/>
    <x v="0"/>
    <x v="0"/>
    <x v="0"/>
    <x v="0"/>
    <x v="0"/>
    <x v="0"/>
    <x v="0"/>
    <x v="0"/>
  </r>
  <r>
    <x v="0"/>
    <x v="6"/>
    <x v="21"/>
    <x v="137"/>
    <x v="1"/>
    <n v="15049.41"/>
    <n v="11083.22"/>
    <n v="26132.629999999997"/>
    <n v="80"/>
    <e v="#N/A"/>
    <e v="#N/A"/>
    <n v="0"/>
    <x v="0"/>
    <x v="0"/>
    <x v="0"/>
    <x v="0"/>
    <x v="0"/>
    <x v="0"/>
    <x v="0"/>
    <x v="0"/>
    <x v="0"/>
    <x v="0"/>
  </r>
  <r>
    <x v="0"/>
    <x v="6"/>
    <x v="21"/>
    <x v="142"/>
    <x v="1"/>
    <n v="5406.06"/>
    <n v="2509.34"/>
    <n v="7915.4000000000005"/>
    <n v="23"/>
    <e v="#N/A"/>
    <e v="#N/A"/>
    <n v="0"/>
    <x v="0"/>
    <x v="0"/>
    <x v="0"/>
    <x v="0"/>
    <x v="0"/>
    <x v="0"/>
    <x v="0"/>
    <x v="0"/>
    <x v="0"/>
    <x v="0"/>
  </r>
  <r>
    <x v="0"/>
    <x v="6"/>
    <x v="22"/>
    <x v="74"/>
    <x v="1"/>
    <n v="4365.8999999999996"/>
    <n v="882"/>
    <n v="5247.9"/>
    <n v="16"/>
    <n v="13423"/>
    <n v="134230"/>
    <n v="0.39"/>
    <x v="0"/>
    <x v="0"/>
    <x v="0"/>
    <x v="0"/>
    <x v="0"/>
    <x v="0"/>
    <x v="0"/>
    <x v="0"/>
    <x v="0"/>
    <x v="0"/>
  </r>
  <r>
    <x v="0"/>
    <x v="6"/>
    <x v="22"/>
    <x v="75"/>
    <x v="1"/>
    <n v="4268.47"/>
    <n v="1198.3699999999999"/>
    <n v="5466.84"/>
    <n v="17"/>
    <n v="14477"/>
    <n v="144770"/>
    <n v="0.38"/>
    <x v="0"/>
    <x v="0"/>
    <x v="0"/>
    <x v="0"/>
    <x v="0"/>
    <x v="0"/>
    <x v="0"/>
    <x v="0"/>
    <x v="0"/>
    <x v="0"/>
  </r>
  <r>
    <x v="0"/>
    <x v="6"/>
    <x v="22"/>
    <x v="72"/>
    <x v="1"/>
    <n v="0"/>
    <n v="0"/>
    <n v="0"/>
    <n v="0"/>
    <n v="29977"/>
    <n v="299770"/>
    <n v="0"/>
    <x v="0"/>
    <x v="0"/>
    <x v="0"/>
    <x v="0"/>
    <x v="0"/>
    <x v="0"/>
    <x v="0"/>
    <x v="0"/>
    <x v="0"/>
    <x v="0"/>
  </r>
  <r>
    <x v="0"/>
    <x v="6"/>
    <x v="22"/>
    <x v="76"/>
    <x v="1"/>
    <n v="2891.4"/>
    <n v="3578"/>
    <n v="6469.4"/>
    <n v="20"/>
    <n v="13950"/>
    <n v="139500"/>
    <n v="0.46"/>
    <x v="0"/>
    <x v="0"/>
    <x v="0"/>
    <x v="0"/>
    <x v="0"/>
    <x v="0"/>
    <x v="0"/>
    <x v="0"/>
    <x v="0"/>
    <x v="0"/>
  </r>
  <r>
    <x v="0"/>
    <x v="6"/>
    <x v="22"/>
    <x v="121"/>
    <x v="1"/>
    <n v="3581.68"/>
    <n v="3954.55"/>
    <n v="7536.23"/>
    <n v="23"/>
    <e v="#N/A"/>
    <e v="#N/A"/>
    <n v="0"/>
    <x v="0"/>
    <x v="0"/>
    <x v="0"/>
    <x v="0"/>
    <x v="0"/>
    <x v="0"/>
    <x v="0"/>
    <x v="0"/>
    <x v="0"/>
    <x v="0"/>
  </r>
  <r>
    <x v="0"/>
    <x v="6"/>
    <x v="22"/>
    <x v="137"/>
    <x v="1"/>
    <n v="0"/>
    <n v="0"/>
    <n v="0"/>
    <n v="0"/>
    <e v="#N/A"/>
    <e v="#N/A"/>
    <n v="0"/>
    <x v="0"/>
    <x v="0"/>
    <x v="0"/>
    <x v="0"/>
    <x v="0"/>
    <x v="0"/>
    <x v="0"/>
    <x v="0"/>
    <x v="0"/>
    <x v="0"/>
  </r>
  <r>
    <x v="0"/>
    <x v="6"/>
    <x v="23"/>
    <x v="77"/>
    <x v="1"/>
    <n v="0"/>
    <n v="0"/>
    <n v="0"/>
    <n v="0"/>
    <n v="0"/>
    <n v="0"/>
    <n v="0"/>
    <x v="0"/>
    <x v="0"/>
    <x v="0"/>
    <x v="0"/>
    <x v="0"/>
    <x v="0"/>
    <x v="0"/>
    <x v="0"/>
    <x v="0"/>
    <x v="0"/>
  </r>
  <r>
    <x v="0"/>
    <x v="6"/>
    <x v="24"/>
    <x v="78"/>
    <x v="1"/>
    <n v="499.18"/>
    <n v="586.82000000000005"/>
    <n v="1086"/>
    <n v="6"/>
    <n v="20677"/>
    <n v="144739"/>
    <n v="0.05"/>
    <x v="0"/>
    <x v="0"/>
    <x v="0"/>
    <x v="0"/>
    <x v="0"/>
    <x v="0"/>
    <x v="0"/>
    <x v="0"/>
    <x v="0"/>
    <x v="0"/>
  </r>
  <r>
    <x v="0"/>
    <x v="6"/>
    <x v="24"/>
    <x v="79"/>
    <x v="1"/>
    <n v="0"/>
    <n v="0"/>
    <n v="0"/>
    <n v="0"/>
    <n v="20150"/>
    <n v="141050"/>
    <n v="0"/>
    <x v="0"/>
    <x v="0"/>
    <x v="0"/>
    <x v="0"/>
    <x v="0"/>
    <x v="0"/>
    <x v="0"/>
    <x v="0"/>
    <x v="0"/>
    <x v="0"/>
  </r>
  <r>
    <x v="0"/>
    <x v="6"/>
    <x v="24"/>
    <x v="81"/>
    <x v="1"/>
    <n v="0"/>
    <n v="0"/>
    <n v="0"/>
    <n v="0"/>
    <n v="18600"/>
    <n v="130200"/>
    <n v="0"/>
    <x v="0"/>
    <x v="0"/>
    <x v="0"/>
    <x v="0"/>
    <x v="0"/>
    <x v="0"/>
    <x v="0"/>
    <x v="0"/>
    <x v="0"/>
    <x v="0"/>
  </r>
  <r>
    <x v="0"/>
    <x v="6"/>
    <x v="24"/>
    <x v="82"/>
    <x v="1"/>
    <n v="869.4"/>
    <n v="0"/>
    <n v="869.4"/>
    <n v="2"/>
    <n v="18600"/>
    <n v="130200"/>
    <n v="0.05"/>
    <x v="0"/>
    <x v="0"/>
    <x v="0"/>
    <x v="0"/>
    <x v="0"/>
    <x v="0"/>
    <x v="0"/>
    <x v="0"/>
    <x v="0"/>
    <x v="0"/>
  </r>
  <r>
    <x v="0"/>
    <x v="6"/>
    <x v="24"/>
    <x v="122"/>
    <x v="1"/>
    <n v="0"/>
    <n v="0"/>
    <n v="0"/>
    <n v="0"/>
    <e v="#N/A"/>
    <e v="#N/A"/>
    <n v="0"/>
    <x v="0"/>
    <x v="0"/>
    <x v="0"/>
    <x v="0"/>
    <x v="0"/>
    <x v="0"/>
    <x v="0"/>
    <x v="0"/>
    <x v="0"/>
    <x v="0"/>
  </r>
  <r>
    <x v="0"/>
    <x v="6"/>
    <x v="24"/>
    <x v="123"/>
    <x v="1"/>
    <n v="90"/>
    <n v="0"/>
    <n v="90"/>
    <n v="1"/>
    <n v="29977"/>
    <n v="209839"/>
    <n v="0"/>
    <x v="0"/>
    <x v="0"/>
    <x v="0"/>
    <x v="0"/>
    <x v="0"/>
    <x v="0"/>
    <x v="0"/>
    <x v="0"/>
    <x v="0"/>
    <x v="0"/>
  </r>
  <r>
    <x v="0"/>
    <x v="6"/>
    <x v="24"/>
    <x v="85"/>
    <x v="1"/>
    <n v="450"/>
    <n v="0"/>
    <n v="450"/>
    <n v="5"/>
    <n v="0"/>
    <n v="0"/>
    <n v="0"/>
    <x v="0"/>
    <x v="0"/>
    <x v="0"/>
    <x v="0"/>
    <x v="0"/>
    <x v="0"/>
    <x v="0"/>
    <x v="0"/>
    <x v="0"/>
    <x v="0"/>
  </r>
  <r>
    <x v="0"/>
    <x v="6"/>
    <x v="24"/>
    <x v="131"/>
    <x v="1"/>
    <n v="361.8"/>
    <n v="400.4"/>
    <n v="762.2"/>
    <n v="4"/>
    <e v="#N/A"/>
    <e v="#N/A"/>
    <n v="0"/>
    <x v="0"/>
    <x v="0"/>
    <x v="0"/>
    <x v="0"/>
    <x v="0"/>
    <x v="0"/>
    <x v="0"/>
    <x v="0"/>
    <x v="0"/>
    <x v="0"/>
  </r>
  <r>
    <x v="0"/>
    <x v="6"/>
    <x v="24"/>
    <x v="86"/>
    <x v="1"/>
    <n v="0"/>
    <n v="0"/>
    <n v="0"/>
    <n v="0"/>
    <n v="15500"/>
    <n v="108500"/>
    <n v="0"/>
    <x v="0"/>
    <x v="0"/>
    <x v="0"/>
    <x v="0"/>
    <x v="0"/>
    <x v="0"/>
    <x v="0"/>
    <x v="0"/>
    <x v="0"/>
    <x v="0"/>
  </r>
  <r>
    <x v="0"/>
    <x v="6"/>
    <x v="26"/>
    <x v="87"/>
    <x v="1"/>
    <n v="0"/>
    <n v="0"/>
    <n v="0"/>
    <n v="0"/>
    <n v="4650"/>
    <n v="32550"/>
    <n v="0"/>
    <x v="0"/>
    <x v="0"/>
    <x v="0"/>
    <x v="0"/>
    <x v="0"/>
    <x v="0"/>
    <x v="0"/>
    <x v="0"/>
    <x v="0"/>
    <x v="0"/>
  </r>
  <r>
    <x v="0"/>
    <x v="6"/>
    <x v="26"/>
    <x v="88"/>
    <x v="1"/>
    <n v="0"/>
    <n v="0"/>
    <n v="0"/>
    <n v="0"/>
    <n v="4650"/>
    <n v="32550"/>
    <n v="0"/>
    <x v="0"/>
    <x v="0"/>
    <x v="0"/>
    <x v="0"/>
    <x v="0"/>
    <x v="0"/>
    <x v="0"/>
    <x v="0"/>
    <x v="0"/>
    <x v="0"/>
  </r>
  <r>
    <x v="0"/>
    <x v="6"/>
    <x v="27"/>
    <x v="89"/>
    <x v="1"/>
    <n v="0"/>
    <n v="0"/>
    <n v="0"/>
    <n v="0"/>
    <n v="6727"/>
    <n v="47089"/>
    <n v="0"/>
    <x v="0"/>
    <x v="0"/>
    <x v="0"/>
    <x v="0"/>
    <x v="0"/>
    <x v="0"/>
    <x v="0"/>
    <x v="0"/>
    <x v="0"/>
    <x v="0"/>
  </r>
  <r>
    <x v="0"/>
    <x v="6"/>
    <x v="27"/>
    <x v="90"/>
    <x v="1"/>
    <n v="0"/>
    <n v="0"/>
    <n v="0"/>
    <n v="0"/>
    <n v="6727"/>
    <n v="47089"/>
    <n v="0"/>
    <x v="0"/>
    <x v="0"/>
    <x v="0"/>
    <x v="0"/>
    <x v="0"/>
    <x v="0"/>
    <x v="0"/>
    <x v="0"/>
    <x v="0"/>
    <x v="0"/>
  </r>
  <r>
    <x v="0"/>
    <x v="6"/>
    <x v="27"/>
    <x v="91"/>
    <x v="1"/>
    <n v="0"/>
    <n v="0"/>
    <n v="0"/>
    <n v="0"/>
    <n v="6727"/>
    <n v="47089"/>
    <n v="0"/>
    <x v="0"/>
    <x v="0"/>
    <x v="0"/>
    <x v="0"/>
    <x v="0"/>
    <x v="0"/>
    <x v="0"/>
    <x v="0"/>
    <x v="0"/>
    <x v="0"/>
  </r>
  <r>
    <x v="0"/>
    <x v="6"/>
    <x v="28"/>
    <x v="92"/>
    <x v="1"/>
    <n v="27.04"/>
    <n v="108.16"/>
    <n v="135.19999999999999"/>
    <n v="1"/>
    <n v="0"/>
    <n v="0"/>
    <n v="0"/>
    <x v="0"/>
    <x v="0"/>
    <x v="0"/>
    <x v="0"/>
    <x v="0"/>
    <x v="0"/>
    <x v="0"/>
    <x v="0"/>
    <x v="0"/>
    <x v="0"/>
  </r>
  <r>
    <x v="0"/>
    <x v="6"/>
    <x v="29"/>
    <x v="93"/>
    <x v="1"/>
    <n v="11595.16"/>
    <n v="11729.85"/>
    <n v="23325.010000000002"/>
    <n v="100"/>
    <n v="0"/>
    <n v="0"/>
    <n v="0"/>
    <x v="0"/>
    <x v="0"/>
    <x v="0"/>
    <x v="0"/>
    <x v="0"/>
    <x v="0"/>
    <x v="0"/>
    <x v="0"/>
    <x v="0"/>
    <x v="0"/>
  </r>
  <r>
    <x v="0"/>
    <x v="6"/>
    <x v="29"/>
    <x v="94"/>
    <x v="1"/>
    <n v="17688.11"/>
    <n v="13093.39"/>
    <n v="30781.5"/>
    <n v="109"/>
    <n v="0"/>
    <n v="0"/>
    <n v="0"/>
    <x v="0"/>
    <x v="0"/>
    <x v="0"/>
    <x v="0"/>
    <x v="0"/>
    <x v="0"/>
    <x v="0"/>
    <x v="0"/>
    <x v="0"/>
    <x v="0"/>
  </r>
  <r>
    <x v="0"/>
    <x v="6"/>
    <x v="29"/>
    <x v="95"/>
    <x v="1"/>
    <n v="1103.28"/>
    <n v="6550"/>
    <n v="7653.28"/>
    <n v="35"/>
    <n v="0"/>
    <n v="0"/>
    <n v="0"/>
    <x v="0"/>
    <x v="0"/>
    <x v="0"/>
    <x v="0"/>
    <x v="0"/>
    <x v="0"/>
    <x v="0"/>
    <x v="0"/>
    <x v="0"/>
    <x v="0"/>
  </r>
  <r>
    <x v="0"/>
    <x v="6"/>
    <x v="29"/>
    <x v="124"/>
    <x v="1"/>
    <n v="46976.959999999999"/>
    <n v="72925.89"/>
    <n v="119902.85"/>
    <n v="437"/>
    <e v="#N/A"/>
    <e v="#N/A"/>
    <n v="0"/>
    <x v="0"/>
    <x v="0"/>
    <x v="0"/>
    <x v="0"/>
    <x v="0"/>
    <x v="0"/>
    <x v="0"/>
    <x v="0"/>
    <x v="0"/>
    <x v="0"/>
  </r>
  <r>
    <x v="0"/>
    <x v="6"/>
    <x v="29"/>
    <x v="96"/>
    <x v="1"/>
    <n v="36004.04"/>
    <n v="48923.74"/>
    <n v="84927.78"/>
    <n v="185"/>
    <n v="0"/>
    <n v="0"/>
    <n v="0"/>
    <x v="0"/>
    <x v="0"/>
    <x v="0"/>
    <x v="0"/>
    <x v="0"/>
    <x v="0"/>
    <x v="0"/>
    <x v="0"/>
    <x v="0"/>
    <x v="0"/>
  </r>
  <r>
    <x v="0"/>
    <x v="6"/>
    <x v="29"/>
    <x v="97"/>
    <x v="1"/>
    <n v="11222.1"/>
    <n v="35440.839999999997"/>
    <n v="46662.939999999995"/>
    <n v="189"/>
    <n v="17577"/>
    <n v="175770"/>
    <n v="2.65"/>
    <x v="0"/>
    <x v="0"/>
    <x v="0"/>
    <x v="0"/>
    <x v="0"/>
    <x v="0"/>
    <x v="0"/>
    <x v="0"/>
    <x v="0"/>
    <x v="0"/>
  </r>
  <r>
    <x v="0"/>
    <x v="6"/>
    <x v="30"/>
    <x v="98"/>
    <x v="1"/>
    <n v="0"/>
    <n v="0"/>
    <n v="0"/>
    <n v="0"/>
    <n v="36177"/>
    <n v="253239"/>
    <n v="0"/>
    <x v="0"/>
    <x v="0"/>
    <x v="0"/>
    <x v="0"/>
    <x v="0"/>
    <x v="0"/>
    <x v="0"/>
    <x v="0"/>
    <x v="0"/>
    <x v="0"/>
  </r>
  <r>
    <x v="0"/>
    <x v="6"/>
    <x v="30"/>
    <x v="99"/>
    <x v="1"/>
    <n v="0"/>
    <n v="0"/>
    <n v="0"/>
    <n v="0"/>
    <n v="16027"/>
    <n v="112189"/>
    <n v="0"/>
    <x v="0"/>
    <x v="0"/>
    <x v="0"/>
    <x v="0"/>
    <x v="0"/>
    <x v="0"/>
    <x v="0"/>
    <x v="0"/>
    <x v="0"/>
    <x v="0"/>
  </r>
  <r>
    <x v="0"/>
    <x v="6"/>
    <x v="30"/>
    <x v="100"/>
    <x v="1"/>
    <n v="0"/>
    <n v="0"/>
    <n v="0"/>
    <n v="0"/>
    <n v="14477"/>
    <n v="101339"/>
    <n v="0"/>
    <x v="0"/>
    <x v="0"/>
    <x v="0"/>
    <x v="0"/>
    <x v="0"/>
    <x v="0"/>
    <x v="0"/>
    <x v="0"/>
    <x v="0"/>
    <x v="0"/>
  </r>
  <r>
    <x v="0"/>
    <x v="6"/>
    <x v="30"/>
    <x v="101"/>
    <x v="1"/>
    <n v="0"/>
    <n v="0"/>
    <n v="0"/>
    <n v="0"/>
    <n v="10323"/>
    <n v="72261"/>
    <n v="0"/>
    <x v="0"/>
    <x v="0"/>
    <x v="0"/>
    <x v="0"/>
    <x v="0"/>
    <x v="0"/>
    <x v="0"/>
    <x v="0"/>
    <x v="0"/>
    <x v="0"/>
  </r>
  <r>
    <x v="0"/>
    <x v="6"/>
    <x v="30"/>
    <x v="102"/>
    <x v="1"/>
    <n v="0"/>
    <n v="0"/>
    <n v="0"/>
    <n v="0"/>
    <n v="0"/>
    <n v="0"/>
    <n v="0"/>
    <x v="0"/>
    <x v="0"/>
    <x v="0"/>
    <x v="0"/>
    <x v="0"/>
    <x v="0"/>
    <x v="0"/>
    <x v="0"/>
    <x v="0"/>
    <x v="0"/>
  </r>
  <r>
    <x v="0"/>
    <x v="6"/>
    <x v="30"/>
    <x v="103"/>
    <x v="1"/>
    <n v="0"/>
    <n v="0"/>
    <n v="0"/>
    <n v="0"/>
    <n v="0"/>
    <n v="0"/>
    <n v="0"/>
    <x v="0"/>
    <x v="0"/>
    <x v="0"/>
    <x v="0"/>
    <x v="0"/>
    <x v="0"/>
    <x v="0"/>
    <x v="0"/>
    <x v="0"/>
    <x v="0"/>
  </r>
  <r>
    <x v="0"/>
    <x v="6"/>
    <x v="30"/>
    <x v="105"/>
    <x v="1"/>
    <n v="172.71"/>
    <n v="805.32"/>
    <n v="978.03000000000009"/>
    <n v="3"/>
    <n v="0"/>
    <n v="0"/>
    <n v="0"/>
    <x v="0"/>
    <x v="0"/>
    <x v="0"/>
    <x v="0"/>
    <x v="0"/>
    <x v="0"/>
    <x v="0"/>
    <x v="0"/>
    <x v="0"/>
    <x v="0"/>
  </r>
  <r>
    <x v="0"/>
    <x v="6"/>
    <x v="30"/>
    <x v="106"/>
    <x v="1"/>
    <n v="82.23"/>
    <n v="740.03"/>
    <n v="822.26"/>
    <n v="1"/>
    <n v="17050"/>
    <n v="119350"/>
    <n v="0.05"/>
    <x v="0"/>
    <x v="0"/>
    <x v="0"/>
    <x v="0"/>
    <x v="0"/>
    <x v="0"/>
    <x v="0"/>
    <x v="0"/>
    <x v="0"/>
    <x v="0"/>
  </r>
  <r>
    <x v="0"/>
    <x v="6"/>
    <x v="30"/>
    <x v="138"/>
    <x v="1"/>
    <n v="0"/>
    <n v="0"/>
    <n v="0"/>
    <n v="0"/>
    <e v="#N/A"/>
    <e v="#N/A"/>
    <n v="0"/>
    <x v="0"/>
    <x v="0"/>
    <x v="0"/>
    <x v="0"/>
    <x v="0"/>
    <x v="0"/>
    <x v="0"/>
    <x v="0"/>
    <x v="0"/>
    <x v="0"/>
  </r>
  <r>
    <x v="0"/>
    <x v="6"/>
    <x v="31"/>
    <x v="107"/>
    <x v="1"/>
    <n v="0"/>
    <n v="0"/>
    <n v="0"/>
    <n v="0"/>
    <n v="0"/>
    <n v="0"/>
    <n v="0"/>
    <x v="0"/>
    <x v="0"/>
    <x v="0"/>
    <x v="0"/>
    <x v="0"/>
    <x v="0"/>
    <x v="0"/>
    <x v="0"/>
    <x v="0"/>
    <x v="0"/>
  </r>
  <r>
    <x v="0"/>
    <x v="6"/>
    <x v="31"/>
    <x v="108"/>
    <x v="1"/>
    <n v="7893.77"/>
    <n v="2921.05"/>
    <n v="10814.82"/>
    <n v="17"/>
    <n v="0"/>
    <n v="0"/>
    <n v="0"/>
    <x v="0"/>
    <x v="0"/>
    <x v="0"/>
    <x v="0"/>
    <x v="0"/>
    <x v="0"/>
    <x v="0"/>
    <x v="0"/>
    <x v="0"/>
    <x v="0"/>
  </r>
  <r>
    <x v="0"/>
    <x v="6"/>
    <x v="31"/>
    <x v="109"/>
    <x v="1"/>
    <n v="7235.95"/>
    <n v="13564.84"/>
    <n v="20800.79"/>
    <n v="34"/>
    <n v="0"/>
    <n v="0"/>
    <n v="0"/>
    <x v="0"/>
    <x v="0"/>
    <x v="0"/>
    <x v="0"/>
    <x v="0"/>
    <x v="0"/>
    <x v="0"/>
    <x v="0"/>
    <x v="0"/>
    <x v="0"/>
  </r>
  <r>
    <x v="0"/>
    <x v="6"/>
    <x v="31"/>
    <x v="110"/>
    <x v="1"/>
    <n v="14473.52"/>
    <n v="12793.58"/>
    <n v="27267.1"/>
    <n v="51"/>
    <n v="0"/>
    <n v="0"/>
    <n v="0"/>
    <x v="0"/>
    <x v="0"/>
    <x v="0"/>
    <x v="0"/>
    <x v="0"/>
    <x v="0"/>
    <x v="0"/>
    <x v="0"/>
    <x v="0"/>
    <x v="0"/>
  </r>
  <r>
    <x v="0"/>
    <x v="6"/>
    <x v="31"/>
    <x v="111"/>
    <x v="1"/>
    <n v="7395.96"/>
    <n v="13589.39"/>
    <n v="20985.35"/>
    <n v="23"/>
    <n v="0"/>
    <n v="0"/>
    <n v="0"/>
    <x v="0"/>
    <x v="0"/>
    <x v="0"/>
    <x v="0"/>
    <x v="0"/>
    <x v="0"/>
    <x v="0"/>
    <x v="0"/>
    <x v="0"/>
    <x v="0"/>
  </r>
  <r>
    <x v="0"/>
    <x v="6"/>
    <x v="31"/>
    <x v="128"/>
    <x v="1"/>
    <n v="86.07"/>
    <n v="2052.21"/>
    <n v="2138.2800000000002"/>
    <n v="4"/>
    <e v="#N/A"/>
    <e v="#N/A"/>
    <n v="0"/>
    <x v="0"/>
    <x v="0"/>
    <x v="0"/>
    <x v="0"/>
    <x v="0"/>
    <x v="0"/>
    <x v="0"/>
    <x v="0"/>
    <x v="0"/>
    <x v="0"/>
  </r>
  <r>
    <x v="0"/>
    <x v="6"/>
    <x v="31"/>
    <x v="112"/>
    <x v="1"/>
    <n v="2957.75"/>
    <n v="8169.35"/>
    <n v="11127.1"/>
    <n v="22"/>
    <n v="13950"/>
    <n v="139500"/>
    <n v="0.8"/>
    <x v="0"/>
    <x v="0"/>
    <x v="0"/>
    <x v="0"/>
    <x v="0"/>
    <x v="0"/>
    <x v="0"/>
    <x v="0"/>
    <x v="0"/>
    <x v="0"/>
  </r>
  <r>
    <x v="0"/>
    <x v="6"/>
    <x v="32"/>
    <x v="113"/>
    <x v="1"/>
    <n v="0"/>
    <n v="0"/>
    <n v="0"/>
    <n v="0"/>
    <n v="5177"/>
    <n v="36239"/>
    <n v="0"/>
    <x v="0"/>
    <x v="0"/>
    <x v="0"/>
    <x v="0"/>
    <x v="0"/>
    <x v="0"/>
    <x v="0"/>
    <x v="0"/>
    <x v="0"/>
    <x v="0"/>
  </r>
  <r>
    <x v="0"/>
    <x v="6"/>
    <x v="32"/>
    <x v="114"/>
    <x v="1"/>
    <n v="0"/>
    <n v="0"/>
    <n v="0"/>
    <n v="0"/>
    <n v="31000"/>
    <n v="217000"/>
    <n v="0"/>
    <x v="0"/>
    <x v="0"/>
    <x v="0"/>
    <x v="0"/>
    <x v="0"/>
    <x v="0"/>
    <x v="0"/>
    <x v="0"/>
    <x v="0"/>
    <x v="0"/>
  </r>
  <r>
    <x v="0"/>
    <x v="6"/>
    <x v="32"/>
    <x v="115"/>
    <x v="1"/>
    <n v="0"/>
    <n v="0"/>
    <n v="0"/>
    <n v="0"/>
    <n v="0"/>
    <n v="0"/>
    <n v="0"/>
    <x v="0"/>
    <x v="0"/>
    <x v="0"/>
    <x v="0"/>
    <x v="0"/>
    <x v="0"/>
    <x v="0"/>
    <x v="0"/>
    <x v="0"/>
    <x v="0"/>
  </r>
  <r>
    <x v="0"/>
    <x v="6"/>
    <x v="32"/>
    <x v="132"/>
    <x v="1"/>
    <n v="0"/>
    <n v="0"/>
    <n v="0"/>
    <n v="0"/>
    <e v="#N/A"/>
    <e v="#N/A"/>
    <n v="0"/>
    <x v="0"/>
    <x v="0"/>
    <x v="0"/>
    <x v="0"/>
    <x v="0"/>
    <x v="0"/>
    <x v="0"/>
    <x v="0"/>
    <x v="0"/>
    <x v="0"/>
  </r>
  <r>
    <x v="0"/>
    <x v="6"/>
    <x v="33"/>
    <x v="117"/>
    <x v="1"/>
    <n v="352.3"/>
    <n v="1906.7"/>
    <n v="2259"/>
    <n v="2"/>
    <n v="0"/>
    <n v="0"/>
    <n v="0"/>
    <x v="0"/>
    <x v="0"/>
    <x v="0"/>
    <x v="0"/>
    <x v="0"/>
    <x v="0"/>
    <x v="0"/>
    <x v="0"/>
    <x v="0"/>
    <x v="0"/>
  </r>
  <r>
    <x v="0"/>
    <x v="6"/>
    <x v="33"/>
    <x v="118"/>
    <x v="1"/>
    <n v="0"/>
    <n v="0"/>
    <n v="0"/>
    <n v="0"/>
    <n v="0"/>
    <n v="0"/>
    <n v="0"/>
    <x v="0"/>
    <x v="0"/>
    <x v="0"/>
    <x v="0"/>
    <x v="0"/>
    <x v="0"/>
    <x v="0"/>
    <x v="0"/>
    <x v="0"/>
    <x v="0"/>
  </r>
  <r>
    <x v="0"/>
    <x v="6"/>
    <x v="33"/>
    <x v="143"/>
    <x v="1"/>
    <n v="0"/>
    <n v="0"/>
    <n v="0"/>
    <n v="0"/>
    <e v="#N/A"/>
    <e v="#N/A"/>
    <n v="0"/>
    <x v="0"/>
    <x v="0"/>
    <x v="0"/>
    <x v="0"/>
    <x v="0"/>
    <x v="0"/>
    <x v="0"/>
    <x v="0"/>
    <x v="0"/>
    <x v="0"/>
  </r>
  <r>
    <x v="0"/>
    <x v="6"/>
    <x v="33"/>
    <x v="149"/>
    <x v="1"/>
    <n v="0"/>
    <n v="0"/>
    <n v="0"/>
    <n v="0"/>
    <e v="#N/A"/>
    <e v="#N/A"/>
    <n v="0"/>
    <x v="0"/>
    <x v="0"/>
    <x v="0"/>
    <x v="0"/>
    <x v="0"/>
    <x v="0"/>
    <x v="0"/>
    <x v="0"/>
    <x v="0"/>
    <x v="0"/>
  </r>
  <r>
    <x v="0"/>
    <x v="6"/>
    <x v="0"/>
    <x v="0"/>
    <x v="2"/>
    <n v="12140.45"/>
    <n v="8341.36"/>
    <n v="20481.810000000001"/>
    <n v="189"/>
    <n v="24475"/>
    <n v="171325"/>
    <n v="0.84"/>
    <x v="0"/>
    <x v="0"/>
    <x v="0"/>
    <x v="0"/>
    <x v="0"/>
    <x v="0"/>
    <x v="0"/>
    <x v="0"/>
    <x v="0"/>
    <x v="0"/>
  </r>
  <r>
    <x v="0"/>
    <x v="6"/>
    <x v="0"/>
    <x v="1"/>
    <x v="2"/>
    <n v="8199.4699999999993"/>
    <n v="11762.75"/>
    <n v="19962.22"/>
    <n v="181"/>
    <n v="24383"/>
    <n v="170681"/>
    <n v="0.82"/>
    <x v="0"/>
    <x v="0"/>
    <x v="0"/>
    <x v="0"/>
    <x v="0"/>
    <x v="0"/>
    <x v="0"/>
    <x v="0"/>
    <x v="0"/>
    <x v="0"/>
  </r>
  <r>
    <x v="0"/>
    <x v="6"/>
    <x v="0"/>
    <x v="3"/>
    <x v="2"/>
    <n v="31998.53"/>
    <n v="26239.26"/>
    <n v="58237.789999999994"/>
    <n v="455"/>
    <n v="8437"/>
    <n v="59059"/>
    <n v="6.9"/>
    <x v="0"/>
    <x v="0"/>
    <x v="0"/>
    <x v="0"/>
    <x v="0"/>
    <x v="0"/>
    <x v="0"/>
    <x v="0"/>
    <x v="0"/>
    <x v="0"/>
  </r>
  <r>
    <x v="0"/>
    <x v="6"/>
    <x v="0"/>
    <x v="4"/>
    <x v="2"/>
    <n v="35787.75"/>
    <n v="19204.259999999998"/>
    <n v="54992.009999999995"/>
    <n v="433"/>
    <n v="8437"/>
    <n v="59059"/>
    <n v="6.52"/>
    <x v="0"/>
    <x v="0"/>
    <x v="0"/>
    <x v="0"/>
    <x v="0"/>
    <x v="0"/>
    <x v="0"/>
    <x v="0"/>
    <x v="0"/>
    <x v="0"/>
  </r>
  <r>
    <x v="0"/>
    <x v="6"/>
    <x v="0"/>
    <x v="82"/>
    <x v="2"/>
    <n v="0"/>
    <n v="0"/>
    <n v="0"/>
    <n v="0"/>
    <n v="18600"/>
    <n v="130200"/>
    <n v="0"/>
    <x v="0"/>
    <x v="0"/>
    <x v="0"/>
    <x v="0"/>
    <x v="0"/>
    <x v="0"/>
    <x v="0"/>
    <x v="0"/>
    <x v="0"/>
    <x v="0"/>
  </r>
  <r>
    <x v="0"/>
    <x v="6"/>
    <x v="0"/>
    <x v="7"/>
    <x v="2"/>
    <n v="25276.9"/>
    <n v="16742.02"/>
    <n v="42018.92"/>
    <n v="307"/>
    <n v="5821"/>
    <n v="40747"/>
    <n v="7.22"/>
    <x v="0"/>
    <x v="0"/>
    <x v="0"/>
    <x v="0"/>
    <x v="0"/>
    <x v="0"/>
    <x v="0"/>
    <x v="0"/>
    <x v="0"/>
    <x v="0"/>
  </r>
  <r>
    <x v="0"/>
    <x v="6"/>
    <x v="0"/>
    <x v="8"/>
    <x v="2"/>
    <n v="33656.04"/>
    <n v="12265.26"/>
    <n v="45921.3"/>
    <n v="341"/>
    <n v="0"/>
    <n v="0"/>
    <n v="0"/>
    <x v="0"/>
    <x v="0"/>
    <x v="0"/>
    <x v="0"/>
    <x v="0"/>
    <x v="0"/>
    <x v="0"/>
    <x v="0"/>
    <x v="0"/>
    <x v="0"/>
  </r>
  <r>
    <x v="0"/>
    <x v="6"/>
    <x v="0"/>
    <x v="119"/>
    <x v="2"/>
    <n v="2039.27"/>
    <n v="11412.62"/>
    <n v="13451.890000000001"/>
    <n v="127"/>
    <e v="#N/A"/>
    <e v="#N/A"/>
    <n v="0"/>
    <x v="0"/>
    <x v="0"/>
    <x v="0"/>
    <x v="0"/>
    <x v="0"/>
    <x v="0"/>
    <x v="0"/>
    <x v="0"/>
    <x v="0"/>
    <x v="0"/>
  </r>
  <r>
    <x v="0"/>
    <x v="6"/>
    <x v="0"/>
    <x v="134"/>
    <x v="2"/>
    <n v="32282.74"/>
    <n v="26272.78"/>
    <n v="58555.520000000004"/>
    <n v="465"/>
    <e v="#N/A"/>
    <e v="#N/A"/>
    <n v="0"/>
    <x v="0"/>
    <x v="0"/>
    <x v="0"/>
    <x v="0"/>
    <x v="0"/>
    <x v="0"/>
    <x v="0"/>
    <x v="0"/>
    <x v="0"/>
    <x v="0"/>
  </r>
  <r>
    <x v="0"/>
    <x v="6"/>
    <x v="0"/>
    <x v="135"/>
    <x v="2"/>
    <n v="30041.599999999999"/>
    <n v="14837.13"/>
    <n v="44878.729999999996"/>
    <n v="377"/>
    <e v="#N/A"/>
    <e v="#N/A"/>
    <n v="0"/>
    <x v="0"/>
    <x v="0"/>
    <x v="0"/>
    <x v="0"/>
    <x v="0"/>
    <x v="0"/>
    <x v="0"/>
    <x v="0"/>
    <x v="0"/>
    <x v="0"/>
  </r>
  <r>
    <x v="0"/>
    <x v="6"/>
    <x v="0"/>
    <x v="144"/>
    <x v="2"/>
    <n v="1817.24"/>
    <n v="535.91"/>
    <n v="2353.15"/>
    <n v="20"/>
    <e v="#N/A"/>
    <e v="#N/A"/>
    <n v="0"/>
    <x v="0"/>
    <x v="0"/>
    <x v="0"/>
    <x v="0"/>
    <x v="0"/>
    <x v="0"/>
    <x v="0"/>
    <x v="0"/>
    <x v="0"/>
    <x v="0"/>
  </r>
  <r>
    <x v="0"/>
    <x v="6"/>
    <x v="1"/>
    <x v="9"/>
    <x v="2"/>
    <n v="21661.33"/>
    <n v="16702.29"/>
    <n v="38363.620000000003"/>
    <n v="311"/>
    <n v="0"/>
    <n v="0"/>
    <n v="0"/>
    <x v="0"/>
    <x v="0"/>
    <x v="0"/>
    <x v="0"/>
    <x v="0"/>
    <x v="0"/>
    <x v="0"/>
    <x v="0"/>
    <x v="0"/>
    <x v="0"/>
  </r>
  <r>
    <x v="0"/>
    <x v="6"/>
    <x v="1"/>
    <x v="145"/>
    <x v="2"/>
    <n v="0"/>
    <n v="0"/>
    <n v="0"/>
    <n v="0"/>
    <e v="#N/A"/>
    <e v="#N/A"/>
    <n v="0"/>
    <x v="0"/>
    <x v="0"/>
    <x v="0"/>
    <x v="0"/>
    <x v="0"/>
    <x v="0"/>
    <x v="0"/>
    <x v="0"/>
    <x v="0"/>
    <x v="0"/>
  </r>
  <r>
    <x v="0"/>
    <x v="6"/>
    <x v="1"/>
    <x v="10"/>
    <x v="2"/>
    <n v="7641.21"/>
    <n v="15982.39"/>
    <n v="23623.599999999999"/>
    <n v="172"/>
    <n v="44423"/>
    <n v="310961"/>
    <n v="0.53"/>
    <x v="0"/>
    <x v="0"/>
    <x v="0"/>
    <x v="0"/>
    <x v="0"/>
    <x v="0"/>
    <x v="0"/>
    <x v="0"/>
    <x v="0"/>
    <x v="0"/>
  </r>
  <r>
    <x v="0"/>
    <x v="6"/>
    <x v="1"/>
    <x v="78"/>
    <x v="2"/>
    <n v="391.76"/>
    <n v="785.84"/>
    <n v="1177.5999999999999"/>
    <n v="8"/>
    <n v="20677"/>
    <n v="144739"/>
    <n v="0.06"/>
    <x v="0"/>
    <x v="0"/>
    <x v="0"/>
    <x v="0"/>
    <x v="0"/>
    <x v="0"/>
    <x v="0"/>
    <x v="0"/>
    <x v="0"/>
    <x v="0"/>
  </r>
  <r>
    <x v="0"/>
    <x v="6"/>
    <x v="1"/>
    <x v="11"/>
    <x v="2"/>
    <n v="240.3"/>
    <n v="761.22"/>
    <n v="1001.52"/>
    <n v="9"/>
    <n v="31000"/>
    <n v="217000"/>
    <n v="0.03"/>
    <x v="0"/>
    <x v="0"/>
    <x v="0"/>
    <x v="0"/>
    <x v="0"/>
    <x v="0"/>
    <x v="0"/>
    <x v="0"/>
    <x v="0"/>
    <x v="0"/>
  </r>
  <r>
    <x v="0"/>
    <x v="6"/>
    <x v="1"/>
    <x v="12"/>
    <x v="2"/>
    <n v="3637.9"/>
    <n v="3576.8"/>
    <n v="7214.7000000000007"/>
    <n v="33"/>
    <n v="0"/>
    <n v="0"/>
    <n v="0"/>
    <x v="0"/>
    <x v="0"/>
    <x v="0"/>
    <x v="0"/>
    <x v="0"/>
    <x v="0"/>
    <x v="0"/>
    <x v="0"/>
    <x v="0"/>
    <x v="0"/>
  </r>
  <r>
    <x v="0"/>
    <x v="6"/>
    <x v="1"/>
    <x v="13"/>
    <x v="2"/>
    <n v="0"/>
    <n v="0"/>
    <n v="0"/>
    <n v="0"/>
    <n v="0"/>
    <n v="0"/>
    <n v="0"/>
    <x v="0"/>
    <x v="0"/>
    <x v="0"/>
    <x v="0"/>
    <x v="0"/>
    <x v="0"/>
    <x v="0"/>
    <x v="0"/>
    <x v="0"/>
    <x v="0"/>
  </r>
  <r>
    <x v="0"/>
    <x v="6"/>
    <x v="1"/>
    <x v="14"/>
    <x v="2"/>
    <n v="5594.03"/>
    <n v="8434.4"/>
    <n v="14028.43"/>
    <n v="98"/>
    <n v="29977"/>
    <n v="209839"/>
    <n v="0.47"/>
    <x v="0"/>
    <x v="0"/>
    <x v="0"/>
    <x v="0"/>
    <x v="0"/>
    <x v="0"/>
    <x v="0"/>
    <x v="0"/>
    <x v="0"/>
    <x v="0"/>
  </r>
  <r>
    <x v="0"/>
    <x v="6"/>
    <x v="1"/>
    <x v="15"/>
    <x v="2"/>
    <n v="1007.76"/>
    <n v="1565.7"/>
    <n v="2573.46"/>
    <n v="25"/>
    <n v="0"/>
    <n v="0"/>
    <n v="0"/>
    <x v="0"/>
    <x v="0"/>
    <x v="0"/>
    <x v="0"/>
    <x v="0"/>
    <x v="0"/>
    <x v="0"/>
    <x v="0"/>
    <x v="0"/>
    <x v="0"/>
  </r>
  <r>
    <x v="0"/>
    <x v="6"/>
    <x v="1"/>
    <x v="146"/>
    <x v="2"/>
    <n v="577.79999999999995"/>
    <n v="380.25"/>
    <n v="958.05"/>
    <n v="8"/>
    <e v="#N/A"/>
    <e v="#N/A"/>
    <n v="0"/>
    <x v="0"/>
    <x v="0"/>
    <x v="0"/>
    <x v="0"/>
    <x v="0"/>
    <x v="0"/>
    <x v="0"/>
    <x v="0"/>
    <x v="0"/>
    <x v="0"/>
  </r>
  <r>
    <x v="0"/>
    <x v="6"/>
    <x v="2"/>
    <x v="16"/>
    <x v="2"/>
    <n v="149585.4"/>
    <n v="155232.20000000001"/>
    <n v="304817.59999999998"/>
    <n v="2138"/>
    <n v="43400"/>
    <n v="303800"/>
    <n v="7.02"/>
    <x v="0"/>
    <x v="0"/>
    <x v="0"/>
    <x v="0"/>
    <x v="0"/>
    <x v="0"/>
    <x v="0"/>
    <x v="0"/>
    <x v="0"/>
    <x v="0"/>
  </r>
  <r>
    <x v="0"/>
    <x v="6"/>
    <x v="2"/>
    <x v="17"/>
    <x v="2"/>
    <n v="89953.38"/>
    <n v="125268.2"/>
    <n v="215221.58000000002"/>
    <n v="1692"/>
    <n v="39277"/>
    <n v="274939"/>
    <n v="5.48"/>
    <x v="0"/>
    <x v="0"/>
    <x v="0"/>
    <x v="0"/>
    <x v="0"/>
    <x v="0"/>
    <x v="0"/>
    <x v="0"/>
    <x v="0"/>
    <x v="0"/>
  </r>
  <r>
    <x v="0"/>
    <x v="6"/>
    <x v="2"/>
    <x v="18"/>
    <x v="2"/>
    <n v="71156.67"/>
    <n v="115917.8"/>
    <n v="187074.47"/>
    <n v="1305"/>
    <n v="0"/>
    <n v="0"/>
    <n v="0"/>
    <x v="0"/>
    <x v="0"/>
    <x v="0"/>
    <x v="0"/>
    <x v="0"/>
    <x v="0"/>
    <x v="0"/>
    <x v="0"/>
    <x v="0"/>
    <x v="0"/>
  </r>
  <r>
    <x v="0"/>
    <x v="6"/>
    <x v="3"/>
    <x v="19"/>
    <x v="2"/>
    <n v="16682.740000000002"/>
    <n v="16372.57"/>
    <n v="33055.31"/>
    <n v="299"/>
    <n v="31000"/>
    <n v="310000"/>
    <n v="1.07"/>
    <x v="0"/>
    <x v="0"/>
    <x v="0"/>
    <x v="0"/>
    <x v="0"/>
    <x v="0"/>
    <x v="0"/>
    <x v="0"/>
    <x v="0"/>
    <x v="0"/>
  </r>
  <r>
    <x v="0"/>
    <x v="6"/>
    <x v="3"/>
    <x v="20"/>
    <x v="2"/>
    <n v="2294.5100000000002"/>
    <n v="1855.62"/>
    <n v="4150.13"/>
    <n v="54"/>
    <n v="0"/>
    <n v="0"/>
    <n v="0"/>
    <x v="0"/>
    <x v="0"/>
    <x v="0"/>
    <x v="0"/>
    <x v="0"/>
    <x v="0"/>
    <x v="0"/>
    <x v="0"/>
    <x v="0"/>
    <x v="0"/>
  </r>
  <r>
    <x v="0"/>
    <x v="6"/>
    <x v="3"/>
    <x v="21"/>
    <x v="2"/>
    <n v="23999.79"/>
    <n v="36166.239999999998"/>
    <n v="60166.03"/>
    <n v="497"/>
    <n v="62000"/>
    <n v="620000"/>
    <n v="0.97"/>
    <x v="0"/>
    <x v="0"/>
    <x v="0"/>
    <x v="0"/>
    <x v="0"/>
    <x v="0"/>
    <x v="0"/>
    <x v="0"/>
    <x v="0"/>
    <x v="0"/>
  </r>
  <r>
    <x v="0"/>
    <x v="6"/>
    <x v="3"/>
    <x v="147"/>
    <x v="2"/>
    <n v="108.24"/>
    <n v="29.74"/>
    <n v="137.97999999999999"/>
    <n v="3"/>
    <e v="#N/A"/>
    <e v="#N/A"/>
    <n v="0"/>
    <x v="0"/>
    <x v="0"/>
    <x v="0"/>
    <x v="0"/>
    <x v="0"/>
    <x v="0"/>
    <x v="0"/>
    <x v="0"/>
    <x v="0"/>
    <x v="0"/>
  </r>
  <r>
    <x v="0"/>
    <x v="6"/>
    <x v="4"/>
    <x v="23"/>
    <x v="2"/>
    <n v="0"/>
    <n v="0"/>
    <n v="0"/>
    <n v="0"/>
    <n v="12710"/>
    <n v="88970"/>
    <n v="0"/>
    <x v="0"/>
    <x v="0"/>
    <x v="0"/>
    <x v="0"/>
    <x v="0"/>
    <x v="0"/>
    <x v="0"/>
    <x v="0"/>
    <x v="0"/>
    <x v="0"/>
  </r>
  <r>
    <x v="0"/>
    <x v="6"/>
    <x v="4"/>
    <x v="24"/>
    <x v="2"/>
    <n v="0"/>
    <n v="0"/>
    <n v="0"/>
    <n v="0"/>
    <n v="11377"/>
    <n v="79639"/>
    <n v="0"/>
    <x v="0"/>
    <x v="0"/>
    <x v="0"/>
    <x v="0"/>
    <x v="0"/>
    <x v="0"/>
    <x v="0"/>
    <x v="0"/>
    <x v="0"/>
    <x v="0"/>
  </r>
  <r>
    <x v="0"/>
    <x v="6"/>
    <x v="4"/>
    <x v="120"/>
    <x v="2"/>
    <n v="0"/>
    <n v="0"/>
    <n v="0"/>
    <n v="0"/>
    <e v="#N/A"/>
    <e v="#N/A"/>
    <n v="0"/>
    <x v="0"/>
    <x v="0"/>
    <x v="0"/>
    <x v="0"/>
    <x v="0"/>
    <x v="0"/>
    <x v="0"/>
    <x v="0"/>
    <x v="0"/>
    <x v="0"/>
  </r>
  <r>
    <x v="0"/>
    <x v="6"/>
    <x v="4"/>
    <x v="127"/>
    <x v="2"/>
    <n v="0"/>
    <n v="0"/>
    <n v="0"/>
    <n v="0"/>
    <e v="#N/A"/>
    <e v="#N/A"/>
    <n v="0"/>
    <x v="0"/>
    <x v="0"/>
    <x v="0"/>
    <x v="0"/>
    <x v="0"/>
    <x v="0"/>
    <x v="0"/>
    <x v="0"/>
    <x v="0"/>
    <x v="0"/>
  </r>
  <r>
    <x v="0"/>
    <x v="6"/>
    <x v="4"/>
    <x v="148"/>
    <x v="2"/>
    <n v="0"/>
    <n v="0"/>
    <n v="0"/>
    <n v="0"/>
    <e v="#N/A"/>
    <e v="#N/A"/>
    <n v="0"/>
    <x v="0"/>
    <x v="0"/>
    <x v="0"/>
    <x v="0"/>
    <x v="0"/>
    <x v="0"/>
    <x v="0"/>
    <x v="0"/>
    <x v="0"/>
    <x v="0"/>
  </r>
  <r>
    <x v="0"/>
    <x v="6"/>
    <x v="5"/>
    <x v="25"/>
    <x v="2"/>
    <n v="0"/>
    <n v="0"/>
    <n v="0"/>
    <n v="0"/>
    <n v="0"/>
    <n v="0"/>
    <n v="0"/>
    <x v="0"/>
    <x v="0"/>
    <x v="0"/>
    <x v="0"/>
    <x v="0"/>
    <x v="0"/>
    <x v="0"/>
    <x v="0"/>
    <x v="0"/>
    <x v="0"/>
  </r>
  <r>
    <x v="0"/>
    <x v="6"/>
    <x v="5"/>
    <x v="26"/>
    <x v="2"/>
    <n v="0"/>
    <n v="0"/>
    <n v="0"/>
    <n v="0"/>
    <n v="0"/>
    <n v="0"/>
    <n v="0"/>
    <x v="0"/>
    <x v="0"/>
    <x v="0"/>
    <x v="0"/>
    <x v="0"/>
    <x v="0"/>
    <x v="0"/>
    <x v="0"/>
    <x v="0"/>
    <x v="0"/>
  </r>
  <r>
    <x v="0"/>
    <x v="6"/>
    <x v="5"/>
    <x v="27"/>
    <x v="2"/>
    <n v="0"/>
    <n v="0"/>
    <n v="0"/>
    <n v="0"/>
    <n v="16523"/>
    <n v="165230"/>
    <n v="0"/>
    <x v="0"/>
    <x v="0"/>
    <x v="0"/>
    <x v="0"/>
    <x v="0"/>
    <x v="0"/>
    <x v="0"/>
    <x v="0"/>
    <x v="0"/>
    <x v="0"/>
  </r>
  <r>
    <x v="0"/>
    <x v="6"/>
    <x v="5"/>
    <x v="29"/>
    <x v="2"/>
    <n v="1699.2"/>
    <n v="0"/>
    <n v="1699.2"/>
    <n v="8"/>
    <n v="0"/>
    <n v="0"/>
    <n v="0"/>
    <x v="0"/>
    <x v="0"/>
    <x v="0"/>
    <x v="0"/>
    <x v="0"/>
    <x v="0"/>
    <x v="0"/>
    <x v="0"/>
    <x v="0"/>
    <x v="0"/>
  </r>
  <r>
    <x v="0"/>
    <x v="6"/>
    <x v="6"/>
    <x v="30"/>
    <x v="2"/>
    <n v="2382.34"/>
    <n v="4780.13"/>
    <n v="7162.47"/>
    <n v="55"/>
    <n v="0"/>
    <n v="0"/>
    <n v="0"/>
    <x v="0"/>
    <x v="0"/>
    <x v="0"/>
    <x v="0"/>
    <x v="0"/>
    <x v="0"/>
    <x v="0"/>
    <x v="0"/>
    <x v="0"/>
    <x v="0"/>
  </r>
  <r>
    <x v="0"/>
    <x v="6"/>
    <x v="6"/>
    <x v="31"/>
    <x v="2"/>
    <n v="21247.23"/>
    <n v="39593.99"/>
    <n v="60841.22"/>
    <n v="433"/>
    <n v="34100"/>
    <n v="238700"/>
    <n v="1.78"/>
    <x v="0"/>
    <x v="0"/>
    <x v="0"/>
    <x v="0"/>
    <x v="0"/>
    <x v="0"/>
    <x v="0"/>
    <x v="0"/>
    <x v="0"/>
    <x v="0"/>
  </r>
  <r>
    <x v="0"/>
    <x v="6"/>
    <x v="6"/>
    <x v="32"/>
    <x v="2"/>
    <n v="25146.93"/>
    <n v="38443.11"/>
    <n v="63590.04"/>
    <n v="478"/>
    <n v="17577"/>
    <n v="123039"/>
    <n v="3.62"/>
    <x v="0"/>
    <x v="0"/>
    <x v="0"/>
    <x v="0"/>
    <x v="0"/>
    <x v="0"/>
    <x v="0"/>
    <x v="0"/>
    <x v="0"/>
    <x v="0"/>
  </r>
  <r>
    <x v="0"/>
    <x v="6"/>
    <x v="6"/>
    <x v="33"/>
    <x v="2"/>
    <n v="3023.36"/>
    <n v="3213.82"/>
    <n v="6237.18"/>
    <n v="53"/>
    <n v="0"/>
    <n v="0"/>
    <n v="0"/>
    <x v="0"/>
    <x v="0"/>
    <x v="0"/>
    <x v="0"/>
    <x v="0"/>
    <x v="0"/>
    <x v="0"/>
    <x v="0"/>
    <x v="0"/>
    <x v="0"/>
  </r>
  <r>
    <x v="0"/>
    <x v="6"/>
    <x v="6"/>
    <x v="140"/>
    <x v="2"/>
    <n v="222.3"/>
    <n v="0"/>
    <n v="222.3"/>
    <n v="1"/>
    <e v="#N/A"/>
    <e v="#N/A"/>
    <n v="0"/>
    <x v="0"/>
    <x v="0"/>
    <x v="0"/>
    <x v="0"/>
    <x v="0"/>
    <x v="0"/>
    <x v="0"/>
    <x v="0"/>
    <x v="0"/>
    <x v="0"/>
  </r>
  <r>
    <x v="0"/>
    <x v="6"/>
    <x v="7"/>
    <x v="34"/>
    <x v="2"/>
    <n v="23618.5"/>
    <n v="37501.01"/>
    <n v="61119.51"/>
    <n v="497"/>
    <n v="67177"/>
    <n v="470239"/>
    <n v="0.91"/>
    <x v="0"/>
    <x v="0"/>
    <x v="0"/>
    <x v="0"/>
    <x v="0"/>
    <x v="0"/>
    <x v="0"/>
    <x v="0"/>
    <x v="0"/>
    <x v="0"/>
  </r>
  <r>
    <x v="0"/>
    <x v="6"/>
    <x v="8"/>
    <x v="35"/>
    <x v="2"/>
    <n v="8159.75"/>
    <n v="4699.5"/>
    <n v="12859.25"/>
    <n v="77"/>
    <n v="0"/>
    <n v="0"/>
    <n v="0"/>
    <x v="0"/>
    <x v="0"/>
    <x v="0"/>
    <x v="0"/>
    <x v="0"/>
    <x v="0"/>
    <x v="0"/>
    <x v="0"/>
    <x v="0"/>
    <x v="0"/>
  </r>
  <r>
    <x v="0"/>
    <x v="6"/>
    <x v="8"/>
    <x v="36"/>
    <x v="2"/>
    <n v="42912.35"/>
    <n v="21606.29"/>
    <n v="64518.64"/>
    <n v="330"/>
    <n v="0"/>
    <n v="0"/>
    <n v="0"/>
    <x v="0"/>
    <x v="0"/>
    <x v="0"/>
    <x v="0"/>
    <x v="0"/>
    <x v="0"/>
    <x v="0"/>
    <x v="0"/>
    <x v="0"/>
    <x v="0"/>
  </r>
  <r>
    <x v="0"/>
    <x v="6"/>
    <x v="9"/>
    <x v="37"/>
    <x v="2"/>
    <n v="10370.02"/>
    <n v="3486.21"/>
    <n v="13856.23"/>
    <n v="86"/>
    <n v="32023"/>
    <n v="224161"/>
    <n v="0.43"/>
    <x v="0"/>
    <x v="0"/>
    <x v="0"/>
    <x v="0"/>
    <x v="0"/>
    <x v="0"/>
    <x v="0"/>
    <x v="0"/>
    <x v="0"/>
    <x v="0"/>
  </r>
  <r>
    <x v="0"/>
    <x v="6"/>
    <x v="9"/>
    <x v="38"/>
    <x v="2"/>
    <n v="243.9"/>
    <n v="0"/>
    <n v="243.9"/>
    <n v="2"/>
    <n v="0"/>
    <n v="0"/>
    <n v="0"/>
    <x v="0"/>
    <x v="0"/>
    <x v="0"/>
    <x v="0"/>
    <x v="0"/>
    <x v="0"/>
    <x v="0"/>
    <x v="0"/>
    <x v="0"/>
    <x v="0"/>
  </r>
  <r>
    <x v="0"/>
    <x v="6"/>
    <x v="9"/>
    <x v="39"/>
    <x v="2"/>
    <n v="7745.63"/>
    <n v="5964.2"/>
    <n v="13709.83"/>
    <n v="109"/>
    <n v="18352"/>
    <n v="128464"/>
    <n v="0.75"/>
    <x v="0"/>
    <x v="0"/>
    <x v="0"/>
    <x v="0"/>
    <x v="0"/>
    <x v="0"/>
    <x v="0"/>
    <x v="0"/>
    <x v="0"/>
    <x v="0"/>
  </r>
  <r>
    <x v="0"/>
    <x v="6"/>
    <x v="9"/>
    <x v="40"/>
    <x v="2"/>
    <n v="13536.62"/>
    <n v="5523.78"/>
    <n v="19060.400000000001"/>
    <n v="103"/>
    <n v="28923"/>
    <n v="202461"/>
    <n v="0.66"/>
    <x v="0"/>
    <x v="0"/>
    <x v="0"/>
    <x v="0"/>
    <x v="0"/>
    <x v="0"/>
    <x v="0"/>
    <x v="0"/>
    <x v="0"/>
    <x v="0"/>
  </r>
  <r>
    <x v="0"/>
    <x v="6"/>
    <x v="9"/>
    <x v="41"/>
    <x v="2"/>
    <n v="2403.14"/>
    <n v="398.16"/>
    <n v="2801.2999999999997"/>
    <n v="26"/>
    <n v="0"/>
    <n v="0"/>
    <n v="0"/>
    <x v="0"/>
    <x v="0"/>
    <x v="0"/>
    <x v="0"/>
    <x v="0"/>
    <x v="0"/>
    <x v="0"/>
    <x v="0"/>
    <x v="0"/>
    <x v="0"/>
  </r>
  <r>
    <x v="0"/>
    <x v="6"/>
    <x v="10"/>
    <x v="42"/>
    <x v="2"/>
    <n v="1738.8"/>
    <n v="1869.81"/>
    <n v="3608.6099999999997"/>
    <n v="34"/>
    <n v="0"/>
    <n v="0"/>
    <n v="0"/>
    <x v="0"/>
    <x v="0"/>
    <x v="0"/>
    <x v="0"/>
    <x v="0"/>
    <x v="0"/>
    <x v="0"/>
    <x v="0"/>
    <x v="0"/>
    <x v="0"/>
  </r>
  <r>
    <x v="0"/>
    <x v="6"/>
    <x v="10"/>
    <x v="43"/>
    <x v="2"/>
    <n v="2970.55"/>
    <n v="2872.7"/>
    <n v="5843.25"/>
    <n v="40"/>
    <n v="0"/>
    <n v="0"/>
    <n v="0"/>
    <x v="0"/>
    <x v="0"/>
    <x v="0"/>
    <x v="0"/>
    <x v="0"/>
    <x v="0"/>
    <x v="0"/>
    <x v="0"/>
    <x v="0"/>
    <x v="0"/>
  </r>
  <r>
    <x v="0"/>
    <x v="6"/>
    <x v="10"/>
    <x v="44"/>
    <x v="2"/>
    <n v="1457.09"/>
    <n v="695.36"/>
    <n v="2152.4499999999998"/>
    <n v="20"/>
    <n v="23777"/>
    <n v="237770"/>
    <n v="0.09"/>
    <x v="0"/>
    <x v="0"/>
    <x v="0"/>
    <x v="0"/>
    <x v="0"/>
    <x v="0"/>
    <x v="0"/>
    <x v="0"/>
    <x v="0"/>
    <x v="0"/>
  </r>
  <r>
    <x v="0"/>
    <x v="6"/>
    <x v="10"/>
    <x v="45"/>
    <x v="2"/>
    <n v="8039.92"/>
    <n v="2045.89"/>
    <n v="10085.81"/>
    <n v="91"/>
    <n v="0"/>
    <n v="0"/>
    <n v="0"/>
    <x v="0"/>
    <x v="0"/>
    <x v="0"/>
    <x v="0"/>
    <x v="0"/>
    <x v="0"/>
    <x v="0"/>
    <x v="0"/>
    <x v="0"/>
    <x v="0"/>
  </r>
  <r>
    <x v="0"/>
    <x v="6"/>
    <x v="10"/>
    <x v="46"/>
    <x v="2"/>
    <n v="11710.22"/>
    <n v="5649.56"/>
    <n v="17359.78"/>
    <n v="164"/>
    <n v="0"/>
    <n v="0"/>
    <n v="0"/>
    <x v="0"/>
    <x v="0"/>
    <x v="0"/>
    <x v="0"/>
    <x v="0"/>
    <x v="0"/>
    <x v="0"/>
    <x v="0"/>
    <x v="0"/>
    <x v="0"/>
  </r>
  <r>
    <x v="0"/>
    <x v="6"/>
    <x v="10"/>
    <x v="47"/>
    <x v="2"/>
    <n v="4590.03"/>
    <n v="3300.88"/>
    <n v="7890.91"/>
    <n v="54"/>
    <n v="0"/>
    <n v="0"/>
    <n v="0"/>
    <x v="0"/>
    <x v="0"/>
    <x v="0"/>
    <x v="0"/>
    <x v="0"/>
    <x v="0"/>
    <x v="0"/>
    <x v="0"/>
    <x v="0"/>
    <x v="0"/>
  </r>
  <r>
    <x v="0"/>
    <x v="6"/>
    <x v="10"/>
    <x v="48"/>
    <x v="2"/>
    <n v="7438.25"/>
    <n v="1803.59"/>
    <n v="9241.84"/>
    <n v="80"/>
    <n v="33077"/>
    <n v="330770"/>
    <n v="0.28000000000000003"/>
    <x v="0"/>
    <x v="0"/>
    <x v="0"/>
    <x v="0"/>
    <x v="0"/>
    <x v="0"/>
    <x v="0"/>
    <x v="0"/>
    <x v="0"/>
    <x v="0"/>
  </r>
  <r>
    <x v="0"/>
    <x v="6"/>
    <x v="10"/>
    <x v="49"/>
    <x v="2"/>
    <n v="9757.26"/>
    <n v="3811.07"/>
    <n v="13568.33"/>
    <n v="113"/>
    <n v="67177"/>
    <n v="671770"/>
    <n v="0.2"/>
    <x v="0"/>
    <x v="0"/>
    <x v="0"/>
    <x v="0"/>
    <x v="0"/>
    <x v="0"/>
    <x v="0"/>
    <x v="0"/>
    <x v="0"/>
    <x v="0"/>
  </r>
  <r>
    <x v="0"/>
    <x v="6"/>
    <x v="10"/>
    <x v="50"/>
    <x v="2"/>
    <n v="2099.02"/>
    <n v="1108.25"/>
    <n v="3207.27"/>
    <n v="28"/>
    <n v="36177"/>
    <n v="361770"/>
    <n v="0.09"/>
    <x v="0"/>
    <x v="0"/>
    <x v="0"/>
    <x v="0"/>
    <x v="0"/>
    <x v="0"/>
    <x v="0"/>
    <x v="0"/>
    <x v="0"/>
    <x v="0"/>
  </r>
  <r>
    <x v="0"/>
    <x v="6"/>
    <x v="10"/>
    <x v="51"/>
    <x v="2"/>
    <n v="0"/>
    <n v="0"/>
    <n v="0"/>
    <n v="0"/>
    <n v="14477"/>
    <n v="144770"/>
    <n v="0"/>
    <x v="0"/>
    <x v="0"/>
    <x v="0"/>
    <x v="0"/>
    <x v="0"/>
    <x v="0"/>
    <x v="0"/>
    <x v="0"/>
    <x v="0"/>
    <x v="0"/>
  </r>
  <r>
    <x v="0"/>
    <x v="6"/>
    <x v="11"/>
    <x v="52"/>
    <x v="2"/>
    <n v="401.21"/>
    <n v="2483.16"/>
    <n v="2884.37"/>
    <n v="18"/>
    <n v="0"/>
    <n v="0"/>
    <n v="0"/>
    <x v="0"/>
    <x v="0"/>
    <x v="0"/>
    <x v="0"/>
    <x v="0"/>
    <x v="0"/>
    <x v="0"/>
    <x v="0"/>
    <x v="0"/>
    <x v="0"/>
  </r>
  <r>
    <x v="0"/>
    <x v="6"/>
    <x v="12"/>
    <x v="53"/>
    <x v="2"/>
    <n v="4185.8999999999996"/>
    <n v="0"/>
    <n v="4185.8999999999996"/>
    <n v="19"/>
    <n v="0"/>
    <n v="0"/>
    <n v="0"/>
    <x v="0"/>
    <x v="0"/>
    <x v="0"/>
    <x v="0"/>
    <x v="0"/>
    <x v="0"/>
    <x v="0"/>
    <x v="0"/>
    <x v="0"/>
    <x v="0"/>
  </r>
  <r>
    <x v="0"/>
    <x v="6"/>
    <x v="12"/>
    <x v="55"/>
    <x v="2"/>
    <n v="0"/>
    <n v="0"/>
    <n v="0"/>
    <n v="0"/>
    <n v="0"/>
    <n v="0"/>
    <n v="0"/>
    <x v="0"/>
    <x v="0"/>
    <x v="0"/>
    <x v="0"/>
    <x v="0"/>
    <x v="0"/>
    <x v="0"/>
    <x v="0"/>
    <x v="0"/>
    <x v="0"/>
  </r>
  <r>
    <x v="0"/>
    <x v="6"/>
    <x v="13"/>
    <x v="56"/>
    <x v="2"/>
    <n v="915.3"/>
    <n v="0"/>
    <n v="915.3"/>
    <n v="7"/>
    <n v="0"/>
    <n v="0"/>
    <n v="0"/>
    <x v="0"/>
    <x v="0"/>
    <x v="0"/>
    <x v="0"/>
    <x v="0"/>
    <x v="0"/>
    <x v="0"/>
    <x v="0"/>
    <x v="0"/>
    <x v="0"/>
  </r>
  <r>
    <x v="0"/>
    <x v="6"/>
    <x v="13"/>
    <x v="57"/>
    <x v="2"/>
    <n v="745.2"/>
    <n v="0"/>
    <n v="745.2"/>
    <n v="6"/>
    <n v="24273"/>
    <n v="242730"/>
    <n v="0.03"/>
    <x v="0"/>
    <x v="0"/>
    <x v="0"/>
    <x v="0"/>
    <x v="0"/>
    <x v="0"/>
    <x v="0"/>
    <x v="0"/>
    <x v="0"/>
    <x v="0"/>
  </r>
  <r>
    <x v="0"/>
    <x v="6"/>
    <x v="13"/>
    <x v="58"/>
    <x v="2"/>
    <n v="7837.5"/>
    <n v="2578.69"/>
    <n v="10416.19"/>
    <n v="74"/>
    <n v="0"/>
    <n v="0"/>
    <n v="0"/>
    <x v="0"/>
    <x v="0"/>
    <x v="0"/>
    <x v="0"/>
    <x v="0"/>
    <x v="0"/>
    <x v="0"/>
    <x v="0"/>
    <x v="0"/>
    <x v="0"/>
  </r>
  <r>
    <x v="0"/>
    <x v="6"/>
    <x v="34"/>
    <x v="129"/>
    <x v="2"/>
    <n v="25.09"/>
    <n v="225.81"/>
    <n v="250.9"/>
    <n v="1"/>
    <e v="#N/A"/>
    <e v="#N/A"/>
    <n v="0"/>
    <x v="0"/>
    <x v="0"/>
    <x v="0"/>
    <x v="0"/>
    <x v="0"/>
    <x v="0"/>
    <x v="0"/>
    <x v="0"/>
    <x v="0"/>
    <x v="0"/>
  </r>
  <r>
    <x v="0"/>
    <x v="6"/>
    <x v="14"/>
    <x v="130"/>
    <x v="2"/>
    <n v="10668.66"/>
    <n v="143383.70000000001"/>
    <n v="154052.36000000002"/>
    <n v="1250"/>
    <e v="#N/A"/>
    <e v="#N/A"/>
    <n v="0"/>
    <x v="0"/>
    <x v="0"/>
    <x v="0"/>
    <x v="0"/>
    <x v="0"/>
    <x v="0"/>
    <x v="0"/>
    <x v="0"/>
    <x v="0"/>
    <x v="0"/>
  </r>
  <r>
    <x v="0"/>
    <x v="6"/>
    <x v="15"/>
    <x v="60"/>
    <x v="2"/>
    <n v="3614.58"/>
    <n v="1150.92"/>
    <n v="4765.5"/>
    <n v="14"/>
    <n v="0"/>
    <n v="0"/>
    <n v="0"/>
    <x v="0"/>
    <x v="0"/>
    <x v="0"/>
    <x v="0"/>
    <x v="0"/>
    <x v="0"/>
    <x v="0"/>
    <x v="0"/>
    <x v="0"/>
    <x v="0"/>
  </r>
  <r>
    <x v="0"/>
    <x v="6"/>
    <x v="16"/>
    <x v="61"/>
    <x v="2"/>
    <n v="437.07"/>
    <n v="884.03"/>
    <n v="1321.1"/>
    <n v="38"/>
    <n v="0"/>
    <n v="0"/>
    <n v="0"/>
    <x v="0"/>
    <x v="0"/>
    <x v="0"/>
    <x v="0"/>
    <x v="0"/>
    <x v="0"/>
    <x v="0"/>
    <x v="0"/>
    <x v="0"/>
    <x v="0"/>
  </r>
  <r>
    <x v="0"/>
    <x v="6"/>
    <x v="17"/>
    <x v="62"/>
    <x v="2"/>
    <n v="22240.65"/>
    <n v="21330.14"/>
    <n v="43570.79"/>
    <n v="374"/>
    <n v="0"/>
    <n v="0"/>
    <n v="0"/>
    <x v="0"/>
    <x v="0"/>
    <x v="0"/>
    <x v="0"/>
    <x v="0"/>
    <x v="0"/>
    <x v="0"/>
    <x v="0"/>
    <x v="0"/>
    <x v="0"/>
  </r>
  <r>
    <x v="0"/>
    <x v="6"/>
    <x v="17"/>
    <x v="63"/>
    <x v="2"/>
    <n v="10915.17"/>
    <n v="12740.73"/>
    <n v="23655.9"/>
    <n v="184"/>
    <n v="0"/>
    <n v="0"/>
    <n v="0"/>
    <x v="0"/>
    <x v="0"/>
    <x v="0"/>
    <x v="0"/>
    <x v="0"/>
    <x v="0"/>
    <x v="0"/>
    <x v="0"/>
    <x v="0"/>
    <x v="0"/>
  </r>
  <r>
    <x v="0"/>
    <x v="6"/>
    <x v="18"/>
    <x v="64"/>
    <x v="2"/>
    <n v="33166.82"/>
    <n v="85247.12"/>
    <n v="118413.94"/>
    <n v="1048"/>
    <n v="22723"/>
    <n v="159061"/>
    <n v="5.21"/>
    <x v="0"/>
    <x v="0"/>
    <x v="0"/>
    <x v="0"/>
    <x v="0"/>
    <x v="0"/>
    <x v="0"/>
    <x v="0"/>
    <x v="0"/>
    <x v="0"/>
  </r>
  <r>
    <x v="0"/>
    <x v="6"/>
    <x v="19"/>
    <x v="66"/>
    <x v="2"/>
    <n v="6068.96"/>
    <n v="2528.25"/>
    <n v="8597.2099999999991"/>
    <n v="59"/>
    <n v="0"/>
    <n v="0"/>
    <n v="0"/>
    <x v="0"/>
    <x v="0"/>
    <x v="0"/>
    <x v="0"/>
    <x v="0"/>
    <x v="0"/>
    <x v="0"/>
    <x v="0"/>
    <x v="0"/>
    <x v="0"/>
  </r>
  <r>
    <x v="0"/>
    <x v="6"/>
    <x v="20"/>
    <x v="67"/>
    <x v="2"/>
    <n v="7080.55"/>
    <n v="10032.379999999999"/>
    <n v="17112.93"/>
    <n v="136"/>
    <n v="0"/>
    <n v="0"/>
    <n v="0"/>
    <x v="0"/>
    <x v="0"/>
    <x v="0"/>
    <x v="0"/>
    <x v="0"/>
    <x v="0"/>
    <x v="0"/>
    <x v="0"/>
    <x v="0"/>
    <x v="0"/>
  </r>
  <r>
    <x v="0"/>
    <x v="6"/>
    <x v="20"/>
    <x v="68"/>
    <x v="2"/>
    <n v="48486.22"/>
    <n v="43934.51"/>
    <n v="92420.73000000001"/>
    <n v="439"/>
    <n v="0"/>
    <n v="0"/>
    <n v="0"/>
    <x v="0"/>
    <x v="0"/>
    <x v="0"/>
    <x v="0"/>
    <x v="0"/>
    <x v="0"/>
    <x v="0"/>
    <x v="0"/>
    <x v="0"/>
    <x v="0"/>
  </r>
  <r>
    <x v="0"/>
    <x v="6"/>
    <x v="21"/>
    <x v="69"/>
    <x v="2"/>
    <n v="22705.78"/>
    <n v="41647.629999999997"/>
    <n v="64353.409999999996"/>
    <n v="482"/>
    <n v="31000"/>
    <n v="310000"/>
    <n v="2.08"/>
    <x v="0"/>
    <x v="0"/>
    <x v="0"/>
    <x v="0"/>
    <x v="0"/>
    <x v="0"/>
    <x v="0"/>
    <x v="0"/>
    <x v="0"/>
    <x v="0"/>
  </r>
  <r>
    <x v="0"/>
    <x v="6"/>
    <x v="21"/>
    <x v="70"/>
    <x v="2"/>
    <n v="6691.84"/>
    <n v="4574.5200000000004"/>
    <n v="11266.36"/>
    <n v="95"/>
    <n v="62000"/>
    <n v="620000"/>
    <n v="0.18"/>
    <x v="0"/>
    <x v="0"/>
    <x v="0"/>
    <x v="0"/>
    <x v="0"/>
    <x v="0"/>
    <x v="0"/>
    <x v="0"/>
    <x v="0"/>
    <x v="0"/>
  </r>
  <r>
    <x v="0"/>
    <x v="6"/>
    <x v="21"/>
    <x v="71"/>
    <x v="2"/>
    <n v="28115.64"/>
    <n v="25616.54"/>
    <n v="53732.18"/>
    <n v="453"/>
    <n v="50623"/>
    <n v="506230"/>
    <n v="1.06"/>
    <x v="0"/>
    <x v="0"/>
    <x v="0"/>
    <x v="0"/>
    <x v="0"/>
    <x v="0"/>
    <x v="0"/>
    <x v="0"/>
    <x v="0"/>
    <x v="0"/>
  </r>
  <r>
    <x v="0"/>
    <x v="6"/>
    <x v="21"/>
    <x v="72"/>
    <x v="2"/>
    <n v="22742.37"/>
    <n v="28197.96"/>
    <n v="50940.33"/>
    <n v="429"/>
    <n v="29977"/>
    <n v="299770"/>
    <n v="1.7"/>
    <x v="0"/>
    <x v="0"/>
    <x v="0"/>
    <x v="0"/>
    <x v="0"/>
    <x v="0"/>
    <x v="0"/>
    <x v="0"/>
    <x v="0"/>
    <x v="0"/>
  </r>
  <r>
    <x v="0"/>
    <x v="6"/>
    <x v="21"/>
    <x v="73"/>
    <x v="2"/>
    <n v="10536.96"/>
    <n v="16084.74"/>
    <n v="26621.699999999997"/>
    <n v="242"/>
    <n v="27900"/>
    <n v="279000"/>
    <n v="0.95"/>
    <x v="0"/>
    <x v="0"/>
    <x v="0"/>
    <x v="0"/>
    <x v="0"/>
    <x v="0"/>
    <x v="0"/>
    <x v="0"/>
    <x v="0"/>
    <x v="0"/>
  </r>
  <r>
    <x v="0"/>
    <x v="6"/>
    <x v="21"/>
    <x v="137"/>
    <x v="2"/>
    <n v="17449.759999999998"/>
    <n v="12293.8"/>
    <n v="29743.559999999998"/>
    <n v="225"/>
    <e v="#N/A"/>
    <e v="#N/A"/>
    <n v="0"/>
    <x v="0"/>
    <x v="0"/>
    <x v="0"/>
    <x v="0"/>
    <x v="0"/>
    <x v="0"/>
    <x v="0"/>
    <x v="0"/>
    <x v="0"/>
    <x v="0"/>
  </r>
  <r>
    <x v="0"/>
    <x v="6"/>
    <x v="21"/>
    <x v="142"/>
    <x v="2"/>
    <n v="6304.2"/>
    <n v="7799.35"/>
    <n v="14103.55"/>
    <n v="94"/>
    <e v="#N/A"/>
    <e v="#N/A"/>
    <n v="0"/>
    <x v="0"/>
    <x v="0"/>
    <x v="0"/>
    <x v="0"/>
    <x v="0"/>
    <x v="0"/>
    <x v="0"/>
    <x v="0"/>
    <x v="0"/>
    <x v="0"/>
  </r>
  <r>
    <x v="0"/>
    <x v="6"/>
    <x v="22"/>
    <x v="74"/>
    <x v="2"/>
    <n v="1549.6"/>
    <n v="1092.81"/>
    <n v="2642.41"/>
    <n v="21"/>
    <n v="13423"/>
    <n v="134230"/>
    <n v="0.2"/>
    <x v="0"/>
    <x v="0"/>
    <x v="0"/>
    <x v="0"/>
    <x v="0"/>
    <x v="0"/>
    <x v="0"/>
    <x v="0"/>
    <x v="0"/>
    <x v="0"/>
  </r>
  <r>
    <x v="0"/>
    <x v="6"/>
    <x v="22"/>
    <x v="75"/>
    <x v="2"/>
    <n v="2230.56"/>
    <n v="1513.03"/>
    <n v="3743.59"/>
    <n v="23"/>
    <n v="14477"/>
    <n v="144770"/>
    <n v="0.26"/>
    <x v="0"/>
    <x v="0"/>
    <x v="0"/>
    <x v="0"/>
    <x v="0"/>
    <x v="0"/>
    <x v="0"/>
    <x v="0"/>
    <x v="0"/>
    <x v="0"/>
  </r>
  <r>
    <x v="0"/>
    <x v="6"/>
    <x v="22"/>
    <x v="72"/>
    <x v="2"/>
    <n v="0"/>
    <n v="0"/>
    <n v="0"/>
    <n v="0"/>
    <n v="29977"/>
    <n v="299770"/>
    <n v="0"/>
    <x v="0"/>
    <x v="0"/>
    <x v="0"/>
    <x v="0"/>
    <x v="0"/>
    <x v="0"/>
    <x v="0"/>
    <x v="0"/>
    <x v="0"/>
    <x v="0"/>
  </r>
  <r>
    <x v="0"/>
    <x v="6"/>
    <x v="22"/>
    <x v="76"/>
    <x v="2"/>
    <n v="1264.8699999999999"/>
    <n v="5500.76"/>
    <n v="6765.63"/>
    <n v="63"/>
    <n v="13950"/>
    <n v="139500"/>
    <n v="0.48"/>
    <x v="0"/>
    <x v="0"/>
    <x v="0"/>
    <x v="0"/>
    <x v="0"/>
    <x v="0"/>
    <x v="0"/>
    <x v="0"/>
    <x v="0"/>
    <x v="0"/>
  </r>
  <r>
    <x v="0"/>
    <x v="6"/>
    <x v="22"/>
    <x v="121"/>
    <x v="2"/>
    <n v="2943.33"/>
    <n v="3437.89"/>
    <n v="6381.2199999999993"/>
    <n v="57"/>
    <e v="#N/A"/>
    <e v="#N/A"/>
    <n v="0"/>
    <x v="0"/>
    <x v="0"/>
    <x v="0"/>
    <x v="0"/>
    <x v="0"/>
    <x v="0"/>
    <x v="0"/>
    <x v="0"/>
    <x v="0"/>
    <x v="0"/>
  </r>
  <r>
    <x v="0"/>
    <x v="6"/>
    <x v="22"/>
    <x v="137"/>
    <x v="2"/>
    <n v="0"/>
    <n v="0"/>
    <n v="0"/>
    <n v="0"/>
    <e v="#N/A"/>
    <e v="#N/A"/>
    <n v="0"/>
    <x v="0"/>
    <x v="0"/>
    <x v="0"/>
    <x v="0"/>
    <x v="0"/>
    <x v="0"/>
    <x v="0"/>
    <x v="0"/>
    <x v="0"/>
    <x v="0"/>
  </r>
  <r>
    <x v="0"/>
    <x v="6"/>
    <x v="23"/>
    <x v="77"/>
    <x v="2"/>
    <n v="0"/>
    <n v="0"/>
    <n v="0"/>
    <n v="0"/>
    <n v="0"/>
    <n v="0"/>
    <n v="0"/>
    <x v="0"/>
    <x v="0"/>
    <x v="0"/>
    <x v="0"/>
    <x v="0"/>
    <x v="0"/>
    <x v="0"/>
    <x v="0"/>
    <x v="0"/>
    <x v="0"/>
  </r>
  <r>
    <x v="0"/>
    <x v="6"/>
    <x v="24"/>
    <x v="78"/>
    <x v="2"/>
    <n v="3785.78"/>
    <n v="1916.36"/>
    <n v="5702.14"/>
    <n v="45"/>
    <n v="20677"/>
    <n v="144739"/>
    <n v="0.28000000000000003"/>
    <x v="0"/>
    <x v="0"/>
    <x v="0"/>
    <x v="0"/>
    <x v="0"/>
    <x v="0"/>
    <x v="0"/>
    <x v="0"/>
    <x v="0"/>
    <x v="0"/>
  </r>
  <r>
    <x v="0"/>
    <x v="6"/>
    <x v="24"/>
    <x v="79"/>
    <x v="2"/>
    <n v="225"/>
    <n v="0"/>
    <n v="225"/>
    <n v="1"/>
    <n v="20150"/>
    <n v="141050"/>
    <n v="0.01"/>
    <x v="0"/>
    <x v="0"/>
    <x v="0"/>
    <x v="0"/>
    <x v="0"/>
    <x v="0"/>
    <x v="0"/>
    <x v="0"/>
    <x v="0"/>
    <x v="0"/>
  </r>
  <r>
    <x v="0"/>
    <x v="6"/>
    <x v="24"/>
    <x v="81"/>
    <x v="2"/>
    <n v="45.33"/>
    <n v="408"/>
    <n v="453.33"/>
    <n v="5"/>
    <n v="18600"/>
    <n v="130200"/>
    <n v="0.02"/>
    <x v="0"/>
    <x v="0"/>
    <x v="0"/>
    <x v="0"/>
    <x v="0"/>
    <x v="0"/>
    <x v="0"/>
    <x v="0"/>
    <x v="0"/>
    <x v="0"/>
  </r>
  <r>
    <x v="0"/>
    <x v="6"/>
    <x v="24"/>
    <x v="82"/>
    <x v="2"/>
    <n v="3436.69"/>
    <n v="1600.11"/>
    <n v="5036.8"/>
    <n v="35"/>
    <n v="18600"/>
    <n v="130200"/>
    <n v="0.27"/>
    <x v="0"/>
    <x v="0"/>
    <x v="0"/>
    <x v="0"/>
    <x v="0"/>
    <x v="0"/>
    <x v="0"/>
    <x v="0"/>
    <x v="0"/>
    <x v="0"/>
  </r>
  <r>
    <x v="0"/>
    <x v="6"/>
    <x v="24"/>
    <x v="122"/>
    <x v="2"/>
    <n v="499.5"/>
    <n v="0"/>
    <n v="499.5"/>
    <n v="5"/>
    <e v="#N/A"/>
    <e v="#N/A"/>
    <n v="0"/>
    <x v="0"/>
    <x v="0"/>
    <x v="0"/>
    <x v="0"/>
    <x v="0"/>
    <x v="0"/>
    <x v="0"/>
    <x v="0"/>
    <x v="0"/>
    <x v="0"/>
  </r>
  <r>
    <x v="0"/>
    <x v="6"/>
    <x v="24"/>
    <x v="123"/>
    <x v="2"/>
    <n v="0"/>
    <n v="0"/>
    <n v="0"/>
    <n v="0"/>
    <n v="29977"/>
    <n v="209839"/>
    <n v="0"/>
    <x v="0"/>
    <x v="0"/>
    <x v="0"/>
    <x v="0"/>
    <x v="0"/>
    <x v="0"/>
    <x v="0"/>
    <x v="0"/>
    <x v="0"/>
    <x v="0"/>
  </r>
  <r>
    <x v="0"/>
    <x v="6"/>
    <x v="24"/>
    <x v="85"/>
    <x v="2"/>
    <n v="0"/>
    <n v="0"/>
    <n v="0"/>
    <n v="0"/>
    <n v="0"/>
    <n v="0"/>
    <n v="0"/>
    <x v="0"/>
    <x v="0"/>
    <x v="0"/>
    <x v="0"/>
    <x v="0"/>
    <x v="0"/>
    <x v="0"/>
    <x v="0"/>
    <x v="0"/>
    <x v="0"/>
  </r>
  <r>
    <x v="0"/>
    <x v="6"/>
    <x v="24"/>
    <x v="131"/>
    <x v="2"/>
    <n v="547.20000000000005"/>
    <n v="173.04"/>
    <n v="720.24"/>
    <n v="5"/>
    <e v="#N/A"/>
    <e v="#N/A"/>
    <n v="0"/>
    <x v="0"/>
    <x v="0"/>
    <x v="0"/>
    <x v="0"/>
    <x v="0"/>
    <x v="0"/>
    <x v="0"/>
    <x v="0"/>
    <x v="0"/>
    <x v="0"/>
  </r>
  <r>
    <x v="0"/>
    <x v="6"/>
    <x v="24"/>
    <x v="86"/>
    <x v="2"/>
    <n v="2716.24"/>
    <n v="965.92"/>
    <n v="3682.16"/>
    <n v="28"/>
    <n v="15500"/>
    <n v="108500"/>
    <n v="0.24"/>
    <x v="0"/>
    <x v="0"/>
    <x v="0"/>
    <x v="0"/>
    <x v="0"/>
    <x v="0"/>
    <x v="0"/>
    <x v="0"/>
    <x v="0"/>
    <x v="0"/>
  </r>
  <r>
    <x v="0"/>
    <x v="6"/>
    <x v="26"/>
    <x v="87"/>
    <x v="2"/>
    <n v="0"/>
    <n v="0"/>
    <n v="0"/>
    <n v="0"/>
    <n v="4650"/>
    <n v="32550"/>
    <n v="0"/>
    <x v="0"/>
    <x v="0"/>
    <x v="0"/>
    <x v="0"/>
    <x v="0"/>
    <x v="0"/>
    <x v="0"/>
    <x v="0"/>
    <x v="0"/>
    <x v="0"/>
  </r>
  <r>
    <x v="0"/>
    <x v="6"/>
    <x v="26"/>
    <x v="88"/>
    <x v="2"/>
    <n v="0"/>
    <n v="0"/>
    <n v="0"/>
    <n v="0"/>
    <n v="4650"/>
    <n v="32550"/>
    <n v="0"/>
    <x v="0"/>
    <x v="0"/>
    <x v="0"/>
    <x v="0"/>
    <x v="0"/>
    <x v="0"/>
    <x v="0"/>
    <x v="0"/>
    <x v="0"/>
    <x v="0"/>
  </r>
  <r>
    <x v="0"/>
    <x v="6"/>
    <x v="27"/>
    <x v="89"/>
    <x v="2"/>
    <n v="0"/>
    <n v="0"/>
    <n v="0"/>
    <n v="0"/>
    <n v="6727"/>
    <n v="47089"/>
    <n v="0"/>
    <x v="0"/>
    <x v="0"/>
    <x v="0"/>
    <x v="0"/>
    <x v="0"/>
    <x v="0"/>
    <x v="0"/>
    <x v="0"/>
    <x v="0"/>
    <x v="0"/>
  </r>
  <r>
    <x v="0"/>
    <x v="6"/>
    <x v="27"/>
    <x v="90"/>
    <x v="2"/>
    <n v="0"/>
    <n v="0"/>
    <n v="0"/>
    <n v="0"/>
    <n v="6727"/>
    <n v="47089"/>
    <n v="0"/>
    <x v="0"/>
    <x v="0"/>
    <x v="0"/>
    <x v="0"/>
    <x v="0"/>
    <x v="0"/>
    <x v="0"/>
    <x v="0"/>
    <x v="0"/>
    <x v="0"/>
  </r>
  <r>
    <x v="0"/>
    <x v="6"/>
    <x v="27"/>
    <x v="91"/>
    <x v="2"/>
    <n v="0"/>
    <n v="0"/>
    <n v="0"/>
    <n v="0"/>
    <n v="6727"/>
    <n v="47089"/>
    <n v="0"/>
    <x v="0"/>
    <x v="0"/>
    <x v="0"/>
    <x v="0"/>
    <x v="0"/>
    <x v="0"/>
    <x v="0"/>
    <x v="0"/>
    <x v="0"/>
    <x v="0"/>
  </r>
  <r>
    <x v="0"/>
    <x v="6"/>
    <x v="28"/>
    <x v="92"/>
    <x v="2"/>
    <n v="18971.2"/>
    <n v="5130.6499999999996"/>
    <n v="24101.85"/>
    <n v="73"/>
    <n v="0"/>
    <n v="0"/>
    <n v="0"/>
    <x v="0"/>
    <x v="0"/>
    <x v="0"/>
    <x v="0"/>
    <x v="0"/>
    <x v="0"/>
    <x v="0"/>
    <x v="0"/>
    <x v="0"/>
    <x v="0"/>
  </r>
  <r>
    <x v="0"/>
    <x v="6"/>
    <x v="29"/>
    <x v="93"/>
    <x v="2"/>
    <n v="23.76"/>
    <n v="213.84"/>
    <n v="237.6"/>
    <n v="3"/>
    <n v="0"/>
    <n v="0"/>
    <n v="0"/>
    <x v="0"/>
    <x v="0"/>
    <x v="0"/>
    <x v="0"/>
    <x v="0"/>
    <x v="0"/>
    <x v="0"/>
    <x v="0"/>
    <x v="0"/>
    <x v="0"/>
  </r>
  <r>
    <x v="0"/>
    <x v="6"/>
    <x v="29"/>
    <x v="94"/>
    <x v="2"/>
    <n v="1491.04"/>
    <n v="1465.27"/>
    <n v="2956.31"/>
    <n v="26"/>
    <n v="0"/>
    <n v="0"/>
    <n v="0"/>
    <x v="0"/>
    <x v="0"/>
    <x v="0"/>
    <x v="0"/>
    <x v="0"/>
    <x v="0"/>
    <x v="0"/>
    <x v="0"/>
    <x v="0"/>
    <x v="0"/>
  </r>
  <r>
    <x v="0"/>
    <x v="6"/>
    <x v="29"/>
    <x v="95"/>
    <x v="2"/>
    <n v="0"/>
    <n v="1629.72"/>
    <n v="1629.72"/>
    <n v="14"/>
    <n v="0"/>
    <n v="0"/>
    <n v="0"/>
    <x v="0"/>
    <x v="0"/>
    <x v="0"/>
    <x v="0"/>
    <x v="0"/>
    <x v="0"/>
    <x v="0"/>
    <x v="0"/>
    <x v="0"/>
    <x v="0"/>
  </r>
  <r>
    <x v="0"/>
    <x v="6"/>
    <x v="29"/>
    <x v="124"/>
    <x v="2"/>
    <n v="8132.59"/>
    <n v="11739.19"/>
    <n v="19871.78"/>
    <n v="192"/>
    <e v="#N/A"/>
    <e v="#N/A"/>
    <n v="0"/>
    <x v="0"/>
    <x v="0"/>
    <x v="0"/>
    <x v="0"/>
    <x v="0"/>
    <x v="0"/>
    <x v="0"/>
    <x v="0"/>
    <x v="0"/>
    <x v="0"/>
  </r>
  <r>
    <x v="0"/>
    <x v="6"/>
    <x v="29"/>
    <x v="96"/>
    <x v="2"/>
    <n v="11474.6"/>
    <n v="11459.07"/>
    <n v="22933.67"/>
    <n v="237"/>
    <n v="0"/>
    <n v="0"/>
    <n v="0"/>
    <x v="0"/>
    <x v="0"/>
    <x v="0"/>
    <x v="0"/>
    <x v="0"/>
    <x v="0"/>
    <x v="0"/>
    <x v="0"/>
    <x v="0"/>
    <x v="0"/>
  </r>
  <r>
    <x v="0"/>
    <x v="6"/>
    <x v="29"/>
    <x v="97"/>
    <x v="2"/>
    <n v="1921.1"/>
    <n v="10293.540000000001"/>
    <n v="12214.640000000001"/>
    <n v="111"/>
    <n v="17577"/>
    <n v="175770"/>
    <n v="0.69"/>
    <x v="0"/>
    <x v="0"/>
    <x v="0"/>
    <x v="0"/>
    <x v="0"/>
    <x v="0"/>
    <x v="0"/>
    <x v="0"/>
    <x v="0"/>
    <x v="0"/>
  </r>
  <r>
    <x v="0"/>
    <x v="6"/>
    <x v="30"/>
    <x v="98"/>
    <x v="2"/>
    <n v="0"/>
    <n v="0"/>
    <n v="0"/>
    <n v="0"/>
    <n v="36177"/>
    <n v="253239"/>
    <n v="0"/>
    <x v="0"/>
    <x v="0"/>
    <x v="0"/>
    <x v="0"/>
    <x v="0"/>
    <x v="0"/>
    <x v="0"/>
    <x v="0"/>
    <x v="0"/>
    <x v="0"/>
  </r>
  <r>
    <x v="0"/>
    <x v="6"/>
    <x v="30"/>
    <x v="99"/>
    <x v="2"/>
    <n v="0"/>
    <n v="0"/>
    <n v="0"/>
    <n v="0"/>
    <n v="16027"/>
    <n v="112189"/>
    <n v="0"/>
    <x v="0"/>
    <x v="0"/>
    <x v="0"/>
    <x v="0"/>
    <x v="0"/>
    <x v="0"/>
    <x v="0"/>
    <x v="0"/>
    <x v="0"/>
    <x v="0"/>
  </r>
  <r>
    <x v="0"/>
    <x v="6"/>
    <x v="30"/>
    <x v="100"/>
    <x v="2"/>
    <n v="0"/>
    <n v="0"/>
    <n v="0"/>
    <n v="0"/>
    <n v="14477"/>
    <n v="101339"/>
    <n v="0"/>
    <x v="0"/>
    <x v="0"/>
    <x v="0"/>
    <x v="0"/>
    <x v="0"/>
    <x v="0"/>
    <x v="0"/>
    <x v="0"/>
    <x v="0"/>
    <x v="0"/>
  </r>
  <r>
    <x v="0"/>
    <x v="6"/>
    <x v="30"/>
    <x v="101"/>
    <x v="2"/>
    <n v="0"/>
    <n v="0"/>
    <n v="0"/>
    <n v="0"/>
    <n v="10323"/>
    <n v="72261"/>
    <n v="0"/>
    <x v="0"/>
    <x v="0"/>
    <x v="0"/>
    <x v="0"/>
    <x v="0"/>
    <x v="0"/>
    <x v="0"/>
    <x v="0"/>
    <x v="0"/>
    <x v="0"/>
  </r>
  <r>
    <x v="0"/>
    <x v="6"/>
    <x v="30"/>
    <x v="102"/>
    <x v="2"/>
    <n v="0"/>
    <n v="0"/>
    <n v="0"/>
    <n v="0"/>
    <n v="0"/>
    <n v="0"/>
    <n v="0"/>
    <x v="0"/>
    <x v="0"/>
    <x v="0"/>
    <x v="0"/>
    <x v="0"/>
    <x v="0"/>
    <x v="0"/>
    <x v="0"/>
    <x v="0"/>
    <x v="0"/>
  </r>
  <r>
    <x v="0"/>
    <x v="6"/>
    <x v="30"/>
    <x v="103"/>
    <x v="2"/>
    <n v="0"/>
    <n v="0"/>
    <n v="0"/>
    <n v="0"/>
    <n v="0"/>
    <n v="0"/>
    <n v="0"/>
    <x v="0"/>
    <x v="0"/>
    <x v="0"/>
    <x v="0"/>
    <x v="0"/>
    <x v="0"/>
    <x v="0"/>
    <x v="0"/>
    <x v="0"/>
    <x v="0"/>
  </r>
  <r>
    <x v="0"/>
    <x v="6"/>
    <x v="30"/>
    <x v="105"/>
    <x v="2"/>
    <n v="1592.79"/>
    <n v="604"/>
    <n v="2196.79"/>
    <n v="17"/>
    <n v="0"/>
    <n v="0"/>
    <n v="0"/>
    <x v="0"/>
    <x v="0"/>
    <x v="0"/>
    <x v="0"/>
    <x v="0"/>
    <x v="0"/>
    <x v="0"/>
    <x v="0"/>
    <x v="0"/>
    <x v="0"/>
  </r>
  <r>
    <x v="0"/>
    <x v="6"/>
    <x v="30"/>
    <x v="106"/>
    <x v="2"/>
    <n v="0"/>
    <n v="0"/>
    <n v="0"/>
    <n v="0"/>
    <n v="17050"/>
    <n v="119350"/>
    <n v="0"/>
    <x v="0"/>
    <x v="0"/>
    <x v="0"/>
    <x v="0"/>
    <x v="0"/>
    <x v="0"/>
    <x v="0"/>
    <x v="0"/>
    <x v="0"/>
    <x v="0"/>
  </r>
  <r>
    <x v="0"/>
    <x v="6"/>
    <x v="30"/>
    <x v="138"/>
    <x v="2"/>
    <n v="0"/>
    <n v="0"/>
    <n v="0"/>
    <n v="0"/>
    <e v="#N/A"/>
    <e v="#N/A"/>
    <n v="0"/>
    <x v="0"/>
    <x v="0"/>
    <x v="0"/>
    <x v="0"/>
    <x v="0"/>
    <x v="0"/>
    <x v="0"/>
    <x v="0"/>
    <x v="0"/>
    <x v="0"/>
  </r>
  <r>
    <x v="0"/>
    <x v="6"/>
    <x v="31"/>
    <x v="107"/>
    <x v="2"/>
    <n v="0"/>
    <n v="0"/>
    <n v="0"/>
    <n v="0"/>
    <n v="0"/>
    <n v="0"/>
    <n v="0"/>
    <x v="0"/>
    <x v="0"/>
    <x v="0"/>
    <x v="0"/>
    <x v="0"/>
    <x v="0"/>
    <x v="0"/>
    <x v="0"/>
    <x v="0"/>
    <x v="0"/>
  </r>
  <r>
    <x v="0"/>
    <x v="6"/>
    <x v="31"/>
    <x v="108"/>
    <x v="2"/>
    <n v="640.38"/>
    <n v="674.06"/>
    <n v="1314.44"/>
    <n v="9"/>
    <n v="0"/>
    <n v="0"/>
    <n v="0"/>
    <x v="0"/>
    <x v="0"/>
    <x v="0"/>
    <x v="0"/>
    <x v="0"/>
    <x v="0"/>
    <x v="0"/>
    <x v="0"/>
    <x v="0"/>
    <x v="0"/>
  </r>
  <r>
    <x v="0"/>
    <x v="6"/>
    <x v="31"/>
    <x v="109"/>
    <x v="2"/>
    <n v="457.32"/>
    <n v="1451.63"/>
    <n v="1908.95"/>
    <n v="18"/>
    <n v="0"/>
    <n v="0"/>
    <n v="0"/>
    <x v="0"/>
    <x v="0"/>
    <x v="0"/>
    <x v="0"/>
    <x v="0"/>
    <x v="0"/>
    <x v="0"/>
    <x v="0"/>
    <x v="0"/>
    <x v="0"/>
  </r>
  <r>
    <x v="0"/>
    <x v="6"/>
    <x v="31"/>
    <x v="110"/>
    <x v="2"/>
    <n v="2059.3000000000002"/>
    <n v="2954.98"/>
    <n v="5014.2800000000007"/>
    <n v="40"/>
    <n v="0"/>
    <n v="0"/>
    <n v="0"/>
    <x v="0"/>
    <x v="0"/>
    <x v="0"/>
    <x v="0"/>
    <x v="0"/>
    <x v="0"/>
    <x v="0"/>
    <x v="0"/>
    <x v="0"/>
    <x v="0"/>
  </r>
  <r>
    <x v="0"/>
    <x v="6"/>
    <x v="31"/>
    <x v="111"/>
    <x v="2"/>
    <n v="310.52"/>
    <n v="1861.33"/>
    <n v="2171.85"/>
    <n v="15"/>
    <n v="0"/>
    <n v="0"/>
    <n v="0"/>
    <x v="0"/>
    <x v="0"/>
    <x v="0"/>
    <x v="0"/>
    <x v="0"/>
    <x v="0"/>
    <x v="0"/>
    <x v="0"/>
    <x v="0"/>
    <x v="0"/>
  </r>
  <r>
    <x v="0"/>
    <x v="6"/>
    <x v="31"/>
    <x v="128"/>
    <x v="2"/>
    <n v="0"/>
    <n v="125.45"/>
    <n v="125.45"/>
    <n v="1"/>
    <e v="#N/A"/>
    <e v="#N/A"/>
    <n v="0"/>
    <x v="0"/>
    <x v="0"/>
    <x v="0"/>
    <x v="0"/>
    <x v="0"/>
    <x v="0"/>
    <x v="0"/>
    <x v="0"/>
    <x v="0"/>
    <x v="0"/>
  </r>
  <r>
    <x v="0"/>
    <x v="6"/>
    <x v="31"/>
    <x v="112"/>
    <x v="2"/>
    <n v="1659.6"/>
    <n v="292.77"/>
    <n v="1952.37"/>
    <n v="13"/>
    <n v="13950"/>
    <n v="139500"/>
    <n v="0.14000000000000001"/>
    <x v="0"/>
    <x v="0"/>
    <x v="0"/>
    <x v="0"/>
    <x v="0"/>
    <x v="0"/>
    <x v="0"/>
    <x v="0"/>
    <x v="0"/>
    <x v="0"/>
  </r>
  <r>
    <x v="0"/>
    <x v="6"/>
    <x v="32"/>
    <x v="113"/>
    <x v="2"/>
    <n v="5.6"/>
    <n v="50.4"/>
    <n v="56"/>
    <n v="1"/>
    <n v="5177"/>
    <n v="36239"/>
    <n v="0.01"/>
    <x v="0"/>
    <x v="0"/>
    <x v="0"/>
    <x v="0"/>
    <x v="0"/>
    <x v="0"/>
    <x v="0"/>
    <x v="0"/>
    <x v="0"/>
    <x v="0"/>
  </r>
  <r>
    <x v="0"/>
    <x v="6"/>
    <x v="32"/>
    <x v="114"/>
    <x v="2"/>
    <n v="154.80000000000001"/>
    <n v="0"/>
    <n v="154.80000000000001"/>
    <n v="1"/>
    <n v="31000"/>
    <n v="217000"/>
    <n v="0"/>
    <x v="0"/>
    <x v="0"/>
    <x v="0"/>
    <x v="0"/>
    <x v="0"/>
    <x v="0"/>
    <x v="0"/>
    <x v="0"/>
    <x v="0"/>
    <x v="0"/>
  </r>
  <r>
    <x v="0"/>
    <x v="6"/>
    <x v="32"/>
    <x v="115"/>
    <x v="2"/>
    <n v="0"/>
    <n v="0"/>
    <n v="0"/>
    <n v="0"/>
    <n v="0"/>
    <n v="0"/>
    <n v="0"/>
    <x v="0"/>
    <x v="0"/>
    <x v="0"/>
    <x v="0"/>
    <x v="0"/>
    <x v="0"/>
    <x v="0"/>
    <x v="0"/>
    <x v="0"/>
    <x v="0"/>
  </r>
  <r>
    <x v="0"/>
    <x v="6"/>
    <x v="32"/>
    <x v="132"/>
    <x v="2"/>
    <n v="0"/>
    <n v="0"/>
    <n v="0"/>
    <n v="0"/>
    <e v="#N/A"/>
    <e v="#N/A"/>
    <n v="0"/>
    <x v="0"/>
    <x v="0"/>
    <x v="0"/>
    <x v="0"/>
    <x v="0"/>
    <x v="0"/>
    <x v="0"/>
    <x v="0"/>
    <x v="0"/>
    <x v="0"/>
  </r>
  <r>
    <x v="0"/>
    <x v="6"/>
    <x v="33"/>
    <x v="117"/>
    <x v="2"/>
    <n v="3983.14"/>
    <n v="3925.37"/>
    <n v="7908.51"/>
    <n v="44"/>
    <n v="0"/>
    <n v="0"/>
    <n v="0"/>
    <x v="0"/>
    <x v="0"/>
    <x v="0"/>
    <x v="0"/>
    <x v="0"/>
    <x v="0"/>
    <x v="0"/>
    <x v="0"/>
    <x v="0"/>
    <x v="0"/>
  </r>
  <r>
    <x v="0"/>
    <x v="6"/>
    <x v="33"/>
    <x v="118"/>
    <x v="2"/>
    <n v="369.69"/>
    <n v="2420.6799999999998"/>
    <n v="2790.37"/>
    <n v="21"/>
    <n v="0"/>
    <n v="0"/>
    <n v="0"/>
    <x v="0"/>
    <x v="0"/>
    <x v="0"/>
    <x v="0"/>
    <x v="0"/>
    <x v="0"/>
    <x v="0"/>
    <x v="0"/>
    <x v="0"/>
    <x v="0"/>
  </r>
  <r>
    <x v="0"/>
    <x v="6"/>
    <x v="33"/>
    <x v="143"/>
    <x v="2"/>
    <n v="1223.78"/>
    <n v="721.47"/>
    <n v="1945.25"/>
    <n v="20"/>
    <e v="#N/A"/>
    <e v="#N/A"/>
    <n v="0"/>
    <x v="0"/>
    <x v="0"/>
    <x v="0"/>
    <x v="0"/>
    <x v="0"/>
    <x v="0"/>
    <x v="0"/>
    <x v="0"/>
    <x v="0"/>
    <x v="0"/>
  </r>
  <r>
    <x v="0"/>
    <x v="6"/>
    <x v="33"/>
    <x v="149"/>
    <x v="2"/>
    <n v="2713.6"/>
    <n v="3017.17"/>
    <n v="5730.77"/>
    <n v="41"/>
    <e v="#N/A"/>
    <e v="#N/A"/>
    <n v="0"/>
    <x v="0"/>
    <x v="0"/>
    <x v="0"/>
    <x v="0"/>
    <x v="0"/>
    <x v="0"/>
    <x v="0"/>
    <x v="0"/>
    <x v="0"/>
    <x v="0"/>
  </r>
  <r>
    <x v="0"/>
    <x v="6"/>
    <x v="0"/>
    <x v="0"/>
    <x v="3"/>
    <n v="11963.76"/>
    <n v="8975.61"/>
    <n v="20939.370000000003"/>
    <n v="479"/>
    <n v="24475"/>
    <n v="171325"/>
    <n v="0.86"/>
    <x v="0"/>
    <x v="0"/>
    <x v="0"/>
    <x v="0"/>
    <x v="0"/>
    <x v="0"/>
    <x v="0"/>
    <x v="0"/>
    <x v="0"/>
    <x v="0"/>
  </r>
  <r>
    <x v="0"/>
    <x v="6"/>
    <x v="0"/>
    <x v="1"/>
    <x v="3"/>
    <n v="10359.959999999999"/>
    <n v="10427.120000000001"/>
    <n v="20787.080000000002"/>
    <n v="448"/>
    <n v="24383"/>
    <n v="170681"/>
    <n v="0.85"/>
    <x v="0"/>
    <x v="0"/>
    <x v="0"/>
    <x v="0"/>
    <x v="0"/>
    <x v="0"/>
    <x v="0"/>
    <x v="0"/>
    <x v="0"/>
    <x v="0"/>
  </r>
  <r>
    <x v="0"/>
    <x v="6"/>
    <x v="0"/>
    <x v="3"/>
    <x v="3"/>
    <n v="29376.97"/>
    <n v="22293.19"/>
    <n v="51670.16"/>
    <n v="1261"/>
    <n v="8437"/>
    <n v="59059"/>
    <n v="6.12"/>
    <x v="0"/>
    <x v="0"/>
    <x v="0"/>
    <x v="0"/>
    <x v="0"/>
    <x v="0"/>
    <x v="0"/>
    <x v="0"/>
    <x v="0"/>
    <x v="0"/>
  </r>
  <r>
    <x v="0"/>
    <x v="6"/>
    <x v="0"/>
    <x v="4"/>
    <x v="3"/>
    <n v="24587.85"/>
    <n v="18448.43"/>
    <n v="43036.28"/>
    <n v="911"/>
    <n v="8437"/>
    <n v="59059"/>
    <n v="5.0999999999999996"/>
    <x v="0"/>
    <x v="0"/>
    <x v="0"/>
    <x v="0"/>
    <x v="0"/>
    <x v="0"/>
    <x v="0"/>
    <x v="0"/>
    <x v="0"/>
    <x v="0"/>
  </r>
  <r>
    <x v="0"/>
    <x v="6"/>
    <x v="0"/>
    <x v="82"/>
    <x v="3"/>
    <n v="0"/>
    <n v="0"/>
    <n v="0"/>
    <n v="0"/>
    <n v="18600"/>
    <n v="130200"/>
    <n v="0"/>
    <x v="0"/>
    <x v="0"/>
    <x v="0"/>
    <x v="0"/>
    <x v="0"/>
    <x v="0"/>
    <x v="0"/>
    <x v="0"/>
    <x v="0"/>
    <x v="0"/>
  </r>
  <r>
    <x v="0"/>
    <x v="6"/>
    <x v="0"/>
    <x v="7"/>
    <x v="3"/>
    <n v="28334"/>
    <n v="13447.93"/>
    <n v="41781.93"/>
    <n v="977"/>
    <n v="5821"/>
    <n v="40747"/>
    <n v="7.18"/>
    <x v="0"/>
    <x v="0"/>
    <x v="0"/>
    <x v="0"/>
    <x v="0"/>
    <x v="0"/>
    <x v="0"/>
    <x v="0"/>
    <x v="0"/>
    <x v="0"/>
  </r>
  <r>
    <x v="0"/>
    <x v="6"/>
    <x v="0"/>
    <x v="8"/>
    <x v="3"/>
    <n v="31695.06"/>
    <n v="17352.43"/>
    <n v="49047.490000000005"/>
    <n v="1122"/>
    <n v="0"/>
    <n v="0"/>
    <n v="0"/>
    <x v="0"/>
    <x v="0"/>
    <x v="0"/>
    <x v="0"/>
    <x v="0"/>
    <x v="0"/>
    <x v="0"/>
    <x v="0"/>
    <x v="0"/>
    <x v="0"/>
  </r>
  <r>
    <x v="0"/>
    <x v="6"/>
    <x v="0"/>
    <x v="119"/>
    <x v="3"/>
    <n v="1615.82"/>
    <n v="7246.68"/>
    <n v="8862.5"/>
    <n v="208"/>
    <e v="#N/A"/>
    <e v="#N/A"/>
    <n v="0"/>
    <x v="0"/>
    <x v="0"/>
    <x v="0"/>
    <x v="0"/>
    <x v="0"/>
    <x v="0"/>
    <x v="0"/>
    <x v="0"/>
    <x v="0"/>
    <x v="0"/>
  </r>
  <r>
    <x v="0"/>
    <x v="6"/>
    <x v="0"/>
    <x v="134"/>
    <x v="3"/>
    <n v="30209.84"/>
    <n v="24034.16"/>
    <n v="54244"/>
    <n v="1263"/>
    <e v="#N/A"/>
    <e v="#N/A"/>
    <n v="0"/>
    <x v="0"/>
    <x v="0"/>
    <x v="0"/>
    <x v="0"/>
    <x v="0"/>
    <x v="0"/>
    <x v="0"/>
    <x v="0"/>
    <x v="0"/>
    <x v="0"/>
  </r>
  <r>
    <x v="0"/>
    <x v="6"/>
    <x v="0"/>
    <x v="135"/>
    <x v="3"/>
    <n v="29508.79"/>
    <n v="17428.97"/>
    <n v="46937.760000000002"/>
    <n v="1117"/>
    <e v="#N/A"/>
    <e v="#N/A"/>
    <n v="0"/>
    <x v="0"/>
    <x v="0"/>
    <x v="0"/>
    <x v="0"/>
    <x v="0"/>
    <x v="0"/>
    <x v="0"/>
    <x v="0"/>
    <x v="0"/>
    <x v="0"/>
  </r>
  <r>
    <x v="0"/>
    <x v="6"/>
    <x v="0"/>
    <x v="144"/>
    <x v="3"/>
    <n v="1123.3900000000001"/>
    <n v="583.20000000000005"/>
    <n v="1706.5900000000001"/>
    <n v="39"/>
    <e v="#N/A"/>
    <e v="#N/A"/>
    <n v="0"/>
    <x v="0"/>
    <x v="0"/>
    <x v="0"/>
    <x v="0"/>
    <x v="0"/>
    <x v="0"/>
    <x v="0"/>
    <x v="0"/>
    <x v="0"/>
    <x v="0"/>
  </r>
  <r>
    <x v="0"/>
    <x v="6"/>
    <x v="1"/>
    <x v="9"/>
    <x v="3"/>
    <n v="14145.4"/>
    <n v="18775.25"/>
    <n v="32920.65"/>
    <n v="493"/>
    <n v="0"/>
    <n v="0"/>
    <n v="0"/>
    <x v="0"/>
    <x v="0"/>
    <x v="0"/>
    <x v="0"/>
    <x v="0"/>
    <x v="0"/>
    <x v="0"/>
    <x v="0"/>
    <x v="0"/>
    <x v="0"/>
  </r>
  <r>
    <x v="0"/>
    <x v="6"/>
    <x v="1"/>
    <x v="145"/>
    <x v="3"/>
    <n v="0"/>
    <n v="0"/>
    <n v="0"/>
    <n v="0"/>
    <e v="#N/A"/>
    <e v="#N/A"/>
    <n v="0"/>
    <x v="0"/>
    <x v="0"/>
    <x v="0"/>
    <x v="0"/>
    <x v="0"/>
    <x v="0"/>
    <x v="0"/>
    <x v="0"/>
    <x v="0"/>
    <x v="0"/>
  </r>
  <r>
    <x v="0"/>
    <x v="6"/>
    <x v="1"/>
    <x v="10"/>
    <x v="3"/>
    <n v="5957.74"/>
    <n v="10844.25"/>
    <n v="16801.989999999998"/>
    <n v="276"/>
    <n v="44423"/>
    <n v="310961"/>
    <n v="0.38"/>
    <x v="0"/>
    <x v="0"/>
    <x v="0"/>
    <x v="0"/>
    <x v="0"/>
    <x v="0"/>
    <x v="0"/>
    <x v="0"/>
    <x v="0"/>
    <x v="0"/>
  </r>
  <r>
    <x v="0"/>
    <x v="6"/>
    <x v="1"/>
    <x v="78"/>
    <x v="3"/>
    <n v="1352.18"/>
    <n v="364.78"/>
    <n v="1716.96"/>
    <n v="36"/>
    <n v="20677"/>
    <n v="144739"/>
    <n v="0.08"/>
    <x v="0"/>
    <x v="0"/>
    <x v="0"/>
    <x v="0"/>
    <x v="0"/>
    <x v="0"/>
    <x v="0"/>
    <x v="0"/>
    <x v="0"/>
    <x v="0"/>
  </r>
  <r>
    <x v="0"/>
    <x v="6"/>
    <x v="1"/>
    <x v="11"/>
    <x v="3"/>
    <n v="11359.56"/>
    <n v="9525.6200000000008"/>
    <n v="20885.18"/>
    <n v="37"/>
    <n v="31000"/>
    <n v="217000"/>
    <n v="0.67"/>
    <x v="0"/>
    <x v="0"/>
    <x v="0"/>
    <x v="0"/>
    <x v="0"/>
    <x v="0"/>
    <x v="0"/>
    <x v="0"/>
    <x v="0"/>
    <x v="0"/>
  </r>
  <r>
    <x v="0"/>
    <x v="6"/>
    <x v="1"/>
    <x v="12"/>
    <x v="3"/>
    <n v="0"/>
    <n v="0"/>
    <n v="0"/>
    <n v="0"/>
    <n v="0"/>
    <n v="0"/>
    <n v="0"/>
    <x v="0"/>
    <x v="0"/>
    <x v="0"/>
    <x v="0"/>
    <x v="0"/>
    <x v="0"/>
    <x v="0"/>
    <x v="0"/>
    <x v="0"/>
    <x v="0"/>
  </r>
  <r>
    <x v="0"/>
    <x v="6"/>
    <x v="1"/>
    <x v="13"/>
    <x v="3"/>
    <n v="0"/>
    <n v="0"/>
    <n v="0"/>
    <n v="0"/>
    <n v="0"/>
    <n v="0"/>
    <n v="0"/>
    <x v="0"/>
    <x v="0"/>
    <x v="0"/>
    <x v="0"/>
    <x v="0"/>
    <x v="0"/>
    <x v="0"/>
    <x v="0"/>
    <x v="0"/>
    <x v="0"/>
  </r>
  <r>
    <x v="0"/>
    <x v="6"/>
    <x v="1"/>
    <x v="14"/>
    <x v="3"/>
    <n v="5541.23"/>
    <n v="8224.8799999999992"/>
    <n v="13766.109999999999"/>
    <n v="229"/>
    <n v="29977"/>
    <n v="209839"/>
    <n v="0.46"/>
    <x v="0"/>
    <x v="0"/>
    <x v="0"/>
    <x v="0"/>
    <x v="0"/>
    <x v="0"/>
    <x v="0"/>
    <x v="0"/>
    <x v="0"/>
    <x v="0"/>
  </r>
  <r>
    <x v="0"/>
    <x v="6"/>
    <x v="1"/>
    <x v="15"/>
    <x v="3"/>
    <n v="0"/>
    <n v="0"/>
    <n v="0"/>
    <n v="0"/>
    <n v="0"/>
    <n v="0"/>
    <n v="0"/>
    <x v="0"/>
    <x v="0"/>
    <x v="0"/>
    <x v="0"/>
    <x v="0"/>
    <x v="0"/>
    <x v="0"/>
    <x v="0"/>
    <x v="0"/>
    <x v="0"/>
  </r>
  <r>
    <x v="0"/>
    <x v="6"/>
    <x v="1"/>
    <x v="146"/>
    <x v="3"/>
    <n v="5504.4"/>
    <n v="572"/>
    <n v="6076.4"/>
    <n v="8"/>
    <e v="#N/A"/>
    <e v="#N/A"/>
    <n v="0"/>
    <x v="0"/>
    <x v="0"/>
    <x v="0"/>
    <x v="0"/>
    <x v="0"/>
    <x v="0"/>
    <x v="0"/>
    <x v="0"/>
    <x v="0"/>
    <x v="0"/>
  </r>
  <r>
    <x v="0"/>
    <x v="6"/>
    <x v="2"/>
    <x v="16"/>
    <x v="3"/>
    <n v="9893.75"/>
    <n v="7217.87"/>
    <n v="17111.62"/>
    <n v="81"/>
    <n v="43400"/>
    <n v="303800"/>
    <n v="0.39"/>
    <x v="0"/>
    <x v="0"/>
    <x v="0"/>
    <x v="0"/>
    <x v="0"/>
    <x v="0"/>
    <x v="0"/>
    <x v="0"/>
    <x v="0"/>
    <x v="0"/>
  </r>
  <r>
    <x v="0"/>
    <x v="6"/>
    <x v="2"/>
    <x v="17"/>
    <x v="3"/>
    <n v="2487.52"/>
    <n v="1537.57"/>
    <n v="4025.09"/>
    <n v="83"/>
    <n v="39277"/>
    <n v="274939"/>
    <n v="0.1"/>
    <x v="0"/>
    <x v="0"/>
    <x v="0"/>
    <x v="0"/>
    <x v="0"/>
    <x v="0"/>
    <x v="0"/>
    <x v="0"/>
    <x v="0"/>
    <x v="0"/>
  </r>
  <r>
    <x v="0"/>
    <x v="6"/>
    <x v="2"/>
    <x v="18"/>
    <x v="3"/>
    <n v="193.5"/>
    <n v="157.5"/>
    <n v="351"/>
    <n v="6"/>
    <n v="0"/>
    <n v="0"/>
    <n v="0"/>
    <x v="0"/>
    <x v="0"/>
    <x v="0"/>
    <x v="0"/>
    <x v="0"/>
    <x v="0"/>
    <x v="0"/>
    <x v="0"/>
    <x v="0"/>
    <x v="0"/>
  </r>
  <r>
    <x v="0"/>
    <x v="6"/>
    <x v="3"/>
    <x v="19"/>
    <x v="3"/>
    <n v="470.41"/>
    <n v="1858.79"/>
    <n v="2329.1999999999998"/>
    <n v="18"/>
    <n v="31000"/>
    <n v="310000"/>
    <n v="0.08"/>
    <x v="0"/>
    <x v="0"/>
    <x v="0"/>
    <x v="0"/>
    <x v="0"/>
    <x v="0"/>
    <x v="0"/>
    <x v="0"/>
    <x v="0"/>
    <x v="0"/>
  </r>
  <r>
    <x v="0"/>
    <x v="6"/>
    <x v="3"/>
    <x v="20"/>
    <x v="3"/>
    <n v="1209.5999999999999"/>
    <n v="644.15"/>
    <n v="1853.75"/>
    <n v="11"/>
    <n v="0"/>
    <n v="0"/>
    <n v="0"/>
    <x v="0"/>
    <x v="0"/>
    <x v="0"/>
    <x v="0"/>
    <x v="0"/>
    <x v="0"/>
    <x v="0"/>
    <x v="0"/>
    <x v="0"/>
    <x v="0"/>
  </r>
  <r>
    <x v="0"/>
    <x v="6"/>
    <x v="3"/>
    <x v="21"/>
    <x v="3"/>
    <n v="440.12"/>
    <n v="257.14"/>
    <n v="697.26"/>
    <n v="26"/>
    <n v="62000"/>
    <n v="620000"/>
    <n v="0.01"/>
    <x v="0"/>
    <x v="0"/>
    <x v="0"/>
    <x v="0"/>
    <x v="0"/>
    <x v="0"/>
    <x v="0"/>
    <x v="0"/>
    <x v="0"/>
    <x v="0"/>
  </r>
  <r>
    <x v="0"/>
    <x v="6"/>
    <x v="3"/>
    <x v="147"/>
    <x v="3"/>
    <n v="50.4"/>
    <n v="0"/>
    <n v="50.4"/>
    <n v="1"/>
    <e v="#N/A"/>
    <e v="#N/A"/>
    <n v="0"/>
    <x v="0"/>
    <x v="0"/>
    <x v="0"/>
    <x v="0"/>
    <x v="0"/>
    <x v="0"/>
    <x v="0"/>
    <x v="0"/>
    <x v="0"/>
    <x v="0"/>
  </r>
  <r>
    <x v="0"/>
    <x v="6"/>
    <x v="4"/>
    <x v="23"/>
    <x v="3"/>
    <n v="0"/>
    <n v="0"/>
    <n v="0"/>
    <n v="0"/>
    <n v="12710"/>
    <n v="88970"/>
    <n v="0"/>
    <x v="0"/>
    <x v="0"/>
    <x v="0"/>
    <x v="0"/>
    <x v="0"/>
    <x v="0"/>
    <x v="0"/>
    <x v="0"/>
    <x v="0"/>
    <x v="0"/>
  </r>
  <r>
    <x v="0"/>
    <x v="6"/>
    <x v="4"/>
    <x v="24"/>
    <x v="3"/>
    <n v="0"/>
    <n v="0"/>
    <n v="0"/>
    <n v="0"/>
    <n v="11377"/>
    <n v="79639"/>
    <n v="0"/>
    <x v="0"/>
    <x v="0"/>
    <x v="0"/>
    <x v="0"/>
    <x v="0"/>
    <x v="0"/>
    <x v="0"/>
    <x v="0"/>
    <x v="0"/>
    <x v="0"/>
  </r>
  <r>
    <x v="0"/>
    <x v="6"/>
    <x v="4"/>
    <x v="120"/>
    <x v="3"/>
    <n v="0"/>
    <n v="0"/>
    <n v="0"/>
    <n v="0"/>
    <e v="#N/A"/>
    <e v="#N/A"/>
    <n v="0"/>
    <x v="0"/>
    <x v="0"/>
    <x v="0"/>
    <x v="0"/>
    <x v="0"/>
    <x v="0"/>
    <x v="0"/>
    <x v="0"/>
    <x v="0"/>
    <x v="0"/>
  </r>
  <r>
    <x v="0"/>
    <x v="6"/>
    <x v="4"/>
    <x v="127"/>
    <x v="3"/>
    <n v="0"/>
    <n v="0"/>
    <n v="0"/>
    <n v="0"/>
    <e v="#N/A"/>
    <e v="#N/A"/>
    <n v="0"/>
    <x v="0"/>
    <x v="0"/>
    <x v="0"/>
    <x v="0"/>
    <x v="0"/>
    <x v="0"/>
    <x v="0"/>
    <x v="0"/>
    <x v="0"/>
    <x v="0"/>
  </r>
  <r>
    <x v="0"/>
    <x v="6"/>
    <x v="4"/>
    <x v="148"/>
    <x v="3"/>
    <n v="0"/>
    <n v="0"/>
    <n v="0"/>
    <n v="0"/>
    <e v="#N/A"/>
    <e v="#N/A"/>
    <n v="0"/>
    <x v="0"/>
    <x v="0"/>
    <x v="0"/>
    <x v="0"/>
    <x v="0"/>
    <x v="0"/>
    <x v="0"/>
    <x v="0"/>
    <x v="0"/>
    <x v="0"/>
  </r>
  <r>
    <x v="0"/>
    <x v="6"/>
    <x v="5"/>
    <x v="25"/>
    <x v="3"/>
    <n v="2.4"/>
    <n v="21.6"/>
    <n v="24"/>
    <n v="1"/>
    <n v="0"/>
    <n v="0"/>
    <n v="0"/>
    <x v="0"/>
    <x v="0"/>
    <x v="0"/>
    <x v="0"/>
    <x v="0"/>
    <x v="0"/>
    <x v="0"/>
    <x v="0"/>
    <x v="0"/>
    <x v="0"/>
  </r>
  <r>
    <x v="0"/>
    <x v="6"/>
    <x v="5"/>
    <x v="26"/>
    <x v="3"/>
    <n v="0"/>
    <n v="0"/>
    <n v="0"/>
    <n v="0"/>
    <n v="0"/>
    <n v="0"/>
    <n v="0"/>
    <x v="0"/>
    <x v="0"/>
    <x v="0"/>
    <x v="0"/>
    <x v="0"/>
    <x v="0"/>
    <x v="0"/>
    <x v="0"/>
    <x v="0"/>
    <x v="0"/>
  </r>
  <r>
    <x v="0"/>
    <x v="6"/>
    <x v="5"/>
    <x v="27"/>
    <x v="3"/>
    <n v="121.29"/>
    <n v="87.27"/>
    <n v="208.56"/>
    <n v="11"/>
    <n v="16523"/>
    <n v="165230"/>
    <n v="0.01"/>
    <x v="0"/>
    <x v="0"/>
    <x v="0"/>
    <x v="0"/>
    <x v="0"/>
    <x v="0"/>
    <x v="0"/>
    <x v="0"/>
    <x v="0"/>
    <x v="0"/>
  </r>
  <r>
    <x v="0"/>
    <x v="6"/>
    <x v="5"/>
    <x v="29"/>
    <x v="3"/>
    <n v="0"/>
    <n v="0"/>
    <n v="0"/>
    <n v="0"/>
    <n v="0"/>
    <n v="0"/>
    <n v="0"/>
    <x v="0"/>
    <x v="0"/>
    <x v="0"/>
    <x v="0"/>
    <x v="0"/>
    <x v="0"/>
    <x v="0"/>
    <x v="0"/>
    <x v="0"/>
    <x v="0"/>
  </r>
  <r>
    <x v="0"/>
    <x v="6"/>
    <x v="6"/>
    <x v="30"/>
    <x v="3"/>
    <n v="10785.05"/>
    <n v="15296.71"/>
    <n v="26081.759999999998"/>
    <n v="72"/>
    <n v="0"/>
    <n v="0"/>
    <n v="0"/>
    <x v="0"/>
    <x v="0"/>
    <x v="0"/>
    <x v="0"/>
    <x v="0"/>
    <x v="0"/>
    <x v="0"/>
    <x v="0"/>
    <x v="0"/>
    <x v="0"/>
  </r>
  <r>
    <x v="0"/>
    <x v="6"/>
    <x v="6"/>
    <x v="31"/>
    <x v="3"/>
    <n v="36781.39"/>
    <n v="44380.55"/>
    <n v="81161.94"/>
    <n v="218"/>
    <n v="34100"/>
    <n v="238700"/>
    <n v="2.38"/>
    <x v="0"/>
    <x v="0"/>
    <x v="0"/>
    <x v="0"/>
    <x v="0"/>
    <x v="0"/>
    <x v="0"/>
    <x v="0"/>
    <x v="0"/>
    <x v="0"/>
  </r>
  <r>
    <x v="0"/>
    <x v="6"/>
    <x v="6"/>
    <x v="32"/>
    <x v="3"/>
    <n v="34649.300000000003"/>
    <n v="37886.81"/>
    <n v="72536.11"/>
    <n v="263"/>
    <n v="17577"/>
    <n v="123039"/>
    <n v="4.13"/>
    <x v="0"/>
    <x v="0"/>
    <x v="0"/>
    <x v="0"/>
    <x v="0"/>
    <x v="0"/>
    <x v="0"/>
    <x v="0"/>
    <x v="0"/>
    <x v="0"/>
  </r>
  <r>
    <x v="0"/>
    <x v="6"/>
    <x v="6"/>
    <x v="33"/>
    <x v="3"/>
    <n v="17348.52"/>
    <n v="13320.4"/>
    <n v="30668.92"/>
    <n v="67"/>
    <n v="0"/>
    <n v="0"/>
    <n v="0"/>
    <x v="0"/>
    <x v="0"/>
    <x v="0"/>
    <x v="0"/>
    <x v="0"/>
    <x v="0"/>
    <x v="0"/>
    <x v="0"/>
    <x v="0"/>
    <x v="0"/>
  </r>
  <r>
    <x v="0"/>
    <x v="6"/>
    <x v="6"/>
    <x v="140"/>
    <x v="3"/>
    <n v="2621.7"/>
    <n v="0"/>
    <n v="2621.7"/>
    <n v="6"/>
    <e v="#N/A"/>
    <e v="#N/A"/>
    <n v="0"/>
    <x v="0"/>
    <x v="0"/>
    <x v="0"/>
    <x v="0"/>
    <x v="0"/>
    <x v="0"/>
    <x v="0"/>
    <x v="0"/>
    <x v="0"/>
    <x v="0"/>
  </r>
  <r>
    <x v="0"/>
    <x v="6"/>
    <x v="7"/>
    <x v="34"/>
    <x v="3"/>
    <n v="0"/>
    <n v="0"/>
    <n v="0"/>
    <n v="0"/>
    <n v="67177"/>
    <n v="470239"/>
    <n v="0"/>
    <x v="0"/>
    <x v="0"/>
    <x v="0"/>
    <x v="0"/>
    <x v="0"/>
    <x v="0"/>
    <x v="0"/>
    <x v="0"/>
    <x v="0"/>
    <x v="0"/>
  </r>
  <r>
    <x v="0"/>
    <x v="6"/>
    <x v="8"/>
    <x v="35"/>
    <x v="3"/>
    <n v="1224.3900000000001"/>
    <n v="335.56"/>
    <n v="1559.95"/>
    <n v="18"/>
    <n v="0"/>
    <n v="0"/>
    <n v="0"/>
    <x v="0"/>
    <x v="0"/>
    <x v="0"/>
    <x v="0"/>
    <x v="0"/>
    <x v="0"/>
    <x v="0"/>
    <x v="0"/>
    <x v="0"/>
    <x v="0"/>
  </r>
  <r>
    <x v="0"/>
    <x v="6"/>
    <x v="8"/>
    <x v="36"/>
    <x v="3"/>
    <n v="2787.3"/>
    <n v="686.79"/>
    <n v="3474.09"/>
    <n v="40"/>
    <n v="0"/>
    <n v="0"/>
    <n v="0"/>
    <x v="0"/>
    <x v="0"/>
    <x v="0"/>
    <x v="0"/>
    <x v="0"/>
    <x v="0"/>
    <x v="0"/>
    <x v="0"/>
    <x v="0"/>
    <x v="0"/>
  </r>
  <r>
    <x v="0"/>
    <x v="6"/>
    <x v="9"/>
    <x v="37"/>
    <x v="3"/>
    <n v="23792.55"/>
    <n v="3711.09"/>
    <n v="27503.64"/>
    <n v="50"/>
    <n v="32023"/>
    <n v="224161"/>
    <n v="0.86"/>
    <x v="0"/>
    <x v="0"/>
    <x v="0"/>
    <x v="0"/>
    <x v="0"/>
    <x v="0"/>
    <x v="0"/>
    <x v="0"/>
    <x v="0"/>
    <x v="0"/>
  </r>
  <r>
    <x v="0"/>
    <x v="6"/>
    <x v="9"/>
    <x v="38"/>
    <x v="3"/>
    <n v="0"/>
    <n v="0"/>
    <n v="0"/>
    <n v="0"/>
    <n v="0"/>
    <n v="0"/>
    <n v="0"/>
    <x v="0"/>
    <x v="0"/>
    <x v="0"/>
    <x v="0"/>
    <x v="0"/>
    <x v="0"/>
    <x v="0"/>
    <x v="0"/>
    <x v="0"/>
    <x v="0"/>
  </r>
  <r>
    <x v="0"/>
    <x v="6"/>
    <x v="9"/>
    <x v="39"/>
    <x v="3"/>
    <n v="17369.8"/>
    <n v="4784.8999999999996"/>
    <n v="22154.699999999997"/>
    <n v="53"/>
    <n v="18352"/>
    <n v="128464"/>
    <n v="1.21"/>
    <x v="0"/>
    <x v="0"/>
    <x v="0"/>
    <x v="0"/>
    <x v="0"/>
    <x v="0"/>
    <x v="0"/>
    <x v="0"/>
    <x v="0"/>
    <x v="0"/>
  </r>
  <r>
    <x v="0"/>
    <x v="6"/>
    <x v="9"/>
    <x v="40"/>
    <x v="3"/>
    <n v="6508.14"/>
    <n v="4387.32"/>
    <n v="10895.46"/>
    <n v="20"/>
    <n v="28923"/>
    <n v="202461"/>
    <n v="0.38"/>
    <x v="0"/>
    <x v="0"/>
    <x v="0"/>
    <x v="0"/>
    <x v="0"/>
    <x v="0"/>
    <x v="0"/>
    <x v="0"/>
    <x v="0"/>
    <x v="0"/>
  </r>
  <r>
    <x v="0"/>
    <x v="6"/>
    <x v="9"/>
    <x v="41"/>
    <x v="3"/>
    <n v="2920.5"/>
    <n v="0"/>
    <n v="2920.5"/>
    <n v="4"/>
    <n v="0"/>
    <n v="0"/>
    <n v="0"/>
    <x v="0"/>
    <x v="0"/>
    <x v="0"/>
    <x v="0"/>
    <x v="0"/>
    <x v="0"/>
    <x v="0"/>
    <x v="0"/>
    <x v="0"/>
    <x v="0"/>
  </r>
  <r>
    <x v="0"/>
    <x v="6"/>
    <x v="10"/>
    <x v="42"/>
    <x v="3"/>
    <n v="104.46"/>
    <n v="61.44"/>
    <n v="165.89999999999998"/>
    <n v="3"/>
    <n v="0"/>
    <n v="0"/>
    <n v="0"/>
    <x v="0"/>
    <x v="0"/>
    <x v="0"/>
    <x v="0"/>
    <x v="0"/>
    <x v="0"/>
    <x v="0"/>
    <x v="0"/>
    <x v="0"/>
    <x v="0"/>
  </r>
  <r>
    <x v="0"/>
    <x v="6"/>
    <x v="10"/>
    <x v="43"/>
    <x v="3"/>
    <n v="472.2"/>
    <n v="1371.5"/>
    <n v="1843.7"/>
    <n v="10"/>
    <n v="0"/>
    <n v="0"/>
    <n v="0"/>
    <x v="0"/>
    <x v="0"/>
    <x v="0"/>
    <x v="0"/>
    <x v="0"/>
    <x v="0"/>
    <x v="0"/>
    <x v="0"/>
    <x v="0"/>
    <x v="0"/>
  </r>
  <r>
    <x v="0"/>
    <x v="6"/>
    <x v="10"/>
    <x v="44"/>
    <x v="3"/>
    <n v="1735.86"/>
    <n v="847.94"/>
    <n v="2583.8000000000002"/>
    <n v="31"/>
    <n v="23777"/>
    <n v="237770"/>
    <n v="0.11"/>
    <x v="0"/>
    <x v="0"/>
    <x v="0"/>
    <x v="0"/>
    <x v="0"/>
    <x v="0"/>
    <x v="0"/>
    <x v="0"/>
    <x v="0"/>
    <x v="0"/>
  </r>
  <r>
    <x v="0"/>
    <x v="6"/>
    <x v="10"/>
    <x v="45"/>
    <x v="3"/>
    <n v="1469.79"/>
    <n v="350.11"/>
    <n v="1819.9"/>
    <n v="22"/>
    <n v="0"/>
    <n v="0"/>
    <n v="0"/>
    <x v="0"/>
    <x v="0"/>
    <x v="0"/>
    <x v="0"/>
    <x v="0"/>
    <x v="0"/>
    <x v="0"/>
    <x v="0"/>
    <x v="0"/>
    <x v="0"/>
  </r>
  <r>
    <x v="0"/>
    <x v="6"/>
    <x v="10"/>
    <x v="46"/>
    <x v="3"/>
    <n v="829.63"/>
    <n v="922.62"/>
    <n v="1752.25"/>
    <n v="26"/>
    <n v="0"/>
    <n v="0"/>
    <n v="0"/>
    <x v="0"/>
    <x v="0"/>
    <x v="0"/>
    <x v="0"/>
    <x v="0"/>
    <x v="0"/>
    <x v="0"/>
    <x v="0"/>
    <x v="0"/>
    <x v="0"/>
  </r>
  <r>
    <x v="0"/>
    <x v="6"/>
    <x v="10"/>
    <x v="47"/>
    <x v="3"/>
    <n v="175.5"/>
    <n v="0"/>
    <n v="175.5"/>
    <n v="5"/>
    <n v="0"/>
    <n v="0"/>
    <n v="0"/>
    <x v="0"/>
    <x v="0"/>
    <x v="0"/>
    <x v="0"/>
    <x v="0"/>
    <x v="0"/>
    <x v="0"/>
    <x v="0"/>
    <x v="0"/>
    <x v="0"/>
  </r>
  <r>
    <x v="0"/>
    <x v="6"/>
    <x v="10"/>
    <x v="48"/>
    <x v="3"/>
    <n v="576.05999999999995"/>
    <n v="21.84"/>
    <n v="597.9"/>
    <n v="3"/>
    <n v="33077"/>
    <n v="330770"/>
    <n v="0.02"/>
    <x v="0"/>
    <x v="0"/>
    <x v="0"/>
    <x v="0"/>
    <x v="0"/>
    <x v="0"/>
    <x v="0"/>
    <x v="0"/>
    <x v="0"/>
    <x v="0"/>
  </r>
  <r>
    <x v="0"/>
    <x v="6"/>
    <x v="10"/>
    <x v="49"/>
    <x v="3"/>
    <n v="571.79"/>
    <n v="1496.89"/>
    <n v="2068.6800000000003"/>
    <n v="13"/>
    <n v="67177"/>
    <n v="671770"/>
    <n v="0.03"/>
    <x v="0"/>
    <x v="0"/>
    <x v="0"/>
    <x v="0"/>
    <x v="0"/>
    <x v="0"/>
    <x v="0"/>
    <x v="0"/>
    <x v="0"/>
    <x v="0"/>
  </r>
  <r>
    <x v="0"/>
    <x v="6"/>
    <x v="10"/>
    <x v="50"/>
    <x v="3"/>
    <n v="285.04000000000002"/>
    <n v="405.56"/>
    <n v="690.6"/>
    <n v="3"/>
    <n v="36177"/>
    <n v="361770"/>
    <n v="0.02"/>
    <x v="0"/>
    <x v="0"/>
    <x v="0"/>
    <x v="0"/>
    <x v="0"/>
    <x v="0"/>
    <x v="0"/>
    <x v="0"/>
    <x v="0"/>
    <x v="0"/>
  </r>
  <r>
    <x v="0"/>
    <x v="6"/>
    <x v="10"/>
    <x v="51"/>
    <x v="3"/>
    <n v="0"/>
    <n v="0"/>
    <n v="0"/>
    <n v="0"/>
    <n v="14477"/>
    <n v="144770"/>
    <n v="0"/>
    <x v="0"/>
    <x v="0"/>
    <x v="0"/>
    <x v="0"/>
    <x v="0"/>
    <x v="0"/>
    <x v="0"/>
    <x v="0"/>
    <x v="0"/>
    <x v="0"/>
  </r>
  <r>
    <x v="0"/>
    <x v="6"/>
    <x v="11"/>
    <x v="52"/>
    <x v="3"/>
    <n v="165.6"/>
    <n v="57.6"/>
    <n v="223.2"/>
    <n v="4"/>
    <n v="0"/>
    <n v="0"/>
    <n v="0"/>
    <x v="0"/>
    <x v="0"/>
    <x v="0"/>
    <x v="0"/>
    <x v="0"/>
    <x v="0"/>
    <x v="0"/>
    <x v="0"/>
    <x v="0"/>
    <x v="0"/>
  </r>
  <r>
    <x v="0"/>
    <x v="6"/>
    <x v="12"/>
    <x v="53"/>
    <x v="3"/>
    <n v="81"/>
    <n v="0"/>
    <n v="81"/>
    <n v="3"/>
    <n v="0"/>
    <n v="0"/>
    <n v="0"/>
    <x v="0"/>
    <x v="0"/>
    <x v="0"/>
    <x v="0"/>
    <x v="0"/>
    <x v="0"/>
    <x v="0"/>
    <x v="0"/>
    <x v="0"/>
    <x v="0"/>
  </r>
  <r>
    <x v="0"/>
    <x v="6"/>
    <x v="12"/>
    <x v="55"/>
    <x v="3"/>
    <n v="0"/>
    <n v="0"/>
    <n v="0"/>
    <n v="0"/>
    <n v="0"/>
    <n v="0"/>
    <n v="0"/>
    <x v="0"/>
    <x v="0"/>
    <x v="0"/>
    <x v="0"/>
    <x v="0"/>
    <x v="0"/>
    <x v="0"/>
    <x v="0"/>
    <x v="0"/>
    <x v="0"/>
  </r>
  <r>
    <x v="0"/>
    <x v="6"/>
    <x v="13"/>
    <x v="56"/>
    <x v="3"/>
    <n v="0"/>
    <n v="0"/>
    <n v="0"/>
    <n v="0"/>
    <n v="0"/>
    <n v="0"/>
    <n v="0"/>
    <x v="0"/>
    <x v="0"/>
    <x v="0"/>
    <x v="0"/>
    <x v="0"/>
    <x v="0"/>
    <x v="0"/>
    <x v="0"/>
    <x v="0"/>
    <x v="0"/>
  </r>
  <r>
    <x v="0"/>
    <x v="6"/>
    <x v="13"/>
    <x v="57"/>
    <x v="3"/>
    <n v="56.7"/>
    <n v="0"/>
    <n v="56.7"/>
    <n v="1"/>
    <n v="24273"/>
    <n v="242730"/>
    <n v="0"/>
    <x v="0"/>
    <x v="0"/>
    <x v="0"/>
    <x v="0"/>
    <x v="0"/>
    <x v="0"/>
    <x v="0"/>
    <x v="0"/>
    <x v="0"/>
    <x v="0"/>
  </r>
  <r>
    <x v="0"/>
    <x v="6"/>
    <x v="13"/>
    <x v="58"/>
    <x v="3"/>
    <n v="1220.2"/>
    <n v="2567.1"/>
    <n v="3787.3"/>
    <n v="29"/>
    <n v="0"/>
    <n v="0"/>
    <n v="0"/>
    <x v="0"/>
    <x v="0"/>
    <x v="0"/>
    <x v="0"/>
    <x v="0"/>
    <x v="0"/>
    <x v="0"/>
    <x v="0"/>
    <x v="0"/>
    <x v="0"/>
  </r>
  <r>
    <x v="0"/>
    <x v="6"/>
    <x v="34"/>
    <x v="129"/>
    <x v="3"/>
    <n v="31.2"/>
    <n v="170.3"/>
    <n v="201.5"/>
    <n v="2"/>
    <e v="#N/A"/>
    <e v="#N/A"/>
    <n v="0"/>
    <x v="0"/>
    <x v="0"/>
    <x v="0"/>
    <x v="0"/>
    <x v="0"/>
    <x v="0"/>
    <x v="0"/>
    <x v="0"/>
    <x v="0"/>
    <x v="0"/>
  </r>
  <r>
    <x v="0"/>
    <x v="6"/>
    <x v="14"/>
    <x v="130"/>
    <x v="3"/>
    <n v="320.12"/>
    <n v="1404.23"/>
    <n v="1724.35"/>
    <n v="46"/>
    <e v="#N/A"/>
    <e v="#N/A"/>
    <n v="0"/>
    <x v="0"/>
    <x v="0"/>
    <x v="0"/>
    <x v="0"/>
    <x v="0"/>
    <x v="0"/>
    <x v="0"/>
    <x v="0"/>
    <x v="0"/>
    <x v="0"/>
  </r>
  <r>
    <x v="0"/>
    <x v="6"/>
    <x v="15"/>
    <x v="60"/>
    <x v="3"/>
    <n v="0"/>
    <n v="0"/>
    <n v="0"/>
    <n v="0"/>
    <n v="0"/>
    <n v="0"/>
    <n v="0"/>
    <x v="0"/>
    <x v="0"/>
    <x v="0"/>
    <x v="0"/>
    <x v="0"/>
    <x v="0"/>
    <x v="0"/>
    <x v="0"/>
    <x v="0"/>
    <x v="0"/>
  </r>
  <r>
    <x v="0"/>
    <x v="6"/>
    <x v="16"/>
    <x v="61"/>
    <x v="3"/>
    <n v="3354.9"/>
    <n v="124.8"/>
    <n v="3479.7000000000003"/>
    <n v="5"/>
    <n v="0"/>
    <n v="0"/>
    <n v="0"/>
    <x v="0"/>
    <x v="0"/>
    <x v="0"/>
    <x v="0"/>
    <x v="0"/>
    <x v="0"/>
    <x v="0"/>
    <x v="0"/>
    <x v="0"/>
    <x v="0"/>
  </r>
  <r>
    <x v="0"/>
    <x v="6"/>
    <x v="17"/>
    <x v="62"/>
    <x v="3"/>
    <n v="131.15"/>
    <n v="76.47"/>
    <n v="207.62"/>
    <n v="26"/>
    <n v="0"/>
    <n v="0"/>
    <n v="0"/>
    <x v="0"/>
    <x v="0"/>
    <x v="0"/>
    <x v="0"/>
    <x v="0"/>
    <x v="0"/>
    <x v="0"/>
    <x v="0"/>
    <x v="0"/>
    <x v="0"/>
  </r>
  <r>
    <x v="0"/>
    <x v="6"/>
    <x v="17"/>
    <x v="63"/>
    <x v="3"/>
    <n v="406.8"/>
    <n v="630.5"/>
    <n v="1037.3"/>
    <n v="7"/>
    <n v="0"/>
    <n v="0"/>
    <n v="0"/>
    <x v="0"/>
    <x v="0"/>
    <x v="0"/>
    <x v="0"/>
    <x v="0"/>
    <x v="0"/>
    <x v="0"/>
    <x v="0"/>
    <x v="0"/>
    <x v="0"/>
  </r>
  <r>
    <x v="0"/>
    <x v="6"/>
    <x v="18"/>
    <x v="64"/>
    <x v="3"/>
    <n v="6782.91"/>
    <n v="1464.84"/>
    <n v="8247.75"/>
    <n v="81"/>
    <n v="22723"/>
    <n v="159061"/>
    <n v="0.36"/>
    <x v="0"/>
    <x v="0"/>
    <x v="0"/>
    <x v="0"/>
    <x v="0"/>
    <x v="0"/>
    <x v="0"/>
    <x v="0"/>
    <x v="0"/>
    <x v="0"/>
  </r>
  <r>
    <x v="0"/>
    <x v="6"/>
    <x v="19"/>
    <x v="66"/>
    <x v="3"/>
    <n v="50.4"/>
    <n v="0"/>
    <n v="50.4"/>
    <n v="4"/>
    <n v="0"/>
    <n v="0"/>
    <n v="0"/>
    <x v="0"/>
    <x v="0"/>
    <x v="0"/>
    <x v="0"/>
    <x v="0"/>
    <x v="0"/>
    <x v="0"/>
    <x v="0"/>
    <x v="0"/>
    <x v="0"/>
  </r>
  <r>
    <x v="0"/>
    <x v="6"/>
    <x v="20"/>
    <x v="67"/>
    <x v="3"/>
    <n v="3082.5"/>
    <n v="0"/>
    <n v="3082.5"/>
    <n v="3"/>
    <n v="0"/>
    <n v="0"/>
    <n v="0"/>
    <x v="0"/>
    <x v="0"/>
    <x v="0"/>
    <x v="0"/>
    <x v="0"/>
    <x v="0"/>
    <x v="0"/>
    <x v="0"/>
    <x v="0"/>
    <x v="0"/>
  </r>
  <r>
    <x v="0"/>
    <x v="6"/>
    <x v="20"/>
    <x v="68"/>
    <x v="3"/>
    <n v="85886.79"/>
    <n v="31038.79"/>
    <n v="116925.57999999999"/>
    <n v="68"/>
    <n v="0"/>
    <n v="0"/>
    <n v="0"/>
    <x v="0"/>
    <x v="0"/>
    <x v="0"/>
    <x v="0"/>
    <x v="0"/>
    <x v="0"/>
    <x v="0"/>
    <x v="0"/>
    <x v="0"/>
    <x v="0"/>
  </r>
  <r>
    <x v="0"/>
    <x v="6"/>
    <x v="21"/>
    <x v="69"/>
    <x v="3"/>
    <n v="3877"/>
    <n v="5667.04"/>
    <n v="9544.0400000000009"/>
    <n v="51"/>
    <n v="31000"/>
    <n v="310000"/>
    <n v="0.31"/>
    <x v="0"/>
    <x v="0"/>
    <x v="0"/>
    <x v="0"/>
    <x v="0"/>
    <x v="0"/>
    <x v="0"/>
    <x v="0"/>
    <x v="0"/>
    <x v="0"/>
  </r>
  <r>
    <x v="0"/>
    <x v="6"/>
    <x v="21"/>
    <x v="70"/>
    <x v="3"/>
    <n v="1119.1400000000001"/>
    <n v="434.93"/>
    <n v="1554.0700000000002"/>
    <n v="10"/>
    <n v="62000"/>
    <n v="620000"/>
    <n v="0.03"/>
    <x v="0"/>
    <x v="0"/>
    <x v="0"/>
    <x v="0"/>
    <x v="0"/>
    <x v="0"/>
    <x v="0"/>
    <x v="0"/>
    <x v="0"/>
    <x v="0"/>
  </r>
  <r>
    <x v="0"/>
    <x v="6"/>
    <x v="21"/>
    <x v="71"/>
    <x v="3"/>
    <n v="2707.54"/>
    <n v="1143.1600000000001"/>
    <n v="3850.7"/>
    <n v="22"/>
    <n v="50623"/>
    <n v="506230"/>
    <n v="0.08"/>
    <x v="0"/>
    <x v="0"/>
    <x v="0"/>
    <x v="0"/>
    <x v="0"/>
    <x v="0"/>
    <x v="0"/>
    <x v="0"/>
    <x v="0"/>
    <x v="0"/>
  </r>
  <r>
    <x v="0"/>
    <x v="6"/>
    <x v="21"/>
    <x v="72"/>
    <x v="3"/>
    <n v="4176.51"/>
    <n v="3391.15"/>
    <n v="7567.66"/>
    <n v="45"/>
    <n v="29977"/>
    <n v="299770"/>
    <n v="0.25"/>
    <x v="0"/>
    <x v="0"/>
    <x v="0"/>
    <x v="0"/>
    <x v="0"/>
    <x v="0"/>
    <x v="0"/>
    <x v="0"/>
    <x v="0"/>
    <x v="0"/>
  </r>
  <r>
    <x v="0"/>
    <x v="6"/>
    <x v="21"/>
    <x v="73"/>
    <x v="3"/>
    <n v="4328.0200000000004"/>
    <n v="2021.17"/>
    <n v="6349.1900000000005"/>
    <n v="33"/>
    <n v="27900"/>
    <n v="279000"/>
    <n v="0.23"/>
    <x v="0"/>
    <x v="0"/>
    <x v="0"/>
    <x v="0"/>
    <x v="0"/>
    <x v="0"/>
    <x v="0"/>
    <x v="0"/>
    <x v="0"/>
    <x v="0"/>
  </r>
  <r>
    <x v="0"/>
    <x v="6"/>
    <x v="21"/>
    <x v="137"/>
    <x v="3"/>
    <n v="4394.62"/>
    <n v="1553.78"/>
    <n v="5948.4"/>
    <n v="22"/>
    <e v="#N/A"/>
    <e v="#N/A"/>
    <n v="0"/>
    <x v="0"/>
    <x v="0"/>
    <x v="0"/>
    <x v="0"/>
    <x v="0"/>
    <x v="0"/>
    <x v="0"/>
    <x v="0"/>
    <x v="0"/>
    <x v="0"/>
  </r>
  <r>
    <x v="0"/>
    <x v="6"/>
    <x v="21"/>
    <x v="142"/>
    <x v="3"/>
    <n v="1554.04"/>
    <n v="2665.51"/>
    <n v="4219.55"/>
    <n v="13"/>
    <e v="#N/A"/>
    <e v="#N/A"/>
    <n v="0"/>
    <x v="0"/>
    <x v="0"/>
    <x v="0"/>
    <x v="0"/>
    <x v="0"/>
    <x v="0"/>
    <x v="0"/>
    <x v="0"/>
    <x v="0"/>
    <x v="0"/>
  </r>
  <r>
    <x v="0"/>
    <x v="6"/>
    <x v="22"/>
    <x v="74"/>
    <x v="3"/>
    <n v="2481.2600000000002"/>
    <n v="750.48"/>
    <n v="3231.7400000000002"/>
    <n v="18"/>
    <n v="13423"/>
    <n v="134230"/>
    <n v="0.24"/>
    <x v="0"/>
    <x v="0"/>
    <x v="0"/>
    <x v="0"/>
    <x v="0"/>
    <x v="0"/>
    <x v="0"/>
    <x v="0"/>
    <x v="0"/>
    <x v="0"/>
  </r>
  <r>
    <x v="0"/>
    <x v="6"/>
    <x v="22"/>
    <x v="75"/>
    <x v="3"/>
    <n v="1804.16"/>
    <n v="739.29"/>
    <n v="2543.4499999999998"/>
    <n v="13"/>
    <n v="14477"/>
    <n v="144770"/>
    <n v="0.18"/>
    <x v="0"/>
    <x v="0"/>
    <x v="0"/>
    <x v="0"/>
    <x v="0"/>
    <x v="0"/>
    <x v="0"/>
    <x v="0"/>
    <x v="0"/>
    <x v="0"/>
  </r>
  <r>
    <x v="0"/>
    <x v="6"/>
    <x v="22"/>
    <x v="72"/>
    <x v="3"/>
    <n v="0"/>
    <n v="0"/>
    <n v="0"/>
    <n v="0"/>
    <n v="29977"/>
    <n v="299770"/>
    <n v="0"/>
    <x v="0"/>
    <x v="0"/>
    <x v="0"/>
    <x v="0"/>
    <x v="0"/>
    <x v="0"/>
    <x v="0"/>
    <x v="0"/>
    <x v="0"/>
    <x v="0"/>
  </r>
  <r>
    <x v="0"/>
    <x v="6"/>
    <x v="22"/>
    <x v="76"/>
    <x v="3"/>
    <n v="1250.53"/>
    <n v="3287.95"/>
    <n v="4538.4799999999996"/>
    <n v="21"/>
    <n v="13950"/>
    <n v="139500"/>
    <n v="0.33"/>
    <x v="0"/>
    <x v="0"/>
    <x v="0"/>
    <x v="0"/>
    <x v="0"/>
    <x v="0"/>
    <x v="0"/>
    <x v="0"/>
    <x v="0"/>
    <x v="0"/>
  </r>
  <r>
    <x v="0"/>
    <x v="6"/>
    <x v="22"/>
    <x v="121"/>
    <x v="3"/>
    <n v="1579.76"/>
    <n v="1963.82"/>
    <n v="3543.58"/>
    <n v="15"/>
    <e v="#N/A"/>
    <e v="#N/A"/>
    <n v="0"/>
    <x v="0"/>
    <x v="0"/>
    <x v="0"/>
    <x v="0"/>
    <x v="0"/>
    <x v="0"/>
    <x v="0"/>
    <x v="0"/>
    <x v="0"/>
    <x v="0"/>
  </r>
  <r>
    <x v="0"/>
    <x v="6"/>
    <x v="22"/>
    <x v="137"/>
    <x v="3"/>
    <n v="0"/>
    <n v="0"/>
    <n v="0"/>
    <n v="0"/>
    <e v="#N/A"/>
    <e v="#N/A"/>
    <n v="0"/>
    <x v="0"/>
    <x v="0"/>
    <x v="0"/>
    <x v="0"/>
    <x v="0"/>
    <x v="0"/>
    <x v="0"/>
    <x v="0"/>
    <x v="0"/>
    <x v="0"/>
  </r>
  <r>
    <x v="0"/>
    <x v="6"/>
    <x v="23"/>
    <x v="77"/>
    <x v="3"/>
    <n v="0"/>
    <n v="0"/>
    <n v="0"/>
    <n v="0"/>
    <n v="0"/>
    <n v="0"/>
    <n v="0"/>
    <x v="0"/>
    <x v="0"/>
    <x v="0"/>
    <x v="0"/>
    <x v="0"/>
    <x v="0"/>
    <x v="0"/>
    <x v="0"/>
    <x v="0"/>
    <x v="0"/>
  </r>
  <r>
    <x v="0"/>
    <x v="6"/>
    <x v="24"/>
    <x v="78"/>
    <x v="3"/>
    <n v="18435.310000000001"/>
    <n v="12222.1"/>
    <n v="30657.410000000003"/>
    <n v="716"/>
    <n v="20677"/>
    <n v="144739"/>
    <n v="1.48"/>
    <x v="0"/>
    <x v="0"/>
    <x v="0"/>
    <x v="0"/>
    <x v="0"/>
    <x v="0"/>
    <x v="0"/>
    <x v="0"/>
    <x v="0"/>
    <x v="0"/>
  </r>
  <r>
    <x v="0"/>
    <x v="6"/>
    <x v="24"/>
    <x v="79"/>
    <x v="3"/>
    <n v="343.96"/>
    <n v="94.69"/>
    <n v="438.65"/>
    <n v="13"/>
    <n v="20150"/>
    <n v="141050"/>
    <n v="0.02"/>
    <x v="0"/>
    <x v="0"/>
    <x v="0"/>
    <x v="0"/>
    <x v="0"/>
    <x v="0"/>
    <x v="0"/>
    <x v="0"/>
    <x v="0"/>
    <x v="0"/>
  </r>
  <r>
    <x v="0"/>
    <x v="6"/>
    <x v="24"/>
    <x v="81"/>
    <x v="3"/>
    <n v="115.54"/>
    <n v="67.86"/>
    <n v="183.4"/>
    <n v="4"/>
    <n v="18600"/>
    <n v="130200"/>
    <n v="0.01"/>
    <x v="0"/>
    <x v="0"/>
    <x v="0"/>
    <x v="0"/>
    <x v="0"/>
    <x v="0"/>
    <x v="0"/>
    <x v="0"/>
    <x v="0"/>
    <x v="0"/>
  </r>
  <r>
    <x v="0"/>
    <x v="6"/>
    <x v="24"/>
    <x v="82"/>
    <x v="3"/>
    <n v="25709.01"/>
    <n v="11910.56"/>
    <n v="37619.57"/>
    <n v="967"/>
    <n v="18600"/>
    <n v="130200"/>
    <n v="2.02"/>
    <x v="0"/>
    <x v="0"/>
    <x v="0"/>
    <x v="0"/>
    <x v="0"/>
    <x v="0"/>
    <x v="0"/>
    <x v="0"/>
    <x v="0"/>
    <x v="0"/>
  </r>
  <r>
    <x v="0"/>
    <x v="6"/>
    <x v="24"/>
    <x v="122"/>
    <x v="3"/>
    <n v="948.68"/>
    <n v="569.73"/>
    <n v="1518.4099999999999"/>
    <n v="39"/>
    <e v="#N/A"/>
    <e v="#N/A"/>
    <n v="0"/>
    <x v="0"/>
    <x v="0"/>
    <x v="0"/>
    <x v="0"/>
    <x v="0"/>
    <x v="0"/>
    <x v="0"/>
    <x v="0"/>
    <x v="0"/>
    <x v="0"/>
  </r>
  <r>
    <x v="0"/>
    <x v="6"/>
    <x v="24"/>
    <x v="123"/>
    <x v="3"/>
    <n v="54"/>
    <n v="0"/>
    <n v="54"/>
    <n v="1"/>
    <n v="29977"/>
    <n v="209839"/>
    <n v="0"/>
    <x v="0"/>
    <x v="0"/>
    <x v="0"/>
    <x v="0"/>
    <x v="0"/>
    <x v="0"/>
    <x v="0"/>
    <x v="0"/>
    <x v="0"/>
    <x v="0"/>
  </r>
  <r>
    <x v="0"/>
    <x v="6"/>
    <x v="24"/>
    <x v="85"/>
    <x v="3"/>
    <n v="354.6"/>
    <n v="0"/>
    <n v="354.6"/>
    <n v="7"/>
    <n v="0"/>
    <n v="0"/>
    <n v="0"/>
    <x v="0"/>
    <x v="0"/>
    <x v="0"/>
    <x v="0"/>
    <x v="0"/>
    <x v="0"/>
    <x v="0"/>
    <x v="0"/>
    <x v="0"/>
    <x v="0"/>
  </r>
  <r>
    <x v="0"/>
    <x v="6"/>
    <x v="24"/>
    <x v="131"/>
    <x v="3"/>
    <n v="7047.92"/>
    <n v="3311.88"/>
    <n v="10359.799999999999"/>
    <n v="230"/>
    <e v="#N/A"/>
    <e v="#N/A"/>
    <n v="0"/>
    <x v="0"/>
    <x v="0"/>
    <x v="0"/>
    <x v="0"/>
    <x v="0"/>
    <x v="0"/>
    <x v="0"/>
    <x v="0"/>
    <x v="0"/>
    <x v="0"/>
  </r>
  <r>
    <x v="0"/>
    <x v="6"/>
    <x v="24"/>
    <x v="86"/>
    <x v="3"/>
    <n v="11585.47"/>
    <n v="4363.41"/>
    <n v="15948.88"/>
    <n v="364"/>
    <n v="15500"/>
    <n v="108500"/>
    <n v="1.03"/>
    <x v="0"/>
    <x v="0"/>
    <x v="0"/>
    <x v="0"/>
    <x v="0"/>
    <x v="0"/>
    <x v="0"/>
    <x v="0"/>
    <x v="0"/>
    <x v="0"/>
  </r>
  <r>
    <x v="0"/>
    <x v="6"/>
    <x v="26"/>
    <x v="87"/>
    <x v="3"/>
    <n v="0"/>
    <n v="0"/>
    <n v="0"/>
    <n v="0"/>
    <n v="4650"/>
    <n v="32550"/>
    <n v="0"/>
    <x v="0"/>
    <x v="0"/>
    <x v="0"/>
    <x v="0"/>
    <x v="0"/>
    <x v="0"/>
    <x v="0"/>
    <x v="0"/>
    <x v="0"/>
    <x v="0"/>
  </r>
  <r>
    <x v="0"/>
    <x v="6"/>
    <x v="26"/>
    <x v="88"/>
    <x v="3"/>
    <n v="0"/>
    <n v="0"/>
    <n v="0"/>
    <n v="0"/>
    <n v="4650"/>
    <n v="32550"/>
    <n v="0"/>
    <x v="0"/>
    <x v="0"/>
    <x v="0"/>
    <x v="0"/>
    <x v="0"/>
    <x v="0"/>
    <x v="0"/>
    <x v="0"/>
    <x v="0"/>
    <x v="0"/>
  </r>
  <r>
    <x v="0"/>
    <x v="6"/>
    <x v="27"/>
    <x v="89"/>
    <x v="3"/>
    <n v="0"/>
    <n v="0"/>
    <n v="0"/>
    <n v="0"/>
    <n v="6727"/>
    <n v="47089"/>
    <n v="0"/>
    <x v="0"/>
    <x v="0"/>
    <x v="0"/>
    <x v="0"/>
    <x v="0"/>
    <x v="0"/>
    <x v="0"/>
    <x v="0"/>
    <x v="0"/>
    <x v="0"/>
  </r>
  <r>
    <x v="0"/>
    <x v="6"/>
    <x v="27"/>
    <x v="90"/>
    <x v="3"/>
    <n v="0"/>
    <n v="0"/>
    <n v="0"/>
    <n v="0"/>
    <n v="6727"/>
    <n v="47089"/>
    <n v="0"/>
    <x v="0"/>
    <x v="0"/>
    <x v="0"/>
    <x v="0"/>
    <x v="0"/>
    <x v="0"/>
    <x v="0"/>
    <x v="0"/>
    <x v="0"/>
    <x v="0"/>
  </r>
  <r>
    <x v="0"/>
    <x v="6"/>
    <x v="27"/>
    <x v="91"/>
    <x v="3"/>
    <n v="0"/>
    <n v="0"/>
    <n v="0"/>
    <n v="0"/>
    <n v="6727"/>
    <n v="47089"/>
    <n v="0"/>
    <x v="0"/>
    <x v="0"/>
    <x v="0"/>
    <x v="0"/>
    <x v="0"/>
    <x v="0"/>
    <x v="0"/>
    <x v="0"/>
    <x v="0"/>
    <x v="0"/>
  </r>
  <r>
    <x v="0"/>
    <x v="6"/>
    <x v="28"/>
    <x v="92"/>
    <x v="3"/>
    <n v="54.9"/>
    <n v="5.6"/>
    <n v="60.5"/>
    <n v="2"/>
    <n v="0"/>
    <n v="0"/>
    <n v="0"/>
    <x v="0"/>
    <x v="0"/>
    <x v="0"/>
    <x v="0"/>
    <x v="0"/>
    <x v="0"/>
    <x v="0"/>
    <x v="0"/>
    <x v="0"/>
    <x v="0"/>
  </r>
  <r>
    <x v="0"/>
    <x v="6"/>
    <x v="29"/>
    <x v="93"/>
    <x v="3"/>
    <n v="1407.38"/>
    <n v="702.07"/>
    <n v="2109.4500000000003"/>
    <n v="10"/>
    <n v="0"/>
    <n v="0"/>
    <n v="0"/>
    <x v="0"/>
    <x v="0"/>
    <x v="0"/>
    <x v="0"/>
    <x v="0"/>
    <x v="0"/>
    <x v="0"/>
    <x v="0"/>
    <x v="0"/>
    <x v="0"/>
  </r>
  <r>
    <x v="0"/>
    <x v="6"/>
    <x v="29"/>
    <x v="94"/>
    <x v="3"/>
    <n v="2241.08"/>
    <n v="1833.99"/>
    <n v="4075.0699999999997"/>
    <n v="13"/>
    <n v="0"/>
    <n v="0"/>
    <n v="0"/>
    <x v="0"/>
    <x v="0"/>
    <x v="0"/>
    <x v="0"/>
    <x v="0"/>
    <x v="0"/>
    <x v="0"/>
    <x v="0"/>
    <x v="0"/>
    <x v="0"/>
  </r>
  <r>
    <x v="0"/>
    <x v="6"/>
    <x v="29"/>
    <x v="95"/>
    <x v="3"/>
    <n v="66.599999999999994"/>
    <n v="0"/>
    <n v="66.599999999999994"/>
    <n v="2"/>
    <n v="0"/>
    <n v="0"/>
    <n v="0"/>
    <x v="0"/>
    <x v="0"/>
    <x v="0"/>
    <x v="0"/>
    <x v="0"/>
    <x v="0"/>
    <x v="0"/>
    <x v="0"/>
    <x v="0"/>
    <x v="0"/>
  </r>
  <r>
    <x v="0"/>
    <x v="6"/>
    <x v="29"/>
    <x v="124"/>
    <x v="3"/>
    <n v="5452.41"/>
    <n v="4999.59"/>
    <n v="10452"/>
    <n v="52"/>
    <e v="#N/A"/>
    <e v="#N/A"/>
    <n v="0"/>
    <x v="0"/>
    <x v="0"/>
    <x v="0"/>
    <x v="0"/>
    <x v="0"/>
    <x v="0"/>
    <x v="0"/>
    <x v="0"/>
    <x v="0"/>
    <x v="0"/>
  </r>
  <r>
    <x v="0"/>
    <x v="6"/>
    <x v="29"/>
    <x v="96"/>
    <x v="3"/>
    <n v="4789.42"/>
    <n v="2880.53"/>
    <n v="7669.9500000000007"/>
    <n v="46"/>
    <n v="0"/>
    <n v="0"/>
    <n v="0"/>
    <x v="0"/>
    <x v="0"/>
    <x v="0"/>
    <x v="0"/>
    <x v="0"/>
    <x v="0"/>
    <x v="0"/>
    <x v="0"/>
    <x v="0"/>
    <x v="0"/>
  </r>
  <r>
    <x v="0"/>
    <x v="6"/>
    <x v="29"/>
    <x v="97"/>
    <x v="3"/>
    <n v="1727.51"/>
    <n v="1777.69"/>
    <n v="3505.2"/>
    <n v="14"/>
    <n v="17577"/>
    <n v="175770"/>
    <n v="0.2"/>
    <x v="0"/>
    <x v="0"/>
    <x v="0"/>
    <x v="0"/>
    <x v="0"/>
    <x v="0"/>
    <x v="0"/>
    <x v="0"/>
    <x v="0"/>
    <x v="0"/>
  </r>
  <r>
    <x v="0"/>
    <x v="6"/>
    <x v="30"/>
    <x v="98"/>
    <x v="3"/>
    <n v="6890.04"/>
    <n v="66794.789999999994"/>
    <n v="73684.829999999987"/>
    <n v="210"/>
    <n v="36177"/>
    <n v="253239"/>
    <n v="2.04"/>
    <x v="0"/>
    <x v="0"/>
    <x v="0"/>
    <x v="0"/>
    <x v="0"/>
    <x v="0"/>
    <x v="0"/>
    <x v="0"/>
    <x v="0"/>
    <x v="0"/>
  </r>
  <r>
    <x v="0"/>
    <x v="6"/>
    <x v="30"/>
    <x v="99"/>
    <x v="3"/>
    <n v="15866"/>
    <n v="88887.95"/>
    <n v="104753.95"/>
    <n v="417"/>
    <n v="16027"/>
    <n v="112189"/>
    <n v="6.54"/>
    <x v="0"/>
    <x v="0"/>
    <x v="0"/>
    <x v="0"/>
    <x v="0"/>
    <x v="0"/>
    <x v="0"/>
    <x v="0"/>
    <x v="0"/>
    <x v="0"/>
  </r>
  <r>
    <x v="0"/>
    <x v="6"/>
    <x v="30"/>
    <x v="100"/>
    <x v="3"/>
    <n v="9309.74"/>
    <n v="59158.81"/>
    <n v="68468.55"/>
    <n v="242"/>
    <n v="14477"/>
    <n v="101339"/>
    <n v="4.7300000000000004"/>
    <x v="0"/>
    <x v="0"/>
    <x v="0"/>
    <x v="0"/>
    <x v="0"/>
    <x v="0"/>
    <x v="0"/>
    <x v="0"/>
    <x v="0"/>
    <x v="0"/>
  </r>
  <r>
    <x v="0"/>
    <x v="6"/>
    <x v="30"/>
    <x v="101"/>
    <x v="3"/>
    <n v="4157.66"/>
    <n v="55109.13"/>
    <n v="59266.789999999994"/>
    <n v="206"/>
    <n v="10323"/>
    <n v="72261"/>
    <n v="5.74"/>
    <x v="0"/>
    <x v="0"/>
    <x v="0"/>
    <x v="0"/>
    <x v="0"/>
    <x v="0"/>
    <x v="0"/>
    <x v="0"/>
    <x v="0"/>
    <x v="0"/>
  </r>
  <r>
    <x v="0"/>
    <x v="6"/>
    <x v="30"/>
    <x v="102"/>
    <x v="3"/>
    <n v="4821.74"/>
    <n v="11546.01"/>
    <n v="16367.75"/>
    <n v="50"/>
    <n v="0"/>
    <n v="0"/>
    <n v="0"/>
    <x v="0"/>
    <x v="0"/>
    <x v="0"/>
    <x v="0"/>
    <x v="0"/>
    <x v="0"/>
    <x v="0"/>
    <x v="0"/>
    <x v="0"/>
    <x v="0"/>
  </r>
  <r>
    <x v="0"/>
    <x v="6"/>
    <x v="30"/>
    <x v="103"/>
    <x v="3"/>
    <n v="295.98"/>
    <n v="812.82"/>
    <n v="1108.8000000000002"/>
    <n v="5"/>
    <n v="0"/>
    <n v="0"/>
    <n v="0"/>
    <x v="0"/>
    <x v="0"/>
    <x v="0"/>
    <x v="0"/>
    <x v="0"/>
    <x v="0"/>
    <x v="0"/>
    <x v="0"/>
    <x v="0"/>
    <x v="0"/>
  </r>
  <r>
    <x v="0"/>
    <x v="6"/>
    <x v="30"/>
    <x v="105"/>
    <x v="3"/>
    <n v="215.58"/>
    <n v="149.5"/>
    <n v="365.08000000000004"/>
    <n v="4"/>
    <n v="0"/>
    <n v="0"/>
    <n v="0"/>
    <x v="0"/>
    <x v="0"/>
    <x v="0"/>
    <x v="0"/>
    <x v="0"/>
    <x v="0"/>
    <x v="0"/>
    <x v="0"/>
    <x v="0"/>
    <x v="0"/>
  </r>
  <r>
    <x v="0"/>
    <x v="6"/>
    <x v="30"/>
    <x v="106"/>
    <x v="3"/>
    <n v="1426.51"/>
    <n v="11348.26"/>
    <n v="12774.77"/>
    <n v="31"/>
    <n v="17050"/>
    <n v="119350"/>
    <n v="0.75"/>
    <x v="0"/>
    <x v="0"/>
    <x v="0"/>
    <x v="0"/>
    <x v="0"/>
    <x v="0"/>
    <x v="0"/>
    <x v="0"/>
    <x v="0"/>
    <x v="0"/>
  </r>
  <r>
    <x v="0"/>
    <x v="6"/>
    <x v="30"/>
    <x v="138"/>
    <x v="3"/>
    <n v="2009.05"/>
    <n v="24938.880000000001"/>
    <n v="26947.93"/>
    <n v="111"/>
    <e v="#N/A"/>
    <e v="#N/A"/>
    <n v="0"/>
    <x v="0"/>
    <x v="0"/>
    <x v="0"/>
    <x v="0"/>
    <x v="0"/>
    <x v="0"/>
    <x v="0"/>
    <x v="0"/>
    <x v="0"/>
    <x v="0"/>
  </r>
  <r>
    <x v="0"/>
    <x v="6"/>
    <x v="31"/>
    <x v="107"/>
    <x v="3"/>
    <n v="236.7"/>
    <n v="0"/>
    <n v="236.7"/>
    <n v="1"/>
    <n v="0"/>
    <n v="0"/>
    <n v="0"/>
    <x v="0"/>
    <x v="0"/>
    <x v="0"/>
    <x v="0"/>
    <x v="0"/>
    <x v="0"/>
    <x v="0"/>
    <x v="0"/>
    <x v="0"/>
    <x v="0"/>
  </r>
  <r>
    <x v="0"/>
    <x v="6"/>
    <x v="31"/>
    <x v="108"/>
    <x v="3"/>
    <n v="1020.06"/>
    <n v="1271.54"/>
    <n v="2291.6"/>
    <n v="15"/>
    <n v="0"/>
    <n v="0"/>
    <n v="0"/>
    <x v="0"/>
    <x v="0"/>
    <x v="0"/>
    <x v="0"/>
    <x v="0"/>
    <x v="0"/>
    <x v="0"/>
    <x v="0"/>
    <x v="0"/>
    <x v="0"/>
  </r>
  <r>
    <x v="0"/>
    <x v="6"/>
    <x v="31"/>
    <x v="109"/>
    <x v="3"/>
    <n v="636.04"/>
    <n v="2381.41"/>
    <n v="3017.45"/>
    <n v="29"/>
    <n v="0"/>
    <n v="0"/>
    <n v="0"/>
    <x v="0"/>
    <x v="0"/>
    <x v="0"/>
    <x v="0"/>
    <x v="0"/>
    <x v="0"/>
    <x v="0"/>
    <x v="0"/>
    <x v="0"/>
    <x v="0"/>
  </r>
  <r>
    <x v="0"/>
    <x v="6"/>
    <x v="31"/>
    <x v="110"/>
    <x v="3"/>
    <n v="1445.01"/>
    <n v="1337.09"/>
    <n v="2782.1"/>
    <n v="16"/>
    <n v="0"/>
    <n v="0"/>
    <n v="0"/>
    <x v="0"/>
    <x v="0"/>
    <x v="0"/>
    <x v="0"/>
    <x v="0"/>
    <x v="0"/>
    <x v="0"/>
    <x v="0"/>
    <x v="0"/>
    <x v="0"/>
  </r>
  <r>
    <x v="0"/>
    <x v="6"/>
    <x v="31"/>
    <x v="111"/>
    <x v="3"/>
    <n v="364.82"/>
    <n v="4338.68"/>
    <n v="4703.5"/>
    <n v="20"/>
    <n v="0"/>
    <n v="0"/>
    <n v="0"/>
    <x v="0"/>
    <x v="0"/>
    <x v="0"/>
    <x v="0"/>
    <x v="0"/>
    <x v="0"/>
    <x v="0"/>
    <x v="0"/>
    <x v="0"/>
    <x v="0"/>
  </r>
  <r>
    <x v="0"/>
    <x v="6"/>
    <x v="31"/>
    <x v="128"/>
    <x v="3"/>
    <n v="3.36"/>
    <n v="127.74"/>
    <n v="131.1"/>
    <n v="2"/>
    <e v="#N/A"/>
    <e v="#N/A"/>
    <n v="0"/>
    <x v="0"/>
    <x v="0"/>
    <x v="0"/>
    <x v="0"/>
    <x v="0"/>
    <x v="0"/>
    <x v="0"/>
    <x v="0"/>
    <x v="0"/>
    <x v="0"/>
  </r>
  <r>
    <x v="0"/>
    <x v="6"/>
    <x v="31"/>
    <x v="112"/>
    <x v="3"/>
    <n v="2241.94"/>
    <n v="2850.86"/>
    <n v="5092.8"/>
    <n v="78"/>
    <n v="13950"/>
    <n v="139500"/>
    <n v="0.37"/>
    <x v="0"/>
    <x v="0"/>
    <x v="0"/>
    <x v="0"/>
    <x v="0"/>
    <x v="0"/>
    <x v="0"/>
    <x v="0"/>
    <x v="0"/>
    <x v="0"/>
  </r>
  <r>
    <x v="0"/>
    <x v="6"/>
    <x v="32"/>
    <x v="113"/>
    <x v="3"/>
    <n v="36.72"/>
    <n v="262.88"/>
    <n v="299.60000000000002"/>
    <n v="3"/>
    <n v="5177"/>
    <n v="36239"/>
    <n v="0.06"/>
    <x v="0"/>
    <x v="0"/>
    <x v="0"/>
    <x v="0"/>
    <x v="0"/>
    <x v="0"/>
    <x v="0"/>
    <x v="0"/>
    <x v="0"/>
    <x v="0"/>
  </r>
  <r>
    <x v="0"/>
    <x v="6"/>
    <x v="32"/>
    <x v="114"/>
    <x v="3"/>
    <n v="4297.6899999999996"/>
    <n v="22263.24"/>
    <n v="26560.93"/>
    <n v="177"/>
    <n v="31000"/>
    <n v="217000"/>
    <n v="0.86"/>
    <x v="0"/>
    <x v="0"/>
    <x v="0"/>
    <x v="0"/>
    <x v="0"/>
    <x v="0"/>
    <x v="0"/>
    <x v="0"/>
    <x v="0"/>
    <x v="0"/>
  </r>
  <r>
    <x v="0"/>
    <x v="6"/>
    <x v="32"/>
    <x v="115"/>
    <x v="3"/>
    <n v="2556.29"/>
    <n v="10630.43"/>
    <n v="13186.720000000001"/>
    <n v="49"/>
    <n v="0"/>
    <n v="0"/>
    <n v="0"/>
    <x v="0"/>
    <x v="0"/>
    <x v="0"/>
    <x v="0"/>
    <x v="0"/>
    <x v="0"/>
    <x v="0"/>
    <x v="0"/>
    <x v="0"/>
    <x v="0"/>
  </r>
  <r>
    <x v="0"/>
    <x v="6"/>
    <x v="32"/>
    <x v="132"/>
    <x v="3"/>
    <n v="292.01"/>
    <n v="3017.25"/>
    <n v="3309.26"/>
    <n v="29"/>
    <e v="#N/A"/>
    <e v="#N/A"/>
    <n v="0"/>
    <x v="0"/>
    <x v="0"/>
    <x v="0"/>
    <x v="0"/>
    <x v="0"/>
    <x v="0"/>
    <x v="0"/>
    <x v="0"/>
    <x v="0"/>
    <x v="0"/>
  </r>
  <r>
    <x v="0"/>
    <x v="6"/>
    <x v="33"/>
    <x v="117"/>
    <x v="3"/>
    <n v="206.72"/>
    <n v="1682.76"/>
    <n v="1889.48"/>
    <n v="7"/>
    <n v="0"/>
    <n v="0"/>
    <n v="0"/>
    <x v="0"/>
    <x v="0"/>
    <x v="0"/>
    <x v="0"/>
    <x v="0"/>
    <x v="0"/>
    <x v="0"/>
    <x v="0"/>
    <x v="0"/>
    <x v="0"/>
  </r>
  <r>
    <x v="0"/>
    <x v="6"/>
    <x v="33"/>
    <x v="118"/>
    <x v="3"/>
    <n v="853.1"/>
    <n v="2145.2600000000002"/>
    <n v="2998.36"/>
    <n v="14"/>
    <n v="0"/>
    <n v="0"/>
    <n v="0"/>
    <x v="0"/>
    <x v="0"/>
    <x v="0"/>
    <x v="0"/>
    <x v="0"/>
    <x v="0"/>
    <x v="0"/>
    <x v="0"/>
    <x v="0"/>
    <x v="0"/>
  </r>
  <r>
    <x v="0"/>
    <x v="6"/>
    <x v="33"/>
    <x v="143"/>
    <x v="3"/>
    <n v="0"/>
    <n v="205.92"/>
    <n v="205.92"/>
    <n v="1"/>
    <e v="#N/A"/>
    <e v="#N/A"/>
    <n v="0"/>
    <x v="0"/>
    <x v="0"/>
    <x v="0"/>
    <x v="0"/>
    <x v="0"/>
    <x v="0"/>
    <x v="0"/>
    <x v="0"/>
    <x v="0"/>
    <x v="0"/>
  </r>
  <r>
    <x v="0"/>
    <x v="6"/>
    <x v="33"/>
    <x v="149"/>
    <x v="3"/>
    <n v="1246.97"/>
    <n v="1124.06"/>
    <n v="2371.0299999999997"/>
    <n v="10"/>
    <e v="#N/A"/>
    <e v="#N/A"/>
    <n v="0"/>
    <x v="0"/>
    <x v="0"/>
    <x v="0"/>
    <x v="0"/>
    <x v="0"/>
    <x v="0"/>
    <x v="0"/>
    <x v="0"/>
    <x v="0"/>
    <x v="0"/>
  </r>
  <r>
    <x v="0"/>
    <x v="6"/>
    <x v="0"/>
    <x v="0"/>
    <x v="4"/>
    <n v="0"/>
    <n v="0"/>
    <n v="0"/>
    <n v="0"/>
    <n v="24475"/>
    <n v="171325"/>
    <n v="0"/>
    <x v="0"/>
    <x v="0"/>
    <x v="0"/>
    <x v="0"/>
    <x v="0"/>
    <x v="0"/>
    <x v="0"/>
    <x v="0"/>
    <x v="0"/>
    <x v="0"/>
  </r>
  <r>
    <x v="0"/>
    <x v="6"/>
    <x v="0"/>
    <x v="1"/>
    <x v="4"/>
    <n v="0"/>
    <n v="0"/>
    <n v="0"/>
    <n v="0"/>
    <n v="24383"/>
    <n v="170681"/>
    <n v="0"/>
    <x v="0"/>
    <x v="0"/>
    <x v="0"/>
    <x v="0"/>
    <x v="0"/>
    <x v="0"/>
    <x v="0"/>
    <x v="0"/>
    <x v="0"/>
    <x v="0"/>
  </r>
  <r>
    <x v="0"/>
    <x v="6"/>
    <x v="0"/>
    <x v="3"/>
    <x v="4"/>
    <n v="0"/>
    <n v="0"/>
    <n v="0"/>
    <n v="0"/>
    <n v="8437"/>
    <n v="59059"/>
    <n v="0"/>
    <x v="0"/>
    <x v="0"/>
    <x v="0"/>
    <x v="0"/>
    <x v="0"/>
    <x v="0"/>
    <x v="0"/>
    <x v="0"/>
    <x v="0"/>
    <x v="0"/>
  </r>
  <r>
    <x v="0"/>
    <x v="6"/>
    <x v="0"/>
    <x v="4"/>
    <x v="4"/>
    <n v="0"/>
    <n v="0"/>
    <n v="0"/>
    <n v="0"/>
    <n v="8437"/>
    <n v="59059"/>
    <n v="0"/>
    <x v="0"/>
    <x v="0"/>
    <x v="0"/>
    <x v="0"/>
    <x v="0"/>
    <x v="0"/>
    <x v="0"/>
    <x v="0"/>
    <x v="0"/>
    <x v="0"/>
  </r>
  <r>
    <x v="0"/>
    <x v="6"/>
    <x v="0"/>
    <x v="82"/>
    <x v="4"/>
    <n v="0"/>
    <n v="0"/>
    <n v="0"/>
    <n v="0"/>
    <n v="18600"/>
    <n v="130200"/>
    <n v="0"/>
    <x v="0"/>
    <x v="0"/>
    <x v="0"/>
    <x v="0"/>
    <x v="0"/>
    <x v="0"/>
    <x v="0"/>
    <x v="0"/>
    <x v="0"/>
    <x v="0"/>
  </r>
  <r>
    <x v="0"/>
    <x v="6"/>
    <x v="0"/>
    <x v="7"/>
    <x v="4"/>
    <n v="0"/>
    <n v="0"/>
    <n v="0"/>
    <n v="0"/>
    <n v="5821"/>
    <n v="40747"/>
    <n v="0"/>
    <x v="0"/>
    <x v="0"/>
    <x v="0"/>
    <x v="0"/>
    <x v="0"/>
    <x v="0"/>
    <x v="0"/>
    <x v="0"/>
    <x v="0"/>
    <x v="0"/>
  </r>
  <r>
    <x v="0"/>
    <x v="6"/>
    <x v="0"/>
    <x v="8"/>
    <x v="4"/>
    <n v="0"/>
    <n v="0"/>
    <n v="0"/>
    <n v="0"/>
    <n v="0"/>
    <n v="0"/>
    <n v="0"/>
    <x v="0"/>
    <x v="0"/>
    <x v="0"/>
    <x v="0"/>
    <x v="0"/>
    <x v="0"/>
    <x v="0"/>
    <x v="0"/>
    <x v="0"/>
    <x v="0"/>
  </r>
  <r>
    <x v="0"/>
    <x v="6"/>
    <x v="0"/>
    <x v="119"/>
    <x v="4"/>
    <n v="0"/>
    <n v="0"/>
    <n v="0"/>
    <n v="0"/>
    <e v="#N/A"/>
    <e v="#N/A"/>
    <n v="0"/>
    <x v="0"/>
    <x v="0"/>
    <x v="0"/>
    <x v="0"/>
    <x v="0"/>
    <x v="0"/>
    <x v="0"/>
    <x v="0"/>
    <x v="0"/>
    <x v="0"/>
  </r>
  <r>
    <x v="0"/>
    <x v="6"/>
    <x v="0"/>
    <x v="134"/>
    <x v="4"/>
    <n v="0"/>
    <n v="0"/>
    <n v="0"/>
    <n v="0"/>
    <e v="#N/A"/>
    <e v="#N/A"/>
    <n v="0"/>
    <x v="0"/>
    <x v="0"/>
    <x v="0"/>
    <x v="0"/>
    <x v="0"/>
    <x v="0"/>
    <x v="0"/>
    <x v="0"/>
    <x v="0"/>
    <x v="0"/>
  </r>
  <r>
    <x v="0"/>
    <x v="6"/>
    <x v="0"/>
    <x v="135"/>
    <x v="4"/>
    <n v="0"/>
    <n v="0"/>
    <n v="0"/>
    <n v="0"/>
    <e v="#N/A"/>
    <e v="#N/A"/>
    <n v="0"/>
    <x v="0"/>
    <x v="0"/>
    <x v="0"/>
    <x v="0"/>
    <x v="0"/>
    <x v="0"/>
    <x v="0"/>
    <x v="0"/>
    <x v="0"/>
    <x v="0"/>
  </r>
  <r>
    <x v="0"/>
    <x v="6"/>
    <x v="0"/>
    <x v="144"/>
    <x v="4"/>
    <n v="0"/>
    <n v="0"/>
    <n v="0"/>
    <n v="0"/>
    <e v="#N/A"/>
    <e v="#N/A"/>
    <n v="0"/>
    <x v="0"/>
    <x v="0"/>
    <x v="0"/>
    <x v="0"/>
    <x v="0"/>
    <x v="0"/>
    <x v="0"/>
    <x v="0"/>
    <x v="0"/>
    <x v="0"/>
  </r>
  <r>
    <x v="0"/>
    <x v="6"/>
    <x v="1"/>
    <x v="9"/>
    <x v="4"/>
    <n v="26502.16"/>
    <n v="804701.2"/>
    <n v="831203.36"/>
    <n v="59"/>
    <n v="0"/>
    <n v="0"/>
    <n v="0"/>
    <x v="0"/>
    <x v="0"/>
    <x v="0"/>
    <x v="0"/>
    <x v="0"/>
    <x v="0"/>
    <x v="0"/>
    <x v="0"/>
    <x v="0"/>
    <x v="0"/>
  </r>
  <r>
    <x v="0"/>
    <x v="6"/>
    <x v="1"/>
    <x v="145"/>
    <x v="4"/>
    <n v="0"/>
    <n v="0"/>
    <n v="0"/>
    <n v="0"/>
    <e v="#N/A"/>
    <e v="#N/A"/>
    <n v="0"/>
    <x v="0"/>
    <x v="0"/>
    <x v="0"/>
    <x v="0"/>
    <x v="0"/>
    <x v="0"/>
    <x v="0"/>
    <x v="0"/>
    <x v="0"/>
    <x v="0"/>
  </r>
  <r>
    <x v="0"/>
    <x v="6"/>
    <x v="1"/>
    <x v="10"/>
    <x v="4"/>
    <n v="11510.52"/>
    <n v="539266.30000000005"/>
    <n v="550776.82000000007"/>
    <n v="51"/>
    <n v="44423"/>
    <n v="310961"/>
    <n v="12.4"/>
    <x v="0"/>
    <x v="0"/>
    <x v="0"/>
    <x v="0"/>
    <x v="0"/>
    <x v="0"/>
    <x v="0"/>
    <x v="0"/>
    <x v="0"/>
    <x v="0"/>
  </r>
  <r>
    <x v="0"/>
    <x v="6"/>
    <x v="1"/>
    <x v="78"/>
    <x v="4"/>
    <n v="0"/>
    <n v="0"/>
    <n v="0"/>
    <n v="0"/>
    <n v="20677"/>
    <n v="144739"/>
    <n v="0"/>
    <x v="0"/>
    <x v="0"/>
    <x v="0"/>
    <x v="0"/>
    <x v="0"/>
    <x v="0"/>
    <x v="0"/>
    <x v="0"/>
    <x v="0"/>
    <x v="0"/>
  </r>
  <r>
    <x v="0"/>
    <x v="6"/>
    <x v="1"/>
    <x v="11"/>
    <x v="4"/>
    <n v="0"/>
    <n v="0"/>
    <n v="0"/>
    <n v="0"/>
    <n v="31000"/>
    <n v="217000"/>
    <n v="0"/>
    <x v="0"/>
    <x v="0"/>
    <x v="0"/>
    <x v="0"/>
    <x v="0"/>
    <x v="0"/>
    <x v="0"/>
    <x v="0"/>
    <x v="0"/>
    <x v="0"/>
  </r>
  <r>
    <x v="0"/>
    <x v="6"/>
    <x v="1"/>
    <x v="12"/>
    <x v="4"/>
    <n v="0"/>
    <n v="2252"/>
    <n v="2252"/>
    <n v="1"/>
    <n v="0"/>
    <n v="0"/>
    <n v="0"/>
    <x v="0"/>
    <x v="0"/>
    <x v="0"/>
    <x v="0"/>
    <x v="0"/>
    <x v="0"/>
    <x v="0"/>
    <x v="0"/>
    <x v="0"/>
    <x v="0"/>
  </r>
  <r>
    <x v="0"/>
    <x v="6"/>
    <x v="1"/>
    <x v="13"/>
    <x v="4"/>
    <n v="0"/>
    <n v="928305.5"/>
    <n v="928305.5"/>
    <n v="27"/>
    <n v="0"/>
    <n v="0"/>
    <n v="0"/>
    <x v="0"/>
    <x v="0"/>
    <x v="0"/>
    <x v="0"/>
    <x v="0"/>
    <x v="0"/>
    <x v="0"/>
    <x v="0"/>
    <x v="0"/>
    <x v="0"/>
  </r>
  <r>
    <x v="0"/>
    <x v="6"/>
    <x v="1"/>
    <x v="14"/>
    <x v="4"/>
    <n v="3360.2"/>
    <n v="25857.47"/>
    <n v="29217.670000000002"/>
    <n v="12"/>
    <n v="29977"/>
    <n v="209839"/>
    <n v="0.97"/>
    <x v="0"/>
    <x v="0"/>
    <x v="0"/>
    <x v="0"/>
    <x v="0"/>
    <x v="0"/>
    <x v="0"/>
    <x v="0"/>
    <x v="0"/>
    <x v="0"/>
  </r>
  <r>
    <x v="0"/>
    <x v="6"/>
    <x v="1"/>
    <x v="15"/>
    <x v="4"/>
    <n v="0"/>
    <n v="0"/>
    <n v="0"/>
    <n v="0"/>
    <n v="0"/>
    <n v="0"/>
    <n v="0"/>
    <x v="0"/>
    <x v="0"/>
    <x v="0"/>
    <x v="0"/>
    <x v="0"/>
    <x v="0"/>
    <x v="0"/>
    <x v="0"/>
    <x v="0"/>
    <x v="0"/>
  </r>
  <r>
    <x v="0"/>
    <x v="6"/>
    <x v="1"/>
    <x v="146"/>
    <x v="4"/>
    <n v="0"/>
    <n v="0"/>
    <n v="0"/>
    <n v="0"/>
    <e v="#N/A"/>
    <e v="#N/A"/>
    <n v="0"/>
    <x v="0"/>
    <x v="0"/>
    <x v="0"/>
    <x v="0"/>
    <x v="0"/>
    <x v="0"/>
    <x v="0"/>
    <x v="0"/>
    <x v="0"/>
    <x v="0"/>
  </r>
  <r>
    <x v="0"/>
    <x v="6"/>
    <x v="2"/>
    <x v="16"/>
    <x v="4"/>
    <n v="31542.7"/>
    <n v="64016.28"/>
    <n v="95558.98"/>
    <n v="11"/>
    <n v="43400"/>
    <n v="303800"/>
    <n v="2.2000000000000002"/>
    <x v="0"/>
    <x v="0"/>
    <x v="0"/>
    <x v="0"/>
    <x v="0"/>
    <x v="0"/>
    <x v="0"/>
    <x v="0"/>
    <x v="0"/>
    <x v="0"/>
  </r>
  <r>
    <x v="0"/>
    <x v="6"/>
    <x v="2"/>
    <x v="17"/>
    <x v="4"/>
    <n v="17843.57"/>
    <n v="80856.86"/>
    <n v="98700.43"/>
    <n v="15"/>
    <n v="39277"/>
    <n v="274939"/>
    <n v="2.5099999999999998"/>
    <x v="0"/>
    <x v="0"/>
    <x v="0"/>
    <x v="0"/>
    <x v="0"/>
    <x v="0"/>
    <x v="0"/>
    <x v="0"/>
    <x v="0"/>
    <x v="0"/>
  </r>
  <r>
    <x v="0"/>
    <x v="6"/>
    <x v="2"/>
    <x v="18"/>
    <x v="4"/>
    <n v="0"/>
    <n v="9675.6200000000008"/>
    <n v="9675.6200000000008"/>
    <n v="1"/>
    <n v="0"/>
    <n v="0"/>
    <n v="0"/>
    <x v="0"/>
    <x v="0"/>
    <x v="0"/>
    <x v="0"/>
    <x v="0"/>
    <x v="0"/>
    <x v="0"/>
    <x v="0"/>
    <x v="0"/>
    <x v="0"/>
  </r>
  <r>
    <x v="0"/>
    <x v="6"/>
    <x v="3"/>
    <x v="19"/>
    <x v="4"/>
    <n v="0"/>
    <n v="0"/>
    <n v="0"/>
    <n v="0"/>
    <n v="31000"/>
    <n v="310000"/>
    <n v="0"/>
    <x v="0"/>
    <x v="0"/>
    <x v="0"/>
    <x v="0"/>
    <x v="0"/>
    <x v="0"/>
    <x v="0"/>
    <x v="0"/>
    <x v="0"/>
    <x v="0"/>
  </r>
  <r>
    <x v="0"/>
    <x v="6"/>
    <x v="3"/>
    <x v="20"/>
    <x v="4"/>
    <n v="90851.5"/>
    <n v="76862.490000000005"/>
    <n v="167713.99"/>
    <n v="21"/>
    <n v="0"/>
    <n v="0"/>
    <n v="0"/>
    <x v="0"/>
    <x v="0"/>
    <x v="0"/>
    <x v="0"/>
    <x v="0"/>
    <x v="0"/>
    <x v="0"/>
    <x v="0"/>
    <x v="0"/>
    <x v="0"/>
  </r>
  <r>
    <x v="0"/>
    <x v="6"/>
    <x v="3"/>
    <x v="21"/>
    <x v="4"/>
    <n v="192083.9"/>
    <n v="244478.4"/>
    <n v="436562.3"/>
    <n v="37"/>
    <n v="62000"/>
    <n v="620000"/>
    <n v="7.04"/>
    <x v="0"/>
    <x v="0"/>
    <x v="0"/>
    <x v="0"/>
    <x v="0"/>
    <x v="0"/>
    <x v="0"/>
    <x v="0"/>
    <x v="0"/>
    <x v="0"/>
  </r>
  <r>
    <x v="0"/>
    <x v="6"/>
    <x v="3"/>
    <x v="147"/>
    <x v="4"/>
    <n v="0"/>
    <n v="0"/>
    <n v="0"/>
    <n v="0"/>
    <e v="#N/A"/>
    <e v="#N/A"/>
    <n v="0"/>
    <x v="0"/>
    <x v="0"/>
    <x v="0"/>
    <x v="0"/>
    <x v="0"/>
    <x v="0"/>
    <x v="0"/>
    <x v="0"/>
    <x v="0"/>
    <x v="0"/>
  </r>
  <r>
    <x v="0"/>
    <x v="6"/>
    <x v="4"/>
    <x v="23"/>
    <x v="4"/>
    <n v="0"/>
    <n v="0"/>
    <n v="0"/>
    <n v="0"/>
    <n v="12710"/>
    <n v="88970"/>
    <n v="0"/>
    <x v="0"/>
    <x v="0"/>
    <x v="0"/>
    <x v="0"/>
    <x v="0"/>
    <x v="0"/>
    <x v="0"/>
    <x v="0"/>
    <x v="0"/>
    <x v="0"/>
  </r>
  <r>
    <x v="0"/>
    <x v="6"/>
    <x v="4"/>
    <x v="24"/>
    <x v="4"/>
    <n v="0"/>
    <n v="0"/>
    <n v="0"/>
    <n v="0"/>
    <n v="11377"/>
    <n v="79639"/>
    <n v="0"/>
    <x v="0"/>
    <x v="0"/>
    <x v="0"/>
    <x v="0"/>
    <x v="0"/>
    <x v="0"/>
    <x v="0"/>
    <x v="0"/>
    <x v="0"/>
    <x v="0"/>
  </r>
  <r>
    <x v="0"/>
    <x v="6"/>
    <x v="4"/>
    <x v="120"/>
    <x v="4"/>
    <n v="0"/>
    <n v="0"/>
    <n v="0"/>
    <n v="0"/>
    <e v="#N/A"/>
    <e v="#N/A"/>
    <n v="0"/>
    <x v="0"/>
    <x v="0"/>
    <x v="0"/>
    <x v="0"/>
    <x v="0"/>
    <x v="0"/>
    <x v="0"/>
    <x v="0"/>
    <x v="0"/>
    <x v="0"/>
  </r>
  <r>
    <x v="0"/>
    <x v="6"/>
    <x v="4"/>
    <x v="127"/>
    <x v="4"/>
    <n v="0"/>
    <n v="0"/>
    <n v="0"/>
    <n v="0"/>
    <e v="#N/A"/>
    <e v="#N/A"/>
    <n v="0"/>
    <x v="0"/>
    <x v="0"/>
    <x v="0"/>
    <x v="0"/>
    <x v="0"/>
    <x v="0"/>
    <x v="0"/>
    <x v="0"/>
    <x v="0"/>
    <x v="0"/>
  </r>
  <r>
    <x v="0"/>
    <x v="6"/>
    <x v="4"/>
    <x v="148"/>
    <x v="4"/>
    <n v="0"/>
    <n v="0"/>
    <n v="0"/>
    <n v="0"/>
    <e v="#N/A"/>
    <e v="#N/A"/>
    <n v="0"/>
    <x v="0"/>
    <x v="0"/>
    <x v="0"/>
    <x v="0"/>
    <x v="0"/>
    <x v="0"/>
    <x v="0"/>
    <x v="0"/>
    <x v="0"/>
    <x v="0"/>
  </r>
  <r>
    <x v="0"/>
    <x v="6"/>
    <x v="5"/>
    <x v="25"/>
    <x v="4"/>
    <n v="0"/>
    <n v="0"/>
    <n v="0"/>
    <n v="0"/>
    <n v="0"/>
    <n v="0"/>
    <n v="0"/>
    <x v="0"/>
    <x v="0"/>
    <x v="0"/>
    <x v="0"/>
    <x v="0"/>
    <x v="0"/>
    <x v="0"/>
    <x v="0"/>
    <x v="0"/>
    <x v="0"/>
  </r>
  <r>
    <x v="0"/>
    <x v="6"/>
    <x v="5"/>
    <x v="26"/>
    <x v="4"/>
    <n v="55585.85"/>
    <n v="643357.69999999995"/>
    <n v="698943.54999999993"/>
    <n v="15"/>
    <n v="0"/>
    <n v="0"/>
    <n v="0"/>
    <x v="0"/>
    <x v="0"/>
    <x v="0"/>
    <x v="0"/>
    <x v="0"/>
    <x v="0"/>
    <x v="0"/>
    <x v="0"/>
    <x v="0"/>
    <x v="0"/>
  </r>
  <r>
    <x v="0"/>
    <x v="6"/>
    <x v="5"/>
    <x v="27"/>
    <x v="4"/>
    <n v="0"/>
    <n v="0"/>
    <n v="0"/>
    <n v="0"/>
    <n v="16523"/>
    <n v="165230"/>
    <n v="0"/>
    <x v="0"/>
    <x v="0"/>
    <x v="0"/>
    <x v="0"/>
    <x v="0"/>
    <x v="0"/>
    <x v="0"/>
    <x v="0"/>
    <x v="0"/>
    <x v="0"/>
  </r>
  <r>
    <x v="0"/>
    <x v="6"/>
    <x v="5"/>
    <x v="29"/>
    <x v="4"/>
    <n v="311632.40000000002"/>
    <n v="412312.9"/>
    <n v="723945.3"/>
    <n v="21"/>
    <n v="0"/>
    <n v="0"/>
    <n v="0"/>
    <x v="0"/>
    <x v="0"/>
    <x v="0"/>
    <x v="0"/>
    <x v="0"/>
    <x v="0"/>
    <x v="0"/>
    <x v="0"/>
    <x v="0"/>
    <x v="0"/>
  </r>
  <r>
    <x v="0"/>
    <x v="6"/>
    <x v="6"/>
    <x v="30"/>
    <x v="4"/>
    <n v="61349.64"/>
    <n v="871731.5"/>
    <n v="933081.14"/>
    <n v="43"/>
    <n v="0"/>
    <n v="0"/>
    <n v="0"/>
    <x v="0"/>
    <x v="0"/>
    <x v="0"/>
    <x v="0"/>
    <x v="0"/>
    <x v="0"/>
    <x v="0"/>
    <x v="0"/>
    <x v="0"/>
    <x v="0"/>
  </r>
  <r>
    <x v="0"/>
    <x v="6"/>
    <x v="6"/>
    <x v="31"/>
    <x v="4"/>
    <n v="0"/>
    <n v="63628.53"/>
    <n v="63628.53"/>
    <n v="5"/>
    <n v="34100"/>
    <n v="238700"/>
    <n v="1.87"/>
    <x v="0"/>
    <x v="0"/>
    <x v="0"/>
    <x v="0"/>
    <x v="0"/>
    <x v="0"/>
    <x v="0"/>
    <x v="0"/>
    <x v="0"/>
    <x v="0"/>
  </r>
  <r>
    <x v="0"/>
    <x v="6"/>
    <x v="6"/>
    <x v="32"/>
    <x v="4"/>
    <n v="0"/>
    <n v="0"/>
    <n v="0"/>
    <n v="0"/>
    <n v="17577"/>
    <n v="123039"/>
    <n v="0"/>
    <x v="0"/>
    <x v="0"/>
    <x v="0"/>
    <x v="0"/>
    <x v="0"/>
    <x v="0"/>
    <x v="0"/>
    <x v="0"/>
    <x v="0"/>
    <x v="0"/>
  </r>
  <r>
    <x v="0"/>
    <x v="6"/>
    <x v="6"/>
    <x v="33"/>
    <x v="4"/>
    <n v="0"/>
    <n v="49617.02"/>
    <n v="49617.02"/>
    <n v="1"/>
    <n v="0"/>
    <n v="0"/>
    <n v="0"/>
    <x v="0"/>
    <x v="0"/>
    <x v="0"/>
    <x v="0"/>
    <x v="0"/>
    <x v="0"/>
    <x v="0"/>
    <x v="0"/>
    <x v="0"/>
    <x v="0"/>
  </r>
  <r>
    <x v="0"/>
    <x v="6"/>
    <x v="6"/>
    <x v="140"/>
    <x v="4"/>
    <n v="0"/>
    <n v="32260.13"/>
    <n v="32260.13"/>
    <n v="2"/>
    <e v="#N/A"/>
    <e v="#N/A"/>
    <n v="0"/>
    <x v="0"/>
    <x v="0"/>
    <x v="0"/>
    <x v="0"/>
    <x v="0"/>
    <x v="0"/>
    <x v="0"/>
    <x v="0"/>
    <x v="0"/>
    <x v="0"/>
  </r>
  <r>
    <x v="0"/>
    <x v="6"/>
    <x v="7"/>
    <x v="34"/>
    <x v="4"/>
    <n v="0"/>
    <n v="0"/>
    <n v="0"/>
    <n v="0"/>
    <n v="67177"/>
    <n v="470239"/>
    <n v="0"/>
    <x v="0"/>
    <x v="0"/>
    <x v="0"/>
    <x v="0"/>
    <x v="0"/>
    <x v="0"/>
    <x v="0"/>
    <x v="0"/>
    <x v="0"/>
    <x v="0"/>
  </r>
  <r>
    <x v="0"/>
    <x v="6"/>
    <x v="8"/>
    <x v="35"/>
    <x v="4"/>
    <n v="9063.11"/>
    <n v="395619.3"/>
    <n v="404682.41"/>
    <n v="18"/>
    <n v="0"/>
    <n v="0"/>
    <n v="0"/>
    <x v="0"/>
    <x v="0"/>
    <x v="0"/>
    <x v="0"/>
    <x v="0"/>
    <x v="0"/>
    <x v="0"/>
    <x v="0"/>
    <x v="0"/>
    <x v="0"/>
  </r>
  <r>
    <x v="0"/>
    <x v="6"/>
    <x v="8"/>
    <x v="36"/>
    <x v="4"/>
    <n v="52726.79"/>
    <n v="441553.3"/>
    <n v="494280.08999999997"/>
    <n v="24"/>
    <n v="0"/>
    <n v="0"/>
    <n v="0"/>
    <x v="0"/>
    <x v="0"/>
    <x v="0"/>
    <x v="0"/>
    <x v="0"/>
    <x v="0"/>
    <x v="0"/>
    <x v="0"/>
    <x v="0"/>
    <x v="0"/>
  </r>
  <r>
    <x v="0"/>
    <x v="6"/>
    <x v="9"/>
    <x v="37"/>
    <x v="4"/>
    <n v="0"/>
    <n v="0"/>
    <n v="0"/>
    <n v="0"/>
    <n v="32023"/>
    <n v="224161"/>
    <n v="0"/>
    <x v="0"/>
    <x v="0"/>
    <x v="0"/>
    <x v="0"/>
    <x v="0"/>
    <x v="0"/>
    <x v="0"/>
    <x v="0"/>
    <x v="0"/>
    <x v="0"/>
  </r>
  <r>
    <x v="0"/>
    <x v="6"/>
    <x v="9"/>
    <x v="38"/>
    <x v="4"/>
    <n v="9741.4599999999991"/>
    <n v="220028.79999999999"/>
    <n v="229770.25999999998"/>
    <n v="6"/>
    <n v="0"/>
    <n v="0"/>
    <n v="0"/>
    <x v="0"/>
    <x v="0"/>
    <x v="0"/>
    <x v="0"/>
    <x v="0"/>
    <x v="0"/>
    <x v="0"/>
    <x v="0"/>
    <x v="0"/>
    <x v="0"/>
  </r>
  <r>
    <x v="0"/>
    <x v="6"/>
    <x v="9"/>
    <x v="39"/>
    <x v="4"/>
    <n v="0"/>
    <n v="0"/>
    <n v="0"/>
    <n v="0"/>
    <n v="18352"/>
    <n v="128464"/>
    <n v="0"/>
    <x v="0"/>
    <x v="0"/>
    <x v="0"/>
    <x v="0"/>
    <x v="0"/>
    <x v="0"/>
    <x v="0"/>
    <x v="0"/>
    <x v="0"/>
    <x v="0"/>
  </r>
  <r>
    <x v="0"/>
    <x v="6"/>
    <x v="9"/>
    <x v="40"/>
    <x v="4"/>
    <n v="14218.26"/>
    <n v="215525.4"/>
    <n v="229743.66"/>
    <n v="6"/>
    <n v="28923"/>
    <n v="202461"/>
    <n v="7.94"/>
    <x v="0"/>
    <x v="0"/>
    <x v="0"/>
    <x v="0"/>
    <x v="0"/>
    <x v="0"/>
    <x v="0"/>
    <x v="0"/>
    <x v="0"/>
    <x v="0"/>
  </r>
  <r>
    <x v="0"/>
    <x v="6"/>
    <x v="9"/>
    <x v="41"/>
    <x v="4"/>
    <n v="0"/>
    <n v="189973.5"/>
    <n v="189973.5"/>
    <n v="3"/>
    <n v="0"/>
    <n v="0"/>
    <n v="0"/>
    <x v="0"/>
    <x v="0"/>
    <x v="0"/>
    <x v="0"/>
    <x v="0"/>
    <x v="0"/>
    <x v="0"/>
    <x v="0"/>
    <x v="0"/>
    <x v="0"/>
  </r>
  <r>
    <x v="0"/>
    <x v="6"/>
    <x v="10"/>
    <x v="42"/>
    <x v="4"/>
    <n v="28280.6"/>
    <n v="22964.66"/>
    <n v="51245.259999999995"/>
    <n v="5"/>
    <n v="0"/>
    <n v="0"/>
    <n v="0"/>
    <x v="0"/>
    <x v="0"/>
    <x v="0"/>
    <x v="0"/>
    <x v="0"/>
    <x v="0"/>
    <x v="0"/>
    <x v="0"/>
    <x v="0"/>
    <x v="0"/>
  </r>
  <r>
    <x v="0"/>
    <x v="6"/>
    <x v="10"/>
    <x v="43"/>
    <x v="4"/>
    <n v="250136.4"/>
    <n v="116000.5"/>
    <n v="366136.9"/>
    <n v="23"/>
    <n v="0"/>
    <n v="0"/>
    <n v="0"/>
    <x v="0"/>
    <x v="0"/>
    <x v="0"/>
    <x v="0"/>
    <x v="0"/>
    <x v="0"/>
    <x v="0"/>
    <x v="0"/>
    <x v="0"/>
    <x v="0"/>
  </r>
  <r>
    <x v="0"/>
    <x v="6"/>
    <x v="10"/>
    <x v="44"/>
    <x v="4"/>
    <n v="0"/>
    <n v="0"/>
    <n v="0"/>
    <n v="0"/>
    <n v="23777"/>
    <n v="237770"/>
    <n v="0"/>
    <x v="0"/>
    <x v="0"/>
    <x v="0"/>
    <x v="0"/>
    <x v="0"/>
    <x v="0"/>
    <x v="0"/>
    <x v="0"/>
    <x v="0"/>
    <x v="0"/>
  </r>
  <r>
    <x v="0"/>
    <x v="6"/>
    <x v="10"/>
    <x v="45"/>
    <x v="4"/>
    <n v="165678.79999999999"/>
    <n v="57600"/>
    <n v="223278.8"/>
    <n v="29"/>
    <n v="0"/>
    <n v="0"/>
    <n v="0"/>
    <x v="0"/>
    <x v="0"/>
    <x v="0"/>
    <x v="0"/>
    <x v="0"/>
    <x v="0"/>
    <x v="0"/>
    <x v="0"/>
    <x v="0"/>
    <x v="0"/>
  </r>
  <r>
    <x v="0"/>
    <x v="6"/>
    <x v="10"/>
    <x v="46"/>
    <x v="4"/>
    <n v="228612.4"/>
    <n v="193872.2"/>
    <n v="422484.6"/>
    <n v="35"/>
    <n v="0"/>
    <n v="0"/>
    <n v="0"/>
    <x v="0"/>
    <x v="0"/>
    <x v="0"/>
    <x v="0"/>
    <x v="0"/>
    <x v="0"/>
    <x v="0"/>
    <x v="0"/>
    <x v="0"/>
    <x v="0"/>
  </r>
  <r>
    <x v="0"/>
    <x v="6"/>
    <x v="10"/>
    <x v="47"/>
    <x v="4"/>
    <n v="45658.67"/>
    <n v="75192.39"/>
    <n v="120851.06"/>
    <n v="15"/>
    <n v="0"/>
    <n v="0"/>
    <n v="0"/>
    <x v="0"/>
    <x v="0"/>
    <x v="0"/>
    <x v="0"/>
    <x v="0"/>
    <x v="0"/>
    <x v="0"/>
    <x v="0"/>
    <x v="0"/>
    <x v="0"/>
  </r>
  <r>
    <x v="0"/>
    <x v="6"/>
    <x v="10"/>
    <x v="48"/>
    <x v="4"/>
    <n v="131700"/>
    <n v="144527.6"/>
    <n v="276227.59999999998"/>
    <n v="39"/>
    <n v="33077"/>
    <n v="330770"/>
    <n v="8.35"/>
    <x v="0"/>
    <x v="0"/>
    <x v="0"/>
    <x v="0"/>
    <x v="0"/>
    <x v="0"/>
    <x v="0"/>
    <x v="0"/>
    <x v="0"/>
    <x v="0"/>
  </r>
  <r>
    <x v="0"/>
    <x v="6"/>
    <x v="10"/>
    <x v="49"/>
    <x v="4"/>
    <n v="256966.6"/>
    <n v="206101.7"/>
    <n v="463068.30000000005"/>
    <n v="45"/>
    <n v="67177"/>
    <n v="671770"/>
    <n v="6.89"/>
    <x v="0"/>
    <x v="0"/>
    <x v="0"/>
    <x v="0"/>
    <x v="0"/>
    <x v="0"/>
    <x v="0"/>
    <x v="0"/>
    <x v="0"/>
    <x v="0"/>
  </r>
  <r>
    <x v="0"/>
    <x v="6"/>
    <x v="10"/>
    <x v="50"/>
    <x v="4"/>
    <n v="75445"/>
    <n v="0"/>
    <n v="75445"/>
    <n v="6"/>
    <n v="36177"/>
    <n v="361770"/>
    <n v="2.09"/>
    <x v="0"/>
    <x v="0"/>
    <x v="0"/>
    <x v="0"/>
    <x v="0"/>
    <x v="0"/>
    <x v="0"/>
    <x v="0"/>
    <x v="0"/>
    <x v="0"/>
  </r>
  <r>
    <x v="0"/>
    <x v="6"/>
    <x v="10"/>
    <x v="51"/>
    <x v="4"/>
    <n v="0"/>
    <n v="0"/>
    <n v="0"/>
    <n v="0"/>
    <n v="14477"/>
    <n v="144770"/>
    <n v="0"/>
    <x v="0"/>
    <x v="0"/>
    <x v="0"/>
    <x v="0"/>
    <x v="0"/>
    <x v="0"/>
    <x v="0"/>
    <x v="0"/>
    <x v="0"/>
    <x v="0"/>
  </r>
  <r>
    <x v="0"/>
    <x v="6"/>
    <x v="11"/>
    <x v="52"/>
    <x v="4"/>
    <n v="2700"/>
    <n v="93644.41"/>
    <n v="96344.41"/>
    <n v="7"/>
    <n v="0"/>
    <n v="0"/>
    <n v="0"/>
    <x v="0"/>
    <x v="0"/>
    <x v="0"/>
    <x v="0"/>
    <x v="0"/>
    <x v="0"/>
    <x v="0"/>
    <x v="0"/>
    <x v="0"/>
    <x v="0"/>
  </r>
  <r>
    <x v="0"/>
    <x v="6"/>
    <x v="12"/>
    <x v="53"/>
    <x v="4"/>
    <n v="0"/>
    <n v="0"/>
    <n v="0"/>
    <n v="0"/>
    <n v="0"/>
    <n v="0"/>
    <n v="0"/>
    <x v="0"/>
    <x v="0"/>
    <x v="0"/>
    <x v="0"/>
    <x v="0"/>
    <x v="0"/>
    <x v="0"/>
    <x v="0"/>
    <x v="0"/>
    <x v="0"/>
  </r>
  <r>
    <x v="0"/>
    <x v="6"/>
    <x v="12"/>
    <x v="55"/>
    <x v="4"/>
    <n v="0"/>
    <n v="0"/>
    <n v="0"/>
    <n v="0"/>
    <n v="0"/>
    <n v="0"/>
    <n v="0"/>
    <x v="0"/>
    <x v="0"/>
    <x v="0"/>
    <x v="0"/>
    <x v="0"/>
    <x v="0"/>
    <x v="0"/>
    <x v="0"/>
    <x v="0"/>
    <x v="0"/>
  </r>
  <r>
    <x v="0"/>
    <x v="6"/>
    <x v="13"/>
    <x v="56"/>
    <x v="4"/>
    <n v="364186"/>
    <n v="0"/>
    <n v="364186"/>
    <n v="11"/>
    <n v="0"/>
    <n v="0"/>
    <n v="0"/>
    <x v="0"/>
    <x v="0"/>
    <x v="0"/>
    <x v="0"/>
    <x v="0"/>
    <x v="0"/>
    <x v="0"/>
    <x v="0"/>
    <x v="0"/>
    <x v="0"/>
  </r>
  <r>
    <x v="0"/>
    <x v="6"/>
    <x v="13"/>
    <x v="57"/>
    <x v="4"/>
    <n v="0"/>
    <n v="7079.71"/>
    <n v="7079.71"/>
    <n v="1"/>
    <n v="24273"/>
    <n v="242730"/>
    <n v="0.28999999999999998"/>
    <x v="0"/>
    <x v="0"/>
    <x v="0"/>
    <x v="0"/>
    <x v="0"/>
    <x v="0"/>
    <x v="0"/>
    <x v="0"/>
    <x v="0"/>
    <x v="0"/>
  </r>
  <r>
    <x v="0"/>
    <x v="6"/>
    <x v="13"/>
    <x v="58"/>
    <x v="4"/>
    <n v="172314"/>
    <n v="288999.40000000002"/>
    <n v="461313.4"/>
    <n v="46"/>
    <n v="0"/>
    <n v="0"/>
    <n v="0"/>
    <x v="0"/>
    <x v="0"/>
    <x v="0"/>
    <x v="0"/>
    <x v="0"/>
    <x v="0"/>
    <x v="0"/>
    <x v="0"/>
    <x v="0"/>
    <x v="0"/>
  </r>
  <r>
    <x v="0"/>
    <x v="6"/>
    <x v="34"/>
    <x v="129"/>
    <x v="4"/>
    <n v="4200"/>
    <n v="0"/>
    <n v="4200"/>
    <n v="1"/>
    <e v="#N/A"/>
    <e v="#N/A"/>
    <n v="0"/>
    <x v="0"/>
    <x v="0"/>
    <x v="0"/>
    <x v="0"/>
    <x v="0"/>
    <x v="0"/>
    <x v="0"/>
    <x v="0"/>
    <x v="0"/>
    <x v="0"/>
  </r>
  <r>
    <x v="0"/>
    <x v="6"/>
    <x v="14"/>
    <x v="130"/>
    <x v="4"/>
    <n v="0"/>
    <n v="0"/>
    <n v="0"/>
    <n v="0"/>
    <e v="#N/A"/>
    <e v="#N/A"/>
    <n v="0"/>
    <x v="0"/>
    <x v="0"/>
    <x v="0"/>
    <x v="0"/>
    <x v="0"/>
    <x v="0"/>
    <x v="0"/>
    <x v="0"/>
    <x v="0"/>
    <x v="0"/>
  </r>
  <r>
    <x v="0"/>
    <x v="6"/>
    <x v="15"/>
    <x v="60"/>
    <x v="4"/>
    <n v="0"/>
    <n v="0"/>
    <n v="0"/>
    <n v="0"/>
    <n v="0"/>
    <n v="0"/>
    <n v="0"/>
    <x v="0"/>
    <x v="0"/>
    <x v="0"/>
    <x v="0"/>
    <x v="0"/>
    <x v="0"/>
    <x v="0"/>
    <x v="0"/>
    <x v="0"/>
    <x v="0"/>
  </r>
  <r>
    <x v="0"/>
    <x v="6"/>
    <x v="16"/>
    <x v="61"/>
    <x v="4"/>
    <n v="7304"/>
    <n v="71560.63"/>
    <n v="78864.63"/>
    <n v="5"/>
    <n v="0"/>
    <n v="0"/>
    <n v="0"/>
    <x v="0"/>
    <x v="0"/>
    <x v="0"/>
    <x v="0"/>
    <x v="0"/>
    <x v="0"/>
    <x v="0"/>
    <x v="0"/>
    <x v="0"/>
    <x v="0"/>
  </r>
  <r>
    <x v="0"/>
    <x v="6"/>
    <x v="17"/>
    <x v="62"/>
    <x v="4"/>
    <n v="0"/>
    <n v="0"/>
    <n v="0"/>
    <n v="0"/>
    <n v="0"/>
    <n v="0"/>
    <n v="0"/>
    <x v="0"/>
    <x v="0"/>
    <x v="0"/>
    <x v="0"/>
    <x v="0"/>
    <x v="0"/>
    <x v="0"/>
    <x v="0"/>
    <x v="0"/>
    <x v="0"/>
  </r>
  <r>
    <x v="0"/>
    <x v="6"/>
    <x v="17"/>
    <x v="63"/>
    <x v="4"/>
    <n v="0"/>
    <n v="0"/>
    <n v="0"/>
    <n v="0"/>
    <n v="0"/>
    <n v="0"/>
    <n v="0"/>
    <x v="0"/>
    <x v="0"/>
    <x v="0"/>
    <x v="0"/>
    <x v="0"/>
    <x v="0"/>
    <x v="0"/>
    <x v="0"/>
    <x v="0"/>
    <x v="0"/>
  </r>
  <r>
    <x v="0"/>
    <x v="6"/>
    <x v="18"/>
    <x v="64"/>
    <x v="4"/>
    <n v="0"/>
    <n v="0"/>
    <n v="0"/>
    <n v="0"/>
    <n v="22723"/>
    <n v="159061"/>
    <n v="0"/>
    <x v="0"/>
    <x v="0"/>
    <x v="0"/>
    <x v="0"/>
    <x v="0"/>
    <x v="0"/>
    <x v="0"/>
    <x v="0"/>
    <x v="0"/>
    <x v="0"/>
  </r>
  <r>
    <x v="0"/>
    <x v="6"/>
    <x v="19"/>
    <x v="66"/>
    <x v="4"/>
    <n v="17853.62"/>
    <n v="375423.1"/>
    <n v="393276.72"/>
    <n v="18"/>
    <n v="0"/>
    <n v="0"/>
    <n v="0"/>
    <x v="0"/>
    <x v="0"/>
    <x v="0"/>
    <x v="0"/>
    <x v="0"/>
    <x v="0"/>
    <x v="0"/>
    <x v="0"/>
    <x v="0"/>
    <x v="0"/>
  </r>
  <r>
    <x v="0"/>
    <x v="6"/>
    <x v="20"/>
    <x v="67"/>
    <x v="4"/>
    <n v="0"/>
    <n v="0"/>
    <n v="0"/>
    <n v="0"/>
    <n v="0"/>
    <n v="0"/>
    <n v="0"/>
    <x v="0"/>
    <x v="0"/>
    <x v="0"/>
    <x v="0"/>
    <x v="0"/>
    <x v="0"/>
    <x v="0"/>
    <x v="0"/>
    <x v="0"/>
    <x v="0"/>
  </r>
  <r>
    <x v="0"/>
    <x v="6"/>
    <x v="20"/>
    <x v="68"/>
    <x v="4"/>
    <n v="7217.32"/>
    <n v="31100.41"/>
    <n v="38317.729999999996"/>
    <n v="4"/>
    <n v="0"/>
    <n v="0"/>
    <n v="0"/>
    <x v="0"/>
    <x v="0"/>
    <x v="0"/>
    <x v="0"/>
    <x v="0"/>
    <x v="0"/>
    <x v="0"/>
    <x v="0"/>
    <x v="0"/>
    <x v="0"/>
  </r>
  <r>
    <x v="0"/>
    <x v="6"/>
    <x v="21"/>
    <x v="69"/>
    <x v="4"/>
    <n v="0"/>
    <n v="7124.15"/>
    <n v="7124.15"/>
    <n v="2"/>
    <n v="31000"/>
    <n v="310000"/>
    <n v="0.23"/>
    <x v="0"/>
    <x v="0"/>
    <x v="0"/>
    <x v="0"/>
    <x v="0"/>
    <x v="0"/>
    <x v="0"/>
    <x v="0"/>
    <x v="0"/>
    <x v="0"/>
  </r>
  <r>
    <x v="0"/>
    <x v="6"/>
    <x v="21"/>
    <x v="70"/>
    <x v="4"/>
    <n v="30018.44"/>
    <n v="129967.4"/>
    <n v="159985.84"/>
    <n v="13"/>
    <n v="62000"/>
    <n v="620000"/>
    <n v="2.58"/>
    <x v="0"/>
    <x v="0"/>
    <x v="0"/>
    <x v="0"/>
    <x v="0"/>
    <x v="0"/>
    <x v="0"/>
    <x v="0"/>
    <x v="0"/>
    <x v="0"/>
  </r>
  <r>
    <x v="0"/>
    <x v="6"/>
    <x v="21"/>
    <x v="71"/>
    <x v="4"/>
    <n v="143797.5"/>
    <n v="147012.29999999999"/>
    <n v="290809.8"/>
    <n v="37"/>
    <n v="50623"/>
    <n v="506230"/>
    <n v="5.74"/>
    <x v="0"/>
    <x v="0"/>
    <x v="0"/>
    <x v="0"/>
    <x v="0"/>
    <x v="0"/>
    <x v="0"/>
    <x v="0"/>
    <x v="0"/>
    <x v="0"/>
  </r>
  <r>
    <x v="0"/>
    <x v="6"/>
    <x v="21"/>
    <x v="72"/>
    <x v="4"/>
    <n v="99516.3"/>
    <n v="80642.42"/>
    <n v="180158.72"/>
    <n v="31"/>
    <n v="29977"/>
    <n v="299770"/>
    <n v="6.01"/>
    <x v="0"/>
    <x v="0"/>
    <x v="0"/>
    <x v="0"/>
    <x v="0"/>
    <x v="0"/>
    <x v="0"/>
    <x v="0"/>
    <x v="0"/>
    <x v="0"/>
  </r>
  <r>
    <x v="0"/>
    <x v="6"/>
    <x v="21"/>
    <x v="73"/>
    <x v="4"/>
    <n v="76127.69"/>
    <n v="43836.89"/>
    <n v="119964.58"/>
    <n v="20"/>
    <n v="27900"/>
    <n v="279000"/>
    <n v="4.3"/>
    <x v="0"/>
    <x v="0"/>
    <x v="0"/>
    <x v="0"/>
    <x v="0"/>
    <x v="0"/>
    <x v="0"/>
    <x v="0"/>
    <x v="0"/>
    <x v="0"/>
  </r>
  <r>
    <x v="0"/>
    <x v="6"/>
    <x v="21"/>
    <x v="137"/>
    <x v="4"/>
    <n v="90589.84"/>
    <n v="92477.38"/>
    <n v="183067.22"/>
    <n v="33"/>
    <e v="#N/A"/>
    <e v="#N/A"/>
    <n v="0"/>
    <x v="0"/>
    <x v="0"/>
    <x v="0"/>
    <x v="0"/>
    <x v="0"/>
    <x v="0"/>
    <x v="0"/>
    <x v="0"/>
    <x v="0"/>
    <x v="0"/>
  </r>
  <r>
    <x v="0"/>
    <x v="6"/>
    <x v="21"/>
    <x v="142"/>
    <x v="4"/>
    <n v="8189.59"/>
    <n v="11022.29"/>
    <n v="19211.88"/>
    <n v="3"/>
    <e v="#N/A"/>
    <e v="#N/A"/>
    <n v="0"/>
    <x v="0"/>
    <x v="0"/>
    <x v="0"/>
    <x v="0"/>
    <x v="0"/>
    <x v="0"/>
    <x v="0"/>
    <x v="0"/>
    <x v="0"/>
    <x v="0"/>
  </r>
  <r>
    <x v="0"/>
    <x v="6"/>
    <x v="22"/>
    <x v="74"/>
    <x v="4"/>
    <n v="0"/>
    <n v="0"/>
    <n v="0"/>
    <n v="0"/>
    <n v="13423"/>
    <n v="134230"/>
    <n v="0"/>
    <x v="0"/>
    <x v="0"/>
    <x v="0"/>
    <x v="0"/>
    <x v="0"/>
    <x v="0"/>
    <x v="0"/>
    <x v="0"/>
    <x v="0"/>
    <x v="0"/>
  </r>
  <r>
    <x v="0"/>
    <x v="6"/>
    <x v="22"/>
    <x v="75"/>
    <x v="4"/>
    <n v="0"/>
    <n v="0"/>
    <n v="0"/>
    <n v="0"/>
    <n v="14477"/>
    <n v="144770"/>
    <n v="0"/>
    <x v="0"/>
    <x v="0"/>
    <x v="0"/>
    <x v="0"/>
    <x v="0"/>
    <x v="0"/>
    <x v="0"/>
    <x v="0"/>
    <x v="0"/>
    <x v="0"/>
  </r>
  <r>
    <x v="0"/>
    <x v="6"/>
    <x v="22"/>
    <x v="72"/>
    <x v="4"/>
    <n v="0"/>
    <n v="0"/>
    <n v="0"/>
    <n v="0"/>
    <n v="29977"/>
    <n v="299770"/>
    <n v="0"/>
    <x v="0"/>
    <x v="0"/>
    <x v="0"/>
    <x v="0"/>
    <x v="0"/>
    <x v="0"/>
    <x v="0"/>
    <x v="0"/>
    <x v="0"/>
    <x v="0"/>
  </r>
  <r>
    <x v="0"/>
    <x v="6"/>
    <x v="22"/>
    <x v="76"/>
    <x v="4"/>
    <n v="0"/>
    <n v="0"/>
    <n v="0"/>
    <n v="0"/>
    <n v="13950"/>
    <n v="139500"/>
    <n v="0"/>
    <x v="0"/>
    <x v="0"/>
    <x v="0"/>
    <x v="0"/>
    <x v="0"/>
    <x v="0"/>
    <x v="0"/>
    <x v="0"/>
    <x v="0"/>
    <x v="0"/>
  </r>
  <r>
    <x v="0"/>
    <x v="6"/>
    <x v="22"/>
    <x v="121"/>
    <x v="4"/>
    <n v="0"/>
    <n v="0"/>
    <n v="0"/>
    <n v="0"/>
    <e v="#N/A"/>
    <e v="#N/A"/>
    <n v="0"/>
    <x v="0"/>
    <x v="0"/>
    <x v="0"/>
    <x v="0"/>
    <x v="0"/>
    <x v="0"/>
    <x v="0"/>
    <x v="0"/>
    <x v="0"/>
    <x v="0"/>
  </r>
  <r>
    <x v="0"/>
    <x v="6"/>
    <x v="22"/>
    <x v="137"/>
    <x v="4"/>
    <n v="0"/>
    <n v="0"/>
    <n v="0"/>
    <n v="0"/>
    <e v="#N/A"/>
    <e v="#N/A"/>
    <n v="0"/>
    <x v="0"/>
    <x v="0"/>
    <x v="0"/>
    <x v="0"/>
    <x v="0"/>
    <x v="0"/>
    <x v="0"/>
    <x v="0"/>
    <x v="0"/>
    <x v="0"/>
  </r>
  <r>
    <x v="0"/>
    <x v="6"/>
    <x v="23"/>
    <x v="77"/>
    <x v="4"/>
    <n v="0"/>
    <n v="148413.5"/>
    <n v="148413.5"/>
    <n v="37"/>
    <n v="0"/>
    <n v="0"/>
    <n v="0"/>
    <x v="0"/>
    <x v="0"/>
    <x v="0"/>
    <x v="0"/>
    <x v="0"/>
    <x v="0"/>
    <x v="0"/>
    <x v="0"/>
    <x v="0"/>
    <x v="0"/>
  </r>
  <r>
    <x v="0"/>
    <x v="6"/>
    <x v="24"/>
    <x v="78"/>
    <x v="4"/>
    <n v="0"/>
    <n v="0"/>
    <n v="0"/>
    <n v="0"/>
    <n v="20677"/>
    <n v="144739"/>
    <n v="0"/>
    <x v="0"/>
    <x v="0"/>
    <x v="0"/>
    <x v="0"/>
    <x v="0"/>
    <x v="0"/>
    <x v="0"/>
    <x v="0"/>
    <x v="0"/>
    <x v="0"/>
  </r>
  <r>
    <x v="0"/>
    <x v="6"/>
    <x v="24"/>
    <x v="79"/>
    <x v="4"/>
    <n v="0"/>
    <n v="0"/>
    <n v="0"/>
    <n v="0"/>
    <n v="20150"/>
    <n v="141050"/>
    <n v="0"/>
    <x v="0"/>
    <x v="0"/>
    <x v="0"/>
    <x v="0"/>
    <x v="0"/>
    <x v="0"/>
    <x v="0"/>
    <x v="0"/>
    <x v="0"/>
    <x v="0"/>
  </r>
  <r>
    <x v="0"/>
    <x v="6"/>
    <x v="24"/>
    <x v="81"/>
    <x v="4"/>
    <n v="0"/>
    <n v="0"/>
    <n v="0"/>
    <n v="0"/>
    <n v="18600"/>
    <n v="130200"/>
    <n v="0"/>
    <x v="0"/>
    <x v="0"/>
    <x v="0"/>
    <x v="0"/>
    <x v="0"/>
    <x v="0"/>
    <x v="0"/>
    <x v="0"/>
    <x v="0"/>
    <x v="0"/>
  </r>
  <r>
    <x v="0"/>
    <x v="6"/>
    <x v="24"/>
    <x v="82"/>
    <x v="4"/>
    <n v="0"/>
    <n v="0"/>
    <n v="0"/>
    <n v="0"/>
    <n v="18600"/>
    <n v="130200"/>
    <n v="0"/>
    <x v="0"/>
    <x v="0"/>
    <x v="0"/>
    <x v="0"/>
    <x v="0"/>
    <x v="0"/>
    <x v="0"/>
    <x v="0"/>
    <x v="0"/>
    <x v="0"/>
  </r>
  <r>
    <x v="0"/>
    <x v="6"/>
    <x v="24"/>
    <x v="122"/>
    <x v="4"/>
    <n v="0"/>
    <n v="0"/>
    <n v="0"/>
    <n v="0"/>
    <e v="#N/A"/>
    <e v="#N/A"/>
    <n v="0"/>
    <x v="0"/>
    <x v="0"/>
    <x v="0"/>
    <x v="0"/>
    <x v="0"/>
    <x v="0"/>
    <x v="0"/>
    <x v="0"/>
    <x v="0"/>
    <x v="0"/>
  </r>
  <r>
    <x v="0"/>
    <x v="6"/>
    <x v="24"/>
    <x v="123"/>
    <x v="4"/>
    <n v="0"/>
    <n v="0"/>
    <n v="0"/>
    <n v="0"/>
    <n v="29977"/>
    <n v="209839"/>
    <n v="0"/>
    <x v="0"/>
    <x v="0"/>
    <x v="0"/>
    <x v="0"/>
    <x v="0"/>
    <x v="0"/>
    <x v="0"/>
    <x v="0"/>
    <x v="0"/>
    <x v="0"/>
  </r>
  <r>
    <x v="0"/>
    <x v="6"/>
    <x v="24"/>
    <x v="85"/>
    <x v="4"/>
    <n v="0"/>
    <n v="0"/>
    <n v="0"/>
    <n v="0"/>
    <n v="0"/>
    <n v="0"/>
    <n v="0"/>
    <x v="0"/>
    <x v="0"/>
    <x v="0"/>
    <x v="0"/>
    <x v="0"/>
    <x v="0"/>
    <x v="0"/>
    <x v="0"/>
    <x v="0"/>
    <x v="0"/>
  </r>
  <r>
    <x v="0"/>
    <x v="6"/>
    <x v="24"/>
    <x v="131"/>
    <x v="4"/>
    <n v="0"/>
    <n v="0"/>
    <n v="0"/>
    <n v="0"/>
    <e v="#N/A"/>
    <e v="#N/A"/>
    <n v="0"/>
    <x v="0"/>
    <x v="0"/>
    <x v="0"/>
    <x v="0"/>
    <x v="0"/>
    <x v="0"/>
    <x v="0"/>
    <x v="0"/>
    <x v="0"/>
    <x v="0"/>
  </r>
  <r>
    <x v="0"/>
    <x v="6"/>
    <x v="24"/>
    <x v="86"/>
    <x v="4"/>
    <n v="0"/>
    <n v="0"/>
    <n v="0"/>
    <n v="0"/>
    <n v="15500"/>
    <n v="108500"/>
    <n v="0"/>
    <x v="0"/>
    <x v="0"/>
    <x v="0"/>
    <x v="0"/>
    <x v="0"/>
    <x v="0"/>
    <x v="0"/>
    <x v="0"/>
    <x v="0"/>
    <x v="0"/>
  </r>
  <r>
    <x v="0"/>
    <x v="6"/>
    <x v="26"/>
    <x v="87"/>
    <x v="4"/>
    <n v="0"/>
    <n v="0"/>
    <n v="0"/>
    <n v="0"/>
    <n v="4650"/>
    <n v="32550"/>
    <n v="0"/>
    <x v="0"/>
    <x v="0"/>
    <x v="0"/>
    <x v="0"/>
    <x v="0"/>
    <x v="0"/>
    <x v="0"/>
    <x v="0"/>
    <x v="0"/>
    <x v="0"/>
  </r>
  <r>
    <x v="0"/>
    <x v="6"/>
    <x v="26"/>
    <x v="88"/>
    <x v="4"/>
    <n v="0"/>
    <n v="0"/>
    <n v="0"/>
    <n v="0"/>
    <n v="4650"/>
    <n v="32550"/>
    <n v="0"/>
    <x v="0"/>
    <x v="0"/>
    <x v="0"/>
    <x v="0"/>
    <x v="0"/>
    <x v="0"/>
    <x v="0"/>
    <x v="0"/>
    <x v="0"/>
    <x v="0"/>
  </r>
  <r>
    <x v="0"/>
    <x v="6"/>
    <x v="27"/>
    <x v="89"/>
    <x v="4"/>
    <n v="0"/>
    <n v="0"/>
    <n v="0"/>
    <n v="0"/>
    <n v="6727"/>
    <n v="47089"/>
    <n v="0"/>
    <x v="0"/>
    <x v="0"/>
    <x v="0"/>
    <x v="0"/>
    <x v="0"/>
    <x v="0"/>
    <x v="0"/>
    <x v="0"/>
    <x v="0"/>
    <x v="0"/>
  </r>
  <r>
    <x v="0"/>
    <x v="6"/>
    <x v="27"/>
    <x v="90"/>
    <x v="4"/>
    <n v="0"/>
    <n v="0"/>
    <n v="0"/>
    <n v="0"/>
    <n v="6727"/>
    <n v="47089"/>
    <n v="0"/>
    <x v="0"/>
    <x v="0"/>
    <x v="0"/>
    <x v="0"/>
    <x v="0"/>
    <x v="0"/>
    <x v="0"/>
    <x v="0"/>
    <x v="0"/>
    <x v="0"/>
  </r>
  <r>
    <x v="0"/>
    <x v="6"/>
    <x v="27"/>
    <x v="91"/>
    <x v="4"/>
    <n v="0"/>
    <n v="0"/>
    <n v="0"/>
    <n v="0"/>
    <n v="6727"/>
    <n v="47089"/>
    <n v="0"/>
    <x v="0"/>
    <x v="0"/>
    <x v="0"/>
    <x v="0"/>
    <x v="0"/>
    <x v="0"/>
    <x v="0"/>
    <x v="0"/>
    <x v="0"/>
    <x v="0"/>
  </r>
  <r>
    <x v="0"/>
    <x v="6"/>
    <x v="28"/>
    <x v="92"/>
    <x v="4"/>
    <n v="0"/>
    <n v="0"/>
    <n v="0"/>
    <n v="0"/>
    <n v="0"/>
    <n v="0"/>
    <n v="0"/>
    <x v="0"/>
    <x v="0"/>
    <x v="0"/>
    <x v="0"/>
    <x v="0"/>
    <x v="0"/>
    <x v="0"/>
    <x v="0"/>
    <x v="0"/>
    <x v="0"/>
  </r>
  <r>
    <x v="0"/>
    <x v="6"/>
    <x v="29"/>
    <x v="93"/>
    <x v="4"/>
    <n v="21825"/>
    <n v="161437.6"/>
    <n v="183262.6"/>
    <n v="6"/>
    <n v="0"/>
    <n v="0"/>
    <n v="0"/>
    <x v="0"/>
    <x v="0"/>
    <x v="0"/>
    <x v="0"/>
    <x v="0"/>
    <x v="0"/>
    <x v="0"/>
    <x v="0"/>
    <x v="0"/>
    <x v="0"/>
  </r>
  <r>
    <x v="0"/>
    <x v="6"/>
    <x v="29"/>
    <x v="94"/>
    <x v="4"/>
    <n v="80063.31"/>
    <n v="251587"/>
    <n v="331650.31"/>
    <n v="21"/>
    <n v="0"/>
    <n v="0"/>
    <n v="0"/>
    <x v="0"/>
    <x v="0"/>
    <x v="0"/>
    <x v="0"/>
    <x v="0"/>
    <x v="0"/>
    <x v="0"/>
    <x v="0"/>
    <x v="0"/>
    <x v="0"/>
  </r>
  <r>
    <x v="0"/>
    <x v="6"/>
    <x v="29"/>
    <x v="95"/>
    <x v="4"/>
    <n v="216515.5"/>
    <n v="101701.5"/>
    <n v="318217"/>
    <n v="5"/>
    <n v="0"/>
    <n v="0"/>
    <n v="0"/>
    <x v="0"/>
    <x v="0"/>
    <x v="0"/>
    <x v="0"/>
    <x v="0"/>
    <x v="0"/>
    <x v="0"/>
    <x v="0"/>
    <x v="0"/>
    <x v="0"/>
  </r>
  <r>
    <x v="0"/>
    <x v="6"/>
    <x v="29"/>
    <x v="124"/>
    <x v="4"/>
    <n v="0"/>
    <n v="13808.56"/>
    <n v="13808.56"/>
    <n v="3"/>
    <e v="#N/A"/>
    <e v="#N/A"/>
    <n v="0"/>
    <x v="0"/>
    <x v="0"/>
    <x v="0"/>
    <x v="0"/>
    <x v="0"/>
    <x v="0"/>
    <x v="0"/>
    <x v="0"/>
    <x v="0"/>
    <x v="0"/>
  </r>
  <r>
    <x v="0"/>
    <x v="6"/>
    <x v="29"/>
    <x v="96"/>
    <x v="4"/>
    <n v="0"/>
    <n v="136142.39999999999"/>
    <n v="136142.39999999999"/>
    <n v="3"/>
    <n v="0"/>
    <n v="0"/>
    <n v="0"/>
    <x v="0"/>
    <x v="0"/>
    <x v="0"/>
    <x v="0"/>
    <x v="0"/>
    <x v="0"/>
    <x v="0"/>
    <x v="0"/>
    <x v="0"/>
    <x v="0"/>
  </r>
  <r>
    <x v="0"/>
    <x v="6"/>
    <x v="29"/>
    <x v="97"/>
    <x v="4"/>
    <n v="0"/>
    <n v="0"/>
    <n v="0"/>
    <n v="0"/>
    <n v="17577"/>
    <n v="175770"/>
    <n v="0"/>
    <x v="0"/>
    <x v="0"/>
    <x v="0"/>
    <x v="0"/>
    <x v="0"/>
    <x v="0"/>
    <x v="0"/>
    <x v="0"/>
    <x v="0"/>
    <x v="0"/>
  </r>
  <r>
    <x v="0"/>
    <x v="6"/>
    <x v="30"/>
    <x v="98"/>
    <x v="4"/>
    <n v="0"/>
    <n v="0"/>
    <n v="0"/>
    <n v="0"/>
    <n v="36177"/>
    <n v="253239"/>
    <n v="0"/>
    <x v="0"/>
    <x v="0"/>
    <x v="0"/>
    <x v="0"/>
    <x v="0"/>
    <x v="0"/>
    <x v="0"/>
    <x v="0"/>
    <x v="0"/>
    <x v="0"/>
  </r>
  <r>
    <x v="0"/>
    <x v="6"/>
    <x v="30"/>
    <x v="99"/>
    <x v="4"/>
    <n v="0"/>
    <n v="0"/>
    <n v="0"/>
    <n v="0"/>
    <n v="16027"/>
    <n v="112189"/>
    <n v="0"/>
    <x v="0"/>
    <x v="0"/>
    <x v="0"/>
    <x v="0"/>
    <x v="0"/>
    <x v="0"/>
    <x v="0"/>
    <x v="0"/>
    <x v="0"/>
    <x v="0"/>
  </r>
  <r>
    <x v="0"/>
    <x v="6"/>
    <x v="30"/>
    <x v="100"/>
    <x v="4"/>
    <n v="0"/>
    <n v="0"/>
    <n v="0"/>
    <n v="0"/>
    <n v="14477"/>
    <n v="101339"/>
    <n v="0"/>
    <x v="0"/>
    <x v="0"/>
    <x v="0"/>
    <x v="0"/>
    <x v="0"/>
    <x v="0"/>
    <x v="0"/>
    <x v="0"/>
    <x v="0"/>
    <x v="0"/>
  </r>
  <r>
    <x v="0"/>
    <x v="6"/>
    <x v="30"/>
    <x v="101"/>
    <x v="4"/>
    <n v="0"/>
    <n v="0"/>
    <n v="0"/>
    <n v="0"/>
    <n v="10323"/>
    <n v="72261"/>
    <n v="0"/>
    <x v="0"/>
    <x v="0"/>
    <x v="0"/>
    <x v="0"/>
    <x v="0"/>
    <x v="0"/>
    <x v="0"/>
    <x v="0"/>
    <x v="0"/>
    <x v="0"/>
  </r>
  <r>
    <x v="0"/>
    <x v="6"/>
    <x v="30"/>
    <x v="102"/>
    <x v="4"/>
    <n v="42454"/>
    <n v="72564.55"/>
    <n v="115018.55"/>
    <n v="12"/>
    <n v="0"/>
    <n v="0"/>
    <n v="0"/>
    <x v="0"/>
    <x v="0"/>
    <x v="0"/>
    <x v="0"/>
    <x v="0"/>
    <x v="0"/>
    <x v="0"/>
    <x v="0"/>
    <x v="0"/>
    <x v="0"/>
  </r>
  <r>
    <x v="0"/>
    <x v="6"/>
    <x v="30"/>
    <x v="103"/>
    <x v="4"/>
    <n v="0"/>
    <n v="0"/>
    <n v="0"/>
    <n v="0"/>
    <n v="0"/>
    <n v="0"/>
    <n v="0"/>
    <x v="0"/>
    <x v="0"/>
    <x v="0"/>
    <x v="0"/>
    <x v="0"/>
    <x v="0"/>
    <x v="0"/>
    <x v="0"/>
    <x v="0"/>
    <x v="0"/>
  </r>
  <r>
    <x v="0"/>
    <x v="6"/>
    <x v="30"/>
    <x v="105"/>
    <x v="4"/>
    <n v="108800.5"/>
    <n v="0"/>
    <n v="108800.5"/>
    <n v="7"/>
    <n v="0"/>
    <n v="0"/>
    <n v="0"/>
    <x v="0"/>
    <x v="0"/>
    <x v="0"/>
    <x v="0"/>
    <x v="0"/>
    <x v="0"/>
    <x v="0"/>
    <x v="0"/>
    <x v="0"/>
    <x v="0"/>
  </r>
  <r>
    <x v="0"/>
    <x v="6"/>
    <x v="30"/>
    <x v="106"/>
    <x v="4"/>
    <n v="0"/>
    <n v="0"/>
    <n v="0"/>
    <n v="0"/>
    <n v="17050"/>
    <n v="119350"/>
    <n v="0"/>
    <x v="0"/>
    <x v="0"/>
    <x v="0"/>
    <x v="0"/>
    <x v="0"/>
    <x v="0"/>
    <x v="0"/>
    <x v="0"/>
    <x v="0"/>
    <x v="0"/>
  </r>
  <r>
    <x v="0"/>
    <x v="6"/>
    <x v="30"/>
    <x v="138"/>
    <x v="4"/>
    <n v="0"/>
    <n v="0"/>
    <n v="0"/>
    <n v="0"/>
    <e v="#N/A"/>
    <e v="#N/A"/>
    <n v="0"/>
    <x v="0"/>
    <x v="0"/>
    <x v="0"/>
    <x v="0"/>
    <x v="0"/>
    <x v="0"/>
    <x v="0"/>
    <x v="0"/>
    <x v="0"/>
    <x v="0"/>
  </r>
  <r>
    <x v="0"/>
    <x v="6"/>
    <x v="31"/>
    <x v="107"/>
    <x v="4"/>
    <n v="7350"/>
    <n v="7374.26"/>
    <n v="14724.26"/>
    <n v="3"/>
    <n v="0"/>
    <n v="0"/>
    <n v="0"/>
    <x v="0"/>
    <x v="0"/>
    <x v="0"/>
    <x v="0"/>
    <x v="0"/>
    <x v="0"/>
    <x v="0"/>
    <x v="0"/>
    <x v="0"/>
    <x v="0"/>
  </r>
  <r>
    <x v="0"/>
    <x v="6"/>
    <x v="31"/>
    <x v="108"/>
    <x v="4"/>
    <n v="112222.8"/>
    <n v="99381.58"/>
    <n v="211604.38"/>
    <n v="35"/>
    <n v="0"/>
    <n v="0"/>
    <n v="0"/>
    <x v="0"/>
    <x v="0"/>
    <x v="0"/>
    <x v="0"/>
    <x v="0"/>
    <x v="0"/>
    <x v="0"/>
    <x v="0"/>
    <x v="0"/>
    <x v="0"/>
  </r>
  <r>
    <x v="0"/>
    <x v="6"/>
    <x v="31"/>
    <x v="109"/>
    <x v="4"/>
    <n v="98983.4"/>
    <n v="241054.5"/>
    <n v="340037.9"/>
    <n v="40"/>
    <n v="0"/>
    <n v="0"/>
    <n v="0"/>
    <x v="0"/>
    <x v="0"/>
    <x v="0"/>
    <x v="0"/>
    <x v="0"/>
    <x v="0"/>
    <x v="0"/>
    <x v="0"/>
    <x v="0"/>
    <x v="0"/>
  </r>
  <r>
    <x v="0"/>
    <x v="6"/>
    <x v="31"/>
    <x v="110"/>
    <x v="4"/>
    <n v="102366"/>
    <n v="158555.29999999999"/>
    <n v="260921.3"/>
    <n v="36"/>
    <n v="0"/>
    <n v="0"/>
    <n v="0"/>
    <x v="0"/>
    <x v="0"/>
    <x v="0"/>
    <x v="0"/>
    <x v="0"/>
    <x v="0"/>
    <x v="0"/>
    <x v="0"/>
    <x v="0"/>
    <x v="0"/>
  </r>
  <r>
    <x v="0"/>
    <x v="6"/>
    <x v="31"/>
    <x v="111"/>
    <x v="4"/>
    <n v="0"/>
    <n v="0"/>
    <n v="0"/>
    <n v="0"/>
    <n v="0"/>
    <n v="0"/>
    <n v="0"/>
    <x v="0"/>
    <x v="0"/>
    <x v="0"/>
    <x v="0"/>
    <x v="0"/>
    <x v="0"/>
    <x v="0"/>
    <x v="0"/>
    <x v="0"/>
    <x v="0"/>
  </r>
  <r>
    <x v="0"/>
    <x v="6"/>
    <x v="31"/>
    <x v="128"/>
    <x v="4"/>
    <n v="4541"/>
    <n v="10817.33"/>
    <n v="15358.33"/>
    <n v="2"/>
    <e v="#N/A"/>
    <e v="#N/A"/>
    <n v="0"/>
    <x v="0"/>
    <x v="0"/>
    <x v="0"/>
    <x v="0"/>
    <x v="0"/>
    <x v="0"/>
    <x v="0"/>
    <x v="0"/>
    <x v="0"/>
    <x v="0"/>
  </r>
  <r>
    <x v="0"/>
    <x v="6"/>
    <x v="31"/>
    <x v="112"/>
    <x v="4"/>
    <n v="0"/>
    <n v="0"/>
    <n v="0"/>
    <n v="0"/>
    <n v="13950"/>
    <n v="139500"/>
    <n v="0"/>
    <x v="0"/>
    <x v="0"/>
    <x v="0"/>
    <x v="0"/>
    <x v="0"/>
    <x v="0"/>
    <x v="0"/>
    <x v="0"/>
    <x v="0"/>
    <x v="0"/>
  </r>
  <r>
    <x v="0"/>
    <x v="6"/>
    <x v="32"/>
    <x v="113"/>
    <x v="4"/>
    <n v="0"/>
    <n v="0"/>
    <n v="0"/>
    <n v="0"/>
    <n v="5177"/>
    <n v="36239"/>
    <n v="0"/>
    <x v="0"/>
    <x v="0"/>
    <x v="0"/>
    <x v="0"/>
    <x v="0"/>
    <x v="0"/>
    <x v="0"/>
    <x v="0"/>
    <x v="0"/>
    <x v="0"/>
  </r>
  <r>
    <x v="0"/>
    <x v="6"/>
    <x v="32"/>
    <x v="114"/>
    <x v="4"/>
    <n v="0"/>
    <n v="0"/>
    <n v="0"/>
    <n v="0"/>
    <n v="31000"/>
    <n v="217000"/>
    <n v="0"/>
    <x v="0"/>
    <x v="0"/>
    <x v="0"/>
    <x v="0"/>
    <x v="0"/>
    <x v="0"/>
    <x v="0"/>
    <x v="0"/>
    <x v="0"/>
    <x v="0"/>
  </r>
  <r>
    <x v="0"/>
    <x v="6"/>
    <x v="32"/>
    <x v="115"/>
    <x v="4"/>
    <n v="0"/>
    <n v="0"/>
    <n v="0"/>
    <n v="0"/>
    <n v="0"/>
    <n v="0"/>
    <n v="0"/>
    <x v="0"/>
    <x v="0"/>
    <x v="0"/>
    <x v="0"/>
    <x v="0"/>
    <x v="0"/>
    <x v="0"/>
    <x v="0"/>
    <x v="0"/>
    <x v="0"/>
  </r>
  <r>
    <x v="0"/>
    <x v="6"/>
    <x v="32"/>
    <x v="132"/>
    <x v="4"/>
    <n v="0"/>
    <n v="0"/>
    <n v="0"/>
    <n v="0"/>
    <e v="#N/A"/>
    <e v="#N/A"/>
    <n v="0"/>
    <x v="0"/>
    <x v="0"/>
    <x v="0"/>
    <x v="0"/>
    <x v="0"/>
    <x v="0"/>
    <x v="0"/>
    <x v="0"/>
    <x v="0"/>
    <x v="0"/>
  </r>
  <r>
    <x v="0"/>
    <x v="6"/>
    <x v="33"/>
    <x v="117"/>
    <x v="4"/>
    <n v="0"/>
    <n v="0"/>
    <n v="0"/>
    <n v="0"/>
    <n v="0"/>
    <n v="0"/>
    <n v="0"/>
    <x v="0"/>
    <x v="0"/>
    <x v="0"/>
    <x v="0"/>
    <x v="0"/>
    <x v="0"/>
    <x v="0"/>
    <x v="0"/>
    <x v="0"/>
    <x v="0"/>
  </r>
  <r>
    <x v="0"/>
    <x v="6"/>
    <x v="33"/>
    <x v="118"/>
    <x v="4"/>
    <n v="0"/>
    <n v="0"/>
    <n v="0"/>
    <n v="0"/>
    <n v="0"/>
    <n v="0"/>
    <n v="0"/>
    <x v="0"/>
    <x v="0"/>
    <x v="0"/>
    <x v="0"/>
    <x v="0"/>
    <x v="0"/>
    <x v="0"/>
    <x v="0"/>
    <x v="0"/>
    <x v="0"/>
  </r>
  <r>
    <x v="0"/>
    <x v="6"/>
    <x v="33"/>
    <x v="143"/>
    <x v="4"/>
    <n v="0"/>
    <n v="0"/>
    <n v="0"/>
    <n v="0"/>
    <e v="#N/A"/>
    <e v="#N/A"/>
    <n v="0"/>
    <x v="0"/>
    <x v="0"/>
    <x v="0"/>
    <x v="0"/>
    <x v="0"/>
    <x v="0"/>
    <x v="0"/>
    <x v="0"/>
    <x v="0"/>
    <x v="0"/>
  </r>
  <r>
    <x v="0"/>
    <x v="6"/>
    <x v="33"/>
    <x v="149"/>
    <x v="4"/>
    <n v="0"/>
    <n v="0"/>
    <n v="0"/>
    <n v="0"/>
    <e v="#N/A"/>
    <e v="#N/A"/>
    <n v="0"/>
    <x v="0"/>
    <x v="0"/>
    <x v="0"/>
    <x v="0"/>
    <x v="0"/>
    <x v="0"/>
    <x v="0"/>
    <x v="0"/>
    <x v="0"/>
    <x v="0"/>
  </r>
  <r>
    <x v="0"/>
    <x v="6"/>
    <x v="0"/>
    <x v="0"/>
    <x v="5"/>
    <n v="56851.16"/>
    <n v="86612.53"/>
    <n v="143463.69"/>
    <n v="222"/>
    <n v="24475"/>
    <n v="171325"/>
    <n v="5.86"/>
    <x v="0"/>
    <x v="0"/>
    <x v="0"/>
    <x v="0"/>
    <x v="0"/>
    <x v="0"/>
    <x v="0"/>
    <x v="0"/>
    <x v="0"/>
    <x v="0"/>
  </r>
  <r>
    <x v="0"/>
    <x v="6"/>
    <x v="0"/>
    <x v="1"/>
    <x v="5"/>
    <n v="47863.88"/>
    <n v="98252.31"/>
    <n v="146116.19"/>
    <n v="263"/>
    <n v="24383"/>
    <n v="170681"/>
    <n v="5.99"/>
    <x v="0"/>
    <x v="0"/>
    <x v="0"/>
    <x v="0"/>
    <x v="0"/>
    <x v="0"/>
    <x v="0"/>
    <x v="0"/>
    <x v="0"/>
    <x v="0"/>
  </r>
  <r>
    <x v="0"/>
    <x v="6"/>
    <x v="0"/>
    <x v="3"/>
    <x v="5"/>
    <n v="126380.97"/>
    <n v="388778.86"/>
    <n v="515159.82999999996"/>
    <n v="689"/>
    <n v="8437"/>
    <n v="59059"/>
    <n v="61.06"/>
    <x v="0"/>
    <x v="0"/>
    <x v="0"/>
    <x v="0"/>
    <x v="0"/>
    <x v="0"/>
    <x v="0"/>
    <x v="0"/>
    <x v="0"/>
    <x v="0"/>
  </r>
  <r>
    <x v="0"/>
    <x v="6"/>
    <x v="0"/>
    <x v="4"/>
    <x v="5"/>
    <n v="122428.70000000001"/>
    <n v="204995.14999999997"/>
    <n v="327423.84999999998"/>
    <n v="625"/>
    <n v="8437"/>
    <n v="59059"/>
    <n v="38.81"/>
    <x v="0"/>
    <x v="0"/>
    <x v="0"/>
    <x v="0"/>
    <x v="0"/>
    <x v="0"/>
    <x v="0"/>
    <x v="0"/>
    <x v="0"/>
    <x v="0"/>
  </r>
  <r>
    <x v="0"/>
    <x v="6"/>
    <x v="0"/>
    <x v="82"/>
    <x v="5"/>
    <n v="59.66"/>
    <n v="1078.8399999999999"/>
    <n v="1138.5"/>
    <n v="0"/>
    <n v="18600"/>
    <n v="130200"/>
    <n v="0.06"/>
    <x v="0"/>
    <x v="0"/>
    <x v="0"/>
    <x v="0"/>
    <x v="0"/>
    <x v="0"/>
    <x v="0"/>
    <x v="0"/>
    <x v="0"/>
    <x v="0"/>
  </r>
  <r>
    <x v="0"/>
    <x v="6"/>
    <x v="0"/>
    <x v="7"/>
    <x v="5"/>
    <n v="89430.78"/>
    <n v="132033.37"/>
    <n v="221464.15"/>
    <n v="438"/>
    <n v="5821"/>
    <n v="40747"/>
    <n v="38.049999999999997"/>
    <x v="0"/>
    <x v="0"/>
    <x v="0"/>
    <x v="0"/>
    <x v="0"/>
    <x v="0"/>
    <x v="0"/>
    <x v="0"/>
    <x v="0"/>
    <x v="0"/>
  </r>
  <r>
    <x v="0"/>
    <x v="6"/>
    <x v="0"/>
    <x v="8"/>
    <x v="5"/>
    <n v="120991.19"/>
    <n v="171986.45"/>
    <n v="292977.64"/>
    <n v="685"/>
    <n v="0"/>
    <n v="0"/>
    <n v="0"/>
    <x v="0"/>
    <x v="0"/>
    <x v="0"/>
    <x v="0"/>
    <x v="0"/>
    <x v="0"/>
    <x v="0"/>
    <x v="0"/>
    <x v="0"/>
    <x v="0"/>
  </r>
  <r>
    <x v="0"/>
    <x v="6"/>
    <x v="0"/>
    <x v="119"/>
    <x v="5"/>
    <n v="8221.14"/>
    <n v="53425.770000000004"/>
    <n v="61646.91"/>
    <n v="118"/>
    <e v="#N/A"/>
    <e v="#N/A"/>
    <n v="0"/>
    <x v="0"/>
    <x v="0"/>
    <x v="0"/>
    <x v="0"/>
    <x v="0"/>
    <x v="0"/>
    <x v="0"/>
    <x v="0"/>
    <x v="0"/>
    <x v="0"/>
  </r>
  <r>
    <x v="0"/>
    <x v="6"/>
    <x v="0"/>
    <x v="134"/>
    <x v="5"/>
    <n v="112489.89"/>
    <n v="189938.24"/>
    <n v="302428.13"/>
    <n v="681"/>
    <e v="#N/A"/>
    <e v="#N/A"/>
    <n v="0"/>
    <x v="0"/>
    <x v="0"/>
    <x v="0"/>
    <x v="0"/>
    <x v="0"/>
    <x v="0"/>
    <x v="0"/>
    <x v="0"/>
    <x v="0"/>
    <x v="0"/>
  </r>
  <r>
    <x v="0"/>
    <x v="6"/>
    <x v="0"/>
    <x v="135"/>
    <x v="5"/>
    <n v="101544.48999999999"/>
    <n v="119950.37"/>
    <n v="221494.86"/>
    <n v="564"/>
    <e v="#N/A"/>
    <e v="#N/A"/>
    <n v="0"/>
    <x v="0"/>
    <x v="0"/>
    <x v="0"/>
    <x v="0"/>
    <x v="0"/>
    <x v="0"/>
    <x v="0"/>
    <x v="0"/>
    <x v="0"/>
    <x v="0"/>
  </r>
  <r>
    <x v="0"/>
    <x v="6"/>
    <x v="0"/>
    <x v="144"/>
    <x v="5"/>
    <n v="5338.6500000000005"/>
    <n v="7228.3199999999988"/>
    <n v="12566.97"/>
    <n v="40"/>
    <e v="#N/A"/>
    <e v="#N/A"/>
    <n v="0"/>
    <x v="0"/>
    <x v="0"/>
    <x v="0"/>
    <x v="0"/>
    <x v="0"/>
    <x v="0"/>
    <x v="0"/>
    <x v="0"/>
    <x v="0"/>
    <x v="0"/>
  </r>
  <r>
    <x v="0"/>
    <x v="6"/>
    <x v="1"/>
    <x v="9"/>
    <x v="5"/>
    <n v="190040.72"/>
    <n v="991231.32000000007"/>
    <n v="1181272.04"/>
    <n v="1050"/>
    <n v="0"/>
    <n v="0"/>
    <n v="0"/>
    <x v="0"/>
    <x v="0"/>
    <x v="0"/>
    <x v="0"/>
    <x v="0"/>
    <x v="0"/>
    <x v="0"/>
    <x v="0"/>
    <x v="0"/>
    <x v="0"/>
  </r>
  <r>
    <x v="0"/>
    <x v="6"/>
    <x v="1"/>
    <x v="145"/>
    <x v="5"/>
    <n v="442"/>
    <n v="0"/>
    <n v="442"/>
    <n v="0"/>
    <e v="#N/A"/>
    <e v="#N/A"/>
    <n v="0"/>
    <x v="0"/>
    <x v="0"/>
    <x v="0"/>
    <x v="0"/>
    <x v="0"/>
    <x v="0"/>
    <x v="0"/>
    <x v="0"/>
    <x v="0"/>
    <x v="0"/>
  </r>
  <r>
    <x v="0"/>
    <x v="6"/>
    <x v="1"/>
    <x v="10"/>
    <x v="5"/>
    <n v="60023.16"/>
    <n v="624501.56999999995"/>
    <n v="684524.73"/>
    <n v="507"/>
    <n v="44423"/>
    <n v="310961"/>
    <n v="15.41"/>
    <x v="0"/>
    <x v="0"/>
    <x v="0"/>
    <x v="0"/>
    <x v="0"/>
    <x v="0"/>
    <x v="0"/>
    <x v="0"/>
    <x v="0"/>
    <x v="0"/>
  </r>
  <r>
    <x v="0"/>
    <x v="6"/>
    <x v="1"/>
    <x v="78"/>
    <x v="5"/>
    <n v="4644.8900000000003"/>
    <n v="3316.67"/>
    <n v="7961.56"/>
    <n v="53"/>
    <n v="20677"/>
    <n v="144739"/>
    <n v="0.39"/>
    <x v="0"/>
    <x v="0"/>
    <x v="0"/>
    <x v="0"/>
    <x v="0"/>
    <x v="0"/>
    <x v="0"/>
    <x v="0"/>
    <x v="0"/>
    <x v="0"/>
  </r>
  <r>
    <x v="0"/>
    <x v="6"/>
    <x v="1"/>
    <x v="11"/>
    <x v="5"/>
    <n v="16439.989999999998"/>
    <n v="12844.210000000003"/>
    <n v="29284.2"/>
    <n v="36"/>
    <n v="31000"/>
    <n v="217000"/>
    <n v="0.94"/>
    <x v="0"/>
    <x v="0"/>
    <x v="0"/>
    <x v="0"/>
    <x v="0"/>
    <x v="0"/>
    <x v="0"/>
    <x v="0"/>
    <x v="0"/>
    <x v="0"/>
  </r>
  <r>
    <x v="0"/>
    <x v="6"/>
    <x v="1"/>
    <x v="12"/>
    <x v="5"/>
    <n v="8907.08"/>
    <n v="7905.9"/>
    <n v="16812.98"/>
    <n v="26"/>
    <n v="0"/>
    <n v="0"/>
    <n v="0"/>
    <x v="0"/>
    <x v="0"/>
    <x v="0"/>
    <x v="0"/>
    <x v="0"/>
    <x v="0"/>
    <x v="0"/>
    <x v="0"/>
    <x v="0"/>
    <x v="0"/>
  </r>
  <r>
    <x v="0"/>
    <x v="6"/>
    <x v="1"/>
    <x v="13"/>
    <x v="5"/>
    <n v="0"/>
    <n v="928305.47"/>
    <n v="928305.47"/>
    <n v="0"/>
    <n v="0"/>
    <n v="0"/>
    <n v="0"/>
    <x v="0"/>
    <x v="0"/>
    <x v="0"/>
    <x v="0"/>
    <x v="0"/>
    <x v="0"/>
    <x v="0"/>
    <x v="0"/>
    <x v="0"/>
    <x v="0"/>
  </r>
  <r>
    <x v="0"/>
    <x v="6"/>
    <x v="1"/>
    <x v="14"/>
    <x v="5"/>
    <n v="50277.67"/>
    <n v="83902.51"/>
    <n v="134180.18"/>
    <n v="492"/>
    <n v="29977"/>
    <n v="209839"/>
    <n v="4.4800000000000004"/>
    <x v="0"/>
    <x v="0"/>
    <x v="0"/>
    <x v="0"/>
    <x v="0"/>
    <x v="0"/>
    <x v="0"/>
    <x v="0"/>
    <x v="0"/>
    <x v="0"/>
  </r>
  <r>
    <x v="0"/>
    <x v="6"/>
    <x v="1"/>
    <x v="15"/>
    <x v="5"/>
    <n v="5063.41"/>
    <n v="10114.85"/>
    <n v="15178.26"/>
    <n v="25"/>
    <n v="0"/>
    <n v="0"/>
    <n v="0"/>
    <x v="0"/>
    <x v="0"/>
    <x v="0"/>
    <x v="0"/>
    <x v="0"/>
    <x v="0"/>
    <x v="0"/>
    <x v="0"/>
    <x v="0"/>
    <x v="0"/>
  </r>
  <r>
    <x v="0"/>
    <x v="6"/>
    <x v="1"/>
    <x v="146"/>
    <x v="5"/>
    <n v="11571.8"/>
    <n v="10949.75"/>
    <n v="22521.55"/>
    <n v="27"/>
    <e v="#N/A"/>
    <e v="#N/A"/>
    <n v="0"/>
    <x v="0"/>
    <x v="0"/>
    <x v="0"/>
    <x v="0"/>
    <x v="0"/>
    <x v="0"/>
    <x v="0"/>
    <x v="0"/>
    <x v="0"/>
    <x v="0"/>
  </r>
  <r>
    <x v="0"/>
    <x v="6"/>
    <x v="2"/>
    <x v="16"/>
    <x v="5"/>
    <n v="312076.72000000003"/>
    <n v="564842.15999999992"/>
    <n v="876918.87999999989"/>
    <n v="645"/>
    <n v="43400"/>
    <n v="303800"/>
    <n v="20.21"/>
    <x v="0"/>
    <x v="0"/>
    <x v="0"/>
    <x v="0"/>
    <x v="0"/>
    <x v="0"/>
    <x v="0"/>
    <x v="0"/>
    <x v="0"/>
    <x v="0"/>
  </r>
  <r>
    <x v="0"/>
    <x v="6"/>
    <x v="2"/>
    <x v="17"/>
    <x v="5"/>
    <n v="187319.38"/>
    <n v="366873.18999999994"/>
    <n v="554192.56999999995"/>
    <n v="590"/>
    <n v="39277"/>
    <n v="274939"/>
    <n v="14.11"/>
    <x v="0"/>
    <x v="0"/>
    <x v="0"/>
    <x v="0"/>
    <x v="0"/>
    <x v="0"/>
    <x v="0"/>
    <x v="0"/>
    <x v="0"/>
    <x v="0"/>
  </r>
  <r>
    <x v="0"/>
    <x v="6"/>
    <x v="2"/>
    <x v="18"/>
    <x v="5"/>
    <n v="117842.23999999999"/>
    <n v="218493.56"/>
    <n v="336335.8"/>
    <n v="299"/>
    <n v="0"/>
    <n v="0"/>
    <n v="0"/>
    <x v="0"/>
    <x v="0"/>
    <x v="0"/>
    <x v="0"/>
    <x v="0"/>
    <x v="0"/>
    <x v="0"/>
    <x v="0"/>
    <x v="0"/>
    <x v="0"/>
  </r>
  <r>
    <x v="0"/>
    <x v="6"/>
    <x v="3"/>
    <x v="19"/>
    <x v="5"/>
    <n v="59815.44"/>
    <n v="178038.41999999998"/>
    <n v="237853.86"/>
    <n v="326"/>
    <n v="31000"/>
    <n v="310000"/>
    <n v="7.67"/>
    <x v="0"/>
    <x v="0"/>
    <x v="0"/>
    <x v="0"/>
    <x v="0"/>
    <x v="0"/>
    <x v="0"/>
    <x v="0"/>
    <x v="0"/>
    <x v="0"/>
  </r>
  <r>
    <x v="0"/>
    <x v="6"/>
    <x v="3"/>
    <x v="20"/>
    <x v="5"/>
    <n v="124919.97"/>
    <n v="133774.48000000001"/>
    <n v="258694.45"/>
    <n v="167"/>
    <n v="0"/>
    <n v="0"/>
    <n v="0"/>
    <x v="0"/>
    <x v="0"/>
    <x v="0"/>
    <x v="0"/>
    <x v="0"/>
    <x v="0"/>
    <x v="0"/>
    <x v="0"/>
    <x v="0"/>
    <x v="0"/>
  </r>
  <r>
    <x v="0"/>
    <x v="6"/>
    <x v="3"/>
    <x v="21"/>
    <x v="5"/>
    <n v="283558.42"/>
    <n v="502919.71"/>
    <n v="786478.13"/>
    <n v="340"/>
    <n v="62000"/>
    <n v="620000"/>
    <n v="12.69"/>
    <x v="0"/>
    <x v="0"/>
    <x v="0"/>
    <x v="0"/>
    <x v="0"/>
    <x v="0"/>
    <x v="0"/>
    <x v="0"/>
    <x v="0"/>
    <x v="0"/>
  </r>
  <r>
    <x v="0"/>
    <x v="6"/>
    <x v="3"/>
    <x v="147"/>
    <x v="5"/>
    <n v="3828.94"/>
    <n v="5185.34"/>
    <n v="9014.2800000000007"/>
    <n v="8"/>
    <e v="#N/A"/>
    <e v="#N/A"/>
    <n v="0"/>
    <x v="0"/>
    <x v="0"/>
    <x v="0"/>
    <x v="0"/>
    <x v="0"/>
    <x v="0"/>
    <x v="0"/>
    <x v="0"/>
    <x v="0"/>
    <x v="0"/>
  </r>
  <r>
    <x v="0"/>
    <x v="6"/>
    <x v="4"/>
    <x v="23"/>
    <x v="5"/>
    <n v="312"/>
    <n v="71135.34"/>
    <n v="71447.34"/>
    <n v="52"/>
    <n v="12710"/>
    <n v="88970"/>
    <n v="5.62"/>
    <x v="0"/>
    <x v="0"/>
    <x v="0"/>
    <x v="0"/>
    <x v="0"/>
    <x v="0"/>
    <x v="0"/>
    <x v="0"/>
    <x v="0"/>
    <x v="0"/>
  </r>
  <r>
    <x v="0"/>
    <x v="6"/>
    <x v="4"/>
    <x v="24"/>
    <x v="5"/>
    <n v="764"/>
    <n v="49885.599999999999"/>
    <n v="50649.599999999999"/>
    <n v="59"/>
    <n v="11377"/>
    <n v="79639"/>
    <n v="4.45"/>
    <x v="0"/>
    <x v="0"/>
    <x v="0"/>
    <x v="0"/>
    <x v="0"/>
    <x v="0"/>
    <x v="0"/>
    <x v="0"/>
    <x v="0"/>
    <x v="0"/>
  </r>
  <r>
    <x v="0"/>
    <x v="6"/>
    <x v="4"/>
    <x v="120"/>
    <x v="5"/>
    <n v="700"/>
    <n v="951.3"/>
    <n v="1651.3"/>
    <n v="5"/>
    <e v="#N/A"/>
    <e v="#N/A"/>
    <n v="0"/>
    <x v="0"/>
    <x v="0"/>
    <x v="0"/>
    <x v="0"/>
    <x v="0"/>
    <x v="0"/>
    <x v="0"/>
    <x v="0"/>
    <x v="0"/>
    <x v="0"/>
  </r>
  <r>
    <x v="0"/>
    <x v="6"/>
    <x v="4"/>
    <x v="127"/>
    <x v="5"/>
    <n v="0"/>
    <n v="135.9"/>
    <n v="135.9"/>
    <n v="3"/>
    <e v="#N/A"/>
    <e v="#N/A"/>
    <n v="0"/>
    <x v="0"/>
    <x v="0"/>
    <x v="0"/>
    <x v="0"/>
    <x v="0"/>
    <x v="0"/>
    <x v="0"/>
    <x v="0"/>
    <x v="0"/>
    <x v="0"/>
  </r>
  <r>
    <x v="0"/>
    <x v="6"/>
    <x v="4"/>
    <x v="148"/>
    <x v="5"/>
    <n v="0"/>
    <n v="135.9"/>
    <n v="135.9"/>
    <n v="0"/>
    <e v="#N/A"/>
    <e v="#N/A"/>
    <n v="0"/>
    <x v="0"/>
    <x v="0"/>
    <x v="0"/>
    <x v="0"/>
    <x v="0"/>
    <x v="0"/>
    <x v="0"/>
    <x v="0"/>
    <x v="0"/>
    <x v="0"/>
  </r>
  <r>
    <x v="0"/>
    <x v="6"/>
    <x v="5"/>
    <x v="25"/>
    <x v="5"/>
    <n v="2.4"/>
    <n v="21.6"/>
    <n v="24"/>
    <n v="0"/>
    <n v="0"/>
    <n v="0"/>
    <n v="0"/>
    <x v="0"/>
    <x v="0"/>
    <x v="0"/>
    <x v="0"/>
    <x v="0"/>
    <x v="0"/>
    <x v="0"/>
    <x v="0"/>
    <x v="0"/>
    <x v="0"/>
  </r>
  <r>
    <x v="0"/>
    <x v="6"/>
    <x v="5"/>
    <x v="26"/>
    <x v="5"/>
    <n v="55585.85"/>
    <n v="643357.70000000007"/>
    <n v="698943.55"/>
    <n v="0"/>
    <n v="0"/>
    <n v="0"/>
    <n v="0"/>
    <x v="0"/>
    <x v="0"/>
    <x v="0"/>
    <x v="0"/>
    <x v="0"/>
    <x v="0"/>
    <x v="0"/>
    <x v="0"/>
    <x v="0"/>
    <x v="0"/>
  </r>
  <r>
    <x v="0"/>
    <x v="6"/>
    <x v="5"/>
    <x v="27"/>
    <x v="5"/>
    <n v="30211.61"/>
    <n v="157703.20000000001"/>
    <n v="187914.81"/>
    <n v="156"/>
    <n v="16523"/>
    <n v="165230"/>
    <n v="11.37"/>
    <x v="0"/>
    <x v="0"/>
    <x v="0"/>
    <x v="0"/>
    <x v="0"/>
    <x v="0"/>
    <x v="0"/>
    <x v="0"/>
    <x v="0"/>
    <x v="0"/>
  </r>
  <r>
    <x v="0"/>
    <x v="6"/>
    <x v="5"/>
    <x v="29"/>
    <x v="5"/>
    <n v="355669.30000000005"/>
    <n v="527665.25"/>
    <n v="883334.55"/>
    <n v="136"/>
    <n v="0"/>
    <n v="0"/>
    <n v="0"/>
    <x v="0"/>
    <x v="0"/>
    <x v="0"/>
    <x v="0"/>
    <x v="0"/>
    <x v="0"/>
    <x v="0"/>
    <x v="0"/>
    <x v="0"/>
    <x v="0"/>
  </r>
  <r>
    <x v="0"/>
    <x v="6"/>
    <x v="6"/>
    <x v="30"/>
    <x v="5"/>
    <n v="84436.06"/>
    <n v="897669.10000000009"/>
    <n v="982105.16000000015"/>
    <n v="83"/>
    <n v="0"/>
    <n v="0"/>
    <n v="0"/>
    <x v="0"/>
    <x v="0"/>
    <x v="0"/>
    <x v="0"/>
    <x v="0"/>
    <x v="0"/>
    <x v="0"/>
    <x v="0"/>
    <x v="0"/>
    <x v="0"/>
  </r>
  <r>
    <x v="0"/>
    <x v="6"/>
    <x v="6"/>
    <x v="31"/>
    <x v="5"/>
    <n v="75328.75"/>
    <n v="177220.64"/>
    <n v="252549.39"/>
    <n v="184"/>
    <n v="34100"/>
    <n v="238700"/>
    <n v="7.41"/>
    <x v="0"/>
    <x v="0"/>
    <x v="0"/>
    <x v="0"/>
    <x v="0"/>
    <x v="0"/>
    <x v="0"/>
    <x v="0"/>
    <x v="0"/>
    <x v="0"/>
  </r>
  <r>
    <x v="0"/>
    <x v="6"/>
    <x v="6"/>
    <x v="32"/>
    <x v="5"/>
    <n v="70764.14"/>
    <n v="86835.439999999988"/>
    <n v="157599.57999999999"/>
    <n v="215"/>
    <n v="17577"/>
    <n v="123039"/>
    <n v="8.9700000000000006"/>
    <x v="0"/>
    <x v="0"/>
    <x v="0"/>
    <x v="0"/>
    <x v="0"/>
    <x v="0"/>
    <x v="0"/>
    <x v="0"/>
    <x v="0"/>
    <x v="0"/>
  </r>
  <r>
    <x v="0"/>
    <x v="6"/>
    <x v="6"/>
    <x v="33"/>
    <x v="5"/>
    <n v="27925.66"/>
    <n v="71512.160000000003"/>
    <n v="99437.82"/>
    <n v="56"/>
    <n v="0"/>
    <n v="0"/>
    <n v="0"/>
    <x v="0"/>
    <x v="0"/>
    <x v="0"/>
    <x v="0"/>
    <x v="0"/>
    <x v="0"/>
    <x v="0"/>
    <x v="0"/>
    <x v="0"/>
    <x v="0"/>
  </r>
  <r>
    <x v="0"/>
    <x v="6"/>
    <x v="6"/>
    <x v="140"/>
    <x v="5"/>
    <n v="3877"/>
    <n v="32392.129999999997"/>
    <n v="36269.129999999997"/>
    <n v="6"/>
    <e v="#N/A"/>
    <e v="#N/A"/>
    <n v="0"/>
    <x v="0"/>
    <x v="0"/>
    <x v="0"/>
    <x v="0"/>
    <x v="0"/>
    <x v="0"/>
    <x v="0"/>
    <x v="0"/>
    <x v="0"/>
    <x v="0"/>
  </r>
  <r>
    <x v="0"/>
    <x v="6"/>
    <x v="7"/>
    <x v="34"/>
    <x v="5"/>
    <n v="142100.20000000001"/>
    <n v="71459.59"/>
    <n v="213559.79"/>
    <n v="228"/>
    <n v="67177"/>
    <n v="470239"/>
    <n v="3.18"/>
    <x v="0"/>
    <x v="0"/>
    <x v="0"/>
    <x v="0"/>
    <x v="0"/>
    <x v="0"/>
    <x v="0"/>
    <x v="0"/>
    <x v="0"/>
    <x v="0"/>
  </r>
  <r>
    <x v="0"/>
    <x v="6"/>
    <x v="8"/>
    <x v="35"/>
    <x v="5"/>
    <n v="86014"/>
    <n v="528992.03"/>
    <n v="615006.03"/>
    <n v="277"/>
    <n v="0"/>
    <n v="0"/>
    <n v="0"/>
    <x v="0"/>
    <x v="0"/>
    <x v="0"/>
    <x v="0"/>
    <x v="0"/>
    <x v="0"/>
    <x v="0"/>
    <x v="0"/>
    <x v="0"/>
    <x v="0"/>
  </r>
  <r>
    <x v="0"/>
    <x v="6"/>
    <x v="8"/>
    <x v="36"/>
    <x v="5"/>
    <n v="166530.79"/>
    <n v="580590.01"/>
    <n v="747120.8"/>
    <n v="340"/>
    <n v="0"/>
    <n v="0"/>
    <n v="0"/>
    <x v="0"/>
    <x v="0"/>
    <x v="0"/>
    <x v="0"/>
    <x v="0"/>
    <x v="0"/>
    <x v="0"/>
    <x v="0"/>
    <x v="0"/>
    <x v="0"/>
  </r>
  <r>
    <x v="0"/>
    <x v="6"/>
    <x v="9"/>
    <x v="37"/>
    <x v="5"/>
    <n v="131113.69"/>
    <n v="153633.51"/>
    <n v="284747.2"/>
    <n v="501"/>
    <n v="32023"/>
    <n v="224161"/>
    <n v="8.89"/>
    <x v="0"/>
    <x v="0"/>
    <x v="0"/>
    <x v="0"/>
    <x v="0"/>
    <x v="0"/>
    <x v="0"/>
    <x v="0"/>
    <x v="0"/>
    <x v="0"/>
  </r>
  <r>
    <x v="0"/>
    <x v="6"/>
    <x v="9"/>
    <x v="38"/>
    <x v="5"/>
    <n v="13710.06"/>
    <n v="226497.71"/>
    <n v="240207.77"/>
    <n v="18"/>
    <n v="0"/>
    <n v="0"/>
    <n v="0"/>
    <x v="0"/>
    <x v="0"/>
    <x v="0"/>
    <x v="0"/>
    <x v="0"/>
    <x v="0"/>
    <x v="0"/>
    <x v="0"/>
    <x v="0"/>
    <x v="0"/>
  </r>
  <r>
    <x v="0"/>
    <x v="6"/>
    <x v="9"/>
    <x v="39"/>
    <x v="5"/>
    <n v="112296.61000000002"/>
    <n v="254484.53"/>
    <n v="366781.14"/>
    <n v="355"/>
    <n v="18352"/>
    <n v="128464"/>
    <n v="19.989999999999998"/>
    <x v="0"/>
    <x v="0"/>
    <x v="0"/>
    <x v="0"/>
    <x v="0"/>
    <x v="0"/>
    <x v="0"/>
    <x v="0"/>
    <x v="0"/>
    <x v="0"/>
  </r>
  <r>
    <x v="0"/>
    <x v="6"/>
    <x v="9"/>
    <x v="40"/>
    <x v="5"/>
    <n v="135158.16999999998"/>
    <n v="453873.55"/>
    <n v="589031.72"/>
    <n v="362"/>
    <n v="28923"/>
    <n v="202461"/>
    <n v="20.37"/>
    <x v="0"/>
    <x v="0"/>
    <x v="0"/>
    <x v="0"/>
    <x v="0"/>
    <x v="0"/>
    <x v="0"/>
    <x v="0"/>
    <x v="0"/>
    <x v="0"/>
  </r>
  <r>
    <x v="0"/>
    <x v="6"/>
    <x v="9"/>
    <x v="41"/>
    <x v="5"/>
    <n v="18968.02"/>
    <n v="217208.89"/>
    <n v="236176.91"/>
    <n v="51"/>
    <n v="0"/>
    <n v="0"/>
    <n v="0"/>
    <x v="0"/>
    <x v="0"/>
    <x v="0"/>
    <x v="0"/>
    <x v="0"/>
    <x v="0"/>
    <x v="0"/>
    <x v="0"/>
    <x v="0"/>
    <x v="0"/>
  </r>
  <r>
    <x v="0"/>
    <x v="6"/>
    <x v="10"/>
    <x v="42"/>
    <x v="5"/>
    <n v="42155.56"/>
    <n v="43340.770000000004"/>
    <n v="85496.33"/>
    <n v="69"/>
    <n v="0"/>
    <n v="0"/>
    <n v="0"/>
    <x v="0"/>
    <x v="0"/>
    <x v="0"/>
    <x v="0"/>
    <x v="0"/>
    <x v="0"/>
    <x v="0"/>
    <x v="0"/>
    <x v="0"/>
    <x v="0"/>
  </r>
  <r>
    <x v="0"/>
    <x v="6"/>
    <x v="10"/>
    <x v="43"/>
    <x v="5"/>
    <n v="274657.91999999998"/>
    <n v="132852.63"/>
    <n v="407510.55"/>
    <n v="64"/>
    <n v="0"/>
    <n v="0"/>
    <n v="0"/>
    <x v="0"/>
    <x v="0"/>
    <x v="0"/>
    <x v="0"/>
    <x v="0"/>
    <x v="0"/>
    <x v="0"/>
    <x v="0"/>
    <x v="0"/>
    <x v="0"/>
  </r>
  <r>
    <x v="0"/>
    <x v="6"/>
    <x v="10"/>
    <x v="44"/>
    <x v="5"/>
    <n v="8033.61"/>
    <n v="16412.439999999999"/>
    <n v="24446.05"/>
    <n v="70"/>
    <n v="23777"/>
    <n v="237770"/>
    <n v="1.03"/>
    <x v="0"/>
    <x v="0"/>
    <x v="0"/>
    <x v="0"/>
    <x v="0"/>
    <x v="0"/>
    <x v="0"/>
    <x v="0"/>
    <x v="0"/>
    <x v="0"/>
  </r>
  <r>
    <x v="0"/>
    <x v="6"/>
    <x v="10"/>
    <x v="45"/>
    <x v="5"/>
    <n v="199144.97999999998"/>
    <n v="86222.48000000004"/>
    <n v="285367.46000000002"/>
    <n v="141"/>
    <n v="0"/>
    <n v="0"/>
    <n v="0"/>
    <x v="0"/>
    <x v="0"/>
    <x v="0"/>
    <x v="0"/>
    <x v="0"/>
    <x v="0"/>
    <x v="0"/>
    <x v="0"/>
    <x v="0"/>
    <x v="0"/>
  </r>
  <r>
    <x v="0"/>
    <x v="6"/>
    <x v="10"/>
    <x v="46"/>
    <x v="5"/>
    <n v="260112.13"/>
    <n v="231842.03999999998"/>
    <n v="491954.17"/>
    <n v="147"/>
    <n v="0"/>
    <n v="0"/>
    <n v="0"/>
    <x v="0"/>
    <x v="0"/>
    <x v="0"/>
    <x v="0"/>
    <x v="0"/>
    <x v="0"/>
    <x v="0"/>
    <x v="0"/>
    <x v="0"/>
    <x v="0"/>
  </r>
  <r>
    <x v="0"/>
    <x v="6"/>
    <x v="10"/>
    <x v="47"/>
    <x v="5"/>
    <n v="66920.47"/>
    <n v="105863.28"/>
    <n v="172783.75"/>
    <n v="72"/>
    <n v="0"/>
    <n v="0"/>
    <n v="0"/>
    <x v="0"/>
    <x v="0"/>
    <x v="0"/>
    <x v="0"/>
    <x v="0"/>
    <x v="0"/>
    <x v="0"/>
    <x v="0"/>
    <x v="0"/>
    <x v="0"/>
  </r>
  <r>
    <x v="0"/>
    <x v="6"/>
    <x v="10"/>
    <x v="48"/>
    <x v="5"/>
    <n v="165367.4"/>
    <n v="204855.43000000002"/>
    <n v="370222.83"/>
    <n v="219"/>
    <n v="33077"/>
    <n v="330770"/>
    <n v="11.19"/>
    <x v="0"/>
    <x v="0"/>
    <x v="0"/>
    <x v="0"/>
    <x v="0"/>
    <x v="0"/>
    <x v="0"/>
    <x v="0"/>
    <x v="0"/>
    <x v="0"/>
  </r>
  <r>
    <x v="0"/>
    <x v="6"/>
    <x v="10"/>
    <x v="49"/>
    <x v="5"/>
    <n v="293634.87"/>
    <n v="243229.28000000003"/>
    <n v="536864.15"/>
    <n v="140"/>
    <n v="67177"/>
    <n v="671770"/>
    <n v="7.99"/>
    <x v="0"/>
    <x v="0"/>
    <x v="0"/>
    <x v="0"/>
    <x v="0"/>
    <x v="0"/>
    <x v="0"/>
    <x v="0"/>
    <x v="0"/>
    <x v="0"/>
  </r>
  <r>
    <x v="0"/>
    <x v="6"/>
    <x v="10"/>
    <x v="50"/>
    <x v="5"/>
    <n v="82112.62"/>
    <n v="3165.1500000000087"/>
    <n v="85277.77"/>
    <n v="29"/>
    <n v="36177"/>
    <n v="361770"/>
    <n v="2.36"/>
    <x v="0"/>
    <x v="0"/>
    <x v="0"/>
    <x v="0"/>
    <x v="0"/>
    <x v="0"/>
    <x v="0"/>
    <x v="0"/>
    <x v="0"/>
    <x v="0"/>
  </r>
  <r>
    <x v="0"/>
    <x v="6"/>
    <x v="10"/>
    <x v="51"/>
    <x v="5"/>
    <n v="286.8"/>
    <n v="527.70000000000005"/>
    <n v="814.5"/>
    <n v="13"/>
    <n v="14477"/>
    <n v="144770"/>
    <n v="0.06"/>
    <x v="0"/>
    <x v="0"/>
    <x v="0"/>
    <x v="0"/>
    <x v="0"/>
    <x v="0"/>
    <x v="0"/>
    <x v="0"/>
    <x v="0"/>
    <x v="0"/>
  </r>
  <r>
    <x v="0"/>
    <x v="6"/>
    <x v="11"/>
    <x v="52"/>
    <x v="5"/>
    <n v="7270.1900000000005"/>
    <n v="98838.79"/>
    <n v="106108.98"/>
    <n v="42"/>
    <n v="0"/>
    <n v="0"/>
    <n v="0"/>
    <x v="0"/>
    <x v="0"/>
    <x v="0"/>
    <x v="0"/>
    <x v="0"/>
    <x v="0"/>
    <x v="0"/>
    <x v="0"/>
    <x v="0"/>
    <x v="0"/>
  </r>
  <r>
    <x v="0"/>
    <x v="6"/>
    <x v="12"/>
    <x v="53"/>
    <x v="5"/>
    <n v="64941.09"/>
    <n v="24173.160000000003"/>
    <n v="89114.25"/>
    <n v="286"/>
    <n v="0"/>
    <n v="0"/>
    <n v="0"/>
    <x v="0"/>
    <x v="0"/>
    <x v="0"/>
    <x v="0"/>
    <x v="0"/>
    <x v="0"/>
    <x v="0"/>
    <x v="0"/>
    <x v="0"/>
    <x v="0"/>
  </r>
  <r>
    <x v="0"/>
    <x v="6"/>
    <x v="12"/>
    <x v="55"/>
    <x v="5"/>
    <n v="23048.26"/>
    <n v="8550.34"/>
    <n v="31598.6"/>
    <n v="122"/>
    <n v="0"/>
    <n v="0"/>
    <n v="0"/>
    <x v="0"/>
    <x v="0"/>
    <x v="0"/>
    <x v="0"/>
    <x v="0"/>
    <x v="0"/>
    <x v="0"/>
    <x v="0"/>
    <x v="0"/>
    <x v="0"/>
  </r>
  <r>
    <x v="0"/>
    <x v="6"/>
    <x v="13"/>
    <x v="56"/>
    <x v="5"/>
    <n v="378133.7"/>
    <n v="2807.2999999999884"/>
    <n v="380941"/>
    <n v="75"/>
    <n v="0"/>
    <n v="0"/>
    <n v="0"/>
    <x v="0"/>
    <x v="0"/>
    <x v="0"/>
    <x v="0"/>
    <x v="0"/>
    <x v="0"/>
    <x v="0"/>
    <x v="0"/>
    <x v="0"/>
    <x v="0"/>
  </r>
  <r>
    <x v="0"/>
    <x v="6"/>
    <x v="13"/>
    <x v="57"/>
    <x v="5"/>
    <n v="7395.52"/>
    <n v="20149.43"/>
    <n v="27544.95"/>
    <n v="51"/>
    <n v="24273"/>
    <n v="242730"/>
    <n v="1.1299999999999999"/>
    <x v="0"/>
    <x v="0"/>
    <x v="0"/>
    <x v="0"/>
    <x v="0"/>
    <x v="0"/>
    <x v="0"/>
    <x v="0"/>
    <x v="0"/>
    <x v="0"/>
  </r>
  <r>
    <x v="0"/>
    <x v="6"/>
    <x v="13"/>
    <x v="58"/>
    <x v="5"/>
    <n v="208610.58"/>
    <n v="330773.89"/>
    <n v="539384.47"/>
    <n v="178"/>
    <n v="0"/>
    <n v="0"/>
    <n v="0"/>
    <x v="0"/>
    <x v="0"/>
    <x v="0"/>
    <x v="0"/>
    <x v="0"/>
    <x v="0"/>
    <x v="0"/>
    <x v="0"/>
    <x v="0"/>
    <x v="0"/>
  </r>
  <r>
    <x v="0"/>
    <x v="6"/>
    <x v="34"/>
    <x v="129"/>
    <x v="5"/>
    <n v="5344.15"/>
    <n v="17316.050000000003"/>
    <n v="22660.200000000004"/>
    <n v="6"/>
    <e v="#N/A"/>
    <e v="#N/A"/>
    <n v="0"/>
    <x v="0"/>
    <x v="0"/>
    <x v="0"/>
    <x v="0"/>
    <x v="0"/>
    <x v="0"/>
    <x v="0"/>
    <x v="0"/>
    <x v="0"/>
    <x v="0"/>
  </r>
  <r>
    <x v="0"/>
    <x v="6"/>
    <x v="14"/>
    <x v="130"/>
    <x v="5"/>
    <n v="30890.84"/>
    <n v="202500.16"/>
    <n v="233391"/>
    <n v="593"/>
    <e v="#N/A"/>
    <e v="#N/A"/>
    <n v="0"/>
    <x v="0"/>
    <x v="0"/>
    <x v="0"/>
    <x v="0"/>
    <x v="0"/>
    <x v="0"/>
    <x v="0"/>
    <x v="0"/>
    <x v="0"/>
    <x v="0"/>
  </r>
  <r>
    <x v="0"/>
    <x v="6"/>
    <x v="15"/>
    <x v="60"/>
    <x v="5"/>
    <n v="36729.33"/>
    <n v="72401.42"/>
    <n v="109130.75"/>
    <n v="32"/>
    <n v="0"/>
    <n v="0"/>
    <n v="0"/>
    <x v="0"/>
    <x v="0"/>
    <x v="0"/>
    <x v="0"/>
    <x v="0"/>
    <x v="0"/>
    <x v="0"/>
    <x v="0"/>
    <x v="0"/>
    <x v="0"/>
  </r>
  <r>
    <x v="0"/>
    <x v="6"/>
    <x v="16"/>
    <x v="61"/>
    <x v="5"/>
    <n v="14674.01"/>
    <n v="84459.12000000001"/>
    <n v="99133.13"/>
    <n v="22"/>
    <n v="0"/>
    <n v="0"/>
    <n v="0"/>
    <x v="0"/>
    <x v="0"/>
    <x v="0"/>
    <x v="0"/>
    <x v="0"/>
    <x v="0"/>
    <x v="0"/>
    <x v="0"/>
    <x v="0"/>
    <x v="0"/>
  </r>
  <r>
    <x v="0"/>
    <x v="6"/>
    <x v="17"/>
    <x v="62"/>
    <x v="5"/>
    <n v="54757.990000000005"/>
    <n v="46257.319999999992"/>
    <n v="101015.31"/>
    <n v="203"/>
    <n v="0"/>
    <n v="0"/>
    <n v="0"/>
    <x v="0"/>
    <x v="0"/>
    <x v="0"/>
    <x v="0"/>
    <x v="0"/>
    <x v="0"/>
    <x v="0"/>
    <x v="0"/>
    <x v="0"/>
    <x v="0"/>
  </r>
  <r>
    <x v="0"/>
    <x v="6"/>
    <x v="17"/>
    <x v="63"/>
    <x v="5"/>
    <n v="21723.200000000001"/>
    <n v="47029.900000000009"/>
    <n v="68753.100000000006"/>
    <n v="61"/>
    <n v="0"/>
    <n v="0"/>
    <n v="0"/>
    <x v="0"/>
    <x v="0"/>
    <x v="0"/>
    <x v="0"/>
    <x v="0"/>
    <x v="0"/>
    <x v="0"/>
    <x v="0"/>
    <x v="0"/>
    <x v="0"/>
  </r>
  <r>
    <x v="0"/>
    <x v="6"/>
    <x v="18"/>
    <x v="64"/>
    <x v="5"/>
    <n v="74196.7"/>
    <n v="193375.63"/>
    <n v="267572.33"/>
    <n v="470"/>
    <n v="22723"/>
    <n v="159061"/>
    <n v="11.78"/>
    <x v="0"/>
    <x v="0"/>
    <x v="0"/>
    <x v="0"/>
    <x v="0"/>
    <x v="0"/>
    <x v="0"/>
    <x v="0"/>
    <x v="0"/>
    <x v="0"/>
  </r>
  <r>
    <x v="0"/>
    <x v="6"/>
    <x v="19"/>
    <x v="66"/>
    <x v="5"/>
    <n v="32522.53"/>
    <n v="387819.75"/>
    <n v="420342.28"/>
    <n v="52"/>
    <n v="0"/>
    <n v="0"/>
    <n v="0"/>
    <x v="0"/>
    <x v="0"/>
    <x v="0"/>
    <x v="0"/>
    <x v="0"/>
    <x v="0"/>
    <x v="0"/>
    <x v="0"/>
    <x v="0"/>
    <x v="0"/>
  </r>
  <r>
    <x v="0"/>
    <x v="6"/>
    <x v="20"/>
    <x v="67"/>
    <x v="5"/>
    <n v="19744.7"/>
    <n v="27784.929999999997"/>
    <n v="47529.63"/>
    <n v="26"/>
    <n v="0"/>
    <n v="0"/>
    <n v="0"/>
    <x v="0"/>
    <x v="0"/>
    <x v="0"/>
    <x v="0"/>
    <x v="0"/>
    <x v="0"/>
    <x v="0"/>
    <x v="0"/>
    <x v="0"/>
    <x v="0"/>
  </r>
  <r>
    <x v="0"/>
    <x v="6"/>
    <x v="20"/>
    <x v="68"/>
    <x v="5"/>
    <n v="202952.97999999998"/>
    <n v="226848.04000000004"/>
    <n v="429801.02"/>
    <n v="300"/>
    <n v="0"/>
    <n v="0"/>
    <n v="0"/>
    <x v="0"/>
    <x v="0"/>
    <x v="0"/>
    <x v="0"/>
    <x v="0"/>
    <x v="0"/>
    <x v="0"/>
    <x v="0"/>
    <x v="0"/>
    <x v="0"/>
  </r>
  <r>
    <x v="0"/>
    <x v="6"/>
    <x v="21"/>
    <x v="69"/>
    <x v="5"/>
    <n v="67594.049999999988"/>
    <n v="227840.60000000003"/>
    <n v="295434.65000000002"/>
    <n v="292"/>
    <n v="31000"/>
    <n v="310000"/>
    <n v="9.5299999999999994"/>
    <x v="0"/>
    <x v="0"/>
    <x v="0"/>
    <x v="0"/>
    <x v="0"/>
    <x v="0"/>
    <x v="0"/>
    <x v="0"/>
    <x v="0"/>
    <x v="0"/>
  </r>
  <r>
    <x v="0"/>
    <x v="6"/>
    <x v="21"/>
    <x v="70"/>
    <x v="5"/>
    <n v="50473.53"/>
    <n v="161784.47"/>
    <n v="212258"/>
    <n v="45"/>
    <n v="62000"/>
    <n v="620000"/>
    <n v="3.42"/>
    <x v="0"/>
    <x v="0"/>
    <x v="0"/>
    <x v="0"/>
    <x v="0"/>
    <x v="0"/>
    <x v="0"/>
    <x v="0"/>
    <x v="0"/>
    <x v="0"/>
  </r>
  <r>
    <x v="0"/>
    <x v="6"/>
    <x v="21"/>
    <x v="71"/>
    <x v="5"/>
    <n v="233573.53999999998"/>
    <n v="317481.83"/>
    <n v="551055.37"/>
    <n v="234"/>
    <n v="50623"/>
    <n v="506230"/>
    <n v="10.89"/>
    <x v="0"/>
    <x v="0"/>
    <x v="0"/>
    <x v="0"/>
    <x v="0"/>
    <x v="0"/>
    <x v="0"/>
    <x v="0"/>
    <x v="0"/>
    <x v="0"/>
  </r>
  <r>
    <x v="0"/>
    <x v="6"/>
    <x v="21"/>
    <x v="72"/>
    <x v="5"/>
    <n v="190446.21999999997"/>
    <n v="305754.05000000005"/>
    <n v="496200.27"/>
    <n v="346"/>
    <n v="29977"/>
    <n v="299770"/>
    <n v="16.55"/>
    <x v="0"/>
    <x v="0"/>
    <x v="0"/>
    <x v="0"/>
    <x v="0"/>
    <x v="0"/>
    <x v="0"/>
    <x v="0"/>
    <x v="0"/>
    <x v="0"/>
  </r>
  <r>
    <x v="0"/>
    <x v="6"/>
    <x v="21"/>
    <x v="73"/>
    <x v="5"/>
    <n v="123709.43000000001"/>
    <n v="161179.10000000003"/>
    <n v="284888.53000000003"/>
    <n v="184"/>
    <n v="27900"/>
    <n v="279000"/>
    <n v="10.210000000000001"/>
    <x v="0"/>
    <x v="0"/>
    <x v="0"/>
    <x v="0"/>
    <x v="0"/>
    <x v="0"/>
    <x v="0"/>
    <x v="0"/>
    <x v="0"/>
    <x v="0"/>
  </r>
  <r>
    <x v="0"/>
    <x v="6"/>
    <x v="21"/>
    <x v="137"/>
    <x v="5"/>
    <n v="137479.38"/>
    <n v="174224.44"/>
    <n v="311703.82"/>
    <n v="152"/>
    <e v="#N/A"/>
    <e v="#N/A"/>
    <n v="0"/>
    <x v="0"/>
    <x v="0"/>
    <x v="0"/>
    <x v="0"/>
    <x v="0"/>
    <x v="0"/>
    <x v="0"/>
    <x v="0"/>
    <x v="0"/>
    <x v="0"/>
  </r>
  <r>
    <x v="0"/>
    <x v="6"/>
    <x v="21"/>
    <x v="142"/>
    <x v="5"/>
    <n v="35055.490000000005"/>
    <n v="42991.689999999988"/>
    <n v="78047.179999999993"/>
    <n v="75"/>
    <e v="#N/A"/>
    <e v="#N/A"/>
    <n v="0"/>
    <x v="0"/>
    <x v="0"/>
    <x v="0"/>
    <x v="0"/>
    <x v="0"/>
    <x v="0"/>
    <x v="0"/>
    <x v="0"/>
    <x v="0"/>
    <x v="0"/>
  </r>
  <r>
    <x v="0"/>
    <x v="6"/>
    <x v="22"/>
    <x v="74"/>
    <x v="5"/>
    <n v="11139.61"/>
    <n v="13727.239999999998"/>
    <n v="24866.85"/>
    <n v="36"/>
    <n v="13423"/>
    <n v="134230"/>
    <n v="1.85"/>
    <x v="0"/>
    <x v="0"/>
    <x v="0"/>
    <x v="0"/>
    <x v="0"/>
    <x v="0"/>
    <x v="0"/>
    <x v="0"/>
    <x v="0"/>
    <x v="0"/>
  </r>
  <r>
    <x v="0"/>
    <x v="6"/>
    <x v="22"/>
    <x v="75"/>
    <x v="5"/>
    <n v="10913.49"/>
    <n v="15174.070000000002"/>
    <n v="26087.56"/>
    <n v="43"/>
    <n v="14477"/>
    <n v="144770"/>
    <n v="1.8"/>
    <x v="0"/>
    <x v="0"/>
    <x v="0"/>
    <x v="0"/>
    <x v="0"/>
    <x v="0"/>
    <x v="0"/>
    <x v="0"/>
    <x v="0"/>
    <x v="0"/>
  </r>
  <r>
    <x v="0"/>
    <x v="6"/>
    <x v="22"/>
    <x v="72"/>
    <x v="5"/>
    <n v="38.5"/>
    <n v="181.5"/>
    <n v="220"/>
    <n v="2"/>
    <n v="29977"/>
    <n v="299770"/>
    <n v="0.01"/>
    <x v="0"/>
    <x v="0"/>
    <x v="0"/>
    <x v="0"/>
    <x v="0"/>
    <x v="0"/>
    <x v="0"/>
    <x v="0"/>
    <x v="0"/>
    <x v="0"/>
  </r>
  <r>
    <x v="0"/>
    <x v="6"/>
    <x v="22"/>
    <x v="76"/>
    <x v="5"/>
    <n v="7571.7999999999993"/>
    <n v="26718.51"/>
    <n v="34290.31"/>
    <n v="43"/>
    <n v="13950"/>
    <n v="139500"/>
    <n v="2.46"/>
    <x v="0"/>
    <x v="0"/>
    <x v="0"/>
    <x v="0"/>
    <x v="0"/>
    <x v="0"/>
    <x v="0"/>
    <x v="0"/>
    <x v="0"/>
    <x v="0"/>
  </r>
  <r>
    <x v="0"/>
    <x v="6"/>
    <x v="22"/>
    <x v="121"/>
    <x v="5"/>
    <n v="11140.47"/>
    <n v="25940.019999999997"/>
    <n v="37080.49"/>
    <n v="41"/>
    <e v="#N/A"/>
    <e v="#N/A"/>
    <n v="0"/>
    <x v="0"/>
    <x v="0"/>
    <x v="0"/>
    <x v="0"/>
    <x v="0"/>
    <x v="0"/>
    <x v="0"/>
    <x v="0"/>
    <x v="0"/>
    <x v="0"/>
  </r>
  <r>
    <x v="0"/>
    <x v="6"/>
    <x v="22"/>
    <x v="137"/>
    <x v="5"/>
    <n v="794"/>
    <n v="0"/>
    <n v="794"/>
    <n v="0"/>
    <e v="#N/A"/>
    <e v="#N/A"/>
    <n v="0"/>
    <x v="0"/>
    <x v="0"/>
    <x v="0"/>
    <x v="0"/>
    <x v="0"/>
    <x v="0"/>
    <x v="0"/>
    <x v="0"/>
    <x v="0"/>
    <x v="0"/>
  </r>
  <r>
    <x v="0"/>
    <x v="6"/>
    <x v="23"/>
    <x v="77"/>
    <x v="5"/>
    <n v="0"/>
    <n v="148413.53"/>
    <n v="148413.53"/>
    <n v="0"/>
    <n v="0"/>
    <n v="0"/>
    <n v="0"/>
    <x v="0"/>
    <x v="0"/>
    <x v="0"/>
    <x v="0"/>
    <x v="0"/>
    <x v="0"/>
    <x v="0"/>
    <x v="0"/>
    <x v="0"/>
    <x v="0"/>
  </r>
  <r>
    <x v="0"/>
    <x v="6"/>
    <x v="24"/>
    <x v="78"/>
    <x v="5"/>
    <n v="59826.820000000007"/>
    <n v="30311.229999999996"/>
    <n v="90138.05"/>
    <n v="527"/>
    <n v="20677"/>
    <n v="144739"/>
    <n v="4.3600000000000003"/>
    <x v="0"/>
    <x v="0"/>
    <x v="0"/>
    <x v="0"/>
    <x v="0"/>
    <x v="0"/>
    <x v="0"/>
    <x v="0"/>
    <x v="0"/>
    <x v="0"/>
  </r>
  <r>
    <x v="0"/>
    <x v="6"/>
    <x v="24"/>
    <x v="79"/>
    <x v="5"/>
    <n v="947.66000000000008"/>
    <n v="196.99"/>
    <n v="1144.6500000000001"/>
    <n v="5"/>
    <n v="20150"/>
    <n v="141050"/>
    <n v="0.06"/>
    <x v="0"/>
    <x v="0"/>
    <x v="0"/>
    <x v="0"/>
    <x v="0"/>
    <x v="0"/>
    <x v="0"/>
    <x v="0"/>
    <x v="0"/>
    <x v="0"/>
  </r>
  <r>
    <x v="0"/>
    <x v="6"/>
    <x v="24"/>
    <x v="81"/>
    <x v="5"/>
    <n v="419.57"/>
    <n v="578.16000000000008"/>
    <n v="997.73"/>
    <n v="4"/>
    <n v="18600"/>
    <n v="130200"/>
    <n v="0.05"/>
    <x v="0"/>
    <x v="0"/>
    <x v="0"/>
    <x v="0"/>
    <x v="0"/>
    <x v="0"/>
    <x v="0"/>
    <x v="0"/>
    <x v="0"/>
    <x v="0"/>
  </r>
  <r>
    <x v="0"/>
    <x v="6"/>
    <x v="24"/>
    <x v="82"/>
    <x v="5"/>
    <n v="76292.800000000003"/>
    <n v="31084.770000000004"/>
    <n v="107377.57"/>
    <n v="642"/>
    <n v="18600"/>
    <n v="130200"/>
    <n v="5.77"/>
    <x v="0"/>
    <x v="0"/>
    <x v="0"/>
    <x v="0"/>
    <x v="0"/>
    <x v="0"/>
    <x v="0"/>
    <x v="0"/>
    <x v="0"/>
    <x v="0"/>
  </r>
  <r>
    <x v="0"/>
    <x v="6"/>
    <x v="24"/>
    <x v="122"/>
    <x v="5"/>
    <n v="2792.7799999999997"/>
    <n v="1157.1300000000001"/>
    <n v="3949.91"/>
    <n v="21"/>
    <e v="#N/A"/>
    <e v="#N/A"/>
    <n v="0"/>
    <x v="0"/>
    <x v="0"/>
    <x v="0"/>
    <x v="0"/>
    <x v="0"/>
    <x v="0"/>
    <x v="0"/>
    <x v="0"/>
    <x v="0"/>
    <x v="0"/>
  </r>
  <r>
    <x v="0"/>
    <x v="6"/>
    <x v="24"/>
    <x v="123"/>
    <x v="5"/>
    <n v="480"/>
    <n v="180"/>
    <n v="660"/>
    <n v="2"/>
    <n v="29977"/>
    <n v="209839"/>
    <n v="0.02"/>
    <x v="0"/>
    <x v="0"/>
    <x v="0"/>
    <x v="0"/>
    <x v="0"/>
    <x v="0"/>
    <x v="0"/>
    <x v="0"/>
    <x v="0"/>
    <x v="0"/>
  </r>
  <r>
    <x v="0"/>
    <x v="6"/>
    <x v="24"/>
    <x v="85"/>
    <x v="5"/>
    <n v="2022.6"/>
    <n v="900"/>
    <n v="2922.6"/>
    <n v="5"/>
    <n v="0"/>
    <n v="0"/>
    <n v="0"/>
    <x v="0"/>
    <x v="0"/>
    <x v="0"/>
    <x v="0"/>
    <x v="0"/>
    <x v="0"/>
    <x v="0"/>
    <x v="0"/>
    <x v="0"/>
    <x v="0"/>
  </r>
  <r>
    <x v="0"/>
    <x v="6"/>
    <x v="24"/>
    <x v="131"/>
    <x v="5"/>
    <n v="19629.47"/>
    <n v="10262.169999999998"/>
    <n v="29891.64"/>
    <n v="173"/>
    <e v="#N/A"/>
    <e v="#N/A"/>
    <n v="0"/>
    <x v="0"/>
    <x v="0"/>
    <x v="0"/>
    <x v="0"/>
    <x v="0"/>
    <x v="0"/>
    <x v="0"/>
    <x v="0"/>
    <x v="0"/>
    <x v="0"/>
  </r>
  <r>
    <x v="0"/>
    <x v="6"/>
    <x v="24"/>
    <x v="86"/>
    <x v="5"/>
    <n v="28873.410000000003"/>
    <n v="11854.129999999997"/>
    <n v="40727.54"/>
    <n v="275"/>
    <n v="15500"/>
    <n v="108500"/>
    <n v="2.63"/>
    <x v="0"/>
    <x v="0"/>
    <x v="0"/>
    <x v="0"/>
    <x v="0"/>
    <x v="0"/>
    <x v="0"/>
    <x v="0"/>
    <x v="0"/>
    <x v="0"/>
  </r>
  <r>
    <x v="0"/>
    <x v="6"/>
    <x v="26"/>
    <x v="87"/>
    <x v="5"/>
    <n v="17608.25"/>
    <n v="46.75"/>
    <n v="17655"/>
    <n v="1"/>
    <n v="4650"/>
    <n v="32550"/>
    <n v="3.8"/>
    <x v="0"/>
    <x v="0"/>
    <x v="0"/>
    <x v="0"/>
    <x v="0"/>
    <x v="0"/>
    <x v="0"/>
    <x v="0"/>
    <x v="0"/>
    <x v="0"/>
  </r>
  <r>
    <x v="0"/>
    <x v="6"/>
    <x v="26"/>
    <x v="88"/>
    <x v="5"/>
    <n v="4584"/>
    <n v="0"/>
    <n v="4584"/>
    <n v="1"/>
    <n v="4650"/>
    <n v="32550"/>
    <n v="0.99"/>
    <x v="0"/>
    <x v="0"/>
    <x v="0"/>
    <x v="0"/>
    <x v="0"/>
    <x v="0"/>
    <x v="0"/>
    <x v="0"/>
    <x v="0"/>
    <x v="0"/>
  </r>
  <r>
    <x v="0"/>
    <x v="6"/>
    <x v="27"/>
    <x v="89"/>
    <x v="5"/>
    <n v="350"/>
    <n v="0"/>
    <n v="350"/>
    <n v="10"/>
    <n v="6727"/>
    <n v="47089"/>
    <n v="0.05"/>
    <x v="0"/>
    <x v="0"/>
    <x v="0"/>
    <x v="0"/>
    <x v="0"/>
    <x v="0"/>
    <x v="0"/>
    <x v="0"/>
    <x v="0"/>
    <x v="0"/>
  </r>
  <r>
    <x v="0"/>
    <x v="6"/>
    <x v="27"/>
    <x v="90"/>
    <x v="5"/>
    <n v="210"/>
    <n v="0"/>
    <n v="210"/>
    <n v="6"/>
    <n v="6727"/>
    <n v="47089"/>
    <n v="0.03"/>
    <x v="0"/>
    <x v="0"/>
    <x v="0"/>
    <x v="0"/>
    <x v="0"/>
    <x v="0"/>
    <x v="0"/>
    <x v="0"/>
    <x v="0"/>
    <x v="0"/>
  </r>
  <r>
    <x v="0"/>
    <x v="6"/>
    <x v="27"/>
    <x v="91"/>
    <x v="5"/>
    <n v="436.38"/>
    <n v="26.120000000000005"/>
    <n v="462.5"/>
    <n v="13"/>
    <n v="6727"/>
    <n v="47089"/>
    <n v="7.0000000000000007E-2"/>
    <x v="0"/>
    <x v="0"/>
    <x v="0"/>
    <x v="0"/>
    <x v="0"/>
    <x v="0"/>
    <x v="0"/>
    <x v="0"/>
    <x v="0"/>
    <x v="0"/>
  </r>
  <r>
    <x v="0"/>
    <x v="6"/>
    <x v="28"/>
    <x v="92"/>
    <x v="5"/>
    <n v="25279.270000000004"/>
    <n v="7838.679999999993"/>
    <n v="33117.949999999997"/>
    <n v="63"/>
    <n v="0"/>
    <n v="0"/>
    <n v="0"/>
    <x v="0"/>
    <x v="0"/>
    <x v="0"/>
    <x v="0"/>
    <x v="0"/>
    <x v="0"/>
    <x v="0"/>
    <x v="0"/>
    <x v="0"/>
    <x v="0"/>
  </r>
  <r>
    <x v="0"/>
    <x v="6"/>
    <x v="29"/>
    <x v="93"/>
    <x v="5"/>
    <n v="55523.56"/>
    <n v="228266.08000000002"/>
    <n v="283789.64"/>
    <n v="159"/>
    <n v="0"/>
    <n v="0"/>
    <n v="0"/>
    <x v="0"/>
    <x v="0"/>
    <x v="0"/>
    <x v="0"/>
    <x v="0"/>
    <x v="0"/>
    <x v="0"/>
    <x v="0"/>
    <x v="0"/>
    <x v="0"/>
  </r>
  <r>
    <x v="0"/>
    <x v="6"/>
    <x v="29"/>
    <x v="94"/>
    <x v="5"/>
    <n v="122874.04000000001"/>
    <n v="338760.9"/>
    <n v="461634.94000000006"/>
    <n v="190"/>
    <n v="0"/>
    <n v="0"/>
    <n v="0"/>
    <x v="0"/>
    <x v="0"/>
    <x v="0"/>
    <x v="0"/>
    <x v="0"/>
    <x v="0"/>
    <x v="0"/>
    <x v="0"/>
    <x v="0"/>
    <x v="0"/>
  </r>
  <r>
    <x v="0"/>
    <x v="6"/>
    <x v="29"/>
    <x v="95"/>
    <x v="5"/>
    <n v="223315.38"/>
    <n v="128585.27000000002"/>
    <n v="351900.65"/>
    <n v="62"/>
    <n v="0"/>
    <n v="0"/>
    <n v="0"/>
    <x v="0"/>
    <x v="0"/>
    <x v="0"/>
    <x v="0"/>
    <x v="0"/>
    <x v="0"/>
    <x v="0"/>
    <x v="0"/>
    <x v="0"/>
    <x v="0"/>
  </r>
  <r>
    <x v="0"/>
    <x v="6"/>
    <x v="29"/>
    <x v="124"/>
    <x v="5"/>
    <n v="81820.160000000003"/>
    <n v="363193.23"/>
    <n v="445013.39"/>
    <n v="609"/>
    <e v="#N/A"/>
    <e v="#N/A"/>
    <n v="0"/>
    <x v="0"/>
    <x v="0"/>
    <x v="0"/>
    <x v="0"/>
    <x v="0"/>
    <x v="0"/>
    <x v="0"/>
    <x v="0"/>
    <x v="0"/>
    <x v="0"/>
  </r>
  <r>
    <x v="0"/>
    <x v="6"/>
    <x v="29"/>
    <x v="96"/>
    <x v="5"/>
    <n v="76881.83"/>
    <n v="384156.05"/>
    <n v="461037.88"/>
    <n v="286"/>
    <n v="0"/>
    <n v="0"/>
    <n v="0"/>
    <x v="0"/>
    <x v="0"/>
    <x v="0"/>
    <x v="0"/>
    <x v="0"/>
    <x v="0"/>
    <x v="0"/>
    <x v="0"/>
    <x v="0"/>
    <x v="0"/>
  </r>
  <r>
    <x v="0"/>
    <x v="6"/>
    <x v="29"/>
    <x v="97"/>
    <x v="5"/>
    <n v="25948.959999999995"/>
    <n v="149572.70000000001"/>
    <n v="175521.66"/>
    <n v="294"/>
    <n v="17577"/>
    <n v="175770"/>
    <n v="9.99"/>
    <x v="0"/>
    <x v="0"/>
    <x v="0"/>
    <x v="0"/>
    <x v="0"/>
    <x v="0"/>
    <x v="0"/>
    <x v="0"/>
    <x v="0"/>
    <x v="0"/>
  </r>
  <r>
    <x v="0"/>
    <x v="6"/>
    <x v="30"/>
    <x v="98"/>
    <x v="5"/>
    <n v="11116.01"/>
    <n v="74441.12000000001"/>
    <n v="85557.13"/>
    <n v="204"/>
    <n v="36177"/>
    <n v="253239"/>
    <n v="2.36"/>
    <x v="0"/>
    <x v="0"/>
    <x v="0"/>
    <x v="0"/>
    <x v="0"/>
    <x v="0"/>
    <x v="0"/>
    <x v="0"/>
    <x v="0"/>
    <x v="0"/>
  </r>
  <r>
    <x v="0"/>
    <x v="6"/>
    <x v="30"/>
    <x v="99"/>
    <x v="5"/>
    <n v="19849.09"/>
    <n v="98186.81"/>
    <n v="118035.9"/>
    <n v="276"/>
    <n v="16027"/>
    <n v="112189"/>
    <n v="7.36"/>
    <x v="0"/>
    <x v="0"/>
    <x v="0"/>
    <x v="0"/>
    <x v="0"/>
    <x v="0"/>
    <x v="0"/>
    <x v="0"/>
    <x v="0"/>
    <x v="0"/>
  </r>
  <r>
    <x v="0"/>
    <x v="6"/>
    <x v="30"/>
    <x v="100"/>
    <x v="5"/>
    <n v="15160.9"/>
    <n v="63784.049999999996"/>
    <n v="78944.95"/>
    <n v="169"/>
    <n v="14477"/>
    <n v="101339"/>
    <n v="5.45"/>
    <x v="0"/>
    <x v="0"/>
    <x v="0"/>
    <x v="0"/>
    <x v="0"/>
    <x v="0"/>
    <x v="0"/>
    <x v="0"/>
    <x v="0"/>
    <x v="0"/>
  </r>
  <r>
    <x v="0"/>
    <x v="6"/>
    <x v="30"/>
    <x v="101"/>
    <x v="5"/>
    <n v="12858.1"/>
    <n v="61865.54"/>
    <n v="74723.64"/>
    <n v="192"/>
    <n v="10323"/>
    <n v="72261"/>
    <n v="7.24"/>
    <x v="0"/>
    <x v="0"/>
    <x v="0"/>
    <x v="0"/>
    <x v="0"/>
    <x v="0"/>
    <x v="0"/>
    <x v="0"/>
    <x v="0"/>
    <x v="0"/>
  </r>
  <r>
    <x v="0"/>
    <x v="6"/>
    <x v="30"/>
    <x v="102"/>
    <x v="5"/>
    <n v="48625.36"/>
    <n v="87762.689999999988"/>
    <n v="136388.04999999999"/>
    <n v="68"/>
    <n v="0"/>
    <n v="0"/>
    <n v="0"/>
    <x v="0"/>
    <x v="0"/>
    <x v="0"/>
    <x v="0"/>
    <x v="0"/>
    <x v="0"/>
    <x v="0"/>
    <x v="0"/>
    <x v="0"/>
    <x v="0"/>
  </r>
  <r>
    <x v="0"/>
    <x v="6"/>
    <x v="30"/>
    <x v="103"/>
    <x v="5"/>
    <n v="14740.66"/>
    <n v="1969.2400000000016"/>
    <n v="16709.900000000001"/>
    <n v="46"/>
    <n v="0"/>
    <n v="0"/>
    <n v="0"/>
    <x v="0"/>
    <x v="0"/>
    <x v="0"/>
    <x v="0"/>
    <x v="0"/>
    <x v="0"/>
    <x v="0"/>
    <x v="0"/>
    <x v="0"/>
    <x v="0"/>
  </r>
  <r>
    <x v="0"/>
    <x v="6"/>
    <x v="30"/>
    <x v="105"/>
    <x v="5"/>
    <n v="112267.72"/>
    <n v="4214.4599999999919"/>
    <n v="116482.18"/>
    <n v="31"/>
    <n v="0"/>
    <n v="0"/>
    <n v="0"/>
    <x v="0"/>
    <x v="0"/>
    <x v="0"/>
    <x v="0"/>
    <x v="0"/>
    <x v="0"/>
    <x v="0"/>
    <x v="0"/>
    <x v="0"/>
    <x v="0"/>
  </r>
  <r>
    <x v="0"/>
    <x v="6"/>
    <x v="30"/>
    <x v="106"/>
    <x v="5"/>
    <n v="9592.59"/>
    <n v="15181.96"/>
    <n v="24774.55"/>
    <n v="72"/>
    <n v="17050"/>
    <n v="119350"/>
    <n v="1.45"/>
    <x v="0"/>
    <x v="0"/>
    <x v="0"/>
    <x v="0"/>
    <x v="0"/>
    <x v="0"/>
    <x v="0"/>
    <x v="0"/>
    <x v="0"/>
    <x v="0"/>
  </r>
  <r>
    <x v="0"/>
    <x v="6"/>
    <x v="30"/>
    <x v="138"/>
    <x v="5"/>
    <n v="3321.6"/>
    <n v="26568.83"/>
    <n v="29890.43"/>
    <n v="75"/>
    <e v="#N/A"/>
    <e v="#N/A"/>
    <n v="0"/>
    <x v="0"/>
    <x v="0"/>
    <x v="0"/>
    <x v="0"/>
    <x v="0"/>
    <x v="0"/>
    <x v="0"/>
    <x v="0"/>
    <x v="0"/>
    <x v="0"/>
  </r>
  <r>
    <x v="0"/>
    <x v="6"/>
    <x v="31"/>
    <x v="107"/>
    <x v="5"/>
    <n v="11477.7"/>
    <n v="8785.7599999999984"/>
    <n v="20263.46"/>
    <n v="33"/>
    <n v="0"/>
    <n v="0"/>
    <n v="0"/>
    <x v="0"/>
    <x v="0"/>
    <x v="0"/>
    <x v="0"/>
    <x v="0"/>
    <x v="0"/>
    <x v="0"/>
    <x v="0"/>
    <x v="0"/>
    <x v="0"/>
  </r>
  <r>
    <x v="0"/>
    <x v="6"/>
    <x v="31"/>
    <x v="108"/>
    <x v="5"/>
    <n v="134167.4"/>
    <n v="131378.69999999998"/>
    <n v="265546.09999999998"/>
    <n v="126"/>
    <n v="0"/>
    <n v="0"/>
    <n v="0"/>
    <x v="0"/>
    <x v="0"/>
    <x v="0"/>
    <x v="0"/>
    <x v="0"/>
    <x v="0"/>
    <x v="0"/>
    <x v="0"/>
    <x v="0"/>
    <x v="0"/>
  </r>
  <r>
    <x v="0"/>
    <x v="6"/>
    <x v="31"/>
    <x v="109"/>
    <x v="5"/>
    <n v="131960.74"/>
    <n v="310358.40000000002"/>
    <n v="442319.14"/>
    <n v="241"/>
    <n v="0"/>
    <n v="0"/>
    <n v="0"/>
    <x v="0"/>
    <x v="0"/>
    <x v="0"/>
    <x v="0"/>
    <x v="0"/>
    <x v="0"/>
    <x v="0"/>
    <x v="0"/>
    <x v="0"/>
    <x v="0"/>
  </r>
  <r>
    <x v="0"/>
    <x v="6"/>
    <x v="31"/>
    <x v="110"/>
    <x v="5"/>
    <n v="147498.98000000001"/>
    <n v="243515.00999999998"/>
    <n v="391013.99"/>
    <n v="250"/>
    <n v="0"/>
    <n v="0"/>
    <n v="0"/>
    <x v="0"/>
    <x v="0"/>
    <x v="0"/>
    <x v="0"/>
    <x v="0"/>
    <x v="0"/>
    <x v="0"/>
    <x v="0"/>
    <x v="0"/>
    <x v="0"/>
  </r>
  <r>
    <x v="0"/>
    <x v="6"/>
    <x v="31"/>
    <x v="111"/>
    <x v="5"/>
    <n v="30381.559999999998"/>
    <n v="69012.34"/>
    <n v="99393.9"/>
    <n v="171"/>
    <n v="0"/>
    <n v="0"/>
    <n v="0"/>
    <x v="0"/>
    <x v="0"/>
    <x v="0"/>
    <x v="0"/>
    <x v="0"/>
    <x v="0"/>
    <x v="0"/>
    <x v="0"/>
    <x v="0"/>
    <x v="0"/>
  </r>
  <r>
    <x v="0"/>
    <x v="6"/>
    <x v="31"/>
    <x v="128"/>
    <x v="5"/>
    <n v="9351.43"/>
    <n v="19331.79"/>
    <n v="28683.22"/>
    <n v="36"/>
    <e v="#N/A"/>
    <e v="#N/A"/>
    <n v="0"/>
    <x v="0"/>
    <x v="0"/>
    <x v="0"/>
    <x v="0"/>
    <x v="0"/>
    <x v="0"/>
    <x v="0"/>
    <x v="0"/>
    <x v="0"/>
    <x v="0"/>
  </r>
  <r>
    <x v="0"/>
    <x v="6"/>
    <x v="31"/>
    <x v="112"/>
    <x v="5"/>
    <n v="39922.239999999998"/>
    <n v="51065.73"/>
    <n v="90987.97"/>
    <n v="761"/>
    <n v="13950"/>
    <n v="139500"/>
    <n v="6.52"/>
    <x v="0"/>
    <x v="0"/>
    <x v="0"/>
    <x v="0"/>
    <x v="0"/>
    <x v="0"/>
    <x v="0"/>
    <x v="0"/>
    <x v="0"/>
    <x v="0"/>
  </r>
  <r>
    <x v="0"/>
    <x v="6"/>
    <x v="32"/>
    <x v="113"/>
    <x v="5"/>
    <n v="3222.5699999999997"/>
    <n v="2730.5300000000007"/>
    <n v="5953.1"/>
    <n v="31"/>
    <n v="5177"/>
    <n v="36239"/>
    <n v="1.1499999999999999"/>
    <x v="0"/>
    <x v="0"/>
    <x v="0"/>
    <x v="0"/>
    <x v="0"/>
    <x v="0"/>
    <x v="0"/>
    <x v="0"/>
    <x v="0"/>
    <x v="0"/>
  </r>
  <r>
    <x v="0"/>
    <x v="6"/>
    <x v="32"/>
    <x v="114"/>
    <x v="5"/>
    <n v="28097.039999999997"/>
    <n v="47063.69"/>
    <n v="75160.73"/>
    <n v="383"/>
    <n v="31000"/>
    <n v="217000"/>
    <n v="2.42"/>
    <x v="0"/>
    <x v="0"/>
    <x v="0"/>
    <x v="0"/>
    <x v="0"/>
    <x v="0"/>
    <x v="0"/>
    <x v="0"/>
    <x v="0"/>
    <x v="0"/>
  </r>
  <r>
    <x v="0"/>
    <x v="6"/>
    <x v="32"/>
    <x v="115"/>
    <x v="5"/>
    <n v="9682.92"/>
    <n v="13515.800000000001"/>
    <n v="23198.720000000001"/>
    <n v="52"/>
    <n v="0"/>
    <n v="0"/>
    <n v="0"/>
    <x v="0"/>
    <x v="0"/>
    <x v="0"/>
    <x v="0"/>
    <x v="0"/>
    <x v="0"/>
    <x v="0"/>
    <x v="0"/>
    <x v="0"/>
    <x v="0"/>
  </r>
  <r>
    <x v="0"/>
    <x v="6"/>
    <x v="32"/>
    <x v="132"/>
    <x v="5"/>
    <n v="27591.26"/>
    <n v="18565.000000000004"/>
    <n v="46156.26"/>
    <n v="302"/>
    <e v="#N/A"/>
    <e v="#N/A"/>
    <n v="0"/>
    <x v="0"/>
    <x v="0"/>
    <x v="0"/>
    <x v="0"/>
    <x v="0"/>
    <x v="0"/>
    <x v="0"/>
    <x v="0"/>
    <x v="0"/>
    <x v="0"/>
  </r>
  <r>
    <x v="0"/>
    <x v="6"/>
    <x v="33"/>
    <x v="117"/>
    <x v="5"/>
    <n v="45257.18"/>
    <n v="22806.560000000005"/>
    <n v="68063.740000000005"/>
    <n v="176"/>
    <n v="0"/>
    <n v="0"/>
    <n v="0"/>
    <x v="0"/>
    <x v="0"/>
    <x v="0"/>
    <x v="0"/>
    <x v="0"/>
    <x v="0"/>
    <x v="0"/>
    <x v="0"/>
    <x v="0"/>
    <x v="0"/>
  </r>
  <r>
    <x v="0"/>
    <x v="6"/>
    <x v="33"/>
    <x v="118"/>
    <x v="5"/>
    <n v="16394.43"/>
    <n v="16476.800000000003"/>
    <n v="32871.230000000003"/>
    <n v="194"/>
    <n v="0"/>
    <n v="0"/>
    <n v="0"/>
    <x v="0"/>
    <x v="0"/>
    <x v="0"/>
    <x v="0"/>
    <x v="0"/>
    <x v="0"/>
    <x v="0"/>
    <x v="0"/>
    <x v="0"/>
    <x v="0"/>
  </r>
  <r>
    <x v="0"/>
    <x v="6"/>
    <x v="33"/>
    <x v="143"/>
    <x v="5"/>
    <n v="13810.01"/>
    <n v="3002.76"/>
    <n v="16812.77"/>
    <n v="40"/>
    <e v="#N/A"/>
    <e v="#N/A"/>
    <n v="0"/>
    <x v="0"/>
    <x v="0"/>
    <x v="0"/>
    <x v="0"/>
    <x v="0"/>
    <x v="0"/>
    <x v="0"/>
    <x v="0"/>
    <x v="0"/>
    <x v="0"/>
  </r>
  <r>
    <x v="0"/>
    <x v="6"/>
    <x v="33"/>
    <x v="149"/>
    <x v="5"/>
    <n v="17311.46"/>
    <n v="14222.84"/>
    <n v="31534.3"/>
    <n v="130"/>
    <e v="#N/A"/>
    <e v="#N/A"/>
    <n v="0"/>
    <x v="0"/>
    <x v="0"/>
    <x v="0"/>
    <x v="0"/>
    <x v="0"/>
    <x v="0"/>
    <x v="0"/>
    <x v="0"/>
    <x v="0"/>
    <x v="0"/>
  </r>
  <r>
    <x v="0"/>
    <x v="7"/>
    <x v="0"/>
    <x v="0"/>
    <x v="0"/>
    <n v="1496.5"/>
    <n v="1917"/>
    <n v="3413.5"/>
    <n v="45"/>
    <n v="24475"/>
    <n v="171325"/>
    <n v="0.14000000000000001"/>
    <x v="0"/>
    <x v="0"/>
    <x v="0"/>
    <x v="0"/>
    <x v="0"/>
    <x v="0"/>
    <x v="0"/>
    <x v="0"/>
    <x v="0"/>
    <x v="0"/>
  </r>
  <r>
    <x v="0"/>
    <x v="7"/>
    <x v="0"/>
    <x v="1"/>
    <x v="0"/>
    <n v="12480.5"/>
    <n v="8268"/>
    <n v="20748.5"/>
    <n v="237"/>
    <n v="24383"/>
    <n v="170681"/>
    <n v="0.85"/>
    <x v="0"/>
    <x v="0"/>
    <x v="0"/>
    <x v="0"/>
    <x v="0"/>
    <x v="0"/>
    <x v="0"/>
    <x v="0"/>
    <x v="0"/>
    <x v="0"/>
  </r>
  <r>
    <x v="0"/>
    <x v="7"/>
    <x v="0"/>
    <x v="150"/>
    <x v="0"/>
    <n v="0"/>
    <n v="0"/>
    <n v="0"/>
    <n v="0"/>
    <e v="#N/A"/>
    <e v="#N/A"/>
    <n v="0"/>
    <x v="0"/>
    <x v="0"/>
    <x v="0"/>
    <x v="0"/>
    <x v="0"/>
    <x v="0"/>
    <x v="0"/>
    <x v="0"/>
    <x v="0"/>
    <x v="0"/>
  </r>
  <r>
    <x v="0"/>
    <x v="7"/>
    <x v="0"/>
    <x v="3"/>
    <x v="0"/>
    <n v="15620.59"/>
    <n v="7708.16"/>
    <n v="23328.75"/>
    <n v="512"/>
    <n v="8437"/>
    <n v="59059"/>
    <n v="2.77"/>
    <x v="0"/>
    <x v="0"/>
    <x v="0"/>
    <x v="0"/>
    <x v="0"/>
    <x v="0"/>
    <x v="0"/>
    <x v="0"/>
    <x v="0"/>
    <x v="0"/>
  </r>
  <r>
    <x v="0"/>
    <x v="7"/>
    <x v="0"/>
    <x v="4"/>
    <x v="0"/>
    <n v="13826.78"/>
    <n v="6364.47"/>
    <n v="20191.25"/>
    <n v="436"/>
    <n v="8437"/>
    <n v="59059"/>
    <n v="2.39"/>
    <x v="0"/>
    <x v="0"/>
    <x v="0"/>
    <x v="0"/>
    <x v="0"/>
    <x v="0"/>
    <x v="0"/>
    <x v="0"/>
    <x v="0"/>
    <x v="0"/>
  </r>
  <r>
    <x v="0"/>
    <x v="7"/>
    <x v="0"/>
    <x v="7"/>
    <x v="0"/>
    <n v="9700.59"/>
    <n v="4099.66"/>
    <n v="13800.25"/>
    <n v="299"/>
    <n v="5821"/>
    <n v="40747"/>
    <n v="2.37"/>
    <x v="0"/>
    <x v="0"/>
    <x v="0"/>
    <x v="0"/>
    <x v="0"/>
    <x v="0"/>
    <x v="0"/>
    <x v="0"/>
    <x v="0"/>
    <x v="0"/>
  </r>
  <r>
    <x v="0"/>
    <x v="7"/>
    <x v="0"/>
    <x v="8"/>
    <x v="0"/>
    <n v="15450.23"/>
    <n v="6325.02"/>
    <n v="21775.25"/>
    <n v="465"/>
    <n v="0"/>
    <n v="0"/>
    <n v="0"/>
    <x v="0"/>
    <x v="0"/>
    <x v="0"/>
    <x v="0"/>
    <x v="0"/>
    <x v="0"/>
    <x v="0"/>
    <x v="0"/>
    <x v="0"/>
    <x v="0"/>
  </r>
  <r>
    <x v="0"/>
    <x v="7"/>
    <x v="0"/>
    <x v="119"/>
    <x v="0"/>
    <n v="2149.4"/>
    <n v="12488.6"/>
    <n v="14638"/>
    <n v="112"/>
    <e v="#N/A"/>
    <e v="#N/A"/>
    <n v="0"/>
    <x v="0"/>
    <x v="0"/>
    <x v="0"/>
    <x v="0"/>
    <x v="0"/>
    <x v="0"/>
    <x v="0"/>
    <x v="0"/>
    <x v="0"/>
    <x v="0"/>
  </r>
  <r>
    <x v="0"/>
    <x v="7"/>
    <x v="0"/>
    <x v="134"/>
    <x v="0"/>
    <n v="15821.42"/>
    <n v="7216.83"/>
    <n v="23038.25"/>
    <n v="498"/>
    <e v="#N/A"/>
    <e v="#N/A"/>
    <n v="0"/>
    <x v="0"/>
    <x v="0"/>
    <x v="0"/>
    <x v="0"/>
    <x v="0"/>
    <x v="0"/>
    <x v="0"/>
    <x v="0"/>
    <x v="0"/>
    <x v="0"/>
  </r>
  <r>
    <x v="0"/>
    <x v="7"/>
    <x v="0"/>
    <x v="135"/>
    <x v="0"/>
    <n v="13493.05"/>
    <n v="6198.45"/>
    <n v="19691.5"/>
    <n v="430"/>
    <e v="#N/A"/>
    <e v="#N/A"/>
    <n v="0"/>
    <x v="0"/>
    <x v="0"/>
    <x v="0"/>
    <x v="0"/>
    <x v="0"/>
    <x v="0"/>
    <x v="0"/>
    <x v="0"/>
    <x v="0"/>
    <x v="0"/>
  </r>
  <r>
    <x v="0"/>
    <x v="7"/>
    <x v="0"/>
    <x v="144"/>
    <x v="0"/>
    <n v="14467.16"/>
    <n v="5129.34"/>
    <n v="19596.5"/>
    <n v="408"/>
    <e v="#N/A"/>
    <e v="#N/A"/>
    <n v="0"/>
    <x v="0"/>
    <x v="0"/>
    <x v="0"/>
    <x v="0"/>
    <x v="0"/>
    <x v="0"/>
    <x v="0"/>
    <x v="0"/>
    <x v="0"/>
    <x v="0"/>
  </r>
  <r>
    <x v="0"/>
    <x v="7"/>
    <x v="0"/>
    <x v="151"/>
    <x v="0"/>
    <n v="0"/>
    <n v="0"/>
    <n v="0"/>
    <n v="0"/>
    <e v="#N/A"/>
    <e v="#N/A"/>
    <n v="0"/>
    <x v="0"/>
    <x v="0"/>
    <x v="0"/>
    <x v="0"/>
    <x v="0"/>
    <x v="0"/>
    <x v="0"/>
    <x v="0"/>
    <x v="0"/>
    <x v="0"/>
  </r>
  <r>
    <x v="0"/>
    <x v="7"/>
    <x v="1"/>
    <x v="9"/>
    <x v="0"/>
    <n v="144837.9"/>
    <n v="78430.87"/>
    <n v="223268.77"/>
    <n v="1549"/>
    <n v="0"/>
    <n v="0"/>
    <n v="0"/>
    <x v="0"/>
    <x v="0"/>
    <x v="0"/>
    <x v="0"/>
    <x v="0"/>
    <x v="0"/>
    <x v="0"/>
    <x v="0"/>
    <x v="0"/>
    <x v="0"/>
  </r>
  <r>
    <x v="0"/>
    <x v="7"/>
    <x v="1"/>
    <x v="10"/>
    <x v="0"/>
    <n v="5953"/>
    <n v="6311"/>
    <n v="12264"/>
    <n v="88"/>
    <n v="44423"/>
    <n v="310961"/>
    <n v="0.28000000000000003"/>
    <x v="0"/>
    <x v="0"/>
    <x v="0"/>
    <x v="0"/>
    <x v="0"/>
    <x v="0"/>
    <x v="0"/>
    <x v="0"/>
    <x v="0"/>
    <x v="0"/>
  </r>
  <r>
    <x v="0"/>
    <x v="7"/>
    <x v="1"/>
    <x v="78"/>
    <x v="0"/>
    <n v="6501.85"/>
    <n v="4465.1499999999996"/>
    <n v="10967"/>
    <n v="166"/>
    <n v="20677"/>
    <n v="144739"/>
    <n v="0.53"/>
    <x v="0"/>
    <x v="0"/>
    <x v="0"/>
    <x v="0"/>
    <x v="0"/>
    <x v="0"/>
    <x v="0"/>
    <x v="0"/>
    <x v="0"/>
    <x v="0"/>
  </r>
  <r>
    <x v="0"/>
    <x v="7"/>
    <x v="1"/>
    <x v="11"/>
    <x v="0"/>
    <n v="3414.5"/>
    <n v="1353"/>
    <n v="4767.5"/>
    <n v="27"/>
    <n v="31000"/>
    <n v="217000"/>
    <n v="0.15"/>
    <x v="0"/>
    <x v="0"/>
    <x v="0"/>
    <x v="0"/>
    <x v="0"/>
    <x v="0"/>
    <x v="0"/>
    <x v="0"/>
    <x v="0"/>
    <x v="0"/>
  </r>
  <r>
    <x v="0"/>
    <x v="7"/>
    <x v="1"/>
    <x v="12"/>
    <x v="0"/>
    <n v="7127"/>
    <n v="1005.5"/>
    <n v="8132.5"/>
    <n v="47"/>
    <n v="0"/>
    <n v="0"/>
    <n v="0"/>
    <x v="0"/>
    <x v="0"/>
    <x v="0"/>
    <x v="0"/>
    <x v="0"/>
    <x v="0"/>
    <x v="0"/>
    <x v="0"/>
    <x v="0"/>
    <x v="0"/>
  </r>
  <r>
    <x v="0"/>
    <x v="7"/>
    <x v="1"/>
    <x v="13"/>
    <x v="0"/>
    <n v="200"/>
    <n v="0"/>
    <n v="200"/>
    <n v="1"/>
    <n v="0"/>
    <n v="0"/>
    <n v="0"/>
    <x v="0"/>
    <x v="0"/>
    <x v="0"/>
    <x v="0"/>
    <x v="0"/>
    <x v="0"/>
    <x v="0"/>
    <x v="0"/>
    <x v="0"/>
    <x v="0"/>
  </r>
  <r>
    <x v="0"/>
    <x v="7"/>
    <x v="1"/>
    <x v="14"/>
    <x v="0"/>
    <n v="42510"/>
    <n v="47698"/>
    <n v="90208"/>
    <n v="726"/>
    <n v="29977"/>
    <n v="209839"/>
    <n v="3.01"/>
    <x v="0"/>
    <x v="0"/>
    <x v="0"/>
    <x v="0"/>
    <x v="0"/>
    <x v="0"/>
    <x v="0"/>
    <x v="0"/>
    <x v="0"/>
    <x v="0"/>
  </r>
  <r>
    <x v="0"/>
    <x v="7"/>
    <x v="1"/>
    <x v="86"/>
    <x v="0"/>
    <n v="11486.45"/>
    <n v="8954.0499999999993"/>
    <n v="20440.5"/>
    <n v="292"/>
    <n v="15500"/>
    <n v="108500"/>
    <n v="1.32"/>
    <x v="0"/>
    <x v="0"/>
    <x v="0"/>
    <x v="0"/>
    <x v="0"/>
    <x v="0"/>
    <x v="0"/>
    <x v="0"/>
    <x v="0"/>
    <x v="0"/>
  </r>
  <r>
    <x v="0"/>
    <x v="7"/>
    <x v="1"/>
    <x v="15"/>
    <x v="0"/>
    <n v="3200.13"/>
    <n v="1138.6199999999999"/>
    <n v="4338.75"/>
    <n v="25"/>
    <n v="0"/>
    <n v="0"/>
    <n v="0"/>
    <x v="0"/>
    <x v="0"/>
    <x v="0"/>
    <x v="0"/>
    <x v="0"/>
    <x v="0"/>
    <x v="0"/>
    <x v="0"/>
    <x v="0"/>
    <x v="0"/>
  </r>
  <r>
    <x v="0"/>
    <x v="7"/>
    <x v="1"/>
    <x v="146"/>
    <x v="0"/>
    <n v="2892.63"/>
    <n v="542.37"/>
    <n v="3435"/>
    <n v="24"/>
    <e v="#N/A"/>
    <e v="#N/A"/>
    <n v="0"/>
    <x v="0"/>
    <x v="0"/>
    <x v="0"/>
    <x v="0"/>
    <x v="0"/>
    <x v="0"/>
    <x v="0"/>
    <x v="0"/>
    <x v="0"/>
    <x v="0"/>
  </r>
  <r>
    <x v="0"/>
    <x v="7"/>
    <x v="2"/>
    <x v="16"/>
    <x v="0"/>
    <n v="46803.1"/>
    <n v="32819.9"/>
    <n v="79623"/>
    <n v="638"/>
    <n v="43400"/>
    <n v="303800"/>
    <n v="1.83"/>
    <x v="0"/>
    <x v="0"/>
    <x v="0"/>
    <x v="0"/>
    <x v="0"/>
    <x v="0"/>
    <x v="0"/>
    <x v="0"/>
    <x v="0"/>
    <x v="0"/>
  </r>
  <r>
    <x v="0"/>
    <x v="7"/>
    <x v="2"/>
    <x v="17"/>
    <x v="0"/>
    <n v="44165.2"/>
    <n v="41994.8"/>
    <n v="86160"/>
    <n v="694"/>
    <n v="39277"/>
    <n v="274939"/>
    <n v="2.19"/>
    <x v="0"/>
    <x v="0"/>
    <x v="0"/>
    <x v="0"/>
    <x v="0"/>
    <x v="0"/>
    <x v="0"/>
    <x v="0"/>
    <x v="0"/>
    <x v="0"/>
  </r>
  <r>
    <x v="0"/>
    <x v="7"/>
    <x v="2"/>
    <x v="18"/>
    <x v="0"/>
    <n v="31457.27"/>
    <n v="34140.230000000003"/>
    <n v="65597.5"/>
    <n v="438"/>
    <n v="0"/>
    <n v="0"/>
    <n v="0"/>
    <x v="0"/>
    <x v="0"/>
    <x v="0"/>
    <x v="0"/>
    <x v="0"/>
    <x v="0"/>
    <x v="0"/>
    <x v="0"/>
    <x v="0"/>
    <x v="0"/>
  </r>
  <r>
    <x v="0"/>
    <x v="7"/>
    <x v="3"/>
    <x v="19"/>
    <x v="0"/>
    <n v="12718.85"/>
    <n v="7959.15"/>
    <n v="20678"/>
    <n v="336"/>
    <n v="31000"/>
    <n v="310000"/>
    <n v="0.67"/>
    <x v="0"/>
    <x v="0"/>
    <x v="0"/>
    <x v="0"/>
    <x v="0"/>
    <x v="0"/>
    <x v="0"/>
    <x v="0"/>
    <x v="0"/>
    <x v="0"/>
  </r>
  <r>
    <x v="0"/>
    <x v="7"/>
    <x v="3"/>
    <x v="20"/>
    <x v="0"/>
    <n v="19708.39"/>
    <n v="9426.61"/>
    <n v="29135"/>
    <n v="187"/>
    <n v="0"/>
    <n v="0"/>
    <n v="0"/>
    <x v="0"/>
    <x v="0"/>
    <x v="0"/>
    <x v="0"/>
    <x v="0"/>
    <x v="0"/>
    <x v="0"/>
    <x v="0"/>
    <x v="0"/>
    <x v="0"/>
  </r>
  <r>
    <x v="0"/>
    <x v="7"/>
    <x v="3"/>
    <x v="21"/>
    <x v="0"/>
    <n v="41780.65"/>
    <n v="27254.35"/>
    <n v="69035"/>
    <n v="481"/>
    <n v="62000"/>
    <n v="620000"/>
    <n v="1.1100000000000001"/>
    <x v="0"/>
    <x v="0"/>
    <x v="0"/>
    <x v="0"/>
    <x v="0"/>
    <x v="0"/>
    <x v="0"/>
    <x v="0"/>
    <x v="0"/>
    <x v="0"/>
  </r>
  <r>
    <x v="0"/>
    <x v="7"/>
    <x v="3"/>
    <x v="147"/>
    <x v="0"/>
    <n v="5276.75"/>
    <n v="3668.25"/>
    <n v="8945"/>
    <n v="57"/>
    <e v="#N/A"/>
    <e v="#N/A"/>
    <n v="0"/>
    <x v="0"/>
    <x v="0"/>
    <x v="0"/>
    <x v="0"/>
    <x v="0"/>
    <x v="0"/>
    <x v="0"/>
    <x v="0"/>
    <x v="0"/>
    <x v="0"/>
  </r>
  <r>
    <x v="0"/>
    <x v="7"/>
    <x v="4"/>
    <x v="152"/>
    <x v="0"/>
    <n v="0"/>
    <n v="0"/>
    <n v="0"/>
    <n v="0"/>
    <e v="#N/A"/>
    <e v="#N/A"/>
    <n v="0"/>
    <x v="0"/>
    <x v="0"/>
    <x v="0"/>
    <x v="0"/>
    <x v="0"/>
    <x v="0"/>
    <x v="0"/>
    <x v="0"/>
    <x v="0"/>
    <x v="0"/>
  </r>
  <r>
    <x v="0"/>
    <x v="7"/>
    <x v="4"/>
    <x v="23"/>
    <x v="0"/>
    <n v="350"/>
    <n v="0"/>
    <n v="350"/>
    <n v="29"/>
    <n v="12710"/>
    <n v="88970"/>
    <n v="0.03"/>
    <x v="0"/>
    <x v="0"/>
    <x v="0"/>
    <x v="0"/>
    <x v="0"/>
    <x v="0"/>
    <x v="0"/>
    <x v="0"/>
    <x v="0"/>
    <x v="0"/>
  </r>
  <r>
    <x v="0"/>
    <x v="7"/>
    <x v="4"/>
    <x v="24"/>
    <x v="0"/>
    <n v="210"/>
    <n v="0"/>
    <n v="210"/>
    <n v="34"/>
    <n v="11377"/>
    <n v="79639"/>
    <n v="0.02"/>
    <x v="0"/>
    <x v="0"/>
    <x v="0"/>
    <x v="0"/>
    <x v="0"/>
    <x v="0"/>
    <x v="0"/>
    <x v="0"/>
    <x v="0"/>
    <x v="0"/>
  </r>
  <r>
    <x v="0"/>
    <x v="7"/>
    <x v="4"/>
    <x v="153"/>
    <x v="0"/>
    <n v="0"/>
    <n v="0"/>
    <n v="0"/>
    <n v="0"/>
    <e v="#N/A"/>
    <e v="#N/A"/>
    <n v="0"/>
    <x v="0"/>
    <x v="0"/>
    <x v="0"/>
    <x v="0"/>
    <x v="0"/>
    <x v="0"/>
    <x v="0"/>
    <x v="0"/>
    <x v="0"/>
    <x v="0"/>
  </r>
  <r>
    <x v="0"/>
    <x v="7"/>
    <x v="4"/>
    <x v="154"/>
    <x v="0"/>
    <n v="420"/>
    <n v="0"/>
    <n v="420"/>
    <n v="17"/>
    <e v="#N/A"/>
    <e v="#N/A"/>
    <n v="0"/>
    <x v="0"/>
    <x v="0"/>
    <x v="0"/>
    <x v="0"/>
    <x v="0"/>
    <x v="0"/>
    <x v="0"/>
    <x v="0"/>
    <x v="0"/>
    <x v="0"/>
  </r>
  <r>
    <x v="0"/>
    <x v="7"/>
    <x v="4"/>
    <x v="155"/>
    <x v="0"/>
    <n v="140"/>
    <n v="0"/>
    <n v="140"/>
    <n v="5"/>
    <e v="#N/A"/>
    <e v="#N/A"/>
    <n v="0"/>
    <x v="0"/>
    <x v="0"/>
    <x v="0"/>
    <x v="0"/>
    <x v="0"/>
    <x v="0"/>
    <x v="0"/>
    <x v="0"/>
    <x v="0"/>
    <x v="0"/>
  </r>
  <r>
    <x v="0"/>
    <x v="7"/>
    <x v="4"/>
    <x v="120"/>
    <x v="0"/>
    <n v="1311"/>
    <n v="599"/>
    <n v="1910"/>
    <n v="14"/>
    <e v="#N/A"/>
    <e v="#N/A"/>
    <n v="0"/>
    <x v="0"/>
    <x v="0"/>
    <x v="0"/>
    <x v="0"/>
    <x v="0"/>
    <x v="0"/>
    <x v="0"/>
    <x v="0"/>
    <x v="0"/>
    <x v="0"/>
  </r>
  <r>
    <x v="0"/>
    <x v="7"/>
    <x v="4"/>
    <x v="127"/>
    <x v="0"/>
    <n v="210"/>
    <n v="0"/>
    <n v="210"/>
    <n v="2"/>
    <e v="#N/A"/>
    <e v="#N/A"/>
    <n v="0"/>
    <x v="0"/>
    <x v="0"/>
    <x v="0"/>
    <x v="0"/>
    <x v="0"/>
    <x v="0"/>
    <x v="0"/>
    <x v="0"/>
    <x v="0"/>
    <x v="0"/>
  </r>
  <r>
    <x v="0"/>
    <x v="7"/>
    <x v="4"/>
    <x v="148"/>
    <x v="0"/>
    <n v="70"/>
    <n v="0"/>
    <n v="70"/>
    <n v="8"/>
    <e v="#N/A"/>
    <e v="#N/A"/>
    <n v="0"/>
    <x v="0"/>
    <x v="0"/>
    <x v="0"/>
    <x v="0"/>
    <x v="0"/>
    <x v="0"/>
    <x v="0"/>
    <x v="0"/>
    <x v="0"/>
    <x v="0"/>
  </r>
  <r>
    <x v="0"/>
    <x v="7"/>
    <x v="4"/>
    <x v="136"/>
    <x v="0"/>
    <n v="70"/>
    <n v="0"/>
    <n v="70"/>
    <n v="10"/>
    <e v="#N/A"/>
    <e v="#N/A"/>
    <n v="0"/>
    <x v="0"/>
    <x v="0"/>
    <x v="0"/>
    <x v="0"/>
    <x v="0"/>
    <x v="0"/>
    <x v="0"/>
    <x v="0"/>
    <x v="0"/>
    <x v="0"/>
  </r>
  <r>
    <x v="0"/>
    <x v="7"/>
    <x v="4"/>
    <x v="156"/>
    <x v="0"/>
    <n v="140"/>
    <n v="0"/>
    <n v="140"/>
    <n v="18"/>
    <e v="#N/A"/>
    <e v="#N/A"/>
    <n v="0"/>
    <x v="0"/>
    <x v="0"/>
    <x v="0"/>
    <x v="0"/>
    <x v="0"/>
    <x v="0"/>
    <x v="0"/>
    <x v="0"/>
    <x v="0"/>
    <x v="0"/>
  </r>
  <r>
    <x v="0"/>
    <x v="7"/>
    <x v="4"/>
    <x v="157"/>
    <x v="0"/>
    <n v="70"/>
    <n v="0"/>
    <n v="70"/>
    <n v="3"/>
    <e v="#N/A"/>
    <e v="#N/A"/>
    <n v="0"/>
    <x v="0"/>
    <x v="0"/>
    <x v="0"/>
    <x v="0"/>
    <x v="0"/>
    <x v="0"/>
    <x v="0"/>
    <x v="0"/>
    <x v="0"/>
    <x v="0"/>
  </r>
  <r>
    <x v="0"/>
    <x v="7"/>
    <x v="4"/>
    <x v="158"/>
    <x v="0"/>
    <n v="70"/>
    <n v="0"/>
    <n v="70"/>
    <n v="10"/>
    <e v="#N/A"/>
    <e v="#N/A"/>
    <n v="0"/>
    <x v="0"/>
    <x v="0"/>
    <x v="0"/>
    <x v="0"/>
    <x v="0"/>
    <x v="0"/>
    <x v="0"/>
    <x v="0"/>
    <x v="0"/>
    <x v="0"/>
  </r>
  <r>
    <x v="0"/>
    <x v="7"/>
    <x v="4"/>
    <x v="159"/>
    <x v="0"/>
    <n v="70"/>
    <n v="0"/>
    <n v="70"/>
    <n v="13"/>
    <e v="#N/A"/>
    <e v="#N/A"/>
    <n v="0"/>
    <x v="0"/>
    <x v="0"/>
    <x v="0"/>
    <x v="0"/>
    <x v="0"/>
    <x v="0"/>
    <x v="0"/>
    <x v="0"/>
    <x v="0"/>
    <x v="0"/>
  </r>
  <r>
    <x v="0"/>
    <x v="7"/>
    <x v="4"/>
    <x v="160"/>
    <x v="0"/>
    <n v="70"/>
    <n v="0"/>
    <n v="70"/>
    <n v="4"/>
    <e v="#N/A"/>
    <e v="#N/A"/>
    <n v="0"/>
    <x v="0"/>
    <x v="0"/>
    <x v="0"/>
    <x v="0"/>
    <x v="0"/>
    <x v="0"/>
    <x v="0"/>
    <x v="0"/>
    <x v="0"/>
    <x v="0"/>
  </r>
  <r>
    <x v="0"/>
    <x v="7"/>
    <x v="5"/>
    <x v="25"/>
    <x v="0"/>
    <n v="3793.25"/>
    <n v="1299.25"/>
    <n v="5092.5"/>
    <n v="29"/>
    <n v="0"/>
    <n v="0"/>
    <n v="0"/>
    <x v="0"/>
    <x v="0"/>
    <x v="0"/>
    <x v="0"/>
    <x v="0"/>
    <x v="0"/>
    <x v="0"/>
    <x v="0"/>
    <x v="0"/>
    <x v="0"/>
  </r>
  <r>
    <x v="0"/>
    <x v="7"/>
    <x v="5"/>
    <x v="26"/>
    <x v="0"/>
    <n v="41.25"/>
    <n v="233.75"/>
    <n v="275"/>
    <n v="3"/>
    <n v="0"/>
    <n v="0"/>
    <n v="0"/>
    <x v="0"/>
    <x v="0"/>
    <x v="0"/>
    <x v="0"/>
    <x v="0"/>
    <x v="0"/>
    <x v="0"/>
    <x v="0"/>
    <x v="0"/>
    <x v="0"/>
  </r>
  <r>
    <x v="0"/>
    <x v="7"/>
    <x v="5"/>
    <x v="27"/>
    <x v="0"/>
    <n v="6158.15"/>
    <n v="5338.35"/>
    <n v="11496.5"/>
    <n v="183"/>
    <n v="16523"/>
    <n v="165230"/>
    <n v="0.7"/>
    <x v="0"/>
    <x v="0"/>
    <x v="0"/>
    <x v="0"/>
    <x v="0"/>
    <x v="0"/>
    <x v="0"/>
    <x v="0"/>
    <x v="0"/>
    <x v="0"/>
  </r>
  <r>
    <x v="0"/>
    <x v="7"/>
    <x v="5"/>
    <x v="29"/>
    <x v="0"/>
    <n v="19004.759999999998"/>
    <n v="8591.49"/>
    <n v="27596.25"/>
    <n v="189"/>
    <n v="0"/>
    <n v="0"/>
    <n v="0"/>
    <x v="0"/>
    <x v="0"/>
    <x v="0"/>
    <x v="0"/>
    <x v="0"/>
    <x v="0"/>
    <x v="0"/>
    <x v="0"/>
    <x v="0"/>
    <x v="0"/>
  </r>
  <r>
    <x v="0"/>
    <x v="7"/>
    <x v="6"/>
    <x v="30"/>
    <x v="0"/>
    <n v="12195.75"/>
    <n v="7916.75"/>
    <n v="20112.5"/>
    <n v="128"/>
    <n v="0"/>
    <n v="0"/>
    <n v="0"/>
    <x v="0"/>
    <x v="0"/>
    <x v="0"/>
    <x v="0"/>
    <x v="0"/>
    <x v="0"/>
    <x v="0"/>
    <x v="0"/>
    <x v="0"/>
    <x v="0"/>
  </r>
  <r>
    <x v="0"/>
    <x v="7"/>
    <x v="6"/>
    <x v="31"/>
    <x v="0"/>
    <n v="13223.8"/>
    <n v="12892.2"/>
    <n v="26116"/>
    <n v="194"/>
    <n v="34100"/>
    <n v="238700"/>
    <n v="0.77"/>
    <x v="0"/>
    <x v="0"/>
    <x v="0"/>
    <x v="0"/>
    <x v="0"/>
    <x v="0"/>
    <x v="0"/>
    <x v="0"/>
    <x v="0"/>
    <x v="0"/>
  </r>
  <r>
    <x v="0"/>
    <x v="7"/>
    <x v="6"/>
    <x v="32"/>
    <x v="0"/>
    <n v="8610.15"/>
    <n v="8799.85"/>
    <n v="17410"/>
    <n v="262"/>
    <n v="17577"/>
    <n v="123039"/>
    <n v="0.99"/>
    <x v="0"/>
    <x v="0"/>
    <x v="0"/>
    <x v="0"/>
    <x v="0"/>
    <x v="0"/>
    <x v="0"/>
    <x v="0"/>
    <x v="0"/>
    <x v="0"/>
  </r>
  <r>
    <x v="0"/>
    <x v="7"/>
    <x v="6"/>
    <x v="33"/>
    <x v="0"/>
    <n v="8033"/>
    <n v="5504.5"/>
    <n v="13537.5"/>
    <n v="83"/>
    <n v="0"/>
    <n v="0"/>
    <n v="0"/>
    <x v="0"/>
    <x v="0"/>
    <x v="0"/>
    <x v="0"/>
    <x v="0"/>
    <x v="0"/>
    <x v="0"/>
    <x v="0"/>
    <x v="0"/>
    <x v="0"/>
  </r>
  <r>
    <x v="0"/>
    <x v="7"/>
    <x v="6"/>
    <x v="140"/>
    <x v="0"/>
    <n v="657.5"/>
    <n v="382.5"/>
    <n v="1040"/>
    <n v="6"/>
    <e v="#N/A"/>
    <e v="#N/A"/>
    <n v="0"/>
    <x v="0"/>
    <x v="0"/>
    <x v="0"/>
    <x v="0"/>
    <x v="0"/>
    <x v="0"/>
    <x v="0"/>
    <x v="0"/>
    <x v="0"/>
    <x v="0"/>
  </r>
  <r>
    <x v="0"/>
    <x v="7"/>
    <x v="7"/>
    <x v="34"/>
    <x v="0"/>
    <n v="25691.89"/>
    <n v="16310.61"/>
    <n v="42002.5"/>
    <n v="273"/>
    <n v="67177"/>
    <n v="470239"/>
    <n v="0.63"/>
    <x v="0"/>
    <x v="0"/>
    <x v="0"/>
    <x v="0"/>
    <x v="0"/>
    <x v="0"/>
    <x v="0"/>
    <x v="0"/>
    <x v="0"/>
    <x v="0"/>
  </r>
  <r>
    <x v="0"/>
    <x v="7"/>
    <x v="8"/>
    <x v="35"/>
    <x v="0"/>
    <n v="36557.629999999997"/>
    <n v="16994.87"/>
    <n v="53552.5"/>
    <n v="357"/>
    <n v="0"/>
    <n v="0"/>
    <n v="0"/>
    <x v="0"/>
    <x v="0"/>
    <x v="0"/>
    <x v="0"/>
    <x v="0"/>
    <x v="0"/>
    <x v="0"/>
    <x v="0"/>
    <x v="0"/>
    <x v="0"/>
  </r>
  <r>
    <x v="0"/>
    <x v="7"/>
    <x v="8"/>
    <x v="36"/>
    <x v="0"/>
    <n v="36205.78"/>
    <n v="25321.72"/>
    <n v="61527.5"/>
    <n v="393"/>
    <n v="0"/>
    <n v="0"/>
    <n v="0"/>
    <x v="0"/>
    <x v="0"/>
    <x v="0"/>
    <x v="0"/>
    <x v="0"/>
    <x v="0"/>
    <x v="0"/>
    <x v="0"/>
    <x v="0"/>
    <x v="0"/>
  </r>
  <r>
    <x v="0"/>
    <x v="7"/>
    <x v="8"/>
    <x v="161"/>
    <x v="0"/>
    <n v="4371.3999999999996"/>
    <n v="5342.6"/>
    <n v="9714"/>
    <n v="79"/>
    <e v="#N/A"/>
    <e v="#N/A"/>
    <n v="0"/>
    <x v="0"/>
    <x v="0"/>
    <x v="0"/>
    <x v="0"/>
    <x v="0"/>
    <x v="0"/>
    <x v="0"/>
    <x v="0"/>
    <x v="0"/>
    <x v="0"/>
  </r>
  <r>
    <x v="0"/>
    <x v="7"/>
    <x v="9"/>
    <x v="37"/>
    <x v="0"/>
    <n v="79283.899999999994"/>
    <n v="33113.599999999999"/>
    <n v="112397.5"/>
    <n v="745"/>
    <n v="32023"/>
    <n v="224161"/>
    <n v="3.51"/>
    <x v="0"/>
    <x v="0"/>
    <x v="0"/>
    <x v="0"/>
    <x v="0"/>
    <x v="0"/>
    <x v="0"/>
    <x v="0"/>
    <x v="0"/>
    <x v="0"/>
  </r>
  <r>
    <x v="0"/>
    <x v="7"/>
    <x v="9"/>
    <x v="38"/>
    <x v="0"/>
    <n v="0"/>
    <n v="0"/>
    <n v="0"/>
    <n v="0"/>
    <n v="0"/>
    <n v="0"/>
    <n v="0"/>
    <x v="0"/>
    <x v="0"/>
    <x v="0"/>
    <x v="0"/>
    <x v="0"/>
    <x v="0"/>
    <x v="0"/>
    <x v="0"/>
    <x v="0"/>
    <x v="0"/>
  </r>
  <r>
    <x v="0"/>
    <x v="7"/>
    <x v="9"/>
    <x v="39"/>
    <x v="0"/>
    <n v="33108.449999999997"/>
    <n v="19451.55"/>
    <n v="52560"/>
    <n v="565"/>
    <n v="18352"/>
    <n v="128464"/>
    <n v="2.86"/>
    <x v="0"/>
    <x v="0"/>
    <x v="0"/>
    <x v="0"/>
    <x v="0"/>
    <x v="0"/>
    <x v="0"/>
    <x v="0"/>
    <x v="0"/>
    <x v="0"/>
  </r>
  <r>
    <x v="0"/>
    <x v="7"/>
    <x v="9"/>
    <x v="40"/>
    <x v="0"/>
    <n v="7513.1"/>
    <n v="3806.9"/>
    <n v="11320"/>
    <n v="86"/>
    <n v="28923"/>
    <n v="202461"/>
    <n v="0.39"/>
    <x v="0"/>
    <x v="0"/>
    <x v="0"/>
    <x v="0"/>
    <x v="0"/>
    <x v="0"/>
    <x v="0"/>
    <x v="0"/>
    <x v="0"/>
    <x v="0"/>
  </r>
  <r>
    <x v="0"/>
    <x v="7"/>
    <x v="9"/>
    <x v="41"/>
    <x v="0"/>
    <n v="13945.1"/>
    <n v="4056.9"/>
    <n v="18002"/>
    <n v="76"/>
    <n v="0"/>
    <n v="0"/>
    <n v="0"/>
    <x v="0"/>
    <x v="0"/>
    <x v="0"/>
    <x v="0"/>
    <x v="0"/>
    <x v="0"/>
    <x v="0"/>
    <x v="0"/>
    <x v="0"/>
    <x v="0"/>
  </r>
  <r>
    <x v="0"/>
    <x v="7"/>
    <x v="10"/>
    <x v="42"/>
    <x v="0"/>
    <n v="3785.51"/>
    <n v="2884.49"/>
    <n v="6670"/>
    <n v="40"/>
    <n v="0"/>
    <n v="0"/>
    <n v="0"/>
    <x v="0"/>
    <x v="0"/>
    <x v="0"/>
    <x v="0"/>
    <x v="0"/>
    <x v="0"/>
    <x v="0"/>
    <x v="0"/>
    <x v="0"/>
    <x v="0"/>
  </r>
  <r>
    <x v="0"/>
    <x v="7"/>
    <x v="10"/>
    <x v="43"/>
    <x v="0"/>
    <n v="10508.76"/>
    <n v="4026.24"/>
    <n v="14535"/>
    <n v="116"/>
    <n v="0"/>
    <n v="0"/>
    <n v="0"/>
    <x v="0"/>
    <x v="0"/>
    <x v="0"/>
    <x v="0"/>
    <x v="0"/>
    <x v="0"/>
    <x v="0"/>
    <x v="0"/>
    <x v="0"/>
    <x v="0"/>
  </r>
  <r>
    <x v="0"/>
    <x v="7"/>
    <x v="10"/>
    <x v="44"/>
    <x v="0"/>
    <n v="9078.75"/>
    <n v="4295.75"/>
    <n v="13374.5"/>
    <n v="190"/>
    <n v="23777"/>
    <n v="237770"/>
    <n v="0.56000000000000005"/>
    <x v="0"/>
    <x v="0"/>
    <x v="0"/>
    <x v="0"/>
    <x v="0"/>
    <x v="0"/>
    <x v="0"/>
    <x v="0"/>
    <x v="0"/>
    <x v="0"/>
  </r>
  <r>
    <x v="0"/>
    <x v="7"/>
    <x v="10"/>
    <x v="45"/>
    <x v="0"/>
    <n v="15301.39"/>
    <n v="5938.61"/>
    <n v="21240"/>
    <n v="158"/>
    <n v="0"/>
    <n v="0"/>
    <n v="0"/>
    <x v="0"/>
    <x v="0"/>
    <x v="0"/>
    <x v="0"/>
    <x v="0"/>
    <x v="0"/>
    <x v="0"/>
    <x v="0"/>
    <x v="0"/>
    <x v="0"/>
  </r>
  <r>
    <x v="0"/>
    <x v="7"/>
    <x v="10"/>
    <x v="46"/>
    <x v="0"/>
    <n v="15034.26"/>
    <n v="5586.99"/>
    <n v="20621.25"/>
    <n v="160"/>
    <n v="0"/>
    <n v="0"/>
    <n v="0"/>
    <x v="0"/>
    <x v="0"/>
    <x v="0"/>
    <x v="0"/>
    <x v="0"/>
    <x v="0"/>
    <x v="0"/>
    <x v="0"/>
    <x v="0"/>
    <x v="0"/>
  </r>
  <r>
    <x v="0"/>
    <x v="7"/>
    <x v="10"/>
    <x v="47"/>
    <x v="0"/>
    <n v="14336.76"/>
    <n v="5331.99"/>
    <n v="19668.75"/>
    <n v="132"/>
    <n v="0"/>
    <n v="0"/>
    <n v="0"/>
    <x v="0"/>
    <x v="0"/>
    <x v="0"/>
    <x v="0"/>
    <x v="0"/>
    <x v="0"/>
    <x v="0"/>
    <x v="0"/>
    <x v="0"/>
    <x v="0"/>
  </r>
  <r>
    <x v="0"/>
    <x v="7"/>
    <x v="10"/>
    <x v="48"/>
    <x v="0"/>
    <n v="9562.7999999999993"/>
    <n v="3597.2"/>
    <n v="13160"/>
    <n v="137"/>
    <n v="33077"/>
    <n v="330770"/>
    <n v="0.4"/>
    <x v="0"/>
    <x v="0"/>
    <x v="0"/>
    <x v="0"/>
    <x v="0"/>
    <x v="0"/>
    <x v="0"/>
    <x v="0"/>
    <x v="0"/>
    <x v="0"/>
  </r>
  <r>
    <x v="0"/>
    <x v="7"/>
    <x v="10"/>
    <x v="49"/>
    <x v="0"/>
    <n v="13358.4"/>
    <n v="7791.6"/>
    <n v="21150"/>
    <n v="171"/>
    <n v="67177"/>
    <n v="671770"/>
    <n v="0.31"/>
    <x v="0"/>
    <x v="0"/>
    <x v="0"/>
    <x v="0"/>
    <x v="0"/>
    <x v="0"/>
    <x v="0"/>
    <x v="0"/>
    <x v="0"/>
    <x v="0"/>
  </r>
  <r>
    <x v="0"/>
    <x v="7"/>
    <x v="10"/>
    <x v="50"/>
    <x v="0"/>
    <n v="3269"/>
    <n v="771"/>
    <n v="4040"/>
    <n v="24"/>
    <n v="36177"/>
    <n v="361770"/>
    <n v="0.11"/>
    <x v="0"/>
    <x v="0"/>
    <x v="0"/>
    <x v="0"/>
    <x v="0"/>
    <x v="0"/>
    <x v="0"/>
    <x v="0"/>
    <x v="0"/>
    <x v="0"/>
  </r>
  <r>
    <x v="0"/>
    <x v="7"/>
    <x v="10"/>
    <x v="51"/>
    <x v="0"/>
    <n v="221.1"/>
    <n v="991.4"/>
    <n v="1212.5"/>
    <n v="18"/>
    <n v="14477"/>
    <n v="144770"/>
    <n v="0.08"/>
    <x v="0"/>
    <x v="0"/>
    <x v="0"/>
    <x v="0"/>
    <x v="0"/>
    <x v="0"/>
    <x v="0"/>
    <x v="0"/>
    <x v="0"/>
    <x v="0"/>
  </r>
  <r>
    <x v="0"/>
    <x v="7"/>
    <x v="11"/>
    <x v="52"/>
    <x v="0"/>
    <n v="2977.5"/>
    <n v="1565"/>
    <n v="4542.5"/>
    <n v="28"/>
    <n v="0"/>
    <n v="0"/>
    <n v="0"/>
    <x v="0"/>
    <x v="0"/>
    <x v="0"/>
    <x v="0"/>
    <x v="0"/>
    <x v="0"/>
    <x v="0"/>
    <x v="0"/>
    <x v="0"/>
    <x v="0"/>
  </r>
  <r>
    <x v="0"/>
    <x v="7"/>
    <x v="12"/>
    <x v="53"/>
    <x v="0"/>
    <n v="19021.349999999999"/>
    <n v="6134.65"/>
    <n v="25156"/>
    <n v="95"/>
    <n v="0"/>
    <n v="0"/>
    <n v="0"/>
    <x v="0"/>
    <x v="0"/>
    <x v="0"/>
    <x v="0"/>
    <x v="0"/>
    <x v="0"/>
    <x v="0"/>
    <x v="0"/>
    <x v="0"/>
    <x v="0"/>
  </r>
  <r>
    <x v="0"/>
    <x v="7"/>
    <x v="12"/>
    <x v="55"/>
    <x v="0"/>
    <n v="54333.85"/>
    <n v="15638.75"/>
    <n v="69972.600000000006"/>
    <n v="263"/>
    <n v="0"/>
    <n v="0"/>
    <n v="0"/>
    <x v="0"/>
    <x v="0"/>
    <x v="0"/>
    <x v="0"/>
    <x v="0"/>
    <x v="0"/>
    <x v="0"/>
    <x v="0"/>
    <x v="0"/>
    <x v="0"/>
  </r>
  <r>
    <x v="0"/>
    <x v="7"/>
    <x v="13"/>
    <x v="56"/>
    <x v="0"/>
    <n v="8180.88"/>
    <n v="1089.1199999999999"/>
    <n v="9270"/>
    <n v="55"/>
    <n v="0"/>
    <n v="0"/>
    <n v="0"/>
    <x v="0"/>
    <x v="0"/>
    <x v="0"/>
    <x v="0"/>
    <x v="0"/>
    <x v="0"/>
    <x v="0"/>
    <x v="0"/>
    <x v="0"/>
    <x v="0"/>
  </r>
  <r>
    <x v="0"/>
    <x v="7"/>
    <x v="13"/>
    <x v="57"/>
    <x v="0"/>
    <n v="9485.7999999999993"/>
    <n v="3190.7"/>
    <n v="12676.5"/>
    <n v="180"/>
    <n v="24273"/>
    <n v="242730"/>
    <n v="0.52"/>
    <x v="0"/>
    <x v="0"/>
    <x v="0"/>
    <x v="0"/>
    <x v="0"/>
    <x v="0"/>
    <x v="0"/>
    <x v="0"/>
    <x v="0"/>
    <x v="0"/>
  </r>
  <r>
    <x v="0"/>
    <x v="7"/>
    <x v="13"/>
    <x v="58"/>
    <x v="0"/>
    <n v="14921.13"/>
    <n v="6781.37"/>
    <n v="21702.5"/>
    <n v="161"/>
    <n v="0"/>
    <n v="0"/>
    <n v="0"/>
    <x v="0"/>
    <x v="0"/>
    <x v="0"/>
    <x v="0"/>
    <x v="0"/>
    <x v="0"/>
    <x v="0"/>
    <x v="0"/>
    <x v="0"/>
    <x v="0"/>
  </r>
  <r>
    <x v="0"/>
    <x v="7"/>
    <x v="13"/>
    <x v="162"/>
    <x v="0"/>
    <n v="7129"/>
    <n v="1028.5"/>
    <n v="8157.5"/>
    <n v="47"/>
    <e v="#N/A"/>
    <e v="#N/A"/>
    <n v="0"/>
    <x v="0"/>
    <x v="0"/>
    <x v="0"/>
    <x v="0"/>
    <x v="0"/>
    <x v="0"/>
    <x v="0"/>
    <x v="0"/>
    <x v="0"/>
    <x v="0"/>
  </r>
  <r>
    <x v="0"/>
    <x v="7"/>
    <x v="34"/>
    <x v="129"/>
    <x v="0"/>
    <n v="1912.8"/>
    <n v="799.2"/>
    <n v="2712"/>
    <n v="20"/>
    <e v="#N/A"/>
    <e v="#N/A"/>
    <n v="0"/>
    <x v="0"/>
    <x v="0"/>
    <x v="0"/>
    <x v="0"/>
    <x v="0"/>
    <x v="0"/>
    <x v="0"/>
    <x v="0"/>
    <x v="0"/>
    <x v="0"/>
  </r>
  <r>
    <x v="0"/>
    <x v="7"/>
    <x v="14"/>
    <x v="130"/>
    <x v="0"/>
    <n v="9949.5499999999993"/>
    <n v="29815.95"/>
    <n v="39765.5"/>
    <n v="693"/>
    <e v="#N/A"/>
    <e v="#N/A"/>
    <n v="0"/>
    <x v="0"/>
    <x v="0"/>
    <x v="0"/>
    <x v="0"/>
    <x v="0"/>
    <x v="0"/>
    <x v="0"/>
    <x v="0"/>
    <x v="0"/>
    <x v="0"/>
  </r>
  <r>
    <x v="0"/>
    <x v="7"/>
    <x v="15"/>
    <x v="163"/>
    <x v="0"/>
    <n v="3160.5"/>
    <n v="1879.5"/>
    <n v="5040"/>
    <n v="27"/>
    <e v="#N/A"/>
    <e v="#N/A"/>
    <n v="0"/>
    <x v="0"/>
    <x v="0"/>
    <x v="0"/>
    <x v="0"/>
    <x v="0"/>
    <x v="0"/>
    <x v="0"/>
    <x v="0"/>
    <x v="0"/>
    <x v="0"/>
  </r>
  <r>
    <x v="0"/>
    <x v="7"/>
    <x v="16"/>
    <x v="61"/>
    <x v="0"/>
    <n v="6944.13"/>
    <n v="2200.87"/>
    <n v="9145"/>
    <n v="60"/>
    <n v="0"/>
    <n v="0"/>
    <n v="0"/>
    <x v="0"/>
    <x v="0"/>
    <x v="0"/>
    <x v="0"/>
    <x v="0"/>
    <x v="0"/>
    <x v="0"/>
    <x v="0"/>
    <x v="0"/>
    <x v="0"/>
  </r>
  <r>
    <x v="0"/>
    <x v="7"/>
    <x v="17"/>
    <x v="62"/>
    <x v="0"/>
    <n v="24306.639999999999"/>
    <n v="12390.86"/>
    <n v="36697.5"/>
    <n v="255"/>
    <n v="0"/>
    <n v="0"/>
    <n v="0"/>
    <x v="0"/>
    <x v="0"/>
    <x v="0"/>
    <x v="0"/>
    <x v="0"/>
    <x v="0"/>
    <x v="0"/>
    <x v="0"/>
    <x v="0"/>
    <x v="0"/>
  </r>
  <r>
    <x v="0"/>
    <x v="7"/>
    <x v="17"/>
    <x v="63"/>
    <x v="0"/>
    <n v="6692.75"/>
    <n v="4039.75"/>
    <n v="10732.5"/>
    <n v="90"/>
    <n v="0"/>
    <n v="0"/>
    <n v="0"/>
    <x v="0"/>
    <x v="0"/>
    <x v="0"/>
    <x v="0"/>
    <x v="0"/>
    <x v="0"/>
    <x v="0"/>
    <x v="0"/>
    <x v="0"/>
    <x v="0"/>
  </r>
  <r>
    <x v="0"/>
    <x v="7"/>
    <x v="18"/>
    <x v="64"/>
    <x v="0"/>
    <n v="11455.9"/>
    <n v="19562.099999999999"/>
    <n v="31018"/>
    <n v="486"/>
    <n v="22723"/>
    <n v="159061"/>
    <n v="1.37"/>
    <x v="0"/>
    <x v="0"/>
    <x v="0"/>
    <x v="0"/>
    <x v="0"/>
    <x v="0"/>
    <x v="0"/>
    <x v="0"/>
    <x v="0"/>
    <x v="0"/>
  </r>
  <r>
    <x v="0"/>
    <x v="7"/>
    <x v="18"/>
    <x v="65"/>
    <x v="0"/>
    <n v="1874.5"/>
    <n v="1578"/>
    <n v="3452.5"/>
    <n v="19"/>
    <n v="0"/>
    <n v="0"/>
    <n v="0"/>
    <x v="0"/>
    <x v="0"/>
    <x v="0"/>
    <x v="0"/>
    <x v="0"/>
    <x v="0"/>
    <x v="0"/>
    <x v="0"/>
    <x v="0"/>
    <x v="0"/>
  </r>
  <r>
    <x v="0"/>
    <x v="7"/>
    <x v="18"/>
    <x v="164"/>
    <x v="0"/>
    <n v="8911.83"/>
    <n v="13348.67"/>
    <n v="22260.5"/>
    <n v="167"/>
    <e v="#N/A"/>
    <e v="#N/A"/>
    <n v="0"/>
    <x v="0"/>
    <x v="0"/>
    <x v="0"/>
    <x v="0"/>
    <x v="0"/>
    <x v="0"/>
    <x v="0"/>
    <x v="0"/>
    <x v="0"/>
    <x v="0"/>
  </r>
  <r>
    <x v="0"/>
    <x v="7"/>
    <x v="19"/>
    <x v="66"/>
    <x v="0"/>
    <n v="14103.75"/>
    <n v="5408.75"/>
    <n v="19512.5"/>
    <n v="150"/>
    <n v="0"/>
    <n v="0"/>
    <n v="0"/>
    <x v="0"/>
    <x v="0"/>
    <x v="0"/>
    <x v="0"/>
    <x v="0"/>
    <x v="0"/>
    <x v="0"/>
    <x v="0"/>
    <x v="0"/>
    <x v="0"/>
  </r>
  <r>
    <x v="0"/>
    <x v="7"/>
    <x v="20"/>
    <x v="67"/>
    <x v="0"/>
    <n v="35406.379999999997"/>
    <n v="12603.62"/>
    <n v="48010"/>
    <n v="331"/>
    <n v="0"/>
    <n v="0"/>
    <n v="0"/>
    <x v="0"/>
    <x v="0"/>
    <x v="0"/>
    <x v="0"/>
    <x v="0"/>
    <x v="0"/>
    <x v="0"/>
    <x v="0"/>
    <x v="0"/>
    <x v="0"/>
  </r>
  <r>
    <x v="0"/>
    <x v="7"/>
    <x v="20"/>
    <x v="68"/>
    <x v="0"/>
    <n v="35423.379999999997"/>
    <n v="14779.12"/>
    <n v="50202.5"/>
    <n v="351"/>
    <n v="0"/>
    <n v="0"/>
    <n v="0"/>
    <x v="0"/>
    <x v="0"/>
    <x v="0"/>
    <x v="0"/>
    <x v="0"/>
    <x v="0"/>
    <x v="0"/>
    <x v="0"/>
    <x v="0"/>
    <x v="0"/>
  </r>
  <r>
    <x v="0"/>
    <x v="7"/>
    <x v="21"/>
    <x v="69"/>
    <x v="0"/>
    <n v="17130.650000000001"/>
    <n v="11282.35"/>
    <n v="28413"/>
    <n v="358"/>
    <n v="31000"/>
    <n v="310000"/>
    <n v="0.92"/>
    <x v="0"/>
    <x v="0"/>
    <x v="0"/>
    <x v="0"/>
    <x v="0"/>
    <x v="0"/>
    <x v="0"/>
    <x v="0"/>
    <x v="0"/>
    <x v="0"/>
  </r>
  <r>
    <x v="0"/>
    <x v="7"/>
    <x v="21"/>
    <x v="70"/>
    <x v="0"/>
    <n v="17108.5"/>
    <n v="7138.5"/>
    <n v="24247"/>
    <n v="183"/>
    <n v="62000"/>
    <n v="620000"/>
    <n v="0.39"/>
    <x v="0"/>
    <x v="0"/>
    <x v="0"/>
    <x v="0"/>
    <x v="0"/>
    <x v="0"/>
    <x v="0"/>
    <x v="0"/>
    <x v="0"/>
    <x v="0"/>
  </r>
  <r>
    <x v="0"/>
    <x v="7"/>
    <x v="21"/>
    <x v="71"/>
    <x v="0"/>
    <n v="630.4"/>
    <n v="871.6"/>
    <n v="1502"/>
    <n v="11"/>
    <n v="50623"/>
    <n v="506230"/>
    <n v="0.03"/>
    <x v="0"/>
    <x v="0"/>
    <x v="0"/>
    <x v="0"/>
    <x v="0"/>
    <x v="0"/>
    <x v="0"/>
    <x v="0"/>
    <x v="0"/>
    <x v="0"/>
  </r>
  <r>
    <x v="0"/>
    <x v="7"/>
    <x v="21"/>
    <x v="72"/>
    <x v="0"/>
    <n v="36474.1"/>
    <n v="21811.9"/>
    <n v="58286"/>
    <n v="495"/>
    <n v="29977"/>
    <n v="299770"/>
    <n v="1.94"/>
    <x v="0"/>
    <x v="0"/>
    <x v="0"/>
    <x v="0"/>
    <x v="0"/>
    <x v="0"/>
    <x v="0"/>
    <x v="0"/>
    <x v="0"/>
    <x v="0"/>
  </r>
  <r>
    <x v="0"/>
    <x v="7"/>
    <x v="21"/>
    <x v="73"/>
    <x v="0"/>
    <n v="16348.95"/>
    <n v="10963.8"/>
    <n v="27312.75"/>
    <n v="321"/>
    <n v="27900"/>
    <n v="279000"/>
    <n v="0.98"/>
    <x v="0"/>
    <x v="0"/>
    <x v="0"/>
    <x v="0"/>
    <x v="0"/>
    <x v="0"/>
    <x v="0"/>
    <x v="0"/>
    <x v="0"/>
    <x v="0"/>
  </r>
  <r>
    <x v="0"/>
    <x v="7"/>
    <x v="21"/>
    <x v="137"/>
    <x v="0"/>
    <n v="11155.66"/>
    <n v="7453.34"/>
    <n v="18609"/>
    <n v="214"/>
    <e v="#N/A"/>
    <e v="#N/A"/>
    <n v="0"/>
    <x v="0"/>
    <x v="0"/>
    <x v="0"/>
    <x v="0"/>
    <x v="0"/>
    <x v="0"/>
    <x v="0"/>
    <x v="0"/>
    <x v="0"/>
    <x v="0"/>
  </r>
  <r>
    <x v="0"/>
    <x v="7"/>
    <x v="21"/>
    <x v="142"/>
    <x v="0"/>
    <n v="6540.5"/>
    <n v="5040.5"/>
    <n v="11581"/>
    <n v="117"/>
    <e v="#N/A"/>
    <e v="#N/A"/>
    <n v="0"/>
    <x v="0"/>
    <x v="0"/>
    <x v="0"/>
    <x v="0"/>
    <x v="0"/>
    <x v="0"/>
    <x v="0"/>
    <x v="0"/>
    <x v="0"/>
    <x v="0"/>
  </r>
  <r>
    <x v="0"/>
    <x v="7"/>
    <x v="22"/>
    <x v="74"/>
    <x v="0"/>
    <n v="2885.1"/>
    <n v="996.4"/>
    <n v="3881.5"/>
    <n v="50"/>
    <n v="13423"/>
    <n v="134230"/>
    <n v="0.28999999999999998"/>
    <x v="0"/>
    <x v="0"/>
    <x v="0"/>
    <x v="0"/>
    <x v="0"/>
    <x v="0"/>
    <x v="0"/>
    <x v="0"/>
    <x v="0"/>
    <x v="0"/>
  </r>
  <r>
    <x v="0"/>
    <x v="7"/>
    <x v="22"/>
    <x v="75"/>
    <x v="0"/>
    <n v="2336.9"/>
    <n v="1135.0999999999999"/>
    <n v="3472"/>
    <n v="44"/>
    <n v="14477"/>
    <n v="144770"/>
    <n v="0.24"/>
    <x v="0"/>
    <x v="0"/>
    <x v="0"/>
    <x v="0"/>
    <x v="0"/>
    <x v="0"/>
    <x v="0"/>
    <x v="0"/>
    <x v="0"/>
    <x v="0"/>
  </r>
  <r>
    <x v="0"/>
    <x v="7"/>
    <x v="22"/>
    <x v="76"/>
    <x v="0"/>
    <n v="622.5"/>
    <n v="165.5"/>
    <n v="788"/>
    <n v="10"/>
    <n v="13950"/>
    <n v="139500"/>
    <n v="0.06"/>
    <x v="0"/>
    <x v="0"/>
    <x v="0"/>
    <x v="0"/>
    <x v="0"/>
    <x v="0"/>
    <x v="0"/>
    <x v="0"/>
    <x v="0"/>
    <x v="0"/>
  </r>
  <r>
    <x v="0"/>
    <x v="7"/>
    <x v="22"/>
    <x v="121"/>
    <x v="0"/>
    <n v="2770.9"/>
    <n v="453.1"/>
    <n v="3224"/>
    <n v="40"/>
    <e v="#N/A"/>
    <e v="#N/A"/>
    <n v="0"/>
    <x v="0"/>
    <x v="0"/>
    <x v="0"/>
    <x v="0"/>
    <x v="0"/>
    <x v="0"/>
    <x v="0"/>
    <x v="0"/>
    <x v="0"/>
    <x v="0"/>
  </r>
  <r>
    <x v="0"/>
    <x v="7"/>
    <x v="23"/>
    <x v="77"/>
    <x v="0"/>
    <n v="0"/>
    <n v="0"/>
    <n v="0"/>
    <n v="0"/>
    <n v="0"/>
    <n v="0"/>
    <n v="0"/>
    <x v="0"/>
    <x v="0"/>
    <x v="0"/>
    <x v="0"/>
    <x v="0"/>
    <x v="0"/>
    <x v="0"/>
    <x v="0"/>
    <x v="0"/>
    <x v="0"/>
  </r>
  <r>
    <x v="0"/>
    <x v="7"/>
    <x v="24"/>
    <x v="78"/>
    <x v="0"/>
    <n v="25534.35"/>
    <n v="9831.15"/>
    <n v="35365.5"/>
    <n v="370"/>
    <n v="20677"/>
    <n v="144739"/>
    <n v="1.71"/>
    <x v="0"/>
    <x v="0"/>
    <x v="0"/>
    <x v="0"/>
    <x v="0"/>
    <x v="0"/>
    <x v="0"/>
    <x v="0"/>
    <x v="0"/>
    <x v="0"/>
  </r>
  <r>
    <x v="0"/>
    <x v="7"/>
    <x v="24"/>
    <x v="79"/>
    <x v="0"/>
    <n v="120"/>
    <n v="0"/>
    <n v="120"/>
    <n v="1"/>
    <n v="20150"/>
    <n v="141050"/>
    <n v="0.01"/>
    <x v="0"/>
    <x v="0"/>
    <x v="0"/>
    <x v="0"/>
    <x v="0"/>
    <x v="0"/>
    <x v="0"/>
    <x v="0"/>
    <x v="0"/>
    <x v="0"/>
  </r>
  <r>
    <x v="0"/>
    <x v="7"/>
    <x v="24"/>
    <x v="81"/>
    <x v="0"/>
    <n v="283.2"/>
    <n v="244.8"/>
    <n v="528"/>
    <n v="6"/>
    <n v="18600"/>
    <n v="130200"/>
    <n v="0.03"/>
    <x v="0"/>
    <x v="0"/>
    <x v="0"/>
    <x v="0"/>
    <x v="0"/>
    <x v="0"/>
    <x v="0"/>
    <x v="0"/>
    <x v="0"/>
    <x v="0"/>
  </r>
  <r>
    <x v="0"/>
    <x v="7"/>
    <x v="24"/>
    <x v="82"/>
    <x v="0"/>
    <n v="28837.15"/>
    <n v="11474.35"/>
    <n v="40311.5"/>
    <n v="427"/>
    <n v="18600"/>
    <n v="130200"/>
    <n v="2.17"/>
    <x v="0"/>
    <x v="0"/>
    <x v="0"/>
    <x v="0"/>
    <x v="0"/>
    <x v="0"/>
    <x v="0"/>
    <x v="0"/>
    <x v="0"/>
    <x v="0"/>
  </r>
  <r>
    <x v="0"/>
    <x v="7"/>
    <x v="24"/>
    <x v="122"/>
    <x v="0"/>
    <n v="766.2"/>
    <n v="283.8"/>
    <n v="1050"/>
    <n v="11"/>
    <e v="#N/A"/>
    <e v="#N/A"/>
    <n v="0"/>
    <x v="0"/>
    <x v="0"/>
    <x v="0"/>
    <x v="0"/>
    <x v="0"/>
    <x v="0"/>
    <x v="0"/>
    <x v="0"/>
    <x v="0"/>
    <x v="0"/>
  </r>
  <r>
    <x v="0"/>
    <x v="7"/>
    <x v="24"/>
    <x v="123"/>
    <x v="0"/>
    <n v="0"/>
    <n v="0"/>
    <n v="0"/>
    <n v="0"/>
    <n v="29977"/>
    <n v="209839"/>
    <n v="0"/>
    <x v="0"/>
    <x v="0"/>
    <x v="0"/>
    <x v="0"/>
    <x v="0"/>
    <x v="0"/>
    <x v="0"/>
    <x v="0"/>
    <x v="0"/>
    <x v="0"/>
  </r>
  <r>
    <x v="0"/>
    <x v="7"/>
    <x v="24"/>
    <x v="85"/>
    <x v="0"/>
    <n v="819.5"/>
    <n v="865.5"/>
    <n v="1685"/>
    <n v="8"/>
    <n v="0"/>
    <n v="0"/>
    <n v="0"/>
    <x v="0"/>
    <x v="0"/>
    <x v="0"/>
    <x v="0"/>
    <x v="0"/>
    <x v="0"/>
    <x v="0"/>
    <x v="0"/>
    <x v="0"/>
    <x v="0"/>
  </r>
  <r>
    <x v="0"/>
    <x v="7"/>
    <x v="24"/>
    <x v="131"/>
    <x v="0"/>
    <n v="4809.8999999999996"/>
    <n v="2079.1"/>
    <n v="6889"/>
    <n v="74"/>
    <e v="#N/A"/>
    <e v="#N/A"/>
    <n v="0"/>
    <x v="0"/>
    <x v="0"/>
    <x v="0"/>
    <x v="0"/>
    <x v="0"/>
    <x v="0"/>
    <x v="0"/>
    <x v="0"/>
    <x v="0"/>
    <x v="0"/>
  </r>
  <r>
    <x v="0"/>
    <x v="7"/>
    <x v="24"/>
    <x v="86"/>
    <x v="0"/>
    <n v="14703.95"/>
    <n v="8247.0499999999993"/>
    <n v="22951"/>
    <n v="297"/>
    <n v="15500"/>
    <n v="108500"/>
    <n v="1.48"/>
    <x v="0"/>
    <x v="0"/>
    <x v="0"/>
    <x v="0"/>
    <x v="0"/>
    <x v="0"/>
    <x v="0"/>
    <x v="0"/>
    <x v="0"/>
    <x v="0"/>
  </r>
  <r>
    <x v="0"/>
    <x v="7"/>
    <x v="24"/>
    <x v="165"/>
    <x v="0"/>
    <n v="11"/>
    <n v="44"/>
    <n v="55"/>
    <n v="1"/>
    <e v="#N/A"/>
    <e v="#N/A"/>
    <n v="0"/>
    <x v="0"/>
    <x v="0"/>
    <x v="0"/>
    <x v="0"/>
    <x v="0"/>
    <x v="0"/>
    <x v="0"/>
    <x v="0"/>
    <x v="0"/>
    <x v="0"/>
  </r>
  <r>
    <x v="0"/>
    <x v="7"/>
    <x v="26"/>
    <x v="87"/>
    <x v="0"/>
    <n v="84"/>
    <n v="0"/>
    <n v="84"/>
    <n v="1"/>
    <n v="4650"/>
    <n v="32550"/>
    <n v="0.02"/>
    <x v="0"/>
    <x v="0"/>
    <x v="0"/>
    <x v="0"/>
    <x v="0"/>
    <x v="0"/>
    <x v="0"/>
    <x v="0"/>
    <x v="0"/>
    <x v="0"/>
  </r>
  <r>
    <x v="0"/>
    <x v="7"/>
    <x v="26"/>
    <x v="88"/>
    <x v="0"/>
    <n v="0"/>
    <n v="0"/>
    <n v="0"/>
    <n v="0"/>
    <n v="4650"/>
    <n v="32550"/>
    <n v="0"/>
    <x v="0"/>
    <x v="0"/>
    <x v="0"/>
    <x v="0"/>
    <x v="0"/>
    <x v="0"/>
    <x v="0"/>
    <x v="0"/>
    <x v="0"/>
    <x v="0"/>
  </r>
  <r>
    <x v="0"/>
    <x v="7"/>
    <x v="27"/>
    <x v="89"/>
    <x v="0"/>
    <n v="245"/>
    <n v="0"/>
    <n v="245"/>
    <n v="7"/>
    <n v="6727"/>
    <n v="47089"/>
    <n v="0.04"/>
    <x v="0"/>
    <x v="0"/>
    <x v="0"/>
    <x v="0"/>
    <x v="0"/>
    <x v="0"/>
    <x v="0"/>
    <x v="0"/>
    <x v="0"/>
    <x v="0"/>
  </r>
  <r>
    <x v="0"/>
    <x v="7"/>
    <x v="27"/>
    <x v="90"/>
    <x v="0"/>
    <n v="565"/>
    <n v="20"/>
    <n v="585"/>
    <n v="17"/>
    <n v="6727"/>
    <n v="47089"/>
    <n v="0.09"/>
    <x v="0"/>
    <x v="0"/>
    <x v="0"/>
    <x v="0"/>
    <x v="0"/>
    <x v="0"/>
    <x v="0"/>
    <x v="0"/>
    <x v="0"/>
    <x v="0"/>
  </r>
  <r>
    <x v="0"/>
    <x v="7"/>
    <x v="27"/>
    <x v="91"/>
    <x v="0"/>
    <n v="665"/>
    <n v="0"/>
    <n v="665"/>
    <n v="19"/>
    <n v="6727"/>
    <n v="47089"/>
    <n v="0.1"/>
    <x v="0"/>
    <x v="0"/>
    <x v="0"/>
    <x v="0"/>
    <x v="0"/>
    <x v="0"/>
    <x v="0"/>
    <x v="0"/>
    <x v="0"/>
    <x v="0"/>
  </r>
  <r>
    <x v="0"/>
    <x v="7"/>
    <x v="28"/>
    <x v="92"/>
    <x v="0"/>
    <n v="8186.25"/>
    <n v="3016.25"/>
    <n v="11202.5"/>
    <n v="84"/>
    <n v="0"/>
    <n v="0"/>
    <n v="0"/>
    <x v="0"/>
    <x v="0"/>
    <x v="0"/>
    <x v="0"/>
    <x v="0"/>
    <x v="0"/>
    <x v="0"/>
    <x v="0"/>
    <x v="0"/>
    <x v="0"/>
  </r>
  <r>
    <x v="0"/>
    <x v="7"/>
    <x v="36"/>
    <x v="166"/>
    <x v="0"/>
    <n v="1570.8"/>
    <n v="350.2"/>
    <n v="1921"/>
    <n v="25"/>
    <e v="#N/A"/>
    <e v="#N/A"/>
    <n v="0"/>
    <x v="0"/>
    <x v="0"/>
    <x v="0"/>
    <x v="0"/>
    <x v="0"/>
    <x v="0"/>
    <x v="0"/>
    <x v="0"/>
    <x v="0"/>
    <x v="0"/>
  </r>
  <r>
    <x v="0"/>
    <x v="7"/>
    <x v="29"/>
    <x v="93"/>
    <x v="0"/>
    <n v="24507.75"/>
    <n v="12942.25"/>
    <n v="37450"/>
    <n v="217"/>
    <n v="0"/>
    <n v="0"/>
    <n v="0"/>
    <x v="0"/>
    <x v="0"/>
    <x v="0"/>
    <x v="0"/>
    <x v="0"/>
    <x v="0"/>
    <x v="0"/>
    <x v="0"/>
    <x v="0"/>
    <x v="0"/>
  </r>
  <r>
    <x v="0"/>
    <x v="7"/>
    <x v="29"/>
    <x v="94"/>
    <x v="0"/>
    <n v="31723.439999999999"/>
    <n v="13605.31"/>
    <n v="45328.75"/>
    <n v="297"/>
    <n v="0"/>
    <n v="0"/>
    <n v="0"/>
    <x v="0"/>
    <x v="0"/>
    <x v="0"/>
    <x v="0"/>
    <x v="0"/>
    <x v="0"/>
    <x v="0"/>
    <x v="0"/>
    <x v="0"/>
    <x v="0"/>
  </r>
  <r>
    <x v="0"/>
    <x v="7"/>
    <x v="29"/>
    <x v="95"/>
    <x v="0"/>
    <n v="13161.63"/>
    <n v="8103.37"/>
    <n v="21265"/>
    <n v="122"/>
    <n v="0"/>
    <n v="0"/>
    <n v="0"/>
    <x v="0"/>
    <x v="0"/>
    <x v="0"/>
    <x v="0"/>
    <x v="0"/>
    <x v="0"/>
    <x v="0"/>
    <x v="0"/>
    <x v="0"/>
    <x v="0"/>
  </r>
  <r>
    <x v="0"/>
    <x v="7"/>
    <x v="29"/>
    <x v="124"/>
    <x v="0"/>
    <n v="24574.400000000001"/>
    <n v="19735.099999999999"/>
    <n v="44309.5"/>
    <n v="677"/>
    <e v="#N/A"/>
    <e v="#N/A"/>
    <n v="0"/>
    <x v="0"/>
    <x v="0"/>
    <x v="0"/>
    <x v="0"/>
    <x v="0"/>
    <x v="0"/>
    <x v="0"/>
    <x v="0"/>
    <x v="0"/>
    <x v="0"/>
  </r>
  <r>
    <x v="0"/>
    <x v="7"/>
    <x v="29"/>
    <x v="96"/>
    <x v="0"/>
    <n v="24223.13"/>
    <n v="13829.37"/>
    <n v="38052.5"/>
    <n v="294"/>
    <n v="0"/>
    <n v="0"/>
    <n v="0"/>
    <x v="0"/>
    <x v="0"/>
    <x v="0"/>
    <x v="0"/>
    <x v="0"/>
    <x v="0"/>
    <x v="0"/>
    <x v="0"/>
    <x v="0"/>
    <x v="0"/>
  </r>
  <r>
    <x v="0"/>
    <x v="7"/>
    <x v="29"/>
    <x v="97"/>
    <x v="0"/>
    <n v="23058.1"/>
    <n v="16917.400000000001"/>
    <n v="39975.5"/>
    <n v="670"/>
    <n v="17577"/>
    <n v="175770"/>
    <n v="2.27"/>
    <x v="0"/>
    <x v="0"/>
    <x v="0"/>
    <x v="0"/>
    <x v="0"/>
    <x v="0"/>
    <x v="0"/>
    <x v="0"/>
    <x v="0"/>
    <x v="0"/>
  </r>
  <r>
    <x v="0"/>
    <x v="7"/>
    <x v="30"/>
    <x v="98"/>
    <x v="0"/>
    <n v="3376.46"/>
    <n v="10492.44"/>
    <n v="13868.900000000001"/>
    <n v="342"/>
    <n v="36177"/>
    <n v="253239"/>
    <n v="0.38"/>
    <x v="0"/>
    <x v="0"/>
    <x v="0"/>
    <x v="0"/>
    <x v="0"/>
    <x v="0"/>
    <x v="0"/>
    <x v="0"/>
    <x v="0"/>
    <x v="0"/>
  </r>
  <r>
    <x v="0"/>
    <x v="7"/>
    <x v="30"/>
    <x v="99"/>
    <x v="0"/>
    <n v="2605.5300000000002"/>
    <n v="8541.42"/>
    <n v="11146.95"/>
    <n v="282"/>
    <n v="16027"/>
    <n v="112189"/>
    <n v="0.7"/>
    <x v="0"/>
    <x v="0"/>
    <x v="0"/>
    <x v="0"/>
    <x v="0"/>
    <x v="0"/>
    <x v="0"/>
    <x v="0"/>
    <x v="0"/>
    <x v="0"/>
  </r>
  <r>
    <x v="0"/>
    <x v="7"/>
    <x v="30"/>
    <x v="100"/>
    <x v="0"/>
    <n v="2749.79"/>
    <n v="8451.91"/>
    <n v="11201.7"/>
    <n v="272"/>
    <n v="14477"/>
    <n v="101339"/>
    <n v="0.77"/>
    <x v="0"/>
    <x v="0"/>
    <x v="0"/>
    <x v="0"/>
    <x v="0"/>
    <x v="0"/>
    <x v="0"/>
    <x v="0"/>
    <x v="0"/>
    <x v="0"/>
  </r>
  <r>
    <x v="0"/>
    <x v="7"/>
    <x v="30"/>
    <x v="101"/>
    <x v="0"/>
    <n v="2341.7399999999998"/>
    <n v="5994.61"/>
    <n v="8336.3499999999985"/>
    <n v="222"/>
    <n v="10323"/>
    <n v="72261"/>
    <n v="0.81"/>
    <x v="0"/>
    <x v="0"/>
    <x v="0"/>
    <x v="0"/>
    <x v="0"/>
    <x v="0"/>
    <x v="0"/>
    <x v="0"/>
    <x v="0"/>
    <x v="0"/>
  </r>
  <r>
    <x v="0"/>
    <x v="7"/>
    <x v="30"/>
    <x v="102"/>
    <x v="0"/>
    <n v="1011.96"/>
    <n v="4710.3900000000003"/>
    <n v="5722.35"/>
    <n v="83"/>
    <n v="0"/>
    <n v="0"/>
    <n v="0"/>
    <x v="0"/>
    <x v="0"/>
    <x v="0"/>
    <x v="0"/>
    <x v="0"/>
    <x v="0"/>
    <x v="0"/>
    <x v="0"/>
    <x v="0"/>
    <x v="0"/>
  </r>
  <r>
    <x v="0"/>
    <x v="7"/>
    <x v="30"/>
    <x v="103"/>
    <x v="0"/>
    <n v="792.84"/>
    <n v="2011.66"/>
    <n v="2804.5"/>
    <n v="54"/>
    <n v="0"/>
    <n v="0"/>
    <n v="0"/>
    <x v="0"/>
    <x v="0"/>
    <x v="0"/>
    <x v="0"/>
    <x v="0"/>
    <x v="0"/>
    <x v="0"/>
    <x v="0"/>
    <x v="0"/>
    <x v="0"/>
  </r>
  <r>
    <x v="0"/>
    <x v="7"/>
    <x v="30"/>
    <x v="105"/>
    <x v="0"/>
    <n v="2232.08"/>
    <n v="2305.62"/>
    <n v="4537.7"/>
    <n v="90"/>
    <n v="0"/>
    <n v="0"/>
    <n v="0"/>
    <x v="0"/>
    <x v="0"/>
    <x v="0"/>
    <x v="0"/>
    <x v="0"/>
    <x v="0"/>
    <x v="0"/>
    <x v="0"/>
    <x v="0"/>
    <x v="0"/>
  </r>
  <r>
    <x v="0"/>
    <x v="7"/>
    <x v="30"/>
    <x v="106"/>
    <x v="0"/>
    <n v="1605.84"/>
    <n v="2524.36"/>
    <n v="4130.2"/>
    <n v="114"/>
    <n v="17050"/>
    <n v="119350"/>
    <n v="0.24"/>
    <x v="0"/>
    <x v="0"/>
    <x v="0"/>
    <x v="0"/>
    <x v="0"/>
    <x v="0"/>
    <x v="0"/>
    <x v="0"/>
    <x v="0"/>
    <x v="0"/>
  </r>
  <r>
    <x v="0"/>
    <x v="7"/>
    <x v="30"/>
    <x v="138"/>
    <x v="0"/>
    <n v="1463.42"/>
    <n v="2780.13"/>
    <n v="4243.55"/>
    <n v="124"/>
    <e v="#N/A"/>
    <e v="#N/A"/>
    <n v="0"/>
    <x v="0"/>
    <x v="0"/>
    <x v="0"/>
    <x v="0"/>
    <x v="0"/>
    <x v="0"/>
    <x v="0"/>
    <x v="0"/>
    <x v="0"/>
    <x v="0"/>
  </r>
  <r>
    <x v="0"/>
    <x v="7"/>
    <x v="31"/>
    <x v="107"/>
    <x v="0"/>
    <n v="58938.78"/>
    <n v="20933.72"/>
    <n v="79872.5"/>
    <n v="489"/>
    <n v="0"/>
    <n v="0"/>
    <n v="0"/>
    <x v="0"/>
    <x v="0"/>
    <x v="0"/>
    <x v="0"/>
    <x v="0"/>
    <x v="0"/>
    <x v="0"/>
    <x v="0"/>
    <x v="0"/>
    <x v="0"/>
  </r>
  <r>
    <x v="0"/>
    <x v="7"/>
    <x v="31"/>
    <x v="108"/>
    <x v="0"/>
    <n v="16949"/>
    <n v="3074.75"/>
    <n v="20023.75"/>
    <n v="128"/>
    <n v="0"/>
    <n v="0"/>
    <n v="0"/>
    <x v="0"/>
    <x v="0"/>
    <x v="0"/>
    <x v="0"/>
    <x v="0"/>
    <x v="0"/>
    <x v="0"/>
    <x v="0"/>
    <x v="0"/>
    <x v="0"/>
  </r>
  <r>
    <x v="0"/>
    <x v="7"/>
    <x v="31"/>
    <x v="109"/>
    <x v="0"/>
    <n v="32039.64"/>
    <n v="14724.11"/>
    <n v="46763.75"/>
    <n v="329"/>
    <n v="0"/>
    <n v="0"/>
    <n v="0"/>
    <x v="0"/>
    <x v="0"/>
    <x v="0"/>
    <x v="0"/>
    <x v="0"/>
    <x v="0"/>
    <x v="0"/>
    <x v="0"/>
    <x v="0"/>
    <x v="0"/>
  </r>
  <r>
    <x v="0"/>
    <x v="7"/>
    <x v="31"/>
    <x v="110"/>
    <x v="0"/>
    <n v="30734.639999999999"/>
    <n v="13057.86"/>
    <n v="43792.5"/>
    <n v="288"/>
    <n v="0"/>
    <n v="0"/>
    <n v="0"/>
    <x v="0"/>
    <x v="0"/>
    <x v="0"/>
    <x v="0"/>
    <x v="0"/>
    <x v="0"/>
    <x v="0"/>
    <x v="0"/>
    <x v="0"/>
    <x v="0"/>
  </r>
  <r>
    <x v="0"/>
    <x v="7"/>
    <x v="31"/>
    <x v="111"/>
    <x v="0"/>
    <n v="18055.150000000001"/>
    <n v="12024.85"/>
    <n v="30080"/>
    <n v="190"/>
    <n v="0"/>
    <n v="0"/>
    <n v="0"/>
    <x v="0"/>
    <x v="0"/>
    <x v="0"/>
    <x v="0"/>
    <x v="0"/>
    <x v="0"/>
    <x v="0"/>
    <x v="0"/>
    <x v="0"/>
    <x v="0"/>
  </r>
  <r>
    <x v="0"/>
    <x v="7"/>
    <x v="31"/>
    <x v="128"/>
    <x v="0"/>
    <n v="12488.13"/>
    <n v="5196.87"/>
    <n v="17685"/>
    <n v="107"/>
    <e v="#N/A"/>
    <e v="#N/A"/>
    <n v="0"/>
    <x v="0"/>
    <x v="0"/>
    <x v="0"/>
    <x v="0"/>
    <x v="0"/>
    <x v="0"/>
    <x v="0"/>
    <x v="0"/>
    <x v="0"/>
    <x v="0"/>
  </r>
  <r>
    <x v="0"/>
    <x v="7"/>
    <x v="31"/>
    <x v="112"/>
    <x v="0"/>
    <n v="39637.050000000003"/>
    <n v="21217.55"/>
    <n v="60854.600000000006"/>
    <n v="962"/>
    <n v="13950"/>
    <n v="139500"/>
    <n v="4.3600000000000003"/>
    <x v="0"/>
    <x v="0"/>
    <x v="0"/>
    <x v="0"/>
    <x v="0"/>
    <x v="0"/>
    <x v="0"/>
    <x v="0"/>
    <x v="0"/>
    <x v="0"/>
  </r>
  <r>
    <x v="0"/>
    <x v="7"/>
    <x v="32"/>
    <x v="113"/>
    <x v="0"/>
    <n v="12408.75"/>
    <n v="11758.75"/>
    <n v="24167.5"/>
    <n v="143"/>
    <n v="5177"/>
    <n v="36239"/>
    <n v="4.67"/>
    <x v="0"/>
    <x v="0"/>
    <x v="0"/>
    <x v="0"/>
    <x v="0"/>
    <x v="0"/>
    <x v="0"/>
    <x v="0"/>
    <x v="0"/>
    <x v="0"/>
  </r>
  <r>
    <x v="0"/>
    <x v="7"/>
    <x v="32"/>
    <x v="114"/>
    <x v="0"/>
    <n v="3576.1"/>
    <n v="2607.9"/>
    <n v="6184"/>
    <n v="46"/>
    <n v="31000"/>
    <n v="217000"/>
    <n v="0.2"/>
    <x v="0"/>
    <x v="0"/>
    <x v="0"/>
    <x v="0"/>
    <x v="0"/>
    <x v="0"/>
    <x v="0"/>
    <x v="0"/>
    <x v="0"/>
    <x v="0"/>
  </r>
  <r>
    <x v="0"/>
    <x v="7"/>
    <x v="32"/>
    <x v="115"/>
    <x v="0"/>
    <n v="7416.25"/>
    <n v="3868.75"/>
    <n v="11285"/>
    <n v="65"/>
    <n v="0"/>
    <n v="0"/>
    <n v="0"/>
    <x v="0"/>
    <x v="0"/>
    <x v="0"/>
    <x v="0"/>
    <x v="0"/>
    <x v="0"/>
    <x v="0"/>
    <x v="0"/>
    <x v="0"/>
    <x v="0"/>
  </r>
  <r>
    <x v="0"/>
    <x v="7"/>
    <x v="32"/>
    <x v="116"/>
    <x v="0"/>
    <n v="6788.25"/>
    <n v="10539.25"/>
    <n v="17327.5"/>
    <n v="109"/>
    <n v="0"/>
    <n v="0"/>
    <n v="0"/>
    <x v="0"/>
    <x v="0"/>
    <x v="0"/>
    <x v="0"/>
    <x v="0"/>
    <x v="0"/>
    <x v="0"/>
    <x v="0"/>
    <x v="0"/>
    <x v="0"/>
  </r>
  <r>
    <x v="0"/>
    <x v="7"/>
    <x v="32"/>
    <x v="132"/>
    <x v="0"/>
    <n v="43071.4"/>
    <n v="39557.599999999999"/>
    <n v="82629"/>
    <n v="644"/>
    <e v="#N/A"/>
    <e v="#N/A"/>
    <n v="0"/>
    <x v="0"/>
    <x v="0"/>
    <x v="0"/>
    <x v="0"/>
    <x v="0"/>
    <x v="0"/>
    <x v="0"/>
    <x v="0"/>
    <x v="0"/>
    <x v="0"/>
  </r>
  <r>
    <x v="0"/>
    <x v="7"/>
    <x v="33"/>
    <x v="117"/>
    <x v="0"/>
    <n v="27193.759999999998"/>
    <n v="12662.49"/>
    <n v="39856.25"/>
    <n v="287"/>
    <n v="0"/>
    <n v="0"/>
    <n v="0"/>
    <x v="0"/>
    <x v="0"/>
    <x v="0"/>
    <x v="0"/>
    <x v="0"/>
    <x v="0"/>
    <x v="0"/>
    <x v="0"/>
    <x v="0"/>
    <x v="0"/>
  </r>
  <r>
    <x v="0"/>
    <x v="7"/>
    <x v="33"/>
    <x v="118"/>
    <x v="0"/>
    <n v="36708.300000000003"/>
    <n v="26546.7"/>
    <n v="63255"/>
    <n v="505"/>
    <n v="0"/>
    <n v="0"/>
    <n v="0"/>
    <x v="0"/>
    <x v="0"/>
    <x v="0"/>
    <x v="0"/>
    <x v="0"/>
    <x v="0"/>
    <x v="0"/>
    <x v="0"/>
    <x v="0"/>
    <x v="0"/>
  </r>
  <r>
    <x v="0"/>
    <x v="7"/>
    <x v="33"/>
    <x v="143"/>
    <x v="0"/>
    <n v="7683.01"/>
    <n v="7327.49"/>
    <n v="15010.5"/>
    <n v="97"/>
    <e v="#N/A"/>
    <e v="#N/A"/>
    <n v="0"/>
    <x v="0"/>
    <x v="0"/>
    <x v="0"/>
    <x v="0"/>
    <x v="0"/>
    <x v="0"/>
    <x v="0"/>
    <x v="0"/>
    <x v="0"/>
    <x v="0"/>
  </r>
  <r>
    <x v="0"/>
    <x v="7"/>
    <x v="33"/>
    <x v="149"/>
    <x v="0"/>
    <n v="5743.25"/>
    <n v="3911.75"/>
    <n v="9655"/>
    <n v="57"/>
    <e v="#N/A"/>
    <e v="#N/A"/>
    <n v="0"/>
    <x v="0"/>
    <x v="0"/>
    <x v="0"/>
    <x v="0"/>
    <x v="0"/>
    <x v="0"/>
    <x v="0"/>
    <x v="0"/>
    <x v="0"/>
    <x v="0"/>
  </r>
  <r>
    <x v="0"/>
    <x v="7"/>
    <x v="0"/>
    <x v="0"/>
    <x v="1"/>
    <n v="2168.66"/>
    <n v="9598.4699999999993"/>
    <n v="11767.13"/>
    <n v="26"/>
    <n v="24475"/>
    <n v="171325"/>
    <n v="0.48"/>
    <x v="0"/>
    <x v="0"/>
    <x v="0"/>
    <x v="0"/>
    <x v="0"/>
    <x v="0"/>
    <x v="0"/>
    <x v="0"/>
    <x v="0"/>
    <x v="0"/>
  </r>
  <r>
    <x v="0"/>
    <x v="7"/>
    <x v="0"/>
    <x v="1"/>
    <x v="1"/>
    <n v="5532.93"/>
    <n v="19008.849999999999"/>
    <n v="24541.78"/>
    <n v="103"/>
    <n v="24383"/>
    <n v="170681"/>
    <n v="1.01"/>
    <x v="0"/>
    <x v="0"/>
    <x v="0"/>
    <x v="0"/>
    <x v="0"/>
    <x v="0"/>
    <x v="0"/>
    <x v="0"/>
    <x v="0"/>
    <x v="0"/>
  </r>
  <r>
    <x v="0"/>
    <x v="7"/>
    <x v="0"/>
    <x v="150"/>
    <x v="1"/>
    <n v="0"/>
    <n v="0"/>
    <n v="0"/>
    <n v="0"/>
    <e v="#N/A"/>
    <e v="#N/A"/>
    <n v="0"/>
    <x v="0"/>
    <x v="0"/>
    <x v="0"/>
    <x v="0"/>
    <x v="0"/>
    <x v="0"/>
    <x v="0"/>
    <x v="0"/>
    <x v="0"/>
    <x v="0"/>
  </r>
  <r>
    <x v="0"/>
    <x v="7"/>
    <x v="0"/>
    <x v="3"/>
    <x v="1"/>
    <n v="31598.62"/>
    <n v="36120.86"/>
    <n v="67719.48"/>
    <n v="147"/>
    <n v="8437"/>
    <n v="59059"/>
    <n v="8.0299999999999994"/>
    <x v="0"/>
    <x v="0"/>
    <x v="0"/>
    <x v="0"/>
    <x v="0"/>
    <x v="0"/>
    <x v="0"/>
    <x v="0"/>
    <x v="0"/>
    <x v="0"/>
  </r>
  <r>
    <x v="0"/>
    <x v="7"/>
    <x v="0"/>
    <x v="4"/>
    <x v="1"/>
    <n v="23533.439999999999"/>
    <n v="62403.26"/>
    <n v="85936.7"/>
    <n v="226"/>
    <n v="8437"/>
    <n v="59059"/>
    <n v="10.19"/>
    <x v="0"/>
    <x v="0"/>
    <x v="0"/>
    <x v="0"/>
    <x v="0"/>
    <x v="0"/>
    <x v="0"/>
    <x v="0"/>
    <x v="0"/>
    <x v="0"/>
  </r>
  <r>
    <x v="0"/>
    <x v="7"/>
    <x v="0"/>
    <x v="7"/>
    <x v="1"/>
    <n v="20239.849999999999"/>
    <n v="9910.9500000000007"/>
    <n v="30150.799999999999"/>
    <n v="85"/>
    <n v="5821"/>
    <n v="40747"/>
    <n v="5.18"/>
    <x v="0"/>
    <x v="0"/>
    <x v="0"/>
    <x v="0"/>
    <x v="0"/>
    <x v="0"/>
    <x v="0"/>
    <x v="0"/>
    <x v="0"/>
    <x v="0"/>
  </r>
  <r>
    <x v="0"/>
    <x v="7"/>
    <x v="0"/>
    <x v="8"/>
    <x v="1"/>
    <n v="22034.25"/>
    <n v="35120.160000000003"/>
    <n v="57154.41"/>
    <n v="170"/>
    <n v="0"/>
    <n v="0"/>
    <n v="0"/>
    <x v="0"/>
    <x v="0"/>
    <x v="0"/>
    <x v="0"/>
    <x v="0"/>
    <x v="0"/>
    <x v="0"/>
    <x v="0"/>
    <x v="0"/>
    <x v="0"/>
  </r>
  <r>
    <x v="0"/>
    <x v="7"/>
    <x v="0"/>
    <x v="119"/>
    <x v="1"/>
    <n v="323.75"/>
    <n v="8637.89"/>
    <n v="8961.64"/>
    <n v="32"/>
    <e v="#N/A"/>
    <e v="#N/A"/>
    <n v="0"/>
    <x v="0"/>
    <x v="0"/>
    <x v="0"/>
    <x v="0"/>
    <x v="0"/>
    <x v="0"/>
    <x v="0"/>
    <x v="0"/>
    <x v="0"/>
    <x v="0"/>
  </r>
  <r>
    <x v="0"/>
    <x v="7"/>
    <x v="0"/>
    <x v="134"/>
    <x v="1"/>
    <n v="23852.71"/>
    <n v="60036.79"/>
    <n v="83889.5"/>
    <n v="163"/>
    <e v="#N/A"/>
    <e v="#N/A"/>
    <n v="0"/>
    <x v="0"/>
    <x v="0"/>
    <x v="0"/>
    <x v="0"/>
    <x v="0"/>
    <x v="0"/>
    <x v="0"/>
    <x v="0"/>
    <x v="0"/>
    <x v="0"/>
  </r>
  <r>
    <x v="0"/>
    <x v="7"/>
    <x v="0"/>
    <x v="135"/>
    <x v="1"/>
    <n v="16356.84"/>
    <n v="23036.799999999999"/>
    <n v="39393.64"/>
    <n v="101"/>
    <e v="#N/A"/>
    <e v="#N/A"/>
    <n v="0"/>
    <x v="0"/>
    <x v="0"/>
    <x v="0"/>
    <x v="0"/>
    <x v="0"/>
    <x v="0"/>
    <x v="0"/>
    <x v="0"/>
    <x v="0"/>
    <x v="0"/>
  </r>
  <r>
    <x v="0"/>
    <x v="7"/>
    <x v="0"/>
    <x v="144"/>
    <x v="1"/>
    <n v="14052.31"/>
    <n v="16194.47"/>
    <n v="30246.78"/>
    <n v="88"/>
    <e v="#N/A"/>
    <e v="#N/A"/>
    <n v="0"/>
    <x v="0"/>
    <x v="0"/>
    <x v="0"/>
    <x v="0"/>
    <x v="0"/>
    <x v="0"/>
    <x v="0"/>
    <x v="0"/>
    <x v="0"/>
    <x v="0"/>
  </r>
  <r>
    <x v="0"/>
    <x v="7"/>
    <x v="0"/>
    <x v="151"/>
    <x v="1"/>
    <n v="0"/>
    <n v="0"/>
    <n v="0"/>
    <n v="0"/>
    <e v="#N/A"/>
    <e v="#N/A"/>
    <n v="0"/>
    <x v="0"/>
    <x v="0"/>
    <x v="0"/>
    <x v="0"/>
    <x v="0"/>
    <x v="0"/>
    <x v="0"/>
    <x v="0"/>
    <x v="0"/>
    <x v="0"/>
  </r>
  <r>
    <x v="0"/>
    <x v="7"/>
    <x v="1"/>
    <x v="9"/>
    <x v="1"/>
    <n v="27857.439999999999"/>
    <n v="14427.74"/>
    <n v="42285.18"/>
    <n v="289"/>
    <n v="0"/>
    <n v="0"/>
    <n v="0"/>
    <x v="0"/>
    <x v="0"/>
    <x v="0"/>
    <x v="0"/>
    <x v="0"/>
    <x v="0"/>
    <x v="0"/>
    <x v="0"/>
    <x v="0"/>
    <x v="0"/>
  </r>
  <r>
    <x v="0"/>
    <x v="7"/>
    <x v="1"/>
    <x v="10"/>
    <x v="1"/>
    <n v="110.89"/>
    <n v="608.01"/>
    <n v="718.9"/>
    <n v="2"/>
    <n v="44423"/>
    <n v="310961"/>
    <n v="0.02"/>
    <x v="0"/>
    <x v="0"/>
    <x v="0"/>
    <x v="0"/>
    <x v="0"/>
    <x v="0"/>
    <x v="0"/>
    <x v="0"/>
    <x v="0"/>
    <x v="0"/>
  </r>
  <r>
    <x v="0"/>
    <x v="7"/>
    <x v="1"/>
    <x v="78"/>
    <x v="1"/>
    <n v="537.9"/>
    <n v="52.8"/>
    <n v="590.69999999999993"/>
    <n v="3"/>
    <n v="20677"/>
    <n v="144739"/>
    <n v="0.03"/>
    <x v="0"/>
    <x v="0"/>
    <x v="0"/>
    <x v="0"/>
    <x v="0"/>
    <x v="0"/>
    <x v="0"/>
    <x v="0"/>
    <x v="0"/>
    <x v="0"/>
  </r>
  <r>
    <x v="0"/>
    <x v="7"/>
    <x v="1"/>
    <x v="11"/>
    <x v="1"/>
    <n v="0"/>
    <n v="0"/>
    <n v="0"/>
    <n v="0"/>
    <n v="31000"/>
    <n v="217000"/>
    <n v="0"/>
    <x v="0"/>
    <x v="0"/>
    <x v="0"/>
    <x v="0"/>
    <x v="0"/>
    <x v="0"/>
    <x v="0"/>
    <x v="0"/>
    <x v="0"/>
    <x v="0"/>
  </r>
  <r>
    <x v="0"/>
    <x v="7"/>
    <x v="1"/>
    <x v="12"/>
    <x v="1"/>
    <n v="1115.1600000000001"/>
    <n v="145.77000000000001"/>
    <n v="1260.93"/>
    <n v="12"/>
    <n v="0"/>
    <n v="0"/>
    <n v="0"/>
    <x v="0"/>
    <x v="0"/>
    <x v="0"/>
    <x v="0"/>
    <x v="0"/>
    <x v="0"/>
    <x v="0"/>
    <x v="0"/>
    <x v="0"/>
    <x v="0"/>
  </r>
  <r>
    <x v="0"/>
    <x v="7"/>
    <x v="1"/>
    <x v="13"/>
    <x v="1"/>
    <n v="0"/>
    <n v="0"/>
    <n v="0"/>
    <n v="0"/>
    <n v="0"/>
    <n v="0"/>
    <n v="0"/>
    <x v="0"/>
    <x v="0"/>
    <x v="0"/>
    <x v="0"/>
    <x v="0"/>
    <x v="0"/>
    <x v="0"/>
    <x v="0"/>
    <x v="0"/>
    <x v="0"/>
  </r>
  <r>
    <x v="0"/>
    <x v="7"/>
    <x v="1"/>
    <x v="14"/>
    <x v="1"/>
    <n v="2615.4699999999998"/>
    <n v="4560.75"/>
    <n v="7176.2199999999993"/>
    <n v="40"/>
    <n v="29977"/>
    <n v="209839"/>
    <n v="0.24"/>
    <x v="0"/>
    <x v="0"/>
    <x v="0"/>
    <x v="0"/>
    <x v="0"/>
    <x v="0"/>
    <x v="0"/>
    <x v="0"/>
    <x v="0"/>
    <x v="0"/>
  </r>
  <r>
    <x v="0"/>
    <x v="7"/>
    <x v="1"/>
    <x v="86"/>
    <x v="1"/>
    <n v="47.19"/>
    <n v="1072.1099999999999"/>
    <n v="1119.3"/>
    <n v="4"/>
    <n v="15500"/>
    <n v="108500"/>
    <n v="7.0000000000000007E-2"/>
    <x v="0"/>
    <x v="0"/>
    <x v="0"/>
    <x v="0"/>
    <x v="0"/>
    <x v="0"/>
    <x v="0"/>
    <x v="0"/>
    <x v="0"/>
    <x v="0"/>
  </r>
  <r>
    <x v="0"/>
    <x v="7"/>
    <x v="1"/>
    <x v="15"/>
    <x v="1"/>
    <n v="1985.73"/>
    <n v="2002.47"/>
    <n v="3988.2"/>
    <n v="15"/>
    <n v="0"/>
    <n v="0"/>
    <n v="0"/>
    <x v="0"/>
    <x v="0"/>
    <x v="0"/>
    <x v="0"/>
    <x v="0"/>
    <x v="0"/>
    <x v="0"/>
    <x v="0"/>
    <x v="0"/>
    <x v="0"/>
  </r>
  <r>
    <x v="0"/>
    <x v="7"/>
    <x v="1"/>
    <x v="146"/>
    <x v="1"/>
    <n v="3913.2"/>
    <n v="0"/>
    <n v="3913.2"/>
    <n v="2"/>
    <e v="#N/A"/>
    <e v="#N/A"/>
    <n v="0"/>
    <x v="0"/>
    <x v="0"/>
    <x v="0"/>
    <x v="0"/>
    <x v="0"/>
    <x v="0"/>
    <x v="0"/>
    <x v="0"/>
    <x v="0"/>
    <x v="0"/>
  </r>
  <r>
    <x v="0"/>
    <x v="7"/>
    <x v="2"/>
    <x v="16"/>
    <x v="1"/>
    <n v="54755.81"/>
    <n v="39236.06"/>
    <n v="93991.87"/>
    <n v="229"/>
    <n v="43400"/>
    <n v="303800"/>
    <n v="2.17"/>
    <x v="0"/>
    <x v="0"/>
    <x v="0"/>
    <x v="0"/>
    <x v="0"/>
    <x v="0"/>
    <x v="0"/>
    <x v="0"/>
    <x v="0"/>
    <x v="0"/>
  </r>
  <r>
    <x v="0"/>
    <x v="7"/>
    <x v="2"/>
    <x v="17"/>
    <x v="1"/>
    <n v="40372.15"/>
    <n v="28952.11"/>
    <n v="69324.260000000009"/>
    <n v="197"/>
    <n v="39277"/>
    <n v="274939"/>
    <n v="1.77"/>
    <x v="0"/>
    <x v="0"/>
    <x v="0"/>
    <x v="0"/>
    <x v="0"/>
    <x v="0"/>
    <x v="0"/>
    <x v="0"/>
    <x v="0"/>
    <x v="0"/>
  </r>
  <r>
    <x v="0"/>
    <x v="7"/>
    <x v="2"/>
    <x v="18"/>
    <x v="1"/>
    <n v="28915.35"/>
    <n v="12524.45"/>
    <n v="41439.800000000003"/>
    <n v="95"/>
    <n v="0"/>
    <n v="0"/>
    <n v="0"/>
    <x v="0"/>
    <x v="0"/>
    <x v="0"/>
    <x v="0"/>
    <x v="0"/>
    <x v="0"/>
    <x v="0"/>
    <x v="0"/>
    <x v="0"/>
    <x v="0"/>
  </r>
  <r>
    <x v="0"/>
    <x v="7"/>
    <x v="3"/>
    <x v="19"/>
    <x v="1"/>
    <n v="41739.160000000003"/>
    <n v="30798.13"/>
    <n v="72537.290000000008"/>
    <n v="156"/>
    <n v="31000"/>
    <n v="310000"/>
    <n v="2.34"/>
    <x v="0"/>
    <x v="0"/>
    <x v="0"/>
    <x v="0"/>
    <x v="0"/>
    <x v="0"/>
    <x v="0"/>
    <x v="0"/>
    <x v="0"/>
    <x v="0"/>
  </r>
  <r>
    <x v="0"/>
    <x v="7"/>
    <x v="3"/>
    <x v="20"/>
    <x v="1"/>
    <n v="13069.78"/>
    <n v="9443.92"/>
    <n v="22513.7"/>
    <n v="64"/>
    <n v="0"/>
    <n v="0"/>
    <n v="0"/>
    <x v="0"/>
    <x v="0"/>
    <x v="0"/>
    <x v="0"/>
    <x v="0"/>
    <x v="0"/>
    <x v="0"/>
    <x v="0"/>
    <x v="0"/>
    <x v="0"/>
  </r>
  <r>
    <x v="0"/>
    <x v="7"/>
    <x v="3"/>
    <x v="21"/>
    <x v="1"/>
    <n v="41279.339999999997"/>
    <n v="48297.120000000003"/>
    <n v="89576.459999999992"/>
    <n v="222"/>
    <n v="62000"/>
    <n v="620000"/>
    <n v="1.44"/>
    <x v="0"/>
    <x v="0"/>
    <x v="0"/>
    <x v="0"/>
    <x v="0"/>
    <x v="0"/>
    <x v="0"/>
    <x v="0"/>
    <x v="0"/>
    <x v="0"/>
  </r>
  <r>
    <x v="0"/>
    <x v="7"/>
    <x v="3"/>
    <x v="147"/>
    <x v="1"/>
    <n v="7168.06"/>
    <n v="1859.26"/>
    <n v="9027.32"/>
    <n v="22"/>
    <e v="#N/A"/>
    <e v="#N/A"/>
    <n v="0"/>
    <x v="0"/>
    <x v="0"/>
    <x v="0"/>
    <x v="0"/>
    <x v="0"/>
    <x v="0"/>
    <x v="0"/>
    <x v="0"/>
    <x v="0"/>
    <x v="0"/>
  </r>
  <r>
    <x v="0"/>
    <x v="7"/>
    <x v="4"/>
    <x v="152"/>
    <x v="1"/>
    <n v="0"/>
    <n v="0"/>
    <n v="0"/>
    <n v="0"/>
    <e v="#N/A"/>
    <e v="#N/A"/>
    <n v="0"/>
    <x v="0"/>
    <x v="0"/>
    <x v="0"/>
    <x v="0"/>
    <x v="0"/>
    <x v="0"/>
    <x v="0"/>
    <x v="0"/>
    <x v="0"/>
    <x v="0"/>
  </r>
  <r>
    <x v="0"/>
    <x v="7"/>
    <x v="4"/>
    <x v="23"/>
    <x v="1"/>
    <n v="0"/>
    <n v="0"/>
    <n v="0"/>
    <n v="0"/>
    <n v="12710"/>
    <n v="88970"/>
    <n v="0"/>
    <x v="0"/>
    <x v="0"/>
    <x v="0"/>
    <x v="0"/>
    <x v="0"/>
    <x v="0"/>
    <x v="0"/>
    <x v="0"/>
    <x v="0"/>
    <x v="0"/>
  </r>
  <r>
    <x v="0"/>
    <x v="7"/>
    <x v="4"/>
    <x v="24"/>
    <x v="1"/>
    <n v="0"/>
    <n v="0"/>
    <n v="0"/>
    <n v="0"/>
    <n v="11377"/>
    <n v="79639"/>
    <n v="0"/>
    <x v="0"/>
    <x v="0"/>
    <x v="0"/>
    <x v="0"/>
    <x v="0"/>
    <x v="0"/>
    <x v="0"/>
    <x v="0"/>
    <x v="0"/>
    <x v="0"/>
  </r>
  <r>
    <x v="0"/>
    <x v="7"/>
    <x v="4"/>
    <x v="153"/>
    <x v="1"/>
    <n v="0"/>
    <n v="0"/>
    <n v="0"/>
    <n v="0"/>
    <e v="#N/A"/>
    <e v="#N/A"/>
    <n v="0"/>
    <x v="0"/>
    <x v="0"/>
    <x v="0"/>
    <x v="0"/>
    <x v="0"/>
    <x v="0"/>
    <x v="0"/>
    <x v="0"/>
    <x v="0"/>
    <x v="0"/>
  </r>
  <r>
    <x v="0"/>
    <x v="7"/>
    <x v="4"/>
    <x v="154"/>
    <x v="1"/>
    <n v="0"/>
    <n v="0"/>
    <n v="0"/>
    <n v="0"/>
    <e v="#N/A"/>
    <e v="#N/A"/>
    <n v="0"/>
    <x v="0"/>
    <x v="0"/>
    <x v="0"/>
    <x v="0"/>
    <x v="0"/>
    <x v="0"/>
    <x v="0"/>
    <x v="0"/>
    <x v="0"/>
    <x v="0"/>
  </r>
  <r>
    <x v="0"/>
    <x v="7"/>
    <x v="4"/>
    <x v="155"/>
    <x v="1"/>
    <n v="0"/>
    <n v="0"/>
    <n v="0"/>
    <n v="0"/>
    <e v="#N/A"/>
    <e v="#N/A"/>
    <n v="0"/>
    <x v="0"/>
    <x v="0"/>
    <x v="0"/>
    <x v="0"/>
    <x v="0"/>
    <x v="0"/>
    <x v="0"/>
    <x v="0"/>
    <x v="0"/>
    <x v="0"/>
  </r>
  <r>
    <x v="0"/>
    <x v="7"/>
    <x v="4"/>
    <x v="120"/>
    <x v="1"/>
    <n v="0"/>
    <n v="0"/>
    <n v="0"/>
    <n v="0"/>
    <e v="#N/A"/>
    <e v="#N/A"/>
    <n v="0"/>
    <x v="0"/>
    <x v="0"/>
    <x v="0"/>
    <x v="0"/>
    <x v="0"/>
    <x v="0"/>
    <x v="0"/>
    <x v="0"/>
    <x v="0"/>
    <x v="0"/>
  </r>
  <r>
    <x v="0"/>
    <x v="7"/>
    <x v="4"/>
    <x v="127"/>
    <x v="1"/>
    <n v="0"/>
    <n v="0"/>
    <n v="0"/>
    <n v="0"/>
    <e v="#N/A"/>
    <e v="#N/A"/>
    <n v="0"/>
    <x v="0"/>
    <x v="0"/>
    <x v="0"/>
    <x v="0"/>
    <x v="0"/>
    <x v="0"/>
    <x v="0"/>
    <x v="0"/>
    <x v="0"/>
    <x v="0"/>
  </r>
  <r>
    <x v="0"/>
    <x v="7"/>
    <x v="4"/>
    <x v="148"/>
    <x v="1"/>
    <n v="0"/>
    <n v="0"/>
    <n v="0"/>
    <n v="0"/>
    <e v="#N/A"/>
    <e v="#N/A"/>
    <n v="0"/>
    <x v="0"/>
    <x v="0"/>
    <x v="0"/>
    <x v="0"/>
    <x v="0"/>
    <x v="0"/>
    <x v="0"/>
    <x v="0"/>
    <x v="0"/>
    <x v="0"/>
  </r>
  <r>
    <x v="0"/>
    <x v="7"/>
    <x v="4"/>
    <x v="136"/>
    <x v="1"/>
    <n v="0"/>
    <n v="0"/>
    <n v="0"/>
    <n v="0"/>
    <e v="#N/A"/>
    <e v="#N/A"/>
    <n v="0"/>
    <x v="0"/>
    <x v="0"/>
    <x v="0"/>
    <x v="0"/>
    <x v="0"/>
    <x v="0"/>
    <x v="0"/>
    <x v="0"/>
    <x v="0"/>
    <x v="0"/>
  </r>
  <r>
    <x v="0"/>
    <x v="7"/>
    <x v="4"/>
    <x v="156"/>
    <x v="1"/>
    <n v="0"/>
    <n v="0"/>
    <n v="0"/>
    <n v="0"/>
    <e v="#N/A"/>
    <e v="#N/A"/>
    <n v="0"/>
    <x v="0"/>
    <x v="0"/>
    <x v="0"/>
    <x v="0"/>
    <x v="0"/>
    <x v="0"/>
    <x v="0"/>
    <x v="0"/>
    <x v="0"/>
    <x v="0"/>
  </r>
  <r>
    <x v="0"/>
    <x v="7"/>
    <x v="4"/>
    <x v="157"/>
    <x v="1"/>
    <n v="0"/>
    <n v="0"/>
    <n v="0"/>
    <n v="0"/>
    <e v="#N/A"/>
    <e v="#N/A"/>
    <n v="0"/>
    <x v="0"/>
    <x v="0"/>
    <x v="0"/>
    <x v="0"/>
    <x v="0"/>
    <x v="0"/>
    <x v="0"/>
    <x v="0"/>
    <x v="0"/>
    <x v="0"/>
  </r>
  <r>
    <x v="0"/>
    <x v="7"/>
    <x v="4"/>
    <x v="158"/>
    <x v="1"/>
    <n v="0"/>
    <n v="0"/>
    <n v="0"/>
    <n v="0"/>
    <e v="#N/A"/>
    <e v="#N/A"/>
    <n v="0"/>
    <x v="0"/>
    <x v="0"/>
    <x v="0"/>
    <x v="0"/>
    <x v="0"/>
    <x v="0"/>
    <x v="0"/>
    <x v="0"/>
    <x v="0"/>
    <x v="0"/>
  </r>
  <r>
    <x v="0"/>
    <x v="7"/>
    <x v="4"/>
    <x v="159"/>
    <x v="1"/>
    <n v="0"/>
    <n v="0"/>
    <n v="0"/>
    <n v="0"/>
    <e v="#N/A"/>
    <e v="#N/A"/>
    <n v="0"/>
    <x v="0"/>
    <x v="0"/>
    <x v="0"/>
    <x v="0"/>
    <x v="0"/>
    <x v="0"/>
    <x v="0"/>
    <x v="0"/>
    <x v="0"/>
    <x v="0"/>
  </r>
  <r>
    <x v="0"/>
    <x v="7"/>
    <x v="4"/>
    <x v="160"/>
    <x v="1"/>
    <n v="0"/>
    <n v="0"/>
    <n v="0"/>
    <n v="0"/>
    <e v="#N/A"/>
    <e v="#N/A"/>
    <n v="0"/>
    <x v="0"/>
    <x v="0"/>
    <x v="0"/>
    <x v="0"/>
    <x v="0"/>
    <x v="0"/>
    <x v="0"/>
    <x v="0"/>
    <x v="0"/>
    <x v="0"/>
  </r>
  <r>
    <x v="0"/>
    <x v="7"/>
    <x v="5"/>
    <x v="25"/>
    <x v="1"/>
    <n v="3998.9"/>
    <n v="342.8"/>
    <n v="4341.7"/>
    <n v="4"/>
    <n v="0"/>
    <n v="0"/>
    <n v="0"/>
    <x v="0"/>
    <x v="0"/>
    <x v="0"/>
    <x v="0"/>
    <x v="0"/>
    <x v="0"/>
    <x v="0"/>
    <x v="0"/>
    <x v="0"/>
    <x v="0"/>
  </r>
  <r>
    <x v="0"/>
    <x v="7"/>
    <x v="5"/>
    <x v="26"/>
    <x v="1"/>
    <n v="0"/>
    <n v="0"/>
    <n v="0"/>
    <n v="0"/>
    <n v="0"/>
    <n v="0"/>
    <n v="0"/>
    <x v="0"/>
    <x v="0"/>
    <x v="0"/>
    <x v="0"/>
    <x v="0"/>
    <x v="0"/>
    <x v="0"/>
    <x v="0"/>
    <x v="0"/>
    <x v="0"/>
  </r>
  <r>
    <x v="0"/>
    <x v="7"/>
    <x v="5"/>
    <x v="27"/>
    <x v="1"/>
    <n v="25846.240000000002"/>
    <n v="39349.78"/>
    <n v="65196.020000000004"/>
    <n v="63"/>
    <n v="16523"/>
    <n v="165230"/>
    <n v="3.95"/>
    <x v="0"/>
    <x v="0"/>
    <x v="0"/>
    <x v="0"/>
    <x v="0"/>
    <x v="0"/>
    <x v="0"/>
    <x v="0"/>
    <x v="0"/>
    <x v="0"/>
  </r>
  <r>
    <x v="0"/>
    <x v="7"/>
    <x v="5"/>
    <x v="29"/>
    <x v="1"/>
    <n v="16530.88"/>
    <n v="26742.080000000002"/>
    <n v="43272.960000000006"/>
    <n v="31"/>
    <n v="0"/>
    <n v="0"/>
    <n v="0"/>
    <x v="0"/>
    <x v="0"/>
    <x v="0"/>
    <x v="0"/>
    <x v="0"/>
    <x v="0"/>
    <x v="0"/>
    <x v="0"/>
    <x v="0"/>
    <x v="0"/>
  </r>
  <r>
    <x v="0"/>
    <x v="7"/>
    <x v="6"/>
    <x v="30"/>
    <x v="1"/>
    <n v="523.02"/>
    <n v="353.28"/>
    <n v="876.3"/>
    <n v="2"/>
    <n v="0"/>
    <n v="0"/>
    <n v="0"/>
    <x v="0"/>
    <x v="0"/>
    <x v="0"/>
    <x v="0"/>
    <x v="0"/>
    <x v="0"/>
    <x v="0"/>
    <x v="0"/>
    <x v="0"/>
    <x v="0"/>
  </r>
  <r>
    <x v="0"/>
    <x v="7"/>
    <x v="6"/>
    <x v="31"/>
    <x v="1"/>
    <n v="2175.62"/>
    <n v="3992.37"/>
    <n v="6167.99"/>
    <n v="50"/>
    <n v="34100"/>
    <n v="238700"/>
    <n v="0.18"/>
    <x v="0"/>
    <x v="0"/>
    <x v="0"/>
    <x v="0"/>
    <x v="0"/>
    <x v="0"/>
    <x v="0"/>
    <x v="0"/>
    <x v="0"/>
    <x v="0"/>
  </r>
  <r>
    <x v="0"/>
    <x v="7"/>
    <x v="6"/>
    <x v="32"/>
    <x v="1"/>
    <n v="1000.95"/>
    <n v="378.56"/>
    <n v="1379.51"/>
    <n v="11"/>
    <n v="17577"/>
    <n v="123039"/>
    <n v="0.08"/>
    <x v="0"/>
    <x v="0"/>
    <x v="0"/>
    <x v="0"/>
    <x v="0"/>
    <x v="0"/>
    <x v="0"/>
    <x v="0"/>
    <x v="0"/>
    <x v="0"/>
  </r>
  <r>
    <x v="0"/>
    <x v="7"/>
    <x v="6"/>
    <x v="33"/>
    <x v="1"/>
    <n v="7.15"/>
    <n v="947.55"/>
    <n v="954.69999999999993"/>
    <n v="3"/>
    <n v="0"/>
    <n v="0"/>
    <n v="0"/>
    <x v="0"/>
    <x v="0"/>
    <x v="0"/>
    <x v="0"/>
    <x v="0"/>
    <x v="0"/>
    <x v="0"/>
    <x v="0"/>
    <x v="0"/>
    <x v="0"/>
  </r>
  <r>
    <x v="0"/>
    <x v="7"/>
    <x v="6"/>
    <x v="140"/>
    <x v="1"/>
    <n v="0"/>
    <n v="0"/>
    <n v="0"/>
    <n v="0"/>
    <e v="#N/A"/>
    <e v="#N/A"/>
    <n v="0"/>
    <x v="0"/>
    <x v="0"/>
    <x v="0"/>
    <x v="0"/>
    <x v="0"/>
    <x v="0"/>
    <x v="0"/>
    <x v="0"/>
    <x v="0"/>
    <x v="0"/>
  </r>
  <r>
    <x v="0"/>
    <x v="7"/>
    <x v="7"/>
    <x v="34"/>
    <x v="1"/>
    <n v="6695.99"/>
    <n v="1643.78"/>
    <n v="8339.77"/>
    <n v="30"/>
    <n v="67177"/>
    <n v="470239"/>
    <n v="0.12"/>
    <x v="0"/>
    <x v="0"/>
    <x v="0"/>
    <x v="0"/>
    <x v="0"/>
    <x v="0"/>
    <x v="0"/>
    <x v="0"/>
    <x v="0"/>
    <x v="0"/>
  </r>
  <r>
    <x v="0"/>
    <x v="7"/>
    <x v="8"/>
    <x v="35"/>
    <x v="1"/>
    <n v="61324.13"/>
    <n v="30616.67"/>
    <n v="91940.799999999988"/>
    <n v="289"/>
    <n v="0"/>
    <n v="0"/>
    <n v="0"/>
    <x v="0"/>
    <x v="0"/>
    <x v="0"/>
    <x v="0"/>
    <x v="0"/>
    <x v="0"/>
    <x v="0"/>
    <x v="0"/>
    <x v="0"/>
    <x v="0"/>
  </r>
  <r>
    <x v="0"/>
    <x v="7"/>
    <x v="8"/>
    <x v="36"/>
    <x v="1"/>
    <n v="22986.99"/>
    <n v="22067.72"/>
    <n v="45054.710000000006"/>
    <n v="191"/>
    <n v="0"/>
    <n v="0"/>
    <n v="0"/>
    <x v="0"/>
    <x v="0"/>
    <x v="0"/>
    <x v="0"/>
    <x v="0"/>
    <x v="0"/>
    <x v="0"/>
    <x v="0"/>
    <x v="0"/>
    <x v="0"/>
  </r>
  <r>
    <x v="0"/>
    <x v="7"/>
    <x v="8"/>
    <x v="161"/>
    <x v="1"/>
    <n v="3498.64"/>
    <n v="11847.97"/>
    <n v="15346.609999999999"/>
    <n v="65"/>
    <e v="#N/A"/>
    <e v="#N/A"/>
    <n v="0"/>
    <x v="0"/>
    <x v="0"/>
    <x v="0"/>
    <x v="0"/>
    <x v="0"/>
    <x v="0"/>
    <x v="0"/>
    <x v="0"/>
    <x v="0"/>
    <x v="0"/>
  </r>
  <r>
    <x v="0"/>
    <x v="7"/>
    <x v="9"/>
    <x v="37"/>
    <x v="1"/>
    <n v="60658.61"/>
    <n v="44706.51"/>
    <n v="105365.12"/>
    <n v="93"/>
    <n v="32023"/>
    <n v="224161"/>
    <n v="3.29"/>
    <x v="0"/>
    <x v="0"/>
    <x v="0"/>
    <x v="0"/>
    <x v="0"/>
    <x v="0"/>
    <x v="0"/>
    <x v="0"/>
    <x v="0"/>
    <x v="0"/>
  </r>
  <r>
    <x v="0"/>
    <x v="7"/>
    <x v="9"/>
    <x v="38"/>
    <x v="1"/>
    <n v="0"/>
    <n v="0"/>
    <n v="0"/>
    <n v="0"/>
    <n v="0"/>
    <n v="0"/>
    <n v="0"/>
    <x v="0"/>
    <x v="0"/>
    <x v="0"/>
    <x v="0"/>
    <x v="0"/>
    <x v="0"/>
    <x v="0"/>
    <x v="0"/>
    <x v="0"/>
    <x v="0"/>
  </r>
  <r>
    <x v="0"/>
    <x v="7"/>
    <x v="9"/>
    <x v="39"/>
    <x v="1"/>
    <n v="75710.240000000005"/>
    <n v="58123.49"/>
    <n v="133833.73000000001"/>
    <n v="101"/>
    <n v="18352"/>
    <n v="128464"/>
    <n v="7.29"/>
    <x v="0"/>
    <x v="0"/>
    <x v="0"/>
    <x v="0"/>
    <x v="0"/>
    <x v="0"/>
    <x v="0"/>
    <x v="0"/>
    <x v="0"/>
    <x v="0"/>
  </r>
  <r>
    <x v="0"/>
    <x v="7"/>
    <x v="9"/>
    <x v="40"/>
    <x v="1"/>
    <n v="13468.68"/>
    <n v="4589.43"/>
    <n v="18058.11"/>
    <n v="17"/>
    <n v="28923"/>
    <n v="202461"/>
    <n v="0.62"/>
    <x v="0"/>
    <x v="0"/>
    <x v="0"/>
    <x v="0"/>
    <x v="0"/>
    <x v="0"/>
    <x v="0"/>
    <x v="0"/>
    <x v="0"/>
    <x v="0"/>
  </r>
  <r>
    <x v="0"/>
    <x v="7"/>
    <x v="9"/>
    <x v="41"/>
    <x v="1"/>
    <n v="12497.3"/>
    <n v="5943"/>
    <n v="18440.3"/>
    <n v="11"/>
    <n v="0"/>
    <n v="0"/>
    <n v="0"/>
    <x v="0"/>
    <x v="0"/>
    <x v="0"/>
    <x v="0"/>
    <x v="0"/>
    <x v="0"/>
    <x v="0"/>
    <x v="0"/>
    <x v="0"/>
    <x v="0"/>
  </r>
  <r>
    <x v="0"/>
    <x v="7"/>
    <x v="10"/>
    <x v="42"/>
    <x v="1"/>
    <n v="1195"/>
    <n v="4045.98"/>
    <n v="5240.9799999999996"/>
    <n v="9"/>
    <n v="0"/>
    <n v="0"/>
    <n v="0"/>
    <x v="0"/>
    <x v="0"/>
    <x v="0"/>
    <x v="0"/>
    <x v="0"/>
    <x v="0"/>
    <x v="0"/>
    <x v="0"/>
    <x v="0"/>
    <x v="0"/>
  </r>
  <r>
    <x v="0"/>
    <x v="7"/>
    <x v="10"/>
    <x v="43"/>
    <x v="1"/>
    <n v="3114.97"/>
    <n v="4181.42"/>
    <n v="7296.3899999999994"/>
    <n v="17"/>
    <n v="0"/>
    <n v="0"/>
    <n v="0"/>
    <x v="0"/>
    <x v="0"/>
    <x v="0"/>
    <x v="0"/>
    <x v="0"/>
    <x v="0"/>
    <x v="0"/>
    <x v="0"/>
    <x v="0"/>
    <x v="0"/>
  </r>
  <r>
    <x v="0"/>
    <x v="7"/>
    <x v="10"/>
    <x v="44"/>
    <x v="1"/>
    <n v="11045.27"/>
    <n v="8265.2099999999991"/>
    <n v="19310.48"/>
    <n v="36"/>
    <n v="23777"/>
    <n v="237770"/>
    <n v="0.81"/>
    <x v="0"/>
    <x v="0"/>
    <x v="0"/>
    <x v="0"/>
    <x v="0"/>
    <x v="0"/>
    <x v="0"/>
    <x v="0"/>
    <x v="0"/>
    <x v="0"/>
  </r>
  <r>
    <x v="0"/>
    <x v="7"/>
    <x v="10"/>
    <x v="45"/>
    <x v="1"/>
    <n v="6609.09"/>
    <n v="9419.57"/>
    <n v="16028.66"/>
    <n v="40"/>
    <n v="0"/>
    <n v="0"/>
    <n v="0"/>
    <x v="0"/>
    <x v="0"/>
    <x v="0"/>
    <x v="0"/>
    <x v="0"/>
    <x v="0"/>
    <x v="0"/>
    <x v="0"/>
    <x v="0"/>
    <x v="0"/>
  </r>
  <r>
    <x v="0"/>
    <x v="7"/>
    <x v="10"/>
    <x v="46"/>
    <x v="1"/>
    <n v="8196.92"/>
    <n v="3226.15"/>
    <n v="11423.07"/>
    <n v="33"/>
    <n v="0"/>
    <n v="0"/>
    <n v="0"/>
    <x v="0"/>
    <x v="0"/>
    <x v="0"/>
    <x v="0"/>
    <x v="0"/>
    <x v="0"/>
    <x v="0"/>
    <x v="0"/>
    <x v="0"/>
    <x v="0"/>
  </r>
  <r>
    <x v="0"/>
    <x v="7"/>
    <x v="10"/>
    <x v="47"/>
    <x v="1"/>
    <n v="7040.77"/>
    <n v="4308.1099999999997"/>
    <n v="11348.880000000001"/>
    <n v="32"/>
    <n v="0"/>
    <n v="0"/>
    <n v="0"/>
    <x v="0"/>
    <x v="0"/>
    <x v="0"/>
    <x v="0"/>
    <x v="0"/>
    <x v="0"/>
    <x v="0"/>
    <x v="0"/>
    <x v="0"/>
    <x v="0"/>
  </r>
  <r>
    <x v="0"/>
    <x v="7"/>
    <x v="10"/>
    <x v="48"/>
    <x v="1"/>
    <n v="10386.36"/>
    <n v="927.94"/>
    <n v="11314.300000000001"/>
    <n v="16"/>
    <n v="33077"/>
    <n v="330770"/>
    <n v="0.34"/>
    <x v="0"/>
    <x v="0"/>
    <x v="0"/>
    <x v="0"/>
    <x v="0"/>
    <x v="0"/>
    <x v="0"/>
    <x v="0"/>
    <x v="0"/>
    <x v="0"/>
  </r>
  <r>
    <x v="0"/>
    <x v="7"/>
    <x v="10"/>
    <x v="49"/>
    <x v="1"/>
    <n v="8203.43"/>
    <n v="10847.6"/>
    <n v="19051.03"/>
    <n v="44"/>
    <n v="67177"/>
    <n v="671770"/>
    <n v="0.28000000000000003"/>
    <x v="0"/>
    <x v="0"/>
    <x v="0"/>
    <x v="0"/>
    <x v="0"/>
    <x v="0"/>
    <x v="0"/>
    <x v="0"/>
    <x v="0"/>
    <x v="0"/>
  </r>
  <r>
    <x v="0"/>
    <x v="7"/>
    <x v="10"/>
    <x v="50"/>
    <x v="1"/>
    <n v="597.6"/>
    <n v="0"/>
    <n v="597.6"/>
    <n v="2"/>
    <n v="36177"/>
    <n v="361770"/>
    <n v="0.02"/>
    <x v="0"/>
    <x v="0"/>
    <x v="0"/>
    <x v="0"/>
    <x v="0"/>
    <x v="0"/>
    <x v="0"/>
    <x v="0"/>
    <x v="0"/>
    <x v="0"/>
  </r>
  <r>
    <x v="0"/>
    <x v="7"/>
    <x v="10"/>
    <x v="51"/>
    <x v="1"/>
    <n v="0"/>
    <n v="0"/>
    <n v="0"/>
    <n v="0"/>
    <n v="14477"/>
    <n v="144770"/>
    <n v="0"/>
    <x v="0"/>
    <x v="0"/>
    <x v="0"/>
    <x v="0"/>
    <x v="0"/>
    <x v="0"/>
    <x v="0"/>
    <x v="0"/>
    <x v="0"/>
    <x v="0"/>
  </r>
  <r>
    <x v="0"/>
    <x v="7"/>
    <x v="11"/>
    <x v="52"/>
    <x v="1"/>
    <n v="13.06"/>
    <n v="466.94"/>
    <n v="480"/>
    <n v="1"/>
    <n v="0"/>
    <n v="0"/>
    <n v="0"/>
    <x v="0"/>
    <x v="0"/>
    <x v="0"/>
    <x v="0"/>
    <x v="0"/>
    <x v="0"/>
    <x v="0"/>
    <x v="0"/>
    <x v="0"/>
    <x v="0"/>
  </r>
  <r>
    <x v="0"/>
    <x v="7"/>
    <x v="12"/>
    <x v="53"/>
    <x v="1"/>
    <n v="0"/>
    <n v="0"/>
    <n v="0"/>
    <n v="0"/>
    <n v="0"/>
    <n v="0"/>
    <n v="0"/>
    <x v="0"/>
    <x v="0"/>
    <x v="0"/>
    <x v="0"/>
    <x v="0"/>
    <x v="0"/>
    <x v="0"/>
    <x v="0"/>
    <x v="0"/>
    <x v="0"/>
  </r>
  <r>
    <x v="0"/>
    <x v="7"/>
    <x v="12"/>
    <x v="55"/>
    <x v="1"/>
    <n v="0"/>
    <n v="0"/>
    <n v="0"/>
    <n v="0"/>
    <n v="0"/>
    <n v="0"/>
    <n v="0"/>
    <x v="0"/>
    <x v="0"/>
    <x v="0"/>
    <x v="0"/>
    <x v="0"/>
    <x v="0"/>
    <x v="0"/>
    <x v="0"/>
    <x v="0"/>
    <x v="0"/>
  </r>
  <r>
    <x v="0"/>
    <x v="7"/>
    <x v="13"/>
    <x v="56"/>
    <x v="1"/>
    <n v="0"/>
    <n v="0"/>
    <n v="0"/>
    <n v="0"/>
    <n v="0"/>
    <n v="0"/>
    <n v="0"/>
    <x v="0"/>
    <x v="0"/>
    <x v="0"/>
    <x v="0"/>
    <x v="0"/>
    <x v="0"/>
    <x v="0"/>
    <x v="0"/>
    <x v="0"/>
    <x v="0"/>
  </r>
  <r>
    <x v="0"/>
    <x v="7"/>
    <x v="13"/>
    <x v="57"/>
    <x v="1"/>
    <n v="8626.61"/>
    <n v="2212.19"/>
    <n v="10838.800000000001"/>
    <n v="37"/>
    <n v="24273"/>
    <n v="242730"/>
    <n v="0.45"/>
    <x v="0"/>
    <x v="0"/>
    <x v="0"/>
    <x v="0"/>
    <x v="0"/>
    <x v="0"/>
    <x v="0"/>
    <x v="0"/>
    <x v="0"/>
    <x v="0"/>
  </r>
  <r>
    <x v="0"/>
    <x v="7"/>
    <x v="13"/>
    <x v="58"/>
    <x v="1"/>
    <n v="8620.92"/>
    <n v="7046.78"/>
    <n v="15667.7"/>
    <n v="36"/>
    <n v="0"/>
    <n v="0"/>
    <n v="0"/>
    <x v="0"/>
    <x v="0"/>
    <x v="0"/>
    <x v="0"/>
    <x v="0"/>
    <x v="0"/>
    <x v="0"/>
    <x v="0"/>
    <x v="0"/>
    <x v="0"/>
  </r>
  <r>
    <x v="0"/>
    <x v="7"/>
    <x v="13"/>
    <x v="162"/>
    <x v="1"/>
    <n v="2174.4"/>
    <n v="0"/>
    <n v="2174.4"/>
    <n v="3"/>
    <e v="#N/A"/>
    <e v="#N/A"/>
    <n v="0"/>
    <x v="0"/>
    <x v="0"/>
    <x v="0"/>
    <x v="0"/>
    <x v="0"/>
    <x v="0"/>
    <x v="0"/>
    <x v="0"/>
    <x v="0"/>
    <x v="0"/>
  </r>
  <r>
    <x v="0"/>
    <x v="7"/>
    <x v="34"/>
    <x v="129"/>
    <x v="1"/>
    <n v="531.38"/>
    <n v="870.12"/>
    <n v="1401.5"/>
    <n v="4"/>
    <e v="#N/A"/>
    <e v="#N/A"/>
    <n v="0"/>
    <x v="0"/>
    <x v="0"/>
    <x v="0"/>
    <x v="0"/>
    <x v="0"/>
    <x v="0"/>
    <x v="0"/>
    <x v="0"/>
    <x v="0"/>
    <x v="0"/>
  </r>
  <r>
    <x v="0"/>
    <x v="7"/>
    <x v="14"/>
    <x v="130"/>
    <x v="1"/>
    <n v="2951.93"/>
    <n v="13344.4"/>
    <n v="16296.33"/>
    <n v="56"/>
    <e v="#N/A"/>
    <e v="#N/A"/>
    <n v="0"/>
    <x v="0"/>
    <x v="0"/>
    <x v="0"/>
    <x v="0"/>
    <x v="0"/>
    <x v="0"/>
    <x v="0"/>
    <x v="0"/>
    <x v="0"/>
    <x v="0"/>
  </r>
  <r>
    <x v="0"/>
    <x v="7"/>
    <x v="15"/>
    <x v="163"/>
    <x v="1"/>
    <n v="9545.07"/>
    <n v="14434.23"/>
    <n v="23979.3"/>
    <n v="15"/>
    <e v="#N/A"/>
    <e v="#N/A"/>
    <n v="0"/>
    <x v="0"/>
    <x v="0"/>
    <x v="0"/>
    <x v="0"/>
    <x v="0"/>
    <x v="0"/>
    <x v="0"/>
    <x v="0"/>
    <x v="0"/>
    <x v="0"/>
  </r>
  <r>
    <x v="0"/>
    <x v="7"/>
    <x v="16"/>
    <x v="61"/>
    <x v="1"/>
    <n v="1140.47"/>
    <n v="4001.05"/>
    <n v="5141.5200000000004"/>
    <n v="10"/>
    <n v="0"/>
    <n v="0"/>
    <n v="0"/>
    <x v="0"/>
    <x v="0"/>
    <x v="0"/>
    <x v="0"/>
    <x v="0"/>
    <x v="0"/>
    <x v="0"/>
    <x v="0"/>
    <x v="0"/>
    <x v="0"/>
  </r>
  <r>
    <x v="0"/>
    <x v="7"/>
    <x v="17"/>
    <x v="62"/>
    <x v="1"/>
    <n v="2159.4699999999998"/>
    <n v="5086.99"/>
    <n v="7246.4599999999991"/>
    <n v="27"/>
    <n v="0"/>
    <n v="0"/>
    <n v="0"/>
    <x v="0"/>
    <x v="0"/>
    <x v="0"/>
    <x v="0"/>
    <x v="0"/>
    <x v="0"/>
    <x v="0"/>
    <x v="0"/>
    <x v="0"/>
    <x v="0"/>
  </r>
  <r>
    <x v="0"/>
    <x v="7"/>
    <x v="17"/>
    <x v="63"/>
    <x v="1"/>
    <n v="1523.28"/>
    <n v="6244.34"/>
    <n v="7767.62"/>
    <n v="21"/>
    <n v="0"/>
    <n v="0"/>
    <n v="0"/>
    <x v="0"/>
    <x v="0"/>
    <x v="0"/>
    <x v="0"/>
    <x v="0"/>
    <x v="0"/>
    <x v="0"/>
    <x v="0"/>
    <x v="0"/>
    <x v="0"/>
  </r>
  <r>
    <x v="0"/>
    <x v="7"/>
    <x v="18"/>
    <x v="64"/>
    <x v="1"/>
    <n v="15724.29"/>
    <n v="12017.72"/>
    <n v="27742.010000000002"/>
    <n v="82"/>
    <n v="22723"/>
    <n v="159061"/>
    <n v="1.22"/>
    <x v="0"/>
    <x v="0"/>
    <x v="0"/>
    <x v="0"/>
    <x v="0"/>
    <x v="0"/>
    <x v="0"/>
    <x v="0"/>
    <x v="0"/>
    <x v="0"/>
  </r>
  <r>
    <x v="0"/>
    <x v="7"/>
    <x v="18"/>
    <x v="65"/>
    <x v="1"/>
    <n v="1521.9"/>
    <n v="340"/>
    <n v="1861.9"/>
    <n v="6"/>
    <n v="0"/>
    <n v="0"/>
    <n v="0"/>
    <x v="0"/>
    <x v="0"/>
    <x v="0"/>
    <x v="0"/>
    <x v="0"/>
    <x v="0"/>
    <x v="0"/>
    <x v="0"/>
    <x v="0"/>
    <x v="0"/>
  </r>
  <r>
    <x v="0"/>
    <x v="7"/>
    <x v="18"/>
    <x v="164"/>
    <x v="1"/>
    <n v="13888.83"/>
    <n v="17229.21"/>
    <n v="31118.04"/>
    <n v="36"/>
    <e v="#N/A"/>
    <e v="#N/A"/>
    <n v="0"/>
    <x v="0"/>
    <x v="0"/>
    <x v="0"/>
    <x v="0"/>
    <x v="0"/>
    <x v="0"/>
    <x v="0"/>
    <x v="0"/>
    <x v="0"/>
    <x v="0"/>
  </r>
  <r>
    <x v="0"/>
    <x v="7"/>
    <x v="19"/>
    <x v="66"/>
    <x v="1"/>
    <n v="4490.12"/>
    <n v="1558.58"/>
    <n v="6048.7"/>
    <n v="17"/>
    <n v="0"/>
    <n v="0"/>
    <n v="0"/>
    <x v="0"/>
    <x v="0"/>
    <x v="0"/>
    <x v="0"/>
    <x v="0"/>
    <x v="0"/>
    <x v="0"/>
    <x v="0"/>
    <x v="0"/>
    <x v="0"/>
  </r>
  <r>
    <x v="0"/>
    <x v="7"/>
    <x v="20"/>
    <x v="67"/>
    <x v="1"/>
    <n v="36501.57"/>
    <n v="19501.13"/>
    <n v="56002.7"/>
    <n v="113"/>
    <n v="0"/>
    <n v="0"/>
    <n v="0"/>
    <x v="0"/>
    <x v="0"/>
    <x v="0"/>
    <x v="0"/>
    <x v="0"/>
    <x v="0"/>
    <x v="0"/>
    <x v="0"/>
    <x v="0"/>
    <x v="0"/>
  </r>
  <r>
    <x v="0"/>
    <x v="7"/>
    <x v="20"/>
    <x v="68"/>
    <x v="1"/>
    <n v="19655.47"/>
    <n v="21859.78"/>
    <n v="41515.25"/>
    <n v="82"/>
    <n v="0"/>
    <n v="0"/>
    <n v="0"/>
    <x v="0"/>
    <x v="0"/>
    <x v="0"/>
    <x v="0"/>
    <x v="0"/>
    <x v="0"/>
    <x v="0"/>
    <x v="0"/>
    <x v="0"/>
    <x v="0"/>
  </r>
  <r>
    <x v="0"/>
    <x v="7"/>
    <x v="21"/>
    <x v="69"/>
    <x v="1"/>
    <n v="34920.050000000003"/>
    <n v="36683.35"/>
    <n v="71603.399999999994"/>
    <n v="221"/>
    <n v="31000"/>
    <n v="310000"/>
    <n v="2.31"/>
    <x v="0"/>
    <x v="0"/>
    <x v="0"/>
    <x v="0"/>
    <x v="0"/>
    <x v="0"/>
    <x v="0"/>
    <x v="0"/>
    <x v="0"/>
    <x v="0"/>
  </r>
  <r>
    <x v="0"/>
    <x v="7"/>
    <x v="21"/>
    <x v="70"/>
    <x v="1"/>
    <n v="24903.31"/>
    <n v="14382.93"/>
    <n v="39286.240000000005"/>
    <n v="111"/>
    <n v="62000"/>
    <n v="620000"/>
    <n v="0.63"/>
    <x v="0"/>
    <x v="0"/>
    <x v="0"/>
    <x v="0"/>
    <x v="0"/>
    <x v="0"/>
    <x v="0"/>
    <x v="0"/>
    <x v="0"/>
    <x v="0"/>
  </r>
  <r>
    <x v="0"/>
    <x v="7"/>
    <x v="21"/>
    <x v="71"/>
    <x v="1"/>
    <n v="1519.4"/>
    <n v="785.6"/>
    <n v="2305"/>
    <n v="7"/>
    <n v="50623"/>
    <n v="506230"/>
    <n v="0.05"/>
    <x v="0"/>
    <x v="0"/>
    <x v="0"/>
    <x v="0"/>
    <x v="0"/>
    <x v="0"/>
    <x v="0"/>
    <x v="0"/>
    <x v="0"/>
    <x v="0"/>
  </r>
  <r>
    <x v="0"/>
    <x v="7"/>
    <x v="21"/>
    <x v="72"/>
    <x v="1"/>
    <n v="52343.76"/>
    <n v="43786.18"/>
    <n v="96129.94"/>
    <n v="291"/>
    <n v="29977"/>
    <n v="299770"/>
    <n v="3.21"/>
    <x v="0"/>
    <x v="0"/>
    <x v="0"/>
    <x v="0"/>
    <x v="0"/>
    <x v="0"/>
    <x v="0"/>
    <x v="0"/>
    <x v="0"/>
    <x v="0"/>
  </r>
  <r>
    <x v="0"/>
    <x v="7"/>
    <x v="21"/>
    <x v="73"/>
    <x v="1"/>
    <n v="32819.230000000003"/>
    <n v="26868.32"/>
    <n v="59687.55"/>
    <n v="182"/>
    <n v="27900"/>
    <n v="279000"/>
    <n v="2.14"/>
    <x v="0"/>
    <x v="0"/>
    <x v="0"/>
    <x v="0"/>
    <x v="0"/>
    <x v="0"/>
    <x v="0"/>
    <x v="0"/>
    <x v="0"/>
    <x v="0"/>
  </r>
  <r>
    <x v="0"/>
    <x v="7"/>
    <x v="21"/>
    <x v="137"/>
    <x v="1"/>
    <n v="22634.240000000002"/>
    <n v="19152.07"/>
    <n v="41786.31"/>
    <n v="128"/>
    <e v="#N/A"/>
    <e v="#N/A"/>
    <n v="0"/>
    <x v="0"/>
    <x v="0"/>
    <x v="0"/>
    <x v="0"/>
    <x v="0"/>
    <x v="0"/>
    <x v="0"/>
    <x v="0"/>
    <x v="0"/>
    <x v="0"/>
  </r>
  <r>
    <x v="0"/>
    <x v="7"/>
    <x v="21"/>
    <x v="142"/>
    <x v="1"/>
    <n v="8444.1"/>
    <n v="8066.26"/>
    <n v="16510.36"/>
    <n v="49"/>
    <e v="#N/A"/>
    <e v="#N/A"/>
    <n v="0"/>
    <x v="0"/>
    <x v="0"/>
    <x v="0"/>
    <x v="0"/>
    <x v="0"/>
    <x v="0"/>
    <x v="0"/>
    <x v="0"/>
    <x v="0"/>
    <x v="0"/>
  </r>
  <r>
    <x v="0"/>
    <x v="7"/>
    <x v="22"/>
    <x v="74"/>
    <x v="1"/>
    <n v="6717.37"/>
    <n v="1944.01"/>
    <n v="8661.3799999999992"/>
    <n v="26"/>
    <n v="13423"/>
    <n v="134230"/>
    <n v="0.65"/>
    <x v="0"/>
    <x v="0"/>
    <x v="0"/>
    <x v="0"/>
    <x v="0"/>
    <x v="0"/>
    <x v="0"/>
    <x v="0"/>
    <x v="0"/>
    <x v="0"/>
  </r>
  <r>
    <x v="0"/>
    <x v="7"/>
    <x v="22"/>
    <x v="75"/>
    <x v="1"/>
    <n v="3172.2"/>
    <n v="2470.13"/>
    <n v="5642.33"/>
    <n v="16"/>
    <n v="14477"/>
    <n v="144770"/>
    <n v="0.39"/>
    <x v="0"/>
    <x v="0"/>
    <x v="0"/>
    <x v="0"/>
    <x v="0"/>
    <x v="0"/>
    <x v="0"/>
    <x v="0"/>
    <x v="0"/>
    <x v="0"/>
  </r>
  <r>
    <x v="0"/>
    <x v="7"/>
    <x v="22"/>
    <x v="76"/>
    <x v="1"/>
    <n v="1123.3"/>
    <n v="515.67999999999995"/>
    <n v="1638.98"/>
    <n v="5"/>
    <n v="13950"/>
    <n v="139500"/>
    <n v="0.12"/>
    <x v="0"/>
    <x v="0"/>
    <x v="0"/>
    <x v="0"/>
    <x v="0"/>
    <x v="0"/>
    <x v="0"/>
    <x v="0"/>
    <x v="0"/>
    <x v="0"/>
  </r>
  <r>
    <x v="0"/>
    <x v="7"/>
    <x v="22"/>
    <x v="121"/>
    <x v="1"/>
    <n v="6245.57"/>
    <n v="769.61"/>
    <n v="7015.1799999999994"/>
    <n v="21"/>
    <e v="#N/A"/>
    <e v="#N/A"/>
    <n v="0"/>
    <x v="0"/>
    <x v="0"/>
    <x v="0"/>
    <x v="0"/>
    <x v="0"/>
    <x v="0"/>
    <x v="0"/>
    <x v="0"/>
    <x v="0"/>
    <x v="0"/>
  </r>
  <r>
    <x v="0"/>
    <x v="7"/>
    <x v="23"/>
    <x v="77"/>
    <x v="1"/>
    <n v="0"/>
    <n v="0"/>
    <n v="0"/>
    <n v="0"/>
    <n v="0"/>
    <n v="0"/>
    <n v="0"/>
    <x v="0"/>
    <x v="0"/>
    <x v="0"/>
    <x v="0"/>
    <x v="0"/>
    <x v="0"/>
    <x v="0"/>
    <x v="0"/>
    <x v="0"/>
    <x v="0"/>
  </r>
  <r>
    <x v="0"/>
    <x v="7"/>
    <x v="24"/>
    <x v="78"/>
    <x v="1"/>
    <n v="156.09"/>
    <n v="335.57"/>
    <n v="491.65999999999997"/>
    <n v="6"/>
    <n v="20677"/>
    <n v="144739"/>
    <n v="0.02"/>
    <x v="0"/>
    <x v="0"/>
    <x v="0"/>
    <x v="0"/>
    <x v="0"/>
    <x v="0"/>
    <x v="0"/>
    <x v="0"/>
    <x v="0"/>
    <x v="0"/>
  </r>
  <r>
    <x v="0"/>
    <x v="7"/>
    <x v="24"/>
    <x v="79"/>
    <x v="1"/>
    <n v="0"/>
    <n v="0"/>
    <n v="0"/>
    <n v="0"/>
    <n v="20150"/>
    <n v="141050"/>
    <n v="0"/>
    <x v="0"/>
    <x v="0"/>
    <x v="0"/>
    <x v="0"/>
    <x v="0"/>
    <x v="0"/>
    <x v="0"/>
    <x v="0"/>
    <x v="0"/>
    <x v="0"/>
  </r>
  <r>
    <x v="0"/>
    <x v="7"/>
    <x v="24"/>
    <x v="81"/>
    <x v="1"/>
    <n v="0"/>
    <n v="0"/>
    <n v="0"/>
    <n v="0"/>
    <n v="18600"/>
    <n v="130200"/>
    <n v="0"/>
    <x v="0"/>
    <x v="0"/>
    <x v="0"/>
    <x v="0"/>
    <x v="0"/>
    <x v="0"/>
    <x v="0"/>
    <x v="0"/>
    <x v="0"/>
    <x v="0"/>
  </r>
  <r>
    <x v="0"/>
    <x v="7"/>
    <x v="24"/>
    <x v="82"/>
    <x v="1"/>
    <n v="532.54"/>
    <n v="880.56"/>
    <n v="1413.1"/>
    <n v="5"/>
    <n v="18600"/>
    <n v="130200"/>
    <n v="0.08"/>
    <x v="0"/>
    <x v="0"/>
    <x v="0"/>
    <x v="0"/>
    <x v="0"/>
    <x v="0"/>
    <x v="0"/>
    <x v="0"/>
    <x v="0"/>
    <x v="0"/>
  </r>
  <r>
    <x v="0"/>
    <x v="7"/>
    <x v="24"/>
    <x v="122"/>
    <x v="1"/>
    <n v="0"/>
    <n v="0"/>
    <n v="0"/>
    <n v="0"/>
    <e v="#N/A"/>
    <e v="#N/A"/>
    <n v="0"/>
    <x v="0"/>
    <x v="0"/>
    <x v="0"/>
    <x v="0"/>
    <x v="0"/>
    <x v="0"/>
    <x v="0"/>
    <x v="0"/>
    <x v="0"/>
    <x v="0"/>
  </r>
  <r>
    <x v="0"/>
    <x v="7"/>
    <x v="24"/>
    <x v="123"/>
    <x v="1"/>
    <n v="0"/>
    <n v="0"/>
    <n v="0"/>
    <n v="0"/>
    <n v="29977"/>
    <n v="209839"/>
    <n v="0"/>
    <x v="0"/>
    <x v="0"/>
    <x v="0"/>
    <x v="0"/>
    <x v="0"/>
    <x v="0"/>
    <x v="0"/>
    <x v="0"/>
    <x v="0"/>
    <x v="0"/>
  </r>
  <r>
    <x v="0"/>
    <x v="7"/>
    <x v="24"/>
    <x v="85"/>
    <x v="1"/>
    <n v="278.8"/>
    <n v="538.79"/>
    <n v="817.58999999999992"/>
    <n v="8"/>
    <n v="0"/>
    <n v="0"/>
    <n v="0"/>
    <x v="0"/>
    <x v="0"/>
    <x v="0"/>
    <x v="0"/>
    <x v="0"/>
    <x v="0"/>
    <x v="0"/>
    <x v="0"/>
    <x v="0"/>
    <x v="0"/>
  </r>
  <r>
    <x v="0"/>
    <x v="7"/>
    <x v="24"/>
    <x v="131"/>
    <x v="1"/>
    <n v="0"/>
    <n v="0"/>
    <n v="0"/>
    <n v="0"/>
    <e v="#N/A"/>
    <e v="#N/A"/>
    <n v="0"/>
    <x v="0"/>
    <x v="0"/>
    <x v="0"/>
    <x v="0"/>
    <x v="0"/>
    <x v="0"/>
    <x v="0"/>
    <x v="0"/>
    <x v="0"/>
    <x v="0"/>
  </r>
  <r>
    <x v="0"/>
    <x v="7"/>
    <x v="24"/>
    <x v="86"/>
    <x v="1"/>
    <n v="263.88"/>
    <n v="300.72000000000003"/>
    <n v="564.6"/>
    <n v="5"/>
    <n v="15500"/>
    <n v="108500"/>
    <n v="0.04"/>
    <x v="0"/>
    <x v="0"/>
    <x v="0"/>
    <x v="0"/>
    <x v="0"/>
    <x v="0"/>
    <x v="0"/>
    <x v="0"/>
    <x v="0"/>
    <x v="0"/>
  </r>
  <r>
    <x v="0"/>
    <x v="7"/>
    <x v="24"/>
    <x v="165"/>
    <x v="1"/>
    <n v="0"/>
    <n v="0"/>
    <n v="0"/>
    <n v="0"/>
    <e v="#N/A"/>
    <e v="#N/A"/>
    <n v="0"/>
    <x v="0"/>
    <x v="0"/>
    <x v="0"/>
    <x v="0"/>
    <x v="0"/>
    <x v="0"/>
    <x v="0"/>
    <x v="0"/>
    <x v="0"/>
    <x v="0"/>
  </r>
  <r>
    <x v="0"/>
    <x v="7"/>
    <x v="26"/>
    <x v="87"/>
    <x v="1"/>
    <n v="0"/>
    <n v="0"/>
    <n v="0"/>
    <n v="0"/>
    <n v="4650"/>
    <n v="32550"/>
    <n v="0"/>
    <x v="0"/>
    <x v="0"/>
    <x v="0"/>
    <x v="0"/>
    <x v="0"/>
    <x v="0"/>
    <x v="0"/>
    <x v="0"/>
    <x v="0"/>
    <x v="0"/>
  </r>
  <r>
    <x v="0"/>
    <x v="7"/>
    <x v="26"/>
    <x v="88"/>
    <x v="1"/>
    <n v="0"/>
    <n v="0"/>
    <n v="0"/>
    <n v="0"/>
    <n v="4650"/>
    <n v="32550"/>
    <n v="0"/>
    <x v="0"/>
    <x v="0"/>
    <x v="0"/>
    <x v="0"/>
    <x v="0"/>
    <x v="0"/>
    <x v="0"/>
    <x v="0"/>
    <x v="0"/>
    <x v="0"/>
  </r>
  <r>
    <x v="0"/>
    <x v="7"/>
    <x v="27"/>
    <x v="89"/>
    <x v="1"/>
    <n v="0"/>
    <n v="0"/>
    <n v="0"/>
    <n v="0"/>
    <n v="6727"/>
    <n v="47089"/>
    <n v="0"/>
    <x v="0"/>
    <x v="0"/>
    <x v="0"/>
    <x v="0"/>
    <x v="0"/>
    <x v="0"/>
    <x v="0"/>
    <x v="0"/>
    <x v="0"/>
    <x v="0"/>
  </r>
  <r>
    <x v="0"/>
    <x v="7"/>
    <x v="27"/>
    <x v="90"/>
    <x v="1"/>
    <n v="0"/>
    <n v="0"/>
    <n v="0"/>
    <n v="0"/>
    <n v="6727"/>
    <n v="47089"/>
    <n v="0"/>
    <x v="0"/>
    <x v="0"/>
    <x v="0"/>
    <x v="0"/>
    <x v="0"/>
    <x v="0"/>
    <x v="0"/>
    <x v="0"/>
    <x v="0"/>
    <x v="0"/>
  </r>
  <r>
    <x v="0"/>
    <x v="7"/>
    <x v="27"/>
    <x v="91"/>
    <x v="1"/>
    <n v="0"/>
    <n v="0"/>
    <n v="0"/>
    <n v="0"/>
    <n v="6727"/>
    <n v="47089"/>
    <n v="0"/>
    <x v="0"/>
    <x v="0"/>
    <x v="0"/>
    <x v="0"/>
    <x v="0"/>
    <x v="0"/>
    <x v="0"/>
    <x v="0"/>
    <x v="0"/>
    <x v="0"/>
  </r>
  <r>
    <x v="0"/>
    <x v="7"/>
    <x v="28"/>
    <x v="92"/>
    <x v="1"/>
    <n v="90"/>
    <n v="0"/>
    <n v="90"/>
    <n v="1"/>
    <n v="0"/>
    <n v="0"/>
    <n v="0"/>
    <x v="0"/>
    <x v="0"/>
    <x v="0"/>
    <x v="0"/>
    <x v="0"/>
    <x v="0"/>
    <x v="0"/>
    <x v="0"/>
    <x v="0"/>
    <x v="0"/>
  </r>
  <r>
    <x v="0"/>
    <x v="7"/>
    <x v="36"/>
    <x v="166"/>
    <x v="1"/>
    <n v="33.119999999999997"/>
    <n v="298.08"/>
    <n v="331.2"/>
    <n v="1"/>
    <e v="#N/A"/>
    <e v="#N/A"/>
    <n v="0"/>
    <x v="0"/>
    <x v="0"/>
    <x v="0"/>
    <x v="0"/>
    <x v="0"/>
    <x v="0"/>
    <x v="0"/>
    <x v="0"/>
    <x v="0"/>
    <x v="0"/>
  </r>
  <r>
    <x v="0"/>
    <x v="7"/>
    <x v="29"/>
    <x v="93"/>
    <x v="1"/>
    <n v="14712.38"/>
    <n v="20470.14"/>
    <n v="35182.519999999997"/>
    <n v="136"/>
    <n v="0"/>
    <n v="0"/>
    <n v="0"/>
    <x v="0"/>
    <x v="0"/>
    <x v="0"/>
    <x v="0"/>
    <x v="0"/>
    <x v="0"/>
    <x v="0"/>
    <x v="0"/>
    <x v="0"/>
    <x v="0"/>
  </r>
  <r>
    <x v="0"/>
    <x v="7"/>
    <x v="29"/>
    <x v="94"/>
    <x v="1"/>
    <n v="22153.58"/>
    <n v="13694.01"/>
    <n v="35847.590000000004"/>
    <n v="161"/>
    <n v="0"/>
    <n v="0"/>
    <n v="0"/>
    <x v="0"/>
    <x v="0"/>
    <x v="0"/>
    <x v="0"/>
    <x v="0"/>
    <x v="0"/>
    <x v="0"/>
    <x v="0"/>
    <x v="0"/>
    <x v="0"/>
  </r>
  <r>
    <x v="0"/>
    <x v="7"/>
    <x v="29"/>
    <x v="95"/>
    <x v="1"/>
    <n v="6440.72"/>
    <n v="12204.4"/>
    <n v="18645.12"/>
    <n v="91"/>
    <n v="0"/>
    <n v="0"/>
    <n v="0"/>
    <x v="0"/>
    <x v="0"/>
    <x v="0"/>
    <x v="0"/>
    <x v="0"/>
    <x v="0"/>
    <x v="0"/>
    <x v="0"/>
    <x v="0"/>
    <x v="0"/>
  </r>
  <r>
    <x v="0"/>
    <x v="7"/>
    <x v="29"/>
    <x v="124"/>
    <x v="1"/>
    <n v="74421.86"/>
    <n v="91900.95"/>
    <n v="166322.81"/>
    <n v="483"/>
    <e v="#N/A"/>
    <e v="#N/A"/>
    <n v="0"/>
    <x v="0"/>
    <x v="0"/>
    <x v="0"/>
    <x v="0"/>
    <x v="0"/>
    <x v="0"/>
    <x v="0"/>
    <x v="0"/>
    <x v="0"/>
    <x v="0"/>
  </r>
  <r>
    <x v="0"/>
    <x v="7"/>
    <x v="29"/>
    <x v="96"/>
    <x v="1"/>
    <n v="43942.63"/>
    <n v="53815.12"/>
    <n v="97757.75"/>
    <n v="174"/>
    <n v="0"/>
    <n v="0"/>
    <n v="0"/>
    <x v="0"/>
    <x v="0"/>
    <x v="0"/>
    <x v="0"/>
    <x v="0"/>
    <x v="0"/>
    <x v="0"/>
    <x v="0"/>
    <x v="0"/>
    <x v="0"/>
  </r>
  <r>
    <x v="0"/>
    <x v="7"/>
    <x v="29"/>
    <x v="97"/>
    <x v="1"/>
    <n v="50524.14"/>
    <n v="138241"/>
    <n v="188765.14"/>
    <n v="488"/>
    <n v="17577"/>
    <n v="175770"/>
    <n v="10.74"/>
    <x v="0"/>
    <x v="0"/>
    <x v="0"/>
    <x v="0"/>
    <x v="0"/>
    <x v="0"/>
    <x v="0"/>
    <x v="0"/>
    <x v="0"/>
    <x v="0"/>
  </r>
  <r>
    <x v="0"/>
    <x v="7"/>
    <x v="30"/>
    <x v="98"/>
    <x v="1"/>
    <n v="0"/>
    <n v="0"/>
    <n v="0"/>
    <n v="0"/>
    <n v="36177"/>
    <n v="253239"/>
    <n v="0"/>
    <x v="0"/>
    <x v="0"/>
    <x v="0"/>
    <x v="0"/>
    <x v="0"/>
    <x v="0"/>
    <x v="0"/>
    <x v="0"/>
    <x v="0"/>
    <x v="0"/>
  </r>
  <r>
    <x v="0"/>
    <x v="7"/>
    <x v="30"/>
    <x v="99"/>
    <x v="1"/>
    <n v="0"/>
    <n v="0"/>
    <n v="0"/>
    <n v="0"/>
    <n v="16027"/>
    <n v="112189"/>
    <n v="0"/>
    <x v="0"/>
    <x v="0"/>
    <x v="0"/>
    <x v="0"/>
    <x v="0"/>
    <x v="0"/>
    <x v="0"/>
    <x v="0"/>
    <x v="0"/>
    <x v="0"/>
  </r>
  <r>
    <x v="0"/>
    <x v="7"/>
    <x v="30"/>
    <x v="100"/>
    <x v="1"/>
    <n v="0"/>
    <n v="0"/>
    <n v="0"/>
    <n v="0"/>
    <n v="14477"/>
    <n v="101339"/>
    <n v="0"/>
    <x v="0"/>
    <x v="0"/>
    <x v="0"/>
    <x v="0"/>
    <x v="0"/>
    <x v="0"/>
    <x v="0"/>
    <x v="0"/>
    <x v="0"/>
    <x v="0"/>
  </r>
  <r>
    <x v="0"/>
    <x v="7"/>
    <x v="30"/>
    <x v="101"/>
    <x v="1"/>
    <n v="0"/>
    <n v="0"/>
    <n v="0"/>
    <n v="0"/>
    <n v="10323"/>
    <n v="72261"/>
    <n v="0"/>
    <x v="0"/>
    <x v="0"/>
    <x v="0"/>
    <x v="0"/>
    <x v="0"/>
    <x v="0"/>
    <x v="0"/>
    <x v="0"/>
    <x v="0"/>
    <x v="0"/>
  </r>
  <r>
    <x v="0"/>
    <x v="7"/>
    <x v="30"/>
    <x v="102"/>
    <x v="1"/>
    <n v="0"/>
    <n v="0"/>
    <n v="0"/>
    <n v="0"/>
    <n v="0"/>
    <n v="0"/>
    <n v="0"/>
    <x v="0"/>
    <x v="0"/>
    <x v="0"/>
    <x v="0"/>
    <x v="0"/>
    <x v="0"/>
    <x v="0"/>
    <x v="0"/>
    <x v="0"/>
    <x v="0"/>
  </r>
  <r>
    <x v="0"/>
    <x v="7"/>
    <x v="30"/>
    <x v="103"/>
    <x v="1"/>
    <n v="0"/>
    <n v="0"/>
    <n v="0"/>
    <n v="0"/>
    <n v="0"/>
    <n v="0"/>
    <n v="0"/>
    <x v="0"/>
    <x v="0"/>
    <x v="0"/>
    <x v="0"/>
    <x v="0"/>
    <x v="0"/>
    <x v="0"/>
    <x v="0"/>
    <x v="0"/>
    <x v="0"/>
  </r>
  <r>
    <x v="0"/>
    <x v="7"/>
    <x v="30"/>
    <x v="105"/>
    <x v="1"/>
    <n v="5175.8999999999996"/>
    <n v="0"/>
    <n v="5175.8999999999996"/>
    <n v="8"/>
    <n v="0"/>
    <n v="0"/>
    <n v="0"/>
    <x v="0"/>
    <x v="0"/>
    <x v="0"/>
    <x v="0"/>
    <x v="0"/>
    <x v="0"/>
    <x v="0"/>
    <x v="0"/>
    <x v="0"/>
    <x v="0"/>
  </r>
  <r>
    <x v="0"/>
    <x v="7"/>
    <x v="30"/>
    <x v="106"/>
    <x v="1"/>
    <n v="0"/>
    <n v="135.19999999999999"/>
    <n v="135.19999999999999"/>
    <n v="1"/>
    <n v="17050"/>
    <n v="119350"/>
    <n v="0.01"/>
    <x v="0"/>
    <x v="0"/>
    <x v="0"/>
    <x v="0"/>
    <x v="0"/>
    <x v="0"/>
    <x v="0"/>
    <x v="0"/>
    <x v="0"/>
    <x v="0"/>
  </r>
  <r>
    <x v="0"/>
    <x v="7"/>
    <x v="30"/>
    <x v="138"/>
    <x v="1"/>
    <n v="0"/>
    <n v="0"/>
    <n v="0"/>
    <n v="0"/>
    <e v="#N/A"/>
    <e v="#N/A"/>
    <n v="0"/>
    <x v="0"/>
    <x v="0"/>
    <x v="0"/>
    <x v="0"/>
    <x v="0"/>
    <x v="0"/>
    <x v="0"/>
    <x v="0"/>
    <x v="0"/>
    <x v="0"/>
  </r>
  <r>
    <x v="0"/>
    <x v="7"/>
    <x v="31"/>
    <x v="107"/>
    <x v="1"/>
    <n v="4598.42"/>
    <n v="10496.76"/>
    <n v="15095.18"/>
    <n v="31"/>
    <n v="0"/>
    <n v="0"/>
    <n v="0"/>
    <x v="0"/>
    <x v="0"/>
    <x v="0"/>
    <x v="0"/>
    <x v="0"/>
    <x v="0"/>
    <x v="0"/>
    <x v="0"/>
    <x v="0"/>
    <x v="0"/>
  </r>
  <r>
    <x v="0"/>
    <x v="7"/>
    <x v="31"/>
    <x v="108"/>
    <x v="1"/>
    <n v="5040.55"/>
    <n v="1447"/>
    <n v="6487.55"/>
    <n v="11"/>
    <n v="0"/>
    <n v="0"/>
    <n v="0"/>
    <x v="0"/>
    <x v="0"/>
    <x v="0"/>
    <x v="0"/>
    <x v="0"/>
    <x v="0"/>
    <x v="0"/>
    <x v="0"/>
    <x v="0"/>
    <x v="0"/>
  </r>
  <r>
    <x v="0"/>
    <x v="7"/>
    <x v="31"/>
    <x v="109"/>
    <x v="1"/>
    <n v="8785.51"/>
    <n v="17520.87"/>
    <n v="26306.379999999997"/>
    <n v="41"/>
    <n v="0"/>
    <n v="0"/>
    <n v="0"/>
    <x v="0"/>
    <x v="0"/>
    <x v="0"/>
    <x v="0"/>
    <x v="0"/>
    <x v="0"/>
    <x v="0"/>
    <x v="0"/>
    <x v="0"/>
    <x v="0"/>
  </r>
  <r>
    <x v="0"/>
    <x v="7"/>
    <x v="31"/>
    <x v="110"/>
    <x v="1"/>
    <n v="10958.63"/>
    <n v="7949.14"/>
    <n v="18907.77"/>
    <n v="38"/>
    <n v="0"/>
    <n v="0"/>
    <n v="0"/>
    <x v="0"/>
    <x v="0"/>
    <x v="0"/>
    <x v="0"/>
    <x v="0"/>
    <x v="0"/>
    <x v="0"/>
    <x v="0"/>
    <x v="0"/>
    <x v="0"/>
  </r>
  <r>
    <x v="0"/>
    <x v="7"/>
    <x v="31"/>
    <x v="111"/>
    <x v="1"/>
    <n v="5350.98"/>
    <n v="26346.37"/>
    <n v="31697.35"/>
    <n v="41"/>
    <n v="0"/>
    <n v="0"/>
    <n v="0"/>
    <x v="0"/>
    <x v="0"/>
    <x v="0"/>
    <x v="0"/>
    <x v="0"/>
    <x v="0"/>
    <x v="0"/>
    <x v="0"/>
    <x v="0"/>
    <x v="0"/>
  </r>
  <r>
    <x v="0"/>
    <x v="7"/>
    <x v="31"/>
    <x v="128"/>
    <x v="1"/>
    <n v="3649.3"/>
    <n v="2069.3000000000002"/>
    <n v="5718.6"/>
    <n v="6"/>
    <e v="#N/A"/>
    <e v="#N/A"/>
    <n v="0"/>
    <x v="0"/>
    <x v="0"/>
    <x v="0"/>
    <x v="0"/>
    <x v="0"/>
    <x v="0"/>
    <x v="0"/>
    <x v="0"/>
    <x v="0"/>
    <x v="0"/>
  </r>
  <r>
    <x v="0"/>
    <x v="7"/>
    <x v="31"/>
    <x v="112"/>
    <x v="1"/>
    <n v="2763.16"/>
    <n v="8362.7199999999993"/>
    <n v="11125.88"/>
    <n v="30"/>
    <n v="13950"/>
    <n v="139500"/>
    <n v="0.8"/>
    <x v="0"/>
    <x v="0"/>
    <x v="0"/>
    <x v="0"/>
    <x v="0"/>
    <x v="0"/>
    <x v="0"/>
    <x v="0"/>
    <x v="0"/>
    <x v="0"/>
  </r>
  <r>
    <x v="0"/>
    <x v="7"/>
    <x v="32"/>
    <x v="113"/>
    <x v="1"/>
    <n v="0"/>
    <n v="0"/>
    <n v="0"/>
    <n v="0"/>
    <n v="5177"/>
    <n v="36239"/>
    <n v="0"/>
    <x v="0"/>
    <x v="0"/>
    <x v="0"/>
    <x v="0"/>
    <x v="0"/>
    <x v="0"/>
    <x v="0"/>
    <x v="0"/>
    <x v="0"/>
    <x v="0"/>
  </r>
  <r>
    <x v="0"/>
    <x v="7"/>
    <x v="32"/>
    <x v="114"/>
    <x v="1"/>
    <n v="0"/>
    <n v="0"/>
    <n v="0"/>
    <n v="0"/>
    <n v="31000"/>
    <n v="217000"/>
    <n v="0"/>
    <x v="0"/>
    <x v="0"/>
    <x v="0"/>
    <x v="0"/>
    <x v="0"/>
    <x v="0"/>
    <x v="0"/>
    <x v="0"/>
    <x v="0"/>
    <x v="0"/>
  </r>
  <r>
    <x v="0"/>
    <x v="7"/>
    <x v="32"/>
    <x v="115"/>
    <x v="1"/>
    <n v="0"/>
    <n v="0"/>
    <n v="0"/>
    <n v="0"/>
    <n v="0"/>
    <n v="0"/>
    <n v="0"/>
    <x v="0"/>
    <x v="0"/>
    <x v="0"/>
    <x v="0"/>
    <x v="0"/>
    <x v="0"/>
    <x v="0"/>
    <x v="0"/>
    <x v="0"/>
    <x v="0"/>
  </r>
  <r>
    <x v="0"/>
    <x v="7"/>
    <x v="32"/>
    <x v="116"/>
    <x v="1"/>
    <n v="0"/>
    <n v="0"/>
    <n v="0"/>
    <n v="0"/>
    <n v="0"/>
    <n v="0"/>
    <n v="0"/>
    <x v="0"/>
    <x v="0"/>
    <x v="0"/>
    <x v="0"/>
    <x v="0"/>
    <x v="0"/>
    <x v="0"/>
    <x v="0"/>
    <x v="0"/>
    <x v="0"/>
  </r>
  <r>
    <x v="0"/>
    <x v="7"/>
    <x v="32"/>
    <x v="132"/>
    <x v="1"/>
    <n v="0"/>
    <n v="0"/>
    <n v="0"/>
    <n v="0"/>
    <e v="#N/A"/>
    <e v="#N/A"/>
    <n v="0"/>
    <x v="0"/>
    <x v="0"/>
    <x v="0"/>
    <x v="0"/>
    <x v="0"/>
    <x v="0"/>
    <x v="0"/>
    <x v="0"/>
    <x v="0"/>
    <x v="0"/>
  </r>
  <r>
    <x v="0"/>
    <x v="7"/>
    <x v="33"/>
    <x v="117"/>
    <x v="1"/>
    <n v="0"/>
    <n v="0"/>
    <n v="0"/>
    <n v="0"/>
    <n v="0"/>
    <n v="0"/>
    <n v="0"/>
    <x v="0"/>
    <x v="0"/>
    <x v="0"/>
    <x v="0"/>
    <x v="0"/>
    <x v="0"/>
    <x v="0"/>
    <x v="0"/>
    <x v="0"/>
    <x v="0"/>
  </r>
  <r>
    <x v="0"/>
    <x v="7"/>
    <x v="33"/>
    <x v="118"/>
    <x v="1"/>
    <n v="0"/>
    <n v="0"/>
    <n v="0"/>
    <n v="0"/>
    <n v="0"/>
    <n v="0"/>
    <n v="0"/>
    <x v="0"/>
    <x v="0"/>
    <x v="0"/>
    <x v="0"/>
    <x v="0"/>
    <x v="0"/>
    <x v="0"/>
    <x v="0"/>
    <x v="0"/>
    <x v="0"/>
  </r>
  <r>
    <x v="0"/>
    <x v="7"/>
    <x v="33"/>
    <x v="143"/>
    <x v="1"/>
    <n v="0"/>
    <n v="0"/>
    <n v="0"/>
    <n v="0"/>
    <e v="#N/A"/>
    <e v="#N/A"/>
    <n v="0"/>
    <x v="0"/>
    <x v="0"/>
    <x v="0"/>
    <x v="0"/>
    <x v="0"/>
    <x v="0"/>
    <x v="0"/>
    <x v="0"/>
    <x v="0"/>
    <x v="0"/>
  </r>
  <r>
    <x v="0"/>
    <x v="7"/>
    <x v="33"/>
    <x v="149"/>
    <x v="1"/>
    <n v="0"/>
    <n v="0"/>
    <n v="0"/>
    <n v="0"/>
    <e v="#N/A"/>
    <e v="#N/A"/>
    <n v="0"/>
    <x v="0"/>
    <x v="0"/>
    <x v="0"/>
    <x v="0"/>
    <x v="0"/>
    <x v="0"/>
    <x v="0"/>
    <x v="0"/>
    <x v="0"/>
    <x v="0"/>
  </r>
  <r>
    <x v="0"/>
    <x v="7"/>
    <x v="0"/>
    <x v="0"/>
    <x v="2"/>
    <n v="1657.41"/>
    <n v="3044.19"/>
    <n v="4701.6000000000004"/>
    <n v="39"/>
    <n v="24475"/>
    <n v="171325"/>
    <n v="0.19"/>
    <x v="0"/>
    <x v="0"/>
    <x v="0"/>
    <x v="0"/>
    <x v="0"/>
    <x v="0"/>
    <x v="0"/>
    <x v="0"/>
    <x v="0"/>
    <x v="0"/>
  </r>
  <r>
    <x v="0"/>
    <x v="7"/>
    <x v="0"/>
    <x v="1"/>
    <x v="2"/>
    <n v="10275.040000000001"/>
    <n v="7548.35"/>
    <n v="17823.39"/>
    <n v="153"/>
    <n v="24383"/>
    <n v="170681"/>
    <n v="0.73"/>
    <x v="0"/>
    <x v="0"/>
    <x v="0"/>
    <x v="0"/>
    <x v="0"/>
    <x v="0"/>
    <x v="0"/>
    <x v="0"/>
    <x v="0"/>
    <x v="0"/>
  </r>
  <r>
    <x v="0"/>
    <x v="7"/>
    <x v="0"/>
    <x v="150"/>
    <x v="2"/>
    <n v="0"/>
    <n v="0"/>
    <n v="0"/>
    <n v="0"/>
    <e v="#N/A"/>
    <e v="#N/A"/>
    <n v="0"/>
    <x v="0"/>
    <x v="0"/>
    <x v="0"/>
    <x v="0"/>
    <x v="0"/>
    <x v="0"/>
    <x v="0"/>
    <x v="0"/>
    <x v="0"/>
    <x v="0"/>
  </r>
  <r>
    <x v="0"/>
    <x v="7"/>
    <x v="0"/>
    <x v="3"/>
    <x v="2"/>
    <n v="25888.49"/>
    <n v="23933.11"/>
    <n v="49821.600000000006"/>
    <n v="378"/>
    <n v="8437"/>
    <n v="59059"/>
    <n v="5.91"/>
    <x v="0"/>
    <x v="0"/>
    <x v="0"/>
    <x v="0"/>
    <x v="0"/>
    <x v="0"/>
    <x v="0"/>
    <x v="0"/>
    <x v="0"/>
    <x v="0"/>
  </r>
  <r>
    <x v="0"/>
    <x v="7"/>
    <x v="0"/>
    <x v="4"/>
    <x v="2"/>
    <n v="22937.05"/>
    <n v="15481.42"/>
    <n v="38418.47"/>
    <n v="321"/>
    <n v="8437"/>
    <n v="59059"/>
    <n v="4.55"/>
    <x v="0"/>
    <x v="0"/>
    <x v="0"/>
    <x v="0"/>
    <x v="0"/>
    <x v="0"/>
    <x v="0"/>
    <x v="0"/>
    <x v="0"/>
    <x v="0"/>
  </r>
  <r>
    <x v="0"/>
    <x v="7"/>
    <x v="0"/>
    <x v="7"/>
    <x v="2"/>
    <n v="21682.9"/>
    <n v="8486.14"/>
    <n v="30169.040000000001"/>
    <n v="216"/>
    <n v="5821"/>
    <n v="40747"/>
    <n v="5.18"/>
    <x v="0"/>
    <x v="0"/>
    <x v="0"/>
    <x v="0"/>
    <x v="0"/>
    <x v="0"/>
    <x v="0"/>
    <x v="0"/>
    <x v="0"/>
    <x v="0"/>
  </r>
  <r>
    <x v="0"/>
    <x v="7"/>
    <x v="0"/>
    <x v="8"/>
    <x v="2"/>
    <n v="30643.22"/>
    <n v="24807.040000000001"/>
    <n v="55450.26"/>
    <n v="426"/>
    <n v="0"/>
    <n v="0"/>
    <n v="0"/>
    <x v="0"/>
    <x v="0"/>
    <x v="0"/>
    <x v="0"/>
    <x v="0"/>
    <x v="0"/>
    <x v="0"/>
    <x v="0"/>
    <x v="0"/>
    <x v="0"/>
  </r>
  <r>
    <x v="0"/>
    <x v="7"/>
    <x v="0"/>
    <x v="119"/>
    <x v="2"/>
    <n v="820.33"/>
    <n v="11250.2"/>
    <n v="12070.53"/>
    <n v="120"/>
    <e v="#N/A"/>
    <e v="#N/A"/>
    <n v="0"/>
    <x v="0"/>
    <x v="0"/>
    <x v="0"/>
    <x v="0"/>
    <x v="0"/>
    <x v="0"/>
    <x v="0"/>
    <x v="0"/>
    <x v="0"/>
    <x v="0"/>
  </r>
  <r>
    <x v="0"/>
    <x v="7"/>
    <x v="0"/>
    <x v="134"/>
    <x v="2"/>
    <n v="23998.78"/>
    <n v="18071.37"/>
    <n v="42070.149999999994"/>
    <n v="335"/>
    <e v="#N/A"/>
    <e v="#N/A"/>
    <n v="0"/>
    <x v="0"/>
    <x v="0"/>
    <x v="0"/>
    <x v="0"/>
    <x v="0"/>
    <x v="0"/>
    <x v="0"/>
    <x v="0"/>
    <x v="0"/>
    <x v="0"/>
  </r>
  <r>
    <x v="0"/>
    <x v="7"/>
    <x v="0"/>
    <x v="135"/>
    <x v="2"/>
    <n v="32922.43"/>
    <n v="18813.810000000001"/>
    <n v="51736.240000000005"/>
    <n v="403"/>
    <e v="#N/A"/>
    <e v="#N/A"/>
    <n v="0"/>
    <x v="0"/>
    <x v="0"/>
    <x v="0"/>
    <x v="0"/>
    <x v="0"/>
    <x v="0"/>
    <x v="0"/>
    <x v="0"/>
    <x v="0"/>
    <x v="0"/>
  </r>
  <r>
    <x v="0"/>
    <x v="7"/>
    <x v="0"/>
    <x v="144"/>
    <x v="2"/>
    <n v="18312.349999999999"/>
    <n v="12463.51"/>
    <n v="30775.86"/>
    <n v="294"/>
    <e v="#N/A"/>
    <e v="#N/A"/>
    <n v="0"/>
    <x v="0"/>
    <x v="0"/>
    <x v="0"/>
    <x v="0"/>
    <x v="0"/>
    <x v="0"/>
    <x v="0"/>
    <x v="0"/>
    <x v="0"/>
    <x v="0"/>
  </r>
  <r>
    <x v="0"/>
    <x v="7"/>
    <x v="0"/>
    <x v="151"/>
    <x v="2"/>
    <n v="0"/>
    <n v="0"/>
    <n v="0"/>
    <n v="0"/>
    <e v="#N/A"/>
    <e v="#N/A"/>
    <n v="0"/>
    <x v="0"/>
    <x v="0"/>
    <x v="0"/>
    <x v="0"/>
    <x v="0"/>
    <x v="0"/>
    <x v="0"/>
    <x v="0"/>
    <x v="0"/>
    <x v="0"/>
  </r>
  <r>
    <x v="0"/>
    <x v="7"/>
    <x v="1"/>
    <x v="9"/>
    <x v="2"/>
    <n v="24093.79"/>
    <n v="25213.32"/>
    <n v="49307.11"/>
    <n v="435"/>
    <n v="0"/>
    <n v="0"/>
    <n v="0"/>
    <x v="0"/>
    <x v="0"/>
    <x v="0"/>
    <x v="0"/>
    <x v="0"/>
    <x v="0"/>
    <x v="0"/>
    <x v="0"/>
    <x v="0"/>
    <x v="0"/>
  </r>
  <r>
    <x v="0"/>
    <x v="7"/>
    <x v="1"/>
    <x v="10"/>
    <x v="2"/>
    <n v="661.64"/>
    <n v="1490.57"/>
    <n v="2152.21"/>
    <n v="23"/>
    <n v="44423"/>
    <n v="310961"/>
    <n v="0.05"/>
    <x v="0"/>
    <x v="0"/>
    <x v="0"/>
    <x v="0"/>
    <x v="0"/>
    <x v="0"/>
    <x v="0"/>
    <x v="0"/>
    <x v="0"/>
    <x v="0"/>
  </r>
  <r>
    <x v="0"/>
    <x v="7"/>
    <x v="1"/>
    <x v="78"/>
    <x v="2"/>
    <n v="4081.82"/>
    <n v="2583.6799999999998"/>
    <n v="6665.5"/>
    <n v="29"/>
    <n v="20677"/>
    <n v="144739"/>
    <n v="0.32"/>
    <x v="0"/>
    <x v="0"/>
    <x v="0"/>
    <x v="0"/>
    <x v="0"/>
    <x v="0"/>
    <x v="0"/>
    <x v="0"/>
    <x v="0"/>
    <x v="0"/>
  </r>
  <r>
    <x v="0"/>
    <x v="7"/>
    <x v="1"/>
    <x v="11"/>
    <x v="2"/>
    <n v="0"/>
    <n v="0"/>
    <n v="0"/>
    <n v="0"/>
    <n v="31000"/>
    <n v="217000"/>
    <n v="0"/>
    <x v="0"/>
    <x v="0"/>
    <x v="0"/>
    <x v="0"/>
    <x v="0"/>
    <x v="0"/>
    <x v="0"/>
    <x v="0"/>
    <x v="0"/>
    <x v="0"/>
  </r>
  <r>
    <x v="0"/>
    <x v="7"/>
    <x v="1"/>
    <x v="12"/>
    <x v="2"/>
    <n v="11032.66"/>
    <n v="570.39"/>
    <n v="11603.05"/>
    <n v="47"/>
    <n v="0"/>
    <n v="0"/>
    <n v="0"/>
    <x v="0"/>
    <x v="0"/>
    <x v="0"/>
    <x v="0"/>
    <x v="0"/>
    <x v="0"/>
    <x v="0"/>
    <x v="0"/>
    <x v="0"/>
    <x v="0"/>
  </r>
  <r>
    <x v="0"/>
    <x v="7"/>
    <x v="1"/>
    <x v="13"/>
    <x v="2"/>
    <n v="0"/>
    <n v="0"/>
    <n v="0"/>
    <n v="0"/>
    <n v="0"/>
    <n v="0"/>
    <n v="0"/>
    <x v="0"/>
    <x v="0"/>
    <x v="0"/>
    <x v="0"/>
    <x v="0"/>
    <x v="0"/>
    <x v="0"/>
    <x v="0"/>
    <x v="0"/>
    <x v="0"/>
  </r>
  <r>
    <x v="0"/>
    <x v="7"/>
    <x v="1"/>
    <x v="14"/>
    <x v="2"/>
    <n v="5922.01"/>
    <n v="12628.23"/>
    <n v="18550.239999999998"/>
    <n v="157"/>
    <n v="29977"/>
    <n v="209839"/>
    <n v="0.62"/>
    <x v="0"/>
    <x v="0"/>
    <x v="0"/>
    <x v="0"/>
    <x v="0"/>
    <x v="0"/>
    <x v="0"/>
    <x v="0"/>
    <x v="0"/>
    <x v="0"/>
  </r>
  <r>
    <x v="0"/>
    <x v="7"/>
    <x v="1"/>
    <x v="86"/>
    <x v="2"/>
    <n v="4080.87"/>
    <n v="6224.55"/>
    <n v="10305.42"/>
    <n v="60"/>
    <n v="15500"/>
    <n v="108500"/>
    <n v="0.66"/>
    <x v="0"/>
    <x v="0"/>
    <x v="0"/>
    <x v="0"/>
    <x v="0"/>
    <x v="0"/>
    <x v="0"/>
    <x v="0"/>
    <x v="0"/>
    <x v="0"/>
  </r>
  <r>
    <x v="0"/>
    <x v="7"/>
    <x v="1"/>
    <x v="15"/>
    <x v="2"/>
    <n v="2301.98"/>
    <n v="2765.61"/>
    <n v="5067.59"/>
    <n v="35"/>
    <n v="0"/>
    <n v="0"/>
    <n v="0"/>
    <x v="0"/>
    <x v="0"/>
    <x v="0"/>
    <x v="0"/>
    <x v="0"/>
    <x v="0"/>
    <x v="0"/>
    <x v="0"/>
    <x v="0"/>
    <x v="0"/>
  </r>
  <r>
    <x v="0"/>
    <x v="7"/>
    <x v="1"/>
    <x v="146"/>
    <x v="2"/>
    <n v="709.2"/>
    <n v="0"/>
    <n v="709.2"/>
    <n v="5"/>
    <e v="#N/A"/>
    <e v="#N/A"/>
    <n v="0"/>
    <x v="0"/>
    <x v="0"/>
    <x v="0"/>
    <x v="0"/>
    <x v="0"/>
    <x v="0"/>
    <x v="0"/>
    <x v="0"/>
    <x v="0"/>
    <x v="0"/>
  </r>
  <r>
    <x v="0"/>
    <x v="7"/>
    <x v="2"/>
    <x v="16"/>
    <x v="2"/>
    <n v="137782.29999999999"/>
    <n v="153580.4"/>
    <n v="291362.69999999995"/>
    <n v="1976"/>
    <n v="43400"/>
    <n v="303800"/>
    <n v="6.71"/>
    <x v="0"/>
    <x v="0"/>
    <x v="0"/>
    <x v="0"/>
    <x v="0"/>
    <x v="0"/>
    <x v="0"/>
    <x v="0"/>
    <x v="0"/>
    <x v="0"/>
  </r>
  <r>
    <x v="0"/>
    <x v="7"/>
    <x v="2"/>
    <x v="17"/>
    <x v="2"/>
    <n v="105019.8"/>
    <n v="161016.70000000001"/>
    <n v="266036.5"/>
    <n v="2030"/>
    <n v="39277"/>
    <n v="274939"/>
    <n v="6.77"/>
    <x v="0"/>
    <x v="0"/>
    <x v="0"/>
    <x v="0"/>
    <x v="0"/>
    <x v="0"/>
    <x v="0"/>
    <x v="0"/>
    <x v="0"/>
    <x v="0"/>
  </r>
  <r>
    <x v="0"/>
    <x v="7"/>
    <x v="2"/>
    <x v="18"/>
    <x v="2"/>
    <n v="85716.91"/>
    <n v="192471.2"/>
    <n v="278188.11"/>
    <n v="1976"/>
    <n v="0"/>
    <n v="0"/>
    <n v="0"/>
    <x v="0"/>
    <x v="0"/>
    <x v="0"/>
    <x v="0"/>
    <x v="0"/>
    <x v="0"/>
    <x v="0"/>
    <x v="0"/>
    <x v="0"/>
    <x v="0"/>
  </r>
  <r>
    <x v="0"/>
    <x v="7"/>
    <x v="3"/>
    <x v="19"/>
    <x v="2"/>
    <n v="18621.25"/>
    <n v="18950.990000000002"/>
    <n v="37572.240000000005"/>
    <n v="302"/>
    <n v="31000"/>
    <n v="310000"/>
    <n v="1.21"/>
    <x v="0"/>
    <x v="0"/>
    <x v="0"/>
    <x v="0"/>
    <x v="0"/>
    <x v="0"/>
    <x v="0"/>
    <x v="0"/>
    <x v="0"/>
    <x v="0"/>
  </r>
  <r>
    <x v="0"/>
    <x v="7"/>
    <x v="3"/>
    <x v="20"/>
    <x v="2"/>
    <n v="3414.8"/>
    <n v="2427.84"/>
    <n v="5842.64"/>
    <n v="72"/>
    <n v="0"/>
    <n v="0"/>
    <n v="0"/>
    <x v="0"/>
    <x v="0"/>
    <x v="0"/>
    <x v="0"/>
    <x v="0"/>
    <x v="0"/>
    <x v="0"/>
    <x v="0"/>
    <x v="0"/>
    <x v="0"/>
  </r>
  <r>
    <x v="0"/>
    <x v="7"/>
    <x v="3"/>
    <x v="21"/>
    <x v="2"/>
    <n v="43446.82"/>
    <n v="67836.02"/>
    <n v="111282.84"/>
    <n v="899"/>
    <n v="62000"/>
    <n v="620000"/>
    <n v="1.79"/>
    <x v="0"/>
    <x v="0"/>
    <x v="0"/>
    <x v="0"/>
    <x v="0"/>
    <x v="0"/>
    <x v="0"/>
    <x v="0"/>
    <x v="0"/>
    <x v="0"/>
  </r>
  <r>
    <x v="0"/>
    <x v="7"/>
    <x v="3"/>
    <x v="147"/>
    <x v="2"/>
    <n v="3328.6"/>
    <n v="1281.42"/>
    <n v="4610.0200000000004"/>
    <n v="35"/>
    <e v="#N/A"/>
    <e v="#N/A"/>
    <n v="0"/>
    <x v="0"/>
    <x v="0"/>
    <x v="0"/>
    <x v="0"/>
    <x v="0"/>
    <x v="0"/>
    <x v="0"/>
    <x v="0"/>
    <x v="0"/>
    <x v="0"/>
  </r>
  <r>
    <x v="0"/>
    <x v="7"/>
    <x v="4"/>
    <x v="152"/>
    <x v="2"/>
    <n v="0"/>
    <n v="0"/>
    <n v="0"/>
    <n v="0"/>
    <e v="#N/A"/>
    <e v="#N/A"/>
    <n v="0"/>
    <x v="0"/>
    <x v="0"/>
    <x v="0"/>
    <x v="0"/>
    <x v="0"/>
    <x v="0"/>
    <x v="0"/>
    <x v="0"/>
    <x v="0"/>
    <x v="0"/>
  </r>
  <r>
    <x v="0"/>
    <x v="7"/>
    <x v="4"/>
    <x v="23"/>
    <x v="2"/>
    <n v="0"/>
    <n v="0"/>
    <n v="0"/>
    <n v="0"/>
    <n v="12710"/>
    <n v="88970"/>
    <n v="0"/>
    <x v="0"/>
    <x v="0"/>
    <x v="0"/>
    <x v="0"/>
    <x v="0"/>
    <x v="0"/>
    <x v="0"/>
    <x v="0"/>
    <x v="0"/>
    <x v="0"/>
  </r>
  <r>
    <x v="0"/>
    <x v="7"/>
    <x v="4"/>
    <x v="24"/>
    <x v="2"/>
    <n v="0"/>
    <n v="0"/>
    <n v="0"/>
    <n v="0"/>
    <n v="11377"/>
    <n v="79639"/>
    <n v="0"/>
    <x v="0"/>
    <x v="0"/>
    <x v="0"/>
    <x v="0"/>
    <x v="0"/>
    <x v="0"/>
    <x v="0"/>
    <x v="0"/>
    <x v="0"/>
    <x v="0"/>
  </r>
  <r>
    <x v="0"/>
    <x v="7"/>
    <x v="4"/>
    <x v="153"/>
    <x v="2"/>
    <n v="0"/>
    <n v="0"/>
    <n v="0"/>
    <n v="0"/>
    <e v="#N/A"/>
    <e v="#N/A"/>
    <n v="0"/>
    <x v="0"/>
    <x v="0"/>
    <x v="0"/>
    <x v="0"/>
    <x v="0"/>
    <x v="0"/>
    <x v="0"/>
    <x v="0"/>
    <x v="0"/>
    <x v="0"/>
  </r>
  <r>
    <x v="0"/>
    <x v="7"/>
    <x v="4"/>
    <x v="154"/>
    <x v="2"/>
    <n v="0"/>
    <n v="0"/>
    <n v="0"/>
    <n v="0"/>
    <e v="#N/A"/>
    <e v="#N/A"/>
    <n v="0"/>
    <x v="0"/>
    <x v="0"/>
    <x v="0"/>
    <x v="0"/>
    <x v="0"/>
    <x v="0"/>
    <x v="0"/>
    <x v="0"/>
    <x v="0"/>
    <x v="0"/>
  </r>
  <r>
    <x v="0"/>
    <x v="7"/>
    <x v="4"/>
    <x v="155"/>
    <x v="2"/>
    <n v="0"/>
    <n v="0"/>
    <n v="0"/>
    <n v="0"/>
    <e v="#N/A"/>
    <e v="#N/A"/>
    <n v="0"/>
    <x v="0"/>
    <x v="0"/>
    <x v="0"/>
    <x v="0"/>
    <x v="0"/>
    <x v="0"/>
    <x v="0"/>
    <x v="0"/>
    <x v="0"/>
    <x v="0"/>
  </r>
  <r>
    <x v="0"/>
    <x v="7"/>
    <x v="4"/>
    <x v="120"/>
    <x v="2"/>
    <n v="0"/>
    <n v="0"/>
    <n v="0"/>
    <n v="0"/>
    <e v="#N/A"/>
    <e v="#N/A"/>
    <n v="0"/>
    <x v="0"/>
    <x v="0"/>
    <x v="0"/>
    <x v="0"/>
    <x v="0"/>
    <x v="0"/>
    <x v="0"/>
    <x v="0"/>
    <x v="0"/>
    <x v="0"/>
  </r>
  <r>
    <x v="0"/>
    <x v="7"/>
    <x v="4"/>
    <x v="127"/>
    <x v="2"/>
    <n v="0"/>
    <n v="0"/>
    <n v="0"/>
    <n v="0"/>
    <e v="#N/A"/>
    <e v="#N/A"/>
    <n v="0"/>
    <x v="0"/>
    <x v="0"/>
    <x v="0"/>
    <x v="0"/>
    <x v="0"/>
    <x v="0"/>
    <x v="0"/>
    <x v="0"/>
    <x v="0"/>
    <x v="0"/>
  </r>
  <r>
    <x v="0"/>
    <x v="7"/>
    <x v="4"/>
    <x v="148"/>
    <x v="2"/>
    <n v="0"/>
    <n v="0"/>
    <n v="0"/>
    <n v="0"/>
    <e v="#N/A"/>
    <e v="#N/A"/>
    <n v="0"/>
    <x v="0"/>
    <x v="0"/>
    <x v="0"/>
    <x v="0"/>
    <x v="0"/>
    <x v="0"/>
    <x v="0"/>
    <x v="0"/>
    <x v="0"/>
    <x v="0"/>
  </r>
  <r>
    <x v="0"/>
    <x v="7"/>
    <x v="4"/>
    <x v="136"/>
    <x v="2"/>
    <n v="0"/>
    <n v="0"/>
    <n v="0"/>
    <n v="0"/>
    <e v="#N/A"/>
    <e v="#N/A"/>
    <n v="0"/>
    <x v="0"/>
    <x v="0"/>
    <x v="0"/>
    <x v="0"/>
    <x v="0"/>
    <x v="0"/>
    <x v="0"/>
    <x v="0"/>
    <x v="0"/>
    <x v="0"/>
  </r>
  <r>
    <x v="0"/>
    <x v="7"/>
    <x v="4"/>
    <x v="156"/>
    <x v="2"/>
    <n v="0"/>
    <n v="0"/>
    <n v="0"/>
    <n v="0"/>
    <e v="#N/A"/>
    <e v="#N/A"/>
    <n v="0"/>
    <x v="0"/>
    <x v="0"/>
    <x v="0"/>
    <x v="0"/>
    <x v="0"/>
    <x v="0"/>
    <x v="0"/>
    <x v="0"/>
    <x v="0"/>
    <x v="0"/>
  </r>
  <r>
    <x v="0"/>
    <x v="7"/>
    <x v="4"/>
    <x v="157"/>
    <x v="2"/>
    <n v="0"/>
    <n v="0"/>
    <n v="0"/>
    <n v="0"/>
    <e v="#N/A"/>
    <e v="#N/A"/>
    <n v="0"/>
    <x v="0"/>
    <x v="0"/>
    <x v="0"/>
    <x v="0"/>
    <x v="0"/>
    <x v="0"/>
    <x v="0"/>
    <x v="0"/>
    <x v="0"/>
    <x v="0"/>
  </r>
  <r>
    <x v="0"/>
    <x v="7"/>
    <x v="4"/>
    <x v="158"/>
    <x v="2"/>
    <n v="0"/>
    <n v="0"/>
    <n v="0"/>
    <n v="0"/>
    <e v="#N/A"/>
    <e v="#N/A"/>
    <n v="0"/>
    <x v="0"/>
    <x v="0"/>
    <x v="0"/>
    <x v="0"/>
    <x v="0"/>
    <x v="0"/>
    <x v="0"/>
    <x v="0"/>
    <x v="0"/>
    <x v="0"/>
  </r>
  <r>
    <x v="0"/>
    <x v="7"/>
    <x v="4"/>
    <x v="159"/>
    <x v="2"/>
    <n v="0"/>
    <n v="0"/>
    <n v="0"/>
    <n v="0"/>
    <e v="#N/A"/>
    <e v="#N/A"/>
    <n v="0"/>
    <x v="0"/>
    <x v="0"/>
    <x v="0"/>
    <x v="0"/>
    <x v="0"/>
    <x v="0"/>
    <x v="0"/>
    <x v="0"/>
    <x v="0"/>
    <x v="0"/>
  </r>
  <r>
    <x v="0"/>
    <x v="7"/>
    <x v="4"/>
    <x v="160"/>
    <x v="2"/>
    <n v="0"/>
    <n v="0"/>
    <n v="0"/>
    <n v="0"/>
    <e v="#N/A"/>
    <e v="#N/A"/>
    <n v="0"/>
    <x v="0"/>
    <x v="0"/>
    <x v="0"/>
    <x v="0"/>
    <x v="0"/>
    <x v="0"/>
    <x v="0"/>
    <x v="0"/>
    <x v="0"/>
    <x v="0"/>
  </r>
  <r>
    <x v="0"/>
    <x v="7"/>
    <x v="5"/>
    <x v="25"/>
    <x v="2"/>
    <n v="9.8800000000000008"/>
    <n v="39.520000000000003"/>
    <n v="49.400000000000006"/>
    <n v="1"/>
    <n v="0"/>
    <n v="0"/>
    <n v="0"/>
    <x v="0"/>
    <x v="0"/>
    <x v="0"/>
    <x v="0"/>
    <x v="0"/>
    <x v="0"/>
    <x v="0"/>
    <x v="0"/>
    <x v="0"/>
    <x v="0"/>
  </r>
  <r>
    <x v="0"/>
    <x v="7"/>
    <x v="5"/>
    <x v="26"/>
    <x v="2"/>
    <n v="0"/>
    <n v="0"/>
    <n v="0"/>
    <n v="0"/>
    <n v="0"/>
    <n v="0"/>
    <n v="0"/>
    <x v="0"/>
    <x v="0"/>
    <x v="0"/>
    <x v="0"/>
    <x v="0"/>
    <x v="0"/>
    <x v="0"/>
    <x v="0"/>
    <x v="0"/>
    <x v="0"/>
  </r>
  <r>
    <x v="0"/>
    <x v="7"/>
    <x v="5"/>
    <x v="27"/>
    <x v="2"/>
    <n v="310.5"/>
    <n v="1014"/>
    <n v="1324.5"/>
    <n v="8"/>
    <n v="16523"/>
    <n v="165230"/>
    <n v="0.08"/>
    <x v="0"/>
    <x v="0"/>
    <x v="0"/>
    <x v="0"/>
    <x v="0"/>
    <x v="0"/>
    <x v="0"/>
    <x v="0"/>
    <x v="0"/>
    <x v="0"/>
  </r>
  <r>
    <x v="0"/>
    <x v="7"/>
    <x v="5"/>
    <x v="29"/>
    <x v="2"/>
    <n v="65.7"/>
    <n v="0"/>
    <n v="65.7"/>
    <n v="1"/>
    <n v="0"/>
    <n v="0"/>
    <n v="0"/>
    <x v="0"/>
    <x v="0"/>
    <x v="0"/>
    <x v="0"/>
    <x v="0"/>
    <x v="0"/>
    <x v="0"/>
    <x v="0"/>
    <x v="0"/>
    <x v="0"/>
  </r>
  <r>
    <x v="0"/>
    <x v="7"/>
    <x v="6"/>
    <x v="30"/>
    <x v="2"/>
    <n v="3927.84"/>
    <n v="7995.92"/>
    <n v="11923.76"/>
    <n v="105"/>
    <n v="0"/>
    <n v="0"/>
    <n v="0"/>
    <x v="0"/>
    <x v="0"/>
    <x v="0"/>
    <x v="0"/>
    <x v="0"/>
    <x v="0"/>
    <x v="0"/>
    <x v="0"/>
    <x v="0"/>
    <x v="0"/>
  </r>
  <r>
    <x v="0"/>
    <x v="7"/>
    <x v="6"/>
    <x v="31"/>
    <x v="2"/>
    <n v="28312.04"/>
    <n v="39390.83"/>
    <n v="67702.87"/>
    <n v="474"/>
    <n v="34100"/>
    <n v="238700"/>
    <n v="1.99"/>
    <x v="0"/>
    <x v="0"/>
    <x v="0"/>
    <x v="0"/>
    <x v="0"/>
    <x v="0"/>
    <x v="0"/>
    <x v="0"/>
    <x v="0"/>
    <x v="0"/>
  </r>
  <r>
    <x v="0"/>
    <x v="7"/>
    <x v="6"/>
    <x v="32"/>
    <x v="2"/>
    <n v="22618.03"/>
    <n v="38592.36"/>
    <n v="61210.39"/>
    <n v="457"/>
    <n v="17577"/>
    <n v="123039"/>
    <n v="3.48"/>
    <x v="0"/>
    <x v="0"/>
    <x v="0"/>
    <x v="0"/>
    <x v="0"/>
    <x v="0"/>
    <x v="0"/>
    <x v="0"/>
    <x v="0"/>
    <x v="0"/>
  </r>
  <r>
    <x v="0"/>
    <x v="7"/>
    <x v="6"/>
    <x v="33"/>
    <x v="2"/>
    <n v="5831.15"/>
    <n v="6462.55"/>
    <n v="12293.7"/>
    <n v="99"/>
    <n v="0"/>
    <n v="0"/>
    <n v="0"/>
    <x v="0"/>
    <x v="0"/>
    <x v="0"/>
    <x v="0"/>
    <x v="0"/>
    <x v="0"/>
    <x v="0"/>
    <x v="0"/>
    <x v="0"/>
    <x v="0"/>
  </r>
  <r>
    <x v="0"/>
    <x v="7"/>
    <x v="6"/>
    <x v="140"/>
    <x v="2"/>
    <n v="1065.5999999999999"/>
    <n v="164.45"/>
    <n v="1230.05"/>
    <n v="10"/>
    <e v="#N/A"/>
    <e v="#N/A"/>
    <n v="0"/>
    <x v="0"/>
    <x v="0"/>
    <x v="0"/>
    <x v="0"/>
    <x v="0"/>
    <x v="0"/>
    <x v="0"/>
    <x v="0"/>
    <x v="0"/>
    <x v="0"/>
  </r>
  <r>
    <x v="0"/>
    <x v="7"/>
    <x v="7"/>
    <x v="34"/>
    <x v="2"/>
    <n v="32487.88"/>
    <n v="37209.58"/>
    <n v="69697.460000000006"/>
    <n v="501"/>
    <n v="67177"/>
    <n v="470239"/>
    <n v="1.04"/>
    <x v="0"/>
    <x v="0"/>
    <x v="0"/>
    <x v="0"/>
    <x v="0"/>
    <x v="0"/>
    <x v="0"/>
    <x v="0"/>
    <x v="0"/>
    <x v="0"/>
  </r>
  <r>
    <x v="0"/>
    <x v="7"/>
    <x v="8"/>
    <x v="35"/>
    <x v="2"/>
    <n v="9658.23"/>
    <n v="5031.71"/>
    <n v="14689.939999999999"/>
    <n v="67"/>
    <n v="0"/>
    <n v="0"/>
    <n v="0"/>
    <x v="0"/>
    <x v="0"/>
    <x v="0"/>
    <x v="0"/>
    <x v="0"/>
    <x v="0"/>
    <x v="0"/>
    <x v="0"/>
    <x v="0"/>
    <x v="0"/>
  </r>
  <r>
    <x v="0"/>
    <x v="7"/>
    <x v="8"/>
    <x v="36"/>
    <x v="2"/>
    <n v="34157.26"/>
    <n v="27203.52"/>
    <n v="61360.78"/>
    <n v="331"/>
    <n v="0"/>
    <n v="0"/>
    <n v="0"/>
    <x v="0"/>
    <x v="0"/>
    <x v="0"/>
    <x v="0"/>
    <x v="0"/>
    <x v="0"/>
    <x v="0"/>
    <x v="0"/>
    <x v="0"/>
    <x v="0"/>
  </r>
  <r>
    <x v="0"/>
    <x v="7"/>
    <x v="8"/>
    <x v="161"/>
    <x v="2"/>
    <n v="4655.3100000000004"/>
    <n v="10895.31"/>
    <n v="15550.619999999999"/>
    <n v="92"/>
    <e v="#N/A"/>
    <e v="#N/A"/>
    <n v="0"/>
    <x v="0"/>
    <x v="0"/>
    <x v="0"/>
    <x v="0"/>
    <x v="0"/>
    <x v="0"/>
    <x v="0"/>
    <x v="0"/>
    <x v="0"/>
    <x v="0"/>
  </r>
  <r>
    <x v="0"/>
    <x v="7"/>
    <x v="9"/>
    <x v="37"/>
    <x v="2"/>
    <n v="13113.17"/>
    <n v="3971.71"/>
    <n v="17084.88"/>
    <n v="127"/>
    <n v="32023"/>
    <n v="224161"/>
    <n v="0.53"/>
    <x v="0"/>
    <x v="0"/>
    <x v="0"/>
    <x v="0"/>
    <x v="0"/>
    <x v="0"/>
    <x v="0"/>
    <x v="0"/>
    <x v="0"/>
    <x v="0"/>
  </r>
  <r>
    <x v="0"/>
    <x v="7"/>
    <x v="9"/>
    <x v="38"/>
    <x v="2"/>
    <n v="0"/>
    <n v="0"/>
    <n v="0"/>
    <n v="0"/>
    <n v="0"/>
    <n v="0"/>
    <n v="0"/>
    <x v="0"/>
    <x v="0"/>
    <x v="0"/>
    <x v="0"/>
    <x v="0"/>
    <x v="0"/>
    <x v="0"/>
    <x v="0"/>
    <x v="0"/>
    <x v="0"/>
  </r>
  <r>
    <x v="0"/>
    <x v="7"/>
    <x v="9"/>
    <x v="39"/>
    <x v="2"/>
    <n v="12606.48"/>
    <n v="13629.55"/>
    <n v="26236.03"/>
    <n v="190"/>
    <n v="18352"/>
    <n v="128464"/>
    <n v="1.43"/>
    <x v="0"/>
    <x v="0"/>
    <x v="0"/>
    <x v="0"/>
    <x v="0"/>
    <x v="0"/>
    <x v="0"/>
    <x v="0"/>
    <x v="0"/>
    <x v="0"/>
  </r>
  <r>
    <x v="0"/>
    <x v="7"/>
    <x v="9"/>
    <x v="40"/>
    <x v="2"/>
    <n v="4259.76"/>
    <n v="1075.54"/>
    <n v="5335.3"/>
    <n v="30"/>
    <n v="28923"/>
    <n v="202461"/>
    <n v="0.18"/>
    <x v="0"/>
    <x v="0"/>
    <x v="0"/>
    <x v="0"/>
    <x v="0"/>
    <x v="0"/>
    <x v="0"/>
    <x v="0"/>
    <x v="0"/>
    <x v="0"/>
  </r>
  <r>
    <x v="0"/>
    <x v="7"/>
    <x v="9"/>
    <x v="41"/>
    <x v="2"/>
    <n v="1764.9"/>
    <n v="566.66999999999996"/>
    <n v="2331.5700000000002"/>
    <n v="21"/>
    <n v="0"/>
    <n v="0"/>
    <n v="0"/>
    <x v="0"/>
    <x v="0"/>
    <x v="0"/>
    <x v="0"/>
    <x v="0"/>
    <x v="0"/>
    <x v="0"/>
    <x v="0"/>
    <x v="0"/>
    <x v="0"/>
  </r>
  <r>
    <x v="0"/>
    <x v="7"/>
    <x v="10"/>
    <x v="42"/>
    <x v="2"/>
    <n v="1777.82"/>
    <n v="1126.51"/>
    <n v="2904.33"/>
    <n v="26"/>
    <n v="0"/>
    <n v="0"/>
    <n v="0"/>
    <x v="0"/>
    <x v="0"/>
    <x v="0"/>
    <x v="0"/>
    <x v="0"/>
    <x v="0"/>
    <x v="0"/>
    <x v="0"/>
    <x v="0"/>
    <x v="0"/>
  </r>
  <r>
    <x v="0"/>
    <x v="7"/>
    <x v="10"/>
    <x v="43"/>
    <x v="2"/>
    <n v="10858.87"/>
    <n v="2407.4899999999998"/>
    <n v="13266.36"/>
    <n v="131"/>
    <n v="0"/>
    <n v="0"/>
    <n v="0"/>
    <x v="0"/>
    <x v="0"/>
    <x v="0"/>
    <x v="0"/>
    <x v="0"/>
    <x v="0"/>
    <x v="0"/>
    <x v="0"/>
    <x v="0"/>
    <x v="0"/>
  </r>
  <r>
    <x v="0"/>
    <x v="7"/>
    <x v="10"/>
    <x v="44"/>
    <x v="2"/>
    <n v="2227.98"/>
    <n v="3231.86"/>
    <n v="5459.84"/>
    <n v="47"/>
    <n v="23777"/>
    <n v="237770"/>
    <n v="0.23"/>
    <x v="0"/>
    <x v="0"/>
    <x v="0"/>
    <x v="0"/>
    <x v="0"/>
    <x v="0"/>
    <x v="0"/>
    <x v="0"/>
    <x v="0"/>
    <x v="0"/>
  </r>
  <r>
    <x v="0"/>
    <x v="7"/>
    <x v="10"/>
    <x v="45"/>
    <x v="2"/>
    <n v="8980.3700000000008"/>
    <n v="3488.76"/>
    <n v="12469.130000000001"/>
    <n v="104"/>
    <n v="0"/>
    <n v="0"/>
    <n v="0"/>
    <x v="0"/>
    <x v="0"/>
    <x v="0"/>
    <x v="0"/>
    <x v="0"/>
    <x v="0"/>
    <x v="0"/>
    <x v="0"/>
    <x v="0"/>
    <x v="0"/>
  </r>
  <r>
    <x v="0"/>
    <x v="7"/>
    <x v="10"/>
    <x v="46"/>
    <x v="2"/>
    <n v="14518.25"/>
    <n v="5165.33"/>
    <n v="19683.580000000002"/>
    <n v="174"/>
    <n v="0"/>
    <n v="0"/>
    <n v="0"/>
    <x v="0"/>
    <x v="0"/>
    <x v="0"/>
    <x v="0"/>
    <x v="0"/>
    <x v="0"/>
    <x v="0"/>
    <x v="0"/>
    <x v="0"/>
    <x v="0"/>
  </r>
  <r>
    <x v="0"/>
    <x v="7"/>
    <x v="10"/>
    <x v="47"/>
    <x v="2"/>
    <n v="8841.5300000000007"/>
    <n v="5005.5"/>
    <n v="13847.03"/>
    <n v="91"/>
    <n v="0"/>
    <n v="0"/>
    <n v="0"/>
    <x v="0"/>
    <x v="0"/>
    <x v="0"/>
    <x v="0"/>
    <x v="0"/>
    <x v="0"/>
    <x v="0"/>
    <x v="0"/>
    <x v="0"/>
    <x v="0"/>
  </r>
  <r>
    <x v="0"/>
    <x v="7"/>
    <x v="10"/>
    <x v="48"/>
    <x v="2"/>
    <n v="4000.88"/>
    <n v="1132.54"/>
    <n v="5133.42"/>
    <n v="48"/>
    <n v="33077"/>
    <n v="330770"/>
    <n v="0.16"/>
    <x v="0"/>
    <x v="0"/>
    <x v="0"/>
    <x v="0"/>
    <x v="0"/>
    <x v="0"/>
    <x v="0"/>
    <x v="0"/>
    <x v="0"/>
    <x v="0"/>
  </r>
  <r>
    <x v="0"/>
    <x v="7"/>
    <x v="10"/>
    <x v="49"/>
    <x v="2"/>
    <n v="5881.12"/>
    <n v="5118.17"/>
    <n v="10999.29"/>
    <n v="102"/>
    <n v="67177"/>
    <n v="671770"/>
    <n v="0.16"/>
    <x v="0"/>
    <x v="0"/>
    <x v="0"/>
    <x v="0"/>
    <x v="0"/>
    <x v="0"/>
    <x v="0"/>
    <x v="0"/>
    <x v="0"/>
    <x v="0"/>
  </r>
  <r>
    <x v="0"/>
    <x v="7"/>
    <x v="10"/>
    <x v="50"/>
    <x v="2"/>
    <n v="1124.0999999999999"/>
    <n v="0"/>
    <n v="1124.0999999999999"/>
    <n v="12"/>
    <n v="36177"/>
    <n v="361770"/>
    <n v="0.03"/>
    <x v="0"/>
    <x v="0"/>
    <x v="0"/>
    <x v="0"/>
    <x v="0"/>
    <x v="0"/>
    <x v="0"/>
    <x v="0"/>
    <x v="0"/>
    <x v="0"/>
  </r>
  <r>
    <x v="0"/>
    <x v="7"/>
    <x v="10"/>
    <x v="51"/>
    <x v="2"/>
    <n v="0"/>
    <n v="0"/>
    <n v="0"/>
    <n v="0"/>
    <n v="14477"/>
    <n v="144770"/>
    <n v="0"/>
    <x v="0"/>
    <x v="0"/>
    <x v="0"/>
    <x v="0"/>
    <x v="0"/>
    <x v="0"/>
    <x v="0"/>
    <x v="0"/>
    <x v="0"/>
    <x v="0"/>
  </r>
  <r>
    <x v="0"/>
    <x v="7"/>
    <x v="11"/>
    <x v="52"/>
    <x v="2"/>
    <n v="642.37"/>
    <n v="1776.93"/>
    <n v="2419.3000000000002"/>
    <n v="19"/>
    <n v="0"/>
    <n v="0"/>
    <n v="0"/>
    <x v="0"/>
    <x v="0"/>
    <x v="0"/>
    <x v="0"/>
    <x v="0"/>
    <x v="0"/>
    <x v="0"/>
    <x v="0"/>
    <x v="0"/>
    <x v="0"/>
  </r>
  <r>
    <x v="0"/>
    <x v="7"/>
    <x v="12"/>
    <x v="53"/>
    <x v="2"/>
    <n v="0"/>
    <n v="0"/>
    <n v="0"/>
    <n v="0"/>
    <n v="0"/>
    <n v="0"/>
    <n v="0"/>
    <x v="0"/>
    <x v="0"/>
    <x v="0"/>
    <x v="0"/>
    <x v="0"/>
    <x v="0"/>
    <x v="0"/>
    <x v="0"/>
    <x v="0"/>
    <x v="0"/>
  </r>
  <r>
    <x v="0"/>
    <x v="7"/>
    <x v="12"/>
    <x v="55"/>
    <x v="2"/>
    <n v="0"/>
    <n v="0"/>
    <n v="0"/>
    <n v="0"/>
    <n v="0"/>
    <n v="0"/>
    <n v="0"/>
    <x v="0"/>
    <x v="0"/>
    <x v="0"/>
    <x v="0"/>
    <x v="0"/>
    <x v="0"/>
    <x v="0"/>
    <x v="0"/>
    <x v="0"/>
    <x v="0"/>
  </r>
  <r>
    <x v="0"/>
    <x v="7"/>
    <x v="13"/>
    <x v="56"/>
    <x v="2"/>
    <n v="0"/>
    <n v="0"/>
    <n v="0"/>
    <n v="0"/>
    <n v="0"/>
    <n v="0"/>
    <n v="0"/>
    <x v="0"/>
    <x v="0"/>
    <x v="0"/>
    <x v="0"/>
    <x v="0"/>
    <x v="0"/>
    <x v="0"/>
    <x v="0"/>
    <x v="0"/>
    <x v="0"/>
  </r>
  <r>
    <x v="0"/>
    <x v="7"/>
    <x v="13"/>
    <x v="57"/>
    <x v="2"/>
    <n v="1879.12"/>
    <n v="581.23"/>
    <n v="2460.35"/>
    <n v="19"/>
    <n v="24273"/>
    <n v="242730"/>
    <n v="0.1"/>
    <x v="0"/>
    <x v="0"/>
    <x v="0"/>
    <x v="0"/>
    <x v="0"/>
    <x v="0"/>
    <x v="0"/>
    <x v="0"/>
    <x v="0"/>
    <x v="0"/>
  </r>
  <r>
    <x v="0"/>
    <x v="7"/>
    <x v="13"/>
    <x v="58"/>
    <x v="2"/>
    <n v="7400.63"/>
    <n v="2323.6999999999998"/>
    <n v="9724.33"/>
    <n v="66"/>
    <n v="0"/>
    <n v="0"/>
    <n v="0"/>
    <x v="0"/>
    <x v="0"/>
    <x v="0"/>
    <x v="0"/>
    <x v="0"/>
    <x v="0"/>
    <x v="0"/>
    <x v="0"/>
    <x v="0"/>
    <x v="0"/>
  </r>
  <r>
    <x v="0"/>
    <x v="7"/>
    <x v="13"/>
    <x v="162"/>
    <x v="2"/>
    <n v="938.7"/>
    <n v="0"/>
    <n v="938.7"/>
    <n v="7"/>
    <e v="#N/A"/>
    <e v="#N/A"/>
    <n v="0"/>
    <x v="0"/>
    <x v="0"/>
    <x v="0"/>
    <x v="0"/>
    <x v="0"/>
    <x v="0"/>
    <x v="0"/>
    <x v="0"/>
    <x v="0"/>
    <x v="0"/>
  </r>
  <r>
    <x v="0"/>
    <x v="7"/>
    <x v="34"/>
    <x v="129"/>
    <x v="2"/>
    <n v="0"/>
    <n v="0"/>
    <n v="0"/>
    <n v="0"/>
    <e v="#N/A"/>
    <e v="#N/A"/>
    <n v="0"/>
    <x v="0"/>
    <x v="0"/>
    <x v="0"/>
    <x v="0"/>
    <x v="0"/>
    <x v="0"/>
    <x v="0"/>
    <x v="0"/>
    <x v="0"/>
    <x v="0"/>
  </r>
  <r>
    <x v="0"/>
    <x v="7"/>
    <x v="14"/>
    <x v="130"/>
    <x v="2"/>
    <n v="19250.11"/>
    <n v="177022.9"/>
    <n v="196273.01"/>
    <n v="1540"/>
    <e v="#N/A"/>
    <e v="#N/A"/>
    <n v="0"/>
    <x v="0"/>
    <x v="0"/>
    <x v="0"/>
    <x v="0"/>
    <x v="0"/>
    <x v="0"/>
    <x v="0"/>
    <x v="0"/>
    <x v="0"/>
    <x v="0"/>
  </r>
  <r>
    <x v="0"/>
    <x v="7"/>
    <x v="15"/>
    <x v="163"/>
    <x v="2"/>
    <n v="1107.9000000000001"/>
    <n v="1697.4"/>
    <n v="2805.3"/>
    <n v="8"/>
    <e v="#N/A"/>
    <e v="#N/A"/>
    <n v="0"/>
    <x v="0"/>
    <x v="0"/>
    <x v="0"/>
    <x v="0"/>
    <x v="0"/>
    <x v="0"/>
    <x v="0"/>
    <x v="0"/>
    <x v="0"/>
    <x v="0"/>
  </r>
  <r>
    <x v="0"/>
    <x v="7"/>
    <x v="16"/>
    <x v="61"/>
    <x v="2"/>
    <n v="2429.89"/>
    <n v="455.73"/>
    <n v="2885.62"/>
    <n v="20"/>
    <n v="0"/>
    <n v="0"/>
    <n v="0"/>
    <x v="0"/>
    <x v="0"/>
    <x v="0"/>
    <x v="0"/>
    <x v="0"/>
    <x v="0"/>
    <x v="0"/>
    <x v="0"/>
    <x v="0"/>
    <x v="0"/>
  </r>
  <r>
    <x v="0"/>
    <x v="7"/>
    <x v="17"/>
    <x v="62"/>
    <x v="2"/>
    <n v="25132.240000000002"/>
    <n v="26624.34"/>
    <n v="51756.58"/>
    <n v="439"/>
    <n v="0"/>
    <n v="0"/>
    <n v="0"/>
    <x v="0"/>
    <x v="0"/>
    <x v="0"/>
    <x v="0"/>
    <x v="0"/>
    <x v="0"/>
    <x v="0"/>
    <x v="0"/>
    <x v="0"/>
    <x v="0"/>
  </r>
  <r>
    <x v="0"/>
    <x v="7"/>
    <x v="17"/>
    <x v="63"/>
    <x v="2"/>
    <n v="8751.83"/>
    <n v="8720.1"/>
    <n v="17471.93"/>
    <n v="142"/>
    <n v="0"/>
    <n v="0"/>
    <n v="0"/>
    <x v="0"/>
    <x v="0"/>
    <x v="0"/>
    <x v="0"/>
    <x v="0"/>
    <x v="0"/>
    <x v="0"/>
    <x v="0"/>
    <x v="0"/>
    <x v="0"/>
  </r>
  <r>
    <x v="0"/>
    <x v="7"/>
    <x v="18"/>
    <x v="64"/>
    <x v="2"/>
    <n v="28529.31"/>
    <n v="100050.1"/>
    <n v="128579.41"/>
    <n v="1133"/>
    <n v="22723"/>
    <n v="159061"/>
    <n v="5.66"/>
    <x v="0"/>
    <x v="0"/>
    <x v="0"/>
    <x v="0"/>
    <x v="0"/>
    <x v="0"/>
    <x v="0"/>
    <x v="0"/>
    <x v="0"/>
    <x v="0"/>
  </r>
  <r>
    <x v="0"/>
    <x v="7"/>
    <x v="18"/>
    <x v="65"/>
    <x v="2"/>
    <n v="1354.51"/>
    <n v="3509.06"/>
    <n v="4863.57"/>
    <n v="40"/>
    <n v="0"/>
    <n v="0"/>
    <n v="0"/>
    <x v="0"/>
    <x v="0"/>
    <x v="0"/>
    <x v="0"/>
    <x v="0"/>
    <x v="0"/>
    <x v="0"/>
    <x v="0"/>
    <x v="0"/>
    <x v="0"/>
  </r>
  <r>
    <x v="0"/>
    <x v="7"/>
    <x v="18"/>
    <x v="164"/>
    <x v="2"/>
    <n v="18965.34"/>
    <n v="50479.02"/>
    <n v="69444.36"/>
    <n v="600"/>
    <e v="#N/A"/>
    <e v="#N/A"/>
    <n v="0"/>
    <x v="0"/>
    <x v="0"/>
    <x v="0"/>
    <x v="0"/>
    <x v="0"/>
    <x v="0"/>
    <x v="0"/>
    <x v="0"/>
    <x v="0"/>
    <x v="0"/>
  </r>
  <r>
    <x v="0"/>
    <x v="7"/>
    <x v="19"/>
    <x v="66"/>
    <x v="2"/>
    <n v="17050.150000000001"/>
    <n v="9411.5300000000007"/>
    <n v="26461.68"/>
    <n v="191"/>
    <n v="0"/>
    <n v="0"/>
    <n v="0"/>
    <x v="0"/>
    <x v="0"/>
    <x v="0"/>
    <x v="0"/>
    <x v="0"/>
    <x v="0"/>
    <x v="0"/>
    <x v="0"/>
    <x v="0"/>
    <x v="0"/>
  </r>
  <r>
    <x v="0"/>
    <x v="7"/>
    <x v="20"/>
    <x v="67"/>
    <x v="2"/>
    <n v="71641.06"/>
    <n v="59761.37"/>
    <n v="131402.43"/>
    <n v="929"/>
    <n v="0"/>
    <n v="0"/>
    <n v="0"/>
    <x v="0"/>
    <x v="0"/>
    <x v="0"/>
    <x v="0"/>
    <x v="0"/>
    <x v="0"/>
    <x v="0"/>
    <x v="0"/>
    <x v="0"/>
    <x v="0"/>
  </r>
  <r>
    <x v="0"/>
    <x v="7"/>
    <x v="20"/>
    <x v="68"/>
    <x v="2"/>
    <n v="61766.81"/>
    <n v="53262.7"/>
    <n v="115029.51"/>
    <n v="526"/>
    <n v="0"/>
    <n v="0"/>
    <n v="0"/>
    <x v="0"/>
    <x v="0"/>
    <x v="0"/>
    <x v="0"/>
    <x v="0"/>
    <x v="0"/>
    <x v="0"/>
    <x v="0"/>
    <x v="0"/>
    <x v="0"/>
  </r>
  <r>
    <x v="0"/>
    <x v="7"/>
    <x v="21"/>
    <x v="69"/>
    <x v="2"/>
    <n v="29841.06"/>
    <n v="39519.99"/>
    <n v="69361.05"/>
    <n v="521"/>
    <n v="31000"/>
    <n v="310000"/>
    <n v="2.2400000000000002"/>
    <x v="0"/>
    <x v="0"/>
    <x v="0"/>
    <x v="0"/>
    <x v="0"/>
    <x v="0"/>
    <x v="0"/>
    <x v="0"/>
    <x v="0"/>
    <x v="0"/>
  </r>
  <r>
    <x v="0"/>
    <x v="7"/>
    <x v="21"/>
    <x v="70"/>
    <x v="2"/>
    <n v="27398.69"/>
    <n v="17149.669999999998"/>
    <n v="44548.36"/>
    <n v="361"/>
    <n v="62000"/>
    <n v="620000"/>
    <n v="0.72"/>
    <x v="0"/>
    <x v="0"/>
    <x v="0"/>
    <x v="0"/>
    <x v="0"/>
    <x v="0"/>
    <x v="0"/>
    <x v="0"/>
    <x v="0"/>
    <x v="0"/>
  </r>
  <r>
    <x v="0"/>
    <x v="7"/>
    <x v="21"/>
    <x v="71"/>
    <x v="2"/>
    <n v="1406.16"/>
    <n v="1346.44"/>
    <n v="2752.6000000000004"/>
    <n v="22"/>
    <n v="50623"/>
    <n v="506230"/>
    <n v="0.05"/>
    <x v="0"/>
    <x v="0"/>
    <x v="0"/>
    <x v="0"/>
    <x v="0"/>
    <x v="0"/>
    <x v="0"/>
    <x v="0"/>
    <x v="0"/>
    <x v="0"/>
  </r>
  <r>
    <x v="0"/>
    <x v="7"/>
    <x v="21"/>
    <x v="72"/>
    <x v="2"/>
    <n v="38243.96"/>
    <n v="33705.31"/>
    <n v="71949.26999999999"/>
    <n v="620"/>
    <n v="29977"/>
    <n v="299770"/>
    <n v="2.4"/>
    <x v="0"/>
    <x v="0"/>
    <x v="0"/>
    <x v="0"/>
    <x v="0"/>
    <x v="0"/>
    <x v="0"/>
    <x v="0"/>
    <x v="0"/>
    <x v="0"/>
  </r>
  <r>
    <x v="0"/>
    <x v="7"/>
    <x v="21"/>
    <x v="73"/>
    <x v="2"/>
    <n v="27230.16"/>
    <n v="26964"/>
    <n v="54194.16"/>
    <n v="440"/>
    <n v="27900"/>
    <n v="279000"/>
    <n v="1.94"/>
    <x v="0"/>
    <x v="0"/>
    <x v="0"/>
    <x v="0"/>
    <x v="0"/>
    <x v="0"/>
    <x v="0"/>
    <x v="0"/>
    <x v="0"/>
    <x v="0"/>
  </r>
  <r>
    <x v="0"/>
    <x v="7"/>
    <x v="21"/>
    <x v="137"/>
    <x v="2"/>
    <n v="20854.95"/>
    <n v="23775.72"/>
    <n v="44630.67"/>
    <n v="372"/>
    <e v="#N/A"/>
    <e v="#N/A"/>
    <n v="0"/>
    <x v="0"/>
    <x v="0"/>
    <x v="0"/>
    <x v="0"/>
    <x v="0"/>
    <x v="0"/>
    <x v="0"/>
    <x v="0"/>
    <x v="0"/>
    <x v="0"/>
  </r>
  <r>
    <x v="0"/>
    <x v="7"/>
    <x v="21"/>
    <x v="142"/>
    <x v="2"/>
    <n v="8314"/>
    <n v="6918.21"/>
    <n v="15232.21"/>
    <n v="115"/>
    <e v="#N/A"/>
    <e v="#N/A"/>
    <n v="0"/>
    <x v="0"/>
    <x v="0"/>
    <x v="0"/>
    <x v="0"/>
    <x v="0"/>
    <x v="0"/>
    <x v="0"/>
    <x v="0"/>
    <x v="0"/>
    <x v="0"/>
  </r>
  <r>
    <x v="0"/>
    <x v="7"/>
    <x v="22"/>
    <x v="74"/>
    <x v="2"/>
    <n v="4245.7700000000004"/>
    <n v="2448.75"/>
    <n v="6694.52"/>
    <n v="55"/>
    <n v="13423"/>
    <n v="134230"/>
    <n v="0.5"/>
    <x v="0"/>
    <x v="0"/>
    <x v="0"/>
    <x v="0"/>
    <x v="0"/>
    <x v="0"/>
    <x v="0"/>
    <x v="0"/>
    <x v="0"/>
    <x v="0"/>
  </r>
  <r>
    <x v="0"/>
    <x v="7"/>
    <x v="22"/>
    <x v="75"/>
    <x v="2"/>
    <n v="1215.76"/>
    <n v="1789.04"/>
    <n v="3004.8"/>
    <n v="22"/>
    <n v="14477"/>
    <n v="144770"/>
    <n v="0.21"/>
    <x v="0"/>
    <x v="0"/>
    <x v="0"/>
    <x v="0"/>
    <x v="0"/>
    <x v="0"/>
    <x v="0"/>
    <x v="0"/>
    <x v="0"/>
    <x v="0"/>
  </r>
  <r>
    <x v="0"/>
    <x v="7"/>
    <x v="22"/>
    <x v="76"/>
    <x v="2"/>
    <n v="399.6"/>
    <n v="0"/>
    <n v="399.6"/>
    <n v="2"/>
    <n v="13950"/>
    <n v="139500"/>
    <n v="0.03"/>
    <x v="0"/>
    <x v="0"/>
    <x v="0"/>
    <x v="0"/>
    <x v="0"/>
    <x v="0"/>
    <x v="0"/>
    <x v="0"/>
    <x v="0"/>
    <x v="0"/>
  </r>
  <r>
    <x v="0"/>
    <x v="7"/>
    <x v="22"/>
    <x v="121"/>
    <x v="2"/>
    <n v="3164.83"/>
    <n v="1606.64"/>
    <n v="4771.47"/>
    <n v="41"/>
    <e v="#N/A"/>
    <e v="#N/A"/>
    <n v="0"/>
    <x v="0"/>
    <x v="0"/>
    <x v="0"/>
    <x v="0"/>
    <x v="0"/>
    <x v="0"/>
    <x v="0"/>
    <x v="0"/>
    <x v="0"/>
    <x v="0"/>
  </r>
  <r>
    <x v="0"/>
    <x v="7"/>
    <x v="23"/>
    <x v="77"/>
    <x v="2"/>
    <n v="0"/>
    <n v="0"/>
    <n v="0"/>
    <n v="0"/>
    <n v="0"/>
    <n v="0"/>
    <n v="0"/>
    <x v="0"/>
    <x v="0"/>
    <x v="0"/>
    <x v="0"/>
    <x v="0"/>
    <x v="0"/>
    <x v="0"/>
    <x v="0"/>
    <x v="0"/>
    <x v="0"/>
  </r>
  <r>
    <x v="0"/>
    <x v="7"/>
    <x v="24"/>
    <x v="78"/>
    <x v="2"/>
    <n v="1548.21"/>
    <n v="1634.84"/>
    <n v="3183.05"/>
    <n v="26"/>
    <n v="20677"/>
    <n v="144739"/>
    <n v="0.15"/>
    <x v="0"/>
    <x v="0"/>
    <x v="0"/>
    <x v="0"/>
    <x v="0"/>
    <x v="0"/>
    <x v="0"/>
    <x v="0"/>
    <x v="0"/>
    <x v="0"/>
  </r>
  <r>
    <x v="0"/>
    <x v="7"/>
    <x v="24"/>
    <x v="79"/>
    <x v="2"/>
    <n v="0"/>
    <n v="0"/>
    <n v="0"/>
    <n v="0"/>
    <n v="20150"/>
    <n v="141050"/>
    <n v="0"/>
    <x v="0"/>
    <x v="0"/>
    <x v="0"/>
    <x v="0"/>
    <x v="0"/>
    <x v="0"/>
    <x v="0"/>
    <x v="0"/>
    <x v="0"/>
    <x v="0"/>
  </r>
  <r>
    <x v="0"/>
    <x v="7"/>
    <x v="24"/>
    <x v="81"/>
    <x v="2"/>
    <n v="0"/>
    <n v="0"/>
    <n v="0"/>
    <n v="0"/>
    <n v="18600"/>
    <n v="130200"/>
    <n v="0"/>
    <x v="0"/>
    <x v="0"/>
    <x v="0"/>
    <x v="0"/>
    <x v="0"/>
    <x v="0"/>
    <x v="0"/>
    <x v="0"/>
    <x v="0"/>
    <x v="0"/>
  </r>
  <r>
    <x v="0"/>
    <x v="7"/>
    <x v="24"/>
    <x v="82"/>
    <x v="2"/>
    <n v="601.20000000000005"/>
    <n v="1001.7"/>
    <n v="1602.9"/>
    <n v="14"/>
    <n v="18600"/>
    <n v="130200"/>
    <n v="0.09"/>
    <x v="0"/>
    <x v="0"/>
    <x v="0"/>
    <x v="0"/>
    <x v="0"/>
    <x v="0"/>
    <x v="0"/>
    <x v="0"/>
    <x v="0"/>
    <x v="0"/>
  </r>
  <r>
    <x v="0"/>
    <x v="7"/>
    <x v="24"/>
    <x v="122"/>
    <x v="2"/>
    <n v="210.6"/>
    <n v="282.75"/>
    <n v="493.35"/>
    <n v="6"/>
    <e v="#N/A"/>
    <e v="#N/A"/>
    <n v="0"/>
    <x v="0"/>
    <x v="0"/>
    <x v="0"/>
    <x v="0"/>
    <x v="0"/>
    <x v="0"/>
    <x v="0"/>
    <x v="0"/>
    <x v="0"/>
    <x v="0"/>
  </r>
  <r>
    <x v="0"/>
    <x v="7"/>
    <x v="24"/>
    <x v="123"/>
    <x v="2"/>
    <n v="0"/>
    <n v="0"/>
    <n v="0"/>
    <n v="0"/>
    <n v="29977"/>
    <n v="209839"/>
    <n v="0"/>
    <x v="0"/>
    <x v="0"/>
    <x v="0"/>
    <x v="0"/>
    <x v="0"/>
    <x v="0"/>
    <x v="0"/>
    <x v="0"/>
    <x v="0"/>
    <x v="0"/>
  </r>
  <r>
    <x v="0"/>
    <x v="7"/>
    <x v="24"/>
    <x v="85"/>
    <x v="2"/>
    <n v="0"/>
    <n v="0"/>
    <n v="0"/>
    <n v="0"/>
    <n v="0"/>
    <n v="0"/>
    <n v="0"/>
    <x v="0"/>
    <x v="0"/>
    <x v="0"/>
    <x v="0"/>
    <x v="0"/>
    <x v="0"/>
    <x v="0"/>
    <x v="0"/>
    <x v="0"/>
    <x v="0"/>
  </r>
  <r>
    <x v="0"/>
    <x v="7"/>
    <x v="24"/>
    <x v="131"/>
    <x v="2"/>
    <n v="0"/>
    <n v="0"/>
    <n v="0"/>
    <n v="0"/>
    <e v="#N/A"/>
    <e v="#N/A"/>
    <n v="0"/>
    <x v="0"/>
    <x v="0"/>
    <x v="0"/>
    <x v="0"/>
    <x v="0"/>
    <x v="0"/>
    <x v="0"/>
    <x v="0"/>
    <x v="0"/>
    <x v="0"/>
  </r>
  <r>
    <x v="0"/>
    <x v="7"/>
    <x v="24"/>
    <x v="86"/>
    <x v="2"/>
    <n v="2123.48"/>
    <n v="609.9"/>
    <n v="2733.38"/>
    <n v="18"/>
    <n v="15500"/>
    <n v="108500"/>
    <n v="0.18"/>
    <x v="0"/>
    <x v="0"/>
    <x v="0"/>
    <x v="0"/>
    <x v="0"/>
    <x v="0"/>
    <x v="0"/>
    <x v="0"/>
    <x v="0"/>
    <x v="0"/>
  </r>
  <r>
    <x v="0"/>
    <x v="7"/>
    <x v="24"/>
    <x v="165"/>
    <x v="2"/>
    <n v="0"/>
    <n v="0"/>
    <n v="0"/>
    <n v="0"/>
    <e v="#N/A"/>
    <e v="#N/A"/>
    <n v="0"/>
    <x v="0"/>
    <x v="0"/>
    <x v="0"/>
    <x v="0"/>
    <x v="0"/>
    <x v="0"/>
    <x v="0"/>
    <x v="0"/>
    <x v="0"/>
    <x v="0"/>
  </r>
  <r>
    <x v="0"/>
    <x v="7"/>
    <x v="26"/>
    <x v="87"/>
    <x v="2"/>
    <n v="0"/>
    <n v="0"/>
    <n v="0"/>
    <n v="0"/>
    <n v="4650"/>
    <n v="32550"/>
    <n v="0"/>
    <x v="0"/>
    <x v="0"/>
    <x v="0"/>
    <x v="0"/>
    <x v="0"/>
    <x v="0"/>
    <x v="0"/>
    <x v="0"/>
    <x v="0"/>
    <x v="0"/>
  </r>
  <r>
    <x v="0"/>
    <x v="7"/>
    <x v="26"/>
    <x v="88"/>
    <x v="2"/>
    <n v="0"/>
    <n v="0"/>
    <n v="0"/>
    <n v="0"/>
    <n v="4650"/>
    <n v="32550"/>
    <n v="0"/>
    <x v="0"/>
    <x v="0"/>
    <x v="0"/>
    <x v="0"/>
    <x v="0"/>
    <x v="0"/>
    <x v="0"/>
    <x v="0"/>
    <x v="0"/>
    <x v="0"/>
  </r>
  <r>
    <x v="0"/>
    <x v="7"/>
    <x v="27"/>
    <x v="89"/>
    <x v="2"/>
    <n v="0"/>
    <n v="0"/>
    <n v="0"/>
    <n v="0"/>
    <n v="6727"/>
    <n v="47089"/>
    <n v="0"/>
    <x v="0"/>
    <x v="0"/>
    <x v="0"/>
    <x v="0"/>
    <x v="0"/>
    <x v="0"/>
    <x v="0"/>
    <x v="0"/>
    <x v="0"/>
    <x v="0"/>
  </r>
  <r>
    <x v="0"/>
    <x v="7"/>
    <x v="27"/>
    <x v="90"/>
    <x v="2"/>
    <n v="0"/>
    <n v="0"/>
    <n v="0"/>
    <n v="0"/>
    <n v="6727"/>
    <n v="47089"/>
    <n v="0"/>
    <x v="0"/>
    <x v="0"/>
    <x v="0"/>
    <x v="0"/>
    <x v="0"/>
    <x v="0"/>
    <x v="0"/>
    <x v="0"/>
    <x v="0"/>
    <x v="0"/>
  </r>
  <r>
    <x v="0"/>
    <x v="7"/>
    <x v="27"/>
    <x v="91"/>
    <x v="2"/>
    <n v="0"/>
    <n v="0"/>
    <n v="0"/>
    <n v="0"/>
    <n v="6727"/>
    <n v="47089"/>
    <n v="0"/>
    <x v="0"/>
    <x v="0"/>
    <x v="0"/>
    <x v="0"/>
    <x v="0"/>
    <x v="0"/>
    <x v="0"/>
    <x v="0"/>
    <x v="0"/>
    <x v="0"/>
  </r>
  <r>
    <x v="0"/>
    <x v="7"/>
    <x v="28"/>
    <x v="92"/>
    <x v="2"/>
    <n v="20883.7"/>
    <n v="6203.34"/>
    <n v="27087.040000000001"/>
    <n v="86"/>
    <n v="0"/>
    <n v="0"/>
    <n v="0"/>
    <x v="0"/>
    <x v="0"/>
    <x v="0"/>
    <x v="0"/>
    <x v="0"/>
    <x v="0"/>
    <x v="0"/>
    <x v="0"/>
    <x v="0"/>
    <x v="0"/>
  </r>
  <r>
    <x v="0"/>
    <x v="7"/>
    <x v="36"/>
    <x v="166"/>
    <x v="2"/>
    <n v="0"/>
    <n v="0"/>
    <n v="0"/>
    <n v="0"/>
    <e v="#N/A"/>
    <e v="#N/A"/>
    <n v="0"/>
    <x v="0"/>
    <x v="0"/>
    <x v="0"/>
    <x v="0"/>
    <x v="0"/>
    <x v="0"/>
    <x v="0"/>
    <x v="0"/>
    <x v="0"/>
    <x v="0"/>
  </r>
  <r>
    <x v="0"/>
    <x v="7"/>
    <x v="29"/>
    <x v="93"/>
    <x v="2"/>
    <n v="414.1"/>
    <n v="955.34"/>
    <n v="1369.44"/>
    <n v="15"/>
    <n v="0"/>
    <n v="0"/>
    <n v="0"/>
    <x v="0"/>
    <x v="0"/>
    <x v="0"/>
    <x v="0"/>
    <x v="0"/>
    <x v="0"/>
    <x v="0"/>
    <x v="0"/>
    <x v="0"/>
    <x v="0"/>
  </r>
  <r>
    <x v="0"/>
    <x v="7"/>
    <x v="29"/>
    <x v="94"/>
    <x v="2"/>
    <n v="2598.84"/>
    <n v="2680.85"/>
    <n v="5279.6900000000005"/>
    <n v="51"/>
    <n v="0"/>
    <n v="0"/>
    <n v="0"/>
    <x v="0"/>
    <x v="0"/>
    <x v="0"/>
    <x v="0"/>
    <x v="0"/>
    <x v="0"/>
    <x v="0"/>
    <x v="0"/>
    <x v="0"/>
    <x v="0"/>
  </r>
  <r>
    <x v="0"/>
    <x v="7"/>
    <x v="29"/>
    <x v="95"/>
    <x v="2"/>
    <n v="88.99"/>
    <n v="6125.98"/>
    <n v="6214.9699999999993"/>
    <n v="59"/>
    <n v="0"/>
    <n v="0"/>
    <n v="0"/>
    <x v="0"/>
    <x v="0"/>
    <x v="0"/>
    <x v="0"/>
    <x v="0"/>
    <x v="0"/>
    <x v="0"/>
    <x v="0"/>
    <x v="0"/>
    <x v="0"/>
  </r>
  <r>
    <x v="0"/>
    <x v="7"/>
    <x v="29"/>
    <x v="124"/>
    <x v="2"/>
    <n v="13385.27"/>
    <n v="12107.93"/>
    <n v="25493.200000000001"/>
    <n v="231"/>
    <e v="#N/A"/>
    <e v="#N/A"/>
    <n v="0"/>
    <x v="0"/>
    <x v="0"/>
    <x v="0"/>
    <x v="0"/>
    <x v="0"/>
    <x v="0"/>
    <x v="0"/>
    <x v="0"/>
    <x v="0"/>
    <x v="0"/>
  </r>
  <r>
    <x v="0"/>
    <x v="7"/>
    <x v="29"/>
    <x v="96"/>
    <x v="2"/>
    <n v="16171.57"/>
    <n v="13233.62"/>
    <n v="29405.190000000002"/>
    <n v="268"/>
    <n v="0"/>
    <n v="0"/>
    <n v="0"/>
    <x v="0"/>
    <x v="0"/>
    <x v="0"/>
    <x v="0"/>
    <x v="0"/>
    <x v="0"/>
    <x v="0"/>
    <x v="0"/>
    <x v="0"/>
    <x v="0"/>
  </r>
  <r>
    <x v="0"/>
    <x v="7"/>
    <x v="29"/>
    <x v="97"/>
    <x v="2"/>
    <n v="4195.12"/>
    <n v="25104.68"/>
    <n v="29299.8"/>
    <n v="270"/>
    <n v="17577"/>
    <n v="175770"/>
    <n v="1.67"/>
    <x v="0"/>
    <x v="0"/>
    <x v="0"/>
    <x v="0"/>
    <x v="0"/>
    <x v="0"/>
    <x v="0"/>
    <x v="0"/>
    <x v="0"/>
    <x v="0"/>
  </r>
  <r>
    <x v="0"/>
    <x v="7"/>
    <x v="30"/>
    <x v="98"/>
    <x v="2"/>
    <n v="0"/>
    <n v="0"/>
    <n v="0"/>
    <n v="0"/>
    <n v="36177"/>
    <n v="253239"/>
    <n v="0"/>
    <x v="0"/>
    <x v="0"/>
    <x v="0"/>
    <x v="0"/>
    <x v="0"/>
    <x v="0"/>
    <x v="0"/>
    <x v="0"/>
    <x v="0"/>
    <x v="0"/>
  </r>
  <r>
    <x v="0"/>
    <x v="7"/>
    <x v="30"/>
    <x v="99"/>
    <x v="2"/>
    <n v="0"/>
    <n v="0"/>
    <n v="0"/>
    <n v="0"/>
    <n v="16027"/>
    <n v="112189"/>
    <n v="0"/>
    <x v="0"/>
    <x v="0"/>
    <x v="0"/>
    <x v="0"/>
    <x v="0"/>
    <x v="0"/>
    <x v="0"/>
    <x v="0"/>
    <x v="0"/>
    <x v="0"/>
  </r>
  <r>
    <x v="0"/>
    <x v="7"/>
    <x v="30"/>
    <x v="100"/>
    <x v="2"/>
    <n v="0"/>
    <n v="0"/>
    <n v="0"/>
    <n v="0"/>
    <n v="14477"/>
    <n v="101339"/>
    <n v="0"/>
    <x v="0"/>
    <x v="0"/>
    <x v="0"/>
    <x v="0"/>
    <x v="0"/>
    <x v="0"/>
    <x v="0"/>
    <x v="0"/>
    <x v="0"/>
    <x v="0"/>
  </r>
  <r>
    <x v="0"/>
    <x v="7"/>
    <x v="30"/>
    <x v="101"/>
    <x v="2"/>
    <n v="0"/>
    <n v="0"/>
    <n v="0"/>
    <n v="0"/>
    <n v="10323"/>
    <n v="72261"/>
    <n v="0"/>
    <x v="0"/>
    <x v="0"/>
    <x v="0"/>
    <x v="0"/>
    <x v="0"/>
    <x v="0"/>
    <x v="0"/>
    <x v="0"/>
    <x v="0"/>
    <x v="0"/>
  </r>
  <r>
    <x v="0"/>
    <x v="7"/>
    <x v="30"/>
    <x v="102"/>
    <x v="2"/>
    <n v="0"/>
    <n v="0"/>
    <n v="0"/>
    <n v="0"/>
    <n v="0"/>
    <n v="0"/>
    <n v="0"/>
    <x v="0"/>
    <x v="0"/>
    <x v="0"/>
    <x v="0"/>
    <x v="0"/>
    <x v="0"/>
    <x v="0"/>
    <x v="0"/>
    <x v="0"/>
    <x v="0"/>
  </r>
  <r>
    <x v="0"/>
    <x v="7"/>
    <x v="30"/>
    <x v="103"/>
    <x v="2"/>
    <n v="0"/>
    <n v="0"/>
    <n v="0"/>
    <n v="0"/>
    <n v="0"/>
    <n v="0"/>
    <n v="0"/>
    <x v="0"/>
    <x v="0"/>
    <x v="0"/>
    <x v="0"/>
    <x v="0"/>
    <x v="0"/>
    <x v="0"/>
    <x v="0"/>
    <x v="0"/>
    <x v="0"/>
  </r>
  <r>
    <x v="0"/>
    <x v="7"/>
    <x v="30"/>
    <x v="105"/>
    <x v="2"/>
    <n v="4712.26"/>
    <n v="1912.94"/>
    <n v="6625.2000000000007"/>
    <n v="34"/>
    <n v="0"/>
    <n v="0"/>
    <n v="0"/>
    <x v="0"/>
    <x v="0"/>
    <x v="0"/>
    <x v="0"/>
    <x v="0"/>
    <x v="0"/>
    <x v="0"/>
    <x v="0"/>
    <x v="0"/>
    <x v="0"/>
  </r>
  <r>
    <x v="0"/>
    <x v="7"/>
    <x v="30"/>
    <x v="106"/>
    <x v="2"/>
    <n v="0"/>
    <n v="323.05"/>
    <n v="323.05"/>
    <n v="3"/>
    <n v="17050"/>
    <n v="119350"/>
    <n v="0.02"/>
    <x v="0"/>
    <x v="0"/>
    <x v="0"/>
    <x v="0"/>
    <x v="0"/>
    <x v="0"/>
    <x v="0"/>
    <x v="0"/>
    <x v="0"/>
    <x v="0"/>
  </r>
  <r>
    <x v="0"/>
    <x v="7"/>
    <x v="30"/>
    <x v="138"/>
    <x v="2"/>
    <n v="0"/>
    <n v="0"/>
    <n v="0"/>
    <n v="0"/>
    <e v="#N/A"/>
    <e v="#N/A"/>
    <n v="0"/>
    <x v="0"/>
    <x v="0"/>
    <x v="0"/>
    <x v="0"/>
    <x v="0"/>
    <x v="0"/>
    <x v="0"/>
    <x v="0"/>
    <x v="0"/>
    <x v="0"/>
  </r>
  <r>
    <x v="0"/>
    <x v="7"/>
    <x v="31"/>
    <x v="107"/>
    <x v="2"/>
    <n v="3391.19"/>
    <n v="1165.54"/>
    <n v="4556.7299999999996"/>
    <n v="24"/>
    <n v="0"/>
    <n v="0"/>
    <n v="0"/>
    <x v="0"/>
    <x v="0"/>
    <x v="0"/>
    <x v="0"/>
    <x v="0"/>
    <x v="0"/>
    <x v="0"/>
    <x v="0"/>
    <x v="0"/>
    <x v="0"/>
  </r>
  <r>
    <x v="0"/>
    <x v="7"/>
    <x v="31"/>
    <x v="108"/>
    <x v="2"/>
    <n v="375.3"/>
    <n v="0"/>
    <n v="375.3"/>
    <n v="3"/>
    <n v="0"/>
    <n v="0"/>
    <n v="0"/>
    <x v="0"/>
    <x v="0"/>
    <x v="0"/>
    <x v="0"/>
    <x v="0"/>
    <x v="0"/>
    <x v="0"/>
    <x v="0"/>
    <x v="0"/>
    <x v="0"/>
  </r>
  <r>
    <x v="0"/>
    <x v="7"/>
    <x v="31"/>
    <x v="109"/>
    <x v="2"/>
    <n v="1086.19"/>
    <n v="149.69999999999999"/>
    <n v="1235.8900000000001"/>
    <n v="8"/>
    <n v="0"/>
    <n v="0"/>
    <n v="0"/>
    <x v="0"/>
    <x v="0"/>
    <x v="0"/>
    <x v="0"/>
    <x v="0"/>
    <x v="0"/>
    <x v="0"/>
    <x v="0"/>
    <x v="0"/>
    <x v="0"/>
  </r>
  <r>
    <x v="0"/>
    <x v="7"/>
    <x v="31"/>
    <x v="110"/>
    <x v="2"/>
    <n v="1935.09"/>
    <n v="1094.49"/>
    <n v="3029.58"/>
    <n v="19"/>
    <n v="0"/>
    <n v="0"/>
    <n v="0"/>
    <x v="0"/>
    <x v="0"/>
    <x v="0"/>
    <x v="0"/>
    <x v="0"/>
    <x v="0"/>
    <x v="0"/>
    <x v="0"/>
    <x v="0"/>
    <x v="0"/>
  </r>
  <r>
    <x v="0"/>
    <x v="7"/>
    <x v="31"/>
    <x v="111"/>
    <x v="2"/>
    <n v="845.1"/>
    <n v="186.75"/>
    <n v="1031.8499999999999"/>
    <n v="9"/>
    <n v="0"/>
    <n v="0"/>
    <n v="0"/>
    <x v="0"/>
    <x v="0"/>
    <x v="0"/>
    <x v="0"/>
    <x v="0"/>
    <x v="0"/>
    <x v="0"/>
    <x v="0"/>
    <x v="0"/>
    <x v="0"/>
  </r>
  <r>
    <x v="0"/>
    <x v="7"/>
    <x v="31"/>
    <x v="128"/>
    <x v="2"/>
    <n v="1202.4000000000001"/>
    <n v="906.1"/>
    <n v="2108.5"/>
    <n v="8"/>
    <e v="#N/A"/>
    <e v="#N/A"/>
    <n v="0"/>
    <x v="0"/>
    <x v="0"/>
    <x v="0"/>
    <x v="0"/>
    <x v="0"/>
    <x v="0"/>
    <x v="0"/>
    <x v="0"/>
    <x v="0"/>
    <x v="0"/>
  </r>
  <r>
    <x v="0"/>
    <x v="7"/>
    <x v="31"/>
    <x v="112"/>
    <x v="2"/>
    <n v="2539.2600000000002"/>
    <n v="2801.79"/>
    <n v="5341.05"/>
    <n v="31"/>
    <n v="13950"/>
    <n v="139500"/>
    <n v="0.38"/>
    <x v="0"/>
    <x v="0"/>
    <x v="0"/>
    <x v="0"/>
    <x v="0"/>
    <x v="0"/>
    <x v="0"/>
    <x v="0"/>
    <x v="0"/>
    <x v="0"/>
  </r>
  <r>
    <x v="0"/>
    <x v="7"/>
    <x v="32"/>
    <x v="113"/>
    <x v="2"/>
    <n v="249.86"/>
    <n v="1439.33"/>
    <n v="1689.19"/>
    <n v="18"/>
    <n v="5177"/>
    <n v="36239"/>
    <n v="0.33"/>
    <x v="0"/>
    <x v="0"/>
    <x v="0"/>
    <x v="0"/>
    <x v="0"/>
    <x v="0"/>
    <x v="0"/>
    <x v="0"/>
    <x v="0"/>
    <x v="0"/>
  </r>
  <r>
    <x v="0"/>
    <x v="7"/>
    <x v="32"/>
    <x v="114"/>
    <x v="2"/>
    <n v="0"/>
    <n v="0"/>
    <n v="0"/>
    <n v="0"/>
    <n v="31000"/>
    <n v="217000"/>
    <n v="0"/>
    <x v="0"/>
    <x v="0"/>
    <x v="0"/>
    <x v="0"/>
    <x v="0"/>
    <x v="0"/>
    <x v="0"/>
    <x v="0"/>
    <x v="0"/>
    <x v="0"/>
  </r>
  <r>
    <x v="0"/>
    <x v="7"/>
    <x v="32"/>
    <x v="115"/>
    <x v="2"/>
    <n v="0"/>
    <n v="0"/>
    <n v="0"/>
    <n v="0"/>
    <n v="0"/>
    <n v="0"/>
    <n v="0"/>
    <x v="0"/>
    <x v="0"/>
    <x v="0"/>
    <x v="0"/>
    <x v="0"/>
    <x v="0"/>
    <x v="0"/>
    <x v="0"/>
    <x v="0"/>
    <x v="0"/>
  </r>
  <r>
    <x v="0"/>
    <x v="7"/>
    <x v="32"/>
    <x v="116"/>
    <x v="2"/>
    <n v="88.11"/>
    <n v="306.39"/>
    <n v="394.5"/>
    <n v="4"/>
    <n v="0"/>
    <n v="0"/>
    <n v="0"/>
    <x v="0"/>
    <x v="0"/>
    <x v="0"/>
    <x v="0"/>
    <x v="0"/>
    <x v="0"/>
    <x v="0"/>
    <x v="0"/>
    <x v="0"/>
    <x v="0"/>
  </r>
  <r>
    <x v="0"/>
    <x v="7"/>
    <x v="32"/>
    <x v="132"/>
    <x v="2"/>
    <n v="0"/>
    <n v="0"/>
    <n v="0"/>
    <n v="0"/>
    <e v="#N/A"/>
    <e v="#N/A"/>
    <n v="0"/>
    <x v="0"/>
    <x v="0"/>
    <x v="0"/>
    <x v="0"/>
    <x v="0"/>
    <x v="0"/>
    <x v="0"/>
    <x v="0"/>
    <x v="0"/>
    <x v="0"/>
  </r>
  <r>
    <x v="0"/>
    <x v="7"/>
    <x v="33"/>
    <x v="117"/>
    <x v="2"/>
    <n v="9832.19"/>
    <n v="5050.3100000000004"/>
    <n v="14882.5"/>
    <n v="103"/>
    <n v="0"/>
    <n v="0"/>
    <n v="0"/>
    <x v="0"/>
    <x v="0"/>
    <x v="0"/>
    <x v="0"/>
    <x v="0"/>
    <x v="0"/>
    <x v="0"/>
    <x v="0"/>
    <x v="0"/>
    <x v="0"/>
  </r>
  <r>
    <x v="0"/>
    <x v="7"/>
    <x v="33"/>
    <x v="118"/>
    <x v="2"/>
    <n v="4079.86"/>
    <n v="13795.59"/>
    <n v="17875.45"/>
    <n v="149"/>
    <n v="0"/>
    <n v="0"/>
    <n v="0"/>
    <x v="0"/>
    <x v="0"/>
    <x v="0"/>
    <x v="0"/>
    <x v="0"/>
    <x v="0"/>
    <x v="0"/>
    <x v="0"/>
    <x v="0"/>
    <x v="0"/>
  </r>
  <r>
    <x v="0"/>
    <x v="7"/>
    <x v="33"/>
    <x v="143"/>
    <x v="2"/>
    <n v="3108.41"/>
    <n v="4231.0600000000004"/>
    <n v="7339.47"/>
    <n v="52"/>
    <e v="#N/A"/>
    <e v="#N/A"/>
    <n v="0"/>
    <x v="0"/>
    <x v="0"/>
    <x v="0"/>
    <x v="0"/>
    <x v="0"/>
    <x v="0"/>
    <x v="0"/>
    <x v="0"/>
    <x v="0"/>
    <x v="0"/>
  </r>
  <r>
    <x v="0"/>
    <x v="7"/>
    <x v="33"/>
    <x v="149"/>
    <x v="2"/>
    <n v="576.71"/>
    <n v="1609.17"/>
    <n v="2185.88"/>
    <n v="26"/>
    <e v="#N/A"/>
    <e v="#N/A"/>
    <n v="0"/>
    <x v="0"/>
    <x v="0"/>
    <x v="0"/>
    <x v="0"/>
    <x v="0"/>
    <x v="0"/>
    <x v="0"/>
    <x v="0"/>
    <x v="0"/>
    <x v="0"/>
  </r>
  <r>
    <x v="0"/>
    <x v="7"/>
    <x v="0"/>
    <x v="0"/>
    <x v="3"/>
    <n v="1781.06"/>
    <n v="2619.4"/>
    <n v="4400.46"/>
    <n v="91"/>
    <n v="24475"/>
    <n v="171325"/>
    <n v="0.18"/>
    <x v="0"/>
    <x v="0"/>
    <x v="0"/>
    <x v="0"/>
    <x v="0"/>
    <x v="0"/>
    <x v="0"/>
    <x v="0"/>
    <x v="0"/>
    <x v="0"/>
  </r>
  <r>
    <x v="0"/>
    <x v="7"/>
    <x v="0"/>
    <x v="1"/>
    <x v="3"/>
    <n v="9942.3799999999992"/>
    <n v="10485.290000000001"/>
    <n v="20427.669999999998"/>
    <n v="406"/>
    <n v="24383"/>
    <n v="170681"/>
    <n v="0.84"/>
    <x v="0"/>
    <x v="0"/>
    <x v="0"/>
    <x v="0"/>
    <x v="0"/>
    <x v="0"/>
    <x v="0"/>
    <x v="0"/>
    <x v="0"/>
    <x v="0"/>
  </r>
  <r>
    <x v="0"/>
    <x v="7"/>
    <x v="0"/>
    <x v="150"/>
    <x v="3"/>
    <n v="0"/>
    <n v="0"/>
    <n v="0"/>
    <n v="0"/>
    <e v="#N/A"/>
    <e v="#N/A"/>
    <n v="0"/>
    <x v="0"/>
    <x v="0"/>
    <x v="0"/>
    <x v="0"/>
    <x v="0"/>
    <x v="0"/>
    <x v="0"/>
    <x v="0"/>
    <x v="0"/>
    <x v="0"/>
  </r>
  <r>
    <x v="0"/>
    <x v="7"/>
    <x v="0"/>
    <x v="3"/>
    <x v="3"/>
    <n v="21122.2"/>
    <n v="22488.38"/>
    <n v="43610.58"/>
    <n v="1019"/>
    <n v="8437"/>
    <n v="59059"/>
    <n v="5.17"/>
    <x v="0"/>
    <x v="0"/>
    <x v="0"/>
    <x v="0"/>
    <x v="0"/>
    <x v="0"/>
    <x v="0"/>
    <x v="0"/>
    <x v="0"/>
    <x v="0"/>
  </r>
  <r>
    <x v="0"/>
    <x v="7"/>
    <x v="0"/>
    <x v="4"/>
    <x v="3"/>
    <n v="19043.330000000002"/>
    <n v="13443.64"/>
    <n v="32486.97"/>
    <n v="647"/>
    <n v="8437"/>
    <n v="59059"/>
    <n v="3.85"/>
    <x v="0"/>
    <x v="0"/>
    <x v="0"/>
    <x v="0"/>
    <x v="0"/>
    <x v="0"/>
    <x v="0"/>
    <x v="0"/>
    <x v="0"/>
    <x v="0"/>
  </r>
  <r>
    <x v="0"/>
    <x v="7"/>
    <x v="0"/>
    <x v="7"/>
    <x v="3"/>
    <n v="18035.32"/>
    <n v="9873.73"/>
    <n v="27909.05"/>
    <n v="633"/>
    <n v="5821"/>
    <n v="40747"/>
    <n v="4.79"/>
    <x v="0"/>
    <x v="0"/>
    <x v="0"/>
    <x v="0"/>
    <x v="0"/>
    <x v="0"/>
    <x v="0"/>
    <x v="0"/>
    <x v="0"/>
    <x v="0"/>
  </r>
  <r>
    <x v="0"/>
    <x v="7"/>
    <x v="0"/>
    <x v="8"/>
    <x v="3"/>
    <n v="25408.33"/>
    <n v="16342.19"/>
    <n v="41750.520000000004"/>
    <n v="931"/>
    <n v="0"/>
    <n v="0"/>
    <n v="0"/>
    <x v="0"/>
    <x v="0"/>
    <x v="0"/>
    <x v="0"/>
    <x v="0"/>
    <x v="0"/>
    <x v="0"/>
    <x v="0"/>
    <x v="0"/>
    <x v="0"/>
  </r>
  <r>
    <x v="0"/>
    <x v="7"/>
    <x v="0"/>
    <x v="119"/>
    <x v="3"/>
    <n v="919.17"/>
    <n v="7408.44"/>
    <n v="8327.6099999999988"/>
    <n v="210"/>
    <e v="#N/A"/>
    <e v="#N/A"/>
    <n v="0"/>
    <x v="0"/>
    <x v="0"/>
    <x v="0"/>
    <x v="0"/>
    <x v="0"/>
    <x v="0"/>
    <x v="0"/>
    <x v="0"/>
    <x v="0"/>
    <x v="0"/>
  </r>
  <r>
    <x v="0"/>
    <x v="7"/>
    <x v="0"/>
    <x v="134"/>
    <x v="3"/>
    <n v="19220.41"/>
    <n v="14169.44"/>
    <n v="33389.85"/>
    <n v="812"/>
    <e v="#N/A"/>
    <e v="#N/A"/>
    <n v="0"/>
    <x v="0"/>
    <x v="0"/>
    <x v="0"/>
    <x v="0"/>
    <x v="0"/>
    <x v="0"/>
    <x v="0"/>
    <x v="0"/>
    <x v="0"/>
    <x v="0"/>
  </r>
  <r>
    <x v="0"/>
    <x v="7"/>
    <x v="0"/>
    <x v="135"/>
    <x v="3"/>
    <n v="23205.39"/>
    <n v="14664.04"/>
    <n v="37869.43"/>
    <n v="864"/>
    <e v="#N/A"/>
    <e v="#N/A"/>
    <n v="0"/>
    <x v="0"/>
    <x v="0"/>
    <x v="0"/>
    <x v="0"/>
    <x v="0"/>
    <x v="0"/>
    <x v="0"/>
    <x v="0"/>
    <x v="0"/>
    <x v="0"/>
  </r>
  <r>
    <x v="0"/>
    <x v="7"/>
    <x v="0"/>
    <x v="144"/>
    <x v="3"/>
    <n v="16091.02"/>
    <n v="8539.36"/>
    <n v="24630.38"/>
    <n v="612"/>
    <e v="#N/A"/>
    <e v="#N/A"/>
    <n v="0"/>
    <x v="0"/>
    <x v="0"/>
    <x v="0"/>
    <x v="0"/>
    <x v="0"/>
    <x v="0"/>
    <x v="0"/>
    <x v="0"/>
    <x v="0"/>
    <x v="0"/>
  </r>
  <r>
    <x v="0"/>
    <x v="7"/>
    <x v="0"/>
    <x v="151"/>
    <x v="3"/>
    <n v="0"/>
    <n v="0"/>
    <n v="0"/>
    <n v="0"/>
    <e v="#N/A"/>
    <e v="#N/A"/>
    <n v="0"/>
    <x v="0"/>
    <x v="0"/>
    <x v="0"/>
    <x v="0"/>
    <x v="0"/>
    <x v="0"/>
    <x v="0"/>
    <x v="0"/>
    <x v="0"/>
    <x v="0"/>
  </r>
  <r>
    <x v="0"/>
    <x v="7"/>
    <x v="1"/>
    <x v="9"/>
    <x v="3"/>
    <n v="15895.38"/>
    <n v="24404.65"/>
    <n v="40300.03"/>
    <n v="488"/>
    <n v="0"/>
    <n v="0"/>
    <n v="0"/>
    <x v="0"/>
    <x v="0"/>
    <x v="0"/>
    <x v="0"/>
    <x v="0"/>
    <x v="0"/>
    <x v="0"/>
    <x v="0"/>
    <x v="0"/>
    <x v="0"/>
  </r>
  <r>
    <x v="0"/>
    <x v="7"/>
    <x v="1"/>
    <x v="10"/>
    <x v="3"/>
    <n v="271.39999999999998"/>
    <n v="1604.23"/>
    <n v="1875.63"/>
    <n v="39"/>
    <n v="44423"/>
    <n v="310961"/>
    <n v="0.04"/>
    <x v="0"/>
    <x v="0"/>
    <x v="0"/>
    <x v="0"/>
    <x v="0"/>
    <x v="0"/>
    <x v="0"/>
    <x v="0"/>
    <x v="0"/>
    <x v="0"/>
  </r>
  <r>
    <x v="0"/>
    <x v="7"/>
    <x v="1"/>
    <x v="78"/>
    <x v="3"/>
    <n v="4187.42"/>
    <n v="4167.66"/>
    <n v="8355.08"/>
    <n v="161"/>
    <n v="20677"/>
    <n v="144739"/>
    <n v="0.4"/>
    <x v="0"/>
    <x v="0"/>
    <x v="0"/>
    <x v="0"/>
    <x v="0"/>
    <x v="0"/>
    <x v="0"/>
    <x v="0"/>
    <x v="0"/>
    <x v="0"/>
  </r>
  <r>
    <x v="0"/>
    <x v="7"/>
    <x v="1"/>
    <x v="11"/>
    <x v="3"/>
    <n v="8836.5"/>
    <n v="5135.8"/>
    <n v="13972.3"/>
    <n v="22"/>
    <n v="31000"/>
    <n v="217000"/>
    <n v="0.45"/>
    <x v="0"/>
    <x v="0"/>
    <x v="0"/>
    <x v="0"/>
    <x v="0"/>
    <x v="0"/>
    <x v="0"/>
    <x v="0"/>
    <x v="0"/>
    <x v="0"/>
  </r>
  <r>
    <x v="0"/>
    <x v="7"/>
    <x v="1"/>
    <x v="12"/>
    <x v="3"/>
    <n v="7.2"/>
    <n v="0"/>
    <n v="7.2"/>
    <n v="1"/>
    <n v="0"/>
    <n v="0"/>
    <n v="0"/>
    <x v="0"/>
    <x v="0"/>
    <x v="0"/>
    <x v="0"/>
    <x v="0"/>
    <x v="0"/>
    <x v="0"/>
    <x v="0"/>
    <x v="0"/>
    <x v="0"/>
  </r>
  <r>
    <x v="0"/>
    <x v="7"/>
    <x v="1"/>
    <x v="13"/>
    <x v="3"/>
    <n v="0"/>
    <n v="0"/>
    <n v="0"/>
    <n v="0"/>
    <n v="0"/>
    <n v="0"/>
    <n v="0"/>
    <x v="0"/>
    <x v="0"/>
    <x v="0"/>
    <x v="0"/>
    <x v="0"/>
    <x v="0"/>
    <x v="0"/>
    <x v="0"/>
    <x v="0"/>
    <x v="0"/>
  </r>
  <r>
    <x v="0"/>
    <x v="7"/>
    <x v="1"/>
    <x v="14"/>
    <x v="3"/>
    <n v="7506.94"/>
    <n v="16448.54"/>
    <n v="23955.48"/>
    <n v="326"/>
    <n v="29977"/>
    <n v="209839"/>
    <n v="0.8"/>
    <x v="0"/>
    <x v="0"/>
    <x v="0"/>
    <x v="0"/>
    <x v="0"/>
    <x v="0"/>
    <x v="0"/>
    <x v="0"/>
    <x v="0"/>
    <x v="0"/>
  </r>
  <r>
    <x v="0"/>
    <x v="7"/>
    <x v="1"/>
    <x v="86"/>
    <x v="3"/>
    <n v="5371.68"/>
    <n v="6692.01"/>
    <n v="12063.69"/>
    <n v="230"/>
    <n v="15500"/>
    <n v="108500"/>
    <n v="0.78"/>
    <x v="0"/>
    <x v="0"/>
    <x v="0"/>
    <x v="0"/>
    <x v="0"/>
    <x v="0"/>
    <x v="0"/>
    <x v="0"/>
    <x v="0"/>
    <x v="0"/>
  </r>
  <r>
    <x v="0"/>
    <x v="7"/>
    <x v="1"/>
    <x v="15"/>
    <x v="3"/>
    <n v="0"/>
    <n v="0"/>
    <n v="0"/>
    <n v="0"/>
    <n v="0"/>
    <n v="0"/>
    <n v="0"/>
    <x v="0"/>
    <x v="0"/>
    <x v="0"/>
    <x v="0"/>
    <x v="0"/>
    <x v="0"/>
    <x v="0"/>
    <x v="0"/>
    <x v="0"/>
    <x v="0"/>
  </r>
  <r>
    <x v="0"/>
    <x v="7"/>
    <x v="1"/>
    <x v="146"/>
    <x v="3"/>
    <n v="6406.77"/>
    <n v="1126.98"/>
    <n v="7533.75"/>
    <n v="10"/>
    <e v="#N/A"/>
    <e v="#N/A"/>
    <n v="0"/>
    <x v="0"/>
    <x v="0"/>
    <x v="0"/>
    <x v="0"/>
    <x v="0"/>
    <x v="0"/>
    <x v="0"/>
    <x v="0"/>
    <x v="0"/>
    <x v="0"/>
  </r>
  <r>
    <x v="0"/>
    <x v="7"/>
    <x v="2"/>
    <x v="16"/>
    <x v="3"/>
    <n v="10522.92"/>
    <n v="2844.6"/>
    <n v="13367.52"/>
    <n v="69"/>
    <n v="43400"/>
    <n v="303800"/>
    <n v="0.31"/>
    <x v="0"/>
    <x v="0"/>
    <x v="0"/>
    <x v="0"/>
    <x v="0"/>
    <x v="0"/>
    <x v="0"/>
    <x v="0"/>
    <x v="0"/>
    <x v="0"/>
  </r>
  <r>
    <x v="0"/>
    <x v="7"/>
    <x v="2"/>
    <x v="17"/>
    <x v="3"/>
    <n v="2863.79"/>
    <n v="2106.46"/>
    <n v="4970.25"/>
    <n v="110"/>
    <n v="39277"/>
    <n v="274939"/>
    <n v="0.13"/>
    <x v="0"/>
    <x v="0"/>
    <x v="0"/>
    <x v="0"/>
    <x v="0"/>
    <x v="0"/>
    <x v="0"/>
    <x v="0"/>
    <x v="0"/>
    <x v="0"/>
  </r>
  <r>
    <x v="0"/>
    <x v="7"/>
    <x v="2"/>
    <x v="18"/>
    <x v="3"/>
    <n v="271.95"/>
    <n v="886.05"/>
    <n v="1158"/>
    <n v="13"/>
    <n v="0"/>
    <n v="0"/>
    <n v="0"/>
    <x v="0"/>
    <x v="0"/>
    <x v="0"/>
    <x v="0"/>
    <x v="0"/>
    <x v="0"/>
    <x v="0"/>
    <x v="0"/>
    <x v="0"/>
    <x v="0"/>
  </r>
  <r>
    <x v="0"/>
    <x v="7"/>
    <x v="3"/>
    <x v="19"/>
    <x v="3"/>
    <n v="975.83"/>
    <n v="114.1"/>
    <n v="1089.93"/>
    <n v="27"/>
    <n v="31000"/>
    <n v="310000"/>
    <n v="0.04"/>
    <x v="0"/>
    <x v="0"/>
    <x v="0"/>
    <x v="0"/>
    <x v="0"/>
    <x v="0"/>
    <x v="0"/>
    <x v="0"/>
    <x v="0"/>
    <x v="0"/>
  </r>
  <r>
    <x v="0"/>
    <x v="7"/>
    <x v="3"/>
    <x v="20"/>
    <x v="3"/>
    <n v="236.26"/>
    <n v="12.24"/>
    <n v="248.5"/>
    <n v="12"/>
    <n v="0"/>
    <n v="0"/>
    <n v="0"/>
    <x v="0"/>
    <x v="0"/>
    <x v="0"/>
    <x v="0"/>
    <x v="0"/>
    <x v="0"/>
    <x v="0"/>
    <x v="0"/>
    <x v="0"/>
    <x v="0"/>
  </r>
  <r>
    <x v="0"/>
    <x v="7"/>
    <x v="3"/>
    <x v="21"/>
    <x v="3"/>
    <n v="546.94000000000005"/>
    <n v="291.42"/>
    <n v="838.36000000000013"/>
    <n v="34"/>
    <n v="62000"/>
    <n v="620000"/>
    <n v="0.01"/>
    <x v="0"/>
    <x v="0"/>
    <x v="0"/>
    <x v="0"/>
    <x v="0"/>
    <x v="0"/>
    <x v="0"/>
    <x v="0"/>
    <x v="0"/>
    <x v="0"/>
  </r>
  <r>
    <x v="0"/>
    <x v="7"/>
    <x v="3"/>
    <x v="147"/>
    <x v="3"/>
    <n v="1808.1"/>
    <n v="0"/>
    <n v="1808.1"/>
    <n v="12"/>
    <e v="#N/A"/>
    <e v="#N/A"/>
    <n v="0"/>
    <x v="0"/>
    <x v="0"/>
    <x v="0"/>
    <x v="0"/>
    <x v="0"/>
    <x v="0"/>
    <x v="0"/>
    <x v="0"/>
    <x v="0"/>
    <x v="0"/>
  </r>
  <r>
    <x v="0"/>
    <x v="7"/>
    <x v="4"/>
    <x v="152"/>
    <x v="3"/>
    <n v="0"/>
    <n v="0"/>
    <n v="0"/>
    <n v="0"/>
    <e v="#N/A"/>
    <e v="#N/A"/>
    <n v="0"/>
    <x v="0"/>
    <x v="0"/>
    <x v="0"/>
    <x v="0"/>
    <x v="0"/>
    <x v="0"/>
    <x v="0"/>
    <x v="0"/>
    <x v="0"/>
    <x v="0"/>
  </r>
  <r>
    <x v="0"/>
    <x v="7"/>
    <x v="4"/>
    <x v="23"/>
    <x v="3"/>
    <n v="0"/>
    <n v="0"/>
    <n v="0"/>
    <n v="0"/>
    <n v="12710"/>
    <n v="88970"/>
    <n v="0"/>
    <x v="0"/>
    <x v="0"/>
    <x v="0"/>
    <x v="0"/>
    <x v="0"/>
    <x v="0"/>
    <x v="0"/>
    <x v="0"/>
    <x v="0"/>
    <x v="0"/>
  </r>
  <r>
    <x v="0"/>
    <x v="7"/>
    <x v="4"/>
    <x v="24"/>
    <x v="3"/>
    <n v="0"/>
    <n v="0"/>
    <n v="0"/>
    <n v="0"/>
    <n v="11377"/>
    <n v="79639"/>
    <n v="0"/>
    <x v="0"/>
    <x v="0"/>
    <x v="0"/>
    <x v="0"/>
    <x v="0"/>
    <x v="0"/>
    <x v="0"/>
    <x v="0"/>
    <x v="0"/>
    <x v="0"/>
  </r>
  <r>
    <x v="0"/>
    <x v="7"/>
    <x v="4"/>
    <x v="153"/>
    <x v="3"/>
    <n v="0"/>
    <n v="0"/>
    <n v="0"/>
    <n v="0"/>
    <e v="#N/A"/>
    <e v="#N/A"/>
    <n v="0"/>
    <x v="0"/>
    <x v="0"/>
    <x v="0"/>
    <x v="0"/>
    <x v="0"/>
    <x v="0"/>
    <x v="0"/>
    <x v="0"/>
    <x v="0"/>
    <x v="0"/>
  </r>
  <r>
    <x v="0"/>
    <x v="7"/>
    <x v="4"/>
    <x v="154"/>
    <x v="3"/>
    <n v="0"/>
    <n v="0"/>
    <n v="0"/>
    <n v="0"/>
    <e v="#N/A"/>
    <e v="#N/A"/>
    <n v="0"/>
    <x v="0"/>
    <x v="0"/>
    <x v="0"/>
    <x v="0"/>
    <x v="0"/>
    <x v="0"/>
    <x v="0"/>
    <x v="0"/>
    <x v="0"/>
    <x v="0"/>
  </r>
  <r>
    <x v="0"/>
    <x v="7"/>
    <x v="4"/>
    <x v="155"/>
    <x v="3"/>
    <n v="0"/>
    <n v="0"/>
    <n v="0"/>
    <n v="0"/>
    <e v="#N/A"/>
    <e v="#N/A"/>
    <n v="0"/>
    <x v="0"/>
    <x v="0"/>
    <x v="0"/>
    <x v="0"/>
    <x v="0"/>
    <x v="0"/>
    <x v="0"/>
    <x v="0"/>
    <x v="0"/>
    <x v="0"/>
  </r>
  <r>
    <x v="0"/>
    <x v="7"/>
    <x v="4"/>
    <x v="120"/>
    <x v="3"/>
    <n v="0"/>
    <n v="0"/>
    <n v="0"/>
    <n v="0"/>
    <e v="#N/A"/>
    <e v="#N/A"/>
    <n v="0"/>
    <x v="0"/>
    <x v="0"/>
    <x v="0"/>
    <x v="0"/>
    <x v="0"/>
    <x v="0"/>
    <x v="0"/>
    <x v="0"/>
    <x v="0"/>
    <x v="0"/>
  </r>
  <r>
    <x v="0"/>
    <x v="7"/>
    <x v="4"/>
    <x v="127"/>
    <x v="3"/>
    <n v="0"/>
    <n v="0"/>
    <n v="0"/>
    <n v="0"/>
    <e v="#N/A"/>
    <e v="#N/A"/>
    <n v="0"/>
    <x v="0"/>
    <x v="0"/>
    <x v="0"/>
    <x v="0"/>
    <x v="0"/>
    <x v="0"/>
    <x v="0"/>
    <x v="0"/>
    <x v="0"/>
    <x v="0"/>
  </r>
  <r>
    <x v="0"/>
    <x v="7"/>
    <x v="4"/>
    <x v="148"/>
    <x v="3"/>
    <n v="0"/>
    <n v="0"/>
    <n v="0"/>
    <n v="0"/>
    <e v="#N/A"/>
    <e v="#N/A"/>
    <n v="0"/>
    <x v="0"/>
    <x v="0"/>
    <x v="0"/>
    <x v="0"/>
    <x v="0"/>
    <x v="0"/>
    <x v="0"/>
    <x v="0"/>
    <x v="0"/>
    <x v="0"/>
  </r>
  <r>
    <x v="0"/>
    <x v="7"/>
    <x v="4"/>
    <x v="136"/>
    <x v="3"/>
    <n v="0"/>
    <n v="0"/>
    <n v="0"/>
    <n v="0"/>
    <e v="#N/A"/>
    <e v="#N/A"/>
    <n v="0"/>
    <x v="0"/>
    <x v="0"/>
    <x v="0"/>
    <x v="0"/>
    <x v="0"/>
    <x v="0"/>
    <x v="0"/>
    <x v="0"/>
    <x v="0"/>
    <x v="0"/>
  </r>
  <r>
    <x v="0"/>
    <x v="7"/>
    <x v="4"/>
    <x v="156"/>
    <x v="3"/>
    <n v="0"/>
    <n v="0"/>
    <n v="0"/>
    <n v="0"/>
    <e v="#N/A"/>
    <e v="#N/A"/>
    <n v="0"/>
    <x v="0"/>
    <x v="0"/>
    <x v="0"/>
    <x v="0"/>
    <x v="0"/>
    <x v="0"/>
    <x v="0"/>
    <x v="0"/>
    <x v="0"/>
    <x v="0"/>
  </r>
  <r>
    <x v="0"/>
    <x v="7"/>
    <x v="4"/>
    <x v="157"/>
    <x v="3"/>
    <n v="0"/>
    <n v="0"/>
    <n v="0"/>
    <n v="0"/>
    <e v="#N/A"/>
    <e v="#N/A"/>
    <n v="0"/>
    <x v="0"/>
    <x v="0"/>
    <x v="0"/>
    <x v="0"/>
    <x v="0"/>
    <x v="0"/>
    <x v="0"/>
    <x v="0"/>
    <x v="0"/>
    <x v="0"/>
  </r>
  <r>
    <x v="0"/>
    <x v="7"/>
    <x v="4"/>
    <x v="158"/>
    <x v="3"/>
    <n v="0"/>
    <n v="0"/>
    <n v="0"/>
    <n v="0"/>
    <e v="#N/A"/>
    <e v="#N/A"/>
    <n v="0"/>
    <x v="0"/>
    <x v="0"/>
    <x v="0"/>
    <x v="0"/>
    <x v="0"/>
    <x v="0"/>
    <x v="0"/>
    <x v="0"/>
    <x v="0"/>
    <x v="0"/>
  </r>
  <r>
    <x v="0"/>
    <x v="7"/>
    <x v="4"/>
    <x v="159"/>
    <x v="3"/>
    <n v="0"/>
    <n v="0"/>
    <n v="0"/>
    <n v="0"/>
    <e v="#N/A"/>
    <e v="#N/A"/>
    <n v="0"/>
    <x v="0"/>
    <x v="0"/>
    <x v="0"/>
    <x v="0"/>
    <x v="0"/>
    <x v="0"/>
    <x v="0"/>
    <x v="0"/>
    <x v="0"/>
    <x v="0"/>
  </r>
  <r>
    <x v="0"/>
    <x v="7"/>
    <x v="4"/>
    <x v="160"/>
    <x v="3"/>
    <n v="0"/>
    <n v="0"/>
    <n v="0"/>
    <n v="0"/>
    <e v="#N/A"/>
    <e v="#N/A"/>
    <n v="0"/>
    <x v="0"/>
    <x v="0"/>
    <x v="0"/>
    <x v="0"/>
    <x v="0"/>
    <x v="0"/>
    <x v="0"/>
    <x v="0"/>
    <x v="0"/>
    <x v="0"/>
  </r>
  <r>
    <x v="0"/>
    <x v="7"/>
    <x v="5"/>
    <x v="25"/>
    <x v="3"/>
    <n v="0"/>
    <n v="0"/>
    <n v="0"/>
    <n v="0"/>
    <n v="0"/>
    <n v="0"/>
    <n v="0"/>
    <x v="0"/>
    <x v="0"/>
    <x v="0"/>
    <x v="0"/>
    <x v="0"/>
    <x v="0"/>
    <x v="0"/>
    <x v="0"/>
    <x v="0"/>
    <x v="0"/>
  </r>
  <r>
    <x v="0"/>
    <x v="7"/>
    <x v="5"/>
    <x v="26"/>
    <x v="3"/>
    <n v="0"/>
    <n v="0"/>
    <n v="0"/>
    <n v="0"/>
    <n v="0"/>
    <n v="0"/>
    <n v="0"/>
    <x v="0"/>
    <x v="0"/>
    <x v="0"/>
    <x v="0"/>
    <x v="0"/>
    <x v="0"/>
    <x v="0"/>
    <x v="0"/>
    <x v="0"/>
    <x v="0"/>
  </r>
  <r>
    <x v="0"/>
    <x v="7"/>
    <x v="5"/>
    <x v="27"/>
    <x v="3"/>
    <n v="33.299999999999997"/>
    <n v="45.05"/>
    <n v="78.349999999999994"/>
    <n v="3"/>
    <n v="16523"/>
    <n v="165230"/>
    <n v="0"/>
    <x v="0"/>
    <x v="0"/>
    <x v="0"/>
    <x v="0"/>
    <x v="0"/>
    <x v="0"/>
    <x v="0"/>
    <x v="0"/>
    <x v="0"/>
    <x v="0"/>
  </r>
  <r>
    <x v="0"/>
    <x v="7"/>
    <x v="5"/>
    <x v="29"/>
    <x v="3"/>
    <n v="0"/>
    <n v="165"/>
    <n v="165"/>
    <n v="1"/>
    <n v="0"/>
    <n v="0"/>
    <n v="0"/>
    <x v="0"/>
    <x v="0"/>
    <x v="0"/>
    <x v="0"/>
    <x v="0"/>
    <x v="0"/>
    <x v="0"/>
    <x v="0"/>
    <x v="0"/>
    <x v="0"/>
  </r>
  <r>
    <x v="0"/>
    <x v="7"/>
    <x v="6"/>
    <x v="30"/>
    <x v="3"/>
    <n v="21536.47"/>
    <n v="19097.810000000001"/>
    <n v="40634.28"/>
    <n v="101"/>
    <n v="0"/>
    <n v="0"/>
    <n v="0"/>
    <x v="0"/>
    <x v="0"/>
    <x v="0"/>
    <x v="0"/>
    <x v="0"/>
    <x v="0"/>
    <x v="0"/>
    <x v="0"/>
    <x v="0"/>
    <x v="0"/>
  </r>
  <r>
    <x v="0"/>
    <x v="7"/>
    <x v="6"/>
    <x v="31"/>
    <x v="3"/>
    <n v="35478.43"/>
    <n v="42615.69"/>
    <n v="78094.12"/>
    <n v="220"/>
    <n v="34100"/>
    <n v="238700"/>
    <n v="2.29"/>
    <x v="0"/>
    <x v="0"/>
    <x v="0"/>
    <x v="0"/>
    <x v="0"/>
    <x v="0"/>
    <x v="0"/>
    <x v="0"/>
    <x v="0"/>
    <x v="0"/>
  </r>
  <r>
    <x v="0"/>
    <x v="7"/>
    <x v="6"/>
    <x v="32"/>
    <x v="3"/>
    <n v="41113.19"/>
    <n v="48891.27"/>
    <n v="90004.459999999992"/>
    <n v="338"/>
    <n v="17577"/>
    <n v="123039"/>
    <n v="5.12"/>
    <x v="0"/>
    <x v="0"/>
    <x v="0"/>
    <x v="0"/>
    <x v="0"/>
    <x v="0"/>
    <x v="0"/>
    <x v="0"/>
    <x v="0"/>
    <x v="0"/>
  </r>
  <r>
    <x v="0"/>
    <x v="7"/>
    <x v="6"/>
    <x v="33"/>
    <x v="3"/>
    <n v="22779.3"/>
    <n v="17677.740000000002"/>
    <n v="40457.040000000001"/>
    <n v="91"/>
    <n v="0"/>
    <n v="0"/>
    <n v="0"/>
    <x v="0"/>
    <x v="0"/>
    <x v="0"/>
    <x v="0"/>
    <x v="0"/>
    <x v="0"/>
    <x v="0"/>
    <x v="0"/>
    <x v="0"/>
    <x v="0"/>
  </r>
  <r>
    <x v="0"/>
    <x v="7"/>
    <x v="6"/>
    <x v="140"/>
    <x v="3"/>
    <n v="873.9"/>
    <n v="721.5"/>
    <n v="1595.4"/>
    <n v="4"/>
    <e v="#N/A"/>
    <e v="#N/A"/>
    <n v="0"/>
    <x v="0"/>
    <x v="0"/>
    <x v="0"/>
    <x v="0"/>
    <x v="0"/>
    <x v="0"/>
    <x v="0"/>
    <x v="0"/>
    <x v="0"/>
    <x v="0"/>
  </r>
  <r>
    <x v="0"/>
    <x v="7"/>
    <x v="7"/>
    <x v="34"/>
    <x v="3"/>
    <n v="0"/>
    <n v="0"/>
    <n v="0"/>
    <n v="0"/>
    <n v="67177"/>
    <n v="470239"/>
    <n v="0"/>
    <x v="0"/>
    <x v="0"/>
    <x v="0"/>
    <x v="0"/>
    <x v="0"/>
    <x v="0"/>
    <x v="0"/>
    <x v="0"/>
    <x v="0"/>
    <x v="0"/>
  </r>
  <r>
    <x v="0"/>
    <x v="7"/>
    <x v="8"/>
    <x v="35"/>
    <x v="3"/>
    <n v="1959.96"/>
    <n v="1454.72"/>
    <n v="3414.6800000000003"/>
    <n v="32"/>
    <n v="0"/>
    <n v="0"/>
    <n v="0"/>
    <x v="0"/>
    <x v="0"/>
    <x v="0"/>
    <x v="0"/>
    <x v="0"/>
    <x v="0"/>
    <x v="0"/>
    <x v="0"/>
    <x v="0"/>
    <x v="0"/>
  </r>
  <r>
    <x v="0"/>
    <x v="7"/>
    <x v="8"/>
    <x v="36"/>
    <x v="3"/>
    <n v="694.4"/>
    <n v="1921.05"/>
    <n v="2615.4499999999998"/>
    <n v="36"/>
    <n v="0"/>
    <n v="0"/>
    <n v="0"/>
    <x v="0"/>
    <x v="0"/>
    <x v="0"/>
    <x v="0"/>
    <x v="0"/>
    <x v="0"/>
    <x v="0"/>
    <x v="0"/>
    <x v="0"/>
    <x v="0"/>
  </r>
  <r>
    <x v="0"/>
    <x v="7"/>
    <x v="8"/>
    <x v="161"/>
    <x v="3"/>
    <n v="510.87"/>
    <n v="1003.5"/>
    <n v="1514.37"/>
    <n v="23"/>
    <e v="#N/A"/>
    <e v="#N/A"/>
    <n v="0"/>
    <x v="0"/>
    <x v="0"/>
    <x v="0"/>
    <x v="0"/>
    <x v="0"/>
    <x v="0"/>
    <x v="0"/>
    <x v="0"/>
    <x v="0"/>
    <x v="0"/>
  </r>
  <r>
    <x v="0"/>
    <x v="7"/>
    <x v="9"/>
    <x v="37"/>
    <x v="3"/>
    <n v="22949.24"/>
    <n v="7168.51"/>
    <n v="30117.75"/>
    <n v="55"/>
    <n v="32023"/>
    <n v="224161"/>
    <n v="0.94"/>
    <x v="0"/>
    <x v="0"/>
    <x v="0"/>
    <x v="0"/>
    <x v="0"/>
    <x v="0"/>
    <x v="0"/>
    <x v="0"/>
    <x v="0"/>
    <x v="0"/>
  </r>
  <r>
    <x v="0"/>
    <x v="7"/>
    <x v="9"/>
    <x v="38"/>
    <x v="3"/>
    <n v="0"/>
    <n v="0"/>
    <n v="0"/>
    <n v="0"/>
    <n v="0"/>
    <n v="0"/>
    <n v="0"/>
    <x v="0"/>
    <x v="0"/>
    <x v="0"/>
    <x v="0"/>
    <x v="0"/>
    <x v="0"/>
    <x v="0"/>
    <x v="0"/>
    <x v="0"/>
    <x v="0"/>
  </r>
  <r>
    <x v="0"/>
    <x v="7"/>
    <x v="9"/>
    <x v="39"/>
    <x v="3"/>
    <n v="18710.52"/>
    <n v="9371.02"/>
    <n v="28081.54"/>
    <n v="70"/>
    <n v="18352"/>
    <n v="128464"/>
    <n v="1.53"/>
    <x v="0"/>
    <x v="0"/>
    <x v="0"/>
    <x v="0"/>
    <x v="0"/>
    <x v="0"/>
    <x v="0"/>
    <x v="0"/>
    <x v="0"/>
    <x v="0"/>
  </r>
  <r>
    <x v="0"/>
    <x v="7"/>
    <x v="9"/>
    <x v="40"/>
    <x v="3"/>
    <n v="4382.1000000000004"/>
    <n v="0"/>
    <n v="4382.1000000000004"/>
    <n v="6"/>
    <n v="28923"/>
    <n v="202461"/>
    <n v="0.15"/>
    <x v="0"/>
    <x v="0"/>
    <x v="0"/>
    <x v="0"/>
    <x v="0"/>
    <x v="0"/>
    <x v="0"/>
    <x v="0"/>
    <x v="0"/>
    <x v="0"/>
  </r>
  <r>
    <x v="0"/>
    <x v="7"/>
    <x v="9"/>
    <x v="41"/>
    <x v="3"/>
    <n v="2789.84"/>
    <n v="444.02"/>
    <n v="3233.86"/>
    <n v="6"/>
    <n v="0"/>
    <n v="0"/>
    <n v="0"/>
    <x v="0"/>
    <x v="0"/>
    <x v="0"/>
    <x v="0"/>
    <x v="0"/>
    <x v="0"/>
    <x v="0"/>
    <x v="0"/>
    <x v="0"/>
    <x v="0"/>
  </r>
  <r>
    <x v="0"/>
    <x v="7"/>
    <x v="10"/>
    <x v="42"/>
    <x v="3"/>
    <n v="30.96"/>
    <n v="123.84"/>
    <n v="154.80000000000001"/>
    <n v="2"/>
    <n v="0"/>
    <n v="0"/>
    <n v="0"/>
    <x v="0"/>
    <x v="0"/>
    <x v="0"/>
    <x v="0"/>
    <x v="0"/>
    <x v="0"/>
    <x v="0"/>
    <x v="0"/>
    <x v="0"/>
    <x v="0"/>
  </r>
  <r>
    <x v="0"/>
    <x v="7"/>
    <x v="10"/>
    <x v="43"/>
    <x v="3"/>
    <n v="6315.6"/>
    <n v="245.38"/>
    <n v="6560.9800000000005"/>
    <n v="13"/>
    <n v="0"/>
    <n v="0"/>
    <n v="0"/>
    <x v="0"/>
    <x v="0"/>
    <x v="0"/>
    <x v="0"/>
    <x v="0"/>
    <x v="0"/>
    <x v="0"/>
    <x v="0"/>
    <x v="0"/>
    <x v="0"/>
  </r>
  <r>
    <x v="0"/>
    <x v="7"/>
    <x v="10"/>
    <x v="44"/>
    <x v="3"/>
    <n v="4764.1899999999996"/>
    <n v="3737.02"/>
    <n v="8501.2099999999991"/>
    <n v="29"/>
    <n v="23777"/>
    <n v="237770"/>
    <n v="0.36"/>
    <x v="0"/>
    <x v="0"/>
    <x v="0"/>
    <x v="0"/>
    <x v="0"/>
    <x v="0"/>
    <x v="0"/>
    <x v="0"/>
    <x v="0"/>
    <x v="0"/>
  </r>
  <r>
    <x v="0"/>
    <x v="7"/>
    <x v="10"/>
    <x v="45"/>
    <x v="3"/>
    <n v="2105.5100000000002"/>
    <n v="655.93"/>
    <n v="2761.44"/>
    <n v="33"/>
    <n v="0"/>
    <n v="0"/>
    <n v="0"/>
    <x v="0"/>
    <x v="0"/>
    <x v="0"/>
    <x v="0"/>
    <x v="0"/>
    <x v="0"/>
    <x v="0"/>
    <x v="0"/>
    <x v="0"/>
    <x v="0"/>
  </r>
  <r>
    <x v="0"/>
    <x v="7"/>
    <x v="10"/>
    <x v="46"/>
    <x v="3"/>
    <n v="725.17"/>
    <n v="403.78"/>
    <n v="1128.9499999999998"/>
    <n v="33"/>
    <n v="0"/>
    <n v="0"/>
    <n v="0"/>
    <x v="0"/>
    <x v="0"/>
    <x v="0"/>
    <x v="0"/>
    <x v="0"/>
    <x v="0"/>
    <x v="0"/>
    <x v="0"/>
    <x v="0"/>
    <x v="0"/>
  </r>
  <r>
    <x v="0"/>
    <x v="7"/>
    <x v="10"/>
    <x v="47"/>
    <x v="3"/>
    <n v="426.92"/>
    <n v="22.88"/>
    <n v="449.8"/>
    <n v="13"/>
    <n v="0"/>
    <n v="0"/>
    <n v="0"/>
    <x v="0"/>
    <x v="0"/>
    <x v="0"/>
    <x v="0"/>
    <x v="0"/>
    <x v="0"/>
    <x v="0"/>
    <x v="0"/>
    <x v="0"/>
    <x v="0"/>
  </r>
  <r>
    <x v="0"/>
    <x v="7"/>
    <x v="10"/>
    <x v="48"/>
    <x v="3"/>
    <n v="69.510000000000005"/>
    <n v="163.94"/>
    <n v="233.45"/>
    <n v="5"/>
    <n v="33077"/>
    <n v="330770"/>
    <n v="0.01"/>
    <x v="0"/>
    <x v="0"/>
    <x v="0"/>
    <x v="0"/>
    <x v="0"/>
    <x v="0"/>
    <x v="0"/>
    <x v="0"/>
    <x v="0"/>
    <x v="0"/>
  </r>
  <r>
    <x v="0"/>
    <x v="7"/>
    <x v="10"/>
    <x v="49"/>
    <x v="3"/>
    <n v="227.36"/>
    <n v="1289.0999999999999"/>
    <n v="1516.46"/>
    <n v="13"/>
    <n v="67177"/>
    <n v="671770"/>
    <n v="0.02"/>
    <x v="0"/>
    <x v="0"/>
    <x v="0"/>
    <x v="0"/>
    <x v="0"/>
    <x v="0"/>
    <x v="0"/>
    <x v="0"/>
    <x v="0"/>
    <x v="0"/>
  </r>
  <r>
    <x v="0"/>
    <x v="7"/>
    <x v="10"/>
    <x v="50"/>
    <x v="3"/>
    <n v="109.8"/>
    <n v="0"/>
    <n v="109.8"/>
    <n v="3"/>
    <n v="36177"/>
    <n v="361770"/>
    <n v="0"/>
    <x v="0"/>
    <x v="0"/>
    <x v="0"/>
    <x v="0"/>
    <x v="0"/>
    <x v="0"/>
    <x v="0"/>
    <x v="0"/>
    <x v="0"/>
    <x v="0"/>
  </r>
  <r>
    <x v="0"/>
    <x v="7"/>
    <x v="10"/>
    <x v="51"/>
    <x v="3"/>
    <n v="0"/>
    <n v="0"/>
    <n v="0"/>
    <n v="0"/>
    <n v="14477"/>
    <n v="144770"/>
    <n v="0"/>
    <x v="0"/>
    <x v="0"/>
    <x v="0"/>
    <x v="0"/>
    <x v="0"/>
    <x v="0"/>
    <x v="0"/>
    <x v="0"/>
    <x v="0"/>
    <x v="0"/>
  </r>
  <r>
    <x v="0"/>
    <x v="7"/>
    <x v="11"/>
    <x v="52"/>
    <x v="3"/>
    <n v="135"/>
    <n v="107.9"/>
    <n v="242.9"/>
    <n v="5"/>
    <n v="0"/>
    <n v="0"/>
    <n v="0"/>
    <x v="0"/>
    <x v="0"/>
    <x v="0"/>
    <x v="0"/>
    <x v="0"/>
    <x v="0"/>
    <x v="0"/>
    <x v="0"/>
    <x v="0"/>
    <x v="0"/>
  </r>
  <r>
    <x v="0"/>
    <x v="7"/>
    <x v="12"/>
    <x v="53"/>
    <x v="3"/>
    <n v="27"/>
    <n v="0"/>
    <n v="27"/>
    <n v="1"/>
    <n v="0"/>
    <n v="0"/>
    <n v="0"/>
    <x v="0"/>
    <x v="0"/>
    <x v="0"/>
    <x v="0"/>
    <x v="0"/>
    <x v="0"/>
    <x v="0"/>
    <x v="0"/>
    <x v="0"/>
    <x v="0"/>
  </r>
  <r>
    <x v="0"/>
    <x v="7"/>
    <x v="12"/>
    <x v="55"/>
    <x v="3"/>
    <n v="0"/>
    <n v="0"/>
    <n v="0"/>
    <n v="0"/>
    <n v="0"/>
    <n v="0"/>
    <n v="0"/>
    <x v="0"/>
    <x v="0"/>
    <x v="0"/>
    <x v="0"/>
    <x v="0"/>
    <x v="0"/>
    <x v="0"/>
    <x v="0"/>
    <x v="0"/>
    <x v="0"/>
  </r>
  <r>
    <x v="0"/>
    <x v="7"/>
    <x v="13"/>
    <x v="56"/>
    <x v="3"/>
    <n v="0"/>
    <n v="0"/>
    <n v="0"/>
    <n v="0"/>
    <n v="0"/>
    <n v="0"/>
    <n v="0"/>
    <x v="0"/>
    <x v="0"/>
    <x v="0"/>
    <x v="0"/>
    <x v="0"/>
    <x v="0"/>
    <x v="0"/>
    <x v="0"/>
    <x v="0"/>
    <x v="0"/>
  </r>
  <r>
    <x v="0"/>
    <x v="7"/>
    <x v="13"/>
    <x v="57"/>
    <x v="3"/>
    <n v="580.25"/>
    <n v="1726.3"/>
    <n v="2306.5500000000002"/>
    <n v="11"/>
    <n v="24273"/>
    <n v="242730"/>
    <n v="0.1"/>
    <x v="0"/>
    <x v="0"/>
    <x v="0"/>
    <x v="0"/>
    <x v="0"/>
    <x v="0"/>
    <x v="0"/>
    <x v="0"/>
    <x v="0"/>
    <x v="0"/>
  </r>
  <r>
    <x v="0"/>
    <x v="7"/>
    <x v="13"/>
    <x v="58"/>
    <x v="3"/>
    <n v="1141.56"/>
    <n v="3395.2"/>
    <n v="4536.76"/>
    <n v="31"/>
    <n v="0"/>
    <n v="0"/>
    <n v="0"/>
    <x v="0"/>
    <x v="0"/>
    <x v="0"/>
    <x v="0"/>
    <x v="0"/>
    <x v="0"/>
    <x v="0"/>
    <x v="0"/>
    <x v="0"/>
    <x v="0"/>
  </r>
  <r>
    <x v="0"/>
    <x v="7"/>
    <x v="13"/>
    <x v="162"/>
    <x v="3"/>
    <n v="283.99"/>
    <n v="58.11"/>
    <n v="342.1"/>
    <n v="4"/>
    <e v="#N/A"/>
    <e v="#N/A"/>
    <n v="0"/>
    <x v="0"/>
    <x v="0"/>
    <x v="0"/>
    <x v="0"/>
    <x v="0"/>
    <x v="0"/>
    <x v="0"/>
    <x v="0"/>
    <x v="0"/>
    <x v="0"/>
  </r>
  <r>
    <x v="0"/>
    <x v="7"/>
    <x v="34"/>
    <x v="129"/>
    <x v="3"/>
    <n v="189"/>
    <n v="0"/>
    <n v="189"/>
    <n v="1"/>
    <e v="#N/A"/>
    <e v="#N/A"/>
    <n v="0"/>
    <x v="0"/>
    <x v="0"/>
    <x v="0"/>
    <x v="0"/>
    <x v="0"/>
    <x v="0"/>
    <x v="0"/>
    <x v="0"/>
    <x v="0"/>
    <x v="0"/>
  </r>
  <r>
    <x v="0"/>
    <x v="7"/>
    <x v="14"/>
    <x v="130"/>
    <x v="3"/>
    <n v="1730.58"/>
    <n v="1974.01"/>
    <n v="3704.59"/>
    <n v="72"/>
    <e v="#N/A"/>
    <e v="#N/A"/>
    <n v="0"/>
    <x v="0"/>
    <x v="0"/>
    <x v="0"/>
    <x v="0"/>
    <x v="0"/>
    <x v="0"/>
    <x v="0"/>
    <x v="0"/>
    <x v="0"/>
    <x v="0"/>
  </r>
  <r>
    <x v="0"/>
    <x v="7"/>
    <x v="15"/>
    <x v="163"/>
    <x v="3"/>
    <n v="0"/>
    <n v="0"/>
    <n v="0"/>
    <n v="0"/>
    <e v="#N/A"/>
    <e v="#N/A"/>
    <n v="0"/>
    <x v="0"/>
    <x v="0"/>
    <x v="0"/>
    <x v="0"/>
    <x v="0"/>
    <x v="0"/>
    <x v="0"/>
    <x v="0"/>
    <x v="0"/>
    <x v="0"/>
  </r>
  <r>
    <x v="0"/>
    <x v="7"/>
    <x v="16"/>
    <x v="61"/>
    <x v="3"/>
    <n v="628.46"/>
    <n v="422.34"/>
    <n v="1050.8"/>
    <n v="5"/>
    <n v="0"/>
    <n v="0"/>
    <n v="0"/>
    <x v="0"/>
    <x v="0"/>
    <x v="0"/>
    <x v="0"/>
    <x v="0"/>
    <x v="0"/>
    <x v="0"/>
    <x v="0"/>
    <x v="0"/>
    <x v="0"/>
  </r>
  <r>
    <x v="0"/>
    <x v="7"/>
    <x v="17"/>
    <x v="62"/>
    <x v="3"/>
    <n v="171.22"/>
    <n v="50.25"/>
    <n v="221.47"/>
    <n v="28"/>
    <n v="0"/>
    <n v="0"/>
    <n v="0"/>
    <x v="0"/>
    <x v="0"/>
    <x v="0"/>
    <x v="0"/>
    <x v="0"/>
    <x v="0"/>
    <x v="0"/>
    <x v="0"/>
    <x v="0"/>
    <x v="0"/>
  </r>
  <r>
    <x v="0"/>
    <x v="7"/>
    <x v="17"/>
    <x v="63"/>
    <x v="3"/>
    <n v="336.1"/>
    <n v="323.7"/>
    <n v="659.8"/>
    <n v="5"/>
    <n v="0"/>
    <n v="0"/>
    <n v="0"/>
    <x v="0"/>
    <x v="0"/>
    <x v="0"/>
    <x v="0"/>
    <x v="0"/>
    <x v="0"/>
    <x v="0"/>
    <x v="0"/>
    <x v="0"/>
    <x v="0"/>
  </r>
  <r>
    <x v="0"/>
    <x v="7"/>
    <x v="18"/>
    <x v="64"/>
    <x v="3"/>
    <n v="2304.89"/>
    <n v="1461.43"/>
    <n v="3766.3199999999997"/>
    <n v="77"/>
    <n v="22723"/>
    <n v="159061"/>
    <n v="0.17"/>
    <x v="0"/>
    <x v="0"/>
    <x v="0"/>
    <x v="0"/>
    <x v="0"/>
    <x v="0"/>
    <x v="0"/>
    <x v="0"/>
    <x v="0"/>
    <x v="0"/>
  </r>
  <r>
    <x v="0"/>
    <x v="7"/>
    <x v="18"/>
    <x v="65"/>
    <x v="3"/>
    <n v="0"/>
    <n v="0"/>
    <n v="0"/>
    <n v="0"/>
    <n v="0"/>
    <n v="0"/>
    <n v="0"/>
    <x v="0"/>
    <x v="0"/>
    <x v="0"/>
    <x v="0"/>
    <x v="0"/>
    <x v="0"/>
    <x v="0"/>
    <x v="0"/>
    <x v="0"/>
    <x v="0"/>
  </r>
  <r>
    <x v="0"/>
    <x v="7"/>
    <x v="18"/>
    <x v="164"/>
    <x v="3"/>
    <n v="372.31"/>
    <n v="59.57"/>
    <n v="431.88"/>
    <n v="13"/>
    <e v="#N/A"/>
    <e v="#N/A"/>
    <n v="0"/>
    <x v="0"/>
    <x v="0"/>
    <x v="0"/>
    <x v="0"/>
    <x v="0"/>
    <x v="0"/>
    <x v="0"/>
    <x v="0"/>
    <x v="0"/>
    <x v="0"/>
  </r>
  <r>
    <x v="0"/>
    <x v="7"/>
    <x v="19"/>
    <x v="66"/>
    <x v="3"/>
    <n v="254.1"/>
    <n v="108"/>
    <n v="362.1"/>
    <n v="4"/>
    <n v="0"/>
    <n v="0"/>
    <n v="0"/>
    <x v="0"/>
    <x v="0"/>
    <x v="0"/>
    <x v="0"/>
    <x v="0"/>
    <x v="0"/>
    <x v="0"/>
    <x v="0"/>
    <x v="0"/>
    <x v="0"/>
  </r>
  <r>
    <x v="0"/>
    <x v="7"/>
    <x v="20"/>
    <x v="67"/>
    <x v="3"/>
    <n v="66807"/>
    <n v="35099.56"/>
    <n v="101906.56"/>
    <n v="60"/>
    <n v="0"/>
    <n v="0"/>
    <n v="0"/>
    <x v="0"/>
    <x v="0"/>
    <x v="0"/>
    <x v="0"/>
    <x v="0"/>
    <x v="0"/>
    <x v="0"/>
    <x v="0"/>
    <x v="0"/>
    <x v="0"/>
  </r>
  <r>
    <x v="0"/>
    <x v="7"/>
    <x v="20"/>
    <x v="68"/>
    <x v="3"/>
    <n v="104059"/>
    <n v="50347.92"/>
    <n v="154406.91999999998"/>
    <n v="90"/>
    <n v="0"/>
    <n v="0"/>
    <n v="0"/>
    <x v="0"/>
    <x v="0"/>
    <x v="0"/>
    <x v="0"/>
    <x v="0"/>
    <x v="0"/>
    <x v="0"/>
    <x v="0"/>
    <x v="0"/>
    <x v="0"/>
  </r>
  <r>
    <x v="0"/>
    <x v="7"/>
    <x v="21"/>
    <x v="69"/>
    <x v="3"/>
    <n v="6034.3"/>
    <n v="4111.8100000000004"/>
    <n v="10146.11"/>
    <n v="50"/>
    <n v="31000"/>
    <n v="310000"/>
    <n v="0.33"/>
    <x v="0"/>
    <x v="0"/>
    <x v="0"/>
    <x v="0"/>
    <x v="0"/>
    <x v="0"/>
    <x v="0"/>
    <x v="0"/>
    <x v="0"/>
    <x v="0"/>
  </r>
  <r>
    <x v="0"/>
    <x v="7"/>
    <x v="21"/>
    <x v="70"/>
    <x v="3"/>
    <n v="2022.56"/>
    <n v="1651.69"/>
    <n v="3674.25"/>
    <n v="18"/>
    <n v="62000"/>
    <n v="620000"/>
    <n v="0.06"/>
    <x v="0"/>
    <x v="0"/>
    <x v="0"/>
    <x v="0"/>
    <x v="0"/>
    <x v="0"/>
    <x v="0"/>
    <x v="0"/>
    <x v="0"/>
    <x v="0"/>
  </r>
  <r>
    <x v="0"/>
    <x v="7"/>
    <x v="21"/>
    <x v="71"/>
    <x v="3"/>
    <n v="34.61"/>
    <n v="141.28"/>
    <n v="175.89"/>
    <n v="2"/>
    <n v="50623"/>
    <n v="506230"/>
    <n v="0"/>
    <x v="0"/>
    <x v="0"/>
    <x v="0"/>
    <x v="0"/>
    <x v="0"/>
    <x v="0"/>
    <x v="0"/>
    <x v="0"/>
    <x v="0"/>
    <x v="0"/>
  </r>
  <r>
    <x v="0"/>
    <x v="7"/>
    <x v="21"/>
    <x v="72"/>
    <x v="3"/>
    <n v="6257.2"/>
    <n v="4997.1899999999996"/>
    <n v="11254.39"/>
    <n v="67"/>
    <n v="29977"/>
    <n v="299770"/>
    <n v="0.38"/>
    <x v="0"/>
    <x v="0"/>
    <x v="0"/>
    <x v="0"/>
    <x v="0"/>
    <x v="0"/>
    <x v="0"/>
    <x v="0"/>
    <x v="0"/>
    <x v="0"/>
  </r>
  <r>
    <x v="0"/>
    <x v="7"/>
    <x v="21"/>
    <x v="73"/>
    <x v="3"/>
    <n v="6811.29"/>
    <n v="2360.46"/>
    <n v="9171.75"/>
    <n v="52"/>
    <n v="27900"/>
    <n v="279000"/>
    <n v="0.33"/>
    <x v="0"/>
    <x v="0"/>
    <x v="0"/>
    <x v="0"/>
    <x v="0"/>
    <x v="0"/>
    <x v="0"/>
    <x v="0"/>
    <x v="0"/>
    <x v="0"/>
  </r>
  <r>
    <x v="0"/>
    <x v="7"/>
    <x v="21"/>
    <x v="137"/>
    <x v="3"/>
    <n v="4968.63"/>
    <n v="3454.4"/>
    <n v="8423.0300000000007"/>
    <n v="35"/>
    <e v="#N/A"/>
    <e v="#N/A"/>
    <n v="0"/>
    <x v="0"/>
    <x v="0"/>
    <x v="0"/>
    <x v="0"/>
    <x v="0"/>
    <x v="0"/>
    <x v="0"/>
    <x v="0"/>
    <x v="0"/>
    <x v="0"/>
  </r>
  <r>
    <x v="0"/>
    <x v="7"/>
    <x v="21"/>
    <x v="142"/>
    <x v="3"/>
    <n v="3367.67"/>
    <n v="1855.58"/>
    <n v="5223.25"/>
    <n v="17"/>
    <e v="#N/A"/>
    <e v="#N/A"/>
    <n v="0"/>
    <x v="0"/>
    <x v="0"/>
    <x v="0"/>
    <x v="0"/>
    <x v="0"/>
    <x v="0"/>
    <x v="0"/>
    <x v="0"/>
    <x v="0"/>
    <x v="0"/>
  </r>
  <r>
    <x v="0"/>
    <x v="7"/>
    <x v="22"/>
    <x v="74"/>
    <x v="3"/>
    <n v="1564.81"/>
    <n v="514.25"/>
    <n v="2079.06"/>
    <n v="10"/>
    <n v="13423"/>
    <n v="134230"/>
    <n v="0.15"/>
    <x v="0"/>
    <x v="0"/>
    <x v="0"/>
    <x v="0"/>
    <x v="0"/>
    <x v="0"/>
    <x v="0"/>
    <x v="0"/>
    <x v="0"/>
    <x v="0"/>
  </r>
  <r>
    <x v="0"/>
    <x v="7"/>
    <x v="22"/>
    <x v="75"/>
    <x v="3"/>
    <n v="1407.63"/>
    <n v="805.2"/>
    <n v="2212.83"/>
    <n v="18"/>
    <n v="14477"/>
    <n v="144770"/>
    <n v="0.15"/>
    <x v="0"/>
    <x v="0"/>
    <x v="0"/>
    <x v="0"/>
    <x v="0"/>
    <x v="0"/>
    <x v="0"/>
    <x v="0"/>
    <x v="0"/>
    <x v="0"/>
  </r>
  <r>
    <x v="0"/>
    <x v="7"/>
    <x v="22"/>
    <x v="76"/>
    <x v="3"/>
    <n v="342.31"/>
    <n v="324.64999999999998"/>
    <n v="666.96"/>
    <n v="4"/>
    <n v="13950"/>
    <n v="139500"/>
    <n v="0.05"/>
    <x v="0"/>
    <x v="0"/>
    <x v="0"/>
    <x v="0"/>
    <x v="0"/>
    <x v="0"/>
    <x v="0"/>
    <x v="0"/>
    <x v="0"/>
    <x v="0"/>
  </r>
  <r>
    <x v="0"/>
    <x v="7"/>
    <x v="22"/>
    <x v="121"/>
    <x v="3"/>
    <n v="1696.5"/>
    <n v="0"/>
    <n v="1696.5"/>
    <n v="10"/>
    <e v="#N/A"/>
    <e v="#N/A"/>
    <n v="0"/>
    <x v="0"/>
    <x v="0"/>
    <x v="0"/>
    <x v="0"/>
    <x v="0"/>
    <x v="0"/>
    <x v="0"/>
    <x v="0"/>
    <x v="0"/>
    <x v="0"/>
  </r>
  <r>
    <x v="0"/>
    <x v="7"/>
    <x v="23"/>
    <x v="77"/>
    <x v="3"/>
    <n v="0"/>
    <n v="0"/>
    <n v="0"/>
    <n v="0"/>
    <n v="0"/>
    <n v="0"/>
    <n v="0"/>
    <x v="0"/>
    <x v="0"/>
    <x v="0"/>
    <x v="0"/>
    <x v="0"/>
    <x v="0"/>
    <x v="0"/>
    <x v="0"/>
    <x v="0"/>
    <x v="0"/>
  </r>
  <r>
    <x v="0"/>
    <x v="7"/>
    <x v="24"/>
    <x v="78"/>
    <x v="3"/>
    <n v="13356.26"/>
    <n v="8175"/>
    <n v="21531.260000000002"/>
    <n v="498"/>
    <n v="20677"/>
    <n v="144739"/>
    <n v="1.04"/>
    <x v="0"/>
    <x v="0"/>
    <x v="0"/>
    <x v="0"/>
    <x v="0"/>
    <x v="0"/>
    <x v="0"/>
    <x v="0"/>
    <x v="0"/>
    <x v="0"/>
  </r>
  <r>
    <x v="0"/>
    <x v="7"/>
    <x v="24"/>
    <x v="79"/>
    <x v="3"/>
    <n v="35.1"/>
    <n v="0"/>
    <n v="35.1"/>
    <n v="2"/>
    <n v="20150"/>
    <n v="141050"/>
    <n v="0"/>
    <x v="0"/>
    <x v="0"/>
    <x v="0"/>
    <x v="0"/>
    <x v="0"/>
    <x v="0"/>
    <x v="0"/>
    <x v="0"/>
    <x v="0"/>
    <x v="0"/>
  </r>
  <r>
    <x v="0"/>
    <x v="7"/>
    <x v="24"/>
    <x v="81"/>
    <x v="3"/>
    <n v="207.44"/>
    <n v="133.49"/>
    <n v="340.93"/>
    <n v="8"/>
    <n v="18600"/>
    <n v="130200"/>
    <n v="0.02"/>
    <x v="0"/>
    <x v="0"/>
    <x v="0"/>
    <x v="0"/>
    <x v="0"/>
    <x v="0"/>
    <x v="0"/>
    <x v="0"/>
    <x v="0"/>
    <x v="0"/>
  </r>
  <r>
    <x v="0"/>
    <x v="7"/>
    <x v="24"/>
    <x v="82"/>
    <x v="3"/>
    <n v="14771.91"/>
    <n v="8364.14"/>
    <n v="23136.05"/>
    <n v="651"/>
    <n v="18600"/>
    <n v="130200"/>
    <n v="1.24"/>
    <x v="0"/>
    <x v="0"/>
    <x v="0"/>
    <x v="0"/>
    <x v="0"/>
    <x v="0"/>
    <x v="0"/>
    <x v="0"/>
    <x v="0"/>
    <x v="0"/>
  </r>
  <r>
    <x v="0"/>
    <x v="7"/>
    <x v="24"/>
    <x v="122"/>
    <x v="3"/>
    <n v="649.65"/>
    <n v="302.25"/>
    <n v="951.9"/>
    <n v="22"/>
    <e v="#N/A"/>
    <e v="#N/A"/>
    <n v="0"/>
    <x v="0"/>
    <x v="0"/>
    <x v="0"/>
    <x v="0"/>
    <x v="0"/>
    <x v="0"/>
    <x v="0"/>
    <x v="0"/>
    <x v="0"/>
    <x v="0"/>
  </r>
  <r>
    <x v="0"/>
    <x v="7"/>
    <x v="24"/>
    <x v="123"/>
    <x v="3"/>
    <n v="0"/>
    <n v="0"/>
    <n v="0"/>
    <n v="0"/>
    <n v="29977"/>
    <n v="209839"/>
    <n v="0"/>
    <x v="0"/>
    <x v="0"/>
    <x v="0"/>
    <x v="0"/>
    <x v="0"/>
    <x v="0"/>
    <x v="0"/>
    <x v="0"/>
    <x v="0"/>
    <x v="0"/>
  </r>
  <r>
    <x v="0"/>
    <x v="7"/>
    <x v="24"/>
    <x v="85"/>
    <x v="3"/>
    <n v="109.8"/>
    <n v="491.48"/>
    <n v="601.28"/>
    <n v="8"/>
    <n v="0"/>
    <n v="0"/>
    <n v="0"/>
    <x v="0"/>
    <x v="0"/>
    <x v="0"/>
    <x v="0"/>
    <x v="0"/>
    <x v="0"/>
    <x v="0"/>
    <x v="0"/>
    <x v="0"/>
    <x v="0"/>
  </r>
  <r>
    <x v="0"/>
    <x v="7"/>
    <x v="24"/>
    <x v="131"/>
    <x v="3"/>
    <n v="2568.37"/>
    <n v="1303.1600000000001"/>
    <n v="3871.5299999999997"/>
    <n v="88"/>
    <e v="#N/A"/>
    <e v="#N/A"/>
    <n v="0"/>
    <x v="0"/>
    <x v="0"/>
    <x v="0"/>
    <x v="0"/>
    <x v="0"/>
    <x v="0"/>
    <x v="0"/>
    <x v="0"/>
    <x v="0"/>
    <x v="0"/>
  </r>
  <r>
    <x v="0"/>
    <x v="7"/>
    <x v="24"/>
    <x v="86"/>
    <x v="3"/>
    <n v="9724.7000000000007"/>
    <n v="6080.79"/>
    <n v="15805.490000000002"/>
    <n v="368"/>
    <n v="15500"/>
    <n v="108500"/>
    <n v="1.02"/>
    <x v="0"/>
    <x v="0"/>
    <x v="0"/>
    <x v="0"/>
    <x v="0"/>
    <x v="0"/>
    <x v="0"/>
    <x v="0"/>
    <x v="0"/>
    <x v="0"/>
  </r>
  <r>
    <x v="0"/>
    <x v="7"/>
    <x v="24"/>
    <x v="165"/>
    <x v="3"/>
    <n v="0"/>
    <n v="0"/>
    <n v="0"/>
    <n v="0"/>
    <e v="#N/A"/>
    <e v="#N/A"/>
    <n v="0"/>
    <x v="0"/>
    <x v="0"/>
    <x v="0"/>
    <x v="0"/>
    <x v="0"/>
    <x v="0"/>
    <x v="0"/>
    <x v="0"/>
    <x v="0"/>
    <x v="0"/>
  </r>
  <r>
    <x v="0"/>
    <x v="7"/>
    <x v="26"/>
    <x v="87"/>
    <x v="3"/>
    <n v="0"/>
    <n v="0"/>
    <n v="0"/>
    <n v="0"/>
    <n v="4650"/>
    <n v="32550"/>
    <n v="0"/>
    <x v="0"/>
    <x v="0"/>
    <x v="0"/>
    <x v="0"/>
    <x v="0"/>
    <x v="0"/>
    <x v="0"/>
    <x v="0"/>
    <x v="0"/>
    <x v="0"/>
  </r>
  <r>
    <x v="0"/>
    <x v="7"/>
    <x v="26"/>
    <x v="88"/>
    <x v="3"/>
    <n v="0"/>
    <n v="0"/>
    <n v="0"/>
    <n v="0"/>
    <n v="4650"/>
    <n v="32550"/>
    <n v="0"/>
    <x v="0"/>
    <x v="0"/>
    <x v="0"/>
    <x v="0"/>
    <x v="0"/>
    <x v="0"/>
    <x v="0"/>
    <x v="0"/>
    <x v="0"/>
    <x v="0"/>
  </r>
  <r>
    <x v="0"/>
    <x v="7"/>
    <x v="27"/>
    <x v="89"/>
    <x v="3"/>
    <n v="0"/>
    <n v="0"/>
    <n v="0"/>
    <n v="0"/>
    <n v="6727"/>
    <n v="47089"/>
    <n v="0"/>
    <x v="0"/>
    <x v="0"/>
    <x v="0"/>
    <x v="0"/>
    <x v="0"/>
    <x v="0"/>
    <x v="0"/>
    <x v="0"/>
    <x v="0"/>
    <x v="0"/>
  </r>
  <r>
    <x v="0"/>
    <x v="7"/>
    <x v="27"/>
    <x v="90"/>
    <x v="3"/>
    <n v="0"/>
    <n v="0"/>
    <n v="0"/>
    <n v="0"/>
    <n v="6727"/>
    <n v="47089"/>
    <n v="0"/>
    <x v="0"/>
    <x v="0"/>
    <x v="0"/>
    <x v="0"/>
    <x v="0"/>
    <x v="0"/>
    <x v="0"/>
    <x v="0"/>
    <x v="0"/>
    <x v="0"/>
  </r>
  <r>
    <x v="0"/>
    <x v="7"/>
    <x v="27"/>
    <x v="91"/>
    <x v="3"/>
    <n v="0"/>
    <n v="0"/>
    <n v="0"/>
    <n v="0"/>
    <n v="6727"/>
    <n v="47089"/>
    <n v="0"/>
    <x v="0"/>
    <x v="0"/>
    <x v="0"/>
    <x v="0"/>
    <x v="0"/>
    <x v="0"/>
    <x v="0"/>
    <x v="0"/>
    <x v="0"/>
    <x v="0"/>
  </r>
  <r>
    <x v="0"/>
    <x v="7"/>
    <x v="28"/>
    <x v="92"/>
    <x v="3"/>
    <n v="14.97"/>
    <n v="5.15"/>
    <n v="20.12"/>
    <n v="3"/>
    <n v="0"/>
    <n v="0"/>
    <n v="0"/>
    <x v="0"/>
    <x v="0"/>
    <x v="0"/>
    <x v="0"/>
    <x v="0"/>
    <x v="0"/>
    <x v="0"/>
    <x v="0"/>
    <x v="0"/>
    <x v="0"/>
  </r>
  <r>
    <x v="0"/>
    <x v="7"/>
    <x v="36"/>
    <x v="166"/>
    <x v="3"/>
    <n v="0"/>
    <n v="0"/>
    <n v="0"/>
    <n v="0"/>
    <e v="#N/A"/>
    <e v="#N/A"/>
    <n v="0"/>
    <x v="0"/>
    <x v="0"/>
    <x v="0"/>
    <x v="0"/>
    <x v="0"/>
    <x v="0"/>
    <x v="0"/>
    <x v="0"/>
    <x v="0"/>
    <x v="0"/>
  </r>
  <r>
    <x v="0"/>
    <x v="7"/>
    <x v="29"/>
    <x v="93"/>
    <x v="3"/>
    <n v="3443.86"/>
    <n v="1152.54"/>
    <n v="4596.3999999999996"/>
    <n v="23"/>
    <n v="0"/>
    <n v="0"/>
    <n v="0"/>
    <x v="0"/>
    <x v="0"/>
    <x v="0"/>
    <x v="0"/>
    <x v="0"/>
    <x v="0"/>
    <x v="0"/>
    <x v="0"/>
    <x v="0"/>
    <x v="0"/>
  </r>
  <r>
    <x v="0"/>
    <x v="7"/>
    <x v="29"/>
    <x v="94"/>
    <x v="3"/>
    <n v="2099.0300000000002"/>
    <n v="1898.48"/>
    <n v="3997.51"/>
    <n v="16"/>
    <n v="0"/>
    <n v="0"/>
    <n v="0"/>
    <x v="0"/>
    <x v="0"/>
    <x v="0"/>
    <x v="0"/>
    <x v="0"/>
    <x v="0"/>
    <x v="0"/>
    <x v="0"/>
    <x v="0"/>
    <x v="0"/>
  </r>
  <r>
    <x v="0"/>
    <x v="7"/>
    <x v="29"/>
    <x v="95"/>
    <x v="3"/>
    <n v="34.200000000000003"/>
    <n v="538.20000000000005"/>
    <n v="572.40000000000009"/>
    <n v="3"/>
    <n v="0"/>
    <n v="0"/>
    <n v="0"/>
    <x v="0"/>
    <x v="0"/>
    <x v="0"/>
    <x v="0"/>
    <x v="0"/>
    <x v="0"/>
    <x v="0"/>
    <x v="0"/>
    <x v="0"/>
    <x v="0"/>
  </r>
  <r>
    <x v="0"/>
    <x v="7"/>
    <x v="29"/>
    <x v="124"/>
    <x v="3"/>
    <n v="5707.62"/>
    <n v="7149.18"/>
    <n v="12856.8"/>
    <n v="59"/>
    <e v="#N/A"/>
    <e v="#N/A"/>
    <n v="0"/>
    <x v="0"/>
    <x v="0"/>
    <x v="0"/>
    <x v="0"/>
    <x v="0"/>
    <x v="0"/>
    <x v="0"/>
    <x v="0"/>
    <x v="0"/>
    <x v="0"/>
  </r>
  <r>
    <x v="0"/>
    <x v="7"/>
    <x v="29"/>
    <x v="96"/>
    <x v="3"/>
    <n v="6268.72"/>
    <n v="3641.33"/>
    <n v="9910.0499999999993"/>
    <n v="69"/>
    <n v="0"/>
    <n v="0"/>
    <n v="0"/>
    <x v="0"/>
    <x v="0"/>
    <x v="0"/>
    <x v="0"/>
    <x v="0"/>
    <x v="0"/>
    <x v="0"/>
    <x v="0"/>
    <x v="0"/>
    <x v="0"/>
  </r>
  <r>
    <x v="0"/>
    <x v="7"/>
    <x v="29"/>
    <x v="97"/>
    <x v="3"/>
    <n v="4346.33"/>
    <n v="6163.61"/>
    <n v="10509.939999999999"/>
    <n v="47"/>
    <n v="17577"/>
    <n v="175770"/>
    <n v="0.6"/>
    <x v="0"/>
    <x v="0"/>
    <x v="0"/>
    <x v="0"/>
    <x v="0"/>
    <x v="0"/>
    <x v="0"/>
    <x v="0"/>
    <x v="0"/>
    <x v="0"/>
  </r>
  <r>
    <x v="0"/>
    <x v="7"/>
    <x v="30"/>
    <x v="98"/>
    <x v="3"/>
    <n v="15101.27"/>
    <n v="81257.69"/>
    <n v="96358.96"/>
    <n v="292"/>
    <n v="36177"/>
    <n v="253239"/>
    <n v="2.66"/>
    <x v="0"/>
    <x v="0"/>
    <x v="0"/>
    <x v="0"/>
    <x v="0"/>
    <x v="0"/>
    <x v="0"/>
    <x v="0"/>
    <x v="0"/>
    <x v="0"/>
  </r>
  <r>
    <x v="0"/>
    <x v="7"/>
    <x v="30"/>
    <x v="99"/>
    <x v="3"/>
    <n v="14421.94"/>
    <n v="108477"/>
    <n v="122898.94"/>
    <n v="463"/>
    <n v="16027"/>
    <n v="112189"/>
    <n v="7.67"/>
    <x v="0"/>
    <x v="0"/>
    <x v="0"/>
    <x v="0"/>
    <x v="0"/>
    <x v="0"/>
    <x v="0"/>
    <x v="0"/>
    <x v="0"/>
    <x v="0"/>
  </r>
  <r>
    <x v="0"/>
    <x v="7"/>
    <x v="30"/>
    <x v="100"/>
    <x v="3"/>
    <n v="15525.29"/>
    <n v="98121.36"/>
    <n v="113646.65"/>
    <n v="406"/>
    <n v="14477"/>
    <n v="101339"/>
    <n v="7.85"/>
    <x v="0"/>
    <x v="0"/>
    <x v="0"/>
    <x v="0"/>
    <x v="0"/>
    <x v="0"/>
    <x v="0"/>
    <x v="0"/>
    <x v="0"/>
    <x v="0"/>
  </r>
  <r>
    <x v="0"/>
    <x v="7"/>
    <x v="30"/>
    <x v="101"/>
    <x v="3"/>
    <n v="7830.39"/>
    <n v="52354.55"/>
    <n v="60184.94"/>
    <n v="237"/>
    <n v="10323"/>
    <n v="72261"/>
    <n v="5.83"/>
    <x v="0"/>
    <x v="0"/>
    <x v="0"/>
    <x v="0"/>
    <x v="0"/>
    <x v="0"/>
    <x v="0"/>
    <x v="0"/>
    <x v="0"/>
    <x v="0"/>
  </r>
  <r>
    <x v="0"/>
    <x v="7"/>
    <x v="30"/>
    <x v="102"/>
    <x v="3"/>
    <n v="2001.49"/>
    <n v="30776.81"/>
    <n v="32778.300000000003"/>
    <n v="82"/>
    <n v="0"/>
    <n v="0"/>
    <n v="0"/>
    <x v="0"/>
    <x v="0"/>
    <x v="0"/>
    <x v="0"/>
    <x v="0"/>
    <x v="0"/>
    <x v="0"/>
    <x v="0"/>
    <x v="0"/>
    <x v="0"/>
  </r>
  <r>
    <x v="0"/>
    <x v="7"/>
    <x v="30"/>
    <x v="103"/>
    <x v="3"/>
    <n v="29919.54"/>
    <n v="2542.7600000000002"/>
    <n v="32462.300000000003"/>
    <n v="14"/>
    <n v="0"/>
    <n v="0"/>
    <n v="0"/>
    <x v="0"/>
    <x v="0"/>
    <x v="0"/>
    <x v="0"/>
    <x v="0"/>
    <x v="0"/>
    <x v="0"/>
    <x v="0"/>
    <x v="0"/>
    <x v="0"/>
  </r>
  <r>
    <x v="0"/>
    <x v="7"/>
    <x v="30"/>
    <x v="105"/>
    <x v="3"/>
    <n v="533.1"/>
    <n v="2148.6"/>
    <n v="2681.7"/>
    <n v="8"/>
    <n v="0"/>
    <n v="0"/>
    <n v="0"/>
    <x v="0"/>
    <x v="0"/>
    <x v="0"/>
    <x v="0"/>
    <x v="0"/>
    <x v="0"/>
    <x v="0"/>
    <x v="0"/>
    <x v="0"/>
    <x v="0"/>
  </r>
  <r>
    <x v="0"/>
    <x v="7"/>
    <x v="30"/>
    <x v="106"/>
    <x v="3"/>
    <n v="3327.67"/>
    <n v="18237.259999999998"/>
    <n v="21564.93"/>
    <n v="64"/>
    <n v="17050"/>
    <n v="119350"/>
    <n v="1.26"/>
    <x v="0"/>
    <x v="0"/>
    <x v="0"/>
    <x v="0"/>
    <x v="0"/>
    <x v="0"/>
    <x v="0"/>
    <x v="0"/>
    <x v="0"/>
    <x v="0"/>
  </r>
  <r>
    <x v="0"/>
    <x v="7"/>
    <x v="30"/>
    <x v="138"/>
    <x v="3"/>
    <n v="2647.7"/>
    <n v="29718.240000000002"/>
    <n v="32365.940000000002"/>
    <n v="134"/>
    <e v="#N/A"/>
    <e v="#N/A"/>
    <n v="0"/>
    <x v="0"/>
    <x v="0"/>
    <x v="0"/>
    <x v="0"/>
    <x v="0"/>
    <x v="0"/>
    <x v="0"/>
    <x v="0"/>
    <x v="0"/>
    <x v="0"/>
  </r>
  <r>
    <x v="0"/>
    <x v="7"/>
    <x v="31"/>
    <x v="107"/>
    <x v="3"/>
    <n v="3422.95"/>
    <n v="1571.83"/>
    <n v="4994.78"/>
    <n v="42"/>
    <n v="0"/>
    <n v="0"/>
    <n v="0"/>
    <x v="0"/>
    <x v="0"/>
    <x v="0"/>
    <x v="0"/>
    <x v="0"/>
    <x v="0"/>
    <x v="0"/>
    <x v="0"/>
    <x v="0"/>
    <x v="0"/>
  </r>
  <r>
    <x v="0"/>
    <x v="7"/>
    <x v="31"/>
    <x v="108"/>
    <x v="3"/>
    <n v="1509.3"/>
    <n v="0"/>
    <n v="1509.3"/>
    <n v="7"/>
    <n v="0"/>
    <n v="0"/>
    <n v="0"/>
    <x v="0"/>
    <x v="0"/>
    <x v="0"/>
    <x v="0"/>
    <x v="0"/>
    <x v="0"/>
    <x v="0"/>
    <x v="0"/>
    <x v="0"/>
    <x v="0"/>
  </r>
  <r>
    <x v="0"/>
    <x v="7"/>
    <x v="31"/>
    <x v="109"/>
    <x v="3"/>
    <n v="263.08"/>
    <n v="1314.37"/>
    <n v="1577.4499999999998"/>
    <n v="13"/>
    <n v="0"/>
    <n v="0"/>
    <n v="0"/>
    <x v="0"/>
    <x v="0"/>
    <x v="0"/>
    <x v="0"/>
    <x v="0"/>
    <x v="0"/>
    <x v="0"/>
    <x v="0"/>
    <x v="0"/>
    <x v="0"/>
  </r>
  <r>
    <x v="0"/>
    <x v="7"/>
    <x v="31"/>
    <x v="110"/>
    <x v="3"/>
    <n v="3285.46"/>
    <n v="350.67"/>
    <n v="3636.13"/>
    <n v="16"/>
    <n v="0"/>
    <n v="0"/>
    <n v="0"/>
    <x v="0"/>
    <x v="0"/>
    <x v="0"/>
    <x v="0"/>
    <x v="0"/>
    <x v="0"/>
    <x v="0"/>
    <x v="0"/>
    <x v="0"/>
    <x v="0"/>
  </r>
  <r>
    <x v="0"/>
    <x v="7"/>
    <x v="31"/>
    <x v="111"/>
    <x v="3"/>
    <n v="1463.9"/>
    <n v="1280.0999999999999"/>
    <n v="2744"/>
    <n v="11"/>
    <n v="0"/>
    <n v="0"/>
    <n v="0"/>
    <x v="0"/>
    <x v="0"/>
    <x v="0"/>
    <x v="0"/>
    <x v="0"/>
    <x v="0"/>
    <x v="0"/>
    <x v="0"/>
    <x v="0"/>
    <x v="0"/>
  </r>
  <r>
    <x v="0"/>
    <x v="7"/>
    <x v="31"/>
    <x v="128"/>
    <x v="3"/>
    <n v="459.4"/>
    <n v="174.8"/>
    <n v="634.20000000000005"/>
    <n v="6"/>
    <e v="#N/A"/>
    <e v="#N/A"/>
    <n v="0"/>
    <x v="0"/>
    <x v="0"/>
    <x v="0"/>
    <x v="0"/>
    <x v="0"/>
    <x v="0"/>
    <x v="0"/>
    <x v="0"/>
    <x v="0"/>
    <x v="0"/>
  </r>
  <r>
    <x v="0"/>
    <x v="7"/>
    <x v="31"/>
    <x v="112"/>
    <x v="3"/>
    <n v="2434.66"/>
    <n v="2673.82"/>
    <n v="5108.4799999999996"/>
    <n v="69"/>
    <n v="13950"/>
    <n v="139500"/>
    <n v="0.37"/>
    <x v="0"/>
    <x v="0"/>
    <x v="0"/>
    <x v="0"/>
    <x v="0"/>
    <x v="0"/>
    <x v="0"/>
    <x v="0"/>
    <x v="0"/>
    <x v="0"/>
  </r>
  <r>
    <x v="0"/>
    <x v="7"/>
    <x v="32"/>
    <x v="113"/>
    <x v="3"/>
    <n v="601.36"/>
    <n v="6513.43"/>
    <n v="7114.79"/>
    <n v="46"/>
    <n v="5177"/>
    <n v="36239"/>
    <n v="1.37"/>
    <x v="0"/>
    <x v="0"/>
    <x v="0"/>
    <x v="0"/>
    <x v="0"/>
    <x v="0"/>
    <x v="0"/>
    <x v="0"/>
    <x v="0"/>
    <x v="0"/>
  </r>
  <r>
    <x v="0"/>
    <x v="7"/>
    <x v="32"/>
    <x v="114"/>
    <x v="3"/>
    <n v="618.99"/>
    <n v="2227.81"/>
    <n v="2846.8"/>
    <n v="21"/>
    <n v="31000"/>
    <n v="217000"/>
    <n v="0.09"/>
    <x v="0"/>
    <x v="0"/>
    <x v="0"/>
    <x v="0"/>
    <x v="0"/>
    <x v="0"/>
    <x v="0"/>
    <x v="0"/>
    <x v="0"/>
    <x v="0"/>
  </r>
  <r>
    <x v="0"/>
    <x v="7"/>
    <x v="32"/>
    <x v="115"/>
    <x v="3"/>
    <n v="2154.25"/>
    <n v="10819.96"/>
    <n v="12974.21"/>
    <n v="49"/>
    <n v="0"/>
    <n v="0"/>
    <n v="0"/>
    <x v="0"/>
    <x v="0"/>
    <x v="0"/>
    <x v="0"/>
    <x v="0"/>
    <x v="0"/>
    <x v="0"/>
    <x v="0"/>
    <x v="0"/>
    <x v="0"/>
  </r>
  <r>
    <x v="0"/>
    <x v="7"/>
    <x v="32"/>
    <x v="116"/>
    <x v="3"/>
    <n v="368.61"/>
    <n v="13459.37"/>
    <n v="13827.980000000001"/>
    <n v="57"/>
    <n v="0"/>
    <n v="0"/>
    <n v="0"/>
    <x v="0"/>
    <x v="0"/>
    <x v="0"/>
    <x v="0"/>
    <x v="0"/>
    <x v="0"/>
    <x v="0"/>
    <x v="0"/>
    <x v="0"/>
    <x v="0"/>
  </r>
  <r>
    <x v="0"/>
    <x v="7"/>
    <x v="32"/>
    <x v="132"/>
    <x v="3"/>
    <n v="2152.6999999999998"/>
    <n v="9934.67"/>
    <n v="12087.369999999999"/>
    <n v="102"/>
    <e v="#N/A"/>
    <e v="#N/A"/>
    <n v="0"/>
    <x v="0"/>
    <x v="0"/>
    <x v="0"/>
    <x v="0"/>
    <x v="0"/>
    <x v="0"/>
    <x v="0"/>
    <x v="0"/>
    <x v="0"/>
    <x v="0"/>
  </r>
  <r>
    <x v="0"/>
    <x v="7"/>
    <x v="33"/>
    <x v="117"/>
    <x v="3"/>
    <n v="698.5"/>
    <n v="1995.36"/>
    <n v="2693.8599999999997"/>
    <n v="10"/>
    <n v="0"/>
    <n v="0"/>
    <n v="0"/>
    <x v="0"/>
    <x v="0"/>
    <x v="0"/>
    <x v="0"/>
    <x v="0"/>
    <x v="0"/>
    <x v="0"/>
    <x v="0"/>
    <x v="0"/>
    <x v="0"/>
  </r>
  <r>
    <x v="0"/>
    <x v="7"/>
    <x v="33"/>
    <x v="118"/>
    <x v="3"/>
    <n v="2123.23"/>
    <n v="5983.78"/>
    <n v="8107.01"/>
    <n v="43"/>
    <n v="0"/>
    <n v="0"/>
    <n v="0"/>
    <x v="0"/>
    <x v="0"/>
    <x v="0"/>
    <x v="0"/>
    <x v="0"/>
    <x v="0"/>
    <x v="0"/>
    <x v="0"/>
    <x v="0"/>
    <x v="0"/>
  </r>
  <r>
    <x v="0"/>
    <x v="7"/>
    <x v="33"/>
    <x v="143"/>
    <x v="3"/>
    <n v="1312.18"/>
    <n v="179.92"/>
    <n v="1492.1000000000001"/>
    <n v="4"/>
    <e v="#N/A"/>
    <e v="#N/A"/>
    <n v="0"/>
    <x v="0"/>
    <x v="0"/>
    <x v="0"/>
    <x v="0"/>
    <x v="0"/>
    <x v="0"/>
    <x v="0"/>
    <x v="0"/>
    <x v="0"/>
    <x v="0"/>
  </r>
  <r>
    <x v="0"/>
    <x v="7"/>
    <x v="33"/>
    <x v="149"/>
    <x v="3"/>
    <n v="238.52"/>
    <n v="407.68"/>
    <n v="646.20000000000005"/>
    <n v="6"/>
    <e v="#N/A"/>
    <e v="#N/A"/>
    <n v="0"/>
    <x v="0"/>
    <x v="0"/>
    <x v="0"/>
    <x v="0"/>
    <x v="0"/>
    <x v="0"/>
    <x v="0"/>
    <x v="0"/>
    <x v="0"/>
    <x v="0"/>
  </r>
  <r>
    <x v="0"/>
    <x v="7"/>
    <x v="0"/>
    <x v="0"/>
    <x v="4"/>
    <n v="0"/>
    <n v="0"/>
    <n v="0"/>
    <n v="0"/>
    <n v="24475"/>
    <n v="171325"/>
    <n v="0"/>
    <x v="0"/>
    <x v="0"/>
    <x v="0"/>
    <x v="0"/>
    <x v="0"/>
    <x v="0"/>
    <x v="0"/>
    <x v="0"/>
    <x v="0"/>
    <x v="0"/>
  </r>
  <r>
    <x v="0"/>
    <x v="7"/>
    <x v="0"/>
    <x v="1"/>
    <x v="4"/>
    <n v="0"/>
    <n v="0"/>
    <n v="0"/>
    <n v="0"/>
    <n v="24383"/>
    <n v="170681"/>
    <n v="0"/>
    <x v="0"/>
    <x v="0"/>
    <x v="0"/>
    <x v="0"/>
    <x v="0"/>
    <x v="0"/>
    <x v="0"/>
    <x v="0"/>
    <x v="0"/>
    <x v="0"/>
  </r>
  <r>
    <x v="0"/>
    <x v="7"/>
    <x v="0"/>
    <x v="150"/>
    <x v="4"/>
    <n v="0"/>
    <n v="0"/>
    <n v="0"/>
    <n v="0"/>
    <e v="#N/A"/>
    <e v="#N/A"/>
    <n v="0"/>
    <x v="0"/>
    <x v="0"/>
    <x v="0"/>
    <x v="0"/>
    <x v="0"/>
    <x v="0"/>
    <x v="0"/>
    <x v="0"/>
    <x v="0"/>
    <x v="0"/>
  </r>
  <r>
    <x v="0"/>
    <x v="7"/>
    <x v="0"/>
    <x v="3"/>
    <x v="4"/>
    <n v="0"/>
    <n v="0"/>
    <n v="0"/>
    <n v="0"/>
    <n v="8437"/>
    <n v="59059"/>
    <n v="0"/>
    <x v="0"/>
    <x v="0"/>
    <x v="0"/>
    <x v="0"/>
    <x v="0"/>
    <x v="0"/>
    <x v="0"/>
    <x v="0"/>
    <x v="0"/>
    <x v="0"/>
  </r>
  <r>
    <x v="0"/>
    <x v="7"/>
    <x v="0"/>
    <x v="4"/>
    <x v="4"/>
    <n v="0"/>
    <n v="0"/>
    <n v="0"/>
    <n v="0"/>
    <n v="8437"/>
    <n v="59059"/>
    <n v="0"/>
    <x v="0"/>
    <x v="0"/>
    <x v="0"/>
    <x v="0"/>
    <x v="0"/>
    <x v="0"/>
    <x v="0"/>
    <x v="0"/>
    <x v="0"/>
    <x v="0"/>
  </r>
  <r>
    <x v="0"/>
    <x v="7"/>
    <x v="0"/>
    <x v="7"/>
    <x v="4"/>
    <n v="0"/>
    <n v="0"/>
    <n v="0"/>
    <n v="0"/>
    <n v="5821"/>
    <n v="40747"/>
    <n v="0"/>
    <x v="0"/>
    <x v="0"/>
    <x v="0"/>
    <x v="0"/>
    <x v="0"/>
    <x v="0"/>
    <x v="0"/>
    <x v="0"/>
    <x v="0"/>
    <x v="0"/>
  </r>
  <r>
    <x v="0"/>
    <x v="7"/>
    <x v="0"/>
    <x v="8"/>
    <x v="4"/>
    <n v="0"/>
    <n v="0"/>
    <n v="0"/>
    <n v="0"/>
    <n v="0"/>
    <n v="0"/>
    <n v="0"/>
    <x v="0"/>
    <x v="0"/>
    <x v="0"/>
    <x v="0"/>
    <x v="0"/>
    <x v="0"/>
    <x v="0"/>
    <x v="0"/>
    <x v="0"/>
    <x v="0"/>
  </r>
  <r>
    <x v="0"/>
    <x v="7"/>
    <x v="0"/>
    <x v="119"/>
    <x v="4"/>
    <n v="0"/>
    <n v="0"/>
    <n v="0"/>
    <n v="0"/>
    <e v="#N/A"/>
    <e v="#N/A"/>
    <n v="0"/>
    <x v="0"/>
    <x v="0"/>
    <x v="0"/>
    <x v="0"/>
    <x v="0"/>
    <x v="0"/>
    <x v="0"/>
    <x v="0"/>
    <x v="0"/>
    <x v="0"/>
  </r>
  <r>
    <x v="0"/>
    <x v="7"/>
    <x v="0"/>
    <x v="134"/>
    <x v="4"/>
    <n v="0"/>
    <n v="0"/>
    <n v="0"/>
    <n v="0"/>
    <e v="#N/A"/>
    <e v="#N/A"/>
    <n v="0"/>
    <x v="0"/>
    <x v="0"/>
    <x v="0"/>
    <x v="0"/>
    <x v="0"/>
    <x v="0"/>
    <x v="0"/>
    <x v="0"/>
    <x v="0"/>
    <x v="0"/>
  </r>
  <r>
    <x v="0"/>
    <x v="7"/>
    <x v="0"/>
    <x v="135"/>
    <x v="4"/>
    <n v="0"/>
    <n v="0"/>
    <n v="0"/>
    <n v="0"/>
    <e v="#N/A"/>
    <e v="#N/A"/>
    <n v="0"/>
    <x v="0"/>
    <x v="0"/>
    <x v="0"/>
    <x v="0"/>
    <x v="0"/>
    <x v="0"/>
    <x v="0"/>
    <x v="0"/>
    <x v="0"/>
    <x v="0"/>
  </r>
  <r>
    <x v="0"/>
    <x v="7"/>
    <x v="0"/>
    <x v="144"/>
    <x v="4"/>
    <n v="0"/>
    <n v="0"/>
    <n v="0"/>
    <n v="0"/>
    <e v="#N/A"/>
    <e v="#N/A"/>
    <n v="0"/>
    <x v="0"/>
    <x v="0"/>
    <x v="0"/>
    <x v="0"/>
    <x v="0"/>
    <x v="0"/>
    <x v="0"/>
    <x v="0"/>
    <x v="0"/>
    <x v="0"/>
  </r>
  <r>
    <x v="0"/>
    <x v="7"/>
    <x v="0"/>
    <x v="151"/>
    <x v="4"/>
    <n v="0"/>
    <n v="0"/>
    <n v="0"/>
    <n v="0"/>
    <e v="#N/A"/>
    <e v="#N/A"/>
    <n v="0"/>
    <x v="0"/>
    <x v="0"/>
    <x v="0"/>
    <x v="0"/>
    <x v="0"/>
    <x v="0"/>
    <x v="0"/>
    <x v="0"/>
    <x v="0"/>
    <x v="0"/>
  </r>
  <r>
    <x v="0"/>
    <x v="7"/>
    <x v="1"/>
    <x v="9"/>
    <x v="4"/>
    <n v="27332.14"/>
    <n v="388995.7"/>
    <n v="416327.84"/>
    <n v="55"/>
    <n v="0"/>
    <n v="0"/>
    <n v="0"/>
    <x v="0"/>
    <x v="0"/>
    <x v="0"/>
    <x v="0"/>
    <x v="0"/>
    <x v="0"/>
    <x v="0"/>
    <x v="0"/>
    <x v="0"/>
    <x v="0"/>
  </r>
  <r>
    <x v="0"/>
    <x v="7"/>
    <x v="1"/>
    <x v="10"/>
    <x v="4"/>
    <n v="0"/>
    <n v="392662.7"/>
    <n v="392662.7"/>
    <n v="5"/>
    <n v="44423"/>
    <n v="310961"/>
    <n v="8.84"/>
    <x v="0"/>
    <x v="0"/>
    <x v="0"/>
    <x v="0"/>
    <x v="0"/>
    <x v="0"/>
    <x v="0"/>
    <x v="0"/>
    <x v="0"/>
    <x v="0"/>
  </r>
  <r>
    <x v="0"/>
    <x v="7"/>
    <x v="1"/>
    <x v="78"/>
    <x v="4"/>
    <n v="0"/>
    <n v="0"/>
    <n v="0"/>
    <n v="0"/>
    <n v="20677"/>
    <n v="144739"/>
    <n v="0"/>
    <x v="0"/>
    <x v="0"/>
    <x v="0"/>
    <x v="0"/>
    <x v="0"/>
    <x v="0"/>
    <x v="0"/>
    <x v="0"/>
    <x v="0"/>
    <x v="0"/>
  </r>
  <r>
    <x v="0"/>
    <x v="7"/>
    <x v="1"/>
    <x v="11"/>
    <x v="4"/>
    <n v="0"/>
    <n v="0"/>
    <n v="0"/>
    <n v="0"/>
    <n v="31000"/>
    <n v="217000"/>
    <n v="0"/>
    <x v="0"/>
    <x v="0"/>
    <x v="0"/>
    <x v="0"/>
    <x v="0"/>
    <x v="0"/>
    <x v="0"/>
    <x v="0"/>
    <x v="0"/>
    <x v="0"/>
  </r>
  <r>
    <x v="0"/>
    <x v="7"/>
    <x v="1"/>
    <x v="12"/>
    <x v="4"/>
    <n v="6102.9"/>
    <n v="0"/>
    <n v="6102.9"/>
    <n v="2"/>
    <n v="0"/>
    <n v="0"/>
    <n v="0"/>
    <x v="0"/>
    <x v="0"/>
    <x v="0"/>
    <x v="0"/>
    <x v="0"/>
    <x v="0"/>
    <x v="0"/>
    <x v="0"/>
    <x v="0"/>
    <x v="0"/>
  </r>
  <r>
    <x v="0"/>
    <x v="7"/>
    <x v="1"/>
    <x v="13"/>
    <x v="4"/>
    <n v="4069.26"/>
    <n v="1928262"/>
    <n v="1932331.26"/>
    <n v="66"/>
    <n v="0"/>
    <n v="0"/>
    <n v="0"/>
    <x v="0"/>
    <x v="0"/>
    <x v="0"/>
    <x v="0"/>
    <x v="0"/>
    <x v="0"/>
    <x v="0"/>
    <x v="0"/>
    <x v="0"/>
    <x v="0"/>
  </r>
  <r>
    <x v="0"/>
    <x v="7"/>
    <x v="1"/>
    <x v="14"/>
    <x v="4"/>
    <n v="4516.82"/>
    <n v="75413.440000000002"/>
    <n v="79930.260000000009"/>
    <n v="15"/>
    <n v="29977"/>
    <n v="209839"/>
    <n v="2.67"/>
    <x v="0"/>
    <x v="0"/>
    <x v="0"/>
    <x v="0"/>
    <x v="0"/>
    <x v="0"/>
    <x v="0"/>
    <x v="0"/>
    <x v="0"/>
    <x v="0"/>
  </r>
  <r>
    <x v="0"/>
    <x v="7"/>
    <x v="1"/>
    <x v="86"/>
    <x v="4"/>
    <n v="0"/>
    <n v="0"/>
    <n v="0"/>
    <n v="0"/>
    <n v="15500"/>
    <n v="108500"/>
    <n v="0"/>
    <x v="0"/>
    <x v="0"/>
    <x v="0"/>
    <x v="0"/>
    <x v="0"/>
    <x v="0"/>
    <x v="0"/>
    <x v="0"/>
    <x v="0"/>
    <x v="0"/>
  </r>
  <r>
    <x v="0"/>
    <x v="7"/>
    <x v="1"/>
    <x v="15"/>
    <x v="4"/>
    <n v="0"/>
    <n v="0"/>
    <n v="0"/>
    <n v="0"/>
    <n v="0"/>
    <n v="0"/>
    <n v="0"/>
    <x v="0"/>
    <x v="0"/>
    <x v="0"/>
    <x v="0"/>
    <x v="0"/>
    <x v="0"/>
    <x v="0"/>
    <x v="0"/>
    <x v="0"/>
    <x v="0"/>
  </r>
  <r>
    <x v="0"/>
    <x v="7"/>
    <x v="1"/>
    <x v="146"/>
    <x v="4"/>
    <n v="0"/>
    <n v="0"/>
    <n v="0"/>
    <n v="0"/>
    <e v="#N/A"/>
    <e v="#N/A"/>
    <n v="0"/>
    <x v="0"/>
    <x v="0"/>
    <x v="0"/>
    <x v="0"/>
    <x v="0"/>
    <x v="0"/>
    <x v="0"/>
    <x v="0"/>
    <x v="0"/>
    <x v="0"/>
  </r>
  <r>
    <x v="0"/>
    <x v="7"/>
    <x v="2"/>
    <x v="16"/>
    <x v="4"/>
    <n v="62711.69"/>
    <n v="94414.9"/>
    <n v="157126.59"/>
    <n v="12"/>
    <n v="43400"/>
    <n v="303800"/>
    <n v="3.62"/>
    <x v="0"/>
    <x v="0"/>
    <x v="0"/>
    <x v="0"/>
    <x v="0"/>
    <x v="0"/>
    <x v="0"/>
    <x v="0"/>
    <x v="0"/>
    <x v="0"/>
  </r>
  <r>
    <x v="0"/>
    <x v="7"/>
    <x v="2"/>
    <x v="17"/>
    <x v="4"/>
    <n v="19261.27"/>
    <n v="25256.17"/>
    <n v="44517.440000000002"/>
    <n v="7"/>
    <n v="39277"/>
    <n v="274939"/>
    <n v="1.1299999999999999"/>
    <x v="0"/>
    <x v="0"/>
    <x v="0"/>
    <x v="0"/>
    <x v="0"/>
    <x v="0"/>
    <x v="0"/>
    <x v="0"/>
    <x v="0"/>
    <x v="0"/>
  </r>
  <r>
    <x v="0"/>
    <x v="7"/>
    <x v="2"/>
    <x v="18"/>
    <x v="4"/>
    <n v="0"/>
    <n v="0"/>
    <n v="0"/>
    <n v="0"/>
    <n v="0"/>
    <n v="0"/>
    <n v="0"/>
    <x v="0"/>
    <x v="0"/>
    <x v="0"/>
    <x v="0"/>
    <x v="0"/>
    <x v="0"/>
    <x v="0"/>
    <x v="0"/>
    <x v="0"/>
    <x v="0"/>
  </r>
  <r>
    <x v="0"/>
    <x v="7"/>
    <x v="3"/>
    <x v="19"/>
    <x v="4"/>
    <n v="0"/>
    <n v="0"/>
    <n v="0"/>
    <n v="0"/>
    <n v="31000"/>
    <n v="310000"/>
    <n v="0"/>
    <x v="0"/>
    <x v="0"/>
    <x v="0"/>
    <x v="0"/>
    <x v="0"/>
    <x v="0"/>
    <x v="0"/>
    <x v="0"/>
    <x v="0"/>
    <x v="0"/>
  </r>
  <r>
    <x v="0"/>
    <x v="7"/>
    <x v="3"/>
    <x v="20"/>
    <x v="4"/>
    <n v="75225"/>
    <n v="35682.230000000003"/>
    <n v="110907.23000000001"/>
    <n v="12"/>
    <n v="0"/>
    <n v="0"/>
    <n v="0"/>
    <x v="0"/>
    <x v="0"/>
    <x v="0"/>
    <x v="0"/>
    <x v="0"/>
    <x v="0"/>
    <x v="0"/>
    <x v="0"/>
    <x v="0"/>
    <x v="0"/>
  </r>
  <r>
    <x v="0"/>
    <x v="7"/>
    <x v="3"/>
    <x v="21"/>
    <x v="4"/>
    <n v="218386.7"/>
    <n v="340077.8"/>
    <n v="558464.5"/>
    <n v="55"/>
    <n v="62000"/>
    <n v="620000"/>
    <n v="9.01"/>
    <x v="0"/>
    <x v="0"/>
    <x v="0"/>
    <x v="0"/>
    <x v="0"/>
    <x v="0"/>
    <x v="0"/>
    <x v="0"/>
    <x v="0"/>
    <x v="0"/>
  </r>
  <r>
    <x v="0"/>
    <x v="7"/>
    <x v="3"/>
    <x v="147"/>
    <x v="4"/>
    <n v="19493.7"/>
    <n v="9123.89"/>
    <n v="28617.59"/>
    <n v="2"/>
    <e v="#N/A"/>
    <e v="#N/A"/>
    <n v="0"/>
    <x v="0"/>
    <x v="0"/>
    <x v="0"/>
    <x v="0"/>
    <x v="0"/>
    <x v="0"/>
    <x v="0"/>
    <x v="0"/>
    <x v="0"/>
    <x v="0"/>
  </r>
  <r>
    <x v="0"/>
    <x v="7"/>
    <x v="4"/>
    <x v="152"/>
    <x v="4"/>
    <n v="0"/>
    <n v="0"/>
    <n v="0"/>
    <n v="0"/>
    <e v="#N/A"/>
    <e v="#N/A"/>
    <n v="0"/>
    <x v="0"/>
    <x v="0"/>
    <x v="0"/>
    <x v="0"/>
    <x v="0"/>
    <x v="0"/>
    <x v="0"/>
    <x v="0"/>
    <x v="0"/>
    <x v="0"/>
  </r>
  <r>
    <x v="0"/>
    <x v="7"/>
    <x v="4"/>
    <x v="23"/>
    <x v="4"/>
    <n v="0"/>
    <n v="0"/>
    <n v="0"/>
    <n v="0"/>
    <n v="12710"/>
    <n v="88970"/>
    <n v="0"/>
    <x v="0"/>
    <x v="0"/>
    <x v="0"/>
    <x v="0"/>
    <x v="0"/>
    <x v="0"/>
    <x v="0"/>
    <x v="0"/>
    <x v="0"/>
    <x v="0"/>
  </r>
  <r>
    <x v="0"/>
    <x v="7"/>
    <x v="4"/>
    <x v="24"/>
    <x v="4"/>
    <n v="0"/>
    <n v="0"/>
    <n v="0"/>
    <n v="0"/>
    <n v="11377"/>
    <n v="79639"/>
    <n v="0"/>
    <x v="0"/>
    <x v="0"/>
    <x v="0"/>
    <x v="0"/>
    <x v="0"/>
    <x v="0"/>
    <x v="0"/>
    <x v="0"/>
    <x v="0"/>
    <x v="0"/>
  </r>
  <r>
    <x v="0"/>
    <x v="7"/>
    <x v="4"/>
    <x v="153"/>
    <x v="4"/>
    <n v="0"/>
    <n v="0"/>
    <n v="0"/>
    <n v="0"/>
    <e v="#N/A"/>
    <e v="#N/A"/>
    <n v="0"/>
    <x v="0"/>
    <x v="0"/>
    <x v="0"/>
    <x v="0"/>
    <x v="0"/>
    <x v="0"/>
    <x v="0"/>
    <x v="0"/>
    <x v="0"/>
    <x v="0"/>
  </r>
  <r>
    <x v="0"/>
    <x v="7"/>
    <x v="4"/>
    <x v="154"/>
    <x v="4"/>
    <n v="0"/>
    <n v="0"/>
    <n v="0"/>
    <n v="0"/>
    <e v="#N/A"/>
    <e v="#N/A"/>
    <n v="0"/>
    <x v="0"/>
    <x v="0"/>
    <x v="0"/>
    <x v="0"/>
    <x v="0"/>
    <x v="0"/>
    <x v="0"/>
    <x v="0"/>
    <x v="0"/>
    <x v="0"/>
  </r>
  <r>
    <x v="0"/>
    <x v="7"/>
    <x v="4"/>
    <x v="155"/>
    <x v="4"/>
    <n v="0"/>
    <n v="0"/>
    <n v="0"/>
    <n v="0"/>
    <e v="#N/A"/>
    <e v="#N/A"/>
    <n v="0"/>
    <x v="0"/>
    <x v="0"/>
    <x v="0"/>
    <x v="0"/>
    <x v="0"/>
    <x v="0"/>
    <x v="0"/>
    <x v="0"/>
    <x v="0"/>
    <x v="0"/>
  </r>
  <r>
    <x v="0"/>
    <x v="7"/>
    <x v="4"/>
    <x v="120"/>
    <x v="4"/>
    <n v="0"/>
    <n v="0"/>
    <n v="0"/>
    <n v="0"/>
    <e v="#N/A"/>
    <e v="#N/A"/>
    <n v="0"/>
    <x v="0"/>
    <x v="0"/>
    <x v="0"/>
    <x v="0"/>
    <x v="0"/>
    <x v="0"/>
    <x v="0"/>
    <x v="0"/>
    <x v="0"/>
    <x v="0"/>
  </r>
  <r>
    <x v="0"/>
    <x v="7"/>
    <x v="4"/>
    <x v="127"/>
    <x v="4"/>
    <n v="0"/>
    <n v="0"/>
    <n v="0"/>
    <n v="0"/>
    <e v="#N/A"/>
    <e v="#N/A"/>
    <n v="0"/>
    <x v="0"/>
    <x v="0"/>
    <x v="0"/>
    <x v="0"/>
    <x v="0"/>
    <x v="0"/>
    <x v="0"/>
    <x v="0"/>
    <x v="0"/>
    <x v="0"/>
  </r>
  <r>
    <x v="0"/>
    <x v="7"/>
    <x v="4"/>
    <x v="148"/>
    <x v="4"/>
    <n v="0"/>
    <n v="0"/>
    <n v="0"/>
    <n v="0"/>
    <e v="#N/A"/>
    <e v="#N/A"/>
    <n v="0"/>
    <x v="0"/>
    <x v="0"/>
    <x v="0"/>
    <x v="0"/>
    <x v="0"/>
    <x v="0"/>
    <x v="0"/>
    <x v="0"/>
    <x v="0"/>
    <x v="0"/>
  </r>
  <r>
    <x v="0"/>
    <x v="7"/>
    <x v="4"/>
    <x v="136"/>
    <x v="4"/>
    <n v="0"/>
    <n v="0"/>
    <n v="0"/>
    <n v="0"/>
    <e v="#N/A"/>
    <e v="#N/A"/>
    <n v="0"/>
    <x v="0"/>
    <x v="0"/>
    <x v="0"/>
    <x v="0"/>
    <x v="0"/>
    <x v="0"/>
    <x v="0"/>
    <x v="0"/>
    <x v="0"/>
    <x v="0"/>
  </r>
  <r>
    <x v="0"/>
    <x v="7"/>
    <x v="4"/>
    <x v="156"/>
    <x v="4"/>
    <n v="0"/>
    <n v="0"/>
    <n v="0"/>
    <n v="0"/>
    <e v="#N/A"/>
    <e v="#N/A"/>
    <n v="0"/>
    <x v="0"/>
    <x v="0"/>
    <x v="0"/>
    <x v="0"/>
    <x v="0"/>
    <x v="0"/>
    <x v="0"/>
    <x v="0"/>
    <x v="0"/>
    <x v="0"/>
  </r>
  <r>
    <x v="0"/>
    <x v="7"/>
    <x v="4"/>
    <x v="157"/>
    <x v="4"/>
    <n v="0"/>
    <n v="0"/>
    <n v="0"/>
    <n v="0"/>
    <e v="#N/A"/>
    <e v="#N/A"/>
    <n v="0"/>
    <x v="0"/>
    <x v="0"/>
    <x v="0"/>
    <x v="0"/>
    <x v="0"/>
    <x v="0"/>
    <x v="0"/>
    <x v="0"/>
    <x v="0"/>
    <x v="0"/>
  </r>
  <r>
    <x v="0"/>
    <x v="7"/>
    <x v="4"/>
    <x v="158"/>
    <x v="4"/>
    <n v="0"/>
    <n v="0"/>
    <n v="0"/>
    <n v="0"/>
    <e v="#N/A"/>
    <e v="#N/A"/>
    <n v="0"/>
    <x v="0"/>
    <x v="0"/>
    <x v="0"/>
    <x v="0"/>
    <x v="0"/>
    <x v="0"/>
    <x v="0"/>
    <x v="0"/>
    <x v="0"/>
    <x v="0"/>
  </r>
  <r>
    <x v="0"/>
    <x v="7"/>
    <x v="4"/>
    <x v="159"/>
    <x v="4"/>
    <n v="0"/>
    <n v="0"/>
    <n v="0"/>
    <n v="0"/>
    <e v="#N/A"/>
    <e v="#N/A"/>
    <n v="0"/>
    <x v="0"/>
    <x v="0"/>
    <x v="0"/>
    <x v="0"/>
    <x v="0"/>
    <x v="0"/>
    <x v="0"/>
    <x v="0"/>
    <x v="0"/>
    <x v="0"/>
  </r>
  <r>
    <x v="0"/>
    <x v="7"/>
    <x v="4"/>
    <x v="160"/>
    <x v="4"/>
    <n v="0"/>
    <n v="0"/>
    <n v="0"/>
    <n v="0"/>
    <e v="#N/A"/>
    <e v="#N/A"/>
    <n v="0"/>
    <x v="0"/>
    <x v="0"/>
    <x v="0"/>
    <x v="0"/>
    <x v="0"/>
    <x v="0"/>
    <x v="0"/>
    <x v="0"/>
    <x v="0"/>
    <x v="0"/>
  </r>
  <r>
    <x v="0"/>
    <x v="7"/>
    <x v="5"/>
    <x v="25"/>
    <x v="4"/>
    <n v="0"/>
    <n v="0"/>
    <n v="0"/>
    <n v="0"/>
    <n v="0"/>
    <n v="0"/>
    <n v="0"/>
    <x v="0"/>
    <x v="0"/>
    <x v="0"/>
    <x v="0"/>
    <x v="0"/>
    <x v="0"/>
    <x v="0"/>
    <x v="0"/>
    <x v="0"/>
    <x v="0"/>
  </r>
  <r>
    <x v="0"/>
    <x v="7"/>
    <x v="5"/>
    <x v="26"/>
    <x v="4"/>
    <n v="421566.5"/>
    <n v="980482.4"/>
    <n v="1402048.9"/>
    <n v="30"/>
    <n v="0"/>
    <n v="0"/>
    <n v="0"/>
    <x v="0"/>
    <x v="0"/>
    <x v="0"/>
    <x v="0"/>
    <x v="0"/>
    <x v="0"/>
    <x v="0"/>
    <x v="0"/>
    <x v="0"/>
    <x v="0"/>
  </r>
  <r>
    <x v="0"/>
    <x v="7"/>
    <x v="5"/>
    <x v="27"/>
    <x v="4"/>
    <n v="0"/>
    <n v="0"/>
    <n v="0"/>
    <n v="0"/>
    <n v="16523"/>
    <n v="165230"/>
    <n v="0"/>
    <x v="0"/>
    <x v="0"/>
    <x v="0"/>
    <x v="0"/>
    <x v="0"/>
    <x v="0"/>
    <x v="0"/>
    <x v="0"/>
    <x v="0"/>
    <x v="0"/>
  </r>
  <r>
    <x v="0"/>
    <x v="7"/>
    <x v="5"/>
    <x v="29"/>
    <x v="4"/>
    <n v="87927.07"/>
    <n v="637651.69999999995"/>
    <n v="725578.77"/>
    <n v="13"/>
    <n v="0"/>
    <n v="0"/>
    <n v="0"/>
    <x v="0"/>
    <x v="0"/>
    <x v="0"/>
    <x v="0"/>
    <x v="0"/>
    <x v="0"/>
    <x v="0"/>
    <x v="0"/>
    <x v="0"/>
    <x v="0"/>
  </r>
  <r>
    <x v="0"/>
    <x v="7"/>
    <x v="6"/>
    <x v="30"/>
    <x v="4"/>
    <n v="21380.13"/>
    <n v="1106176"/>
    <n v="1127556.1299999999"/>
    <n v="46"/>
    <n v="0"/>
    <n v="0"/>
    <n v="0"/>
    <x v="0"/>
    <x v="0"/>
    <x v="0"/>
    <x v="0"/>
    <x v="0"/>
    <x v="0"/>
    <x v="0"/>
    <x v="0"/>
    <x v="0"/>
    <x v="0"/>
  </r>
  <r>
    <x v="0"/>
    <x v="7"/>
    <x v="6"/>
    <x v="31"/>
    <x v="4"/>
    <n v="0"/>
    <n v="57377.45"/>
    <n v="57377.45"/>
    <n v="6"/>
    <n v="34100"/>
    <n v="238700"/>
    <n v="1.68"/>
    <x v="0"/>
    <x v="0"/>
    <x v="0"/>
    <x v="0"/>
    <x v="0"/>
    <x v="0"/>
    <x v="0"/>
    <x v="0"/>
    <x v="0"/>
    <x v="0"/>
  </r>
  <r>
    <x v="0"/>
    <x v="7"/>
    <x v="6"/>
    <x v="32"/>
    <x v="4"/>
    <n v="0"/>
    <n v="0"/>
    <n v="0"/>
    <n v="0"/>
    <n v="17577"/>
    <n v="123039"/>
    <n v="0"/>
    <x v="0"/>
    <x v="0"/>
    <x v="0"/>
    <x v="0"/>
    <x v="0"/>
    <x v="0"/>
    <x v="0"/>
    <x v="0"/>
    <x v="0"/>
    <x v="0"/>
  </r>
  <r>
    <x v="0"/>
    <x v="7"/>
    <x v="6"/>
    <x v="33"/>
    <x v="4"/>
    <n v="0"/>
    <n v="322722.8"/>
    <n v="322722.8"/>
    <n v="7"/>
    <n v="0"/>
    <n v="0"/>
    <n v="0"/>
    <x v="0"/>
    <x v="0"/>
    <x v="0"/>
    <x v="0"/>
    <x v="0"/>
    <x v="0"/>
    <x v="0"/>
    <x v="0"/>
    <x v="0"/>
    <x v="0"/>
  </r>
  <r>
    <x v="0"/>
    <x v="7"/>
    <x v="6"/>
    <x v="140"/>
    <x v="4"/>
    <n v="0"/>
    <n v="129382.3"/>
    <n v="129382.3"/>
    <n v="2"/>
    <e v="#N/A"/>
    <e v="#N/A"/>
    <n v="0"/>
    <x v="0"/>
    <x v="0"/>
    <x v="0"/>
    <x v="0"/>
    <x v="0"/>
    <x v="0"/>
    <x v="0"/>
    <x v="0"/>
    <x v="0"/>
    <x v="0"/>
  </r>
  <r>
    <x v="0"/>
    <x v="7"/>
    <x v="7"/>
    <x v="34"/>
    <x v="4"/>
    <n v="0"/>
    <n v="0"/>
    <n v="0"/>
    <n v="0"/>
    <n v="67177"/>
    <n v="470239"/>
    <n v="0"/>
    <x v="0"/>
    <x v="0"/>
    <x v="0"/>
    <x v="0"/>
    <x v="0"/>
    <x v="0"/>
    <x v="0"/>
    <x v="0"/>
    <x v="0"/>
    <x v="0"/>
  </r>
  <r>
    <x v="0"/>
    <x v="7"/>
    <x v="8"/>
    <x v="35"/>
    <x v="4"/>
    <n v="25898.63"/>
    <n v="501252.6"/>
    <n v="527151.23"/>
    <n v="19"/>
    <n v="0"/>
    <n v="0"/>
    <n v="0"/>
    <x v="0"/>
    <x v="0"/>
    <x v="0"/>
    <x v="0"/>
    <x v="0"/>
    <x v="0"/>
    <x v="0"/>
    <x v="0"/>
    <x v="0"/>
    <x v="0"/>
  </r>
  <r>
    <x v="0"/>
    <x v="7"/>
    <x v="8"/>
    <x v="36"/>
    <x v="4"/>
    <n v="132514.9"/>
    <n v="964866.5"/>
    <n v="1097381.3999999999"/>
    <n v="57"/>
    <n v="0"/>
    <n v="0"/>
    <n v="0"/>
    <x v="0"/>
    <x v="0"/>
    <x v="0"/>
    <x v="0"/>
    <x v="0"/>
    <x v="0"/>
    <x v="0"/>
    <x v="0"/>
    <x v="0"/>
    <x v="0"/>
  </r>
  <r>
    <x v="0"/>
    <x v="7"/>
    <x v="8"/>
    <x v="161"/>
    <x v="4"/>
    <n v="0"/>
    <n v="10965.55"/>
    <n v="10965.55"/>
    <n v="2"/>
    <e v="#N/A"/>
    <e v="#N/A"/>
    <n v="0"/>
    <x v="0"/>
    <x v="0"/>
    <x v="0"/>
    <x v="0"/>
    <x v="0"/>
    <x v="0"/>
    <x v="0"/>
    <x v="0"/>
    <x v="0"/>
    <x v="0"/>
  </r>
  <r>
    <x v="0"/>
    <x v="7"/>
    <x v="9"/>
    <x v="37"/>
    <x v="4"/>
    <n v="0"/>
    <n v="0"/>
    <n v="0"/>
    <n v="0"/>
    <n v="32023"/>
    <n v="224161"/>
    <n v="0"/>
    <x v="0"/>
    <x v="0"/>
    <x v="0"/>
    <x v="0"/>
    <x v="0"/>
    <x v="0"/>
    <x v="0"/>
    <x v="0"/>
    <x v="0"/>
    <x v="0"/>
  </r>
  <r>
    <x v="0"/>
    <x v="7"/>
    <x v="9"/>
    <x v="38"/>
    <x v="4"/>
    <n v="9365.18"/>
    <n v="195406.6"/>
    <n v="204771.78"/>
    <n v="13"/>
    <n v="0"/>
    <n v="0"/>
    <n v="0"/>
    <x v="0"/>
    <x v="0"/>
    <x v="0"/>
    <x v="0"/>
    <x v="0"/>
    <x v="0"/>
    <x v="0"/>
    <x v="0"/>
    <x v="0"/>
    <x v="0"/>
  </r>
  <r>
    <x v="0"/>
    <x v="7"/>
    <x v="9"/>
    <x v="39"/>
    <x v="4"/>
    <n v="0"/>
    <n v="0"/>
    <n v="0"/>
    <n v="0"/>
    <n v="18352"/>
    <n v="128464"/>
    <n v="0"/>
    <x v="0"/>
    <x v="0"/>
    <x v="0"/>
    <x v="0"/>
    <x v="0"/>
    <x v="0"/>
    <x v="0"/>
    <x v="0"/>
    <x v="0"/>
    <x v="0"/>
  </r>
  <r>
    <x v="0"/>
    <x v="7"/>
    <x v="9"/>
    <x v="40"/>
    <x v="4"/>
    <n v="0"/>
    <n v="0"/>
    <n v="0"/>
    <n v="0"/>
    <n v="28923"/>
    <n v="202461"/>
    <n v="0"/>
    <x v="0"/>
    <x v="0"/>
    <x v="0"/>
    <x v="0"/>
    <x v="0"/>
    <x v="0"/>
    <x v="0"/>
    <x v="0"/>
    <x v="0"/>
    <x v="0"/>
  </r>
  <r>
    <x v="0"/>
    <x v="7"/>
    <x v="9"/>
    <x v="41"/>
    <x v="4"/>
    <n v="1600"/>
    <n v="164791.5"/>
    <n v="166391.5"/>
    <n v="9"/>
    <n v="0"/>
    <n v="0"/>
    <n v="0"/>
    <x v="0"/>
    <x v="0"/>
    <x v="0"/>
    <x v="0"/>
    <x v="0"/>
    <x v="0"/>
    <x v="0"/>
    <x v="0"/>
    <x v="0"/>
    <x v="0"/>
  </r>
  <r>
    <x v="0"/>
    <x v="7"/>
    <x v="10"/>
    <x v="42"/>
    <x v="4"/>
    <n v="0"/>
    <n v="16642.330000000002"/>
    <n v="16642.330000000002"/>
    <n v="2"/>
    <n v="0"/>
    <n v="0"/>
    <n v="0"/>
    <x v="0"/>
    <x v="0"/>
    <x v="0"/>
    <x v="0"/>
    <x v="0"/>
    <x v="0"/>
    <x v="0"/>
    <x v="0"/>
    <x v="0"/>
    <x v="0"/>
  </r>
  <r>
    <x v="0"/>
    <x v="7"/>
    <x v="10"/>
    <x v="43"/>
    <x v="4"/>
    <n v="257433.5"/>
    <n v="112949.2"/>
    <n v="370382.7"/>
    <n v="28"/>
    <n v="0"/>
    <n v="0"/>
    <n v="0"/>
    <x v="0"/>
    <x v="0"/>
    <x v="0"/>
    <x v="0"/>
    <x v="0"/>
    <x v="0"/>
    <x v="0"/>
    <x v="0"/>
    <x v="0"/>
    <x v="0"/>
  </r>
  <r>
    <x v="0"/>
    <x v="7"/>
    <x v="10"/>
    <x v="44"/>
    <x v="4"/>
    <n v="0"/>
    <n v="0"/>
    <n v="0"/>
    <n v="0"/>
    <n v="23777"/>
    <n v="237770"/>
    <n v="0"/>
    <x v="0"/>
    <x v="0"/>
    <x v="0"/>
    <x v="0"/>
    <x v="0"/>
    <x v="0"/>
    <x v="0"/>
    <x v="0"/>
    <x v="0"/>
    <x v="0"/>
  </r>
  <r>
    <x v="0"/>
    <x v="7"/>
    <x v="10"/>
    <x v="45"/>
    <x v="4"/>
    <n v="228671.4"/>
    <n v="89685.51"/>
    <n v="318356.90999999997"/>
    <n v="39"/>
    <n v="0"/>
    <n v="0"/>
    <n v="0"/>
    <x v="0"/>
    <x v="0"/>
    <x v="0"/>
    <x v="0"/>
    <x v="0"/>
    <x v="0"/>
    <x v="0"/>
    <x v="0"/>
    <x v="0"/>
    <x v="0"/>
  </r>
  <r>
    <x v="0"/>
    <x v="7"/>
    <x v="10"/>
    <x v="46"/>
    <x v="4"/>
    <n v="360431.7"/>
    <n v="323690.09999999998"/>
    <n v="684121.8"/>
    <n v="49"/>
    <n v="0"/>
    <n v="0"/>
    <n v="0"/>
    <x v="0"/>
    <x v="0"/>
    <x v="0"/>
    <x v="0"/>
    <x v="0"/>
    <x v="0"/>
    <x v="0"/>
    <x v="0"/>
    <x v="0"/>
    <x v="0"/>
  </r>
  <r>
    <x v="0"/>
    <x v="7"/>
    <x v="10"/>
    <x v="47"/>
    <x v="4"/>
    <n v="136892.5"/>
    <n v="50990.48"/>
    <n v="187882.98"/>
    <n v="30"/>
    <n v="0"/>
    <n v="0"/>
    <n v="0"/>
    <x v="0"/>
    <x v="0"/>
    <x v="0"/>
    <x v="0"/>
    <x v="0"/>
    <x v="0"/>
    <x v="0"/>
    <x v="0"/>
    <x v="0"/>
    <x v="0"/>
  </r>
  <r>
    <x v="0"/>
    <x v="7"/>
    <x v="10"/>
    <x v="48"/>
    <x v="4"/>
    <n v="120128.8"/>
    <n v="92739.86"/>
    <n v="212868.66"/>
    <n v="32"/>
    <n v="33077"/>
    <n v="330770"/>
    <n v="6.44"/>
    <x v="0"/>
    <x v="0"/>
    <x v="0"/>
    <x v="0"/>
    <x v="0"/>
    <x v="0"/>
    <x v="0"/>
    <x v="0"/>
    <x v="0"/>
    <x v="0"/>
  </r>
  <r>
    <x v="0"/>
    <x v="7"/>
    <x v="10"/>
    <x v="49"/>
    <x v="4"/>
    <n v="330417.90000000002"/>
    <n v="526034.30000000005"/>
    <n v="856452.20000000007"/>
    <n v="56"/>
    <n v="67177"/>
    <n v="671770"/>
    <n v="12.75"/>
    <x v="0"/>
    <x v="0"/>
    <x v="0"/>
    <x v="0"/>
    <x v="0"/>
    <x v="0"/>
    <x v="0"/>
    <x v="0"/>
    <x v="0"/>
    <x v="0"/>
  </r>
  <r>
    <x v="0"/>
    <x v="7"/>
    <x v="10"/>
    <x v="50"/>
    <x v="4"/>
    <n v="29747"/>
    <n v="0"/>
    <n v="29747"/>
    <n v="2"/>
    <n v="36177"/>
    <n v="361770"/>
    <n v="0.82"/>
    <x v="0"/>
    <x v="0"/>
    <x v="0"/>
    <x v="0"/>
    <x v="0"/>
    <x v="0"/>
    <x v="0"/>
    <x v="0"/>
    <x v="0"/>
    <x v="0"/>
  </r>
  <r>
    <x v="0"/>
    <x v="7"/>
    <x v="10"/>
    <x v="51"/>
    <x v="4"/>
    <n v="0"/>
    <n v="0"/>
    <n v="0"/>
    <n v="0"/>
    <n v="14477"/>
    <n v="144770"/>
    <n v="0"/>
    <x v="0"/>
    <x v="0"/>
    <x v="0"/>
    <x v="0"/>
    <x v="0"/>
    <x v="0"/>
    <x v="0"/>
    <x v="0"/>
    <x v="0"/>
    <x v="0"/>
  </r>
  <r>
    <x v="0"/>
    <x v="7"/>
    <x v="11"/>
    <x v="52"/>
    <x v="4"/>
    <n v="8337.9"/>
    <n v="0"/>
    <n v="8337.9"/>
    <n v="1"/>
    <n v="0"/>
    <n v="0"/>
    <n v="0"/>
    <x v="0"/>
    <x v="0"/>
    <x v="0"/>
    <x v="0"/>
    <x v="0"/>
    <x v="0"/>
    <x v="0"/>
    <x v="0"/>
    <x v="0"/>
    <x v="0"/>
  </r>
  <r>
    <x v="0"/>
    <x v="7"/>
    <x v="12"/>
    <x v="53"/>
    <x v="4"/>
    <n v="0"/>
    <n v="0"/>
    <n v="0"/>
    <n v="0"/>
    <n v="0"/>
    <n v="0"/>
    <n v="0"/>
    <x v="0"/>
    <x v="0"/>
    <x v="0"/>
    <x v="0"/>
    <x v="0"/>
    <x v="0"/>
    <x v="0"/>
    <x v="0"/>
    <x v="0"/>
    <x v="0"/>
  </r>
  <r>
    <x v="0"/>
    <x v="7"/>
    <x v="12"/>
    <x v="55"/>
    <x v="4"/>
    <n v="0"/>
    <n v="0"/>
    <n v="0"/>
    <n v="0"/>
    <n v="0"/>
    <n v="0"/>
    <n v="0"/>
    <x v="0"/>
    <x v="0"/>
    <x v="0"/>
    <x v="0"/>
    <x v="0"/>
    <x v="0"/>
    <x v="0"/>
    <x v="0"/>
    <x v="0"/>
    <x v="0"/>
  </r>
  <r>
    <x v="0"/>
    <x v="7"/>
    <x v="13"/>
    <x v="56"/>
    <x v="4"/>
    <n v="377791"/>
    <n v="0"/>
    <n v="377791"/>
    <n v="11"/>
    <n v="0"/>
    <n v="0"/>
    <n v="0"/>
    <x v="0"/>
    <x v="0"/>
    <x v="0"/>
    <x v="0"/>
    <x v="0"/>
    <x v="0"/>
    <x v="0"/>
    <x v="0"/>
    <x v="0"/>
    <x v="0"/>
  </r>
  <r>
    <x v="0"/>
    <x v="7"/>
    <x v="13"/>
    <x v="57"/>
    <x v="4"/>
    <n v="8453"/>
    <n v="15771.08"/>
    <n v="24224.080000000002"/>
    <n v="5"/>
    <n v="24273"/>
    <n v="242730"/>
    <n v="1"/>
    <x v="0"/>
    <x v="0"/>
    <x v="0"/>
    <x v="0"/>
    <x v="0"/>
    <x v="0"/>
    <x v="0"/>
    <x v="0"/>
    <x v="0"/>
    <x v="0"/>
  </r>
  <r>
    <x v="0"/>
    <x v="7"/>
    <x v="13"/>
    <x v="58"/>
    <x v="4"/>
    <n v="171542"/>
    <n v="150100.20000000001"/>
    <n v="321642.2"/>
    <n v="28"/>
    <n v="0"/>
    <n v="0"/>
    <n v="0"/>
    <x v="0"/>
    <x v="0"/>
    <x v="0"/>
    <x v="0"/>
    <x v="0"/>
    <x v="0"/>
    <x v="0"/>
    <x v="0"/>
    <x v="0"/>
    <x v="0"/>
  </r>
  <r>
    <x v="0"/>
    <x v="7"/>
    <x v="13"/>
    <x v="162"/>
    <x v="4"/>
    <n v="92313.7"/>
    <n v="0"/>
    <n v="92313.7"/>
    <n v="9"/>
    <e v="#N/A"/>
    <e v="#N/A"/>
    <n v="0"/>
    <x v="0"/>
    <x v="0"/>
    <x v="0"/>
    <x v="0"/>
    <x v="0"/>
    <x v="0"/>
    <x v="0"/>
    <x v="0"/>
    <x v="0"/>
    <x v="0"/>
  </r>
  <r>
    <x v="0"/>
    <x v="7"/>
    <x v="34"/>
    <x v="129"/>
    <x v="4"/>
    <n v="0"/>
    <n v="7387.98"/>
    <n v="7387.98"/>
    <n v="1"/>
    <e v="#N/A"/>
    <e v="#N/A"/>
    <n v="0"/>
    <x v="0"/>
    <x v="0"/>
    <x v="0"/>
    <x v="0"/>
    <x v="0"/>
    <x v="0"/>
    <x v="0"/>
    <x v="0"/>
    <x v="0"/>
    <x v="0"/>
  </r>
  <r>
    <x v="0"/>
    <x v="7"/>
    <x v="14"/>
    <x v="130"/>
    <x v="4"/>
    <n v="0"/>
    <n v="0"/>
    <n v="0"/>
    <n v="0"/>
    <e v="#N/A"/>
    <e v="#N/A"/>
    <n v="0"/>
    <x v="0"/>
    <x v="0"/>
    <x v="0"/>
    <x v="0"/>
    <x v="0"/>
    <x v="0"/>
    <x v="0"/>
    <x v="0"/>
    <x v="0"/>
    <x v="0"/>
  </r>
  <r>
    <x v="0"/>
    <x v="7"/>
    <x v="15"/>
    <x v="163"/>
    <x v="4"/>
    <n v="0"/>
    <n v="0"/>
    <n v="0"/>
    <n v="0"/>
    <e v="#N/A"/>
    <e v="#N/A"/>
    <n v="0"/>
    <x v="0"/>
    <x v="0"/>
    <x v="0"/>
    <x v="0"/>
    <x v="0"/>
    <x v="0"/>
    <x v="0"/>
    <x v="0"/>
    <x v="0"/>
    <x v="0"/>
  </r>
  <r>
    <x v="0"/>
    <x v="7"/>
    <x v="16"/>
    <x v="61"/>
    <x v="4"/>
    <n v="48015.79"/>
    <n v="224433.6"/>
    <n v="272449.39"/>
    <n v="11"/>
    <n v="0"/>
    <n v="0"/>
    <n v="0"/>
    <x v="0"/>
    <x v="0"/>
    <x v="0"/>
    <x v="0"/>
    <x v="0"/>
    <x v="0"/>
    <x v="0"/>
    <x v="0"/>
    <x v="0"/>
    <x v="0"/>
  </r>
  <r>
    <x v="0"/>
    <x v="7"/>
    <x v="17"/>
    <x v="62"/>
    <x v="4"/>
    <n v="0"/>
    <n v="0"/>
    <n v="0"/>
    <n v="0"/>
    <n v="0"/>
    <n v="0"/>
    <n v="0"/>
    <x v="0"/>
    <x v="0"/>
    <x v="0"/>
    <x v="0"/>
    <x v="0"/>
    <x v="0"/>
    <x v="0"/>
    <x v="0"/>
    <x v="0"/>
    <x v="0"/>
  </r>
  <r>
    <x v="0"/>
    <x v="7"/>
    <x v="17"/>
    <x v="63"/>
    <x v="4"/>
    <n v="0"/>
    <n v="0"/>
    <n v="0"/>
    <n v="0"/>
    <n v="0"/>
    <n v="0"/>
    <n v="0"/>
    <x v="0"/>
    <x v="0"/>
    <x v="0"/>
    <x v="0"/>
    <x v="0"/>
    <x v="0"/>
    <x v="0"/>
    <x v="0"/>
    <x v="0"/>
    <x v="0"/>
  </r>
  <r>
    <x v="0"/>
    <x v="7"/>
    <x v="18"/>
    <x v="64"/>
    <x v="4"/>
    <n v="0"/>
    <n v="0"/>
    <n v="0"/>
    <n v="0"/>
    <n v="22723"/>
    <n v="159061"/>
    <n v="0"/>
    <x v="0"/>
    <x v="0"/>
    <x v="0"/>
    <x v="0"/>
    <x v="0"/>
    <x v="0"/>
    <x v="0"/>
    <x v="0"/>
    <x v="0"/>
    <x v="0"/>
  </r>
  <r>
    <x v="0"/>
    <x v="7"/>
    <x v="18"/>
    <x v="65"/>
    <x v="4"/>
    <n v="0"/>
    <n v="0"/>
    <n v="0"/>
    <n v="0"/>
    <n v="0"/>
    <n v="0"/>
    <n v="0"/>
    <x v="0"/>
    <x v="0"/>
    <x v="0"/>
    <x v="0"/>
    <x v="0"/>
    <x v="0"/>
    <x v="0"/>
    <x v="0"/>
    <x v="0"/>
    <x v="0"/>
  </r>
  <r>
    <x v="0"/>
    <x v="7"/>
    <x v="18"/>
    <x v="164"/>
    <x v="4"/>
    <n v="9931.59"/>
    <n v="205263.7"/>
    <n v="215195.29"/>
    <n v="6"/>
    <e v="#N/A"/>
    <e v="#N/A"/>
    <n v="0"/>
    <x v="0"/>
    <x v="0"/>
    <x v="0"/>
    <x v="0"/>
    <x v="0"/>
    <x v="0"/>
    <x v="0"/>
    <x v="0"/>
    <x v="0"/>
    <x v="0"/>
  </r>
  <r>
    <x v="0"/>
    <x v="7"/>
    <x v="19"/>
    <x v="66"/>
    <x v="4"/>
    <n v="6187.7"/>
    <n v="362226.1"/>
    <n v="368413.8"/>
    <n v="14"/>
    <n v="0"/>
    <n v="0"/>
    <n v="0"/>
    <x v="0"/>
    <x v="0"/>
    <x v="0"/>
    <x v="0"/>
    <x v="0"/>
    <x v="0"/>
    <x v="0"/>
    <x v="0"/>
    <x v="0"/>
    <x v="0"/>
  </r>
  <r>
    <x v="0"/>
    <x v="7"/>
    <x v="20"/>
    <x v="67"/>
    <x v="4"/>
    <n v="3150"/>
    <n v="32201.07"/>
    <n v="35351.07"/>
    <n v="4"/>
    <n v="0"/>
    <n v="0"/>
    <n v="0"/>
    <x v="0"/>
    <x v="0"/>
    <x v="0"/>
    <x v="0"/>
    <x v="0"/>
    <x v="0"/>
    <x v="0"/>
    <x v="0"/>
    <x v="0"/>
    <x v="0"/>
  </r>
  <r>
    <x v="0"/>
    <x v="7"/>
    <x v="20"/>
    <x v="68"/>
    <x v="4"/>
    <n v="12994.98"/>
    <n v="0"/>
    <n v="12994.98"/>
    <n v="1"/>
    <n v="0"/>
    <n v="0"/>
    <n v="0"/>
    <x v="0"/>
    <x v="0"/>
    <x v="0"/>
    <x v="0"/>
    <x v="0"/>
    <x v="0"/>
    <x v="0"/>
    <x v="0"/>
    <x v="0"/>
    <x v="0"/>
  </r>
  <r>
    <x v="0"/>
    <x v="7"/>
    <x v="21"/>
    <x v="69"/>
    <x v="4"/>
    <n v="0"/>
    <n v="8221.83"/>
    <n v="8221.83"/>
    <n v="3"/>
    <n v="31000"/>
    <n v="310000"/>
    <n v="0.27"/>
    <x v="0"/>
    <x v="0"/>
    <x v="0"/>
    <x v="0"/>
    <x v="0"/>
    <x v="0"/>
    <x v="0"/>
    <x v="0"/>
    <x v="0"/>
    <x v="0"/>
  </r>
  <r>
    <x v="0"/>
    <x v="7"/>
    <x v="21"/>
    <x v="70"/>
    <x v="4"/>
    <n v="491546"/>
    <n v="344986"/>
    <n v="836532"/>
    <n v="77"/>
    <n v="62000"/>
    <n v="620000"/>
    <n v="13.49"/>
    <x v="0"/>
    <x v="0"/>
    <x v="0"/>
    <x v="0"/>
    <x v="0"/>
    <x v="0"/>
    <x v="0"/>
    <x v="0"/>
    <x v="0"/>
    <x v="0"/>
  </r>
  <r>
    <x v="0"/>
    <x v="7"/>
    <x v="21"/>
    <x v="71"/>
    <x v="4"/>
    <n v="3243.7"/>
    <n v="3781.84"/>
    <n v="7025.54"/>
    <n v="2"/>
    <n v="50623"/>
    <n v="506230"/>
    <n v="0.14000000000000001"/>
    <x v="0"/>
    <x v="0"/>
    <x v="0"/>
    <x v="0"/>
    <x v="0"/>
    <x v="0"/>
    <x v="0"/>
    <x v="0"/>
    <x v="0"/>
    <x v="0"/>
  </r>
  <r>
    <x v="0"/>
    <x v="7"/>
    <x v="21"/>
    <x v="72"/>
    <x v="4"/>
    <n v="123906.9"/>
    <n v="182313.8"/>
    <n v="306220.69999999995"/>
    <n v="46"/>
    <n v="29977"/>
    <n v="299770"/>
    <n v="10.220000000000001"/>
    <x v="0"/>
    <x v="0"/>
    <x v="0"/>
    <x v="0"/>
    <x v="0"/>
    <x v="0"/>
    <x v="0"/>
    <x v="0"/>
    <x v="0"/>
    <x v="0"/>
  </r>
  <r>
    <x v="0"/>
    <x v="7"/>
    <x v="21"/>
    <x v="73"/>
    <x v="4"/>
    <n v="125180.1"/>
    <n v="127428.3"/>
    <n v="252608.40000000002"/>
    <n v="36"/>
    <n v="27900"/>
    <n v="279000"/>
    <n v="9.0500000000000007"/>
    <x v="0"/>
    <x v="0"/>
    <x v="0"/>
    <x v="0"/>
    <x v="0"/>
    <x v="0"/>
    <x v="0"/>
    <x v="0"/>
    <x v="0"/>
    <x v="0"/>
  </r>
  <r>
    <x v="0"/>
    <x v="7"/>
    <x v="21"/>
    <x v="137"/>
    <x v="4"/>
    <n v="156036.9"/>
    <n v="66213.36"/>
    <n v="222250.26"/>
    <n v="34"/>
    <e v="#N/A"/>
    <e v="#N/A"/>
    <n v="0"/>
    <x v="0"/>
    <x v="0"/>
    <x v="0"/>
    <x v="0"/>
    <x v="0"/>
    <x v="0"/>
    <x v="0"/>
    <x v="0"/>
    <x v="0"/>
    <x v="0"/>
  </r>
  <r>
    <x v="0"/>
    <x v="7"/>
    <x v="21"/>
    <x v="142"/>
    <x v="4"/>
    <n v="16973.12"/>
    <n v="43903.73"/>
    <n v="60876.850000000006"/>
    <n v="5"/>
    <e v="#N/A"/>
    <e v="#N/A"/>
    <n v="0"/>
    <x v="0"/>
    <x v="0"/>
    <x v="0"/>
    <x v="0"/>
    <x v="0"/>
    <x v="0"/>
    <x v="0"/>
    <x v="0"/>
    <x v="0"/>
    <x v="0"/>
  </r>
  <r>
    <x v="0"/>
    <x v="7"/>
    <x v="22"/>
    <x v="74"/>
    <x v="4"/>
    <n v="0"/>
    <n v="0"/>
    <n v="0"/>
    <n v="0"/>
    <n v="13423"/>
    <n v="134230"/>
    <n v="0"/>
    <x v="0"/>
    <x v="0"/>
    <x v="0"/>
    <x v="0"/>
    <x v="0"/>
    <x v="0"/>
    <x v="0"/>
    <x v="0"/>
    <x v="0"/>
    <x v="0"/>
  </r>
  <r>
    <x v="0"/>
    <x v="7"/>
    <x v="22"/>
    <x v="75"/>
    <x v="4"/>
    <n v="0"/>
    <n v="0"/>
    <n v="0"/>
    <n v="0"/>
    <n v="14477"/>
    <n v="144770"/>
    <n v="0"/>
    <x v="0"/>
    <x v="0"/>
    <x v="0"/>
    <x v="0"/>
    <x v="0"/>
    <x v="0"/>
    <x v="0"/>
    <x v="0"/>
    <x v="0"/>
    <x v="0"/>
  </r>
  <r>
    <x v="0"/>
    <x v="7"/>
    <x v="22"/>
    <x v="76"/>
    <x v="4"/>
    <n v="0"/>
    <n v="0"/>
    <n v="0"/>
    <n v="0"/>
    <n v="13950"/>
    <n v="139500"/>
    <n v="0"/>
    <x v="0"/>
    <x v="0"/>
    <x v="0"/>
    <x v="0"/>
    <x v="0"/>
    <x v="0"/>
    <x v="0"/>
    <x v="0"/>
    <x v="0"/>
    <x v="0"/>
  </r>
  <r>
    <x v="0"/>
    <x v="7"/>
    <x v="22"/>
    <x v="121"/>
    <x v="4"/>
    <n v="0"/>
    <n v="0"/>
    <n v="0"/>
    <n v="0"/>
    <e v="#N/A"/>
    <e v="#N/A"/>
    <n v="0"/>
    <x v="0"/>
    <x v="0"/>
    <x v="0"/>
    <x v="0"/>
    <x v="0"/>
    <x v="0"/>
    <x v="0"/>
    <x v="0"/>
    <x v="0"/>
    <x v="0"/>
  </r>
  <r>
    <x v="0"/>
    <x v="7"/>
    <x v="23"/>
    <x v="77"/>
    <x v="4"/>
    <n v="0"/>
    <n v="90699"/>
    <n v="90699"/>
    <n v="39"/>
    <n v="0"/>
    <n v="0"/>
    <n v="0"/>
    <x v="0"/>
    <x v="0"/>
    <x v="0"/>
    <x v="0"/>
    <x v="0"/>
    <x v="0"/>
    <x v="0"/>
    <x v="0"/>
    <x v="0"/>
    <x v="0"/>
  </r>
  <r>
    <x v="0"/>
    <x v="7"/>
    <x v="24"/>
    <x v="78"/>
    <x v="4"/>
    <n v="0"/>
    <n v="0"/>
    <n v="0"/>
    <n v="0"/>
    <n v="20677"/>
    <n v="144739"/>
    <n v="0"/>
    <x v="0"/>
    <x v="0"/>
    <x v="0"/>
    <x v="0"/>
    <x v="0"/>
    <x v="0"/>
    <x v="0"/>
    <x v="0"/>
    <x v="0"/>
    <x v="0"/>
  </r>
  <r>
    <x v="0"/>
    <x v="7"/>
    <x v="24"/>
    <x v="79"/>
    <x v="4"/>
    <n v="0"/>
    <n v="0"/>
    <n v="0"/>
    <n v="0"/>
    <n v="20150"/>
    <n v="141050"/>
    <n v="0"/>
    <x v="0"/>
    <x v="0"/>
    <x v="0"/>
    <x v="0"/>
    <x v="0"/>
    <x v="0"/>
    <x v="0"/>
    <x v="0"/>
    <x v="0"/>
    <x v="0"/>
  </r>
  <r>
    <x v="0"/>
    <x v="7"/>
    <x v="24"/>
    <x v="81"/>
    <x v="4"/>
    <n v="0"/>
    <n v="0"/>
    <n v="0"/>
    <n v="0"/>
    <n v="18600"/>
    <n v="130200"/>
    <n v="0"/>
    <x v="0"/>
    <x v="0"/>
    <x v="0"/>
    <x v="0"/>
    <x v="0"/>
    <x v="0"/>
    <x v="0"/>
    <x v="0"/>
    <x v="0"/>
    <x v="0"/>
  </r>
  <r>
    <x v="0"/>
    <x v="7"/>
    <x v="24"/>
    <x v="82"/>
    <x v="4"/>
    <n v="0"/>
    <n v="0"/>
    <n v="0"/>
    <n v="0"/>
    <n v="18600"/>
    <n v="130200"/>
    <n v="0"/>
    <x v="0"/>
    <x v="0"/>
    <x v="0"/>
    <x v="0"/>
    <x v="0"/>
    <x v="0"/>
    <x v="0"/>
    <x v="0"/>
    <x v="0"/>
    <x v="0"/>
  </r>
  <r>
    <x v="0"/>
    <x v="7"/>
    <x v="24"/>
    <x v="122"/>
    <x v="4"/>
    <n v="0"/>
    <n v="0"/>
    <n v="0"/>
    <n v="0"/>
    <e v="#N/A"/>
    <e v="#N/A"/>
    <n v="0"/>
    <x v="0"/>
    <x v="0"/>
    <x v="0"/>
    <x v="0"/>
    <x v="0"/>
    <x v="0"/>
    <x v="0"/>
    <x v="0"/>
    <x v="0"/>
    <x v="0"/>
  </r>
  <r>
    <x v="0"/>
    <x v="7"/>
    <x v="24"/>
    <x v="123"/>
    <x v="4"/>
    <n v="0"/>
    <n v="0"/>
    <n v="0"/>
    <n v="0"/>
    <n v="29977"/>
    <n v="209839"/>
    <n v="0"/>
    <x v="0"/>
    <x v="0"/>
    <x v="0"/>
    <x v="0"/>
    <x v="0"/>
    <x v="0"/>
    <x v="0"/>
    <x v="0"/>
    <x v="0"/>
    <x v="0"/>
  </r>
  <r>
    <x v="0"/>
    <x v="7"/>
    <x v="24"/>
    <x v="85"/>
    <x v="4"/>
    <n v="0"/>
    <n v="2107.35"/>
    <n v="2107.35"/>
    <n v="1"/>
    <n v="0"/>
    <n v="0"/>
    <n v="0"/>
    <x v="0"/>
    <x v="0"/>
    <x v="0"/>
    <x v="0"/>
    <x v="0"/>
    <x v="0"/>
    <x v="0"/>
    <x v="0"/>
    <x v="0"/>
    <x v="0"/>
  </r>
  <r>
    <x v="0"/>
    <x v="7"/>
    <x v="24"/>
    <x v="131"/>
    <x v="4"/>
    <n v="0"/>
    <n v="0"/>
    <n v="0"/>
    <n v="0"/>
    <e v="#N/A"/>
    <e v="#N/A"/>
    <n v="0"/>
    <x v="0"/>
    <x v="0"/>
    <x v="0"/>
    <x v="0"/>
    <x v="0"/>
    <x v="0"/>
    <x v="0"/>
    <x v="0"/>
    <x v="0"/>
    <x v="0"/>
  </r>
  <r>
    <x v="0"/>
    <x v="7"/>
    <x v="24"/>
    <x v="86"/>
    <x v="4"/>
    <n v="0"/>
    <n v="0"/>
    <n v="0"/>
    <n v="0"/>
    <n v="15500"/>
    <n v="108500"/>
    <n v="0"/>
    <x v="0"/>
    <x v="0"/>
    <x v="0"/>
    <x v="0"/>
    <x v="0"/>
    <x v="0"/>
    <x v="0"/>
    <x v="0"/>
    <x v="0"/>
    <x v="0"/>
  </r>
  <r>
    <x v="0"/>
    <x v="7"/>
    <x v="24"/>
    <x v="165"/>
    <x v="4"/>
    <n v="0"/>
    <n v="0"/>
    <n v="0"/>
    <n v="0"/>
    <e v="#N/A"/>
    <e v="#N/A"/>
    <n v="0"/>
    <x v="0"/>
    <x v="0"/>
    <x v="0"/>
    <x v="0"/>
    <x v="0"/>
    <x v="0"/>
    <x v="0"/>
    <x v="0"/>
    <x v="0"/>
    <x v="0"/>
  </r>
  <r>
    <x v="0"/>
    <x v="7"/>
    <x v="26"/>
    <x v="87"/>
    <x v="4"/>
    <n v="0"/>
    <n v="0"/>
    <n v="0"/>
    <n v="0"/>
    <n v="4650"/>
    <n v="32550"/>
    <n v="0"/>
    <x v="0"/>
    <x v="0"/>
    <x v="0"/>
    <x v="0"/>
    <x v="0"/>
    <x v="0"/>
    <x v="0"/>
    <x v="0"/>
    <x v="0"/>
    <x v="0"/>
  </r>
  <r>
    <x v="0"/>
    <x v="7"/>
    <x v="26"/>
    <x v="88"/>
    <x v="4"/>
    <n v="0"/>
    <n v="0"/>
    <n v="0"/>
    <n v="0"/>
    <n v="4650"/>
    <n v="32550"/>
    <n v="0"/>
    <x v="0"/>
    <x v="0"/>
    <x v="0"/>
    <x v="0"/>
    <x v="0"/>
    <x v="0"/>
    <x v="0"/>
    <x v="0"/>
    <x v="0"/>
    <x v="0"/>
  </r>
  <r>
    <x v="0"/>
    <x v="7"/>
    <x v="27"/>
    <x v="89"/>
    <x v="4"/>
    <n v="0"/>
    <n v="0"/>
    <n v="0"/>
    <n v="0"/>
    <n v="6727"/>
    <n v="47089"/>
    <n v="0"/>
    <x v="0"/>
    <x v="0"/>
    <x v="0"/>
    <x v="0"/>
    <x v="0"/>
    <x v="0"/>
    <x v="0"/>
    <x v="0"/>
    <x v="0"/>
    <x v="0"/>
  </r>
  <r>
    <x v="0"/>
    <x v="7"/>
    <x v="27"/>
    <x v="90"/>
    <x v="4"/>
    <n v="0"/>
    <n v="0"/>
    <n v="0"/>
    <n v="0"/>
    <n v="6727"/>
    <n v="47089"/>
    <n v="0"/>
    <x v="0"/>
    <x v="0"/>
    <x v="0"/>
    <x v="0"/>
    <x v="0"/>
    <x v="0"/>
    <x v="0"/>
    <x v="0"/>
    <x v="0"/>
    <x v="0"/>
  </r>
  <r>
    <x v="0"/>
    <x v="7"/>
    <x v="27"/>
    <x v="91"/>
    <x v="4"/>
    <n v="0"/>
    <n v="0"/>
    <n v="0"/>
    <n v="0"/>
    <n v="6727"/>
    <n v="47089"/>
    <n v="0"/>
    <x v="0"/>
    <x v="0"/>
    <x v="0"/>
    <x v="0"/>
    <x v="0"/>
    <x v="0"/>
    <x v="0"/>
    <x v="0"/>
    <x v="0"/>
    <x v="0"/>
  </r>
  <r>
    <x v="0"/>
    <x v="7"/>
    <x v="28"/>
    <x v="92"/>
    <x v="4"/>
    <n v="2771.38"/>
    <n v="21169.39"/>
    <n v="23940.77"/>
    <n v="3"/>
    <n v="0"/>
    <n v="0"/>
    <n v="0"/>
    <x v="0"/>
    <x v="0"/>
    <x v="0"/>
    <x v="0"/>
    <x v="0"/>
    <x v="0"/>
    <x v="0"/>
    <x v="0"/>
    <x v="0"/>
    <x v="0"/>
  </r>
  <r>
    <x v="0"/>
    <x v="7"/>
    <x v="36"/>
    <x v="166"/>
    <x v="4"/>
    <n v="0"/>
    <n v="0"/>
    <n v="0"/>
    <n v="0"/>
    <e v="#N/A"/>
    <e v="#N/A"/>
    <n v="0"/>
    <x v="0"/>
    <x v="0"/>
    <x v="0"/>
    <x v="0"/>
    <x v="0"/>
    <x v="0"/>
    <x v="0"/>
    <x v="0"/>
    <x v="0"/>
    <x v="0"/>
  </r>
  <r>
    <x v="0"/>
    <x v="7"/>
    <x v="29"/>
    <x v="93"/>
    <x v="4"/>
    <n v="69141.649999999994"/>
    <n v="416865"/>
    <n v="486006.65"/>
    <n v="20"/>
    <n v="0"/>
    <n v="0"/>
    <n v="0"/>
    <x v="0"/>
    <x v="0"/>
    <x v="0"/>
    <x v="0"/>
    <x v="0"/>
    <x v="0"/>
    <x v="0"/>
    <x v="0"/>
    <x v="0"/>
    <x v="0"/>
  </r>
  <r>
    <x v="0"/>
    <x v="7"/>
    <x v="29"/>
    <x v="94"/>
    <x v="4"/>
    <n v="197122.2"/>
    <n v="136608.20000000001"/>
    <n v="333730.40000000002"/>
    <n v="24"/>
    <n v="0"/>
    <n v="0"/>
    <n v="0"/>
    <x v="0"/>
    <x v="0"/>
    <x v="0"/>
    <x v="0"/>
    <x v="0"/>
    <x v="0"/>
    <x v="0"/>
    <x v="0"/>
    <x v="0"/>
    <x v="0"/>
  </r>
  <r>
    <x v="0"/>
    <x v="7"/>
    <x v="29"/>
    <x v="95"/>
    <x v="4"/>
    <n v="143820"/>
    <n v="120010.9"/>
    <n v="263830.90000000002"/>
    <n v="9"/>
    <n v="0"/>
    <n v="0"/>
    <n v="0"/>
    <x v="0"/>
    <x v="0"/>
    <x v="0"/>
    <x v="0"/>
    <x v="0"/>
    <x v="0"/>
    <x v="0"/>
    <x v="0"/>
    <x v="0"/>
    <x v="0"/>
  </r>
  <r>
    <x v="0"/>
    <x v="7"/>
    <x v="29"/>
    <x v="124"/>
    <x v="4"/>
    <n v="1000"/>
    <n v="23475.71"/>
    <n v="24475.71"/>
    <n v="3"/>
    <e v="#N/A"/>
    <e v="#N/A"/>
    <n v="0"/>
    <x v="0"/>
    <x v="0"/>
    <x v="0"/>
    <x v="0"/>
    <x v="0"/>
    <x v="0"/>
    <x v="0"/>
    <x v="0"/>
    <x v="0"/>
    <x v="0"/>
  </r>
  <r>
    <x v="0"/>
    <x v="7"/>
    <x v="29"/>
    <x v="96"/>
    <x v="4"/>
    <n v="53844.31"/>
    <n v="303003.5"/>
    <n v="356847.81"/>
    <n v="15"/>
    <n v="0"/>
    <n v="0"/>
    <n v="0"/>
    <x v="0"/>
    <x v="0"/>
    <x v="0"/>
    <x v="0"/>
    <x v="0"/>
    <x v="0"/>
    <x v="0"/>
    <x v="0"/>
    <x v="0"/>
    <x v="0"/>
  </r>
  <r>
    <x v="0"/>
    <x v="7"/>
    <x v="29"/>
    <x v="97"/>
    <x v="4"/>
    <n v="0"/>
    <n v="0"/>
    <n v="0"/>
    <n v="0"/>
    <n v="17577"/>
    <n v="175770"/>
    <n v="0"/>
    <x v="0"/>
    <x v="0"/>
    <x v="0"/>
    <x v="0"/>
    <x v="0"/>
    <x v="0"/>
    <x v="0"/>
    <x v="0"/>
    <x v="0"/>
    <x v="0"/>
  </r>
  <r>
    <x v="0"/>
    <x v="7"/>
    <x v="30"/>
    <x v="98"/>
    <x v="4"/>
    <n v="0"/>
    <n v="0"/>
    <n v="0"/>
    <n v="0"/>
    <n v="36177"/>
    <n v="253239"/>
    <n v="0"/>
    <x v="0"/>
    <x v="0"/>
    <x v="0"/>
    <x v="0"/>
    <x v="0"/>
    <x v="0"/>
    <x v="0"/>
    <x v="0"/>
    <x v="0"/>
    <x v="0"/>
  </r>
  <r>
    <x v="0"/>
    <x v="7"/>
    <x v="30"/>
    <x v="99"/>
    <x v="4"/>
    <n v="0"/>
    <n v="0"/>
    <n v="0"/>
    <n v="0"/>
    <n v="16027"/>
    <n v="112189"/>
    <n v="0"/>
    <x v="0"/>
    <x v="0"/>
    <x v="0"/>
    <x v="0"/>
    <x v="0"/>
    <x v="0"/>
    <x v="0"/>
    <x v="0"/>
    <x v="0"/>
    <x v="0"/>
  </r>
  <r>
    <x v="0"/>
    <x v="7"/>
    <x v="30"/>
    <x v="100"/>
    <x v="4"/>
    <n v="0"/>
    <n v="0"/>
    <n v="0"/>
    <n v="0"/>
    <n v="14477"/>
    <n v="101339"/>
    <n v="0"/>
    <x v="0"/>
    <x v="0"/>
    <x v="0"/>
    <x v="0"/>
    <x v="0"/>
    <x v="0"/>
    <x v="0"/>
    <x v="0"/>
    <x v="0"/>
    <x v="0"/>
  </r>
  <r>
    <x v="0"/>
    <x v="7"/>
    <x v="30"/>
    <x v="101"/>
    <x v="4"/>
    <n v="0"/>
    <n v="0"/>
    <n v="0"/>
    <n v="0"/>
    <n v="10323"/>
    <n v="72261"/>
    <n v="0"/>
    <x v="0"/>
    <x v="0"/>
    <x v="0"/>
    <x v="0"/>
    <x v="0"/>
    <x v="0"/>
    <x v="0"/>
    <x v="0"/>
    <x v="0"/>
    <x v="0"/>
  </r>
  <r>
    <x v="0"/>
    <x v="7"/>
    <x v="30"/>
    <x v="102"/>
    <x v="4"/>
    <n v="10789.8"/>
    <n v="39625.56"/>
    <n v="50415.360000000001"/>
    <n v="9"/>
    <n v="0"/>
    <n v="0"/>
    <n v="0"/>
    <x v="0"/>
    <x v="0"/>
    <x v="0"/>
    <x v="0"/>
    <x v="0"/>
    <x v="0"/>
    <x v="0"/>
    <x v="0"/>
    <x v="0"/>
    <x v="0"/>
  </r>
  <r>
    <x v="0"/>
    <x v="7"/>
    <x v="30"/>
    <x v="103"/>
    <x v="4"/>
    <n v="0"/>
    <n v="0"/>
    <n v="0"/>
    <n v="0"/>
    <n v="0"/>
    <n v="0"/>
    <n v="0"/>
    <x v="0"/>
    <x v="0"/>
    <x v="0"/>
    <x v="0"/>
    <x v="0"/>
    <x v="0"/>
    <x v="0"/>
    <x v="0"/>
    <x v="0"/>
    <x v="0"/>
  </r>
  <r>
    <x v="0"/>
    <x v="7"/>
    <x v="30"/>
    <x v="105"/>
    <x v="4"/>
    <n v="171251.7"/>
    <n v="0"/>
    <n v="171251.7"/>
    <n v="8"/>
    <n v="0"/>
    <n v="0"/>
    <n v="0"/>
    <x v="0"/>
    <x v="0"/>
    <x v="0"/>
    <x v="0"/>
    <x v="0"/>
    <x v="0"/>
    <x v="0"/>
    <x v="0"/>
    <x v="0"/>
    <x v="0"/>
  </r>
  <r>
    <x v="0"/>
    <x v="7"/>
    <x v="30"/>
    <x v="106"/>
    <x v="4"/>
    <n v="0"/>
    <n v="0"/>
    <n v="0"/>
    <n v="0"/>
    <n v="17050"/>
    <n v="119350"/>
    <n v="0"/>
    <x v="0"/>
    <x v="0"/>
    <x v="0"/>
    <x v="0"/>
    <x v="0"/>
    <x v="0"/>
    <x v="0"/>
    <x v="0"/>
    <x v="0"/>
    <x v="0"/>
  </r>
  <r>
    <x v="0"/>
    <x v="7"/>
    <x v="30"/>
    <x v="138"/>
    <x v="4"/>
    <n v="0"/>
    <n v="0"/>
    <n v="0"/>
    <n v="0"/>
    <e v="#N/A"/>
    <e v="#N/A"/>
    <n v="0"/>
    <x v="0"/>
    <x v="0"/>
    <x v="0"/>
    <x v="0"/>
    <x v="0"/>
    <x v="0"/>
    <x v="0"/>
    <x v="0"/>
    <x v="0"/>
    <x v="0"/>
  </r>
  <r>
    <x v="0"/>
    <x v="7"/>
    <x v="31"/>
    <x v="107"/>
    <x v="4"/>
    <n v="237909.7"/>
    <n v="103191.3"/>
    <n v="341101"/>
    <n v="73"/>
    <n v="0"/>
    <n v="0"/>
    <n v="0"/>
    <x v="0"/>
    <x v="0"/>
    <x v="0"/>
    <x v="0"/>
    <x v="0"/>
    <x v="0"/>
    <x v="0"/>
    <x v="0"/>
    <x v="0"/>
    <x v="0"/>
  </r>
  <r>
    <x v="0"/>
    <x v="7"/>
    <x v="31"/>
    <x v="108"/>
    <x v="4"/>
    <n v="171980"/>
    <n v="38461.39"/>
    <n v="210441.39"/>
    <n v="28"/>
    <n v="0"/>
    <n v="0"/>
    <n v="0"/>
    <x v="0"/>
    <x v="0"/>
    <x v="0"/>
    <x v="0"/>
    <x v="0"/>
    <x v="0"/>
    <x v="0"/>
    <x v="0"/>
    <x v="0"/>
    <x v="0"/>
  </r>
  <r>
    <x v="0"/>
    <x v="7"/>
    <x v="31"/>
    <x v="109"/>
    <x v="4"/>
    <n v="193961.1"/>
    <n v="195761.9"/>
    <n v="389723"/>
    <n v="64"/>
    <n v="0"/>
    <n v="0"/>
    <n v="0"/>
    <x v="0"/>
    <x v="0"/>
    <x v="0"/>
    <x v="0"/>
    <x v="0"/>
    <x v="0"/>
    <x v="0"/>
    <x v="0"/>
    <x v="0"/>
    <x v="0"/>
  </r>
  <r>
    <x v="0"/>
    <x v="7"/>
    <x v="31"/>
    <x v="110"/>
    <x v="4"/>
    <n v="207859.20000000001"/>
    <n v="95000.94"/>
    <n v="302860.14"/>
    <n v="44"/>
    <n v="0"/>
    <n v="0"/>
    <n v="0"/>
    <x v="0"/>
    <x v="0"/>
    <x v="0"/>
    <x v="0"/>
    <x v="0"/>
    <x v="0"/>
    <x v="0"/>
    <x v="0"/>
    <x v="0"/>
    <x v="0"/>
  </r>
  <r>
    <x v="0"/>
    <x v="7"/>
    <x v="31"/>
    <x v="111"/>
    <x v="4"/>
    <n v="0"/>
    <n v="0"/>
    <n v="0"/>
    <n v="0"/>
    <n v="0"/>
    <n v="0"/>
    <n v="0"/>
    <x v="0"/>
    <x v="0"/>
    <x v="0"/>
    <x v="0"/>
    <x v="0"/>
    <x v="0"/>
    <x v="0"/>
    <x v="0"/>
    <x v="0"/>
    <x v="0"/>
  </r>
  <r>
    <x v="0"/>
    <x v="7"/>
    <x v="31"/>
    <x v="128"/>
    <x v="4"/>
    <n v="6090"/>
    <n v="5471.6"/>
    <n v="11561.6"/>
    <n v="2"/>
    <e v="#N/A"/>
    <e v="#N/A"/>
    <n v="0"/>
    <x v="0"/>
    <x v="0"/>
    <x v="0"/>
    <x v="0"/>
    <x v="0"/>
    <x v="0"/>
    <x v="0"/>
    <x v="0"/>
    <x v="0"/>
    <x v="0"/>
  </r>
  <r>
    <x v="0"/>
    <x v="7"/>
    <x v="31"/>
    <x v="112"/>
    <x v="4"/>
    <n v="0"/>
    <n v="0"/>
    <n v="0"/>
    <n v="0"/>
    <n v="13950"/>
    <n v="139500"/>
    <n v="0"/>
    <x v="0"/>
    <x v="0"/>
    <x v="0"/>
    <x v="0"/>
    <x v="0"/>
    <x v="0"/>
    <x v="0"/>
    <x v="0"/>
    <x v="0"/>
    <x v="0"/>
  </r>
  <r>
    <x v="0"/>
    <x v="7"/>
    <x v="32"/>
    <x v="113"/>
    <x v="4"/>
    <n v="0"/>
    <n v="22169.3"/>
    <n v="22169.3"/>
    <n v="2"/>
    <n v="5177"/>
    <n v="36239"/>
    <n v="4.28"/>
    <x v="0"/>
    <x v="0"/>
    <x v="0"/>
    <x v="0"/>
    <x v="0"/>
    <x v="0"/>
    <x v="0"/>
    <x v="0"/>
    <x v="0"/>
    <x v="0"/>
  </r>
  <r>
    <x v="0"/>
    <x v="7"/>
    <x v="32"/>
    <x v="114"/>
    <x v="4"/>
    <n v="0"/>
    <n v="0"/>
    <n v="0"/>
    <n v="0"/>
    <n v="31000"/>
    <n v="217000"/>
    <n v="0"/>
    <x v="0"/>
    <x v="0"/>
    <x v="0"/>
    <x v="0"/>
    <x v="0"/>
    <x v="0"/>
    <x v="0"/>
    <x v="0"/>
    <x v="0"/>
    <x v="0"/>
  </r>
  <r>
    <x v="0"/>
    <x v="7"/>
    <x v="32"/>
    <x v="115"/>
    <x v="4"/>
    <n v="0"/>
    <n v="0"/>
    <n v="0"/>
    <n v="0"/>
    <n v="0"/>
    <n v="0"/>
    <n v="0"/>
    <x v="0"/>
    <x v="0"/>
    <x v="0"/>
    <x v="0"/>
    <x v="0"/>
    <x v="0"/>
    <x v="0"/>
    <x v="0"/>
    <x v="0"/>
    <x v="0"/>
  </r>
  <r>
    <x v="0"/>
    <x v="7"/>
    <x v="32"/>
    <x v="116"/>
    <x v="4"/>
    <n v="850.32"/>
    <n v="12324.03"/>
    <n v="13174.35"/>
    <n v="4"/>
    <n v="0"/>
    <n v="0"/>
    <n v="0"/>
    <x v="0"/>
    <x v="0"/>
    <x v="0"/>
    <x v="0"/>
    <x v="0"/>
    <x v="0"/>
    <x v="0"/>
    <x v="0"/>
    <x v="0"/>
    <x v="0"/>
  </r>
  <r>
    <x v="0"/>
    <x v="7"/>
    <x v="32"/>
    <x v="132"/>
    <x v="4"/>
    <n v="0"/>
    <n v="0"/>
    <n v="0"/>
    <n v="0"/>
    <e v="#N/A"/>
    <e v="#N/A"/>
    <n v="0"/>
    <x v="0"/>
    <x v="0"/>
    <x v="0"/>
    <x v="0"/>
    <x v="0"/>
    <x v="0"/>
    <x v="0"/>
    <x v="0"/>
    <x v="0"/>
    <x v="0"/>
  </r>
  <r>
    <x v="0"/>
    <x v="7"/>
    <x v="33"/>
    <x v="117"/>
    <x v="4"/>
    <n v="0"/>
    <n v="0"/>
    <n v="0"/>
    <n v="0"/>
    <n v="0"/>
    <n v="0"/>
    <n v="0"/>
    <x v="0"/>
    <x v="0"/>
    <x v="0"/>
    <x v="0"/>
    <x v="0"/>
    <x v="0"/>
    <x v="0"/>
    <x v="0"/>
    <x v="0"/>
    <x v="0"/>
  </r>
  <r>
    <x v="0"/>
    <x v="7"/>
    <x v="33"/>
    <x v="118"/>
    <x v="4"/>
    <n v="0"/>
    <n v="0"/>
    <n v="0"/>
    <n v="0"/>
    <n v="0"/>
    <n v="0"/>
    <n v="0"/>
    <x v="0"/>
    <x v="0"/>
    <x v="0"/>
    <x v="0"/>
    <x v="0"/>
    <x v="0"/>
    <x v="0"/>
    <x v="0"/>
    <x v="0"/>
    <x v="0"/>
  </r>
  <r>
    <x v="0"/>
    <x v="7"/>
    <x v="33"/>
    <x v="143"/>
    <x v="4"/>
    <n v="0"/>
    <n v="0"/>
    <n v="0"/>
    <n v="0"/>
    <e v="#N/A"/>
    <e v="#N/A"/>
    <n v="0"/>
    <x v="0"/>
    <x v="0"/>
    <x v="0"/>
    <x v="0"/>
    <x v="0"/>
    <x v="0"/>
    <x v="0"/>
    <x v="0"/>
    <x v="0"/>
    <x v="0"/>
  </r>
  <r>
    <x v="0"/>
    <x v="7"/>
    <x v="33"/>
    <x v="149"/>
    <x v="4"/>
    <n v="0"/>
    <n v="0"/>
    <n v="0"/>
    <n v="0"/>
    <e v="#N/A"/>
    <e v="#N/A"/>
    <n v="0"/>
    <x v="0"/>
    <x v="0"/>
    <x v="0"/>
    <x v="0"/>
    <x v="0"/>
    <x v="0"/>
    <x v="0"/>
    <x v="0"/>
    <x v="0"/>
    <x v="0"/>
  </r>
  <r>
    <x v="0"/>
    <x v="7"/>
    <x v="0"/>
    <x v="0"/>
    <x v="5"/>
    <n v="7319.6299999999992"/>
    <n v="17179.059999999998"/>
    <n v="24498.689999999995"/>
    <n v="45"/>
    <n v="24475"/>
    <n v="171325"/>
    <n v="1"/>
    <x v="0"/>
    <x v="0"/>
    <x v="0"/>
    <x v="0"/>
    <x v="0"/>
    <x v="0"/>
    <x v="0"/>
    <x v="0"/>
    <x v="0"/>
    <x v="0"/>
  </r>
  <r>
    <x v="0"/>
    <x v="7"/>
    <x v="0"/>
    <x v="1"/>
    <x v="5"/>
    <n v="43994.85"/>
    <n v="45310.49"/>
    <n v="89305.34"/>
    <n v="237"/>
    <n v="24383"/>
    <n v="170681"/>
    <n v="3.66"/>
    <x v="0"/>
    <x v="0"/>
    <x v="0"/>
    <x v="0"/>
    <x v="0"/>
    <x v="0"/>
    <x v="0"/>
    <x v="0"/>
    <x v="0"/>
    <x v="0"/>
  </r>
  <r>
    <x v="0"/>
    <x v="7"/>
    <x v="0"/>
    <x v="150"/>
    <x v="5"/>
    <n v="122"/>
    <n v="0"/>
    <n v="122"/>
    <n v="0"/>
    <e v="#N/A"/>
    <e v="#N/A"/>
    <n v="0"/>
    <x v="0"/>
    <x v="0"/>
    <x v="0"/>
    <x v="0"/>
    <x v="0"/>
    <x v="0"/>
    <x v="0"/>
    <x v="0"/>
    <x v="0"/>
    <x v="0"/>
  </r>
  <r>
    <x v="0"/>
    <x v="7"/>
    <x v="0"/>
    <x v="3"/>
    <x v="5"/>
    <n v="96447.9"/>
    <n v="90250.510000000009"/>
    <n v="186698.41"/>
    <n v="512"/>
    <n v="8437"/>
    <n v="59059"/>
    <n v="22.13"/>
    <x v="0"/>
    <x v="0"/>
    <x v="0"/>
    <x v="0"/>
    <x v="0"/>
    <x v="0"/>
    <x v="0"/>
    <x v="0"/>
    <x v="0"/>
    <x v="0"/>
  </r>
  <r>
    <x v="0"/>
    <x v="7"/>
    <x v="0"/>
    <x v="4"/>
    <x v="5"/>
    <n v="86621.6"/>
    <n v="97692.790000000008"/>
    <n v="184314.39"/>
    <n v="436"/>
    <n v="8437"/>
    <n v="59059"/>
    <n v="21.85"/>
    <x v="0"/>
    <x v="0"/>
    <x v="0"/>
    <x v="0"/>
    <x v="0"/>
    <x v="0"/>
    <x v="0"/>
    <x v="0"/>
    <x v="0"/>
    <x v="0"/>
  </r>
  <r>
    <x v="0"/>
    <x v="7"/>
    <x v="0"/>
    <x v="7"/>
    <x v="5"/>
    <n v="74833.66"/>
    <n v="32370.479999999996"/>
    <n v="107204.14"/>
    <n v="299"/>
    <n v="5821"/>
    <n v="40747"/>
    <n v="18.420000000000002"/>
    <x v="0"/>
    <x v="0"/>
    <x v="0"/>
    <x v="0"/>
    <x v="0"/>
    <x v="0"/>
    <x v="0"/>
    <x v="0"/>
    <x v="0"/>
    <x v="0"/>
  </r>
  <r>
    <x v="0"/>
    <x v="7"/>
    <x v="0"/>
    <x v="8"/>
    <x v="5"/>
    <n v="100486.03"/>
    <n v="82594.41"/>
    <n v="183080.44"/>
    <n v="465"/>
    <n v="0"/>
    <n v="0"/>
    <n v="0"/>
    <x v="0"/>
    <x v="0"/>
    <x v="0"/>
    <x v="0"/>
    <x v="0"/>
    <x v="0"/>
    <x v="0"/>
    <x v="0"/>
    <x v="0"/>
    <x v="0"/>
  </r>
  <r>
    <x v="0"/>
    <x v="7"/>
    <x v="0"/>
    <x v="119"/>
    <x v="5"/>
    <n v="4818.6499999999996"/>
    <n v="39785.129999999997"/>
    <n v="44603.78"/>
    <n v="112"/>
    <e v="#N/A"/>
    <e v="#N/A"/>
    <n v="0"/>
    <x v="0"/>
    <x v="0"/>
    <x v="0"/>
    <x v="0"/>
    <x v="0"/>
    <x v="0"/>
    <x v="0"/>
    <x v="0"/>
    <x v="0"/>
    <x v="0"/>
  </r>
  <r>
    <x v="0"/>
    <x v="7"/>
    <x v="0"/>
    <x v="134"/>
    <x v="5"/>
    <n v="86613.319999999992"/>
    <n v="99494.430000000008"/>
    <n v="186107.75"/>
    <n v="498"/>
    <e v="#N/A"/>
    <e v="#N/A"/>
    <n v="0"/>
    <x v="0"/>
    <x v="0"/>
    <x v="0"/>
    <x v="0"/>
    <x v="0"/>
    <x v="0"/>
    <x v="0"/>
    <x v="0"/>
    <x v="0"/>
    <x v="0"/>
  </r>
  <r>
    <x v="0"/>
    <x v="7"/>
    <x v="0"/>
    <x v="135"/>
    <x v="5"/>
    <n v="97894.709999999992"/>
    <n v="62713.100000000006"/>
    <n v="160607.81"/>
    <n v="430"/>
    <e v="#N/A"/>
    <e v="#N/A"/>
    <n v="0"/>
    <x v="0"/>
    <x v="0"/>
    <x v="0"/>
    <x v="0"/>
    <x v="0"/>
    <x v="0"/>
    <x v="0"/>
    <x v="0"/>
    <x v="0"/>
    <x v="0"/>
  </r>
  <r>
    <x v="0"/>
    <x v="7"/>
    <x v="0"/>
    <x v="144"/>
    <x v="5"/>
    <n v="65580.84"/>
    <n v="42326.680000000008"/>
    <n v="107907.52"/>
    <n v="408"/>
    <e v="#N/A"/>
    <e v="#N/A"/>
    <n v="0"/>
    <x v="0"/>
    <x v="0"/>
    <x v="0"/>
    <x v="0"/>
    <x v="0"/>
    <x v="0"/>
    <x v="0"/>
    <x v="0"/>
    <x v="0"/>
    <x v="0"/>
  </r>
  <r>
    <x v="0"/>
    <x v="7"/>
    <x v="0"/>
    <x v="151"/>
    <x v="5"/>
    <n v="30"/>
    <n v="0"/>
    <n v="30"/>
    <n v="0"/>
    <e v="#N/A"/>
    <e v="#N/A"/>
    <n v="0"/>
    <x v="0"/>
    <x v="0"/>
    <x v="0"/>
    <x v="0"/>
    <x v="0"/>
    <x v="0"/>
    <x v="0"/>
    <x v="0"/>
    <x v="0"/>
    <x v="0"/>
  </r>
  <r>
    <x v="0"/>
    <x v="7"/>
    <x v="1"/>
    <x v="9"/>
    <x v="5"/>
    <n v="247701.65000000002"/>
    <n v="531472.26"/>
    <n v="779173.91"/>
    <n v="1549"/>
    <n v="0"/>
    <n v="0"/>
    <n v="0"/>
    <x v="0"/>
    <x v="0"/>
    <x v="0"/>
    <x v="0"/>
    <x v="0"/>
    <x v="0"/>
    <x v="0"/>
    <x v="0"/>
    <x v="0"/>
    <x v="0"/>
  </r>
  <r>
    <x v="0"/>
    <x v="7"/>
    <x v="1"/>
    <x v="10"/>
    <x v="5"/>
    <n v="7282.93"/>
    <n v="402676.5"/>
    <n v="409959.43"/>
    <n v="88"/>
    <n v="44423"/>
    <n v="310961"/>
    <n v="9.23"/>
    <x v="0"/>
    <x v="0"/>
    <x v="0"/>
    <x v="0"/>
    <x v="0"/>
    <x v="0"/>
    <x v="0"/>
    <x v="0"/>
    <x v="0"/>
    <x v="0"/>
  </r>
  <r>
    <x v="0"/>
    <x v="7"/>
    <x v="1"/>
    <x v="78"/>
    <x v="5"/>
    <n v="15561.99"/>
    <n v="11269.289999999999"/>
    <n v="26831.279999999999"/>
    <n v="166"/>
    <n v="20677"/>
    <n v="144739"/>
    <n v="1.3"/>
    <x v="0"/>
    <x v="0"/>
    <x v="0"/>
    <x v="0"/>
    <x v="0"/>
    <x v="0"/>
    <x v="0"/>
    <x v="0"/>
    <x v="0"/>
    <x v="0"/>
  </r>
  <r>
    <x v="0"/>
    <x v="7"/>
    <x v="1"/>
    <x v="11"/>
    <x v="5"/>
    <n v="12251"/>
    <n v="6488.7999999999993"/>
    <n v="18739.8"/>
    <n v="27"/>
    <n v="31000"/>
    <n v="217000"/>
    <n v="0.6"/>
    <x v="0"/>
    <x v="0"/>
    <x v="0"/>
    <x v="0"/>
    <x v="0"/>
    <x v="0"/>
    <x v="0"/>
    <x v="0"/>
    <x v="0"/>
    <x v="0"/>
  </r>
  <r>
    <x v="0"/>
    <x v="7"/>
    <x v="1"/>
    <x v="12"/>
    <x v="5"/>
    <n v="25826.92"/>
    <n v="1721.6600000000035"/>
    <n v="27548.58"/>
    <n v="47"/>
    <n v="0"/>
    <n v="0"/>
    <n v="0"/>
    <x v="0"/>
    <x v="0"/>
    <x v="0"/>
    <x v="0"/>
    <x v="0"/>
    <x v="0"/>
    <x v="0"/>
    <x v="0"/>
    <x v="0"/>
    <x v="0"/>
  </r>
  <r>
    <x v="0"/>
    <x v="7"/>
    <x v="1"/>
    <x v="13"/>
    <x v="5"/>
    <n v="8906.26"/>
    <n v="1928261.75"/>
    <n v="1937168.01"/>
    <n v="1"/>
    <n v="0"/>
    <n v="0"/>
    <n v="0"/>
    <x v="0"/>
    <x v="0"/>
    <x v="0"/>
    <x v="0"/>
    <x v="0"/>
    <x v="0"/>
    <x v="0"/>
    <x v="0"/>
    <x v="0"/>
    <x v="0"/>
  </r>
  <r>
    <x v="0"/>
    <x v="7"/>
    <x v="1"/>
    <x v="14"/>
    <x v="5"/>
    <n v="65329.240000000005"/>
    <n v="156748.96000000002"/>
    <n v="222078.2"/>
    <n v="726"/>
    <n v="29977"/>
    <n v="209839"/>
    <n v="7.41"/>
    <x v="0"/>
    <x v="0"/>
    <x v="0"/>
    <x v="0"/>
    <x v="0"/>
    <x v="0"/>
    <x v="0"/>
    <x v="0"/>
    <x v="0"/>
    <x v="0"/>
  </r>
  <r>
    <x v="0"/>
    <x v="7"/>
    <x v="1"/>
    <x v="86"/>
    <x v="5"/>
    <n v="23174.190000000002"/>
    <n v="22942.720000000001"/>
    <n v="46116.91"/>
    <n v="292"/>
    <n v="15500"/>
    <n v="108500"/>
    <n v="2.98"/>
    <x v="0"/>
    <x v="0"/>
    <x v="0"/>
    <x v="0"/>
    <x v="0"/>
    <x v="0"/>
    <x v="0"/>
    <x v="0"/>
    <x v="0"/>
    <x v="0"/>
  </r>
  <r>
    <x v="0"/>
    <x v="7"/>
    <x v="1"/>
    <x v="15"/>
    <x v="5"/>
    <n v="7487.84"/>
    <n v="5906.7000000000007"/>
    <n v="13394.54"/>
    <n v="25"/>
    <n v="0"/>
    <n v="0"/>
    <n v="0"/>
    <x v="0"/>
    <x v="0"/>
    <x v="0"/>
    <x v="0"/>
    <x v="0"/>
    <x v="0"/>
    <x v="0"/>
    <x v="0"/>
    <x v="0"/>
    <x v="0"/>
  </r>
  <r>
    <x v="0"/>
    <x v="7"/>
    <x v="1"/>
    <x v="146"/>
    <x v="5"/>
    <n v="13921.8"/>
    <n v="1669.3500000000004"/>
    <n v="15591.15"/>
    <n v="24"/>
    <e v="#N/A"/>
    <e v="#N/A"/>
    <n v="0"/>
    <x v="0"/>
    <x v="0"/>
    <x v="0"/>
    <x v="0"/>
    <x v="0"/>
    <x v="0"/>
    <x v="0"/>
    <x v="0"/>
    <x v="0"/>
    <x v="0"/>
  </r>
  <r>
    <x v="0"/>
    <x v="7"/>
    <x v="2"/>
    <x v="16"/>
    <x v="5"/>
    <n v="319595.82"/>
    <n v="322895.89999999997"/>
    <n v="642491.72"/>
    <n v="638"/>
    <n v="43400"/>
    <n v="303800"/>
    <n v="14.8"/>
    <x v="0"/>
    <x v="0"/>
    <x v="0"/>
    <x v="0"/>
    <x v="0"/>
    <x v="0"/>
    <x v="0"/>
    <x v="0"/>
    <x v="0"/>
    <x v="0"/>
  </r>
  <r>
    <x v="0"/>
    <x v="7"/>
    <x v="2"/>
    <x v="17"/>
    <x v="5"/>
    <n v="215805.21000000002"/>
    <n v="259326.21999999997"/>
    <n v="475131.43"/>
    <n v="694"/>
    <n v="39277"/>
    <n v="274939"/>
    <n v="12.1"/>
    <x v="0"/>
    <x v="0"/>
    <x v="0"/>
    <x v="0"/>
    <x v="0"/>
    <x v="0"/>
    <x v="0"/>
    <x v="0"/>
    <x v="0"/>
    <x v="0"/>
  </r>
  <r>
    <x v="0"/>
    <x v="7"/>
    <x v="2"/>
    <x v="18"/>
    <x v="5"/>
    <n v="154892.48000000001"/>
    <n v="240021.92999999996"/>
    <n v="394914.41"/>
    <n v="438"/>
    <n v="0"/>
    <n v="0"/>
    <n v="0"/>
    <x v="0"/>
    <x v="0"/>
    <x v="0"/>
    <x v="0"/>
    <x v="0"/>
    <x v="0"/>
    <x v="0"/>
    <x v="0"/>
    <x v="0"/>
    <x v="0"/>
  </r>
  <r>
    <x v="0"/>
    <x v="7"/>
    <x v="3"/>
    <x v="19"/>
    <x v="5"/>
    <n v="74556.090000000011"/>
    <n v="57822.369999999981"/>
    <n v="132378.46"/>
    <n v="336"/>
    <n v="31000"/>
    <n v="310000"/>
    <n v="4.2699999999999996"/>
    <x v="0"/>
    <x v="0"/>
    <x v="0"/>
    <x v="0"/>
    <x v="0"/>
    <x v="0"/>
    <x v="0"/>
    <x v="0"/>
    <x v="0"/>
    <x v="0"/>
  </r>
  <r>
    <x v="0"/>
    <x v="7"/>
    <x v="3"/>
    <x v="20"/>
    <x v="5"/>
    <n v="112254.23000000001"/>
    <n v="56992.84"/>
    <n v="169247.07"/>
    <n v="187"/>
    <n v="0"/>
    <n v="0"/>
    <n v="0"/>
    <x v="0"/>
    <x v="0"/>
    <x v="0"/>
    <x v="0"/>
    <x v="0"/>
    <x v="0"/>
    <x v="0"/>
    <x v="0"/>
    <x v="0"/>
    <x v="0"/>
  </r>
  <r>
    <x v="0"/>
    <x v="7"/>
    <x v="3"/>
    <x v="21"/>
    <x v="5"/>
    <n v="352310.45"/>
    <n v="483756.68"/>
    <n v="836067.13"/>
    <n v="481"/>
    <n v="62000"/>
    <n v="620000"/>
    <n v="13.48"/>
    <x v="0"/>
    <x v="0"/>
    <x v="0"/>
    <x v="0"/>
    <x v="0"/>
    <x v="0"/>
    <x v="0"/>
    <x v="0"/>
    <x v="0"/>
    <x v="0"/>
  </r>
  <r>
    <x v="0"/>
    <x v="7"/>
    <x v="3"/>
    <x v="147"/>
    <x v="5"/>
    <n v="37215.210000000006"/>
    <n v="15932.819999999992"/>
    <n v="53148.03"/>
    <n v="57"/>
    <e v="#N/A"/>
    <e v="#N/A"/>
    <n v="0"/>
    <x v="0"/>
    <x v="0"/>
    <x v="0"/>
    <x v="0"/>
    <x v="0"/>
    <x v="0"/>
    <x v="0"/>
    <x v="0"/>
    <x v="0"/>
    <x v="0"/>
  </r>
  <r>
    <x v="0"/>
    <x v="7"/>
    <x v="4"/>
    <x v="152"/>
    <x v="5"/>
    <n v="0"/>
    <n v="271.8"/>
    <n v="271.8"/>
    <n v="0"/>
    <e v="#N/A"/>
    <e v="#N/A"/>
    <n v="0"/>
    <x v="0"/>
    <x v="0"/>
    <x v="0"/>
    <x v="0"/>
    <x v="0"/>
    <x v="0"/>
    <x v="0"/>
    <x v="0"/>
    <x v="0"/>
    <x v="0"/>
  </r>
  <r>
    <x v="0"/>
    <x v="7"/>
    <x v="4"/>
    <x v="23"/>
    <x v="5"/>
    <n v="350"/>
    <n v="47116.92"/>
    <n v="47466.92"/>
    <n v="29"/>
    <n v="12710"/>
    <n v="88970"/>
    <n v="3.73"/>
    <x v="0"/>
    <x v="0"/>
    <x v="0"/>
    <x v="0"/>
    <x v="0"/>
    <x v="0"/>
    <x v="0"/>
    <x v="0"/>
    <x v="0"/>
    <x v="0"/>
  </r>
  <r>
    <x v="0"/>
    <x v="7"/>
    <x v="4"/>
    <x v="24"/>
    <x v="5"/>
    <n v="210"/>
    <n v="52654.74"/>
    <n v="52864.74"/>
    <n v="34"/>
    <n v="11377"/>
    <n v="79639"/>
    <n v="4.6500000000000004"/>
    <x v="0"/>
    <x v="0"/>
    <x v="0"/>
    <x v="0"/>
    <x v="0"/>
    <x v="0"/>
    <x v="0"/>
    <x v="0"/>
    <x v="0"/>
    <x v="0"/>
  </r>
  <r>
    <x v="0"/>
    <x v="7"/>
    <x v="4"/>
    <x v="153"/>
    <x v="5"/>
    <n v="0"/>
    <n v="1231.26"/>
    <n v="1231.26"/>
    <n v="0"/>
    <e v="#N/A"/>
    <e v="#N/A"/>
    <n v="0"/>
    <x v="0"/>
    <x v="0"/>
    <x v="0"/>
    <x v="0"/>
    <x v="0"/>
    <x v="0"/>
    <x v="0"/>
    <x v="0"/>
    <x v="0"/>
    <x v="0"/>
  </r>
  <r>
    <x v="0"/>
    <x v="7"/>
    <x v="4"/>
    <x v="154"/>
    <x v="5"/>
    <n v="571"/>
    <n v="23008.38"/>
    <n v="23579.38"/>
    <n v="17"/>
    <e v="#N/A"/>
    <e v="#N/A"/>
    <n v="0"/>
    <x v="0"/>
    <x v="0"/>
    <x v="0"/>
    <x v="0"/>
    <x v="0"/>
    <x v="0"/>
    <x v="0"/>
    <x v="0"/>
    <x v="0"/>
    <x v="0"/>
  </r>
  <r>
    <x v="0"/>
    <x v="7"/>
    <x v="4"/>
    <x v="155"/>
    <x v="5"/>
    <n v="140"/>
    <n v="1934"/>
    <n v="2074"/>
    <n v="5"/>
    <e v="#N/A"/>
    <e v="#N/A"/>
    <n v="0"/>
    <x v="0"/>
    <x v="0"/>
    <x v="0"/>
    <x v="0"/>
    <x v="0"/>
    <x v="0"/>
    <x v="0"/>
    <x v="0"/>
    <x v="0"/>
    <x v="0"/>
  </r>
  <r>
    <x v="0"/>
    <x v="7"/>
    <x v="4"/>
    <x v="120"/>
    <x v="5"/>
    <n v="1311"/>
    <n v="1006.6999999999998"/>
    <n v="2317.6999999999998"/>
    <n v="14"/>
    <e v="#N/A"/>
    <e v="#N/A"/>
    <n v="0"/>
    <x v="0"/>
    <x v="0"/>
    <x v="0"/>
    <x v="0"/>
    <x v="0"/>
    <x v="0"/>
    <x v="0"/>
    <x v="0"/>
    <x v="0"/>
    <x v="0"/>
  </r>
  <r>
    <x v="0"/>
    <x v="7"/>
    <x v="4"/>
    <x v="127"/>
    <x v="5"/>
    <n v="210"/>
    <n v="3399.9"/>
    <n v="3609.9"/>
    <n v="2"/>
    <e v="#N/A"/>
    <e v="#N/A"/>
    <n v="0"/>
    <x v="0"/>
    <x v="0"/>
    <x v="0"/>
    <x v="0"/>
    <x v="0"/>
    <x v="0"/>
    <x v="0"/>
    <x v="0"/>
    <x v="0"/>
    <x v="0"/>
  </r>
  <r>
    <x v="0"/>
    <x v="7"/>
    <x v="4"/>
    <x v="148"/>
    <x v="5"/>
    <n v="70"/>
    <n v="997.2"/>
    <n v="1067.2"/>
    <n v="8"/>
    <e v="#N/A"/>
    <e v="#N/A"/>
    <n v="0"/>
    <x v="0"/>
    <x v="0"/>
    <x v="0"/>
    <x v="0"/>
    <x v="0"/>
    <x v="0"/>
    <x v="0"/>
    <x v="0"/>
    <x v="0"/>
    <x v="0"/>
  </r>
  <r>
    <x v="0"/>
    <x v="7"/>
    <x v="4"/>
    <x v="136"/>
    <x v="5"/>
    <n v="70"/>
    <n v="8741.4"/>
    <n v="8811.4"/>
    <n v="10"/>
    <e v="#N/A"/>
    <e v="#N/A"/>
    <n v="0"/>
    <x v="0"/>
    <x v="0"/>
    <x v="0"/>
    <x v="0"/>
    <x v="0"/>
    <x v="0"/>
    <x v="0"/>
    <x v="0"/>
    <x v="0"/>
    <x v="0"/>
  </r>
  <r>
    <x v="0"/>
    <x v="7"/>
    <x v="4"/>
    <x v="156"/>
    <x v="5"/>
    <n v="261"/>
    <n v="18064.62"/>
    <n v="18325.62"/>
    <n v="18"/>
    <e v="#N/A"/>
    <e v="#N/A"/>
    <n v="0"/>
    <x v="0"/>
    <x v="0"/>
    <x v="0"/>
    <x v="0"/>
    <x v="0"/>
    <x v="0"/>
    <x v="0"/>
    <x v="0"/>
    <x v="0"/>
    <x v="0"/>
  </r>
  <r>
    <x v="0"/>
    <x v="7"/>
    <x v="4"/>
    <x v="157"/>
    <x v="5"/>
    <n v="70"/>
    <n v="4870.8"/>
    <n v="4940.8"/>
    <n v="3"/>
    <e v="#N/A"/>
    <e v="#N/A"/>
    <n v="0"/>
    <x v="0"/>
    <x v="0"/>
    <x v="0"/>
    <x v="0"/>
    <x v="0"/>
    <x v="0"/>
    <x v="0"/>
    <x v="0"/>
    <x v="0"/>
    <x v="0"/>
  </r>
  <r>
    <x v="0"/>
    <x v="7"/>
    <x v="4"/>
    <x v="158"/>
    <x v="5"/>
    <n v="221"/>
    <n v="9941.2199999999993"/>
    <n v="10162.219999999999"/>
    <n v="10"/>
    <e v="#N/A"/>
    <e v="#N/A"/>
    <n v="0"/>
    <x v="0"/>
    <x v="0"/>
    <x v="0"/>
    <x v="0"/>
    <x v="0"/>
    <x v="0"/>
    <x v="0"/>
    <x v="0"/>
    <x v="0"/>
    <x v="0"/>
  </r>
  <r>
    <x v="0"/>
    <x v="7"/>
    <x v="4"/>
    <x v="159"/>
    <x v="5"/>
    <n v="70"/>
    <n v="8538.2199999999993"/>
    <n v="8608.2199999999993"/>
    <n v="13"/>
    <e v="#N/A"/>
    <e v="#N/A"/>
    <n v="0"/>
    <x v="0"/>
    <x v="0"/>
    <x v="0"/>
    <x v="0"/>
    <x v="0"/>
    <x v="0"/>
    <x v="0"/>
    <x v="0"/>
    <x v="0"/>
    <x v="0"/>
  </r>
  <r>
    <x v="0"/>
    <x v="7"/>
    <x v="4"/>
    <x v="160"/>
    <x v="5"/>
    <n v="70"/>
    <n v="5475.3"/>
    <n v="5545.3"/>
    <n v="4"/>
    <e v="#N/A"/>
    <e v="#N/A"/>
    <n v="0"/>
    <x v="0"/>
    <x v="0"/>
    <x v="0"/>
    <x v="0"/>
    <x v="0"/>
    <x v="0"/>
    <x v="0"/>
    <x v="0"/>
    <x v="0"/>
    <x v="0"/>
  </r>
  <r>
    <x v="0"/>
    <x v="7"/>
    <x v="5"/>
    <x v="25"/>
    <x v="5"/>
    <n v="9976.0299999999988"/>
    <n v="1681.5700000000015"/>
    <n v="11657.6"/>
    <n v="29"/>
    <n v="0"/>
    <n v="0"/>
    <n v="0"/>
    <x v="0"/>
    <x v="0"/>
    <x v="0"/>
    <x v="0"/>
    <x v="0"/>
    <x v="0"/>
    <x v="0"/>
    <x v="0"/>
    <x v="0"/>
    <x v="0"/>
  </r>
  <r>
    <x v="0"/>
    <x v="7"/>
    <x v="5"/>
    <x v="26"/>
    <x v="5"/>
    <n v="421928.75"/>
    <n v="980716.08000000007"/>
    <n v="1402644.83"/>
    <n v="3"/>
    <n v="0"/>
    <n v="0"/>
    <n v="0"/>
    <x v="0"/>
    <x v="0"/>
    <x v="0"/>
    <x v="0"/>
    <x v="0"/>
    <x v="0"/>
    <x v="0"/>
    <x v="0"/>
    <x v="0"/>
    <x v="0"/>
  </r>
  <r>
    <x v="0"/>
    <x v="7"/>
    <x v="5"/>
    <x v="27"/>
    <x v="5"/>
    <n v="33568.19"/>
    <n v="45747.179999999993"/>
    <n v="79315.37"/>
    <n v="183"/>
    <n v="16523"/>
    <n v="165230"/>
    <n v="4.8"/>
    <x v="0"/>
    <x v="0"/>
    <x v="0"/>
    <x v="0"/>
    <x v="0"/>
    <x v="0"/>
    <x v="0"/>
    <x v="0"/>
    <x v="0"/>
    <x v="0"/>
  </r>
  <r>
    <x v="0"/>
    <x v="7"/>
    <x v="5"/>
    <x v="29"/>
    <x v="5"/>
    <n v="124748.41"/>
    <n v="673150.23"/>
    <n v="797898.64"/>
    <n v="189"/>
    <n v="0"/>
    <n v="0"/>
    <n v="0"/>
    <x v="0"/>
    <x v="0"/>
    <x v="0"/>
    <x v="0"/>
    <x v="0"/>
    <x v="0"/>
    <x v="0"/>
    <x v="0"/>
    <x v="0"/>
    <x v="0"/>
  </r>
  <r>
    <x v="0"/>
    <x v="7"/>
    <x v="6"/>
    <x v="30"/>
    <x v="5"/>
    <n v="61373.210000000006"/>
    <n v="1141540.06"/>
    <n v="1202913.27"/>
    <n v="128"/>
    <n v="0"/>
    <n v="0"/>
    <n v="0"/>
    <x v="0"/>
    <x v="0"/>
    <x v="0"/>
    <x v="0"/>
    <x v="0"/>
    <x v="0"/>
    <x v="0"/>
    <x v="0"/>
    <x v="0"/>
    <x v="0"/>
  </r>
  <r>
    <x v="0"/>
    <x v="7"/>
    <x v="6"/>
    <x v="31"/>
    <x v="5"/>
    <n v="80995.89"/>
    <n v="156268.53999999998"/>
    <n v="237264.43"/>
    <n v="194"/>
    <n v="34100"/>
    <n v="238700"/>
    <n v="6.96"/>
    <x v="0"/>
    <x v="0"/>
    <x v="0"/>
    <x v="0"/>
    <x v="0"/>
    <x v="0"/>
    <x v="0"/>
    <x v="0"/>
    <x v="0"/>
    <x v="0"/>
  </r>
  <r>
    <x v="0"/>
    <x v="7"/>
    <x v="6"/>
    <x v="32"/>
    <x v="5"/>
    <n v="75022.320000000007"/>
    <n v="96662.039999999979"/>
    <n v="171684.36"/>
    <n v="262"/>
    <n v="17577"/>
    <n v="123039"/>
    <n v="9.77"/>
    <x v="0"/>
    <x v="0"/>
    <x v="0"/>
    <x v="0"/>
    <x v="0"/>
    <x v="0"/>
    <x v="0"/>
    <x v="0"/>
    <x v="0"/>
    <x v="0"/>
  </r>
  <r>
    <x v="0"/>
    <x v="7"/>
    <x v="6"/>
    <x v="33"/>
    <x v="5"/>
    <n v="36995.599999999999"/>
    <n v="353315.15"/>
    <n v="390310.75"/>
    <n v="83"/>
    <n v="0"/>
    <n v="0"/>
    <n v="0"/>
    <x v="0"/>
    <x v="0"/>
    <x v="0"/>
    <x v="0"/>
    <x v="0"/>
    <x v="0"/>
    <x v="0"/>
    <x v="0"/>
    <x v="0"/>
    <x v="0"/>
  </r>
  <r>
    <x v="0"/>
    <x v="7"/>
    <x v="6"/>
    <x v="140"/>
    <x v="5"/>
    <n v="2597"/>
    <n v="130650.76999999999"/>
    <n v="133247.76999999999"/>
    <n v="6"/>
    <e v="#N/A"/>
    <e v="#N/A"/>
    <n v="0"/>
    <x v="0"/>
    <x v="0"/>
    <x v="0"/>
    <x v="0"/>
    <x v="0"/>
    <x v="0"/>
    <x v="0"/>
    <x v="0"/>
    <x v="0"/>
    <x v="0"/>
  </r>
  <r>
    <x v="0"/>
    <x v="7"/>
    <x v="7"/>
    <x v="34"/>
    <x v="5"/>
    <n v="173873.76"/>
    <n v="55163.97"/>
    <n v="229037.73"/>
    <n v="273"/>
    <n v="67177"/>
    <n v="470239"/>
    <n v="3.41"/>
    <x v="0"/>
    <x v="0"/>
    <x v="0"/>
    <x v="0"/>
    <x v="0"/>
    <x v="0"/>
    <x v="0"/>
    <x v="0"/>
    <x v="0"/>
    <x v="0"/>
  </r>
  <r>
    <x v="0"/>
    <x v="7"/>
    <x v="8"/>
    <x v="35"/>
    <x v="5"/>
    <n v="135522.57999999999"/>
    <n v="555350.52"/>
    <n v="690873.1"/>
    <n v="357"/>
    <n v="0"/>
    <n v="0"/>
    <n v="0"/>
    <x v="0"/>
    <x v="0"/>
    <x v="0"/>
    <x v="0"/>
    <x v="0"/>
    <x v="0"/>
    <x v="0"/>
    <x v="0"/>
    <x v="0"/>
    <x v="0"/>
  </r>
  <r>
    <x v="0"/>
    <x v="7"/>
    <x v="8"/>
    <x v="36"/>
    <x v="5"/>
    <n v="227049.33"/>
    <n v="1041380.4800000001"/>
    <n v="1268429.81"/>
    <n v="393"/>
    <n v="0"/>
    <n v="0"/>
    <n v="0"/>
    <x v="0"/>
    <x v="0"/>
    <x v="0"/>
    <x v="0"/>
    <x v="0"/>
    <x v="0"/>
    <x v="0"/>
    <x v="0"/>
    <x v="0"/>
    <x v="0"/>
  </r>
  <r>
    <x v="0"/>
    <x v="7"/>
    <x v="8"/>
    <x v="161"/>
    <x v="5"/>
    <n v="13286.22"/>
    <n v="40054.93"/>
    <n v="53341.15"/>
    <n v="79"/>
    <e v="#N/A"/>
    <e v="#N/A"/>
    <n v="0"/>
    <x v="0"/>
    <x v="0"/>
    <x v="0"/>
    <x v="0"/>
    <x v="0"/>
    <x v="0"/>
    <x v="0"/>
    <x v="0"/>
    <x v="0"/>
    <x v="0"/>
  </r>
  <r>
    <x v="0"/>
    <x v="7"/>
    <x v="9"/>
    <x v="37"/>
    <x v="5"/>
    <n v="181022.92"/>
    <n v="88960.329999999987"/>
    <n v="269983.25"/>
    <n v="745"/>
    <n v="32023"/>
    <n v="224161"/>
    <n v="8.43"/>
    <x v="0"/>
    <x v="0"/>
    <x v="0"/>
    <x v="0"/>
    <x v="0"/>
    <x v="0"/>
    <x v="0"/>
    <x v="0"/>
    <x v="0"/>
    <x v="0"/>
  </r>
  <r>
    <x v="0"/>
    <x v="7"/>
    <x v="9"/>
    <x v="38"/>
    <x v="5"/>
    <n v="9365.18"/>
    <n v="195406.63"/>
    <n v="204771.81"/>
    <n v="0"/>
    <n v="0"/>
    <n v="0"/>
    <n v="0"/>
    <x v="0"/>
    <x v="0"/>
    <x v="0"/>
    <x v="0"/>
    <x v="0"/>
    <x v="0"/>
    <x v="0"/>
    <x v="0"/>
    <x v="0"/>
    <x v="0"/>
  </r>
  <r>
    <x v="0"/>
    <x v="7"/>
    <x v="9"/>
    <x v="39"/>
    <x v="5"/>
    <n v="147688.69"/>
    <n v="100575.60999999999"/>
    <n v="248264.3"/>
    <n v="565"/>
    <n v="18352"/>
    <n v="128464"/>
    <n v="13.53"/>
    <x v="0"/>
    <x v="0"/>
    <x v="0"/>
    <x v="0"/>
    <x v="0"/>
    <x v="0"/>
    <x v="0"/>
    <x v="0"/>
    <x v="0"/>
    <x v="0"/>
  </r>
  <r>
    <x v="0"/>
    <x v="7"/>
    <x v="9"/>
    <x v="40"/>
    <x v="5"/>
    <n v="30348.639999999999"/>
    <n v="9471.8700000000026"/>
    <n v="39820.51"/>
    <n v="86"/>
    <n v="28923"/>
    <n v="202461"/>
    <n v="1.38"/>
    <x v="0"/>
    <x v="0"/>
    <x v="0"/>
    <x v="0"/>
    <x v="0"/>
    <x v="0"/>
    <x v="0"/>
    <x v="0"/>
    <x v="0"/>
    <x v="0"/>
  </r>
  <r>
    <x v="0"/>
    <x v="7"/>
    <x v="9"/>
    <x v="41"/>
    <x v="5"/>
    <n v="34771.14"/>
    <n v="175802.06"/>
    <n v="210573.2"/>
    <n v="76"/>
    <n v="0"/>
    <n v="0"/>
    <n v="0"/>
    <x v="0"/>
    <x v="0"/>
    <x v="0"/>
    <x v="0"/>
    <x v="0"/>
    <x v="0"/>
    <x v="0"/>
    <x v="0"/>
    <x v="0"/>
    <x v="0"/>
  </r>
  <r>
    <x v="0"/>
    <x v="7"/>
    <x v="10"/>
    <x v="42"/>
    <x v="5"/>
    <n v="6789.29"/>
    <n v="24823.149999999998"/>
    <n v="31612.44"/>
    <n v="40"/>
    <n v="0"/>
    <n v="0"/>
    <n v="0"/>
    <x v="0"/>
    <x v="0"/>
    <x v="0"/>
    <x v="0"/>
    <x v="0"/>
    <x v="0"/>
    <x v="0"/>
    <x v="0"/>
    <x v="0"/>
    <x v="0"/>
  </r>
  <r>
    <x v="0"/>
    <x v="7"/>
    <x v="10"/>
    <x v="43"/>
    <x v="5"/>
    <n v="331477.7"/>
    <n v="123809.70000000001"/>
    <n v="455287.4"/>
    <n v="116"/>
    <n v="0"/>
    <n v="0"/>
    <n v="0"/>
    <x v="0"/>
    <x v="0"/>
    <x v="0"/>
    <x v="0"/>
    <x v="0"/>
    <x v="0"/>
    <x v="0"/>
    <x v="0"/>
    <x v="0"/>
    <x v="0"/>
  </r>
  <r>
    <x v="0"/>
    <x v="7"/>
    <x v="10"/>
    <x v="44"/>
    <x v="5"/>
    <n v="27478.19"/>
    <n v="19529.84"/>
    <n v="47008.03"/>
    <n v="190"/>
    <n v="23777"/>
    <n v="237770"/>
    <n v="1.98"/>
    <x v="0"/>
    <x v="0"/>
    <x v="0"/>
    <x v="0"/>
    <x v="0"/>
    <x v="0"/>
    <x v="0"/>
    <x v="0"/>
    <x v="0"/>
    <x v="0"/>
  </r>
  <r>
    <x v="0"/>
    <x v="7"/>
    <x v="10"/>
    <x v="45"/>
    <x v="5"/>
    <n v="262261.76000000001"/>
    <n v="109188.38"/>
    <n v="371450.14"/>
    <n v="158"/>
    <n v="0"/>
    <n v="0"/>
    <n v="0"/>
    <x v="0"/>
    <x v="0"/>
    <x v="0"/>
    <x v="0"/>
    <x v="0"/>
    <x v="0"/>
    <x v="0"/>
    <x v="0"/>
    <x v="0"/>
    <x v="0"/>
  </r>
  <r>
    <x v="0"/>
    <x v="7"/>
    <x v="10"/>
    <x v="46"/>
    <x v="5"/>
    <n v="399614.3"/>
    <n v="338072.36000000004"/>
    <n v="737686.66"/>
    <n v="160"/>
    <n v="0"/>
    <n v="0"/>
    <n v="0"/>
    <x v="0"/>
    <x v="0"/>
    <x v="0"/>
    <x v="0"/>
    <x v="0"/>
    <x v="0"/>
    <x v="0"/>
    <x v="0"/>
    <x v="0"/>
    <x v="0"/>
  </r>
  <r>
    <x v="0"/>
    <x v="7"/>
    <x v="10"/>
    <x v="47"/>
    <x v="5"/>
    <n v="167970.47999999998"/>
    <n v="65658.960000000021"/>
    <n v="233629.44"/>
    <n v="132"/>
    <n v="0"/>
    <n v="0"/>
    <n v="0"/>
    <x v="0"/>
    <x v="0"/>
    <x v="0"/>
    <x v="0"/>
    <x v="0"/>
    <x v="0"/>
    <x v="0"/>
    <x v="0"/>
    <x v="0"/>
    <x v="0"/>
  </r>
  <r>
    <x v="0"/>
    <x v="7"/>
    <x v="10"/>
    <x v="48"/>
    <x v="5"/>
    <n v="144148.35"/>
    <n v="98561.489999999991"/>
    <n v="242709.84"/>
    <n v="137"/>
    <n v="33077"/>
    <n v="330770"/>
    <n v="7.34"/>
    <x v="0"/>
    <x v="0"/>
    <x v="0"/>
    <x v="0"/>
    <x v="0"/>
    <x v="0"/>
    <x v="0"/>
    <x v="0"/>
    <x v="0"/>
    <x v="0"/>
  </r>
  <r>
    <x v="0"/>
    <x v="7"/>
    <x v="10"/>
    <x v="49"/>
    <x v="5"/>
    <n v="358242.21"/>
    <n v="551080.80000000005"/>
    <n v="909323.01"/>
    <n v="171"/>
    <n v="67177"/>
    <n v="671770"/>
    <n v="13.54"/>
    <x v="0"/>
    <x v="0"/>
    <x v="0"/>
    <x v="0"/>
    <x v="0"/>
    <x v="0"/>
    <x v="0"/>
    <x v="0"/>
    <x v="0"/>
    <x v="0"/>
  </r>
  <r>
    <x v="0"/>
    <x v="7"/>
    <x v="10"/>
    <x v="50"/>
    <x v="5"/>
    <n v="34847.5"/>
    <n v="771"/>
    <n v="35618.5"/>
    <n v="24"/>
    <n v="36177"/>
    <n v="361770"/>
    <n v="0.98"/>
    <x v="0"/>
    <x v="0"/>
    <x v="0"/>
    <x v="0"/>
    <x v="0"/>
    <x v="0"/>
    <x v="0"/>
    <x v="0"/>
    <x v="0"/>
    <x v="0"/>
  </r>
  <r>
    <x v="0"/>
    <x v="7"/>
    <x v="10"/>
    <x v="51"/>
    <x v="5"/>
    <n v="221.1"/>
    <n v="991.4"/>
    <n v="1212.5"/>
    <n v="18"/>
    <n v="14477"/>
    <n v="144770"/>
    <n v="0.08"/>
    <x v="0"/>
    <x v="0"/>
    <x v="0"/>
    <x v="0"/>
    <x v="0"/>
    <x v="0"/>
    <x v="0"/>
    <x v="0"/>
    <x v="0"/>
    <x v="0"/>
  </r>
  <r>
    <x v="0"/>
    <x v="7"/>
    <x v="11"/>
    <x v="52"/>
    <x v="5"/>
    <n v="12105.83"/>
    <n v="3916.7700000000004"/>
    <n v="16022.6"/>
    <n v="28"/>
    <n v="0"/>
    <n v="0"/>
    <n v="0"/>
    <x v="0"/>
    <x v="0"/>
    <x v="0"/>
    <x v="0"/>
    <x v="0"/>
    <x v="0"/>
    <x v="0"/>
    <x v="0"/>
    <x v="0"/>
    <x v="0"/>
  </r>
  <r>
    <x v="0"/>
    <x v="7"/>
    <x v="12"/>
    <x v="53"/>
    <x v="5"/>
    <n v="19048.349999999999"/>
    <n v="6134.6500000000015"/>
    <n v="25183"/>
    <n v="95"/>
    <n v="0"/>
    <n v="0"/>
    <n v="0"/>
    <x v="0"/>
    <x v="0"/>
    <x v="0"/>
    <x v="0"/>
    <x v="0"/>
    <x v="0"/>
    <x v="0"/>
    <x v="0"/>
    <x v="0"/>
    <x v="0"/>
  </r>
  <r>
    <x v="0"/>
    <x v="7"/>
    <x v="12"/>
    <x v="55"/>
    <x v="5"/>
    <n v="54333.85"/>
    <n v="15638.750000000007"/>
    <n v="69972.600000000006"/>
    <n v="263"/>
    <n v="0"/>
    <n v="0"/>
    <n v="0"/>
    <x v="0"/>
    <x v="0"/>
    <x v="0"/>
    <x v="0"/>
    <x v="0"/>
    <x v="0"/>
    <x v="0"/>
    <x v="0"/>
    <x v="0"/>
    <x v="0"/>
  </r>
  <r>
    <x v="0"/>
    <x v="7"/>
    <x v="13"/>
    <x v="56"/>
    <x v="5"/>
    <n v="385971.88"/>
    <n v="1089.1199999999953"/>
    <n v="387061"/>
    <n v="55"/>
    <n v="0"/>
    <n v="0"/>
    <n v="0"/>
    <x v="0"/>
    <x v="0"/>
    <x v="0"/>
    <x v="0"/>
    <x v="0"/>
    <x v="0"/>
    <x v="0"/>
    <x v="0"/>
    <x v="0"/>
    <x v="0"/>
  </r>
  <r>
    <x v="0"/>
    <x v="7"/>
    <x v="13"/>
    <x v="57"/>
    <x v="5"/>
    <n v="29024.78"/>
    <n v="23481.5"/>
    <n v="52506.28"/>
    <n v="180"/>
    <n v="24273"/>
    <n v="242730"/>
    <n v="2.16"/>
    <x v="0"/>
    <x v="0"/>
    <x v="0"/>
    <x v="0"/>
    <x v="0"/>
    <x v="0"/>
    <x v="0"/>
    <x v="0"/>
    <x v="0"/>
    <x v="0"/>
  </r>
  <r>
    <x v="0"/>
    <x v="7"/>
    <x v="13"/>
    <x v="58"/>
    <x v="5"/>
    <n v="203626.23999999999"/>
    <n v="169647.24"/>
    <n v="373273.48"/>
    <n v="161"/>
    <n v="0"/>
    <n v="0"/>
    <n v="0"/>
    <x v="0"/>
    <x v="0"/>
    <x v="0"/>
    <x v="0"/>
    <x v="0"/>
    <x v="0"/>
    <x v="0"/>
    <x v="0"/>
    <x v="0"/>
    <x v="0"/>
  </r>
  <r>
    <x v="0"/>
    <x v="7"/>
    <x v="13"/>
    <x v="162"/>
    <x v="5"/>
    <n v="102839.79"/>
    <n v="1086.6100000000006"/>
    <n v="103926.39999999999"/>
    <n v="47"/>
    <e v="#N/A"/>
    <e v="#N/A"/>
    <n v="0"/>
    <x v="0"/>
    <x v="0"/>
    <x v="0"/>
    <x v="0"/>
    <x v="0"/>
    <x v="0"/>
    <x v="0"/>
    <x v="0"/>
    <x v="0"/>
    <x v="0"/>
  </r>
  <r>
    <x v="0"/>
    <x v="7"/>
    <x v="34"/>
    <x v="129"/>
    <x v="5"/>
    <n v="2633.18"/>
    <n v="9057.2999999999993"/>
    <n v="11690.48"/>
    <n v="20"/>
    <e v="#N/A"/>
    <e v="#N/A"/>
    <n v="0"/>
    <x v="0"/>
    <x v="0"/>
    <x v="0"/>
    <x v="0"/>
    <x v="0"/>
    <x v="0"/>
    <x v="0"/>
    <x v="0"/>
    <x v="0"/>
    <x v="0"/>
  </r>
  <r>
    <x v="0"/>
    <x v="7"/>
    <x v="14"/>
    <x v="130"/>
    <x v="5"/>
    <n v="46702.17"/>
    <n v="222157.28000000003"/>
    <n v="268859.45"/>
    <n v="693"/>
    <e v="#N/A"/>
    <e v="#N/A"/>
    <n v="0"/>
    <x v="0"/>
    <x v="0"/>
    <x v="0"/>
    <x v="0"/>
    <x v="0"/>
    <x v="0"/>
    <x v="0"/>
    <x v="0"/>
    <x v="0"/>
    <x v="0"/>
  </r>
  <r>
    <x v="0"/>
    <x v="7"/>
    <x v="15"/>
    <x v="163"/>
    <x v="5"/>
    <n v="13813.47"/>
    <n v="18011.129999999997"/>
    <n v="31824.6"/>
    <n v="27"/>
    <e v="#N/A"/>
    <e v="#N/A"/>
    <n v="0"/>
    <x v="0"/>
    <x v="0"/>
    <x v="0"/>
    <x v="0"/>
    <x v="0"/>
    <x v="0"/>
    <x v="0"/>
    <x v="0"/>
    <x v="0"/>
    <x v="0"/>
  </r>
  <r>
    <x v="0"/>
    <x v="7"/>
    <x v="16"/>
    <x v="61"/>
    <x v="5"/>
    <n v="59304.740000000005"/>
    <n v="231513.60000000003"/>
    <n v="290818.34000000003"/>
    <n v="60"/>
    <n v="0"/>
    <n v="0"/>
    <n v="0"/>
    <x v="0"/>
    <x v="0"/>
    <x v="0"/>
    <x v="0"/>
    <x v="0"/>
    <x v="0"/>
    <x v="0"/>
    <x v="0"/>
    <x v="0"/>
    <x v="0"/>
  </r>
  <r>
    <x v="0"/>
    <x v="7"/>
    <x v="17"/>
    <x v="62"/>
    <x v="5"/>
    <n v="52111.570000000007"/>
    <n v="44152.439999999988"/>
    <n v="96264.01"/>
    <n v="255"/>
    <n v="0"/>
    <n v="0"/>
    <n v="0"/>
    <x v="0"/>
    <x v="0"/>
    <x v="0"/>
    <x v="0"/>
    <x v="0"/>
    <x v="0"/>
    <x v="0"/>
    <x v="0"/>
    <x v="0"/>
    <x v="0"/>
  </r>
  <r>
    <x v="0"/>
    <x v="7"/>
    <x v="17"/>
    <x v="63"/>
    <x v="5"/>
    <n v="17303.96"/>
    <n v="19327.89"/>
    <n v="36631.85"/>
    <n v="90"/>
    <n v="0"/>
    <n v="0"/>
    <n v="0"/>
    <x v="0"/>
    <x v="0"/>
    <x v="0"/>
    <x v="0"/>
    <x v="0"/>
    <x v="0"/>
    <x v="0"/>
    <x v="0"/>
    <x v="0"/>
    <x v="0"/>
  </r>
  <r>
    <x v="0"/>
    <x v="7"/>
    <x v="18"/>
    <x v="64"/>
    <x v="5"/>
    <n v="61366.39"/>
    <n v="133091.31"/>
    <n v="194457.7"/>
    <n v="486"/>
    <n v="22723"/>
    <n v="159061"/>
    <n v="8.56"/>
    <x v="0"/>
    <x v="0"/>
    <x v="0"/>
    <x v="0"/>
    <x v="0"/>
    <x v="0"/>
    <x v="0"/>
    <x v="0"/>
    <x v="0"/>
    <x v="0"/>
  </r>
  <r>
    <x v="0"/>
    <x v="7"/>
    <x v="18"/>
    <x v="65"/>
    <x v="5"/>
    <n v="4750.91"/>
    <n v="5427.0599999999995"/>
    <n v="10177.969999999999"/>
    <n v="19"/>
    <n v="0"/>
    <n v="0"/>
    <n v="0"/>
    <x v="0"/>
    <x v="0"/>
    <x v="0"/>
    <x v="0"/>
    <x v="0"/>
    <x v="0"/>
    <x v="0"/>
    <x v="0"/>
    <x v="0"/>
    <x v="0"/>
  </r>
  <r>
    <x v="0"/>
    <x v="7"/>
    <x v="18"/>
    <x v="164"/>
    <x v="5"/>
    <n v="57880.899999999994"/>
    <n v="286380.17000000004"/>
    <n v="344261.07000000007"/>
    <n v="167"/>
    <e v="#N/A"/>
    <e v="#N/A"/>
    <n v="0"/>
    <x v="0"/>
    <x v="0"/>
    <x v="0"/>
    <x v="0"/>
    <x v="0"/>
    <x v="0"/>
    <x v="0"/>
    <x v="0"/>
    <x v="0"/>
    <x v="0"/>
  </r>
  <r>
    <x v="0"/>
    <x v="7"/>
    <x v="19"/>
    <x v="66"/>
    <x v="5"/>
    <n v="42406.82"/>
    <n v="378712.98"/>
    <n v="421119.8"/>
    <n v="150"/>
    <n v="0"/>
    <n v="0"/>
    <n v="0"/>
    <x v="0"/>
    <x v="0"/>
    <x v="0"/>
    <x v="0"/>
    <x v="0"/>
    <x v="0"/>
    <x v="0"/>
    <x v="0"/>
    <x v="0"/>
    <x v="0"/>
  </r>
  <r>
    <x v="0"/>
    <x v="7"/>
    <x v="20"/>
    <x v="67"/>
    <x v="5"/>
    <n v="242208.01"/>
    <n v="159166.75"/>
    <n v="401374.76"/>
    <n v="331"/>
    <n v="0"/>
    <n v="0"/>
    <n v="0"/>
    <x v="0"/>
    <x v="0"/>
    <x v="0"/>
    <x v="0"/>
    <x v="0"/>
    <x v="0"/>
    <x v="0"/>
    <x v="0"/>
    <x v="0"/>
    <x v="0"/>
  </r>
  <r>
    <x v="0"/>
    <x v="7"/>
    <x v="20"/>
    <x v="68"/>
    <x v="5"/>
    <n v="282575.64"/>
    <n v="140249.47999999998"/>
    <n v="422825.12"/>
    <n v="351"/>
    <n v="0"/>
    <n v="0"/>
    <n v="0"/>
    <x v="0"/>
    <x v="0"/>
    <x v="0"/>
    <x v="0"/>
    <x v="0"/>
    <x v="0"/>
    <x v="0"/>
    <x v="0"/>
    <x v="0"/>
    <x v="0"/>
  </r>
  <r>
    <x v="0"/>
    <x v="7"/>
    <x v="21"/>
    <x v="69"/>
    <x v="5"/>
    <n v="89886.060000000012"/>
    <n v="99819.33"/>
    <n v="189705.39"/>
    <n v="358"/>
    <n v="31000"/>
    <n v="310000"/>
    <n v="6.12"/>
    <x v="0"/>
    <x v="0"/>
    <x v="0"/>
    <x v="0"/>
    <x v="0"/>
    <x v="0"/>
    <x v="0"/>
    <x v="0"/>
    <x v="0"/>
    <x v="0"/>
  </r>
  <r>
    <x v="0"/>
    <x v="7"/>
    <x v="21"/>
    <x v="70"/>
    <x v="5"/>
    <n v="565014.06000000006"/>
    <n v="385308.78999999992"/>
    <n v="950322.85"/>
    <n v="183"/>
    <n v="62000"/>
    <n v="620000"/>
    <n v="15.33"/>
    <x v="0"/>
    <x v="0"/>
    <x v="0"/>
    <x v="0"/>
    <x v="0"/>
    <x v="0"/>
    <x v="0"/>
    <x v="0"/>
    <x v="0"/>
    <x v="0"/>
  </r>
  <r>
    <x v="0"/>
    <x v="7"/>
    <x v="21"/>
    <x v="71"/>
    <x v="5"/>
    <n v="6934.27"/>
    <n v="6926.76"/>
    <n v="13861.03"/>
    <n v="11"/>
    <n v="50623"/>
    <n v="506230"/>
    <n v="0.27"/>
    <x v="0"/>
    <x v="0"/>
    <x v="0"/>
    <x v="0"/>
    <x v="0"/>
    <x v="0"/>
    <x v="0"/>
    <x v="0"/>
    <x v="0"/>
    <x v="0"/>
  </r>
  <r>
    <x v="0"/>
    <x v="7"/>
    <x v="21"/>
    <x v="72"/>
    <x v="5"/>
    <n v="264769.92000000004"/>
    <n v="286614.41999999993"/>
    <n v="551384.34"/>
    <n v="495"/>
    <n v="29977"/>
    <n v="299770"/>
    <n v="18.39"/>
    <x v="0"/>
    <x v="0"/>
    <x v="0"/>
    <x v="0"/>
    <x v="0"/>
    <x v="0"/>
    <x v="0"/>
    <x v="0"/>
    <x v="0"/>
    <x v="0"/>
  </r>
  <r>
    <x v="0"/>
    <x v="7"/>
    <x v="21"/>
    <x v="73"/>
    <x v="5"/>
    <n v="212577.73"/>
    <n v="194584.88999999998"/>
    <n v="407162.62"/>
    <n v="321"/>
    <n v="27900"/>
    <n v="279000"/>
    <n v="14.59"/>
    <x v="0"/>
    <x v="0"/>
    <x v="0"/>
    <x v="0"/>
    <x v="0"/>
    <x v="0"/>
    <x v="0"/>
    <x v="0"/>
    <x v="0"/>
    <x v="0"/>
  </r>
  <r>
    <x v="0"/>
    <x v="7"/>
    <x v="21"/>
    <x v="137"/>
    <x v="5"/>
    <n v="218730.38"/>
    <n v="120048.84999999998"/>
    <n v="338779.23"/>
    <n v="214"/>
    <e v="#N/A"/>
    <e v="#N/A"/>
    <n v="0"/>
    <x v="0"/>
    <x v="0"/>
    <x v="0"/>
    <x v="0"/>
    <x v="0"/>
    <x v="0"/>
    <x v="0"/>
    <x v="0"/>
    <x v="0"/>
    <x v="0"/>
  </r>
  <r>
    <x v="0"/>
    <x v="7"/>
    <x v="21"/>
    <x v="142"/>
    <x v="5"/>
    <n v="46036.39"/>
    <n v="65784.28"/>
    <n v="111820.67"/>
    <n v="117"/>
    <e v="#N/A"/>
    <e v="#N/A"/>
    <n v="0"/>
    <x v="0"/>
    <x v="0"/>
    <x v="0"/>
    <x v="0"/>
    <x v="0"/>
    <x v="0"/>
    <x v="0"/>
    <x v="0"/>
    <x v="0"/>
    <x v="0"/>
  </r>
  <r>
    <x v="0"/>
    <x v="7"/>
    <x v="22"/>
    <x v="74"/>
    <x v="5"/>
    <n v="17147.05"/>
    <n v="5903.41"/>
    <n v="23050.46"/>
    <n v="50"/>
    <n v="13423"/>
    <n v="134230"/>
    <n v="1.72"/>
    <x v="0"/>
    <x v="0"/>
    <x v="0"/>
    <x v="0"/>
    <x v="0"/>
    <x v="0"/>
    <x v="0"/>
    <x v="0"/>
    <x v="0"/>
    <x v="0"/>
  </r>
  <r>
    <x v="0"/>
    <x v="7"/>
    <x v="22"/>
    <x v="75"/>
    <x v="5"/>
    <n v="8770.4900000000016"/>
    <n v="6199.4699999999975"/>
    <n v="14969.96"/>
    <n v="44"/>
    <n v="14477"/>
    <n v="144770"/>
    <n v="1.03"/>
    <x v="0"/>
    <x v="0"/>
    <x v="0"/>
    <x v="0"/>
    <x v="0"/>
    <x v="0"/>
    <x v="0"/>
    <x v="0"/>
    <x v="0"/>
    <x v="0"/>
  </r>
  <r>
    <x v="0"/>
    <x v="7"/>
    <x v="22"/>
    <x v="76"/>
    <x v="5"/>
    <n v="2487.71"/>
    <n v="1005.8299999999999"/>
    <n v="3493.54"/>
    <n v="10"/>
    <n v="13950"/>
    <n v="139500"/>
    <n v="0.25"/>
    <x v="0"/>
    <x v="0"/>
    <x v="0"/>
    <x v="0"/>
    <x v="0"/>
    <x v="0"/>
    <x v="0"/>
    <x v="0"/>
    <x v="0"/>
    <x v="0"/>
  </r>
  <r>
    <x v="0"/>
    <x v="7"/>
    <x v="22"/>
    <x v="121"/>
    <x v="5"/>
    <n v="13877.8"/>
    <n v="2829.3500000000022"/>
    <n v="16707.150000000001"/>
    <n v="40"/>
    <e v="#N/A"/>
    <e v="#N/A"/>
    <n v="0"/>
    <x v="0"/>
    <x v="0"/>
    <x v="0"/>
    <x v="0"/>
    <x v="0"/>
    <x v="0"/>
    <x v="0"/>
    <x v="0"/>
    <x v="0"/>
    <x v="0"/>
  </r>
  <r>
    <x v="0"/>
    <x v="7"/>
    <x v="23"/>
    <x v="77"/>
    <x v="5"/>
    <n v="0"/>
    <n v="90699"/>
    <n v="90699"/>
    <n v="0"/>
    <n v="0"/>
    <n v="0"/>
    <n v="0"/>
    <x v="0"/>
    <x v="0"/>
    <x v="0"/>
    <x v="0"/>
    <x v="0"/>
    <x v="0"/>
    <x v="0"/>
    <x v="0"/>
    <x v="0"/>
    <x v="0"/>
  </r>
  <r>
    <x v="0"/>
    <x v="7"/>
    <x v="24"/>
    <x v="78"/>
    <x v="5"/>
    <n v="41416.909999999996"/>
    <n v="19976.560000000005"/>
    <n v="61393.47"/>
    <n v="370"/>
    <n v="20677"/>
    <n v="144739"/>
    <n v="2.97"/>
    <x v="0"/>
    <x v="0"/>
    <x v="0"/>
    <x v="0"/>
    <x v="0"/>
    <x v="0"/>
    <x v="0"/>
    <x v="0"/>
    <x v="0"/>
    <x v="0"/>
  </r>
  <r>
    <x v="0"/>
    <x v="7"/>
    <x v="24"/>
    <x v="79"/>
    <x v="5"/>
    <n v="155.1"/>
    <n v="0"/>
    <n v="155.1"/>
    <n v="1"/>
    <n v="20150"/>
    <n v="141050"/>
    <n v="0.01"/>
    <x v="0"/>
    <x v="0"/>
    <x v="0"/>
    <x v="0"/>
    <x v="0"/>
    <x v="0"/>
    <x v="0"/>
    <x v="0"/>
    <x v="0"/>
    <x v="0"/>
  </r>
  <r>
    <x v="0"/>
    <x v="7"/>
    <x v="24"/>
    <x v="81"/>
    <x v="5"/>
    <n v="490.64"/>
    <n v="378.28999999999996"/>
    <n v="868.93"/>
    <n v="6"/>
    <n v="18600"/>
    <n v="130200"/>
    <n v="0.05"/>
    <x v="0"/>
    <x v="0"/>
    <x v="0"/>
    <x v="0"/>
    <x v="0"/>
    <x v="0"/>
    <x v="0"/>
    <x v="0"/>
    <x v="0"/>
    <x v="0"/>
  </r>
  <r>
    <x v="0"/>
    <x v="7"/>
    <x v="24"/>
    <x v="82"/>
    <x v="5"/>
    <n v="44961.8"/>
    <n v="21720.75"/>
    <n v="66682.55"/>
    <n v="427"/>
    <n v="18600"/>
    <n v="130200"/>
    <n v="3.59"/>
    <x v="0"/>
    <x v="0"/>
    <x v="0"/>
    <x v="0"/>
    <x v="0"/>
    <x v="0"/>
    <x v="0"/>
    <x v="0"/>
    <x v="0"/>
    <x v="0"/>
  </r>
  <r>
    <x v="0"/>
    <x v="7"/>
    <x v="24"/>
    <x v="122"/>
    <x v="5"/>
    <n v="1626.45"/>
    <n v="868.8"/>
    <n v="2495.25"/>
    <n v="11"/>
    <e v="#N/A"/>
    <e v="#N/A"/>
    <n v="0"/>
    <x v="0"/>
    <x v="0"/>
    <x v="0"/>
    <x v="0"/>
    <x v="0"/>
    <x v="0"/>
    <x v="0"/>
    <x v="0"/>
    <x v="0"/>
    <x v="0"/>
  </r>
  <r>
    <x v="0"/>
    <x v="7"/>
    <x v="24"/>
    <x v="123"/>
    <x v="5"/>
    <n v="33"/>
    <n v="0"/>
    <n v="33"/>
    <n v="0"/>
    <n v="29977"/>
    <n v="209839"/>
    <n v="0"/>
    <x v="0"/>
    <x v="0"/>
    <x v="0"/>
    <x v="0"/>
    <x v="0"/>
    <x v="0"/>
    <x v="0"/>
    <x v="0"/>
    <x v="0"/>
    <x v="0"/>
  </r>
  <r>
    <x v="0"/>
    <x v="7"/>
    <x v="24"/>
    <x v="85"/>
    <x v="5"/>
    <n v="1241.0999999999999"/>
    <n v="4003.1200000000003"/>
    <n v="5244.22"/>
    <n v="8"/>
    <n v="0"/>
    <n v="0"/>
    <n v="0"/>
    <x v="0"/>
    <x v="0"/>
    <x v="0"/>
    <x v="0"/>
    <x v="0"/>
    <x v="0"/>
    <x v="0"/>
    <x v="0"/>
    <x v="0"/>
    <x v="0"/>
  </r>
  <r>
    <x v="0"/>
    <x v="7"/>
    <x v="24"/>
    <x v="131"/>
    <x v="5"/>
    <n v="7378.2699999999995"/>
    <n v="3382.2600000000011"/>
    <n v="10760.53"/>
    <n v="74"/>
    <e v="#N/A"/>
    <e v="#N/A"/>
    <n v="0"/>
    <x v="0"/>
    <x v="0"/>
    <x v="0"/>
    <x v="0"/>
    <x v="0"/>
    <x v="0"/>
    <x v="0"/>
    <x v="0"/>
    <x v="0"/>
    <x v="0"/>
  </r>
  <r>
    <x v="0"/>
    <x v="7"/>
    <x v="24"/>
    <x v="86"/>
    <x v="5"/>
    <n v="26816.010000000002"/>
    <n v="15238.46"/>
    <n v="42054.47"/>
    <n v="297"/>
    <n v="15500"/>
    <n v="108500"/>
    <n v="2.71"/>
    <x v="0"/>
    <x v="0"/>
    <x v="0"/>
    <x v="0"/>
    <x v="0"/>
    <x v="0"/>
    <x v="0"/>
    <x v="0"/>
    <x v="0"/>
    <x v="0"/>
  </r>
  <r>
    <x v="0"/>
    <x v="7"/>
    <x v="24"/>
    <x v="165"/>
    <x v="5"/>
    <n v="11"/>
    <n v="44"/>
    <n v="55"/>
    <n v="1"/>
    <e v="#N/A"/>
    <e v="#N/A"/>
    <n v="0"/>
    <x v="0"/>
    <x v="0"/>
    <x v="0"/>
    <x v="0"/>
    <x v="0"/>
    <x v="0"/>
    <x v="0"/>
    <x v="0"/>
    <x v="0"/>
    <x v="0"/>
  </r>
  <r>
    <x v="0"/>
    <x v="7"/>
    <x v="26"/>
    <x v="87"/>
    <x v="5"/>
    <n v="16584"/>
    <n v="0"/>
    <n v="16584"/>
    <n v="1"/>
    <n v="4650"/>
    <n v="32550"/>
    <n v="3.57"/>
    <x v="0"/>
    <x v="0"/>
    <x v="0"/>
    <x v="0"/>
    <x v="0"/>
    <x v="0"/>
    <x v="0"/>
    <x v="0"/>
    <x v="0"/>
    <x v="0"/>
  </r>
  <r>
    <x v="0"/>
    <x v="7"/>
    <x v="26"/>
    <x v="88"/>
    <x v="5"/>
    <n v="3600"/>
    <n v="0"/>
    <n v="3600"/>
    <n v="0"/>
    <n v="4650"/>
    <n v="32550"/>
    <n v="0.77"/>
    <x v="0"/>
    <x v="0"/>
    <x v="0"/>
    <x v="0"/>
    <x v="0"/>
    <x v="0"/>
    <x v="0"/>
    <x v="0"/>
    <x v="0"/>
    <x v="0"/>
  </r>
  <r>
    <x v="0"/>
    <x v="7"/>
    <x v="27"/>
    <x v="89"/>
    <x v="5"/>
    <n v="245"/>
    <n v="0"/>
    <n v="245"/>
    <n v="7"/>
    <n v="6727"/>
    <n v="47089"/>
    <n v="0.04"/>
    <x v="0"/>
    <x v="0"/>
    <x v="0"/>
    <x v="0"/>
    <x v="0"/>
    <x v="0"/>
    <x v="0"/>
    <x v="0"/>
    <x v="0"/>
    <x v="0"/>
  </r>
  <r>
    <x v="0"/>
    <x v="7"/>
    <x v="27"/>
    <x v="90"/>
    <x v="5"/>
    <n v="565"/>
    <n v="20"/>
    <n v="585"/>
    <n v="17"/>
    <n v="6727"/>
    <n v="47089"/>
    <n v="0.09"/>
    <x v="0"/>
    <x v="0"/>
    <x v="0"/>
    <x v="0"/>
    <x v="0"/>
    <x v="0"/>
    <x v="0"/>
    <x v="0"/>
    <x v="0"/>
    <x v="0"/>
  </r>
  <r>
    <x v="0"/>
    <x v="7"/>
    <x v="27"/>
    <x v="91"/>
    <x v="5"/>
    <n v="665"/>
    <n v="0"/>
    <n v="665"/>
    <n v="19"/>
    <n v="6727"/>
    <n v="47089"/>
    <n v="0.1"/>
    <x v="0"/>
    <x v="0"/>
    <x v="0"/>
    <x v="0"/>
    <x v="0"/>
    <x v="0"/>
    <x v="0"/>
    <x v="0"/>
    <x v="0"/>
    <x v="0"/>
  </r>
  <r>
    <x v="0"/>
    <x v="7"/>
    <x v="28"/>
    <x v="92"/>
    <x v="5"/>
    <n v="32291.300000000003"/>
    <n v="30394.129999999997"/>
    <n v="62685.43"/>
    <n v="84"/>
    <n v="0"/>
    <n v="0"/>
    <n v="0"/>
    <x v="0"/>
    <x v="0"/>
    <x v="0"/>
    <x v="0"/>
    <x v="0"/>
    <x v="0"/>
    <x v="0"/>
    <x v="0"/>
    <x v="0"/>
    <x v="0"/>
  </r>
  <r>
    <x v="0"/>
    <x v="7"/>
    <x v="36"/>
    <x v="166"/>
    <x v="5"/>
    <n v="1603.9199999999998"/>
    <n v="648.28"/>
    <n v="2252.1999999999998"/>
    <n v="25"/>
    <e v="#N/A"/>
    <e v="#N/A"/>
    <n v="0"/>
    <x v="0"/>
    <x v="0"/>
    <x v="0"/>
    <x v="0"/>
    <x v="0"/>
    <x v="0"/>
    <x v="0"/>
    <x v="0"/>
    <x v="0"/>
    <x v="0"/>
  </r>
  <r>
    <x v="0"/>
    <x v="7"/>
    <x v="29"/>
    <x v="93"/>
    <x v="5"/>
    <n v="112521.73999999999"/>
    <n v="452385.29000000004"/>
    <n v="564907.03"/>
    <n v="217"/>
    <n v="0"/>
    <n v="0"/>
    <n v="0"/>
    <x v="0"/>
    <x v="0"/>
    <x v="0"/>
    <x v="0"/>
    <x v="0"/>
    <x v="0"/>
    <x v="0"/>
    <x v="0"/>
    <x v="0"/>
    <x v="0"/>
  </r>
  <r>
    <x v="0"/>
    <x v="7"/>
    <x v="29"/>
    <x v="94"/>
    <x v="5"/>
    <n v="255697.09000000003"/>
    <n v="168486.77999999997"/>
    <n v="424183.87"/>
    <n v="297"/>
    <n v="0"/>
    <n v="0"/>
    <n v="0"/>
    <x v="0"/>
    <x v="0"/>
    <x v="0"/>
    <x v="0"/>
    <x v="0"/>
    <x v="0"/>
    <x v="0"/>
    <x v="0"/>
    <x v="0"/>
    <x v="0"/>
  </r>
  <r>
    <x v="0"/>
    <x v="7"/>
    <x v="29"/>
    <x v="95"/>
    <x v="5"/>
    <n v="163545.54"/>
    <n v="146982.80000000002"/>
    <n v="310528.34000000003"/>
    <n v="122"/>
    <n v="0"/>
    <n v="0"/>
    <n v="0"/>
    <x v="0"/>
    <x v="0"/>
    <x v="0"/>
    <x v="0"/>
    <x v="0"/>
    <x v="0"/>
    <x v="0"/>
    <x v="0"/>
    <x v="0"/>
    <x v="0"/>
  </r>
  <r>
    <x v="0"/>
    <x v="7"/>
    <x v="29"/>
    <x v="124"/>
    <x v="5"/>
    <n v="123160.15000000001"/>
    <n v="154368.87"/>
    <n v="277529.02"/>
    <n v="677"/>
    <e v="#N/A"/>
    <e v="#N/A"/>
    <n v="0"/>
    <x v="0"/>
    <x v="0"/>
    <x v="0"/>
    <x v="0"/>
    <x v="0"/>
    <x v="0"/>
    <x v="0"/>
    <x v="0"/>
    <x v="0"/>
    <x v="0"/>
  </r>
  <r>
    <x v="0"/>
    <x v="7"/>
    <x v="29"/>
    <x v="96"/>
    <x v="5"/>
    <n v="145667.35999999999"/>
    <n v="387522.91000000003"/>
    <n v="533190.27"/>
    <n v="294"/>
    <n v="0"/>
    <n v="0"/>
    <n v="0"/>
    <x v="0"/>
    <x v="0"/>
    <x v="0"/>
    <x v="0"/>
    <x v="0"/>
    <x v="0"/>
    <x v="0"/>
    <x v="0"/>
    <x v="0"/>
    <x v="0"/>
  </r>
  <r>
    <x v="0"/>
    <x v="7"/>
    <x v="29"/>
    <x v="97"/>
    <x v="5"/>
    <n v="84020.689999999988"/>
    <n v="186426.65999999997"/>
    <n v="270447.34999999998"/>
    <n v="670"/>
    <n v="17577"/>
    <n v="175770"/>
    <n v="15.39"/>
    <x v="0"/>
    <x v="0"/>
    <x v="0"/>
    <x v="0"/>
    <x v="0"/>
    <x v="0"/>
    <x v="0"/>
    <x v="0"/>
    <x v="0"/>
    <x v="0"/>
  </r>
  <r>
    <x v="0"/>
    <x v="7"/>
    <x v="30"/>
    <x v="98"/>
    <x v="5"/>
    <n v="26682.73"/>
    <n v="91750.13"/>
    <n v="118432.86"/>
    <n v="342"/>
    <n v="36177"/>
    <n v="253239"/>
    <n v="3.27"/>
    <x v="0"/>
    <x v="0"/>
    <x v="0"/>
    <x v="0"/>
    <x v="0"/>
    <x v="0"/>
    <x v="0"/>
    <x v="0"/>
    <x v="0"/>
    <x v="0"/>
  </r>
  <r>
    <x v="0"/>
    <x v="7"/>
    <x v="30"/>
    <x v="99"/>
    <x v="5"/>
    <n v="18587.47"/>
    <n v="117018.43"/>
    <n v="135605.9"/>
    <n v="282"/>
    <n v="16027"/>
    <n v="112189"/>
    <n v="8.4600000000000009"/>
    <x v="0"/>
    <x v="0"/>
    <x v="0"/>
    <x v="0"/>
    <x v="0"/>
    <x v="0"/>
    <x v="0"/>
    <x v="0"/>
    <x v="0"/>
    <x v="0"/>
  </r>
  <r>
    <x v="0"/>
    <x v="7"/>
    <x v="30"/>
    <x v="100"/>
    <x v="5"/>
    <n v="21034.080000000002"/>
    <n v="106573.27"/>
    <n v="127607.35"/>
    <n v="272"/>
    <n v="14477"/>
    <n v="101339"/>
    <n v="8.81"/>
    <x v="0"/>
    <x v="0"/>
    <x v="0"/>
    <x v="0"/>
    <x v="0"/>
    <x v="0"/>
    <x v="0"/>
    <x v="0"/>
    <x v="0"/>
    <x v="0"/>
  </r>
  <r>
    <x v="0"/>
    <x v="7"/>
    <x v="30"/>
    <x v="101"/>
    <x v="5"/>
    <n v="18237.13"/>
    <n v="58349.159999999989"/>
    <n v="76586.289999999994"/>
    <n v="222"/>
    <n v="10323"/>
    <n v="72261"/>
    <n v="7.42"/>
    <x v="0"/>
    <x v="0"/>
    <x v="0"/>
    <x v="0"/>
    <x v="0"/>
    <x v="0"/>
    <x v="0"/>
    <x v="0"/>
    <x v="0"/>
    <x v="0"/>
  </r>
  <r>
    <x v="0"/>
    <x v="7"/>
    <x v="30"/>
    <x v="102"/>
    <x v="5"/>
    <n v="13803.25"/>
    <n v="75112.759999999995"/>
    <n v="88916.01"/>
    <n v="83"/>
    <n v="0"/>
    <n v="0"/>
    <n v="0"/>
    <x v="0"/>
    <x v="0"/>
    <x v="0"/>
    <x v="0"/>
    <x v="0"/>
    <x v="0"/>
    <x v="0"/>
    <x v="0"/>
    <x v="0"/>
    <x v="0"/>
  </r>
  <r>
    <x v="0"/>
    <x v="7"/>
    <x v="30"/>
    <x v="103"/>
    <x v="5"/>
    <n v="67023.38"/>
    <n v="4554.4199999999983"/>
    <n v="71577.8"/>
    <n v="54"/>
    <n v="0"/>
    <n v="0"/>
    <n v="0"/>
    <x v="0"/>
    <x v="0"/>
    <x v="0"/>
    <x v="0"/>
    <x v="0"/>
    <x v="0"/>
    <x v="0"/>
    <x v="0"/>
    <x v="0"/>
    <x v="0"/>
  </r>
  <r>
    <x v="0"/>
    <x v="7"/>
    <x v="30"/>
    <x v="105"/>
    <x v="5"/>
    <n v="188547.04"/>
    <n v="6367.1600000000035"/>
    <n v="194914.2"/>
    <n v="90"/>
    <n v="0"/>
    <n v="0"/>
    <n v="0"/>
    <x v="0"/>
    <x v="0"/>
    <x v="0"/>
    <x v="0"/>
    <x v="0"/>
    <x v="0"/>
    <x v="0"/>
    <x v="0"/>
    <x v="0"/>
    <x v="0"/>
  </r>
  <r>
    <x v="0"/>
    <x v="7"/>
    <x v="30"/>
    <x v="106"/>
    <x v="5"/>
    <n v="14579.51"/>
    <n v="21219.869999999995"/>
    <n v="35799.379999999997"/>
    <n v="114"/>
    <n v="17050"/>
    <n v="119350"/>
    <n v="2.1"/>
    <x v="0"/>
    <x v="0"/>
    <x v="0"/>
    <x v="0"/>
    <x v="0"/>
    <x v="0"/>
    <x v="0"/>
    <x v="0"/>
    <x v="0"/>
    <x v="0"/>
  </r>
  <r>
    <x v="0"/>
    <x v="7"/>
    <x v="30"/>
    <x v="138"/>
    <x v="5"/>
    <n v="10414.119999999999"/>
    <n v="32498.37"/>
    <n v="42912.49"/>
    <n v="124"/>
    <e v="#N/A"/>
    <e v="#N/A"/>
    <n v="0"/>
    <x v="0"/>
    <x v="0"/>
    <x v="0"/>
    <x v="0"/>
    <x v="0"/>
    <x v="0"/>
    <x v="0"/>
    <x v="0"/>
    <x v="0"/>
    <x v="0"/>
  </r>
  <r>
    <x v="0"/>
    <x v="7"/>
    <x v="31"/>
    <x v="107"/>
    <x v="5"/>
    <n v="308261.04000000004"/>
    <n v="137359.10999999999"/>
    <n v="445620.15"/>
    <n v="489"/>
    <n v="0"/>
    <n v="0"/>
    <n v="0"/>
    <x v="0"/>
    <x v="0"/>
    <x v="0"/>
    <x v="0"/>
    <x v="0"/>
    <x v="0"/>
    <x v="0"/>
    <x v="0"/>
    <x v="0"/>
    <x v="0"/>
  </r>
  <r>
    <x v="0"/>
    <x v="7"/>
    <x v="31"/>
    <x v="108"/>
    <x v="5"/>
    <n v="195854.15"/>
    <n v="42983.140000000014"/>
    <n v="238837.29"/>
    <n v="128"/>
    <n v="0"/>
    <n v="0"/>
    <n v="0"/>
    <x v="0"/>
    <x v="0"/>
    <x v="0"/>
    <x v="0"/>
    <x v="0"/>
    <x v="0"/>
    <x v="0"/>
    <x v="0"/>
    <x v="0"/>
    <x v="0"/>
  </r>
  <r>
    <x v="0"/>
    <x v="7"/>
    <x v="31"/>
    <x v="109"/>
    <x v="5"/>
    <n v="236135.52000000002"/>
    <n v="229470.95999999996"/>
    <n v="465606.48"/>
    <n v="329"/>
    <n v="0"/>
    <n v="0"/>
    <n v="0"/>
    <x v="0"/>
    <x v="0"/>
    <x v="0"/>
    <x v="0"/>
    <x v="0"/>
    <x v="0"/>
    <x v="0"/>
    <x v="0"/>
    <x v="0"/>
    <x v="0"/>
  </r>
  <r>
    <x v="0"/>
    <x v="7"/>
    <x v="31"/>
    <x v="110"/>
    <x v="5"/>
    <n v="254945.02000000002"/>
    <n v="117453.12"/>
    <n v="372398.14"/>
    <n v="288"/>
    <n v="0"/>
    <n v="0"/>
    <n v="0"/>
    <x v="0"/>
    <x v="0"/>
    <x v="0"/>
    <x v="0"/>
    <x v="0"/>
    <x v="0"/>
    <x v="0"/>
    <x v="0"/>
    <x v="0"/>
    <x v="0"/>
  </r>
  <r>
    <x v="0"/>
    <x v="7"/>
    <x v="31"/>
    <x v="111"/>
    <x v="5"/>
    <n v="26358.13"/>
    <n v="39838.069999999992"/>
    <n v="66196.2"/>
    <n v="190"/>
    <n v="0"/>
    <n v="0"/>
    <n v="0"/>
    <x v="0"/>
    <x v="0"/>
    <x v="0"/>
    <x v="0"/>
    <x v="0"/>
    <x v="0"/>
    <x v="0"/>
    <x v="0"/>
    <x v="0"/>
    <x v="0"/>
  </r>
  <r>
    <x v="0"/>
    <x v="7"/>
    <x v="31"/>
    <x v="128"/>
    <x v="5"/>
    <n v="23889.230000000003"/>
    <n v="13818.669999999998"/>
    <n v="37707.9"/>
    <n v="107"/>
    <e v="#N/A"/>
    <e v="#N/A"/>
    <n v="0"/>
    <x v="0"/>
    <x v="0"/>
    <x v="0"/>
    <x v="0"/>
    <x v="0"/>
    <x v="0"/>
    <x v="0"/>
    <x v="0"/>
    <x v="0"/>
    <x v="0"/>
  </r>
  <r>
    <x v="0"/>
    <x v="7"/>
    <x v="31"/>
    <x v="112"/>
    <x v="5"/>
    <n v="48010.130000000005"/>
    <n v="35055.87999999999"/>
    <n v="83066.009999999995"/>
    <n v="962"/>
    <n v="13950"/>
    <n v="139500"/>
    <n v="5.95"/>
    <x v="0"/>
    <x v="0"/>
    <x v="0"/>
    <x v="0"/>
    <x v="0"/>
    <x v="0"/>
    <x v="0"/>
    <x v="0"/>
    <x v="0"/>
    <x v="0"/>
  </r>
  <r>
    <x v="0"/>
    <x v="7"/>
    <x v="32"/>
    <x v="113"/>
    <x v="5"/>
    <n v="13431.970000000001"/>
    <n v="41880.81"/>
    <n v="55312.78"/>
    <n v="143"/>
    <n v="5177"/>
    <n v="36239"/>
    <n v="10.68"/>
    <x v="0"/>
    <x v="0"/>
    <x v="0"/>
    <x v="0"/>
    <x v="0"/>
    <x v="0"/>
    <x v="0"/>
    <x v="0"/>
    <x v="0"/>
    <x v="0"/>
  </r>
  <r>
    <x v="0"/>
    <x v="7"/>
    <x v="32"/>
    <x v="114"/>
    <x v="5"/>
    <n v="4195.09"/>
    <n v="4835.7099999999991"/>
    <n v="9030.7999999999993"/>
    <n v="46"/>
    <n v="31000"/>
    <n v="217000"/>
    <n v="0.28999999999999998"/>
    <x v="0"/>
    <x v="0"/>
    <x v="0"/>
    <x v="0"/>
    <x v="0"/>
    <x v="0"/>
    <x v="0"/>
    <x v="0"/>
    <x v="0"/>
    <x v="0"/>
  </r>
  <r>
    <x v="0"/>
    <x v="7"/>
    <x v="32"/>
    <x v="115"/>
    <x v="5"/>
    <n v="9570.5"/>
    <n v="14688.71"/>
    <n v="24259.21"/>
    <n v="65"/>
    <n v="0"/>
    <n v="0"/>
    <n v="0"/>
    <x v="0"/>
    <x v="0"/>
    <x v="0"/>
    <x v="0"/>
    <x v="0"/>
    <x v="0"/>
    <x v="0"/>
    <x v="0"/>
    <x v="0"/>
    <x v="0"/>
  </r>
  <r>
    <x v="0"/>
    <x v="7"/>
    <x v="32"/>
    <x v="116"/>
    <x v="5"/>
    <n v="8428.2899999999991"/>
    <n v="36629.040000000001"/>
    <n v="45057.33"/>
    <n v="109"/>
    <n v="0"/>
    <n v="0"/>
    <n v="0"/>
    <x v="0"/>
    <x v="0"/>
    <x v="0"/>
    <x v="0"/>
    <x v="0"/>
    <x v="0"/>
    <x v="0"/>
    <x v="0"/>
    <x v="0"/>
    <x v="0"/>
  </r>
  <r>
    <x v="0"/>
    <x v="7"/>
    <x v="32"/>
    <x v="132"/>
    <x v="5"/>
    <n v="45309.1"/>
    <n v="49492.27"/>
    <n v="94801.37"/>
    <n v="644"/>
    <e v="#N/A"/>
    <e v="#N/A"/>
    <n v="0"/>
    <x v="0"/>
    <x v="0"/>
    <x v="0"/>
    <x v="0"/>
    <x v="0"/>
    <x v="0"/>
    <x v="0"/>
    <x v="0"/>
    <x v="0"/>
    <x v="0"/>
  </r>
  <r>
    <x v="0"/>
    <x v="7"/>
    <x v="33"/>
    <x v="117"/>
    <x v="5"/>
    <n v="76053.45"/>
    <n v="19708.160000000003"/>
    <n v="95761.61"/>
    <n v="287"/>
    <n v="0"/>
    <n v="0"/>
    <n v="0"/>
    <x v="0"/>
    <x v="0"/>
    <x v="0"/>
    <x v="0"/>
    <x v="0"/>
    <x v="0"/>
    <x v="0"/>
    <x v="0"/>
    <x v="0"/>
    <x v="0"/>
  </r>
  <r>
    <x v="0"/>
    <x v="7"/>
    <x v="33"/>
    <x v="118"/>
    <x v="5"/>
    <n v="43404.390000000007"/>
    <n v="46326.07"/>
    <n v="89730.46"/>
    <n v="505"/>
    <n v="0"/>
    <n v="0"/>
    <n v="0"/>
    <x v="0"/>
    <x v="0"/>
    <x v="0"/>
    <x v="0"/>
    <x v="0"/>
    <x v="0"/>
    <x v="0"/>
    <x v="0"/>
    <x v="0"/>
    <x v="0"/>
  </r>
  <r>
    <x v="0"/>
    <x v="7"/>
    <x v="33"/>
    <x v="143"/>
    <x v="5"/>
    <n v="18403.599999999999"/>
    <n v="11738.470000000001"/>
    <n v="30142.07"/>
    <n v="97"/>
    <e v="#N/A"/>
    <e v="#N/A"/>
    <n v="0"/>
    <x v="0"/>
    <x v="0"/>
    <x v="0"/>
    <x v="0"/>
    <x v="0"/>
    <x v="0"/>
    <x v="0"/>
    <x v="0"/>
    <x v="0"/>
    <x v="0"/>
  </r>
  <r>
    <x v="0"/>
    <x v="7"/>
    <x v="33"/>
    <x v="149"/>
    <x v="5"/>
    <n v="9862.48"/>
    <n v="5928.6"/>
    <n v="15791.08"/>
    <n v="57"/>
    <e v="#N/A"/>
    <e v="#N/A"/>
    <n v="0"/>
    <x v="0"/>
    <x v="0"/>
    <x v="0"/>
    <x v="0"/>
    <x v="0"/>
    <x v="0"/>
    <x v="0"/>
    <x v="0"/>
    <x v="0"/>
    <x v="0"/>
  </r>
  <r>
    <x v="0"/>
    <x v="8"/>
    <x v="0"/>
    <x v="0"/>
    <x v="0"/>
    <n v="2095.0500000000002"/>
    <n v="2440.4499999999998"/>
    <n v="4535.5"/>
    <n v="59"/>
    <n v="24475"/>
    <n v="171325"/>
    <n v="0.19"/>
    <x v="0"/>
    <x v="0"/>
    <x v="0"/>
    <x v="0"/>
    <x v="0"/>
    <x v="0"/>
    <x v="0"/>
    <x v="0"/>
    <x v="0"/>
    <x v="0"/>
  </r>
  <r>
    <x v="0"/>
    <x v="8"/>
    <x v="0"/>
    <x v="1"/>
    <x v="0"/>
    <n v="11956.05"/>
    <n v="8282.9500000000007"/>
    <n v="20239"/>
    <n v="238"/>
    <n v="24383"/>
    <n v="170681"/>
    <n v="0.83"/>
    <x v="0"/>
    <x v="0"/>
    <x v="0"/>
    <x v="0"/>
    <x v="0"/>
    <x v="0"/>
    <x v="0"/>
    <x v="0"/>
    <x v="0"/>
    <x v="0"/>
  </r>
  <r>
    <x v="0"/>
    <x v="8"/>
    <x v="0"/>
    <x v="3"/>
    <x v="0"/>
    <n v="6522.65"/>
    <n v="4646.8500000000004"/>
    <n v="11169.5"/>
    <n v="262"/>
    <n v="8437"/>
    <n v="59059"/>
    <n v="1.32"/>
    <x v="0"/>
    <x v="0"/>
    <x v="0"/>
    <x v="0"/>
    <x v="0"/>
    <x v="0"/>
    <x v="0"/>
    <x v="0"/>
    <x v="0"/>
    <x v="0"/>
  </r>
  <r>
    <x v="0"/>
    <x v="8"/>
    <x v="0"/>
    <x v="4"/>
    <x v="0"/>
    <n v="10005.14"/>
    <n v="4974.6099999999997"/>
    <n v="14979.75"/>
    <n v="331"/>
    <n v="8437"/>
    <n v="59059"/>
    <n v="1.78"/>
    <x v="0"/>
    <x v="0"/>
    <x v="0"/>
    <x v="0"/>
    <x v="0"/>
    <x v="0"/>
    <x v="0"/>
    <x v="0"/>
    <x v="0"/>
    <x v="0"/>
  </r>
  <r>
    <x v="0"/>
    <x v="8"/>
    <x v="0"/>
    <x v="7"/>
    <x v="0"/>
    <n v="7620.94"/>
    <n v="3666.81"/>
    <n v="11287.75"/>
    <n v="249"/>
    <n v="5821"/>
    <n v="40747"/>
    <n v="1.94"/>
    <x v="0"/>
    <x v="0"/>
    <x v="0"/>
    <x v="0"/>
    <x v="0"/>
    <x v="0"/>
    <x v="0"/>
    <x v="0"/>
    <x v="0"/>
    <x v="0"/>
  </r>
  <r>
    <x v="0"/>
    <x v="8"/>
    <x v="0"/>
    <x v="8"/>
    <x v="0"/>
    <n v="9008.17"/>
    <n v="5129.33"/>
    <n v="14137.5"/>
    <n v="321"/>
    <n v="0"/>
    <n v="0"/>
    <n v="0"/>
    <x v="0"/>
    <x v="0"/>
    <x v="0"/>
    <x v="0"/>
    <x v="0"/>
    <x v="0"/>
    <x v="0"/>
    <x v="0"/>
    <x v="0"/>
    <x v="0"/>
  </r>
  <r>
    <x v="0"/>
    <x v="8"/>
    <x v="0"/>
    <x v="119"/>
    <x v="0"/>
    <n v="2746.7"/>
    <n v="13546.3"/>
    <n v="16293"/>
    <n v="125"/>
    <e v="#N/A"/>
    <e v="#N/A"/>
    <n v="0"/>
    <x v="0"/>
    <x v="0"/>
    <x v="0"/>
    <x v="0"/>
    <x v="0"/>
    <x v="0"/>
    <x v="0"/>
    <x v="0"/>
    <x v="0"/>
    <x v="0"/>
  </r>
  <r>
    <x v="0"/>
    <x v="8"/>
    <x v="0"/>
    <x v="134"/>
    <x v="0"/>
    <n v="11487.21"/>
    <n v="6125.79"/>
    <n v="17613"/>
    <n v="393"/>
    <e v="#N/A"/>
    <e v="#N/A"/>
    <n v="0"/>
    <x v="0"/>
    <x v="0"/>
    <x v="0"/>
    <x v="0"/>
    <x v="0"/>
    <x v="0"/>
    <x v="0"/>
    <x v="0"/>
    <x v="0"/>
    <x v="0"/>
  </r>
  <r>
    <x v="0"/>
    <x v="8"/>
    <x v="0"/>
    <x v="135"/>
    <x v="0"/>
    <n v="10148.48"/>
    <n v="5462.52"/>
    <n v="15611"/>
    <n v="349"/>
    <e v="#N/A"/>
    <e v="#N/A"/>
    <n v="0"/>
    <x v="0"/>
    <x v="0"/>
    <x v="0"/>
    <x v="0"/>
    <x v="0"/>
    <x v="0"/>
    <x v="0"/>
    <x v="0"/>
    <x v="0"/>
    <x v="0"/>
  </r>
  <r>
    <x v="0"/>
    <x v="8"/>
    <x v="0"/>
    <x v="144"/>
    <x v="0"/>
    <n v="13974.23"/>
    <n v="6483.02"/>
    <n v="20457.25"/>
    <n v="447"/>
    <e v="#N/A"/>
    <e v="#N/A"/>
    <n v="0"/>
    <x v="0"/>
    <x v="0"/>
    <x v="0"/>
    <x v="0"/>
    <x v="0"/>
    <x v="0"/>
    <x v="0"/>
    <x v="0"/>
    <x v="0"/>
    <x v="0"/>
  </r>
  <r>
    <x v="0"/>
    <x v="8"/>
    <x v="0"/>
    <x v="167"/>
    <x v="0"/>
    <n v="0"/>
    <n v="0"/>
    <n v="0"/>
    <n v="0"/>
    <e v="#N/A"/>
    <e v="#N/A"/>
    <n v="0"/>
    <x v="0"/>
    <x v="0"/>
    <x v="0"/>
    <x v="0"/>
    <x v="0"/>
    <x v="0"/>
    <x v="0"/>
    <x v="0"/>
    <x v="0"/>
    <x v="0"/>
  </r>
  <r>
    <x v="0"/>
    <x v="8"/>
    <x v="0"/>
    <x v="151"/>
    <x v="0"/>
    <n v="0"/>
    <n v="0"/>
    <n v="0"/>
    <n v="0"/>
    <e v="#N/A"/>
    <e v="#N/A"/>
    <n v="0"/>
    <x v="0"/>
    <x v="0"/>
    <x v="0"/>
    <x v="0"/>
    <x v="0"/>
    <x v="0"/>
    <x v="0"/>
    <x v="0"/>
    <x v="0"/>
    <x v="0"/>
  </r>
  <r>
    <x v="0"/>
    <x v="8"/>
    <x v="1"/>
    <x v="9"/>
    <x v="0"/>
    <n v="150008.20000000001"/>
    <n v="68930.559999999998"/>
    <n v="218938.76"/>
    <n v="1611"/>
    <n v="0"/>
    <n v="0"/>
    <n v="0"/>
    <x v="0"/>
    <x v="0"/>
    <x v="0"/>
    <x v="0"/>
    <x v="0"/>
    <x v="0"/>
    <x v="0"/>
    <x v="0"/>
    <x v="0"/>
    <x v="0"/>
  </r>
  <r>
    <x v="0"/>
    <x v="8"/>
    <x v="1"/>
    <x v="10"/>
    <x v="0"/>
    <n v="38883.199999999997"/>
    <n v="49000.800000000003"/>
    <n v="87884"/>
    <n v="801"/>
    <n v="44423"/>
    <n v="310961"/>
    <n v="1.98"/>
    <x v="0"/>
    <x v="0"/>
    <x v="0"/>
    <x v="0"/>
    <x v="0"/>
    <x v="0"/>
    <x v="0"/>
    <x v="0"/>
    <x v="0"/>
    <x v="0"/>
  </r>
  <r>
    <x v="0"/>
    <x v="8"/>
    <x v="1"/>
    <x v="78"/>
    <x v="0"/>
    <n v="223.2"/>
    <n v="430.8"/>
    <n v="654"/>
    <n v="10"/>
    <n v="20677"/>
    <n v="144739"/>
    <n v="0.03"/>
    <x v="0"/>
    <x v="0"/>
    <x v="0"/>
    <x v="0"/>
    <x v="0"/>
    <x v="0"/>
    <x v="0"/>
    <x v="0"/>
    <x v="0"/>
    <x v="0"/>
  </r>
  <r>
    <x v="0"/>
    <x v="8"/>
    <x v="1"/>
    <x v="11"/>
    <x v="0"/>
    <n v="1268.6300000000001"/>
    <n v="1358.87"/>
    <n v="2627.5"/>
    <n v="18"/>
    <n v="31000"/>
    <n v="217000"/>
    <n v="0.08"/>
    <x v="0"/>
    <x v="0"/>
    <x v="0"/>
    <x v="0"/>
    <x v="0"/>
    <x v="0"/>
    <x v="0"/>
    <x v="0"/>
    <x v="0"/>
    <x v="0"/>
  </r>
  <r>
    <x v="0"/>
    <x v="8"/>
    <x v="1"/>
    <x v="12"/>
    <x v="0"/>
    <n v="9255.4"/>
    <n v="6760.85"/>
    <n v="16016.25"/>
    <n v="128"/>
    <n v="0"/>
    <n v="0"/>
    <n v="0"/>
    <x v="0"/>
    <x v="0"/>
    <x v="0"/>
    <x v="0"/>
    <x v="0"/>
    <x v="0"/>
    <x v="0"/>
    <x v="0"/>
    <x v="0"/>
    <x v="0"/>
  </r>
  <r>
    <x v="0"/>
    <x v="8"/>
    <x v="1"/>
    <x v="13"/>
    <x v="0"/>
    <n v="0"/>
    <n v="0"/>
    <n v="0"/>
    <n v="0"/>
    <n v="0"/>
    <n v="0"/>
    <n v="0"/>
    <x v="0"/>
    <x v="0"/>
    <x v="0"/>
    <x v="0"/>
    <x v="0"/>
    <x v="0"/>
    <x v="0"/>
    <x v="0"/>
    <x v="0"/>
    <x v="0"/>
  </r>
  <r>
    <x v="0"/>
    <x v="8"/>
    <x v="1"/>
    <x v="126"/>
    <x v="0"/>
    <n v="84"/>
    <n v="66"/>
    <n v="150"/>
    <n v="3"/>
    <n v="18600"/>
    <n v="130200"/>
    <n v="0.01"/>
    <x v="0"/>
    <x v="0"/>
    <x v="0"/>
    <x v="0"/>
    <x v="0"/>
    <x v="0"/>
    <x v="0"/>
    <x v="0"/>
    <x v="0"/>
    <x v="0"/>
  </r>
  <r>
    <x v="0"/>
    <x v="8"/>
    <x v="1"/>
    <x v="14"/>
    <x v="0"/>
    <n v="35161.1"/>
    <n v="35358.9"/>
    <n v="70520"/>
    <n v="595"/>
    <n v="29977"/>
    <n v="209839"/>
    <n v="2.35"/>
    <x v="0"/>
    <x v="0"/>
    <x v="0"/>
    <x v="0"/>
    <x v="0"/>
    <x v="0"/>
    <x v="0"/>
    <x v="0"/>
    <x v="0"/>
    <x v="0"/>
  </r>
  <r>
    <x v="0"/>
    <x v="8"/>
    <x v="1"/>
    <x v="15"/>
    <x v="0"/>
    <n v="1768.25"/>
    <n v="1101.75"/>
    <n v="2870"/>
    <n v="17"/>
    <n v="0"/>
    <n v="0"/>
    <n v="0"/>
    <x v="0"/>
    <x v="0"/>
    <x v="0"/>
    <x v="0"/>
    <x v="0"/>
    <x v="0"/>
    <x v="0"/>
    <x v="0"/>
    <x v="0"/>
    <x v="0"/>
  </r>
  <r>
    <x v="0"/>
    <x v="8"/>
    <x v="1"/>
    <x v="146"/>
    <x v="0"/>
    <n v="6232.63"/>
    <n v="1364.87"/>
    <n v="7597.5"/>
    <n v="44"/>
    <e v="#N/A"/>
    <e v="#N/A"/>
    <n v="0"/>
    <x v="0"/>
    <x v="0"/>
    <x v="0"/>
    <x v="0"/>
    <x v="0"/>
    <x v="0"/>
    <x v="0"/>
    <x v="0"/>
    <x v="0"/>
    <x v="0"/>
  </r>
  <r>
    <x v="0"/>
    <x v="8"/>
    <x v="1"/>
    <x v="168"/>
    <x v="0"/>
    <n v="15.6"/>
    <n v="140.4"/>
    <n v="156"/>
    <n v="2"/>
    <e v="#N/A"/>
    <e v="#N/A"/>
    <n v="0"/>
    <x v="0"/>
    <x v="0"/>
    <x v="0"/>
    <x v="0"/>
    <x v="0"/>
    <x v="0"/>
    <x v="0"/>
    <x v="0"/>
    <x v="0"/>
    <x v="0"/>
  </r>
  <r>
    <x v="0"/>
    <x v="8"/>
    <x v="2"/>
    <x v="16"/>
    <x v="0"/>
    <n v="38992.1"/>
    <n v="29706.9"/>
    <n v="68699"/>
    <n v="568"/>
    <n v="43400"/>
    <n v="303800"/>
    <n v="1.58"/>
    <x v="0"/>
    <x v="0"/>
    <x v="0"/>
    <x v="0"/>
    <x v="0"/>
    <x v="0"/>
    <x v="0"/>
    <x v="0"/>
    <x v="0"/>
    <x v="0"/>
  </r>
  <r>
    <x v="0"/>
    <x v="8"/>
    <x v="2"/>
    <x v="17"/>
    <x v="0"/>
    <n v="29589.200000000001"/>
    <n v="33889.800000000003"/>
    <n v="63479"/>
    <n v="532"/>
    <n v="39277"/>
    <n v="274939"/>
    <n v="1.62"/>
    <x v="0"/>
    <x v="0"/>
    <x v="0"/>
    <x v="0"/>
    <x v="0"/>
    <x v="0"/>
    <x v="0"/>
    <x v="0"/>
    <x v="0"/>
    <x v="0"/>
  </r>
  <r>
    <x v="0"/>
    <x v="8"/>
    <x v="2"/>
    <x v="18"/>
    <x v="0"/>
    <n v="24388.14"/>
    <n v="27933.11"/>
    <n v="52321.25"/>
    <n v="364"/>
    <n v="0"/>
    <n v="0"/>
    <n v="0"/>
    <x v="0"/>
    <x v="0"/>
    <x v="0"/>
    <x v="0"/>
    <x v="0"/>
    <x v="0"/>
    <x v="0"/>
    <x v="0"/>
    <x v="0"/>
    <x v="0"/>
  </r>
  <r>
    <x v="0"/>
    <x v="8"/>
    <x v="3"/>
    <x v="19"/>
    <x v="0"/>
    <n v="8297.7999999999993"/>
    <n v="8144.2"/>
    <n v="16442"/>
    <n v="276"/>
    <n v="31000"/>
    <n v="310000"/>
    <n v="0.53"/>
    <x v="0"/>
    <x v="0"/>
    <x v="0"/>
    <x v="0"/>
    <x v="0"/>
    <x v="0"/>
    <x v="0"/>
    <x v="0"/>
    <x v="0"/>
    <x v="0"/>
  </r>
  <r>
    <x v="0"/>
    <x v="8"/>
    <x v="3"/>
    <x v="20"/>
    <x v="0"/>
    <n v="16087.14"/>
    <n v="9002.86"/>
    <n v="25090"/>
    <n v="172"/>
    <n v="0"/>
    <n v="0"/>
    <n v="0"/>
    <x v="0"/>
    <x v="0"/>
    <x v="0"/>
    <x v="0"/>
    <x v="0"/>
    <x v="0"/>
    <x v="0"/>
    <x v="0"/>
    <x v="0"/>
    <x v="0"/>
  </r>
  <r>
    <x v="0"/>
    <x v="8"/>
    <x v="3"/>
    <x v="21"/>
    <x v="0"/>
    <n v="34983.269999999997"/>
    <n v="20656.73"/>
    <n v="55640"/>
    <n v="380"/>
    <n v="62000"/>
    <n v="620000"/>
    <n v="0.9"/>
    <x v="0"/>
    <x v="0"/>
    <x v="0"/>
    <x v="0"/>
    <x v="0"/>
    <x v="0"/>
    <x v="0"/>
    <x v="0"/>
    <x v="0"/>
    <x v="0"/>
  </r>
  <r>
    <x v="0"/>
    <x v="8"/>
    <x v="3"/>
    <x v="147"/>
    <x v="0"/>
    <n v="4967.76"/>
    <n v="4017.24"/>
    <n v="8985"/>
    <n v="59"/>
    <e v="#N/A"/>
    <e v="#N/A"/>
    <n v="0"/>
    <x v="0"/>
    <x v="0"/>
    <x v="0"/>
    <x v="0"/>
    <x v="0"/>
    <x v="0"/>
    <x v="0"/>
    <x v="0"/>
    <x v="0"/>
    <x v="0"/>
  </r>
  <r>
    <x v="0"/>
    <x v="8"/>
    <x v="4"/>
    <x v="23"/>
    <x v="0"/>
    <n v="210"/>
    <n v="0"/>
    <n v="210"/>
    <n v="21"/>
    <n v="12710"/>
    <n v="88970"/>
    <n v="0.02"/>
    <x v="0"/>
    <x v="0"/>
    <x v="0"/>
    <x v="0"/>
    <x v="0"/>
    <x v="0"/>
    <x v="0"/>
    <x v="0"/>
    <x v="0"/>
    <x v="0"/>
  </r>
  <r>
    <x v="0"/>
    <x v="8"/>
    <x v="4"/>
    <x v="24"/>
    <x v="0"/>
    <n v="210"/>
    <n v="0"/>
    <n v="210"/>
    <n v="22"/>
    <n v="11377"/>
    <n v="79639"/>
    <n v="0.02"/>
    <x v="0"/>
    <x v="0"/>
    <x v="0"/>
    <x v="0"/>
    <x v="0"/>
    <x v="0"/>
    <x v="0"/>
    <x v="0"/>
    <x v="0"/>
    <x v="0"/>
  </r>
  <r>
    <x v="0"/>
    <x v="8"/>
    <x v="4"/>
    <x v="154"/>
    <x v="0"/>
    <n v="70"/>
    <n v="0"/>
    <n v="70"/>
    <n v="2"/>
    <e v="#N/A"/>
    <e v="#N/A"/>
    <n v="0"/>
    <x v="0"/>
    <x v="0"/>
    <x v="0"/>
    <x v="0"/>
    <x v="0"/>
    <x v="0"/>
    <x v="0"/>
    <x v="0"/>
    <x v="0"/>
    <x v="0"/>
  </r>
  <r>
    <x v="0"/>
    <x v="8"/>
    <x v="4"/>
    <x v="155"/>
    <x v="0"/>
    <n v="70"/>
    <n v="0"/>
    <n v="70"/>
    <n v="5"/>
    <e v="#N/A"/>
    <e v="#N/A"/>
    <n v="0"/>
    <x v="0"/>
    <x v="0"/>
    <x v="0"/>
    <x v="0"/>
    <x v="0"/>
    <x v="0"/>
    <x v="0"/>
    <x v="0"/>
    <x v="0"/>
    <x v="0"/>
  </r>
  <r>
    <x v="0"/>
    <x v="8"/>
    <x v="4"/>
    <x v="120"/>
    <x v="0"/>
    <n v="537.5"/>
    <n v="402.5"/>
    <n v="940"/>
    <n v="8"/>
    <e v="#N/A"/>
    <e v="#N/A"/>
    <n v="0"/>
    <x v="0"/>
    <x v="0"/>
    <x v="0"/>
    <x v="0"/>
    <x v="0"/>
    <x v="0"/>
    <x v="0"/>
    <x v="0"/>
    <x v="0"/>
    <x v="0"/>
  </r>
  <r>
    <x v="0"/>
    <x v="8"/>
    <x v="4"/>
    <x v="127"/>
    <x v="0"/>
    <n v="0"/>
    <n v="0"/>
    <n v="0"/>
    <n v="0"/>
    <e v="#N/A"/>
    <e v="#N/A"/>
    <n v="0"/>
    <x v="0"/>
    <x v="0"/>
    <x v="0"/>
    <x v="0"/>
    <x v="0"/>
    <x v="0"/>
    <x v="0"/>
    <x v="0"/>
    <x v="0"/>
    <x v="0"/>
  </r>
  <r>
    <x v="0"/>
    <x v="8"/>
    <x v="4"/>
    <x v="148"/>
    <x v="0"/>
    <n v="70"/>
    <n v="0"/>
    <n v="70"/>
    <n v="5"/>
    <e v="#N/A"/>
    <e v="#N/A"/>
    <n v="0"/>
    <x v="0"/>
    <x v="0"/>
    <x v="0"/>
    <x v="0"/>
    <x v="0"/>
    <x v="0"/>
    <x v="0"/>
    <x v="0"/>
    <x v="0"/>
    <x v="0"/>
  </r>
  <r>
    <x v="0"/>
    <x v="8"/>
    <x v="4"/>
    <x v="136"/>
    <x v="0"/>
    <n v="210"/>
    <n v="0"/>
    <n v="210"/>
    <n v="6"/>
    <e v="#N/A"/>
    <e v="#N/A"/>
    <n v="0"/>
    <x v="0"/>
    <x v="0"/>
    <x v="0"/>
    <x v="0"/>
    <x v="0"/>
    <x v="0"/>
    <x v="0"/>
    <x v="0"/>
    <x v="0"/>
    <x v="0"/>
  </r>
  <r>
    <x v="0"/>
    <x v="8"/>
    <x v="4"/>
    <x v="156"/>
    <x v="0"/>
    <n v="0"/>
    <n v="0"/>
    <n v="0"/>
    <n v="6"/>
    <e v="#N/A"/>
    <e v="#N/A"/>
    <n v="0"/>
    <x v="0"/>
    <x v="0"/>
    <x v="0"/>
    <x v="0"/>
    <x v="0"/>
    <x v="0"/>
    <x v="0"/>
    <x v="0"/>
    <x v="0"/>
    <x v="0"/>
  </r>
  <r>
    <x v="0"/>
    <x v="8"/>
    <x v="4"/>
    <x v="157"/>
    <x v="0"/>
    <n v="70"/>
    <n v="0"/>
    <n v="70"/>
    <n v="11"/>
    <e v="#N/A"/>
    <e v="#N/A"/>
    <n v="0"/>
    <x v="0"/>
    <x v="0"/>
    <x v="0"/>
    <x v="0"/>
    <x v="0"/>
    <x v="0"/>
    <x v="0"/>
    <x v="0"/>
    <x v="0"/>
    <x v="0"/>
  </r>
  <r>
    <x v="0"/>
    <x v="8"/>
    <x v="4"/>
    <x v="158"/>
    <x v="0"/>
    <n v="0"/>
    <n v="0"/>
    <n v="0"/>
    <n v="6"/>
    <e v="#N/A"/>
    <e v="#N/A"/>
    <n v="0"/>
    <x v="0"/>
    <x v="0"/>
    <x v="0"/>
    <x v="0"/>
    <x v="0"/>
    <x v="0"/>
    <x v="0"/>
    <x v="0"/>
    <x v="0"/>
    <x v="0"/>
  </r>
  <r>
    <x v="0"/>
    <x v="8"/>
    <x v="4"/>
    <x v="159"/>
    <x v="0"/>
    <n v="70"/>
    <n v="0"/>
    <n v="70"/>
    <n v="6"/>
    <e v="#N/A"/>
    <e v="#N/A"/>
    <n v="0"/>
    <x v="0"/>
    <x v="0"/>
    <x v="0"/>
    <x v="0"/>
    <x v="0"/>
    <x v="0"/>
    <x v="0"/>
    <x v="0"/>
    <x v="0"/>
    <x v="0"/>
  </r>
  <r>
    <x v="0"/>
    <x v="8"/>
    <x v="4"/>
    <x v="160"/>
    <x v="0"/>
    <n v="290"/>
    <n v="40"/>
    <n v="330"/>
    <n v="33"/>
    <e v="#N/A"/>
    <e v="#N/A"/>
    <n v="0"/>
    <x v="0"/>
    <x v="0"/>
    <x v="0"/>
    <x v="0"/>
    <x v="0"/>
    <x v="0"/>
    <x v="0"/>
    <x v="0"/>
    <x v="0"/>
    <x v="0"/>
  </r>
  <r>
    <x v="0"/>
    <x v="8"/>
    <x v="4"/>
    <x v="169"/>
    <x v="0"/>
    <n v="0"/>
    <n v="0"/>
    <n v="0"/>
    <n v="0"/>
    <e v="#N/A"/>
    <e v="#N/A"/>
    <n v="0"/>
    <x v="0"/>
    <x v="0"/>
    <x v="0"/>
    <x v="0"/>
    <x v="0"/>
    <x v="0"/>
    <x v="0"/>
    <x v="0"/>
    <x v="0"/>
    <x v="0"/>
  </r>
  <r>
    <x v="0"/>
    <x v="8"/>
    <x v="5"/>
    <x v="25"/>
    <x v="0"/>
    <n v="13642"/>
    <n v="5140.5"/>
    <n v="18782.5"/>
    <n v="119"/>
    <n v="0"/>
    <n v="0"/>
    <n v="0"/>
    <x v="0"/>
    <x v="0"/>
    <x v="0"/>
    <x v="0"/>
    <x v="0"/>
    <x v="0"/>
    <x v="0"/>
    <x v="0"/>
    <x v="0"/>
    <x v="0"/>
  </r>
  <r>
    <x v="0"/>
    <x v="8"/>
    <x v="5"/>
    <x v="26"/>
    <x v="0"/>
    <n v="0"/>
    <n v="0"/>
    <n v="0"/>
    <n v="0"/>
    <n v="0"/>
    <n v="0"/>
    <n v="0"/>
    <x v="0"/>
    <x v="0"/>
    <x v="0"/>
    <x v="0"/>
    <x v="0"/>
    <x v="0"/>
    <x v="0"/>
    <x v="0"/>
    <x v="0"/>
    <x v="0"/>
  </r>
  <r>
    <x v="0"/>
    <x v="8"/>
    <x v="5"/>
    <x v="27"/>
    <x v="0"/>
    <n v="4323.6000000000004"/>
    <n v="3315.4"/>
    <n v="7639"/>
    <n v="121"/>
    <n v="16523"/>
    <n v="165230"/>
    <n v="0.46"/>
    <x v="0"/>
    <x v="0"/>
    <x v="0"/>
    <x v="0"/>
    <x v="0"/>
    <x v="0"/>
    <x v="0"/>
    <x v="0"/>
    <x v="0"/>
    <x v="0"/>
  </r>
  <r>
    <x v="0"/>
    <x v="8"/>
    <x v="5"/>
    <x v="29"/>
    <x v="0"/>
    <n v="13231.63"/>
    <n v="6800.87"/>
    <n v="20032.5"/>
    <n v="139"/>
    <n v="0"/>
    <n v="0"/>
    <n v="0"/>
    <x v="0"/>
    <x v="0"/>
    <x v="0"/>
    <x v="0"/>
    <x v="0"/>
    <x v="0"/>
    <x v="0"/>
    <x v="0"/>
    <x v="0"/>
    <x v="0"/>
  </r>
  <r>
    <x v="0"/>
    <x v="8"/>
    <x v="6"/>
    <x v="30"/>
    <x v="0"/>
    <n v="14635"/>
    <n v="10800"/>
    <n v="25435"/>
    <n v="163"/>
    <n v="0"/>
    <n v="0"/>
    <n v="0"/>
    <x v="0"/>
    <x v="0"/>
    <x v="0"/>
    <x v="0"/>
    <x v="0"/>
    <x v="0"/>
    <x v="0"/>
    <x v="0"/>
    <x v="0"/>
    <x v="0"/>
  </r>
  <r>
    <x v="0"/>
    <x v="8"/>
    <x v="6"/>
    <x v="31"/>
    <x v="0"/>
    <n v="7284.1"/>
    <n v="8134.9"/>
    <n v="15419"/>
    <n v="117"/>
    <n v="34100"/>
    <n v="238700"/>
    <n v="0.45"/>
    <x v="0"/>
    <x v="0"/>
    <x v="0"/>
    <x v="0"/>
    <x v="0"/>
    <x v="0"/>
    <x v="0"/>
    <x v="0"/>
    <x v="0"/>
    <x v="0"/>
  </r>
  <r>
    <x v="0"/>
    <x v="8"/>
    <x v="6"/>
    <x v="32"/>
    <x v="0"/>
    <n v="7636.55"/>
    <n v="7008.45"/>
    <n v="14645"/>
    <n v="220"/>
    <n v="17577"/>
    <n v="123039"/>
    <n v="0.83"/>
    <x v="0"/>
    <x v="0"/>
    <x v="0"/>
    <x v="0"/>
    <x v="0"/>
    <x v="0"/>
    <x v="0"/>
    <x v="0"/>
    <x v="0"/>
    <x v="0"/>
  </r>
  <r>
    <x v="0"/>
    <x v="8"/>
    <x v="6"/>
    <x v="33"/>
    <x v="0"/>
    <n v="4126.5"/>
    <n v="2883.5"/>
    <n v="7010"/>
    <n v="43"/>
    <n v="0"/>
    <n v="0"/>
    <n v="0"/>
    <x v="0"/>
    <x v="0"/>
    <x v="0"/>
    <x v="0"/>
    <x v="0"/>
    <x v="0"/>
    <x v="0"/>
    <x v="0"/>
    <x v="0"/>
    <x v="0"/>
  </r>
  <r>
    <x v="0"/>
    <x v="8"/>
    <x v="6"/>
    <x v="140"/>
    <x v="0"/>
    <n v="809"/>
    <n v="1458.5"/>
    <n v="2267.5"/>
    <n v="13"/>
    <e v="#N/A"/>
    <e v="#N/A"/>
    <n v="0"/>
    <x v="0"/>
    <x v="0"/>
    <x v="0"/>
    <x v="0"/>
    <x v="0"/>
    <x v="0"/>
    <x v="0"/>
    <x v="0"/>
    <x v="0"/>
    <x v="0"/>
  </r>
  <r>
    <x v="0"/>
    <x v="8"/>
    <x v="7"/>
    <x v="34"/>
    <x v="0"/>
    <n v="17729.5"/>
    <n v="18905.5"/>
    <n v="36635"/>
    <n v="262"/>
    <n v="67177"/>
    <n v="470239"/>
    <n v="0.55000000000000004"/>
    <x v="0"/>
    <x v="0"/>
    <x v="0"/>
    <x v="0"/>
    <x v="0"/>
    <x v="0"/>
    <x v="0"/>
    <x v="0"/>
    <x v="0"/>
    <x v="0"/>
  </r>
  <r>
    <x v="0"/>
    <x v="8"/>
    <x v="8"/>
    <x v="35"/>
    <x v="0"/>
    <n v="25139.63"/>
    <n v="10954.12"/>
    <n v="36093.75"/>
    <n v="253"/>
    <n v="0"/>
    <n v="0"/>
    <n v="0"/>
    <x v="0"/>
    <x v="0"/>
    <x v="0"/>
    <x v="0"/>
    <x v="0"/>
    <x v="0"/>
    <x v="0"/>
    <x v="0"/>
    <x v="0"/>
    <x v="0"/>
  </r>
  <r>
    <x v="0"/>
    <x v="8"/>
    <x v="8"/>
    <x v="36"/>
    <x v="0"/>
    <n v="23257.64"/>
    <n v="14788.61"/>
    <n v="38046.25"/>
    <n v="242"/>
    <n v="0"/>
    <n v="0"/>
    <n v="0"/>
    <x v="0"/>
    <x v="0"/>
    <x v="0"/>
    <x v="0"/>
    <x v="0"/>
    <x v="0"/>
    <x v="0"/>
    <x v="0"/>
    <x v="0"/>
    <x v="0"/>
  </r>
  <r>
    <x v="0"/>
    <x v="8"/>
    <x v="8"/>
    <x v="161"/>
    <x v="0"/>
    <n v="12778.8"/>
    <n v="10710.2"/>
    <n v="23489"/>
    <n v="179"/>
    <e v="#N/A"/>
    <e v="#N/A"/>
    <n v="0"/>
    <x v="0"/>
    <x v="0"/>
    <x v="0"/>
    <x v="0"/>
    <x v="0"/>
    <x v="0"/>
    <x v="0"/>
    <x v="0"/>
    <x v="0"/>
    <x v="0"/>
  </r>
  <r>
    <x v="0"/>
    <x v="8"/>
    <x v="9"/>
    <x v="37"/>
    <x v="0"/>
    <n v="56035.39"/>
    <n v="23032.11"/>
    <n v="79067.5"/>
    <n v="554"/>
    <n v="32023"/>
    <n v="224161"/>
    <n v="2.4700000000000002"/>
    <x v="0"/>
    <x v="0"/>
    <x v="0"/>
    <x v="0"/>
    <x v="0"/>
    <x v="0"/>
    <x v="0"/>
    <x v="0"/>
    <x v="0"/>
    <x v="0"/>
  </r>
  <r>
    <x v="0"/>
    <x v="8"/>
    <x v="9"/>
    <x v="38"/>
    <x v="0"/>
    <n v="0"/>
    <n v="0"/>
    <n v="0"/>
    <n v="0"/>
    <n v="0"/>
    <n v="0"/>
    <n v="0"/>
    <x v="0"/>
    <x v="0"/>
    <x v="0"/>
    <x v="0"/>
    <x v="0"/>
    <x v="0"/>
    <x v="0"/>
    <x v="0"/>
    <x v="0"/>
    <x v="0"/>
  </r>
  <r>
    <x v="0"/>
    <x v="8"/>
    <x v="9"/>
    <x v="39"/>
    <x v="0"/>
    <n v="19022.13"/>
    <n v="12537.12"/>
    <n v="31559.25"/>
    <n v="361"/>
    <n v="18352"/>
    <n v="128464"/>
    <n v="1.72"/>
    <x v="0"/>
    <x v="0"/>
    <x v="0"/>
    <x v="0"/>
    <x v="0"/>
    <x v="0"/>
    <x v="0"/>
    <x v="0"/>
    <x v="0"/>
    <x v="0"/>
  </r>
  <r>
    <x v="0"/>
    <x v="8"/>
    <x v="9"/>
    <x v="40"/>
    <x v="0"/>
    <n v="28837.1"/>
    <n v="17035.900000000001"/>
    <n v="45873"/>
    <n v="343"/>
    <n v="28923"/>
    <n v="202461"/>
    <n v="1.59"/>
    <x v="0"/>
    <x v="0"/>
    <x v="0"/>
    <x v="0"/>
    <x v="0"/>
    <x v="0"/>
    <x v="0"/>
    <x v="0"/>
    <x v="0"/>
    <x v="0"/>
  </r>
  <r>
    <x v="0"/>
    <x v="8"/>
    <x v="9"/>
    <x v="41"/>
    <x v="0"/>
    <n v="20070.349999999999"/>
    <n v="5976.65"/>
    <n v="26047"/>
    <n v="120"/>
    <n v="0"/>
    <n v="0"/>
    <n v="0"/>
    <x v="0"/>
    <x v="0"/>
    <x v="0"/>
    <x v="0"/>
    <x v="0"/>
    <x v="0"/>
    <x v="0"/>
    <x v="0"/>
    <x v="0"/>
    <x v="0"/>
  </r>
  <r>
    <x v="0"/>
    <x v="8"/>
    <x v="10"/>
    <x v="42"/>
    <x v="0"/>
    <n v="7746.5"/>
    <n v="2458.5"/>
    <n v="10205"/>
    <n v="61"/>
    <n v="0"/>
    <n v="0"/>
    <n v="0"/>
    <x v="0"/>
    <x v="0"/>
    <x v="0"/>
    <x v="0"/>
    <x v="0"/>
    <x v="0"/>
    <x v="0"/>
    <x v="0"/>
    <x v="0"/>
    <x v="0"/>
  </r>
  <r>
    <x v="0"/>
    <x v="8"/>
    <x v="10"/>
    <x v="43"/>
    <x v="0"/>
    <n v="11390.13"/>
    <n v="4694.87"/>
    <n v="16085"/>
    <n v="125"/>
    <n v="0"/>
    <n v="0"/>
    <n v="0"/>
    <x v="0"/>
    <x v="0"/>
    <x v="0"/>
    <x v="0"/>
    <x v="0"/>
    <x v="0"/>
    <x v="0"/>
    <x v="0"/>
    <x v="0"/>
    <x v="0"/>
  </r>
  <r>
    <x v="0"/>
    <x v="8"/>
    <x v="10"/>
    <x v="44"/>
    <x v="0"/>
    <n v="5529.35"/>
    <n v="3027.65"/>
    <n v="8557"/>
    <n v="128"/>
    <n v="23777"/>
    <n v="237770"/>
    <n v="0.36"/>
    <x v="0"/>
    <x v="0"/>
    <x v="0"/>
    <x v="0"/>
    <x v="0"/>
    <x v="0"/>
    <x v="0"/>
    <x v="0"/>
    <x v="0"/>
    <x v="0"/>
  </r>
  <r>
    <x v="0"/>
    <x v="8"/>
    <x v="10"/>
    <x v="45"/>
    <x v="0"/>
    <n v="11233.25"/>
    <n v="3586.75"/>
    <n v="14820"/>
    <n v="113"/>
    <n v="0"/>
    <n v="0"/>
    <n v="0"/>
    <x v="0"/>
    <x v="0"/>
    <x v="0"/>
    <x v="0"/>
    <x v="0"/>
    <x v="0"/>
    <x v="0"/>
    <x v="0"/>
    <x v="0"/>
    <x v="0"/>
  </r>
  <r>
    <x v="0"/>
    <x v="8"/>
    <x v="10"/>
    <x v="46"/>
    <x v="0"/>
    <n v="12830"/>
    <n v="3765"/>
    <n v="16595"/>
    <n v="124"/>
    <n v="0"/>
    <n v="0"/>
    <n v="0"/>
    <x v="0"/>
    <x v="0"/>
    <x v="0"/>
    <x v="0"/>
    <x v="0"/>
    <x v="0"/>
    <x v="0"/>
    <x v="0"/>
    <x v="0"/>
    <x v="0"/>
  </r>
  <r>
    <x v="0"/>
    <x v="8"/>
    <x v="10"/>
    <x v="47"/>
    <x v="0"/>
    <n v="8379.5"/>
    <n v="3025.5"/>
    <n v="11405"/>
    <n v="87"/>
    <n v="0"/>
    <n v="0"/>
    <n v="0"/>
    <x v="0"/>
    <x v="0"/>
    <x v="0"/>
    <x v="0"/>
    <x v="0"/>
    <x v="0"/>
    <x v="0"/>
    <x v="0"/>
    <x v="0"/>
    <x v="0"/>
  </r>
  <r>
    <x v="0"/>
    <x v="8"/>
    <x v="10"/>
    <x v="48"/>
    <x v="0"/>
    <n v="7189"/>
    <n v="3417"/>
    <n v="10606"/>
    <n v="109"/>
    <n v="33077"/>
    <n v="330770"/>
    <n v="0.32"/>
    <x v="0"/>
    <x v="0"/>
    <x v="0"/>
    <x v="0"/>
    <x v="0"/>
    <x v="0"/>
    <x v="0"/>
    <x v="0"/>
    <x v="0"/>
    <x v="0"/>
  </r>
  <r>
    <x v="0"/>
    <x v="8"/>
    <x v="10"/>
    <x v="49"/>
    <x v="0"/>
    <n v="5729"/>
    <n v="3711"/>
    <n v="9440"/>
    <n v="76"/>
    <n v="67177"/>
    <n v="671770"/>
    <n v="0.14000000000000001"/>
    <x v="0"/>
    <x v="0"/>
    <x v="0"/>
    <x v="0"/>
    <x v="0"/>
    <x v="0"/>
    <x v="0"/>
    <x v="0"/>
    <x v="0"/>
    <x v="0"/>
  </r>
  <r>
    <x v="0"/>
    <x v="8"/>
    <x v="10"/>
    <x v="50"/>
    <x v="0"/>
    <n v="3418.25"/>
    <n v="1011.75"/>
    <n v="4430"/>
    <n v="28"/>
    <n v="36177"/>
    <n v="361770"/>
    <n v="0.12"/>
    <x v="0"/>
    <x v="0"/>
    <x v="0"/>
    <x v="0"/>
    <x v="0"/>
    <x v="0"/>
    <x v="0"/>
    <x v="0"/>
    <x v="0"/>
    <x v="0"/>
  </r>
  <r>
    <x v="0"/>
    <x v="8"/>
    <x v="10"/>
    <x v="51"/>
    <x v="0"/>
    <n v="22.2"/>
    <n v="303.3"/>
    <n v="325.5"/>
    <n v="5"/>
    <n v="14477"/>
    <n v="144770"/>
    <n v="0.02"/>
    <x v="0"/>
    <x v="0"/>
    <x v="0"/>
    <x v="0"/>
    <x v="0"/>
    <x v="0"/>
    <x v="0"/>
    <x v="0"/>
    <x v="0"/>
    <x v="0"/>
  </r>
  <r>
    <x v="0"/>
    <x v="8"/>
    <x v="11"/>
    <x v="52"/>
    <x v="0"/>
    <n v="9121.26"/>
    <n v="4788.74"/>
    <n v="13910"/>
    <n v="82"/>
    <n v="0"/>
    <n v="0"/>
    <n v="0"/>
    <x v="0"/>
    <x v="0"/>
    <x v="0"/>
    <x v="0"/>
    <x v="0"/>
    <x v="0"/>
    <x v="0"/>
    <x v="0"/>
    <x v="0"/>
    <x v="0"/>
  </r>
  <r>
    <x v="0"/>
    <x v="8"/>
    <x v="12"/>
    <x v="53"/>
    <x v="0"/>
    <n v="58590.9"/>
    <n v="16537.099999999999"/>
    <n v="75128"/>
    <n v="288"/>
    <n v="0"/>
    <n v="0"/>
    <n v="0"/>
    <x v="0"/>
    <x v="0"/>
    <x v="0"/>
    <x v="0"/>
    <x v="0"/>
    <x v="0"/>
    <x v="0"/>
    <x v="0"/>
    <x v="0"/>
    <x v="0"/>
  </r>
  <r>
    <x v="0"/>
    <x v="8"/>
    <x v="12"/>
    <x v="55"/>
    <x v="0"/>
    <n v="22982.6"/>
    <n v="8428.4"/>
    <n v="31411"/>
    <n v="123"/>
    <n v="0"/>
    <n v="0"/>
    <n v="0"/>
    <x v="0"/>
    <x v="0"/>
    <x v="0"/>
    <x v="0"/>
    <x v="0"/>
    <x v="0"/>
    <x v="0"/>
    <x v="0"/>
    <x v="0"/>
    <x v="0"/>
  </r>
  <r>
    <x v="0"/>
    <x v="8"/>
    <x v="12"/>
    <x v="170"/>
    <x v="0"/>
    <n v="3576"/>
    <n v="1262"/>
    <n v="4838"/>
    <n v="33"/>
    <e v="#N/A"/>
    <e v="#N/A"/>
    <n v="0"/>
    <x v="0"/>
    <x v="0"/>
    <x v="0"/>
    <x v="0"/>
    <x v="0"/>
    <x v="0"/>
    <x v="0"/>
    <x v="0"/>
    <x v="0"/>
    <x v="0"/>
  </r>
  <r>
    <x v="0"/>
    <x v="8"/>
    <x v="13"/>
    <x v="56"/>
    <x v="0"/>
    <n v="11159.5"/>
    <n v="940.5"/>
    <n v="12100"/>
    <n v="69"/>
    <n v="0"/>
    <n v="0"/>
    <n v="0"/>
    <x v="0"/>
    <x v="0"/>
    <x v="0"/>
    <x v="0"/>
    <x v="0"/>
    <x v="0"/>
    <x v="0"/>
    <x v="0"/>
    <x v="0"/>
    <x v="0"/>
  </r>
  <r>
    <x v="0"/>
    <x v="8"/>
    <x v="13"/>
    <x v="57"/>
    <x v="0"/>
    <n v="6074.2"/>
    <n v="2478.8000000000002"/>
    <n v="8553"/>
    <n v="123"/>
    <n v="24273"/>
    <n v="242730"/>
    <n v="0.35"/>
    <x v="0"/>
    <x v="0"/>
    <x v="0"/>
    <x v="0"/>
    <x v="0"/>
    <x v="0"/>
    <x v="0"/>
    <x v="0"/>
    <x v="0"/>
    <x v="0"/>
  </r>
  <r>
    <x v="0"/>
    <x v="8"/>
    <x v="13"/>
    <x v="58"/>
    <x v="0"/>
    <n v="14330.88"/>
    <n v="8964.1200000000008"/>
    <n v="23295"/>
    <n v="181"/>
    <n v="0"/>
    <n v="0"/>
    <n v="0"/>
    <x v="0"/>
    <x v="0"/>
    <x v="0"/>
    <x v="0"/>
    <x v="0"/>
    <x v="0"/>
    <x v="0"/>
    <x v="0"/>
    <x v="0"/>
    <x v="0"/>
  </r>
  <r>
    <x v="0"/>
    <x v="8"/>
    <x v="34"/>
    <x v="129"/>
    <x v="0"/>
    <n v="1098.0999999999999"/>
    <n v="729.9"/>
    <n v="1828"/>
    <n v="20"/>
    <e v="#N/A"/>
    <e v="#N/A"/>
    <n v="0"/>
    <x v="0"/>
    <x v="0"/>
    <x v="0"/>
    <x v="0"/>
    <x v="0"/>
    <x v="0"/>
    <x v="0"/>
    <x v="0"/>
    <x v="0"/>
    <x v="0"/>
  </r>
  <r>
    <x v="0"/>
    <x v="8"/>
    <x v="14"/>
    <x v="130"/>
    <x v="0"/>
    <n v="8066.2"/>
    <n v="27651.3"/>
    <n v="35717.5"/>
    <n v="641"/>
    <e v="#N/A"/>
    <e v="#N/A"/>
    <n v="0"/>
    <x v="0"/>
    <x v="0"/>
    <x v="0"/>
    <x v="0"/>
    <x v="0"/>
    <x v="0"/>
    <x v="0"/>
    <x v="0"/>
    <x v="0"/>
    <x v="0"/>
  </r>
  <r>
    <x v="0"/>
    <x v="8"/>
    <x v="15"/>
    <x v="163"/>
    <x v="0"/>
    <n v="1829.25"/>
    <n v="1715.75"/>
    <n v="3545"/>
    <n v="21"/>
    <e v="#N/A"/>
    <e v="#N/A"/>
    <n v="0"/>
    <x v="0"/>
    <x v="0"/>
    <x v="0"/>
    <x v="0"/>
    <x v="0"/>
    <x v="0"/>
    <x v="0"/>
    <x v="0"/>
    <x v="0"/>
    <x v="0"/>
  </r>
  <r>
    <x v="0"/>
    <x v="8"/>
    <x v="16"/>
    <x v="61"/>
    <x v="0"/>
    <n v="3952.25"/>
    <n v="1232.75"/>
    <n v="5185"/>
    <n v="35"/>
    <n v="0"/>
    <n v="0"/>
    <n v="0"/>
    <x v="0"/>
    <x v="0"/>
    <x v="0"/>
    <x v="0"/>
    <x v="0"/>
    <x v="0"/>
    <x v="0"/>
    <x v="0"/>
    <x v="0"/>
    <x v="0"/>
  </r>
  <r>
    <x v="0"/>
    <x v="8"/>
    <x v="17"/>
    <x v="62"/>
    <x v="0"/>
    <n v="17094.5"/>
    <n v="10560.5"/>
    <n v="27655"/>
    <n v="203"/>
    <n v="0"/>
    <n v="0"/>
    <n v="0"/>
    <x v="0"/>
    <x v="0"/>
    <x v="0"/>
    <x v="0"/>
    <x v="0"/>
    <x v="0"/>
    <x v="0"/>
    <x v="0"/>
    <x v="0"/>
    <x v="0"/>
  </r>
  <r>
    <x v="0"/>
    <x v="8"/>
    <x v="17"/>
    <x v="63"/>
    <x v="0"/>
    <n v="6761.63"/>
    <n v="4070.87"/>
    <n v="10832.5"/>
    <n v="86"/>
    <n v="0"/>
    <n v="0"/>
    <n v="0"/>
    <x v="0"/>
    <x v="0"/>
    <x v="0"/>
    <x v="0"/>
    <x v="0"/>
    <x v="0"/>
    <x v="0"/>
    <x v="0"/>
    <x v="0"/>
    <x v="0"/>
  </r>
  <r>
    <x v="0"/>
    <x v="8"/>
    <x v="18"/>
    <x v="64"/>
    <x v="0"/>
    <n v="7870"/>
    <n v="17517.5"/>
    <n v="25387.5"/>
    <n v="420"/>
    <n v="22723"/>
    <n v="159061"/>
    <n v="1.1200000000000001"/>
    <x v="0"/>
    <x v="0"/>
    <x v="0"/>
    <x v="0"/>
    <x v="0"/>
    <x v="0"/>
    <x v="0"/>
    <x v="0"/>
    <x v="0"/>
    <x v="0"/>
  </r>
  <r>
    <x v="0"/>
    <x v="8"/>
    <x v="18"/>
    <x v="65"/>
    <x v="0"/>
    <n v="2465.88"/>
    <n v="2201.62"/>
    <n v="4667.5"/>
    <n v="30"/>
    <n v="0"/>
    <n v="0"/>
    <n v="0"/>
    <x v="0"/>
    <x v="0"/>
    <x v="0"/>
    <x v="0"/>
    <x v="0"/>
    <x v="0"/>
    <x v="0"/>
    <x v="0"/>
    <x v="0"/>
    <x v="0"/>
  </r>
  <r>
    <x v="0"/>
    <x v="8"/>
    <x v="18"/>
    <x v="164"/>
    <x v="0"/>
    <n v="11535.2"/>
    <n v="21072.799999999999"/>
    <n v="32608"/>
    <n v="255"/>
    <e v="#N/A"/>
    <e v="#N/A"/>
    <n v="0"/>
    <x v="0"/>
    <x v="0"/>
    <x v="0"/>
    <x v="0"/>
    <x v="0"/>
    <x v="0"/>
    <x v="0"/>
    <x v="0"/>
    <x v="0"/>
    <x v="0"/>
  </r>
  <r>
    <x v="0"/>
    <x v="8"/>
    <x v="19"/>
    <x v="66"/>
    <x v="0"/>
    <n v="8586.8799999999992"/>
    <n v="3386.87"/>
    <n v="11973.75"/>
    <n v="87"/>
    <n v="0"/>
    <n v="0"/>
    <n v="0"/>
    <x v="0"/>
    <x v="0"/>
    <x v="0"/>
    <x v="0"/>
    <x v="0"/>
    <x v="0"/>
    <x v="0"/>
    <x v="0"/>
    <x v="0"/>
    <x v="0"/>
  </r>
  <r>
    <x v="0"/>
    <x v="8"/>
    <x v="20"/>
    <x v="67"/>
    <x v="0"/>
    <n v="26271.64"/>
    <n v="13114.61"/>
    <n v="39386.25"/>
    <n v="280"/>
    <n v="0"/>
    <n v="0"/>
    <n v="0"/>
    <x v="0"/>
    <x v="0"/>
    <x v="0"/>
    <x v="0"/>
    <x v="0"/>
    <x v="0"/>
    <x v="0"/>
    <x v="0"/>
    <x v="0"/>
    <x v="0"/>
  </r>
  <r>
    <x v="0"/>
    <x v="8"/>
    <x v="20"/>
    <x v="68"/>
    <x v="0"/>
    <n v="34764.65"/>
    <n v="14659.1"/>
    <n v="49423.75"/>
    <n v="333"/>
    <n v="0"/>
    <n v="0"/>
    <n v="0"/>
    <x v="0"/>
    <x v="0"/>
    <x v="0"/>
    <x v="0"/>
    <x v="0"/>
    <x v="0"/>
    <x v="0"/>
    <x v="0"/>
    <x v="0"/>
    <x v="0"/>
  </r>
  <r>
    <x v="0"/>
    <x v="8"/>
    <x v="21"/>
    <x v="69"/>
    <x v="0"/>
    <n v="9869.18"/>
    <n v="7443.82"/>
    <n v="17313"/>
    <n v="202"/>
    <n v="31000"/>
    <n v="310000"/>
    <n v="0.56000000000000005"/>
    <x v="0"/>
    <x v="0"/>
    <x v="0"/>
    <x v="0"/>
    <x v="0"/>
    <x v="0"/>
    <x v="0"/>
    <x v="0"/>
    <x v="0"/>
    <x v="0"/>
  </r>
  <r>
    <x v="0"/>
    <x v="8"/>
    <x v="21"/>
    <x v="70"/>
    <x v="0"/>
    <n v="14899.1"/>
    <n v="5292.9"/>
    <n v="20192"/>
    <n v="215"/>
    <n v="62000"/>
    <n v="620000"/>
    <n v="0.33"/>
    <x v="0"/>
    <x v="0"/>
    <x v="0"/>
    <x v="0"/>
    <x v="0"/>
    <x v="0"/>
    <x v="0"/>
    <x v="0"/>
    <x v="0"/>
    <x v="0"/>
  </r>
  <r>
    <x v="0"/>
    <x v="8"/>
    <x v="21"/>
    <x v="71"/>
    <x v="0"/>
    <n v="23399.4"/>
    <n v="13858.6"/>
    <n v="37258"/>
    <n v="278"/>
    <n v="50623"/>
    <n v="506230"/>
    <n v="0.74"/>
    <x v="0"/>
    <x v="0"/>
    <x v="0"/>
    <x v="0"/>
    <x v="0"/>
    <x v="0"/>
    <x v="0"/>
    <x v="0"/>
    <x v="0"/>
    <x v="0"/>
  </r>
  <r>
    <x v="0"/>
    <x v="8"/>
    <x v="21"/>
    <x v="72"/>
    <x v="0"/>
    <n v="10431.799999999999"/>
    <n v="8940.2000000000007"/>
    <n v="19372"/>
    <n v="183"/>
    <n v="29977"/>
    <n v="299770"/>
    <n v="0.65"/>
    <x v="0"/>
    <x v="0"/>
    <x v="0"/>
    <x v="0"/>
    <x v="0"/>
    <x v="0"/>
    <x v="0"/>
    <x v="0"/>
    <x v="0"/>
    <x v="0"/>
  </r>
  <r>
    <x v="0"/>
    <x v="8"/>
    <x v="21"/>
    <x v="73"/>
    <x v="0"/>
    <n v="12044.73"/>
    <n v="12247.77"/>
    <n v="24292.5"/>
    <n v="324"/>
    <n v="27900"/>
    <n v="279000"/>
    <n v="0.87"/>
    <x v="0"/>
    <x v="0"/>
    <x v="0"/>
    <x v="0"/>
    <x v="0"/>
    <x v="0"/>
    <x v="0"/>
    <x v="0"/>
    <x v="0"/>
    <x v="0"/>
  </r>
  <r>
    <x v="0"/>
    <x v="8"/>
    <x v="21"/>
    <x v="137"/>
    <x v="0"/>
    <n v="9145.3700000000008"/>
    <n v="7209.88"/>
    <n v="16355.25"/>
    <n v="221"/>
    <e v="#N/A"/>
    <e v="#N/A"/>
    <n v="0"/>
    <x v="0"/>
    <x v="0"/>
    <x v="0"/>
    <x v="0"/>
    <x v="0"/>
    <x v="0"/>
    <x v="0"/>
    <x v="0"/>
    <x v="0"/>
    <x v="0"/>
  </r>
  <r>
    <x v="0"/>
    <x v="8"/>
    <x v="21"/>
    <x v="142"/>
    <x v="0"/>
    <n v="4315"/>
    <n v="3575"/>
    <n v="7890"/>
    <n v="75"/>
    <e v="#N/A"/>
    <e v="#N/A"/>
    <n v="0"/>
    <x v="0"/>
    <x v="0"/>
    <x v="0"/>
    <x v="0"/>
    <x v="0"/>
    <x v="0"/>
    <x v="0"/>
    <x v="0"/>
    <x v="0"/>
    <x v="0"/>
  </r>
  <r>
    <x v="0"/>
    <x v="8"/>
    <x v="22"/>
    <x v="74"/>
    <x v="0"/>
    <n v="2772.6"/>
    <n v="802.4"/>
    <n v="3575"/>
    <n v="46"/>
    <n v="13423"/>
    <n v="134230"/>
    <n v="0.27"/>
    <x v="0"/>
    <x v="0"/>
    <x v="0"/>
    <x v="0"/>
    <x v="0"/>
    <x v="0"/>
    <x v="0"/>
    <x v="0"/>
    <x v="0"/>
    <x v="0"/>
  </r>
  <r>
    <x v="0"/>
    <x v="8"/>
    <x v="22"/>
    <x v="75"/>
    <x v="0"/>
    <n v="2236.5500000000002"/>
    <n v="1056.45"/>
    <n v="3293"/>
    <n v="43"/>
    <n v="14477"/>
    <n v="144770"/>
    <n v="0.23"/>
    <x v="0"/>
    <x v="0"/>
    <x v="0"/>
    <x v="0"/>
    <x v="0"/>
    <x v="0"/>
    <x v="0"/>
    <x v="0"/>
    <x v="0"/>
    <x v="0"/>
  </r>
  <r>
    <x v="0"/>
    <x v="8"/>
    <x v="22"/>
    <x v="121"/>
    <x v="0"/>
    <n v="2297.6"/>
    <n v="718.9"/>
    <n v="3016.5"/>
    <n v="39"/>
    <e v="#N/A"/>
    <e v="#N/A"/>
    <n v="0"/>
    <x v="0"/>
    <x v="0"/>
    <x v="0"/>
    <x v="0"/>
    <x v="0"/>
    <x v="0"/>
    <x v="0"/>
    <x v="0"/>
    <x v="0"/>
    <x v="0"/>
  </r>
  <r>
    <x v="0"/>
    <x v="8"/>
    <x v="23"/>
    <x v="77"/>
    <x v="0"/>
    <n v="0"/>
    <n v="0"/>
    <n v="0"/>
    <n v="0"/>
    <n v="0"/>
    <n v="0"/>
    <n v="0"/>
    <x v="0"/>
    <x v="0"/>
    <x v="0"/>
    <x v="0"/>
    <x v="0"/>
    <x v="0"/>
    <x v="0"/>
    <x v="0"/>
    <x v="0"/>
    <x v="0"/>
  </r>
  <r>
    <x v="0"/>
    <x v="8"/>
    <x v="24"/>
    <x v="78"/>
    <x v="0"/>
    <n v="26582.25"/>
    <n v="12887.75"/>
    <n v="39470"/>
    <n v="430"/>
    <n v="20677"/>
    <n v="144739"/>
    <n v="1.91"/>
    <x v="0"/>
    <x v="0"/>
    <x v="0"/>
    <x v="0"/>
    <x v="0"/>
    <x v="0"/>
    <x v="0"/>
    <x v="0"/>
    <x v="0"/>
    <x v="0"/>
  </r>
  <r>
    <x v="0"/>
    <x v="8"/>
    <x v="24"/>
    <x v="81"/>
    <x v="0"/>
    <n v="256.5"/>
    <n v="148.5"/>
    <n v="405"/>
    <n v="5"/>
    <n v="18600"/>
    <n v="130200"/>
    <n v="0.02"/>
    <x v="0"/>
    <x v="0"/>
    <x v="0"/>
    <x v="0"/>
    <x v="0"/>
    <x v="0"/>
    <x v="0"/>
    <x v="0"/>
    <x v="0"/>
    <x v="0"/>
  </r>
  <r>
    <x v="0"/>
    <x v="8"/>
    <x v="24"/>
    <x v="82"/>
    <x v="0"/>
    <n v="23500.35"/>
    <n v="12165.65"/>
    <n v="35666"/>
    <n v="395"/>
    <n v="18600"/>
    <n v="130200"/>
    <n v="1.92"/>
    <x v="0"/>
    <x v="0"/>
    <x v="0"/>
    <x v="0"/>
    <x v="0"/>
    <x v="0"/>
    <x v="0"/>
    <x v="0"/>
    <x v="0"/>
    <x v="0"/>
  </r>
  <r>
    <x v="0"/>
    <x v="8"/>
    <x v="24"/>
    <x v="122"/>
    <x v="0"/>
    <n v="2132.85"/>
    <n v="462.15"/>
    <n v="2595"/>
    <n v="25"/>
    <e v="#N/A"/>
    <e v="#N/A"/>
    <n v="0"/>
    <x v="0"/>
    <x v="0"/>
    <x v="0"/>
    <x v="0"/>
    <x v="0"/>
    <x v="0"/>
    <x v="0"/>
    <x v="0"/>
    <x v="0"/>
    <x v="0"/>
  </r>
  <r>
    <x v="0"/>
    <x v="8"/>
    <x v="24"/>
    <x v="85"/>
    <x v="0"/>
    <n v="2497.5"/>
    <n v="487.5"/>
    <n v="2985"/>
    <n v="15"/>
    <n v="0"/>
    <n v="0"/>
    <n v="0"/>
    <x v="0"/>
    <x v="0"/>
    <x v="0"/>
    <x v="0"/>
    <x v="0"/>
    <x v="0"/>
    <x v="0"/>
    <x v="0"/>
    <x v="0"/>
    <x v="0"/>
  </r>
  <r>
    <x v="0"/>
    <x v="8"/>
    <x v="24"/>
    <x v="131"/>
    <x v="0"/>
    <n v="8505.5499999999993"/>
    <n v="3787.95"/>
    <n v="12293.5"/>
    <n v="134"/>
    <e v="#N/A"/>
    <e v="#N/A"/>
    <n v="0"/>
    <x v="0"/>
    <x v="0"/>
    <x v="0"/>
    <x v="0"/>
    <x v="0"/>
    <x v="0"/>
    <x v="0"/>
    <x v="0"/>
    <x v="0"/>
    <x v="0"/>
  </r>
  <r>
    <x v="0"/>
    <x v="8"/>
    <x v="24"/>
    <x v="86"/>
    <x v="0"/>
    <n v="1967.35"/>
    <n v="1806.65"/>
    <n v="3774"/>
    <n v="53"/>
    <n v="15500"/>
    <n v="108500"/>
    <n v="0.24"/>
    <x v="0"/>
    <x v="0"/>
    <x v="0"/>
    <x v="0"/>
    <x v="0"/>
    <x v="0"/>
    <x v="0"/>
    <x v="0"/>
    <x v="0"/>
    <x v="0"/>
  </r>
  <r>
    <x v="0"/>
    <x v="8"/>
    <x v="24"/>
    <x v="165"/>
    <x v="0"/>
    <n v="3778.3"/>
    <n v="1917.7"/>
    <n v="5696"/>
    <n v="75"/>
    <e v="#N/A"/>
    <e v="#N/A"/>
    <n v="0"/>
    <x v="0"/>
    <x v="0"/>
    <x v="0"/>
    <x v="0"/>
    <x v="0"/>
    <x v="0"/>
    <x v="0"/>
    <x v="0"/>
    <x v="0"/>
    <x v="0"/>
  </r>
  <r>
    <x v="0"/>
    <x v="8"/>
    <x v="26"/>
    <x v="87"/>
    <x v="0"/>
    <n v="0"/>
    <n v="0"/>
    <n v="0"/>
    <n v="0"/>
    <n v="4650"/>
    <n v="32550"/>
    <n v="0"/>
    <x v="0"/>
    <x v="0"/>
    <x v="0"/>
    <x v="0"/>
    <x v="0"/>
    <x v="0"/>
    <x v="0"/>
    <x v="0"/>
    <x v="0"/>
    <x v="0"/>
  </r>
  <r>
    <x v="0"/>
    <x v="8"/>
    <x v="26"/>
    <x v="88"/>
    <x v="0"/>
    <n v="168"/>
    <n v="0"/>
    <n v="168"/>
    <n v="2"/>
    <n v="4650"/>
    <n v="32550"/>
    <n v="0.04"/>
    <x v="0"/>
    <x v="0"/>
    <x v="0"/>
    <x v="0"/>
    <x v="0"/>
    <x v="0"/>
    <x v="0"/>
    <x v="0"/>
    <x v="0"/>
    <x v="0"/>
  </r>
  <r>
    <x v="0"/>
    <x v="8"/>
    <x v="27"/>
    <x v="89"/>
    <x v="0"/>
    <n v="385"/>
    <n v="0"/>
    <n v="385"/>
    <n v="11"/>
    <n v="6727"/>
    <n v="47089"/>
    <n v="0.06"/>
    <x v="0"/>
    <x v="0"/>
    <x v="0"/>
    <x v="0"/>
    <x v="0"/>
    <x v="0"/>
    <x v="0"/>
    <x v="0"/>
    <x v="0"/>
    <x v="0"/>
  </r>
  <r>
    <x v="0"/>
    <x v="8"/>
    <x v="27"/>
    <x v="90"/>
    <x v="0"/>
    <n v="525"/>
    <n v="0"/>
    <n v="525"/>
    <n v="15"/>
    <n v="6727"/>
    <n v="47089"/>
    <n v="0.08"/>
    <x v="0"/>
    <x v="0"/>
    <x v="0"/>
    <x v="0"/>
    <x v="0"/>
    <x v="0"/>
    <x v="0"/>
    <x v="0"/>
    <x v="0"/>
    <x v="0"/>
  </r>
  <r>
    <x v="0"/>
    <x v="8"/>
    <x v="28"/>
    <x v="92"/>
    <x v="0"/>
    <n v="12883.63"/>
    <n v="4608.87"/>
    <n v="17492.5"/>
    <n v="152"/>
    <n v="0"/>
    <n v="0"/>
    <n v="0"/>
    <x v="0"/>
    <x v="0"/>
    <x v="0"/>
    <x v="0"/>
    <x v="0"/>
    <x v="0"/>
    <x v="0"/>
    <x v="0"/>
    <x v="0"/>
    <x v="0"/>
  </r>
  <r>
    <x v="0"/>
    <x v="8"/>
    <x v="36"/>
    <x v="166"/>
    <x v="0"/>
    <n v="1609.3"/>
    <n v="510.7"/>
    <n v="2120"/>
    <n v="30"/>
    <e v="#N/A"/>
    <e v="#N/A"/>
    <n v="0"/>
    <x v="0"/>
    <x v="0"/>
    <x v="0"/>
    <x v="0"/>
    <x v="0"/>
    <x v="0"/>
    <x v="0"/>
    <x v="0"/>
    <x v="0"/>
    <x v="0"/>
  </r>
  <r>
    <x v="0"/>
    <x v="8"/>
    <x v="29"/>
    <x v="93"/>
    <x v="0"/>
    <n v="25170.5"/>
    <n v="9854.5"/>
    <n v="35025"/>
    <n v="198"/>
    <n v="0"/>
    <n v="0"/>
    <n v="0"/>
    <x v="0"/>
    <x v="0"/>
    <x v="0"/>
    <x v="0"/>
    <x v="0"/>
    <x v="0"/>
    <x v="0"/>
    <x v="0"/>
    <x v="0"/>
    <x v="0"/>
  </r>
  <r>
    <x v="0"/>
    <x v="8"/>
    <x v="29"/>
    <x v="94"/>
    <x v="0"/>
    <n v="24250.880000000001"/>
    <n v="9426.6200000000008"/>
    <n v="33677.5"/>
    <n v="208"/>
    <n v="0"/>
    <n v="0"/>
    <n v="0"/>
    <x v="0"/>
    <x v="0"/>
    <x v="0"/>
    <x v="0"/>
    <x v="0"/>
    <x v="0"/>
    <x v="0"/>
    <x v="0"/>
    <x v="0"/>
    <x v="0"/>
  </r>
  <r>
    <x v="0"/>
    <x v="8"/>
    <x v="29"/>
    <x v="95"/>
    <x v="0"/>
    <n v="24126.27"/>
    <n v="12083.73"/>
    <n v="36210"/>
    <n v="216"/>
    <n v="0"/>
    <n v="0"/>
    <n v="0"/>
    <x v="0"/>
    <x v="0"/>
    <x v="0"/>
    <x v="0"/>
    <x v="0"/>
    <x v="0"/>
    <x v="0"/>
    <x v="0"/>
    <x v="0"/>
    <x v="0"/>
  </r>
  <r>
    <x v="0"/>
    <x v="8"/>
    <x v="29"/>
    <x v="124"/>
    <x v="0"/>
    <n v="16153.4"/>
    <n v="13873.1"/>
    <n v="30026.5"/>
    <n v="482"/>
    <e v="#N/A"/>
    <e v="#N/A"/>
    <n v="0"/>
    <x v="0"/>
    <x v="0"/>
    <x v="0"/>
    <x v="0"/>
    <x v="0"/>
    <x v="0"/>
    <x v="0"/>
    <x v="0"/>
    <x v="0"/>
    <x v="0"/>
  </r>
  <r>
    <x v="0"/>
    <x v="8"/>
    <x v="29"/>
    <x v="96"/>
    <x v="0"/>
    <n v="16304.38"/>
    <n v="11535.62"/>
    <n v="27840"/>
    <n v="218"/>
    <n v="0"/>
    <n v="0"/>
    <n v="0"/>
    <x v="0"/>
    <x v="0"/>
    <x v="0"/>
    <x v="0"/>
    <x v="0"/>
    <x v="0"/>
    <x v="0"/>
    <x v="0"/>
    <x v="0"/>
    <x v="0"/>
  </r>
  <r>
    <x v="0"/>
    <x v="8"/>
    <x v="29"/>
    <x v="97"/>
    <x v="0"/>
    <n v="14712.55"/>
    <n v="13134.45"/>
    <n v="27847"/>
    <n v="469"/>
    <n v="17577"/>
    <n v="175770"/>
    <n v="1.58"/>
    <x v="0"/>
    <x v="0"/>
    <x v="0"/>
    <x v="0"/>
    <x v="0"/>
    <x v="0"/>
    <x v="0"/>
    <x v="0"/>
    <x v="0"/>
    <x v="0"/>
  </r>
  <r>
    <x v="0"/>
    <x v="8"/>
    <x v="30"/>
    <x v="98"/>
    <x v="0"/>
    <n v="1726.47"/>
    <n v="7950.13"/>
    <n v="9676.6"/>
    <n v="243"/>
    <n v="36177"/>
    <n v="253239"/>
    <n v="0.27"/>
    <x v="0"/>
    <x v="0"/>
    <x v="0"/>
    <x v="0"/>
    <x v="0"/>
    <x v="0"/>
    <x v="0"/>
    <x v="0"/>
    <x v="0"/>
    <x v="0"/>
  </r>
  <r>
    <x v="0"/>
    <x v="8"/>
    <x v="30"/>
    <x v="99"/>
    <x v="0"/>
    <n v="2187.9899999999998"/>
    <n v="9878.66"/>
    <n v="12066.65"/>
    <n v="311"/>
    <n v="16027"/>
    <n v="112189"/>
    <n v="0.75"/>
    <x v="0"/>
    <x v="0"/>
    <x v="0"/>
    <x v="0"/>
    <x v="0"/>
    <x v="0"/>
    <x v="0"/>
    <x v="0"/>
    <x v="0"/>
    <x v="0"/>
  </r>
  <r>
    <x v="0"/>
    <x v="8"/>
    <x v="30"/>
    <x v="100"/>
    <x v="0"/>
    <n v="2561.13"/>
    <n v="7184.47"/>
    <n v="9745.6"/>
    <n v="251"/>
    <n v="14477"/>
    <n v="101339"/>
    <n v="0.67"/>
    <x v="0"/>
    <x v="0"/>
    <x v="0"/>
    <x v="0"/>
    <x v="0"/>
    <x v="0"/>
    <x v="0"/>
    <x v="0"/>
    <x v="0"/>
    <x v="0"/>
  </r>
  <r>
    <x v="0"/>
    <x v="8"/>
    <x v="30"/>
    <x v="101"/>
    <x v="0"/>
    <n v="2253.65"/>
    <n v="5693.95"/>
    <n v="7947.6"/>
    <n v="187"/>
    <n v="10323"/>
    <n v="72261"/>
    <n v="0.77"/>
    <x v="0"/>
    <x v="0"/>
    <x v="0"/>
    <x v="0"/>
    <x v="0"/>
    <x v="0"/>
    <x v="0"/>
    <x v="0"/>
    <x v="0"/>
    <x v="0"/>
  </r>
  <r>
    <x v="0"/>
    <x v="8"/>
    <x v="30"/>
    <x v="102"/>
    <x v="0"/>
    <n v="1261.23"/>
    <n v="4349.2700000000004"/>
    <n v="5610.5"/>
    <n v="70"/>
    <n v="0"/>
    <n v="0"/>
    <n v="0"/>
    <x v="0"/>
    <x v="0"/>
    <x v="0"/>
    <x v="0"/>
    <x v="0"/>
    <x v="0"/>
    <x v="0"/>
    <x v="0"/>
    <x v="0"/>
    <x v="0"/>
  </r>
  <r>
    <x v="0"/>
    <x v="8"/>
    <x v="30"/>
    <x v="103"/>
    <x v="0"/>
    <n v="670.45"/>
    <n v="1532.75"/>
    <n v="2203.1999999999998"/>
    <n v="42"/>
    <n v="0"/>
    <n v="0"/>
    <n v="0"/>
    <x v="0"/>
    <x v="0"/>
    <x v="0"/>
    <x v="0"/>
    <x v="0"/>
    <x v="0"/>
    <x v="0"/>
    <x v="0"/>
    <x v="0"/>
    <x v="0"/>
  </r>
  <r>
    <x v="0"/>
    <x v="8"/>
    <x v="30"/>
    <x v="105"/>
    <x v="0"/>
    <n v="640.47"/>
    <n v="978.93"/>
    <n v="1619.4"/>
    <n v="34"/>
    <n v="0"/>
    <n v="0"/>
    <n v="0"/>
    <x v="0"/>
    <x v="0"/>
    <x v="0"/>
    <x v="0"/>
    <x v="0"/>
    <x v="0"/>
    <x v="0"/>
    <x v="0"/>
    <x v="0"/>
    <x v="0"/>
  </r>
  <r>
    <x v="0"/>
    <x v="8"/>
    <x v="30"/>
    <x v="106"/>
    <x v="0"/>
    <n v="1099.17"/>
    <n v="2036.53"/>
    <n v="3135.7"/>
    <n v="119"/>
    <n v="17050"/>
    <n v="119350"/>
    <n v="0.18"/>
    <x v="0"/>
    <x v="0"/>
    <x v="0"/>
    <x v="0"/>
    <x v="0"/>
    <x v="0"/>
    <x v="0"/>
    <x v="0"/>
    <x v="0"/>
    <x v="0"/>
  </r>
  <r>
    <x v="0"/>
    <x v="8"/>
    <x v="30"/>
    <x v="138"/>
    <x v="0"/>
    <n v="386.43"/>
    <n v="1835.47"/>
    <n v="2221.9"/>
    <n v="78"/>
    <e v="#N/A"/>
    <e v="#N/A"/>
    <n v="0"/>
    <x v="0"/>
    <x v="0"/>
    <x v="0"/>
    <x v="0"/>
    <x v="0"/>
    <x v="0"/>
    <x v="0"/>
    <x v="0"/>
    <x v="0"/>
    <x v="0"/>
  </r>
  <r>
    <x v="0"/>
    <x v="8"/>
    <x v="30"/>
    <x v="171"/>
    <x v="0"/>
    <n v="402.5"/>
    <n v="1073.5"/>
    <n v="1476"/>
    <n v="78"/>
    <e v="#N/A"/>
    <e v="#N/A"/>
    <n v="0"/>
    <x v="0"/>
    <x v="0"/>
    <x v="0"/>
    <x v="0"/>
    <x v="0"/>
    <x v="0"/>
    <x v="0"/>
    <x v="0"/>
    <x v="0"/>
    <x v="0"/>
  </r>
  <r>
    <x v="0"/>
    <x v="8"/>
    <x v="31"/>
    <x v="107"/>
    <x v="0"/>
    <n v="34339.660000000003"/>
    <n v="16740.34"/>
    <n v="51080"/>
    <n v="332"/>
    <n v="0"/>
    <n v="0"/>
    <n v="0"/>
    <x v="0"/>
    <x v="0"/>
    <x v="0"/>
    <x v="0"/>
    <x v="0"/>
    <x v="0"/>
    <x v="0"/>
    <x v="0"/>
    <x v="0"/>
    <x v="0"/>
  </r>
  <r>
    <x v="0"/>
    <x v="8"/>
    <x v="31"/>
    <x v="108"/>
    <x v="0"/>
    <n v="9559.6299999999992"/>
    <n v="3099.12"/>
    <n v="12658.75"/>
    <n v="89"/>
    <n v="0"/>
    <n v="0"/>
    <n v="0"/>
    <x v="0"/>
    <x v="0"/>
    <x v="0"/>
    <x v="0"/>
    <x v="0"/>
    <x v="0"/>
    <x v="0"/>
    <x v="0"/>
    <x v="0"/>
    <x v="0"/>
  </r>
  <r>
    <x v="0"/>
    <x v="8"/>
    <x v="31"/>
    <x v="109"/>
    <x v="0"/>
    <n v="27251.65"/>
    <n v="12492.1"/>
    <n v="39743.75"/>
    <n v="280"/>
    <n v="0"/>
    <n v="0"/>
    <n v="0"/>
    <x v="0"/>
    <x v="0"/>
    <x v="0"/>
    <x v="0"/>
    <x v="0"/>
    <x v="0"/>
    <x v="0"/>
    <x v="0"/>
    <x v="0"/>
    <x v="0"/>
  </r>
  <r>
    <x v="0"/>
    <x v="8"/>
    <x v="31"/>
    <x v="110"/>
    <x v="0"/>
    <n v="35024.25"/>
    <n v="17145.75"/>
    <n v="52170"/>
    <n v="334"/>
    <n v="0"/>
    <n v="0"/>
    <n v="0"/>
    <x v="0"/>
    <x v="0"/>
    <x v="0"/>
    <x v="0"/>
    <x v="0"/>
    <x v="0"/>
    <x v="0"/>
    <x v="0"/>
    <x v="0"/>
    <x v="0"/>
  </r>
  <r>
    <x v="0"/>
    <x v="8"/>
    <x v="31"/>
    <x v="111"/>
    <x v="0"/>
    <n v="16987.38"/>
    <n v="8867.6200000000008"/>
    <n v="25855"/>
    <n v="170"/>
    <n v="0"/>
    <n v="0"/>
    <n v="0"/>
    <x v="0"/>
    <x v="0"/>
    <x v="0"/>
    <x v="0"/>
    <x v="0"/>
    <x v="0"/>
    <x v="0"/>
    <x v="0"/>
    <x v="0"/>
    <x v="0"/>
  </r>
  <r>
    <x v="0"/>
    <x v="8"/>
    <x v="31"/>
    <x v="128"/>
    <x v="0"/>
    <n v="6009.51"/>
    <n v="4895.49"/>
    <n v="10905"/>
    <n v="70"/>
    <e v="#N/A"/>
    <e v="#N/A"/>
    <n v="0"/>
    <x v="0"/>
    <x v="0"/>
    <x v="0"/>
    <x v="0"/>
    <x v="0"/>
    <x v="0"/>
    <x v="0"/>
    <x v="0"/>
    <x v="0"/>
    <x v="0"/>
  </r>
  <r>
    <x v="0"/>
    <x v="8"/>
    <x v="31"/>
    <x v="112"/>
    <x v="0"/>
    <n v="40591.25"/>
    <n v="22665.25"/>
    <n v="63256.5"/>
    <n v="1036"/>
    <n v="13950"/>
    <n v="139500"/>
    <n v="4.53"/>
    <x v="0"/>
    <x v="0"/>
    <x v="0"/>
    <x v="0"/>
    <x v="0"/>
    <x v="0"/>
    <x v="0"/>
    <x v="0"/>
    <x v="0"/>
    <x v="0"/>
  </r>
  <r>
    <x v="0"/>
    <x v="8"/>
    <x v="32"/>
    <x v="113"/>
    <x v="0"/>
    <n v="11748.51"/>
    <n v="9865.24"/>
    <n v="21613.75"/>
    <n v="127"/>
    <n v="5177"/>
    <n v="36239"/>
    <n v="4.17"/>
    <x v="0"/>
    <x v="0"/>
    <x v="0"/>
    <x v="0"/>
    <x v="0"/>
    <x v="0"/>
    <x v="0"/>
    <x v="0"/>
    <x v="0"/>
    <x v="0"/>
  </r>
  <r>
    <x v="0"/>
    <x v="8"/>
    <x v="32"/>
    <x v="114"/>
    <x v="0"/>
    <n v="24725.5"/>
    <n v="28938.5"/>
    <n v="53664"/>
    <n v="411"/>
    <n v="31000"/>
    <n v="217000"/>
    <n v="1.73"/>
    <x v="0"/>
    <x v="0"/>
    <x v="0"/>
    <x v="0"/>
    <x v="0"/>
    <x v="0"/>
    <x v="0"/>
    <x v="0"/>
    <x v="0"/>
    <x v="0"/>
  </r>
  <r>
    <x v="0"/>
    <x v="8"/>
    <x v="32"/>
    <x v="115"/>
    <x v="0"/>
    <n v="7029.63"/>
    <n v="6407.87"/>
    <n v="13437.5"/>
    <n v="85"/>
    <n v="0"/>
    <n v="0"/>
    <n v="0"/>
    <x v="0"/>
    <x v="0"/>
    <x v="0"/>
    <x v="0"/>
    <x v="0"/>
    <x v="0"/>
    <x v="0"/>
    <x v="0"/>
    <x v="0"/>
    <x v="0"/>
  </r>
  <r>
    <x v="0"/>
    <x v="8"/>
    <x v="32"/>
    <x v="116"/>
    <x v="0"/>
    <n v="9921.3799999999992"/>
    <n v="13314.87"/>
    <n v="23236.25"/>
    <n v="156"/>
    <n v="0"/>
    <n v="0"/>
    <n v="0"/>
    <x v="0"/>
    <x v="0"/>
    <x v="0"/>
    <x v="0"/>
    <x v="0"/>
    <x v="0"/>
    <x v="0"/>
    <x v="0"/>
    <x v="0"/>
    <x v="0"/>
  </r>
  <r>
    <x v="0"/>
    <x v="8"/>
    <x v="32"/>
    <x v="132"/>
    <x v="0"/>
    <n v="6136.9"/>
    <n v="6592.1"/>
    <n v="12729"/>
    <n v="95"/>
    <e v="#N/A"/>
    <e v="#N/A"/>
    <n v="0"/>
    <x v="0"/>
    <x v="0"/>
    <x v="0"/>
    <x v="0"/>
    <x v="0"/>
    <x v="0"/>
    <x v="0"/>
    <x v="0"/>
    <x v="0"/>
    <x v="0"/>
  </r>
  <r>
    <x v="0"/>
    <x v="8"/>
    <x v="33"/>
    <x v="117"/>
    <x v="0"/>
    <n v="18288.14"/>
    <n v="12131.86"/>
    <n v="30420"/>
    <n v="244"/>
    <n v="0"/>
    <n v="0"/>
    <n v="0"/>
    <x v="0"/>
    <x v="0"/>
    <x v="0"/>
    <x v="0"/>
    <x v="0"/>
    <x v="0"/>
    <x v="0"/>
    <x v="0"/>
    <x v="0"/>
    <x v="0"/>
  </r>
  <r>
    <x v="0"/>
    <x v="8"/>
    <x v="33"/>
    <x v="118"/>
    <x v="0"/>
    <n v="26582.76"/>
    <n v="18034.740000000002"/>
    <n v="44617.5"/>
    <n v="378"/>
    <n v="0"/>
    <n v="0"/>
    <n v="0"/>
    <x v="0"/>
    <x v="0"/>
    <x v="0"/>
    <x v="0"/>
    <x v="0"/>
    <x v="0"/>
    <x v="0"/>
    <x v="0"/>
    <x v="0"/>
    <x v="0"/>
  </r>
  <r>
    <x v="0"/>
    <x v="8"/>
    <x v="33"/>
    <x v="143"/>
    <x v="0"/>
    <n v="6331.78"/>
    <n v="7712.62"/>
    <n v="14044.4"/>
    <n v="97"/>
    <e v="#N/A"/>
    <e v="#N/A"/>
    <n v="0"/>
    <x v="0"/>
    <x v="0"/>
    <x v="0"/>
    <x v="0"/>
    <x v="0"/>
    <x v="0"/>
    <x v="0"/>
    <x v="0"/>
    <x v="0"/>
    <x v="0"/>
  </r>
  <r>
    <x v="0"/>
    <x v="8"/>
    <x v="0"/>
    <x v="0"/>
    <x v="1"/>
    <n v="1238.57"/>
    <n v="5054.38"/>
    <n v="6292.95"/>
    <n v="25"/>
    <n v="24475"/>
    <n v="171325"/>
    <n v="0.26"/>
    <x v="0"/>
    <x v="0"/>
    <x v="0"/>
    <x v="0"/>
    <x v="0"/>
    <x v="0"/>
    <x v="0"/>
    <x v="0"/>
    <x v="0"/>
    <x v="0"/>
  </r>
  <r>
    <x v="0"/>
    <x v="8"/>
    <x v="0"/>
    <x v="1"/>
    <x v="1"/>
    <n v="8604.59"/>
    <n v="11953.35"/>
    <n v="20557.940000000002"/>
    <n v="68"/>
    <n v="24383"/>
    <n v="170681"/>
    <n v="0.84"/>
    <x v="0"/>
    <x v="0"/>
    <x v="0"/>
    <x v="0"/>
    <x v="0"/>
    <x v="0"/>
    <x v="0"/>
    <x v="0"/>
    <x v="0"/>
    <x v="0"/>
  </r>
  <r>
    <x v="0"/>
    <x v="8"/>
    <x v="0"/>
    <x v="3"/>
    <x v="1"/>
    <n v="11265.87"/>
    <n v="13137.43"/>
    <n v="24403.300000000003"/>
    <n v="68"/>
    <n v="8437"/>
    <n v="59059"/>
    <n v="2.89"/>
    <x v="0"/>
    <x v="0"/>
    <x v="0"/>
    <x v="0"/>
    <x v="0"/>
    <x v="0"/>
    <x v="0"/>
    <x v="0"/>
    <x v="0"/>
    <x v="0"/>
  </r>
  <r>
    <x v="0"/>
    <x v="8"/>
    <x v="0"/>
    <x v="4"/>
    <x v="1"/>
    <n v="17680.7"/>
    <n v="6493.19"/>
    <n v="24173.89"/>
    <n v="82"/>
    <n v="8437"/>
    <n v="59059"/>
    <n v="2.87"/>
    <x v="0"/>
    <x v="0"/>
    <x v="0"/>
    <x v="0"/>
    <x v="0"/>
    <x v="0"/>
    <x v="0"/>
    <x v="0"/>
    <x v="0"/>
    <x v="0"/>
  </r>
  <r>
    <x v="0"/>
    <x v="8"/>
    <x v="0"/>
    <x v="7"/>
    <x v="1"/>
    <n v="9370.51"/>
    <n v="11963.9"/>
    <n v="21334.41"/>
    <n v="56"/>
    <n v="5821"/>
    <n v="40747"/>
    <n v="3.67"/>
    <x v="0"/>
    <x v="0"/>
    <x v="0"/>
    <x v="0"/>
    <x v="0"/>
    <x v="0"/>
    <x v="0"/>
    <x v="0"/>
    <x v="0"/>
    <x v="0"/>
  </r>
  <r>
    <x v="0"/>
    <x v="8"/>
    <x v="0"/>
    <x v="8"/>
    <x v="1"/>
    <n v="8610.18"/>
    <n v="22166.57"/>
    <n v="30776.75"/>
    <n v="75"/>
    <n v="0"/>
    <n v="0"/>
    <n v="0"/>
    <x v="0"/>
    <x v="0"/>
    <x v="0"/>
    <x v="0"/>
    <x v="0"/>
    <x v="0"/>
    <x v="0"/>
    <x v="0"/>
    <x v="0"/>
    <x v="0"/>
  </r>
  <r>
    <x v="0"/>
    <x v="8"/>
    <x v="0"/>
    <x v="119"/>
    <x v="1"/>
    <n v="1224.94"/>
    <n v="4170.32"/>
    <n v="5395.26"/>
    <n v="27"/>
    <e v="#N/A"/>
    <e v="#N/A"/>
    <n v="0"/>
    <x v="0"/>
    <x v="0"/>
    <x v="0"/>
    <x v="0"/>
    <x v="0"/>
    <x v="0"/>
    <x v="0"/>
    <x v="0"/>
    <x v="0"/>
    <x v="0"/>
  </r>
  <r>
    <x v="0"/>
    <x v="8"/>
    <x v="0"/>
    <x v="134"/>
    <x v="1"/>
    <n v="7739.5"/>
    <n v="11352.28"/>
    <n v="19091.78"/>
    <n v="66"/>
    <e v="#N/A"/>
    <e v="#N/A"/>
    <n v="0"/>
    <x v="0"/>
    <x v="0"/>
    <x v="0"/>
    <x v="0"/>
    <x v="0"/>
    <x v="0"/>
    <x v="0"/>
    <x v="0"/>
    <x v="0"/>
    <x v="0"/>
  </r>
  <r>
    <x v="0"/>
    <x v="8"/>
    <x v="0"/>
    <x v="135"/>
    <x v="1"/>
    <n v="11746.93"/>
    <n v="12449.2"/>
    <n v="24196.13"/>
    <n v="77"/>
    <e v="#N/A"/>
    <e v="#N/A"/>
    <n v="0"/>
    <x v="0"/>
    <x v="0"/>
    <x v="0"/>
    <x v="0"/>
    <x v="0"/>
    <x v="0"/>
    <x v="0"/>
    <x v="0"/>
    <x v="0"/>
    <x v="0"/>
  </r>
  <r>
    <x v="0"/>
    <x v="8"/>
    <x v="0"/>
    <x v="144"/>
    <x v="1"/>
    <n v="10011.040000000001"/>
    <n v="2037.95"/>
    <n v="12048.990000000002"/>
    <n v="57"/>
    <e v="#N/A"/>
    <e v="#N/A"/>
    <n v="0"/>
    <x v="0"/>
    <x v="0"/>
    <x v="0"/>
    <x v="0"/>
    <x v="0"/>
    <x v="0"/>
    <x v="0"/>
    <x v="0"/>
    <x v="0"/>
    <x v="0"/>
  </r>
  <r>
    <x v="0"/>
    <x v="8"/>
    <x v="0"/>
    <x v="167"/>
    <x v="1"/>
    <n v="0"/>
    <n v="0"/>
    <n v="0"/>
    <n v="0"/>
    <e v="#N/A"/>
    <e v="#N/A"/>
    <n v="0"/>
    <x v="0"/>
    <x v="0"/>
    <x v="0"/>
    <x v="0"/>
    <x v="0"/>
    <x v="0"/>
    <x v="0"/>
    <x v="0"/>
    <x v="0"/>
    <x v="0"/>
  </r>
  <r>
    <x v="0"/>
    <x v="8"/>
    <x v="0"/>
    <x v="151"/>
    <x v="1"/>
    <n v="0"/>
    <n v="0"/>
    <n v="0"/>
    <n v="0"/>
    <e v="#N/A"/>
    <e v="#N/A"/>
    <n v="0"/>
    <x v="0"/>
    <x v="0"/>
    <x v="0"/>
    <x v="0"/>
    <x v="0"/>
    <x v="0"/>
    <x v="0"/>
    <x v="0"/>
    <x v="0"/>
    <x v="0"/>
  </r>
  <r>
    <x v="0"/>
    <x v="8"/>
    <x v="1"/>
    <x v="9"/>
    <x v="1"/>
    <n v="32677.77"/>
    <n v="14461.28"/>
    <n v="47139.05"/>
    <n v="336"/>
    <n v="0"/>
    <n v="0"/>
    <n v="0"/>
    <x v="0"/>
    <x v="0"/>
    <x v="0"/>
    <x v="0"/>
    <x v="0"/>
    <x v="0"/>
    <x v="0"/>
    <x v="0"/>
    <x v="0"/>
    <x v="0"/>
  </r>
  <r>
    <x v="0"/>
    <x v="8"/>
    <x v="1"/>
    <x v="10"/>
    <x v="1"/>
    <n v="2483.19"/>
    <n v="6979.07"/>
    <n v="9462.26"/>
    <n v="36"/>
    <n v="44423"/>
    <n v="310961"/>
    <n v="0.21"/>
    <x v="0"/>
    <x v="0"/>
    <x v="0"/>
    <x v="0"/>
    <x v="0"/>
    <x v="0"/>
    <x v="0"/>
    <x v="0"/>
    <x v="0"/>
    <x v="0"/>
  </r>
  <r>
    <x v="0"/>
    <x v="8"/>
    <x v="1"/>
    <x v="78"/>
    <x v="1"/>
    <n v="0"/>
    <n v="0"/>
    <n v="0"/>
    <n v="0"/>
    <n v="20677"/>
    <n v="144739"/>
    <n v="0"/>
    <x v="0"/>
    <x v="0"/>
    <x v="0"/>
    <x v="0"/>
    <x v="0"/>
    <x v="0"/>
    <x v="0"/>
    <x v="0"/>
    <x v="0"/>
    <x v="0"/>
  </r>
  <r>
    <x v="0"/>
    <x v="8"/>
    <x v="1"/>
    <x v="11"/>
    <x v="1"/>
    <n v="0"/>
    <n v="0"/>
    <n v="0"/>
    <n v="0"/>
    <n v="31000"/>
    <n v="217000"/>
    <n v="0"/>
    <x v="0"/>
    <x v="0"/>
    <x v="0"/>
    <x v="0"/>
    <x v="0"/>
    <x v="0"/>
    <x v="0"/>
    <x v="0"/>
    <x v="0"/>
    <x v="0"/>
  </r>
  <r>
    <x v="0"/>
    <x v="8"/>
    <x v="1"/>
    <x v="12"/>
    <x v="1"/>
    <n v="7776"/>
    <n v="7142.93"/>
    <n v="14918.93"/>
    <n v="39"/>
    <n v="0"/>
    <n v="0"/>
    <n v="0"/>
    <x v="0"/>
    <x v="0"/>
    <x v="0"/>
    <x v="0"/>
    <x v="0"/>
    <x v="0"/>
    <x v="0"/>
    <x v="0"/>
    <x v="0"/>
    <x v="0"/>
  </r>
  <r>
    <x v="0"/>
    <x v="8"/>
    <x v="1"/>
    <x v="13"/>
    <x v="1"/>
    <n v="0"/>
    <n v="0"/>
    <n v="0"/>
    <n v="0"/>
    <n v="0"/>
    <n v="0"/>
    <n v="0"/>
    <x v="0"/>
    <x v="0"/>
    <x v="0"/>
    <x v="0"/>
    <x v="0"/>
    <x v="0"/>
    <x v="0"/>
    <x v="0"/>
    <x v="0"/>
    <x v="0"/>
  </r>
  <r>
    <x v="0"/>
    <x v="8"/>
    <x v="1"/>
    <x v="126"/>
    <x v="1"/>
    <n v="0"/>
    <n v="0"/>
    <n v="0"/>
    <n v="0"/>
    <n v="18600"/>
    <n v="130200"/>
    <n v="0"/>
    <x v="0"/>
    <x v="0"/>
    <x v="0"/>
    <x v="0"/>
    <x v="0"/>
    <x v="0"/>
    <x v="0"/>
    <x v="0"/>
    <x v="0"/>
    <x v="0"/>
  </r>
  <r>
    <x v="0"/>
    <x v="8"/>
    <x v="1"/>
    <x v="14"/>
    <x v="1"/>
    <n v="2305.3000000000002"/>
    <n v="3970.16"/>
    <n v="6275.46"/>
    <n v="37"/>
    <n v="29977"/>
    <n v="209839"/>
    <n v="0.21"/>
    <x v="0"/>
    <x v="0"/>
    <x v="0"/>
    <x v="0"/>
    <x v="0"/>
    <x v="0"/>
    <x v="0"/>
    <x v="0"/>
    <x v="0"/>
    <x v="0"/>
  </r>
  <r>
    <x v="0"/>
    <x v="8"/>
    <x v="1"/>
    <x v="15"/>
    <x v="1"/>
    <n v="1000.8"/>
    <n v="224.5"/>
    <n v="1225.3"/>
    <n v="4"/>
    <n v="0"/>
    <n v="0"/>
    <n v="0"/>
    <x v="0"/>
    <x v="0"/>
    <x v="0"/>
    <x v="0"/>
    <x v="0"/>
    <x v="0"/>
    <x v="0"/>
    <x v="0"/>
    <x v="0"/>
    <x v="0"/>
  </r>
  <r>
    <x v="0"/>
    <x v="8"/>
    <x v="1"/>
    <x v="146"/>
    <x v="1"/>
    <n v="4344.1000000000004"/>
    <n v="2935.55"/>
    <n v="7279.6500000000005"/>
    <n v="5"/>
    <e v="#N/A"/>
    <e v="#N/A"/>
    <n v="0"/>
    <x v="0"/>
    <x v="0"/>
    <x v="0"/>
    <x v="0"/>
    <x v="0"/>
    <x v="0"/>
    <x v="0"/>
    <x v="0"/>
    <x v="0"/>
    <x v="0"/>
  </r>
  <r>
    <x v="0"/>
    <x v="8"/>
    <x v="1"/>
    <x v="168"/>
    <x v="1"/>
    <n v="0"/>
    <n v="0"/>
    <n v="0"/>
    <n v="0"/>
    <e v="#N/A"/>
    <e v="#N/A"/>
    <n v="0"/>
    <x v="0"/>
    <x v="0"/>
    <x v="0"/>
    <x v="0"/>
    <x v="0"/>
    <x v="0"/>
    <x v="0"/>
    <x v="0"/>
    <x v="0"/>
    <x v="0"/>
  </r>
  <r>
    <x v="0"/>
    <x v="8"/>
    <x v="2"/>
    <x v="16"/>
    <x v="1"/>
    <n v="45977.98"/>
    <n v="28812.26"/>
    <n v="74790.240000000005"/>
    <n v="186"/>
    <n v="43400"/>
    <n v="303800"/>
    <n v="1.72"/>
    <x v="0"/>
    <x v="0"/>
    <x v="0"/>
    <x v="0"/>
    <x v="0"/>
    <x v="0"/>
    <x v="0"/>
    <x v="0"/>
    <x v="0"/>
    <x v="0"/>
  </r>
  <r>
    <x v="0"/>
    <x v="8"/>
    <x v="2"/>
    <x v="17"/>
    <x v="1"/>
    <n v="25751.74"/>
    <n v="25367.47"/>
    <n v="51119.210000000006"/>
    <n v="142"/>
    <n v="39277"/>
    <n v="274939"/>
    <n v="1.3"/>
    <x v="0"/>
    <x v="0"/>
    <x v="0"/>
    <x v="0"/>
    <x v="0"/>
    <x v="0"/>
    <x v="0"/>
    <x v="0"/>
    <x v="0"/>
    <x v="0"/>
  </r>
  <r>
    <x v="0"/>
    <x v="8"/>
    <x v="2"/>
    <x v="18"/>
    <x v="1"/>
    <n v="18391.91"/>
    <n v="15329.34"/>
    <n v="33721.25"/>
    <n v="82"/>
    <n v="0"/>
    <n v="0"/>
    <n v="0"/>
    <x v="0"/>
    <x v="0"/>
    <x v="0"/>
    <x v="0"/>
    <x v="0"/>
    <x v="0"/>
    <x v="0"/>
    <x v="0"/>
    <x v="0"/>
    <x v="0"/>
  </r>
  <r>
    <x v="0"/>
    <x v="8"/>
    <x v="3"/>
    <x v="19"/>
    <x v="1"/>
    <n v="15477.39"/>
    <n v="23663.84"/>
    <n v="39141.229999999996"/>
    <n v="107"/>
    <n v="31000"/>
    <n v="310000"/>
    <n v="1.26"/>
    <x v="0"/>
    <x v="0"/>
    <x v="0"/>
    <x v="0"/>
    <x v="0"/>
    <x v="0"/>
    <x v="0"/>
    <x v="0"/>
    <x v="0"/>
    <x v="0"/>
  </r>
  <r>
    <x v="0"/>
    <x v="8"/>
    <x v="3"/>
    <x v="20"/>
    <x v="1"/>
    <n v="7095.03"/>
    <n v="6083.55"/>
    <n v="13178.58"/>
    <n v="41"/>
    <n v="0"/>
    <n v="0"/>
    <n v="0"/>
    <x v="0"/>
    <x v="0"/>
    <x v="0"/>
    <x v="0"/>
    <x v="0"/>
    <x v="0"/>
    <x v="0"/>
    <x v="0"/>
    <x v="0"/>
    <x v="0"/>
  </r>
  <r>
    <x v="0"/>
    <x v="8"/>
    <x v="3"/>
    <x v="21"/>
    <x v="1"/>
    <n v="24059.61"/>
    <n v="22484.04"/>
    <n v="46543.65"/>
    <n v="142"/>
    <n v="62000"/>
    <n v="620000"/>
    <n v="0.75"/>
    <x v="0"/>
    <x v="0"/>
    <x v="0"/>
    <x v="0"/>
    <x v="0"/>
    <x v="0"/>
    <x v="0"/>
    <x v="0"/>
    <x v="0"/>
    <x v="0"/>
  </r>
  <r>
    <x v="0"/>
    <x v="8"/>
    <x v="3"/>
    <x v="147"/>
    <x v="1"/>
    <n v="2409.4899999999998"/>
    <n v="5905.55"/>
    <n v="8315.0400000000009"/>
    <n v="30"/>
    <e v="#N/A"/>
    <e v="#N/A"/>
    <n v="0"/>
    <x v="0"/>
    <x v="0"/>
    <x v="0"/>
    <x v="0"/>
    <x v="0"/>
    <x v="0"/>
    <x v="0"/>
    <x v="0"/>
    <x v="0"/>
    <x v="0"/>
  </r>
  <r>
    <x v="0"/>
    <x v="8"/>
    <x v="4"/>
    <x v="23"/>
    <x v="1"/>
    <n v="0"/>
    <n v="0"/>
    <n v="0"/>
    <n v="0"/>
    <n v="12710"/>
    <n v="88970"/>
    <n v="0"/>
    <x v="0"/>
    <x v="0"/>
    <x v="0"/>
    <x v="0"/>
    <x v="0"/>
    <x v="0"/>
    <x v="0"/>
    <x v="0"/>
    <x v="0"/>
    <x v="0"/>
  </r>
  <r>
    <x v="0"/>
    <x v="8"/>
    <x v="4"/>
    <x v="24"/>
    <x v="1"/>
    <n v="0"/>
    <n v="0"/>
    <n v="0"/>
    <n v="0"/>
    <n v="11377"/>
    <n v="79639"/>
    <n v="0"/>
    <x v="0"/>
    <x v="0"/>
    <x v="0"/>
    <x v="0"/>
    <x v="0"/>
    <x v="0"/>
    <x v="0"/>
    <x v="0"/>
    <x v="0"/>
    <x v="0"/>
  </r>
  <r>
    <x v="0"/>
    <x v="8"/>
    <x v="4"/>
    <x v="154"/>
    <x v="1"/>
    <n v="0"/>
    <n v="0"/>
    <n v="0"/>
    <n v="0"/>
    <e v="#N/A"/>
    <e v="#N/A"/>
    <n v="0"/>
    <x v="0"/>
    <x v="0"/>
    <x v="0"/>
    <x v="0"/>
    <x v="0"/>
    <x v="0"/>
    <x v="0"/>
    <x v="0"/>
    <x v="0"/>
    <x v="0"/>
  </r>
  <r>
    <x v="0"/>
    <x v="8"/>
    <x v="4"/>
    <x v="155"/>
    <x v="1"/>
    <n v="0"/>
    <n v="0"/>
    <n v="0"/>
    <n v="0"/>
    <e v="#N/A"/>
    <e v="#N/A"/>
    <n v="0"/>
    <x v="0"/>
    <x v="0"/>
    <x v="0"/>
    <x v="0"/>
    <x v="0"/>
    <x v="0"/>
    <x v="0"/>
    <x v="0"/>
    <x v="0"/>
    <x v="0"/>
  </r>
  <r>
    <x v="0"/>
    <x v="8"/>
    <x v="4"/>
    <x v="120"/>
    <x v="1"/>
    <n v="0"/>
    <n v="0"/>
    <n v="0"/>
    <n v="0"/>
    <e v="#N/A"/>
    <e v="#N/A"/>
    <n v="0"/>
    <x v="0"/>
    <x v="0"/>
    <x v="0"/>
    <x v="0"/>
    <x v="0"/>
    <x v="0"/>
    <x v="0"/>
    <x v="0"/>
    <x v="0"/>
    <x v="0"/>
  </r>
  <r>
    <x v="0"/>
    <x v="8"/>
    <x v="4"/>
    <x v="127"/>
    <x v="1"/>
    <n v="0"/>
    <n v="0"/>
    <n v="0"/>
    <n v="0"/>
    <e v="#N/A"/>
    <e v="#N/A"/>
    <n v="0"/>
    <x v="0"/>
    <x v="0"/>
    <x v="0"/>
    <x v="0"/>
    <x v="0"/>
    <x v="0"/>
    <x v="0"/>
    <x v="0"/>
    <x v="0"/>
    <x v="0"/>
  </r>
  <r>
    <x v="0"/>
    <x v="8"/>
    <x v="4"/>
    <x v="148"/>
    <x v="1"/>
    <n v="0"/>
    <n v="0"/>
    <n v="0"/>
    <n v="0"/>
    <e v="#N/A"/>
    <e v="#N/A"/>
    <n v="0"/>
    <x v="0"/>
    <x v="0"/>
    <x v="0"/>
    <x v="0"/>
    <x v="0"/>
    <x v="0"/>
    <x v="0"/>
    <x v="0"/>
    <x v="0"/>
    <x v="0"/>
  </r>
  <r>
    <x v="0"/>
    <x v="8"/>
    <x v="4"/>
    <x v="136"/>
    <x v="1"/>
    <n v="0"/>
    <n v="0"/>
    <n v="0"/>
    <n v="0"/>
    <e v="#N/A"/>
    <e v="#N/A"/>
    <n v="0"/>
    <x v="0"/>
    <x v="0"/>
    <x v="0"/>
    <x v="0"/>
    <x v="0"/>
    <x v="0"/>
    <x v="0"/>
    <x v="0"/>
    <x v="0"/>
    <x v="0"/>
  </r>
  <r>
    <x v="0"/>
    <x v="8"/>
    <x v="4"/>
    <x v="156"/>
    <x v="1"/>
    <n v="0"/>
    <n v="0"/>
    <n v="0"/>
    <n v="0"/>
    <e v="#N/A"/>
    <e v="#N/A"/>
    <n v="0"/>
    <x v="0"/>
    <x v="0"/>
    <x v="0"/>
    <x v="0"/>
    <x v="0"/>
    <x v="0"/>
    <x v="0"/>
    <x v="0"/>
    <x v="0"/>
    <x v="0"/>
  </r>
  <r>
    <x v="0"/>
    <x v="8"/>
    <x v="4"/>
    <x v="157"/>
    <x v="1"/>
    <n v="0"/>
    <n v="0"/>
    <n v="0"/>
    <n v="0"/>
    <e v="#N/A"/>
    <e v="#N/A"/>
    <n v="0"/>
    <x v="0"/>
    <x v="0"/>
    <x v="0"/>
    <x v="0"/>
    <x v="0"/>
    <x v="0"/>
    <x v="0"/>
    <x v="0"/>
    <x v="0"/>
    <x v="0"/>
  </r>
  <r>
    <x v="0"/>
    <x v="8"/>
    <x v="4"/>
    <x v="158"/>
    <x v="1"/>
    <n v="0"/>
    <n v="0"/>
    <n v="0"/>
    <n v="0"/>
    <e v="#N/A"/>
    <e v="#N/A"/>
    <n v="0"/>
    <x v="0"/>
    <x v="0"/>
    <x v="0"/>
    <x v="0"/>
    <x v="0"/>
    <x v="0"/>
    <x v="0"/>
    <x v="0"/>
    <x v="0"/>
    <x v="0"/>
  </r>
  <r>
    <x v="0"/>
    <x v="8"/>
    <x v="4"/>
    <x v="159"/>
    <x v="1"/>
    <n v="0"/>
    <n v="0"/>
    <n v="0"/>
    <n v="0"/>
    <e v="#N/A"/>
    <e v="#N/A"/>
    <n v="0"/>
    <x v="0"/>
    <x v="0"/>
    <x v="0"/>
    <x v="0"/>
    <x v="0"/>
    <x v="0"/>
    <x v="0"/>
    <x v="0"/>
    <x v="0"/>
    <x v="0"/>
  </r>
  <r>
    <x v="0"/>
    <x v="8"/>
    <x v="4"/>
    <x v="160"/>
    <x v="1"/>
    <n v="0"/>
    <n v="0"/>
    <n v="0"/>
    <n v="0"/>
    <e v="#N/A"/>
    <e v="#N/A"/>
    <n v="0"/>
    <x v="0"/>
    <x v="0"/>
    <x v="0"/>
    <x v="0"/>
    <x v="0"/>
    <x v="0"/>
    <x v="0"/>
    <x v="0"/>
    <x v="0"/>
    <x v="0"/>
  </r>
  <r>
    <x v="0"/>
    <x v="8"/>
    <x v="4"/>
    <x v="169"/>
    <x v="1"/>
    <n v="0"/>
    <n v="0"/>
    <n v="0"/>
    <n v="0"/>
    <e v="#N/A"/>
    <e v="#N/A"/>
    <n v="0"/>
    <x v="0"/>
    <x v="0"/>
    <x v="0"/>
    <x v="0"/>
    <x v="0"/>
    <x v="0"/>
    <x v="0"/>
    <x v="0"/>
    <x v="0"/>
    <x v="0"/>
  </r>
  <r>
    <x v="0"/>
    <x v="8"/>
    <x v="5"/>
    <x v="25"/>
    <x v="1"/>
    <n v="14079.8"/>
    <n v="12266.55"/>
    <n v="26346.35"/>
    <n v="22"/>
    <n v="0"/>
    <n v="0"/>
    <n v="0"/>
    <x v="0"/>
    <x v="0"/>
    <x v="0"/>
    <x v="0"/>
    <x v="0"/>
    <x v="0"/>
    <x v="0"/>
    <x v="0"/>
    <x v="0"/>
    <x v="0"/>
  </r>
  <r>
    <x v="0"/>
    <x v="8"/>
    <x v="5"/>
    <x v="26"/>
    <x v="1"/>
    <n v="0"/>
    <n v="0"/>
    <n v="0"/>
    <n v="0"/>
    <n v="0"/>
    <n v="0"/>
    <n v="0"/>
    <x v="0"/>
    <x v="0"/>
    <x v="0"/>
    <x v="0"/>
    <x v="0"/>
    <x v="0"/>
    <x v="0"/>
    <x v="0"/>
    <x v="0"/>
    <x v="0"/>
  </r>
  <r>
    <x v="0"/>
    <x v="8"/>
    <x v="5"/>
    <x v="27"/>
    <x v="1"/>
    <n v="7386.36"/>
    <n v="25034.76"/>
    <n v="32421.119999999999"/>
    <n v="32"/>
    <n v="16523"/>
    <n v="165230"/>
    <n v="1.96"/>
    <x v="0"/>
    <x v="0"/>
    <x v="0"/>
    <x v="0"/>
    <x v="0"/>
    <x v="0"/>
    <x v="0"/>
    <x v="0"/>
    <x v="0"/>
    <x v="0"/>
  </r>
  <r>
    <x v="0"/>
    <x v="8"/>
    <x v="5"/>
    <x v="29"/>
    <x v="1"/>
    <n v="11434.38"/>
    <n v="26539.67"/>
    <n v="37974.049999999996"/>
    <n v="28"/>
    <n v="0"/>
    <n v="0"/>
    <n v="0"/>
    <x v="0"/>
    <x v="0"/>
    <x v="0"/>
    <x v="0"/>
    <x v="0"/>
    <x v="0"/>
    <x v="0"/>
    <x v="0"/>
    <x v="0"/>
    <x v="0"/>
  </r>
  <r>
    <x v="0"/>
    <x v="8"/>
    <x v="6"/>
    <x v="30"/>
    <x v="1"/>
    <n v="447.86"/>
    <n v="1308.42"/>
    <n v="1756.2800000000002"/>
    <n v="3"/>
    <n v="0"/>
    <n v="0"/>
    <n v="0"/>
    <x v="0"/>
    <x v="0"/>
    <x v="0"/>
    <x v="0"/>
    <x v="0"/>
    <x v="0"/>
    <x v="0"/>
    <x v="0"/>
    <x v="0"/>
    <x v="0"/>
  </r>
  <r>
    <x v="0"/>
    <x v="8"/>
    <x v="6"/>
    <x v="31"/>
    <x v="1"/>
    <n v="288.86"/>
    <n v="933.54"/>
    <n v="1222.4000000000001"/>
    <n v="8"/>
    <n v="34100"/>
    <n v="238700"/>
    <n v="0.04"/>
    <x v="0"/>
    <x v="0"/>
    <x v="0"/>
    <x v="0"/>
    <x v="0"/>
    <x v="0"/>
    <x v="0"/>
    <x v="0"/>
    <x v="0"/>
    <x v="0"/>
  </r>
  <r>
    <x v="0"/>
    <x v="8"/>
    <x v="6"/>
    <x v="32"/>
    <x v="1"/>
    <n v="1718.5"/>
    <n v="1054.08"/>
    <n v="2772.58"/>
    <n v="11"/>
    <n v="17577"/>
    <n v="123039"/>
    <n v="0.16"/>
    <x v="0"/>
    <x v="0"/>
    <x v="0"/>
    <x v="0"/>
    <x v="0"/>
    <x v="0"/>
    <x v="0"/>
    <x v="0"/>
    <x v="0"/>
    <x v="0"/>
  </r>
  <r>
    <x v="0"/>
    <x v="8"/>
    <x v="6"/>
    <x v="33"/>
    <x v="1"/>
    <n v="201"/>
    <n v="1434.6"/>
    <n v="1635.6"/>
    <n v="2"/>
    <n v="0"/>
    <n v="0"/>
    <n v="0"/>
    <x v="0"/>
    <x v="0"/>
    <x v="0"/>
    <x v="0"/>
    <x v="0"/>
    <x v="0"/>
    <x v="0"/>
    <x v="0"/>
    <x v="0"/>
    <x v="0"/>
  </r>
  <r>
    <x v="0"/>
    <x v="8"/>
    <x v="6"/>
    <x v="140"/>
    <x v="1"/>
    <n v="0"/>
    <n v="0"/>
    <n v="0"/>
    <n v="0"/>
    <e v="#N/A"/>
    <e v="#N/A"/>
    <n v="0"/>
    <x v="0"/>
    <x v="0"/>
    <x v="0"/>
    <x v="0"/>
    <x v="0"/>
    <x v="0"/>
    <x v="0"/>
    <x v="0"/>
    <x v="0"/>
    <x v="0"/>
  </r>
  <r>
    <x v="0"/>
    <x v="8"/>
    <x v="7"/>
    <x v="34"/>
    <x v="1"/>
    <n v="2941.78"/>
    <n v="3119.98"/>
    <n v="6061.76"/>
    <n v="22"/>
    <n v="67177"/>
    <n v="470239"/>
    <n v="0.09"/>
    <x v="0"/>
    <x v="0"/>
    <x v="0"/>
    <x v="0"/>
    <x v="0"/>
    <x v="0"/>
    <x v="0"/>
    <x v="0"/>
    <x v="0"/>
    <x v="0"/>
  </r>
  <r>
    <x v="0"/>
    <x v="8"/>
    <x v="8"/>
    <x v="35"/>
    <x v="1"/>
    <n v="28695.360000000001"/>
    <n v="10489.59"/>
    <n v="39184.949999999997"/>
    <n v="182"/>
    <n v="0"/>
    <n v="0"/>
    <n v="0"/>
    <x v="0"/>
    <x v="0"/>
    <x v="0"/>
    <x v="0"/>
    <x v="0"/>
    <x v="0"/>
    <x v="0"/>
    <x v="0"/>
    <x v="0"/>
    <x v="0"/>
  </r>
  <r>
    <x v="0"/>
    <x v="8"/>
    <x v="8"/>
    <x v="36"/>
    <x v="1"/>
    <n v="8899.06"/>
    <n v="7385.85"/>
    <n v="16284.91"/>
    <n v="107"/>
    <n v="0"/>
    <n v="0"/>
    <n v="0"/>
    <x v="0"/>
    <x v="0"/>
    <x v="0"/>
    <x v="0"/>
    <x v="0"/>
    <x v="0"/>
    <x v="0"/>
    <x v="0"/>
    <x v="0"/>
    <x v="0"/>
  </r>
  <r>
    <x v="0"/>
    <x v="8"/>
    <x v="8"/>
    <x v="161"/>
    <x v="1"/>
    <n v="7864.49"/>
    <n v="12829.36"/>
    <n v="20693.849999999999"/>
    <n v="135"/>
    <e v="#N/A"/>
    <e v="#N/A"/>
    <n v="0"/>
    <x v="0"/>
    <x v="0"/>
    <x v="0"/>
    <x v="0"/>
    <x v="0"/>
    <x v="0"/>
    <x v="0"/>
    <x v="0"/>
    <x v="0"/>
    <x v="0"/>
  </r>
  <r>
    <x v="0"/>
    <x v="8"/>
    <x v="9"/>
    <x v="37"/>
    <x v="1"/>
    <n v="21544.07"/>
    <n v="19481.78"/>
    <n v="41025.85"/>
    <n v="49"/>
    <n v="32023"/>
    <n v="224161"/>
    <n v="1.28"/>
    <x v="0"/>
    <x v="0"/>
    <x v="0"/>
    <x v="0"/>
    <x v="0"/>
    <x v="0"/>
    <x v="0"/>
    <x v="0"/>
    <x v="0"/>
    <x v="0"/>
  </r>
  <r>
    <x v="0"/>
    <x v="8"/>
    <x v="9"/>
    <x v="38"/>
    <x v="1"/>
    <n v="0"/>
    <n v="0"/>
    <n v="0"/>
    <n v="0"/>
    <n v="0"/>
    <n v="0"/>
    <n v="0"/>
    <x v="0"/>
    <x v="0"/>
    <x v="0"/>
    <x v="0"/>
    <x v="0"/>
    <x v="0"/>
    <x v="0"/>
    <x v="0"/>
    <x v="0"/>
    <x v="0"/>
  </r>
  <r>
    <x v="0"/>
    <x v="8"/>
    <x v="9"/>
    <x v="39"/>
    <x v="1"/>
    <n v="27908.14"/>
    <n v="44275.74"/>
    <n v="72183.88"/>
    <n v="57"/>
    <n v="18352"/>
    <n v="128464"/>
    <n v="3.93"/>
    <x v="0"/>
    <x v="0"/>
    <x v="0"/>
    <x v="0"/>
    <x v="0"/>
    <x v="0"/>
    <x v="0"/>
    <x v="0"/>
    <x v="0"/>
    <x v="0"/>
  </r>
  <r>
    <x v="0"/>
    <x v="8"/>
    <x v="9"/>
    <x v="40"/>
    <x v="1"/>
    <n v="37817.120000000003"/>
    <n v="24923.03"/>
    <n v="62740.15"/>
    <n v="90"/>
    <n v="28923"/>
    <n v="202461"/>
    <n v="2.17"/>
    <x v="0"/>
    <x v="0"/>
    <x v="0"/>
    <x v="0"/>
    <x v="0"/>
    <x v="0"/>
    <x v="0"/>
    <x v="0"/>
    <x v="0"/>
    <x v="0"/>
  </r>
  <r>
    <x v="0"/>
    <x v="8"/>
    <x v="9"/>
    <x v="41"/>
    <x v="1"/>
    <n v="18624.8"/>
    <n v="7772.65"/>
    <n v="26397.449999999997"/>
    <n v="14"/>
    <n v="0"/>
    <n v="0"/>
    <n v="0"/>
    <x v="0"/>
    <x v="0"/>
    <x v="0"/>
    <x v="0"/>
    <x v="0"/>
    <x v="0"/>
    <x v="0"/>
    <x v="0"/>
    <x v="0"/>
    <x v="0"/>
  </r>
  <r>
    <x v="0"/>
    <x v="8"/>
    <x v="10"/>
    <x v="42"/>
    <x v="1"/>
    <n v="7304.1"/>
    <n v="1076.2"/>
    <n v="8380.3000000000011"/>
    <n v="14"/>
    <n v="0"/>
    <n v="0"/>
    <n v="0"/>
    <x v="0"/>
    <x v="0"/>
    <x v="0"/>
    <x v="0"/>
    <x v="0"/>
    <x v="0"/>
    <x v="0"/>
    <x v="0"/>
    <x v="0"/>
    <x v="0"/>
  </r>
  <r>
    <x v="0"/>
    <x v="8"/>
    <x v="10"/>
    <x v="43"/>
    <x v="1"/>
    <n v="10070.33"/>
    <n v="2706.87"/>
    <n v="12777.2"/>
    <n v="24"/>
    <n v="0"/>
    <n v="0"/>
    <n v="0"/>
    <x v="0"/>
    <x v="0"/>
    <x v="0"/>
    <x v="0"/>
    <x v="0"/>
    <x v="0"/>
    <x v="0"/>
    <x v="0"/>
    <x v="0"/>
    <x v="0"/>
  </r>
  <r>
    <x v="0"/>
    <x v="8"/>
    <x v="10"/>
    <x v="44"/>
    <x v="1"/>
    <n v="2058.67"/>
    <n v="5607.44"/>
    <n v="7666.11"/>
    <n v="20"/>
    <n v="23777"/>
    <n v="237770"/>
    <n v="0.32"/>
    <x v="0"/>
    <x v="0"/>
    <x v="0"/>
    <x v="0"/>
    <x v="0"/>
    <x v="0"/>
    <x v="0"/>
    <x v="0"/>
    <x v="0"/>
    <x v="0"/>
  </r>
  <r>
    <x v="0"/>
    <x v="8"/>
    <x v="10"/>
    <x v="45"/>
    <x v="1"/>
    <n v="6516.12"/>
    <n v="4052.35"/>
    <n v="10568.47"/>
    <n v="28"/>
    <n v="0"/>
    <n v="0"/>
    <n v="0"/>
    <x v="0"/>
    <x v="0"/>
    <x v="0"/>
    <x v="0"/>
    <x v="0"/>
    <x v="0"/>
    <x v="0"/>
    <x v="0"/>
    <x v="0"/>
    <x v="0"/>
  </r>
  <r>
    <x v="0"/>
    <x v="8"/>
    <x v="10"/>
    <x v="46"/>
    <x v="1"/>
    <n v="6421.7"/>
    <n v="3034.48"/>
    <n v="9456.18"/>
    <n v="21"/>
    <n v="0"/>
    <n v="0"/>
    <n v="0"/>
    <x v="0"/>
    <x v="0"/>
    <x v="0"/>
    <x v="0"/>
    <x v="0"/>
    <x v="0"/>
    <x v="0"/>
    <x v="0"/>
    <x v="0"/>
    <x v="0"/>
  </r>
  <r>
    <x v="0"/>
    <x v="8"/>
    <x v="10"/>
    <x v="47"/>
    <x v="1"/>
    <n v="13431.92"/>
    <n v="2894.13"/>
    <n v="16326.05"/>
    <n v="31"/>
    <n v="0"/>
    <n v="0"/>
    <n v="0"/>
    <x v="0"/>
    <x v="0"/>
    <x v="0"/>
    <x v="0"/>
    <x v="0"/>
    <x v="0"/>
    <x v="0"/>
    <x v="0"/>
    <x v="0"/>
    <x v="0"/>
  </r>
  <r>
    <x v="0"/>
    <x v="8"/>
    <x v="10"/>
    <x v="48"/>
    <x v="1"/>
    <n v="2966.85"/>
    <n v="639.75"/>
    <n v="3606.6"/>
    <n v="11"/>
    <n v="33077"/>
    <n v="330770"/>
    <n v="0.11"/>
    <x v="0"/>
    <x v="0"/>
    <x v="0"/>
    <x v="0"/>
    <x v="0"/>
    <x v="0"/>
    <x v="0"/>
    <x v="0"/>
    <x v="0"/>
    <x v="0"/>
  </r>
  <r>
    <x v="0"/>
    <x v="8"/>
    <x v="10"/>
    <x v="49"/>
    <x v="1"/>
    <n v="4739.07"/>
    <n v="3779.55"/>
    <n v="8518.619999999999"/>
    <n v="18"/>
    <n v="67177"/>
    <n v="671770"/>
    <n v="0.13"/>
    <x v="0"/>
    <x v="0"/>
    <x v="0"/>
    <x v="0"/>
    <x v="0"/>
    <x v="0"/>
    <x v="0"/>
    <x v="0"/>
    <x v="0"/>
    <x v="0"/>
  </r>
  <r>
    <x v="0"/>
    <x v="8"/>
    <x v="10"/>
    <x v="50"/>
    <x v="1"/>
    <n v="1086.3"/>
    <n v="0"/>
    <n v="1086.3"/>
    <n v="2"/>
    <n v="36177"/>
    <n v="361770"/>
    <n v="0.03"/>
    <x v="0"/>
    <x v="0"/>
    <x v="0"/>
    <x v="0"/>
    <x v="0"/>
    <x v="0"/>
    <x v="0"/>
    <x v="0"/>
    <x v="0"/>
    <x v="0"/>
  </r>
  <r>
    <x v="0"/>
    <x v="8"/>
    <x v="10"/>
    <x v="51"/>
    <x v="1"/>
    <n v="0"/>
    <n v="0"/>
    <n v="0"/>
    <n v="0"/>
    <n v="14477"/>
    <n v="144770"/>
    <n v="0"/>
    <x v="0"/>
    <x v="0"/>
    <x v="0"/>
    <x v="0"/>
    <x v="0"/>
    <x v="0"/>
    <x v="0"/>
    <x v="0"/>
    <x v="0"/>
    <x v="0"/>
  </r>
  <r>
    <x v="0"/>
    <x v="8"/>
    <x v="11"/>
    <x v="52"/>
    <x v="1"/>
    <n v="58.5"/>
    <n v="234"/>
    <n v="292.5"/>
    <n v="1"/>
    <n v="0"/>
    <n v="0"/>
    <n v="0"/>
    <x v="0"/>
    <x v="0"/>
    <x v="0"/>
    <x v="0"/>
    <x v="0"/>
    <x v="0"/>
    <x v="0"/>
    <x v="0"/>
    <x v="0"/>
    <x v="0"/>
  </r>
  <r>
    <x v="0"/>
    <x v="8"/>
    <x v="12"/>
    <x v="53"/>
    <x v="1"/>
    <n v="0"/>
    <n v="0"/>
    <n v="0"/>
    <n v="0"/>
    <n v="0"/>
    <n v="0"/>
    <n v="0"/>
    <x v="0"/>
    <x v="0"/>
    <x v="0"/>
    <x v="0"/>
    <x v="0"/>
    <x v="0"/>
    <x v="0"/>
    <x v="0"/>
    <x v="0"/>
    <x v="0"/>
  </r>
  <r>
    <x v="0"/>
    <x v="8"/>
    <x v="12"/>
    <x v="55"/>
    <x v="1"/>
    <n v="0"/>
    <n v="0"/>
    <n v="0"/>
    <n v="0"/>
    <n v="0"/>
    <n v="0"/>
    <n v="0"/>
    <x v="0"/>
    <x v="0"/>
    <x v="0"/>
    <x v="0"/>
    <x v="0"/>
    <x v="0"/>
    <x v="0"/>
    <x v="0"/>
    <x v="0"/>
    <x v="0"/>
  </r>
  <r>
    <x v="0"/>
    <x v="8"/>
    <x v="12"/>
    <x v="170"/>
    <x v="1"/>
    <n v="0"/>
    <n v="0"/>
    <n v="0"/>
    <n v="0"/>
    <e v="#N/A"/>
    <e v="#N/A"/>
    <n v="0"/>
    <x v="0"/>
    <x v="0"/>
    <x v="0"/>
    <x v="0"/>
    <x v="0"/>
    <x v="0"/>
    <x v="0"/>
    <x v="0"/>
    <x v="0"/>
    <x v="0"/>
  </r>
  <r>
    <x v="0"/>
    <x v="8"/>
    <x v="13"/>
    <x v="56"/>
    <x v="1"/>
    <n v="979.79"/>
    <n v="290.11"/>
    <n v="1269.9000000000001"/>
    <n v="4"/>
    <n v="0"/>
    <n v="0"/>
    <n v="0"/>
    <x v="0"/>
    <x v="0"/>
    <x v="0"/>
    <x v="0"/>
    <x v="0"/>
    <x v="0"/>
    <x v="0"/>
    <x v="0"/>
    <x v="0"/>
    <x v="0"/>
  </r>
  <r>
    <x v="0"/>
    <x v="8"/>
    <x v="13"/>
    <x v="57"/>
    <x v="1"/>
    <n v="3460.4"/>
    <n v="2322.35"/>
    <n v="5782.75"/>
    <n v="19"/>
    <n v="24273"/>
    <n v="242730"/>
    <n v="0.24"/>
    <x v="0"/>
    <x v="0"/>
    <x v="0"/>
    <x v="0"/>
    <x v="0"/>
    <x v="0"/>
    <x v="0"/>
    <x v="0"/>
    <x v="0"/>
    <x v="0"/>
  </r>
  <r>
    <x v="0"/>
    <x v="8"/>
    <x v="13"/>
    <x v="58"/>
    <x v="1"/>
    <n v="6109.63"/>
    <n v="3999.8"/>
    <n v="10109.43"/>
    <n v="48"/>
    <n v="0"/>
    <n v="0"/>
    <n v="0"/>
    <x v="0"/>
    <x v="0"/>
    <x v="0"/>
    <x v="0"/>
    <x v="0"/>
    <x v="0"/>
    <x v="0"/>
    <x v="0"/>
    <x v="0"/>
    <x v="0"/>
  </r>
  <r>
    <x v="0"/>
    <x v="8"/>
    <x v="34"/>
    <x v="129"/>
    <x v="1"/>
    <n v="727.6"/>
    <n v="3570.3"/>
    <n v="4297.9000000000005"/>
    <n v="8"/>
    <e v="#N/A"/>
    <e v="#N/A"/>
    <n v="0"/>
    <x v="0"/>
    <x v="0"/>
    <x v="0"/>
    <x v="0"/>
    <x v="0"/>
    <x v="0"/>
    <x v="0"/>
    <x v="0"/>
    <x v="0"/>
    <x v="0"/>
  </r>
  <r>
    <x v="0"/>
    <x v="8"/>
    <x v="14"/>
    <x v="130"/>
    <x v="1"/>
    <n v="6169.69"/>
    <n v="9214.52"/>
    <n v="15384.21"/>
    <n v="41"/>
    <e v="#N/A"/>
    <e v="#N/A"/>
    <n v="0"/>
    <x v="0"/>
    <x v="0"/>
    <x v="0"/>
    <x v="0"/>
    <x v="0"/>
    <x v="0"/>
    <x v="0"/>
    <x v="0"/>
    <x v="0"/>
    <x v="0"/>
  </r>
  <r>
    <x v="0"/>
    <x v="8"/>
    <x v="15"/>
    <x v="163"/>
    <x v="1"/>
    <n v="11753.25"/>
    <n v="14521.15"/>
    <n v="26274.400000000001"/>
    <n v="14"/>
    <e v="#N/A"/>
    <e v="#N/A"/>
    <n v="0"/>
    <x v="0"/>
    <x v="0"/>
    <x v="0"/>
    <x v="0"/>
    <x v="0"/>
    <x v="0"/>
    <x v="0"/>
    <x v="0"/>
    <x v="0"/>
    <x v="0"/>
  </r>
  <r>
    <x v="0"/>
    <x v="8"/>
    <x v="16"/>
    <x v="61"/>
    <x v="1"/>
    <n v="442.68"/>
    <n v="667.52"/>
    <n v="1110.2"/>
    <n v="5"/>
    <n v="0"/>
    <n v="0"/>
    <n v="0"/>
    <x v="0"/>
    <x v="0"/>
    <x v="0"/>
    <x v="0"/>
    <x v="0"/>
    <x v="0"/>
    <x v="0"/>
    <x v="0"/>
    <x v="0"/>
    <x v="0"/>
  </r>
  <r>
    <x v="0"/>
    <x v="8"/>
    <x v="17"/>
    <x v="62"/>
    <x v="1"/>
    <n v="1943.57"/>
    <n v="6197.78"/>
    <n v="8141.3499999999995"/>
    <n v="22"/>
    <n v="0"/>
    <n v="0"/>
    <n v="0"/>
    <x v="0"/>
    <x v="0"/>
    <x v="0"/>
    <x v="0"/>
    <x v="0"/>
    <x v="0"/>
    <x v="0"/>
    <x v="0"/>
    <x v="0"/>
    <x v="0"/>
  </r>
  <r>
    <x v="0"/>
    <x v="8"/>
    <x v="17"/>
    <x v="63"/>
    <x v="1"/>
    <n v="5115.7"/>
    <n v="3999.25"/>
    <n v="9114.9500000000007"/>
    <n v="25"/>
    <n v="0"/>
    <n v="0"/>
    <n v="0"/>
    <x v="0"/>
    <x v="0"/>
    <x v="0"/>
    <x v="0"/>
    <x v="0"/>
    <x v="0"/>
    <x v="0"/>
    <x v="0"/>
    <x v="0"/>
    <x v="0"/>
  </r>
  <r>
    <x v="0"/>
    <x v="8"/>
    <x v="18"/>
    <x v="64"/>
    <x v="1"/>
    <n v="5431.2"/>
    <n v="10280"/>
    <n v="15711.2"/>
    <n v="45"/>
    <n v="22723"/>
    <n v="159061"/>
    <n v="0.69"/>
    <x v="0"/>
    <x v="0"/>
    <x v="0"/>
    <x v="0"/>
    <x v="0"/>
    <x v="0"/>
    <x v="0"/>
    <x v="0"/>
    <x v="0"/>
    <x v="0"/>
  </r>
  <r>
    <x v="0"/>
    <x v="8"/>
    <x v="18"/>
    <x v="65"/>
    <x v="1"/>
    <n v="585.53"/>
    <n v="274.39"/>
    <n v="859.92"/>
    <n v="4"/>
    <n v="0"/>
    <n v="0"/>
    <n v="0"/>
    <x v="0"/>
    <x v="0"/>
    <x v="0"/>
    <x v="0"/>
    <x v="0"/>
    <x v="0"/>
    <x v="0"/>
    <x v="0"/>
    <x v="0"/>
    <x v="0"/>
  </r>
  <r>
    <x v="0"/>
    <x v="8"/>
    <x v="18"/>
    <x v="164"/>
    <x v="1"/>
    <n v="15312.59"/>
    <n v="13078.05"/>
    <n v="28390.639999999999"/>
    <n v="44"/>
    <e v="#N/A"/>
    <e v="#N/A"/>
    <n v="0"/>
    <x v="0"/>
    <x v="0"/>
    <x v="0"/>
    <x v="0"/>
    <x v="0"/>
    <x v="0"/>
    <x v="0"/>
    <x v="0"/>
    <x v="0"/>
    <x v="0"/>
  </r>
  <r>
    <x v="0"/>
    <x v="8"/>
    <x v="19"/>
    <x v="66"/>
    <x v="1"/>
    <n v="4743"/>
    <n v="455.78"/>
    <n v="5198.78"/>
    <n v="12"/>
    <n v="0"/>
    <n v="0"/>
    <n v="0"/>
    <x v="0"/>
    <x v="0"/>
    <x v="0"/>
    <x v="0"/>
    <x v="0"/>
    <x v="0"/>
    <x v="0"/>
    <x v="0"/>
    <x v="0"/>
    <x v="0"/>
  </r>
  <r>
    <x v="0"/>
    <x v="8"/>
    <x v="20"/>
    <x v="67"/>
    <x v="1"/>
    <n v="23176.15"/>
    <n v="17600.46"/>
    <n v="40776.61"/>
    <n v="83"/>
    <n v="0"/>
    <n v="0"/>
    <n v="0"/>
    <x v="0"/>
    <x v="0"/>
    <x v="0"/>
    <x v="0"/>
    <x v="0"/>
    <x v="0"/>
    <x v="0"/>
    <x v="0"/>
    <x v="0"/>
    <x v="0"/>
  </r>
  <r>
    <x v="0"/>
    <x v="8"/>
    <x v="20"/>
    <x v="68"/>
    <x v="1"/>
    <n v="18744.27"/>
    <n v="26563.54"/>
    <n v="45307.81"/>
    <n v="89"/>
    <n v="0"/>
    <n v="0"/>
    <n v="0"/>
    <x v="0"/>
    <x v="0"/>
    <x v="0"/>
    <x v="0"/>
    <x v="0"/>
    <x v="0"/>
    <x v="0"/>
    <x v="0"/>
    <x v="0"/>
    <x v="0"/>
  </r>
  <r>
    <x v="0"/>
    <x v="8"/>
    <x v="21"/>
    <x v="69"/>
    <x v="1"/>
    <n v="18694.03"/>
    <n v="20764.599999999999"/>
    <n v="39458.629999999997"/>
    <n v="114"/>
    <n v="31000"/>
    <n v="310000"/>
    <n v="1.27"/>
    <x v="0"/>
    <x v="0"/>
    <x v="0"/>
    <x v="0"/>
    <x v="0"/>
    <x v="0"/>
    <x v="0"/>
    <x v="0"/>
    <x v="0"/>
    <x v="0"/>
  </r>
  <r>
    <x v="0"/>
    <x v="8"/>
    <x v="21"/>
    <x v="70"/>
    <x v="1"/>
    <n v="24844.639999999999"/>
    <n v="12916.31"/>
    <n v="37760.949999999997"/>
    <n v="112"/>
    <n v="62000"/>
    <n v="620000"/>
    <n v="0.61"/>
    <x v="0"/>
    <x v="0"/>
    <x v="0"/>
    <x v="0"/>
    <x v="0"/>
    <x v="0"/>
    <x v="0"/>
    <x v="0"/>
    <x v="0"/>
    <x v="0"/>
  </r>
  <r>
    <x v="0"/>
    <x v="8"/>
    <x v="21"/>
    <x v="71"/>
    <x v="1"/>
    <n v="38694.410000000003"/>
    <n v="29742.9"/>
    <n v="68437.31"/>
    <n v="206"/>
    <n v="50623"/>
    <n v="506230"/>
    <n v="1.35"/>
    <x v="0"/>
    <x v="0"/>
    <x v="0"/>
    <x v="0"/>
    <x v="0"/>
    <x v="0"/>
    <x v="0"/>
    <x v="0"/>
    <x v="0"/>
    <x v="0"/>
  </r>
  <r>
    <x v="0"/>
    <x v="8"/>
    <x v="21"/>
    <x v="72"/>
    <x v="1"/>
    <n v="15985.06"/>
    <n v="16091.25"/>
    <n v="32076.309999999998"/>
    <n v="99"/>
    <n v="29977"/>
    <n v="299770"/>
    <n v="1.07"/>
    <x v="0"/>
    <x v="0"/>
    <x v="0"/>
    <x v="0"/>
    <x v="0"/>
    <x v="0"/>
    <x v="0"/>
    <x v="0"/>
    <x v="0"/>
    <x v="0"/>
  </r>
  <r>
    <x v="0"/>
    <x v="8"/>
    <x v="21"/>
    <x v="73"/>
    <x v="1"/>
    <n v="22454.06"/>
    <n v="29387.38"/>
    <n v="51841.440000000002"/>
    <n v="162"/>
    <n v="27900"/>
    <n v="279000"/>
    <n v="1.86"/>
    <x v="0"/>
    <x v="0"/>
    <x v="0"/>
    <x v="0"/>
    <x v="0"/>
    <x v="0"/>
    <x v="0"/>
    <x v="0"/>
    <x v="0"/>
    <x v="0"/>
  </r>
  <r>
    <x v="0"/>
    <x v="8"/>
    <x v="21"/>
    <x v="137"/>
    <x v="1"/>
    <n v="21497.75"/>
    <n v="24997.58"/>
    <n v="46495.33"/>
    <n v="143"/>
    <e v="#N/A"/>
    <e v="#N/A"/>
    <n v="0"/>
    <x v="0"/>
    <x v="0"/>
    <x v="0"/>
    <x v="0"/>
    <x v="0"/>
    <x v="0"/>
    <x v="0"/>
    <x v="0"/>
    <x v="0"/>
    <x v="0"/>
  </r>
  <r>
    <x v="0"/>
    <x v="8"/>
    <x v="21"/>
    <x v="142"/>
    <x v="1"/>
    <n v="4552.29"/>
    <n v="5833.68"/>
    <n v="10385.970000000001"/>
    <n v="32"/>
    <e v="#N/A"/>
    <e v="#N/A"/>
    <n v="0"/>
    <x v="0"/>
    <x v="0"/>
    <x v="0"/>
    <x v="0"/>
    <x v="0"/>
    <x v="0"/>
    <x v="0"/>
    <x v="0"/>
    <x v="0"/>
    <x v="0"/>
  </r>
  <r>
    <x v="0"/>
    <x v="8"/>
    <x v="22"/>
    <x v="74"/>
    <x v="1"/>
    <n v="4017.5"/>
    <n v="1166.6099999999999"/>
    <n v="5184.1099999999997"/>
    <n v="16"/>
    <n v="13423"/>
    <n v="134230"/>
    <n v="0.39"/>
    <x v="0"/>
    <x v="0"/>
    <x v="0"/>
    <x v="0"/>
    <x v="0"/>
    <x v="0"/>
    <x v="0"/>
    <x v="0"/>
    <x v="0"/>
    <x v="0"/>
  </r>
  <r>
    <x v="0"/>
    <x v="8"/>
    <x v="22"/>
    <x v="75"/>
    <x v="1"/>
    <n v="4174.24"/>
    <n v="2472.41"/>
    <n v="6646.65"/>
    <n v="20"/>
    <n v="14477"/>
    <n v="144770"/>
    <n v="0.46"/>
    <x v="0"/>
    <x v="0"/>
    <x v="0"/>
    <x v="0"/>
    <x v="0"/>
    <x v="0"/>
    <x v="0"/>
    <x v="0"/>
    <x v="0"/>
    <x v="0"/>
  </r>
  <r>
    <x v="0"/>
    <x v="8"/>
    <x v="22"/>
    <x v="121"/>
    <x v="1"/>
    <n v="5572.8"/>
    <n v="2096.4499999999998"/>
    <n v="7669.25"/>
    <n v="23"/>
    <e v="#N/A"/>
    <e v="#N/A"/>
    <n v="0"/>
    <x v="0"/>
    <x v="0"/>
    <x v="0"/>
    <x v="0"/>
    <x v="0"/>
    <x v="0"/>
    <x v="0"/>
    <x v="0"/>
    <x v="0"/>
    <x v="0"/>
  </r>
  <r>
    <x v="0"/>
    <x v="8"/>
    <x v="23"/>
    <x v="77"/>
    <x v="1"/>
    <n v="0"/>
    <n v="0"/>
    <n v="0"/>
    <n v="0"/>
    <n v="0"/>
    <n v="0"/>
    <n v="0"/>
    <x v="0"/>
    <x v="0"/>
    <x v="0"/>
    <x v="0"/>
    <x v="0"/>
    <x v="0"/>
    <x v="0"/>
    <x v="0"/>
    <x v="0"/>
    <x v="0"/>
  </r>
  <r>
    <x v="0"/>
    <x v="8"/>
    <x v="24"/>
    <x v="78"/>
    <x v="1"/>
    <n v="723.42"/>
    <n v="206.56"/>
    <n v="929.98"/>
    <n v="7"/>
    <n v="20677"/>
    <n v="144739"/>
    <n v="0.04"/>
    <x v="0"/>
    <x v="0"/>
    <x v="0"/>
    <x v="0"/>
    <x v="0"/>
    <x v="0"/>
    <x v="0"/>
    <x v="0"/>
    <x v="0"/>
    <x v="0"/>
  </r>
  <r>
    <x v="0"/>
    <x v="8"/>
    <x v="24"/>
    <x v="81"/>
    <x v="1"/>
    <n v="0"/>
    <n v="0"/>
    <n v="0"/>
    <n v="0"/>
    <n v="18600"/>
    <n v="130200"/>
    <n v="0"/>
    <x v="0"/>
    <x v="0"/>
    <x v="0"/>
    <x v="0"/>
    <x v="0"/>
    <x v="0"/>
    <x v="0"/>
    <x v="0"/>
    <x v="0"/>
    <x v="0"/>
  </r>
  <r>
    <x v="0"/>
    <x v="8"/>
    <x v="24"/>
    <x v="82"/>
    <x v="1"/>
    <n v="100.39"/>
    <n v="503.07"/>
    <n v="603.46"/>
    <n v="5"/>
    <n v="18600"/>
    <n v="130200"/>
    <n v="0.03"/>
    <x v="0"/>
    <x v="0"/>
    <x v="0"/>
    <x v="0"/>
    <x v="0"/>
    <x v="0"/>
    <x v="0"/>
    <x v="0"/>
    <x v="0"/>
    <x v="0"/>
  </r>
  <r>
    <x v="0"/>
    <x v="8"/>
    <x v="24"/>
    <x v="122"/>
    <x v="1"/>
    <n v="0"/>
    <n v="0"/>
    <n v="0"/>
    <n v="0"/>
    <e v="#N/A"/>
    <e v="#N/A"/>
    <n v="0"/>
    <x v="0"/>
    <x v="0"/>
    <x v="0"/>
    <x v="0"/>
    <x v="0"/>
    <x v="0"/>
    <x v="0"/>
    <x v="0"/>
    <x v="0"/>
    <x v="0"/>
  </r>
  <r>
    <x v="0"/>
    <x v="8"/>
    <x v="24"/>
    <x v="85"/>
    <x v="1"/>
    <n v="1112.5"/>
    <n v="140.80000000000001"/>
    <n v="1253.3"/>
    <n v="14"/>
    <n v="0"/>
    <n v="0"/>
    <n v="0"/>
    <x v="0"/>
    <x v="0"/>
    <x v="0"/>
    <x v="0"/>
    <x v="0"/>
    <x v="0"/>
    <x v="0"/>
    <x v="0"/>
    <x v="0"/>
    <x v="0"/>
  </r>
  <r>
    <x v="0"/>
    <x v="8"/>
    <x v="24"/>
    <x v="131"/>
    <x v="1"/>
    <n v="482.7"/>
    <n v="432"/>
    <n v="914.7"/>
    <n v="2"/>
    <e v="#N/A"/>
    <e v="#N/A"/>
    <n v="0"/>
    <x v="0"/>
    <x v="0"/>
    <x v="0"/>
    <x v="0"/>
    <x v="0"/>
    <x v="0"/>
    <x v="0"/>
    <x v="0"/>
    <x v="0"/>
    <x v="0"/>
  </r>
  <r>
    <x v="0"/>
    <x v="8"/>
    <x v="24"/>
    <x v="86"/>
    <x v="1"/>
    <n v="103.16"/>
    <n v="52.62"/>
    <n v="155.78"/>
    <n v="2"/>
    <n v="15500"/>
    <n v="108500"/>
    <n v="0.01"/>
    <x v="0"/>
    <x v="0"/>
    <x v="0"/>
    <x v="0"/>
    <x v="0"/>
    <x v="0"/>
    <x v="0"/>
    <x v="0"/>
    <x v="0"/>
    <x v="0"/>
  </r>
  <r>
    <x v="0"/>
    <x v="8"/>
    <x v="24"/>
    <x v="165"/>
    <x v="1"/>
    <n v="90"/>
    <n v="65.78"/>
    <n v="155.78"/>
    <n v="2"/>
    <e v="#N/A"/>
    <e v="#N/A"/>
    <n v="0"/>
    <x v="0"/>
    <x v="0"/>
    <x v="0"/>
    <x v="0"/>
    <x v="0"/>
    <x v="0"/>
    <x v="0"/>
    <x v="0"/>
    <x v="0"/>
    <x v="0"/>
  </r>
  <r>
    <x v="0"/>
    <x v="8"/>
    <x v="26"/>
    <x v="87"/>
    <x v="1"/>
    <n v="0"/>
    <n v="0"/>
    <n v="0"/>
    <n v="0"/>
    <n v="4650"/>
    <n v="32550"/>
    <n v="0"/>
    <x v="0"/>
    <x v="0"/>
    <x v="0"/>
    <x v="0"/>
    <x v="0"/>
    <x v="0"/>
    <x v="0"/>
    <x v="0"/>
    <x v="0"/>
    <x v="0"/>
  </r>
  <r>
    <x v="0"/>
    <x v="8"/>
    <x v="26"/>
    <x v="88"/>
    <x v="1"/>
    <n v="0"/>
    <n v="0"/>
    <n v="0"/>
    <n v="0"/>
    <n v="4650"/>
    <n v="32550"/>
    <n v="0"/>
    <x v="0"/>
    <x v="0"/>
    <x v="0"/>
    <x v="0"/>
    <x v="0"/>
    <x v="0"/>
    <x v="0"/>
    <x v="0"/>
    <x v="0"/>
    <x v="0"/>
  </r>
  <r>
    <x v="0"/>
    <x v="8"/>
    <x v="27"/>
    <x v="89"/>
    <x v="1"/>
    <n v="0"/>
    <n v="0"/>
    <n v="0"/>
    <n v="0"/>
    <n v="6727"/>
    <n v="47089"/>
    <n v="0"/>
    <x v="0"/>
    <x v="0"/>
    <x v="0"/>
    <x v="0"/>
    <x v="0"/>
    <x v="0"/>
    <x v="0"/>
    <x v="0"/>
    <x v="0"/>
    <x v="0"/>
  </r>
  <r>
    <x v="0"/>
    <x v="8"/>
    <x v="27"/>
    <x v="90"/>
    <x v="1"/>
    <n v="0"/>
    <n v="0"/>
    <n v="0"/>
    <n v="0"/>
    <n v="6727"/>
    <n v="47089"/>
    <n v="0"/>
    <x v="0"/>
    <x v="0"/>
    <x v="0"/>
    <x v="0"/>
    <x v="0"/>
    <x v="0"/>
    <x v="0"/>
    <x v="0"/>
    <x v="0"/>
    <x v="0"/>
  </r>
  <r>
    <x v="0"/>
    <x v="8"/>
    <x v="28"/>
    <x v="92"/>
    <x v="1"/>
    <n v="332.38"/>
    <n v="59.2"/>
    <n v="391.58"/>
    <n v="2"/>
    <n v="0"/>
    <n v="0"/>
    <n v="0"/>
    <x v="0"/>
    <x v="0"/>
    <x v="0"/>
    <x v="0"/>
    <x v="0"/>
    <x v="0"/>
    <x v="0"/>
    <x v="0"/>
    <x v="0"/>
    <x v="0"/>
  </r>
  <r>
    <x v="0"/>
    <x v="8"/>
    <x v="36"/>
    <x v="166"/>
    <x v="1"/>
    <n v="0"/>
    <n v="0"/>
    <n v="0"/>
    <n v="0"/>
    <e v="#N/A"/>
    <e v="#N/A"/>
    <n v="0"/>
    <x v="0"/>
    <x v="0"/>
    <x v="0"/>
    <x v="0"/>
    <x v="0"/>
    <x v="0"/>
    <x v="0"/>
    <x v="0"/>
    <x v="0"/>
    <x v="0"/>
  </r>
  <r>
    <x v="0"/>
    <x v="8"/>
    <x v="29"/>
    <x v="93"/>
    <x v="1"/>
    <n v="11288.25"/>
    <n v="17573.25"/>
    <n v="28861.5"/>
    <n v="121"/>
    <n v="0"/>
    <n v="0"/>
    <n v="0"/>
    <x v="0"/>
    <x v="0"/>
    <x v="0"/>
    <x v="0"/>
    <x v="0"/>
    <x v="0"/>
    <x v="0"/>
    <x v="0"/>
    <x v="0"/>
    <x v="0"/>
  </r>
  <r>
    <x v="0"/>
    <x v="8"/>
    <x v="29"/>
    <x v="94"/>
    <x v="1"/>
    <n v="13533.89"/>
    <n v="9223.94"/>
    <n v="22757.83"/>
    <n v="104"/>
    <n v="0"/>
    <n v="0"/>
    <n v="0"/>
    <x v="0"/>
    <x v="0"/>
    <x v="0"/>
    <x v="0"/>
    <x v="0"/>
    <x v="0"/>
    <x v="0"/>
    <x v="0"/>
    <x v="0"/>
    <x v="0"/>
  </r>
  <r>
    <x v="0"/>
    <x v="8"/>
    <x v="29"/>
    <x v="95"/>
    <x v="1"/>
    <n v="10385.06"/>
    <n v="18339.38"/>
    <n v="28724.440000000002"/>
    <n v="126"/>
    <n v="0"/>
    <n v="0"/>
    <n v="0"/>
    <x v="0"/>
    <x v="0"/>
    <x v="0"/>
    <x v="0"/>
    <x v="0"/>
    <x v="0"/>
    <x v="0"/>
    <x v="0"/>
    <x v="0"/>
    <x v="0"/>
  </r>
  <r>
    <x v="0"/>
    <x v="8"/>
    <x v="29"/>
    <x v="124"/>
    <x v="1"/>
    <n v="43088.2"/>
    <n v="58148.24"/>
    <n v="101236.44"/>
    <n v="311"/>
    <e v="#N/A"/>
    <e v="#N/A"/>
    <n v="0"/>
    <x v="0"/>
    <x v="0"/>
    <x v="0"/>
    <x v="0"/>
    <x v="0"/>
    <x v="0"/>
    <x v="0"/>
    <x v="0"/>
    <x v="0"/>
    <x v="0"/>
  </r>
  <r>
    <x v="0"/>
    <x v="8"/>
    <x v="29"/>
    <x v="96"/>
    <x v="1"/>
    <n v="33743.730000000003"/>
    <n v="34409.75"/>
    <n v="68153.48000000001"/>
    <n v="120"/>
    <n v="0"/>
    <n v="0"/>
    <n v="0"/>
    <x v="0"/>
    <x v="0"/>
    <x v="0"/>
    <x v="0"/>
    <x v="0"/>
    <x v="0"/>
    <x v="0"/>
    <x v="0"/>
    <x v="0"/>
    <x v="0"/>
  </r>
  <r>
    <x v="0"/>
    <x v="8"/>
    <x v="29"/>
    <x v="97"/>
    <x v="1"/>
    <n v="28701.919999999998"/>
    <n v="83852.899999999994"/>
    <n v="112554.81999999999"/>
    <n v="361"/>
    <n v="17577"/>
    <n v="175770"/>
    <n v="6.4"/>
    <x v="0"/>
    <x v="0"/>
    <x v="0"/>
    <x v="0"/>
    <x v="0"/>
    <x v="0"/>
    <x v="0"/>
    <x v="0"/>
    <x v="0"/>
    <x v="0"/>
  </r>
  <r>
    <x v="0"/>
    <x v="8"/>
    <x v="30"/>
    <x v="98"/>
    <x v="1"/>
    <n v="0"/>
    <n v="0"/>
    <n v="0"/>
    <n v="0"/>
    <n v="36177"/>
    <n v="253239"/>
    <n v="0"/>
    <x v="0"/>
    <x v="0"/>
    <x v="0"/>
    <x v="0"/>
    <x v="0"/>
    <x v="0"/>
    <x v="0"/>
    <x v="0"/>
    <x v="0"/>
    <x v="0"/>
  </r>
  <r>
    <x v="0"/>
    <x v="8"/>
    <x v="30"/>
    <x v="99"/>
    <x v="1"/>
    <n v="0"/>
    <n v="0"/>
    <n v="0"/>
    <n v="0"/>
    <n v="16027"/>
    <n v="112189"/>
    <n v="0"/>
    <x v="0"/>
    <x v="0"/>
    <x v="0"/>
    <x v="0"/>
    <x v="0"/>
    <x v="0"/>
    <x v="0"/>
    <x v="0"/>
    <x v="0"/>
    <x v="0"/>
  </r>
  <r>
    <x v="0"/>
    <x v="8"/>
    <x v="30"/>
    <x v="100"/>
    <x v="1"/>
    <n v="0"/>
    <n v="0"/>
    <n v="0"/>
    <n v="0"/>
    <n v="14477"/>
    <n v="101339"/>
    <n v="0"/>
    <x v="0"/>
    <x v="0"/>
    <x v="0"/>
    <x v="0"/>
    <x v="0"/>
    <x v="0"/>
    <x v="0"/>
    <x v="0"/>
    <x v="0"/>
    <x v="0"/>
  </r>
  <r>
    <x v="0"/>
    <x v="8"/>
    <x v="30"/>
    <x v="101"/>
    <x v="1"/>
    <n v="0"/>
    <n v="0"/>
    <n v="0"/>
    <n v="0"/>
    <n v="10323"/>
    <n v="72261"/>
    <n v="0"/>
    <x v="0"/>
    <x v="0"/>
    <x v="0"/>
    <x v="0"/>
    <x v="0"/>
    <x v="0"/>
    <x v="0"/>
    <x v="0"/>
    <x v="0"/>
    <x v="0"/>
  </r>
  <r>
    <x v="0"/>
    <x v="8"/>
    <x v="30"/>
    <x v="102"/>
    <x v="1"/>
    <n v="0"/>
    <n v="0"/>
    <n v="0"/>
    <n v="0"/>
    <n v="0"/>
    <n v="0"/>
    <n v="0"/>
    <x v="0"/>
    <x v="0"/>
    <x v="0"/>
    <x v="0"/>
    <x v="0"/>
    <x v="0"/>
    <x v="0"/>
    <x v="0"/>
    <x v="0"/>
    <x v="0"/>
  </r>
  <r>
    <x v="0"/>
    <x v="8"/>
    <x v="30"/>
    <x v="103"/>
    <x v="1"/>
    <n v="0"/>
    <n v="0"/>
    <n v="0"/>
    <n v="0"/>
    <n v="0"/>
    <n v="0"/>
    <n v="0"/>
    <x v="0"/>
    <x v="0"/>
    <x v="0"/>
    <x v="0"/>
    <x v="0"/>
    <x v="0"/>
    <x v="0"/>
    <x v="0"/>
    <x v="0"/>
    <x v="0"/>
  </r>
  <r>
    <x v="0"/>
    <x v="8"/>
    <x v="30"/>
    <x v="105"/>
    <x v="1"/>
    <n v="0"/>
    <n v="0"/>
    <n v="0"/>
    <n v="0"/>
    <n v="0"/>
    <n v="0"/>
    <n v="0"/>
    <x v="0"/>
    <x v="0"/>
    <x v="0"/>
    <x v="0"/>
    <x v="0"/>
    <x v="0"/>
    <x v="0"/>
    <x v="0"/>
    <x v="0"/>
    <x v="0"/>
  </r>
  <r>
    <x v="0"/>
    <x v="8"/>
    <x v="30"/>
    <x v="106"/>
    <x v="1"/>
    <n v="0"/>
    <n v="0"/>
    <n v="0"/>
    <n v="0"/>
    <n v="17050"/>
    <n v="119350"/>
    <n v="0"/>
    <x v="0"/>
    <x v="0"/>
    <x v="0"/>
    <x v="0"/>
    <x v="0"/>
    <x v="0"/>
    <x v="0"/>
    <x v="0"/>
    <x v="0"/>
    <x v="0"/>
  </r>
  <r>
    <x v="0"/>
    <x v="8"/>
    <x v="30"/>
    <x v="138"/>
    <x v="1"/>
    <n v="0"/>
    <n v="0"/>
    <n v="0"/>
    <n v="0"/>
    <e v="#N/A"/>
    <e v="#N/A"/>
    <n v="0"/>
    <x v="0"/>
    <x v="0"/>
    <x v="0"/>
    <x v="0"/>
    <x v="0"/>
    <x v="0"/>
    <x v="0"/>
    <x v="0"/>
    <x v="0"/>
    <x v="0"/>
  </r>
  <r>
    <x v="0"/>
    <x v="8"/>
    <x v="30"/>
    <x v="171"/>
    <x v="1"/>
    <n v="0"/>
    <n v="0"/>
    <n v="0"/>
    <n v="0"/>
    <e v="#N/A"/>
    <e v="#N/A"/>
    <n v="0"/>
    <x v="0"/>
    <x v="0"/>
    <x v="0"/>
    <x v="0"/>
    <x v="0"/>
    <x v="0"/>
    <x v="0"/>
    <x v="0"/>
    <x v="0"/>
    <x v="0"/>
  </r>
  <r>
    <x v="0"/>
    <x v="8"/>
    <x v="31"/>
    <x v="107"/>
    <x v="1"/>
    <n v="1606.62"/>
    <n v="982.11"/>
    <n v="2588.73"/>
    <n v="10"/>
    <n v="0"/>
    <n v="0"/>
    <n v="0"/>
    <x v="0"/>
    <x v="0"/>
    <x v="0"/>
    <x v="0"/>
    <x v="0"/>
    <x v="0"/>
    <x v="0"/>
    <x v="0"/>
    <x v="0"/>
    <x v="0"/>
  </r>
  <r>
    <x v="0"/>
    <x v="8"/>
    <x v="31"/>
    <x v="108"/>
    <x v="1"/>
    <n v="2588.1799999999998"/>
    <n v="820.4"/>
    <n v="3408.58"/>
    <n v="4"/>
    <n v="0"/>
    <n v="0"/>
    <n v="0"/>
    <x v="0"/>
    <x v="0"/>
    <x v="0"/>
    <x v="0"/>
    <x v="0"/>
    <x v="0"/>
    <x v="0"/>
    <x v="0"/>
    <x v="0"/>
    <x v="0"/>
  </r>
  <r>
    <x v="0"/>
    <x v="8"/>
    <x v="31"/>
    <x v="109"/>
    <x v="1"/>
    <n v="9714.35"/>
    <n v="15781.7"/>
    <n v="25496.050000000003"/>
    <n v="37"/>
    <n v="0"/>
    <n v="0"/>
    <n v="0"/>
    <x v="0"/>
    <x v="0"/>
    <x v="0"/>
    <x v="0"/>
    <x v="0"/>
    <x v="0"/>
    <x v="0"/>
    <x v="0"/>
    <x v="0"/>
    <x v="0"/>
  </r>
  <r>
    <x v="0"/>
    <x v="8"/>
    <x v="31"/>
    <x v="110"/>
    <x v="1"/>
    <n v="11421.73"/>
    <n v="13507.48"/>
    <n v="24929.21"/>
    <n v="53"/>
    <n v="0"/>
    <n v="0"/>
    <n v="0"/>
    <x v="0"/>
    <x v="0"/>
    <x v="0"/>
    <x v="0"/>
    <x v="0"/>
    <x v="0"/>
    <x v="0"/>
    <x v="0"/>
    <x v="0"/>
    <x v="0"/>
  </r>
  <r>
    <x v="0"/>
    <x v="8"/>
    <x v="31"/>
    <x v="111"/>
    <x v="1"/>
    <n v="2018.96"/>
    <n v="7128.53"/>
    <n v="9147.49"/>
    <n v="14"/>
    <n v="0"/>
    <n v="0"/>
    <n v="0"/>
    <x v="0"/>
    <x v="0"/>
    <x v="0"/>
    <x v="0"/>
    <x v="0"/>
    <x v="0"/>
    <x v="0"/>
    <x v="0"/>
    <x v="0"/>
    <x v="0"/>
  </r>
  <r>
    <x v="0"/>
    <x v="8"/>
    <x v="31"/>
    <x v="128"/>
    <x v="1"/>
    <n v="1369.8"/>
    <n v="0"/>
    <n v="1369.8"/>
    <n v="2"/>
    <e v="#N/A"/>
    <e v="#N/A"/>
    <n v="0"/>
    <x v="0"/>
    <x v="0"/>
    <x v="0"/>
    <x v="0"/>
    <x v="0"/>
    <x v="0"/>
    <x v="0"/>
    <x v="0"/>
    <x v="0"/>
    <x v="0"/>
  </r>
  <r>
    <x v="0"/>
    <x v="8"/>
    <x v="31"/>
    <x v="112"/>
    <x v="1"/>
    <n v="1827.69"/>
    <n v="9104.98"/>
    <n v="10932.67"/>
    <n v="20"/>
    <n v="13950"/>
    <n v="139500"/>
    <n v="0.78"/>
    <x v="0"/>
    <x v="0"/>
    <x v="0"/>
    <x v="0"/>
    <x v="0"/>
    <x v="0"/>
    <x v="0"/>
    <x v="0"/>
    <x v="0"/>
    <x v="0"/>
  </r>
  <r>
    <x v="0"/>
    <x v="8"/>
    <x v="32"/>
    <x v="113"/>
    <x v="1"/>
    <n v="0"/>
    <n v="0"/>
    <n v="0"/>
    <n v="0"/>
    <n v="5177"/>
    <n v="36239"/>
    <n v="0"/>
    <x v="0"/>
    <x v="0"/>
    <x v="0"/>
    <x v="0"/>
    <x v="0"/>
    <x v="0"/>
    <x v="0"/>
    <x v="0"/>
    <x v="0"/>
    <x v="0"/>
  </r>
  <r>
    <x v="0"/>
    <x v="8"/>
    <x v="32"/>
    <x v="114"/>
    <x v="1"/>
    <n v="0"/>
    <n v="0"/>
    <n v="0"/>
    <n v="0"/>
    <n v="31000"/>
    <n v="217000"/>
    <n v="0"/>
    <x v="0"/>
    <x v="0"/>
    <x v="0"/>
    <x v="0"/>
    <x v="0"/>
    <x v="0"/>
    <x v="0"/>
    <x v="0"/>
    <x v="0"/>
    <x v="0"/>
  </r>
  <r>
    <x v="0"/>
    <x v="8"/>
    <x v="32"/>
    <x v="115"/>
    <x v="1"/>
    <n v="0"/>
    <n v="0"/>
    <n v="0"/>
    <n v="0"/>
    <n v="0"/>
    <n v="0"/>
    <n v="0"/>
    <x v="0"/>
    <x v="0"/>
    <x v="0"/>
    <x v="0"/>
    <x v="0"/>
    <x v="0"/>
    <x v="0"/>
    <x v="0"/>
    <x v="0"/>
    <x v="0"/>
  </r>
  <r>
    <x v="0"/>
    <x v="8"/>
    <x v="32"/>
    <x v="116"/>
    <x v="1"/>
    <n v="0"/>
    <n v="0"/>
    <n v="0"/>
    <n v="0"/>
    <n v="0"/>
    <n v="0"/>
    <n v="0"/>
    <x v="0"/>
    <x v="0"/>
    <x v="0"/>
    <x v="0"/>
    <x v="0"/>
    <x v="0"/>
    <x v="0"/>
    <x v="0"/>
    <x v="0"/>
    <x v="0"/>
  </r>
  <r>
    <x v="0"/>
    <x v="8"/>
    <x v="32"/>
    <x v="132"/>
    <x v="1"/>
    <n v="0"/>
    <n v="0"/>
    <n v="0"/>
    <n v="0"/>
    <e v="#N/A"/>
    <e v="#N/A"/>
    <n v="0"/>
    <x v="0"/>
    <x v="0"/>
    <x v="0"/>
    <x v="0"/>
    <x v="0"/>
    <x v="0"/>
    <x v="0"/>
    <x v="0"/>
    <x v="0"/>
    <x v="0"/>
  </r>
  <r>
    <x v="0"/>
    <x v="8"/>
    <x v="33"/>
    <x v="117"/>
    <x v="1"/>
    <n v="0"/>
    <n v="0"/>
    <n v="0"/>
    <n v="0"/>
    <n v="0"/>
    <n v="0"/>
    <n v="0"/>
    <x v="0"/>
    <x v="0"/>
    <x v="0"/>
    <x v="0"/>
    <x v="0"/>
    <x v="0"/>
    <x v="0"/>
    <x v="0"/>
    <x v="0"/>
    <x v="0"/>
  </r>
  <r>
    <x v="0"/>
    <x v="8"/>
    <x v="33"/>
    <x v="118"/>
    <x v="1"/>
    <n v="0"/>
    <n v="0"/>
    <n v="0"/>
    <n v="0"/>
    <n v="0"/>
    <n v="0"/>
    <n v="0"/>
    <x v="0"/>
    <x v="0"/>
    <x v="0"/>
    <x v="0"/>
    <x v="0"/>
    <x v="0"/>
    <x v="0"/>
    <x v="0"/>
    <x v="0"/>
    <x v="0"/>
  </r>
  <r>
    <x v="0"/>
    <x v="8"/>
    <x v="33"/>
    <x v="143"/>
    <x v="1"/>
    <n v="0"/>
    <n v="0"/>
    <n v="0"/>
    <n v="0"/>
    <e v="#N/A"/>
    <e v="#N/A"/>
    <n v="0"/>
    <x v="0"/>
    <x v="0"/>
    <x v="0"/>
    <x v="0"/>
    <x v="0"/>
    <x v="0"/>
    <x v="0"/>
    <x v="0"/>
    <x v="0"/>
    <x v="0"/>
  </r>
  <r>
    <x v="0"/>
    <x v="8"/>
    <x v="0"/>
    <x v="0"/>
    <x v="2"/>
    <n v="1265.8499999999999"/>
    <n v="3460.92"/>
    <n v="4726.7700000000004"/>
    <n v="40"/>
    <n v="24475"/>
    <n v="171325"/>
    <n v="0.19"/>
    <x v="0"/>
    <x v="0"/>
    <x v="0"/>
    <x v="0"/>
    <x v="0"/>
    <x v="0"/>
    <x v="0"/>
    <x v="0"/>
    <x v="0"/>
    <x v="0"/>
  </r>
  <r>
    <x v="0"/>
    <x v="8"/>
    <x v="0"/>
    <x v="1"/>
    <x v="2"/>
    <n v="4889.55"/>
    <n v="4246.05"/>
    <n v="9135.6"/>
    <n v="75"/>
    <n v="24383"/>
    <n v="170681"/>
    <n v="0.37"/>
    <x v="0"/>
    <x v="0"/>
    <x v="0"/>
    <x v="0"/>
    <x v="0"/>
    <x v="0"/>
    <x v="0"/>
    <x v="0"/>
    <x v="0"/>
    <x v="0"/>
  </r>
  <r>
    <x v="0"/>
    <x v="8"/>
    <x v="0"/>
    <x v="3"/>
    <x v="2"/>
    <n v="4326.55"/>
    <n v="14515.49"/>
    <n v="18842.04"/>
    <n v="151"/>
    <n v="8437"/>
    <n v="59059"/>
    <n v="2.23"/>
    <x v="0"/>
    <x v="0"/>
    <x v="0"/>
    <x v="0"/>
    <x v="0"/>
    <x v="0"/>
    <x v="0"/>
    <x v="0"/>
    <x v="0"/>
    <x v="0"/>
  </r>
  <r>
    <x v="0"/>
    <x v="8"/>
    <x v="0"/>
    <x v="4"/>
    <x v="2"/>
    <n v="20465.61"/>
    <n v="11426.12"/>
    <n v="31891.730000000003"/>
    <n v="245"/>
    <n v="8437"/>
    <n v="59059"/>
    <n v="3.78"/>
    <x v="0"/>
    <x v="0"/>
    <x v="0"/>
    <x v="0"/>
    <x v="0"/>
    <x v="0"/>
    <x v="0"/>
    <x v="0"/>
    <x v="0"/>
    <x v="0"/>
  </r>
  <r>
    <x v="0"/>
    <x v="8"/>
    <x v="0"/>
    <x v="7"/>
    <x v="2"/>
    <n v="17346.46"/>
    <n v="4113.7299999999996"/>
    <n v="21460.19"/>
    <n v="164"/>
    <n v="5821"/>
    <n v="40747"/>
    <n v="3.69"/>
    <x v="0"/>
    <x v="0"/>
    <x v="0"/>
    <x v="0"/>
    <x v="0"/>
    <x v="0"/>
    <x v="0"/>
    <x v="0"/>
    <x v="0"/>
    <x v="0"/>
  </r>
  <r>
    <x v="0"/>
    <x v="8"/>
    <x v="0"/>
    <x v="8"/>
    <x v="2"/>
    <n v="10828.15"/>
    <n v="17719.79"/>
    <n v="28547.940000000002"/>
    <n v="228"/>
    <n v="0"/>
    <n v="0"/>
    <n v="0"/>
    <x v="0"/>
    <x v="0"/>
    <x v="0"/>
    <x v="0"/>
    <x v="0"/>
    <x v="0"/>
    <x v="0"/>
    <x v="0"/>
    <x v="0"/>
    <x v="0"/>
  </r>
  <r>
    <x v="0"/>
    <x v="8"/>
    <x v="0"/>
    <x v="119"/>
    <x v="2"/>
    <n v="3504.6"/>
    <n v="15525.39"/>
    <n v="19029.989999999998"/>
    <n v="178"/>
    <e v="#N/A"/>
    <e v="#N/A"/>
    <n v="0"/>
    <x v="0"/>
    <x v="0"/>
    <x v="0"/>
    <x v="0"/>
    <x v="0"/>
    <x v="0"/>
    <x v="0"/>
    <x v="0"/>
    <x v="0"/>
    <x v="0"/>
  </r>
  <r>
    <x v="0"/>
    <x v="8"/>
    <x v="0"/>
    <x v="134"/>
    <x v="2"/>
    <n v="19486.27"/>
    <n v="23132.85"/>
    <n v="42619.119999999995"/>
    <n v="317"/>
    <e v="#N/A"/>
    <e v="#N/A"/>
    <n v="0"/>
    <x v="0"/>
    <x v="0"/>
    <x v="0"/>
    <x v="0"/>
    <x v="0"/>
    <x v="0"/>
    <x v="0"/>
    <x v="0"/>
    <x v="0"/>
    <x v="0"/>
  </r>
  <r>
    <x v="0"/>
    <x v="8"/>
    <x v="0"/>
    <x v="135"/>
    <x v="2"/>
    <n v="25712.93"/>
    <n v="15058.93"/>
    <n v="40771.86"/>
    <n v="320"/>
    <e v="#N/A"/>
    <e v="#N/A"/>
    <n v="0"/>
    <x v="0"/>
    <x v="0"/>
    <x v="0"/>
    <x v="0"/>
    <x v="0"/>
    <x v="0"/>
    <x v="0"/>
    <x v="0"/>
    <x v="0"/>
    <x v="0"/>
  </r>
  <r>
    <x v="0"/>
    <x v="8"/>
    <x v="0"/>
    <x v="144"/>
    <x v="2"/>
    <n v="21531.1"/>
    <n v="8922.66"/>
    <n v="30453.759999999998"/>
    <n v="242"/>
    <e v="#N/A"/>
    <e v="#N/A"/>
    <n v="0"/>
    <x v="0"/>
    <x v="0"/>
    <x v="0"/>
    <x v="0"/>
    <x v="0"/>
    <x v="0"/>
    <x v="0"/>
    <x v="0"/>
    <x v="0"/>
    <x v="0"/>
  </r>
  <r>
    <x v="0"/>
    <x v="8"/>
    <x v="0"/>
    <x v="167"/>
    <x v="2"/>
    <n v="0"/>
    <n v="0"/>
    <n v="0"/>
    <n v="0"/>
    <e v="#N/A"/>
    <e v="#N/A"/>
    <n v="0"/>
    <x v="0"/>
    <x v="0"/>
    <x v="0"/>
    <x v="0"/>
    <x v="0"/>
    <x v="0"/>
    <x v="0"/>
    <x v="0"/>
    <x v="0"/>
    <x v="0"/>
  </r>
  <r>
    <x v="0"/>
    <x v="8"/>
    <x v="0"/>
    <x v="151"/>
    <x v="2"/>
    <n v="0"/>
    <n v="0"/>
    <n v="0"/>
    <n v="0"/>
    <e v="#N/A"/>
    <e v="#N/A"/>
    <n v="0"/>
    <x v="0"/>
    <x v="0"/>
    <x v="0"/>
    <x v="0"/>
    <x v="0"/>
    <x v="0"/>
    <x v="0"/>
    <x v="0"/>
    <x v="0"/>
    <x v="0"/>
  </r>
  <r>
    <x v="0"/>
    <x v="8"/>
    <x v="1"/>
    <x v="9"/>
    <x v="2"/>
    <n v="20895.2"/>
    <n v="20007.43"/>
    <n v="40902.630000000005"/>
    <n v="308"/>
    <n v="0"/>
    <n v="0"/>
    <n v="0"/>
    <x v="0"/>
    <x v="0"/>
    <x v="0"/>
    <x v="0"/>
    <x v="0"/>
    <x v="0"/>
    <x v="0"/>
    <x v="0"/>
    <x v="0"/>
    <x v="0"/>
  </r>
  <r>
    <x v="0"/>
    <x v="8"/>
    <x v="1"/>
    <x v="10"/>
    <x v="2"/>
    <n v="13639.77"/>
    <n v="27899.1"/>
    <n v="41538.869999999995"/>
    <n v="296"/>
    <n v="44423"/>
    <n v="310961"/>
    <n v="0.94"/>
    <x v="0"/>
    <x v="0"/>
    <x v="0"/>
    <x v="0"/>
    <x v="0"/>
    <x v="0"/>
    <x v="0"/>
    <x v="0"/>
    <x v="0"/>
    <x v="0"/>
  </r>
  <r>
    <x v="0"/>
    <x v="8"/>
    <x v="1"/>
    <x v="78"/>
    <x v="2"/>
    <n v="0"/>
    <n v="0"/>
    <n v="0"/>
    <n v="0"/>
    <n v="20677"/>
    <n v="144739"/>
    <n v="0"/>
    <x v="0"/>
    <x v="0"/>
    <x v="0"/>
    <x v="0"/>
    <x v="0"/>
    <x v="0"/>
    <x v="0"/>
    <x v="0"/>
    <x v="0"/>
    <x v="0"/>
  </r>
  <r>
    <x v="0"/>
    <x v="8"/>
    <x v="1"/>
    <x v="11"/>
    <x v="2"/>
    <n v="0"/>
    <n v="115.11"/>
    <n v="115.11"/>
    <n v="1"/>
    <n v="31000"/>
    <n v="217000"/>
    <n v="0"/>
    <x v="0"/>
    <x v="0"/>
    <x v="0"/>
    <x v="0"/>
    <x v="0"/>
    <x v="0"/>
    <x v="0"/>
    <x v="0"/>
    <x v="0"/>
    <x v="0"/>
  </r>
  <r>
    <x v="0"/>
    <x v="8"/>
    <x v="1"/>
    <x v="12"/>
    <x v="2"/>
    <n v="22699.040000000001"/>
    <n v="13077.83"/>
    <n v="35776.870000000003"/>
    <n v="176"/>
    <n v="0"/>
    <n v="0"/>
    <n v="0"/>
    <x v="0"/>
    <x v="0"/>
    <x v="0"/>
    <x v="0"/>
    <x v="0"/>
    <x v="0"/>
    <x v="0"/>
    <x v="0"/>
    <x v="0"/>
    <x v="0"/>
  </r>
  <r>
    <x v="0"/>
    <x v="8"/>
    <x v="1"/>
    <x v="13"/>
    <x v="2"/>
    <n v="0"/>
    <n v="0"/>
    <n v="0"/>
    <n v="0"/>
    <n v="0"/>
    <n v="0"/>
    <n v="0"/>
    <x v="0"/>
    <x v="0"/>
    <x v="0"/>
    <x v="0"/>
    <x v="0"/>
    <x v="0"/>
    <x v="0"/>
    <x v="0"/>
    <x v="0"/>
    <x v="0"/>
  </r>
  <r>
    <x v="0"/>
    <x v="8"/>
    <x v="1"/>
    <x v="126"/>
    <x v="2"/>
    <n v="0"/>
    <n v="0"/>
    <n v="0"/>
    <n v="0"/>
    <n v="18600"/>
    <n v="130200"/>
    <n v="0"/>
    <x v="0"/>
    <x v="0"/>
    <x v="0"/>
    <x v="0"/>
    <x v="0"/>
    <x v="0"/>
    <x v="0"/>
    <x v="0"/>
    <x v="0"/>
    <x v="0"/>
  </r>
  <r>
    <x v="0"/>
    <x v="8"/>
    <x v="1"/>
    <x v="14"/>
    <x v="2"/>
    <n v="4630.0200000000004"/>
    <n v="7052.5"/>
    <n v="11682.52"/>
    <n v="103"/>
    <n v="29977"/>
    <n v="209839"/>
    <n v="0.39"/>
    <x v="0"/>
    <x v="0"/>
    <x v="0"/>
    <x v="0"/>
    <x v="0"/>
    <x v="0"/>
    <x v="0"/>
    <x v="0"/>
    <x v="0"/>
    <x v="0"/>
  </r>
  <r>
    <x v="0"/>
    <x v="8"/>
    <x v="1"/>
    <x v="15"/>
    <x v="2"/>
    <n v="853.77"/>
    <n v="579.54"/>
    <n v="1433.31"/>
    <n v="13"/>
    <n v="0"/>
    <n v="0"/>
    <n v="0"/>
    <x v="0"/>
    <x v="0"/>
    <x v="0"/>
    <x v="0"/>
    <x v="0"/>
    <x v="0"/>
    <x v="0"/>
    <x v="0"/>
    <x v="0"/>
    <x v="0"/>
  </r>
  <r>
    <x v="0"/>
    <x v="8"/>
    <x v="1"/>
    <x v="146"/>
    <x v="2"/>
    <n v="3363.24"/>
    <n v="1174.31"/>
    <n v="4537.5499999999993"/>
    <n v="30"/>
    <e v="#N/A"/>
    <e v="#N/A"/>
    <n v="0"/>
    <x v="0"/>
    <x v="0"/>
    <x v="0"/>
    <x v="0"/>
    <x v="0"/>
    <x v="0"/>
    <x v="0"/>
    <x v="0"/>
    <x v="0"/>
    <x v="0"/>
  </r>
  <r>
    <x v="0"/>
    <x v="8"/>
    <x v="1"/>
    <x v="168"/>
    <x v="2"/>
    <n v="0"/>
    <n v="0"/>
    <n v="0"/>
    <n v="0"/>
    <e v="#N/A"/>
    <e v="#N/A"/>
    <n v="0"/>
    <x v="0"/>
    <x v="0"/>
    <x v="0"/>
    <x v="0"/>
    <x v="0"/>
    <x v="0"/>
    <x v="0"/>
    <x v="0"/>
    <x v="0"/>
    <x v="0"/>
  </r>
  <r>
    <x v="0"/>
    <x v="8"/>
    <x v="2"/>
    <x v="16"/>
    <x v="2"/>
    <n v="119829.9"/>
    <n v="154328.79999999999"/>
    <n v="274158.69999999995"/>
    <n v="1903"/>
    <n v="43400"/>
    <n v="303800"/>
    <n v="6.32"/>
    <x v="0"/>
    <x v="0"/>
    <x v="0"/>
    <x v="0"/>
    <x v="0"/>
    <x v="0"/>
    <x v="0"/>
    <x v="0"/>
    <x v="0"/>
    <x v="0"/>
  </r>
  <r>
    <x v="0"/>
    <x v="8"/>
    <x v="2"/>
    <x v="17"/>
    <x v="2"/>
    <n v="63854.46"/>
    <n v="160385.60000000001"/>
    <n v="224240.06"/>
    <n v="1720"/>
    <n v="39277"/>
    <n v="274939"/>
    <n v="5.71"/>
    <x v="0"/>
    <x v="0"/>
    <x v="0"/>
    <x v="0"/>
    <x v="0"/>
    <x v="0"/>
    <x v="0"/>
    <x v="0"/>
    <x v="0"/>
    <x v="0"/>
  </r>
  <r>
    <x v="0"/>
    <x v="8"/>
    <x v="2"/>
    <x v="18"/>
    <x v="2"/>
    <n v="67983.350000000006"/>
    <n v="145189.70000000001"/>
    <n v="213173.05000000002"/>
    <n v="1478"/>
    <n v="0"/>
    <n v="0"/>
    <n v="0"/>
    <x v="0"/>
    <x v="0"/>
    <x v="0"/>
    <x v="0"/>
    <x v="0"/>
    <x v="0"/>
    <x v="0"/>
    <x v="0"/>
    <x v="0"/>
    <x v="0"/>
  </r>
  <r>
    <x v="0"/>
    <x v="8"/>
    <x v="3"/>
    <x v="19"/>
    <x v="2"/>
    <n v="6471.89"/>
    <n v="12801.8"/>
    <n v="19273.689999999999"/>
    <n v="179"/>
    <n v="31000"/>
    <n v="310000"/>
    <n v="0.62"/>
    <x v="0"/>
    <x v="0"/>
    <x v="0"/>
    <x v="0"/>
    <x v="0"/>
    <x v="0"/>
    <x v="0"/>
    <x v="0"/>
    <x v="0"/>
    <x v="0"/>
  </r>
  <r>
    <x v="0"/>
    <x v="8"/>
    <x v="3"/>
    <x v="20"/>
    <x v="2"/>
    <n v="3578.57"/>
    <n v="1749.95"/>
    <n v="5328.52"/>
    <n v="67"/>
    <n v="0"/>
    <n v="0"/>
    <n v="0"/>
    <x v="0"/>
    <x v="0"/>
    <x v="0"/>
    <x v="0"/>
    <x v="0"/>
    <x v="0"/>
    <x v="0"/>
    <x v="0"/>
    <x v="0"/>
    <x v="0"/>
  </r>
  <r>
    <x v="0"/>
    <x v="8"/>
    <x v="3"/>
    <x v="21"/>
    <x v="2"/>
    <n v="24011.37"/>
    <n v="56948.17"/>
    <n v="80959.539999999994"/>
    <n v="656"/>
    <n v="62000"/>
    <n v="620000"/>
    <n v="1.31"/>
    <x v="0"/>
    <x v="0"/>
    <x v="0"/>
    <x v="0"/>
    <x v="0"/>
    <x v="0"/>
    <x v="0"/>
    <x v="0"/>
    <x v="0"/>
    <x v="0"/>
  </r>
  <r>
    <x v="0"/>
    <x v="8"/>
    <x v="3"/>
    <x v="147"/>
    <x v="2"/>
    <n v="2909.59"/>
    <n v="4386.1899999999996"/>
    <n v="7295.78"/>
    <n v="75"/>
    <e v="#N/A"/>
    <e v="#N/A"/>
    <n v="0"/>
    <x v="0"/>
    <x v="0"/>
    <x v="0"/>
    <x v="0"/>
    <x v="0"/>
    <x v="0"/>
    <x v="0"/>
    <x v="0"/>
    <x v="0"/>
    <x v="0"/>
  </r>
  <r>
    <x v="0"/>
    <x v="8"/>
    <x v="4"/>
    <x v="23"/>
    <x v="2"/>
    <n v="0"/>
    <n v="0"/>
    <n v="0"/>
    <n v="0"/>
    <n v="12710"/>
    <n v="88970"/>
    <n v="0"/>
    <x v="0"/>
    <x v="0"/>
    <x v="0"/>
    <x v="0"/>
    <x v="0"/>
    <x v="0"/>
    <x v="0"/>
    <x v="0"/>
    <x v="0"/>
    <x v="0"/>
  </r>
  <r>
    <x v="0"/>
    <x v="8"/>
    <x v="4"/>
    <x v="24"/>
    <x v="2"/>
    <n v="0"/>
    <n v="0"/>
    <n v="0"/>
    <n v="0"/>
    <n v="11377"/>
    <n v="79639"/>
    <n v="0"/>
    <x v="0"/>
    <x v="0"/>
    <x v="0"/>
    <x v="0"/>
    <x v="0"/>
    <x v="0"/>
    <x v="0"/>
    <x v="0"/>
    <x v="0"/>
    <x v="0"/>
  </r>
  <r>
    <x v="0"/>
    <x v="8"/>
    <x v="4"/>
    <x v="154"/>
    <x v="2"/>
    <n v="0"/>
    <n v="0"/>
    <n v="0"/>
    <n v="0"/>
    <e v="#N/A"/>
    <e v="#N/A"/>
    <n v="0"/>
    <x v="0"/>
    <x v="0"/>
    <x v="0"/>
    <x v="0"/>
    <x v="0"/>
    <x v="0"/>
    <x v="0"/>
    <x v="0"/>
    <x v="0"/>
    <x v="0"/>
  </r>
  <r>
    <x v="0"/>
    <x v="8"/>
    <x v="4"/>
    <x v="155"/>
    <x v="2"/>
    <n v="0"/>
    <n v="0"/>
    <n v="0"/>
    <n v="0"/>
    <e v="#N/A"/>
    <e v="#N/A"/>
    <n v="0"/>
    <x v="0"/>
    <x v="0"/>
    <x v="0"/>
    <x v="0"/>
    <x v="0"/>
    <x v="0"/>
    <x v="0"/>
    <x v="0"/>
    <x v="0"/>
    <x v="0"/>
  </r>
  <r>
    <x v="0"/>
    <x v="8"/>
    <x v="4"/>
    <x v="120"/>
    <x v="2"/>
    <n v="0"/>
    <n v="0"/>
    <n v="0"/>
    <n v="0"/>
    <e v="#N/A"/>
    <e v="#N/A"/>
    <n v="0"/>
    <x v="0"/>
    <x v="0"/>
    <x v="0"/>
    <x v="0"/>
    <x v="0"/>
    <x v="0"/>
    <x v="0"/>
    <x v="0"/>
    <x v="0"/>
    <x v="0"/>
  </r>
  <r>
    <x v="0"/>
    <x v="8"/>
    <x v="4"/>
    <x v="127"/>
    <x v="2"/>
    <n v="0"/>
    <n v="0"/>
    <n v="0"/>
    <n v="0"/>
    <e v="#N/A"/>
    <e v="#N/A"/>
    <n v="0"/>
    <x v="0"/>
    <x v="0"/>
    <x v="0"/>
    <x v="0"/>
    <x v="0"/>
    <x v="0"/>
    <x v="0"/>
    <x v="0"/>
    <x v="0"/>
    <x v="0"/>
  </r>
  <r>
    <x v="0"/>
    <x v="8"/>
    <x v="4"/>
    <x v="148"/>
    <x v="2"/>
    <n v="0"/>
    <n v="0"/>
    <n v="0"/>
    <n v="0"/>
    <e v="#N/A"/>
    <e v="#N/A"/>
    <n v="0"/>
    <x v="0"/>
    <x v="0"/>
    <x v="0"/>
    <x v="0"/>
    <x v="0"/>
    <x v="0"/>
    <x v="0"/>
    <x v="0"/>
    <x v="0"/>
    <x v="0"/>
  </r>
  <r>
    <x v="0"/>
    <x v="8"/>
    <x v="4"/>
    <x v="136"/>
    <x v="2"/>
    <n v="0"/>
    <n v="0"/>
    <n v="0"/>
    <n v="0"/>
    <e v="#N/A"/>
    <e v="#N/A"/>
    <n v="0"/>
    <x v="0"/>
    <x v="0"/>
    <x v="0"/>
    <x v="0"/>
    <x v="0"/>
    <x v="0"/>
    <x v="0"/>
    <x v="0"/>
    <x v="0"/>
    <x v="0"/>
  </r>
  <r>
    <x v="0"/>
    <x v="8"/>
    <x v="4"/>
    <x v="156"/>
    <x v="2"/>
    <n v="0"/>
    <n v="0"/>
    <n v="0"/>
    <n v="0"/>
    <e v="#N/A"/>
    <e v="#N/A"/>
    <n v="0"/>
    <x v="0"/>
    <x v="0"/>
    <x v="0"/>
    <x v="0"/>
    <x v="0"/>
    <x v="0"/>
    <x v="0"/>
    <x v="0"/>
    <x v="0"/>
    <x v="0"/>
  </r>
  <r>
    <x v="0"/>
    <x v="8"/>
    <x v="4"/>
    <x v="157"/>
    <x v="2"/>
    <n v="0"/>
    <n v="0"/>
    <n v="0"/>
    <n v="0"/>
    <e v="#N/A"/>
    <e v="#N/A"/>
    <n v="0"/>
    <x v="0"/>
    <x v="0"/>
    <x v="0"/>
    <x v="0"/>
    <x v="0"/>
    <x v="0"/>
    <x v="0"/>
    <x v="0"/>
    <x v="0"/>
    <x v="0"/>
  </r>
  <r>
    <x v="0"/>
    <x v="8"/>
    <x v="4"/>
    <x v="158"/>
    <x v="2"/>
    <n v="0"/>
    <n v="0"/>
    <n v="0"/>
    <n v="0"/>
    <e v="#N/A"/>
    <e v="#N/A"/>
    <n v="0"/>
    <x v="0"/>
    <x v="0"/>
    <x v="0"/>
    <x v="0"/>
    <x v="0"/>
    <x v="0"/>
    <x v="0"/>
    <x v="0"/>
    <x v="0"/>
    <x v="0"/>
  </r>
  <r>
    <x v="0"/>
    <x v="8"/>
    <x v="4"/>
    <x v="159"/>
    <x v="2"/>
    <n v="0"/>
    <n v="0"/>
    <n v="0"/>
    <n v="0"/>
    <e v="#N/A"/>
    <e v="#N/A"/>
    <n v="0"/>
    <x v="0"/>
    <x v="0"/>
    <x v="0"/>
    <x v="0"/>
    <x v="0"/>
    <x v="0"/>
    <x v="0"/>
    <x v="0"/>
    <x v="0"/>
    <x v="0"/>
  </r>
  <r>
    <x v="0"/>
    <x v="8"/>
    <x v="4"/>
    <x v="160"/>
    <x v="2"/>
    <n v="0"/>
    <n v="0"/>
    <n v="0"/>
    <n v="0"/>
    <e v="#N/A"/>
    <e v="#N/A"/>
    <n v="0"/>
    <x v="0"/>
    <x v="0"/>
    <x v="0"/>
    <x v="0"/>
    <x v="0"/>
    <x v="0"/>
    <x v="0"/>
    <x v="0"/>
    <x v="0"/>
    <x v="0"/>
  </r>
  <r>
    <x v="0"/>
    <x v="8"/>
    <x v="4"/>
    <x v="169"/>
    <x v="2"/>
    <n v="0"/>
    <n v="0"/>
    <n v="0"/>
    <n v="0"/>
    <e v="#N/A"/>
    <e v="#N/A"/>
    <n v="0"/>
    <x v="0"/>
    <x v="0"/>
    <x v="0"/>
    <x v="0"/>
    <x v="0"/>
    <x v="0"/>
    <x v="0"/>
    <x v="0"/>
    <x v="0"/>
    <x v="0"/>
  </r>
  <r>
    <x v="0"/>
    <x v="8"/>
    <x v="5"/>
    <x v="25"/>
    <x v="2"/>
    <n v="0"/>
    <n v="566.15"/>
    <n v="566.15"/>
    <n v="6"/>
    <n v="0"/>
    <n v="0"/>
    <n v="0"/>
    <x v="0"/>
    <x v="0"/>
    <x v="0"/>
    <x v="0"/>
    <x v="0"/>
    <x v="0"/>
    <x v="0"/>
    <x v="0"/>
    <x v="0"/>
    <x v="0"/>
  </r>
  <r>
    <x v="0"/>
    <x v="8"/>
    <x v="5"/>
    <x v="26"/>
    <x v="2"/>
    <n v="0"/>
    <n v="0"/>
    <n v="0"/>
    <n v="0"/>
    <n v="0"/>
    <n v="0"/>
    <n v="0"/>
    <x v="0"/>
    <x v="0"/>
    <x v="0"/>
    <x v="0"/>
    <x v="0"/>
    <x v="0"/>
    <x v="0"/>
    <x v="0"/>
    <x v="0"/>
    <x v="0"/>
  </r>
  <r>
    <x v="0"/>
    <x v="8"/>
    <x v="5"/>
    <x v="27"/>
    <x v="2"/>
    <n v="37.979999999999997"/>
    <n v="839.42"/>
    <n v="877.4"/>
    <n v="8"/>
    <n v="16523"/>
    <n v="165230"/>
    <n v="0.05"/>
    <x v="0"/>
    <x v="0"/>
    <x v="0"/>
    <x v="0"/>
    <x v="0"/>
    <x v="0"/>
    <x v="0"/>
    <x v="0"/>
    <x v="0"/>
    <x v="0"/>
  </r>
  <r>
    <x v="0"/>
    <x v="8"/>
    <x v="5"/>
    <x v="29"/>
    <x v="2"/>
    <n v="9.8699999999999992"/>
    <n v="39.47"/>
    <n v="49.339999999999996"/>
    <n v="1"/>
    <n v="0"/>
    <n v="0"/>
    <n v="0"/>
    <x v="0"/>
    <x v="0"/>
    <x v="0"/>
    <x v="0"/>
    <x v="0"/>
    <x v="0"/>
    <x v="0"/>
    <x v="0"/>
    <x v="0"/>
    <x v="0"/>
  </r>
  <r>
    <x v="0"/>
    <x v="8"/>
    <x v="6"/>
    <x v="30"/>
    <x v="2"/>
    <n v="5829.21"/>
    <n v="14385.81"/>
    <n v="20215.02"/>
    <n v="163"/>
    <n v="0"/>
    <n v="0"/>
    <n v="0"/>
    <x v="0"/>
    <x v="0"/>
    <x v="0"/>
    <x v="0"/>
    <x v="0"/>
    <x v="0"/>
    <x v="0"/>
    <x v="0"/>
    <x v="0"/>
    <x v="0"/>
  </r>
  <r>
    <x v="0"/>
    <x v="8"/>
    <x v="6"/>
    <x v="31"/>
    <x v="2"/>
    <n v="7734.34"/>
    <n v="12035.84"/>
    <n v="19770.18"/>
    <n v="145"/>
    <n v="34100"/>
    <n v="238700"/>
    <n v="0.57999999999999996"/>
    <x v="0"/>
    <x v="0"/>
    <x v="0"/>
    <x v="0"/>
    <x v="0"/>
    <x v="0"/>
    <x v="0"/>
    <x v="0"/>
    <x v="0"/>
    <x v="0"/>
  </r>
  <r>
    <x v="0"/>
    <x v="8"/>
    <x v="6"/>
    <x v="32"/>
    <x v="2"/>
    <n v="20505.98"/>
    <n v="36232.71"/>
    <n v="56738.69"/>
    <n v="427"/>
    <n v="17577"/>
    <n v="123039"/>
    <n v="3.23"/>
    <x v="0"/>
    <x v="0"/>
    <x v="0"/>
    <x v="0"/>
    <x v="0"/>
    <x v="0"/>
    <x v="0"/>
    <x v="0"/>
    <x v="0"/>
    <x v="0"/>
  </r>
  <r>
    <x v="0"/>
    <x v="8"/>
    <x v="6"/>
    <x v="33"/>
    <x v="2"/>
    <n v="4778.2"/>
    <n v="6407.74"/>
    <n v="11185.939999999999"/>
    <n v="85"/>
    <n v="0"/>
    <n v="0"/>
    <n v="0"/>
    <x v="0"/>
    <x v="0"/>
    <x v="0"/>
    <x v="0"/>
    <x v="0"/>
    <x v="0"/>
    <x v="0"/>
    <x v="0"/>
    <x v="0"/>
    <x v="0"/>
  </r>
  <r>
    <x v="0"/>
    <x v="8"/>
    <x v="6"/>
    <x v="140"/>
    <x v="2"/>
    <n v="127.42"/>
    <n v="2464.08"/>
    <n v="2591.5"/>
    <n v="22"/>
    <e v="#N/A"/>
    <e v="#N/A"/>
    <n v="0"/>
    <x v="0"/>
    <x v="0"/>
    <x v="0"/>
    <x v="0"/>
    <x v="0"/>
    <x v="0"/>
    <x v="0"/>
    <x v="0"/>
    <x v="0"/>
    <x v="0"/>
  </r>
  <r>
    <x v="0"/>
    <x v="8"/>
    <x v="7"/>
    <x v="34"/>
    <x v="2"/>
    <n v="20919.009999999998"/>
    <n v="43390.28"/>
    <n v="64309.289999999994"/>
    <n v="507"/>
    <n v="67177"/>
    <n v="470239"/>
    <n v="0.96"/>
    <x v="0"/>
    <x v="0"/>
    <x v="0"/>
    <x v="0"/>
    <x v="0"/>
    <x v="0"/>
    <x v="0"/>
    <x v="0"/>
    <x v="0"/>
    <x v="0"/>
  </r>
  <r>
    <x v="0"/>
    <x v="8"/>
    <x v="8"/>
    <x v="35"/>
    <x v="2"/>
    <n v="6136.45"/>
    <n v="5715.8"/>
    <n v="11852.25"/>
    <n v="70"/>
    <n v="0"/>
    <n v="0"/>
    <n v="0"/>
    <x v="0"/>
    <x v="0"/>
    <x v="0"/>
    <x v="0"/>
    <x v="0"/>
    <x v="0"/>
    <x v="0"/>
    <x v="0"/>
    <x v="0"/>
    <x v="0"/>
  </r>
  <r>
    <x v="0"/>
    <x v="8"/>
    <x v="8"/>
    <x v="36"/>
    <x v="2"/>
    <n v="23989.040000000001"/>
    <n v="21923.25"/>
    <n v="45912.29"/>
    <n v="310"/>
    <n v="0"/>
    <n v="0"/>
    <n v="0"/>
    <x v="0"/>
    <x v="0"/>
    <x v="0"/>
    <x v="0"/>
    <x v="0"/>
    <x v="0"/>
    <x v="0"/>
    <x v="0"/>
    <x v="0"/>
    <x v="0"/>
  </r>
  <r>
    <x v="0"/>
    <x v="8"/>
    <x v="8"/>
    <x v="161"/>
    <x v="2"/>
    <n v="13629.46"/>
    <n v="28681.67"/>
    <n v="42311.13"/>
    <n v="222"/>
    <e v="#N/A"/>
    <e v="#N/A"/>
    <n v="0"/>
    <x v="0"/>
    <x v="0"/>
    <x v="0"/>
    <x v="0"/>
    <x v="0"/>
    <x v="0"/>
    <x v="0"/>
    <x v="0"/>
    <x v="0"/>
    <x v="0"/>
  </r>
  <r>
    <x v="0"/>
    <x v="8"/>
    <x v="9"/>
    <x v="37"/>
    <x v="2"/>
    <n v="8263.7099999999991"/>
    <n v="3447.91"/>
    <n v="11711.619999999999"/>
    <n v="85"/>
    <n v="32023"/>
    <n v="224161"/>
    <n v="0.37"/>
    <x v="0"/>
    <x v="0"/>
    <x v="0"/>
    <x v="0"/>
    <x v="0"/>
    <x v="0"/>
    <x v="0"/>
    <x v="0"/>
    <x v="0"/>
    <x v="0"/>
  </r>
  <r>
    <x v="0"/>
    <x v="8"/>
    <x v="9"/>
    <x v="38"/>
    <x v="2"/>
    <n v="0"/>
    <n v="0"/>
    <n v="0"/>
    <n v="0"/>
    <n v="0"/>
    <n v="0"/>
    <n v="0"/>
    <x v="0"/>
    <x v="0"/>
    <x v="0"/>
    <x v="0"/>
    <x v="0"/>
    <x v="0"/>
    <x v="0"/>
    <x v="0"/>
    <x v="0"/>
    <x v="0"/>
  </r>
  <r>
    <x v="0"/>
    <x v="8"/>
    <x v="9"/>
    <x v="39"/>
    <x v="2"/>
    <n v="11964.99"/>
    <n v="10072.459999999999"/>
    <n v="22037.449999999997"/>
    <n v="145"/>
    <n v="18352"/>
    <n v="128464"/>
    <n v="1.2"/>
    <x v="0"/>
    <x v="0"/>
    <x v="0"/>
    <x v="0"/>
    <x v="0"/>
    <x v="0"/>
    <x v="0"/>
    <x v="0"/>
    <x v="0"/>
    <x v="0"/>
  </r>
  <r>
    <x v="0"/>
    <x v="8"/>
    <x v="9"/>
    <x v="40"/>
    <x v="2"/>
    <n v="8042.05"/>
    <n v="6618.23"/>
    <n v="14660.279999999999"/>
    <n v="85"/>
    <n v="28923"/>
    <n v="202461"/>
    <n v="0.51"/>
    <x v="0"/>
    <x v="0"/>
    <x v="0"/>
    <x v="0"/>
    <x v="0"/>
    <x v="0"/>
    <x v="0"/>
    <x v="0"/>
    <x v="0"/>
    <x v="0"/>
  </r>
  <r>
    <x v="0"/>
    <x v="8"/>
    <x v="9"/>
    <x v="41"/>
    <x v="2"/>
    <n v="3240.27"/>
    <n v="2819.68"/>
    <n v="6059.95"/>
    <n v="47"/>
    <n v="0"/>
    <n v="0"/>
    <n v="0"/>
    <x v="0"/>
    <x v="0"/>
    <x v="0"/>
    <x v="0"/>
    <x v="0"/>
    <x v="0"/>
    <x v="0"/>
    <x v="0"/>
    <x v="0"/>
    <x v="0"/>
  </r>
  <r>
    <x v="0"/>
    <x v="8"/>
    <x v="10"/>
    <x v="42"/>
    <x v="2"/>
    <n v="2679.22"/>
    <n v="748.9"/>
    <n v="3428.12"/>
    <n v="30"/>
    <n v="0"/>
    <n v="0"/>
    <n v="0"/>
    <x v="0"/>
    <x v="0"/>
    <x v="0"/>
    <x v="0"/>
    <x v="0"/>
    <x v="0"/>
    <x v="0"/>
    <x v="0"/>
    <x v="0"/>
    <x v="0"/>
  </r>
  <r>
    <x v="0"/>
    <x v="8"/>
    <x v="10"/>
    <x v="43"/>
    <x v="2"/>
    <n v="12517.89"/>
    <n v="7483.33"/>
    <n v="20001.22"/>
    <n v="169"/>
    <n v="0"/>
    <n v="0"/>
    <n v="0"/>
    <x v="0"/>
    <x v="0"/>
    <x v="0"/>
    <x v="0"/>
    <x v="0"/>
    <x v="0"/>
    <x v="0"/>
    <x v="0"/>
    <x v="0"/>
    <x v="0"/>
  </r>
  <r>
    <x v="0"/>
    <x v="8"/>
    <x v="10"/>
    <x v="44"/>
    <x v="2"/>
    <n v="830.32"/>
    <n v="1948.45"/>
    <n v="2778.77"/>
    <n v="31"/>
    <n v="23777"/>
    <n v="237770"/>
    <n v="0.12"/>
    <x v="0"/>
    <x v="0"/>
    <x v="0"/>
    <x v="0"/>
    <x v="0"/>
    <x v="0"/>
    <x v="0"/>
    <x v="0"/>
    <x v="0"/>
    <x v="0"/>
  </r>
  <r>
    <x v="0"/>
    <x v="8"/>
    <x v="10"/>
    <x v="45"/>
    <x v="2"/>
    <n v="4665.01"/>
    <n v="3229.96"/>
    <n v="7894.97"/>
    <n v="71"/>
    <n v="0"/>
    <n v="0"/>
    <n v="0"/>
    <x v="0"/>
    <x v="0"/>
    <x v="0"/>
    <x v="0"/>
    <x v="0"/>
    <x v="0"/>
    <x v="0"/>
    <x v="0"/>
    <x v="0"/>
    <x v="0"/>
  </r>
  <r>
    <x v="0"/>
    <x v="8"/>
    <x v="10"/>
    <x v="46"/>
    <x v="2"/>
    <n v="12816.41"/>
    <n v="5306.36"/>
    <n v="18122.77"/>
    <n v="164"/>
    <n v="0"/>
    <n v="0"/>
    <n v="0"/>
    <x v="0"/>
    <x v="0"/>
    <x v="0"/>
    <x v="0"/>
    <x v="0"/>
    <x v="0"/>
    <x v="0"/>
    <x v="0"/>
    <x v="0"/>
    <x v="0"/>
  </r>
  <r>
    <x v="0"/>
    <x v="8"/>
    <x v="10"/>
    <x v="47"/>
    <x v="2"/>
    <n v="9901.8799999999992"/>
    <n v="2014.85"/>
    <n v="11916.73"/>
    <n v="69"/>
    <n v="0"/>
    <n v="0"/>
    <n v="0"/>
    <x v="0"/>
    <x v="0"/>
    <x v="0"/>
    <x v="0"/>
    <x v="0"/>
    <x v="0"/>
    <x v="0"/>
    <x v="0"/>
    <x v="0"/>
    <x v="0"/>
  </r>
  <r>
    <x v="0"/>
    <x v="8"/>
    <x v="10"/>
    <x v="48"/>
    <x v="2"/>
    <n v="4398.59"/>
    <n v="1057.4100000000001"/>
    <n v="5456"/>
    <n v="46"/>
    <n v="33077"/>
    <n v="330770"/>
    <n v="0.16"/>
    <x v="0"/>
    <x v="0"/>
    <x v="0"/>
    <x v="0"/>
    <x v="0"/>
    <x v="0"/>
    <x v="0"/>
    <x v="0"/>
    <x v="0"/>
    <x v="0"/>
  </r>
  <r>
    <x v="0"/>
    <x v="8"/>
    <x v="10"/>
    <x v="49"/>
    <x v="2"/>
    <n v="4373.24"/>
    <n v="1437.8"/>
    <n v="5811.04"/>
    <n v="30"/>
    <n v="67177"/>
    <n v="671770"/>
    <n v="0.09"/>
    <x v="0"/>
    <x v="0"/>
    <x v="0"/>
    <x v="0"/>
    <x v="0"/>
    <x v="0"/>
    <x v="0"/>
    <x v="0"/>
    <x v="0"/>
    <x v="0"/>
  </r>
  <r>
    <x v="0"/>
    <x v="8"/>
    <x v="10"/>
    <x v="50"/>
    <x v="2"/>
    <n v="1249.6500000000001"/>
    <n v="1259.1099999999999"/>
    <n v="2508.7600000000002"/>
    <n v="28"/>
    <n v="36177"/>
    <n v="361770"/>
    <n v="7.0000000000000007E-2"/>
    <x v="0"/>
    <x v="0"/>
    <x v="0"/>
    <x v="0"/>
    <x v="0"/>
    <x v="0"/>
    <x v="0"/>
    <x v="0"/>
    <x v="0"/>
    <x v="0"/>
  </r>
  <r>
    <x v="0"/>
    <x v="8"/>
    <x v="10"/>
    <x v="51"/>
    <x v="2"/>
    <n v="0"/>
    <n v="0"/>
    <n v="0"/>
    <n v="0"/>
    <n v="14477"/>
    <n v="144770"/>
    <n v="0"/>
    <x v="0"/>
    <x v="0"/>
    <x v="0"/>
    <x v="0"/>
    <x v="0"/>
    <x v="0"/>
    <x v="0"/>
    <x v="0"/>
    <x v="0"/>
    <x v="0"/>
  </r>
  <r>
    <x v="0"/>
    <x v="8"/>
    <x v="11"/>
    <x v="52"/>
    <x v="2"/>
    <n v="4273.88"/>
    <n v="4801.76"/>
    <n v="9075.64"/>
    <n v="51"/>
    <n v="0"/>
    <n v="0"/>
    <n v="0"/>
    <x v="0"/>
    <x v="0"/>
    <x v="0"/>
    <x v="0"/>
    <x v="0"/>
    <x v="0"/>
    <x v="0"/>
    <x v="0"/>
    <x v="0"/>
    <x v="0"/>
  </r>
  <r>
    <x v="0"/>
    <x v="8"/>
    <x v="12"/>
    <x v="53"/>
    <x v="2"/>
    <n v="274.2"/>
    <n v="874.3"/>
    <n v="1148.5"/>
    <n v="6"/>
    <n v="0"/>
    <n v="0"/>
    <n v="0"/>
    <x v="0"/>
    <x v="0"/>
    <x v="0"/>
    <x v="0"/>
    <x v="0"/>
    <x v="0"/>
    <x v="0"/>
    <x v="0"/>
    <x v="0"/>
    <x v="0"/>
  </r>
  <r>
    <x v="0"/>
    <x v="8"/>
    <x v="12"/>
    <x v="55"/>
    <x v="2"/>
    <n v="0"/>
    <n v="0"/>
    <n v="0"/>
    <n v="0"/>
    <n v="0"/>
    <n v="0"/>
    <n v="0"/>
    <x v="0"/>
    <x v="0"/>
    <x v="0"/>
    <x v="0"/>
    <x v="0"/>
    <x v="0"/>
    <x v="0"/>
    <x v="0"/>
    <x v="0"/>
    <x v="0"/>
  </r>
  <r>
    <x v="0"/>
    <x v="8"/>
    <x v="12"/>
    <x v="170"/>
    <x v="2"/>
    <n v="5261.4"/>
    <n v="187.2"/>
    <n v="5448.5999999999995"/>
    <n v="44"/>
    <e v="#N/A"/>
    <e v="#N/A"/>
    <n v="0"/>
    <x v="0"/>
    <x v="0"/>
    <x v="0"/>
    <x v="0"/>
    <x v="0"/>
    <x v="0"/>
    <x v="0"/>
    <x v="0"/>
    <x v="0"/>
    <x v="0"/>
  </r>
  <r>
    <x v="0"/>
    <x v="8"/>
    <x v="13"/>
    <x v="56"/>
    <x v="2"/>
    <n v="2209.31"/>
    <n v="258.44"/>
    <n v="2467.75"/>
    <n v="20"/>
    <n v="0"/>
    <n v="0"/>
    <n v="0"/>
    <x v="0"/>
    <x v="0"/>
    <x v="0"/>
    <x v="0"/>
    <x v="0"/>
    <x v="0"/>
    <x v="0"/>
    <x v="0"/>
    <x v="0"/>
    <x v="0"/>
  </r>
  <r>
    <x v="0"/>
    <x v="8"/>
    <x v="13"/>
    <x v="57"/>
    <x v="2"/>
    <n v="386.21"/>
    <n v="385.64"/>
    <n v="771.84999999999991"/>
    <n v="6"/>
    <n v="24273"/>
    <n v="242730"/>
    <n v="0.03"/>
    <x v="0"/>
    <x v="0"/>
    <x v="0"/>
    <x v="0"/>
    <x v="0"/>
    <x v="0"/>
    <x v="0"/>
    <x v="0"/>
    <x v="0"/>
    <x v="0"/>
  </r>
  <r>
    <x v="0"/>
    <x v="8"/>
    <x v="13"/>
    <x v="58"/>
    <x v="2"/>
    <n v="4151.54"/>
    <n v="3063.39"/>
    <n v="7214.93"/>
    <n v="54"/>
    <n v="0"/>
    <n v="0"/>
    <n v="0"/>
    <x v="0"/>
    <x v="0"/>
    <x v="0"/>
    <x v="0"/>
    <x v="0"/>
    <x v="0"/>
    <x v="0"/>
    <x v="0"/>
    <x v="0"/>
    <x v="0"/>
  </r>
  <r>
    <x v="0"/>
    <x v="8"/>
    <x v="34"/>
    <x v="129"/>
    <x v="2"/>
    <n v="497.7"/>
    <n v="5387.95"/>
    <n v="5885.65"/>
    <n v="12"/>
    <e v="#N/A"/>
    <e v="#N/A"/>
    <n v="0"/>
    <x v="0"/>
    <x v="0"/>
    <x v="0"/>
    <x v="0"/>
    <x v="0"/>
    <x v="0"/>
    <x v="0"/>
    <x v="0"/>
    <x v="0"/>
    <x v="0"/>
  </r>
  <r>
    <x v="0"/>
    <x v="8"/>
    <x v="14"/>
    <x v="130"/>
    <x v="2"/>
    <n v="9297.8700000000008"/>
    <n v="129728.4"/>
    <n v="139026.26999999999"/>
    <n v="1132"/>
    <e v="#N/A"/>
    <e v="#N/A"/>
    <n v="0"/>
    <x v="0"/>
    <x v="0"/>
    <x v="0"/>
    <x v="0"/>
    <x v="0"/>
    <x v="0"/>
    <x v="0"/>
    <x v="0"/>
    <x v="0"/>
    <x v="0"/>
  </r>
  <r>
    <x v="0"/>
    <x v="8"/>
    <x v="15"/>
    <x v="163"/>
    <x v="2"/>
    <n v="1883.1"/>
    <n v="1941.76"/>
    <n v="3824.8599999999997"/>
    <n v="12"/>
    <e v="#N/A"/>
    <e v="#N/A"/>
    <n v="0"/>
    <x v="0"/>
    <x v="0"/>
    <x v="0"/>
    <x v="0"/>
    <x v="0"/>
    <x v="0"/>
    <x v="0"/>
    <x v="0"/>
    <x v="0"/>
    <x v="0"/>
  </r>
  <r>
    <x v="0"/>
    <x v="8"/>
    <x v="16"/>
    <x v="61"/>
    <x v="2"/>
    <n v="1836.98"/>
    <n v="871.13"/>
    <n v="2708.11"/>
    <n v="19"/>
    <n v="0"/>
    <n v="0"/>
    <n v="0"/>
    <x v="0"/>
    <x v="0"/>
    <x v="0"/>
    <x v="0"/>
    <x v="0"/>
    <x v="0"/>
    <x v="0"/>
    <x v="0"/>
    <x v="0"/>
    <x v="0"/>
  </r>
  <r>
    <x v="0"/>
    <x v="8"/>
    <x v="17"/>
    <x v="62"/>
    <x v="2"/>
    <n v="12621.6"/>
    <n v="17518.099999999999"/>
    <n v="30139.699999999997"/>
    <n v="260"/>
    <n v="0"/>
    <n v="0"/>
    <n v="0"/>
    <x v="0"/>
    <x v="0"/>
    <x v="0"/>
    <x v="0"/>
    <x v="0"/>
    <x v="0"/>
    <x v="0"/>
    <x v="0"/>
    <x v="0"/>
    <x v="0"/>
  </r>
  <r>
    <x v="0"/>
    <x v="8"/>
    <x v="17"/>
    <x v="63"/>
    <x v="2"/>
    <n v="16497.36"/>
    <n v="14603.74"/>
    <n v="31101.1"/>
    <n v="217"/>
    <n v="0"/>
    <n v="0"/>
    <n v="0"/>
    <x v="0"/>
    <x v="0"/>
    <x v="0"/>
    <x v="0"/>
    <x v="0"/>
    <x v="0"/>
    <x v="0"/>
    <x v="0"/>
    <x v="0"/>
    <x v="0"/>
  </r>
  <r>
    <x v="0"/>
    <x v="8"/>
    <x v="18"/>
    <x v="64"/>
    <x v="2"/>
    <n v="23842.01"/>
    <n v="87362.559999999998"/>
    <n v="111204.56999999999"/>
    <n v="959"/>
    <n v="22723"/>
    <n v="159061"/>
    <n v="4.8899999999999997"/>
    <x v="0"/>
    <x v="0"/>
    <x v="0"/>
    <x v="0"/>
    <x v="0"/>
    <x v="0"/>
    <x v="0"/>
    <x v="0"/>
    <x v="0"/>
    <x v="0"/>
  </r>
  <r>
    <x v="0"/>
    <x v="8"/>
    <x v="18"/>
    <x v="65"/>
    <x v="2"/>
    <n v="3542.68"/>
    <n v="2225.33"/>
    <n v="5768.01"/>
    <n v="53"/>
    <n v="0"/>
    <n v="0"/>
    <n v="0"/>
    <x v="0"/>
    <x v="0"/>
    <x v="0"/>
    <x v="0"/>
    <x v="0"/>
    <x v="0"/>
    <x v="0"/>
    <x v="0"/>
    <x v="0"/>
    <x v="0"/>
  </r>
  <r>
    <x v="0"/>
    <x v="8"/>
    <x v="18"/>
    <x v="164"/>
    <x v="2"/>
    <n v="34314.49"/>
    <n v="79065.289999999994"/>
    <n v="113379.78"/>
    <n v="917"/>
    <e v="#N/A"/>
    <e v="#N/A"/>
    <n v="0"/>
    <x v="0"/>
    <x v="0"/>
    <x v="0"/>
    <x v="0"/>
    <x v="0"/>
    <x v="0"/>
    <x v="0"/>
    <x v="0"/>
    <x v="0"/>
    <x v="0"/>
  </r>
  <r>
    <x v="0"/>
    <x v="8"/>
    <x v="19"/>
    <x v="66"/>
    <x v="2"/>
    <n v="9902.84"/>
    <n v="7212.42"/>
    <n v="17115.260000000002"/>
    <n v="108"/>
    <n v="0"/>
    <n v="0"/>
    <n v="0"/>
    <x v="0"/>
    <x v="0"/>
    <x v="0"/>
    <x v="0"/>
    <x v="0"/>
    <x v="0"/>
    <x v="0"/>
    <x v="0"/>
    <x v="0"/>
    <x v="0"/>
  </r>
  <r>
    <x v="0"/>
    <x v="8"/>
    <x v="20"/>
    <x v="67"/>
    <x v="2"/>
    <n v="64249.66"/>
    <n v="74643.69"/>
    <n v="138893.35"/>
    <n v="1025"/>
    <n v="0"/>
    <n v="0"/>
    <n v="0"/>
    <x v="0"/>
    <x v="0"/>
    <x v="0"/>
    <x v="0"/>
    <x v="0"/>
    <x v="0"/>
    <x v="0"/>
    <x v="0"/>
    <x v="0"/>
    <x v="0"/>
  </r>
  <r>
    <x v="0"/>
    <x v="8"/>
    <x v="20"/>
    <x v="68"/>
    <x v="2"/>
    <n v="43243.09"/>
    <n v="57685.93"/>
    <n v="100929.01999999999"/>
    <n v="520"/>
    <n v="0"/>
    <n v="0"/>
    <n v="0"/>
    <x v="0"/>
    <x v="0"/>
    <x v="0"/>
    <x v="0"/>
    <x v="0"/>
    <x v="0"/>
    <x v="0"/>
    <x v="0"/>
    <x v="0"/>
    <x v="0"/>
  </r>
  <r>
    <x v="0"/>
    <x v="8"/>
    <x v="21"/>
    <x v="69"/>
    <x v="2"/>
    <n v="13374.07"/>
    <n v="23916.38"/>
    <n v="37290.449999999997"/>
    <n v="272"/>
    <n v="31000"/>
    <n v="310000"/>
    <n v="1.2"/>
    <x v="0"/>
    <x v="0"/>
    <x v="0"/>
    <x v="0"/>
    <x v="0"/>
    <x v="0"/>
    <x v="0"/>
    <x v="0"/>
    <x v="0"/>
    <x v="0"/>
  </r>
  <r>
    <x v="0"/>
    <x v="8"/>
    <x v="21"/>
    <x v="70"/>
    <x v="2"/>
    <n v="23074.71"/>
    <n v="10882.81"/>
    <n v="33957.519999999997"/>
    <n v="281"/>
    <n v="62000"/>
    <n v="620000"/>
    <n v="0.55000000000000004"/>
    <x v="0"/>
    <x v="0"/>
    <x v="0"/>
    <x v="0"/>
    <x v="0"/>
    <x v="0"/>
    <x v="0"/>
    <x v="0"/>
    <x v="0"/>
    <x v="0"/>
  </r>
  <r>
    <x v="0"/>
    <x v="8"/>
    <x v="21"/>
    <x v="71"/>
    <x v="2"/>
    <n v="32805.89"/>
    <n v="28408.41"/>
    <n v="61214.3"/>
    <n v="508"/>
    <n v="50623"/>
    <n v="506230"/>
    <n v="1.21"/>
    <x v="0"/>
    <x v="0"/>
    <x v="0"/>
    <x v="0"/>
    <x v="0"/>
    <x v="0"/>
    <x v="0"/>
    <x v="0"/>
    <x v="0"/>
    <x v="0"/>
  </r>
  <r>
    <x v="0"/>
    <x v="8"/>
    <x v="21"/>
    <x v="72"/>
    <x v="2"/>
    <n v="11594.55"/>
    <n v="15475.81"/>
    <n v="27070.36"/>
    <n v="225"/>
    <n v="29977"/>
    <n v="299770"/>
    <n v="0.9"/>
    <x v="0"/>
    <x v="0"/>
    <x v="0"/>
    <x v="0"/>
    <x v="0"/>
    <x v="0"/>
    <x v="0"/>
    <x v="0"/>
    <x v="0"/>
    <x v="0"/>
  </r>
  <r>
    <x v="0"/>
    <x v="8"/>
    <x v="21"/>
    <x v="73"/>
    <x v="2"/>
    <n v="17132.57"/>
    <n v="30940.85"/>
    <n v="48073.42"/>
    <n v="414"/>
    <n v="27900"/>
    <n v="279000"/>
    <n v="1.72"/>
    <x v="0"/>
    <x v="0"/>
    <x v="0"/>
    <x v="0"/>
    <x v="0"/>
    <x v="0"/>
    <x v="0"/>
    <x v="0"/>
    <x v="0"/>
    <x v="0"/>
  </r>
  <r>
    <x v="0"/>
    <x v="8"/>
    <x v="21"/>
    <x v="137"/>
    <x v="2"/>
    <n v="17322.47"/>
    <n v="24194.400000000001"/>
    <n v="41516.870000000003"/>
    <n v="327"/>
    <e v="#N/A"/>
    <e v="#N/A"/>
    <n v="0"/>
    <x v="0"/>
    <x v="0"/>
    <x v="0"/>
    <x v="0"/>
    <x v="0"/>
    <x v="0"/>
    <x v="0"/>
    <x v="0"/>
    <x v="0"/>
    <x v="0"/>
  </r>
  <r>
    <x v="0"/>
    <x v="8"/>
    <x v="21"/>
    <x v="142"/>
    <x v="2"/>
    <n v="6767.46"/>
    <n v="6551.15"/>
    <n v="13318.61"/>
    <n v="89"/>
    <e v="#N/A"/>
    <e v="#N/A"/>
    <n v="0"/>
    <x v="0"/>
    <x v="0"/>
    <x v="0"/>
    <x v="0"/>
    <x v="0"/>
    <x v="0"/>
    <x v="0"/>
    <x v="0"/>
    <x v="0"/>
    <x v="0"/>
  </r>
  <r>
    <x v="0"/>
    <x v="8"/>
    <x v="22"/>
    <x v="74"/>
    <x v="2"/>
    <n v="2083.2800000000002"/>
    <n v="1066.9100000000001"/>
    <n v="3150.1900000000005"/>
    <n v="25"/>
    <n v="13423"/>
    <n v="134230"/>
    <n v="0.23"/>
    <x v="0"/>
    <x v="0"/>
    <x v="0"/>
    <x v="0"/>
    <x v="0"/>
    <x v="0"/>
    <x v="0"/>
    <x v="0"/>
    <x v="0"/>
    <x v="0"/>
  </r>
  <r>
    <x v="0"/>
    <x v="8"/>
    <x v="22"/>
    <x v="75"/>
    <x v="2"/>
    <n v="1413.91"/>
    <n v="1768.03"/>
    <n v="3181.94"/>
    <n v="22"/>
    <n v="14477"/>
    <n v="144770"/>
    <n v="0.22"/>
    <x v="0"/>
    <x v="0"/>
    <x v="0"/>
    <x v="0"/>
    <x v="0"/>
    <x v="0"/>
    <x v="0"/>
    <x v="0"/>
    <x v="0"/>
    <x v="0"/>
  </r>
  <r>
    <x v="0"/>
    <x v="8"/>
    <x v="22"/>
    <x v="121"/>
    <x v="2"/>
    <n v="3836.26"/>
    <n v="1251.7"/>
    <n v="5087.96"/>
    <n v="45"/>
    <e v="#N/A"/>
    <e v="#N/A"/>
    <n v="0"/>
    <x v="0"/>
    <x v="0"/>
    <x v="0"/>
    <x v="0"/>
    <x v="0"/>
    <x v="0"/>
    <x v="0"/>
    <x v="0"/>
    <x v="0"/>
    <x v="0"/>
  </r>
  <r>
    <x v="0"/>
    <x v="8"/>
    <x v="23"/>
    <x v="77"/>
    <x v="2"/>
    <n v="0"/>
    <n v="0"/>
    <n v="0"/>
    <n v="0"/>
    <n v="0"/>
    <n v="0"/>
    <n v="0"/>
    <x v="0"/>
    <x v="0"/>
    <x v="0"/>
    <x v="0"/>
    <x v="0"/>
    <x v="0"/>
    <x v="0"/>
    <x v="0"/>
    <x v="0"/>
    <x v="0"/>
  </r>
  <r>
    <x v="0"/>
    <x v="8"/>
    <x v="24"/>
    <x v="78"/>
    <x v="2"/>
    <n v="1553.07"/>
    <n v="1413.08"/>
    <n v="2966.1499999999996"/>
    <n v="21"/>
    <n v="20677"/>
    <n v="144739"/>
    <n v="0.14000000000000001"/>
    <x v="0"/>
    <x v="0"/>
    <x v="0"/>
    <x v="0"/>
    <x v="0"/>
    <x v="0"/>
    <x v="0"/>
    <x v="0"/>
    <x v="0"/>
    <x v="0"/>
  </r>
  <r>
    <x v="0"/>
    <x v="8"/>
    <x v="24"/>
    <x v="81"/>
    <x v="2"/>
    <n v="16.45"/>
    <n v="148"/>
    <n v="164.45"/>
    <n v="1"/>
    <n v="18600"/>
    <n v="130200"/>
    <n v="0.01"/>
    <x v="0"/>
    <x v="0"/>
    <x v="0"/>
    <x v="0"/>
    <x v="0"/>
    <x v="0"/>
    <x v="0"/>
    <x v="0"/>
    <x v="0"/>
    <x v="0"/>
  </r>
  <r>
    <x v="0"/>
    <x v="8"/>
    <x v="24"/>
    <x v="82"/>
    <x v="2"/>
    <n v="1049.21"/>
    <n v="1527.38"/>
    <n v="2576.59"/>
    <n v="20"/>
    <n v="18600"/>
    <n v="130200"/>
    <n v="0.14000000000000001"/>
    <x v="0"/>
    <x v="0"/>
    <x v="0"/>
    <x v="0"/>
    <x v="0"/>
    <x v="0"/>
    <x v="0"/>
    <x v="0"/>
    <x v="0"/>
    <x v="0"/>
  </r>
  <r>
    <x v="0"/>
    <x v="8"/>
    <x v="24"/>
    <x v="122"/>
    <x v="2"/>
    <n v="0"/>
    <n v="0"/>
    <n v="0"/>
    <n v="0"/>
    <e v="#N/A"/>
    <e v="#N/A"/>
    <n v="0"/>
    <x v="0"/>
    <x v="0"/>
    <x v="0"/>
    <x v="0"/>
    <x v="0"/>
    <x v="0"/>
    <x v="0"/>
    <x v="0"/>
    <x v="0"/>
    <x v="0"/>
  </r>
  <r>
    <x v="0"/>
    <x v="8"/>
    <x v="24"/>
    <x v="85"/>
    <x v="2"/>
    <n v="0"/>
    <n v="0"/>
    <n v="0"/>
    <n v="0"/>
    <n v="0"/>
    <n v="0"/>
    <n v="0"/>
    <x v="0"/>
    <x v="0"/>
    <x v="0"/>
    <x v="0"/>
    <x v="0"/>
    <x v="0"/>
    <x v="0"/>
    <x v="0"/>
    <x v="0"/>
    <x v="0"/>
  </r>
  <r>
    <x v="0"/>
    <x v="8"/>
    <x v="24"/>
    <x v="131"/>
    <x v="2"/>
    <n v="476.68"/>
    <n v="288.72000000000003"/>
    <n v="765.40000000000009"/>
    <n v="4"/>
    <e v="#N/A"/>
    <e v="#N/A"/>
    <n v="0"/>
    <x v="0"/>
    <x v="0"/>
    <x v="0"/>
    <x v="0"/>
    <x v="0"/>
    <x v="0"/>
    <x v="0"/>
    <x v="0"/>
    <x v="0"/>
    <x v="0"/>
  </r>
  <r>
    <x v="0"/>
    <x v="8"/>
    <x v="24"/>
    <x v="86"/>
    <x v="2"/>
    <n v="297"/>
    <n v="260.64999999999998"/>
    <n v="557.65"/>
    <n v="4"/>
    <n v="15500"/>
    <n v="108500"/>
    <n v="0.04"/>
    <x v="0"/>
    <x v="0"/>
    <x v="0"/>
    <x v="0"/>
    <x v="0"/>
    <x v="0"/>
    <x v="0"/>
    <x v="0"/>
    <x v="0"/>
    <x v="0"/>
  </r>
  <r>
    <x v="0"/>
    <x v="8"/>
    <x v="24"/>
    <x v="165"/>
    <x v="2"/>
    <n v="365.4"/>
    <n v="0"/>
    <n v="365.4"/>
    <n v="3"/>
    <e v="#N/A"/>
    <e v="#N/A"/>
    <n v="0"/>
    <x v="0"/>
    <x v="0"/>
    <x v="0"/>
    <x v="0"/>
    <x v="0"/>
    <x v="0"/>
    <x v="0"/>
    <x v="0"/>
    <x v="0"/>
    <x v="0"/>
  </r>
  <r>
    <x v="0"/>
    <x v="8"/>
    <x v="26"/>
    <x v="87"/>
    <x v="2"/>
    <n v="0"/>
    <n v="0"/>
    <n v="0"/>
    <n v="0"/>
    <n v="4650"/>
    <n v="32550"/>
    <n v="0"/>
    <x v="0"/>
    <x v="0"/>
    <x v="0"/>
    <x v="0"/>
    <x v="0"/>
    <x v="0"/>
    <x v="0"/>
    <x v="0"/>
    <x v="0"/>
    <x v="0"/>
  </r>
  <r>
    <x v="0"/>
    <x v="8"/>
    <x v="26"/>
    <x v="88"/>
    <x v="2"/>
    <n v="0"/>
    <n v="0"/>
    <n v="0"/>
    <n v="0"/>
    <n v="4650"/>
    <n v="32550"/>
    <n v="0"/>
    <x v="0"/>
    <x v="0"/>
    <x v="0"/>
    <x v="0"/>
    <x v="0"/>
    <x v="0"/>
    <x v="0"/>
    <x v="0"/>
    <x v="0"/>
    <x v="0"/>
  </r>
  <r>
    <x v="0"/>
    <x v="8"/>
    <x v="27"/>
    <x v="89"/>
    <x v="2"/>
    <n v="0"/>
    <n v="0"/>
    <n v="0"/>
    <n v="0"/>
    <n v="6727"/>
    <n v="47089"/>
    <n v="0"/>
    <x v="0"/>
    <x v="0"/>
    <x v="0"/>
    <x v="0"/>
    <x v="0"/>
    <x v="0"/>
    <x v="0"/>
    <x v="0"/>
    <x v="0"/>
    <x v="0"/>
  </r>
  <r>
    <x v="0"/>
    <x v="8"/>
    <x v="27"/>
    <x v="90"/>
    <x v="2"/>
    <n v="0"/>
    <n v="0"/>
    <n v="0"/>
    <n v="0"/>
    <n v="6727"/>
    <n v="47089"/>
    <n v="0"/>
    <x v="0"/>
    <x v="0"/>
    <x v="0"/>
    <x v="0"/>
    <x v="0"/>
    <x v="0"/>
    <x v="0"/>
    <x v="0"/>
    <x v="0"/>
    <x v="0"/>
  </r>
  <r>
    <x v="0"/>
    <x v="8"/>
    <x v="28"/>
    <x v="92"/>
    <x v="2"/>
    <n v="27973.18"/>
    <n v="8083.1"/>
    <n v="36056.28"/>
    <n v="114"/>
    <n v="0"/>
    <n v="0"/>
    <n v="0"/>
    <x v="0"/>
    <x v="0"/>
    <x v="0"/>
    <x v="0"/>
    <x v="0"/>
    <x v="0"/>
    <x v="0"/>
    <x v="0"/>
    <x v="0"/>
    <x v="0"/>
  </r>
  <r>
    <x v="0"/>
    <x v="8"/>
    <x v="36"/>
    <x v="166"/>
    <x v="2"/>
    <n v="0"/>
    <n v="0"/>
    <n v="0"/>
    <n v="0"/>
    <e v="#N/A"/>
    <e v="#N/A"/>
    <n v="0"/>
    <x v="0"/>
    <x v="0"/>
    <x v="0"/>
    <x v="0"/>
    <x v="0"/>
    <x v="0"/>
    <x v="0"/>
    <x v="0"/>
    <x v="0"/>
    <x v="0"/>
  </r>
  <r>
    <x v="0"/>
    <x v="8"/>
    <x v="29"/>
    <x v="93"/>
    <x v="2"/>
    <n v="440.88"/>
    <n v="424.32"/>
    <n v="865.2"/>
    <n v="8"/>
    <n v="0"/>
    <n v="0"/>
    <n v="0"/>
    <x v="0"/>
    <x v="0"/>
    <x v="0"/>
    <x v="0"/>
    <x v="0"/>
    <x v="0"/>
    <x v="0"/>
    <x v="0"/>
    <x v="0"/>
    <x v="0"/>
  </r>
  <r>
    <x v="0"/>
    <x v="8"/>
    <x v="29"/>
    <x v="94"/>
    <x v="2"/>
    <n v="2908.54"/>
    <n v="3287.38"/>
    <n v="6195.92"/>
    <n v="48"/>
    <n v="0"/>
    <n v="0"/>
    <n v="0"/>
    <x v="0"/>
    <x v="0"/>
    <x v="0"/>
    <x v="0"/>
    <x v="0"/>
    <x v="0"/>
    <x v="0"/>
    <x v="0"/>
    <x v="0"/>
    <x v="0"/>
  </r>
  <r>
    <x v="0"/>
    <x v="8"/>
    <x v="29"/>
    <x v="95"/>
    <x v="2"/>
    <n v="1292.3800000000001"/>
    <n v="3283.7"/>
    <n v="4576.08"/>
    <n v="35"/>
    <n v="0"/>
    <n v="0"/>
    <n v="0"/>
    <x v="0"/>
    <x v="0"/>
    <x v="0"/>
    <x v="0"/>
    <x v="0"/>
    <x v="0"/>
    <x v="0"/>
    <x v="0"/>
    <x v="0"/>
    <x v="0"/>
  </r>
  <r>
    <x v="0"/>
    <x v="8"/>
    <x v="29"/>
    <x v="124"/>
    <x v="2"/>
    <n v="4776.3900000000003"/>
    <n v="11654.96"/>
    <n v="16431.349999999999"/>
    <n v="156"/>
    <e v="#N/A"/>
    <e v="#N/A"/>
    <n v="0"/>
    <x v="0"/>
    <x v="0"/>
    <x v="0"/>
    <x v="0"/>
    <x v="0"/>
    <x v="0"/>
    <x v="0"/>
    <x v="0"/>
    <x v="0"/>
    <x v="0"/>
  </r>
  <r>
    <x v="0"/>
    <x v="8"/>
    <x v="29"/>
    <x v="96"/>
    <x v="2"/>
    <n v="7990.25"/>
    <n v="8713.8799999999992"/>
    <n v="16704.129999999997"/>
    <n v="171"/>
    <n v="0"/>
    <n v="0"/>
    <n v="0"/>
    <x v="0"/>
    <x v="0"/>
    <x v="0"/>
    <x v="0"/>
    <x v="0"/>
    <x v="0"/>
    <x v="0"/>
    <x v="0"/>
    <x v="0"/>
    <x v="0"/>
  </r>
  <r>
    <x v="0"/>
    <x v="8"/>
    <x v="29"/>
    <x v="97"/>
    <x v="2"/>
    <n v="5593.38"/>
    <n v="22345.7"/>
    <n v="27939.08"/>
    <n v="227"/>
    <n v="17577"/>
    <n v="175770"/>
    <n v="1.59"/>
    <x v="0"/>
    <x v="0"/>
    <x v="0"/>
    <x v="0"/>
    <x v="0"/>
    <x v="0"/>
    <x v="0"/>
    <x v="0"/>
    <x v="0"/>
    <x v="0"/>
  </r>
  <r>
    <x v="0"/>
    <x v="8"/>
    <x v="30"/>
    <x v="98"/>
    <x v="2"/>
    <n v="0"/>
    <n v="0"/>
    <n v="0"/>
    <n v="0"/>
    <n v="36177"/>
    <n v="253239"/>
    <n v="0"/>
    <x v="0"/>
    <x v="0"/>
    <x v="0"/>
    <x v="0"/>
    <x v="0"/>
    <x v="0"/>
    <x v="0"/>
    <x v="0"/>
    <x v="0"/>
    <x v="0"/>
  </r>
  <r>
    <x v="0"/>
    <x v="8"/>
    <x v="30"/>
    <x v="99"/>
    <x v="2"/>
    <n v="0"/>
    <n v="0"/>
    <n v="0"/>
    <n v="0"/>
    <n v="16027"/>
    <n v="112189"/>
    <n v="0"/>
    <x v="0"/>
    <x v="0"/>
    <x v="0"/>
    <x v="0"/>
    <x v="0"/>
    <x v="0"/>
    <x v="0"/>
    <x v="0"/>
    <x v="0"/>
    <x v="0"/>
  </r>
  <r>
    <x v="0"/>
    <x v="8"/>
    <x v="30"/>
    <x v="100"/>
    <x v="2"/>
    <n v="0"/>
    <n v="0"/>
    <n v="0"/>
    <n v="0"/>
    <n v="14477"/>
    <n v="101339"/>
    <n v="0"/>
    <x v="0"/>
    <x v="0"/>
    <x v="0"/>
    <x v="0"/>
    <x v="0"/>
    <x v="0"/>
    <x v="0"/>
    <x v="0"/>
    <x v="0"/>
    <x v="0"/>
  </r>
  <r>
    <x v="0"/>
    <x v="8"/>
    <x v="30"/>
    <x v="101"/>
    <x v="2"/>
    <n v="0"/>
    <n v="0"/>
    <n v="0"/>
    <n v="0"/>
    <n v="10323"/>
    <n v="72261"/>
    <n v="0"/>
    <x v="0"/>
    <x v="0"/>
    <x v="0"/>
    <x v="0"/>
    <x v="0"/>
    <x v="0"/>
    <x v="0"/>
    <x v="0"/>
    <x v="0"/>
    <x v="0"/>
  </r>
  <r>
    <x v="0"/>
    <x v="8"/>
    <x v="30"/>
    <x v="102"/>
    <x v="2"/>
    <n v="0"/>
    <n v="0"/>
    <n v="0"/>
    <n v="0"/>
    <n v="0"/>
    <n v="0"/>
    <n v="0"/>
    <x v="0"/>
    <x v="0"/>
    <x v="0"/>
    <x v="0"/>
    <x v="0"/>
    <x v="0"/>
    <x v="0"/>
    <x v="0"/>
    <x v="0"/>
    <x v="0"/>
  </r>
  <r>
    <x v="0"/>
    <x v="8"/>
    <x v="30"/>
    <x v="103"/>
    <x v="2"/>
    <n v="0"/>
    <n v="0"/>
    <n v="0"/>
    <n v="0"/>
    <n v="0"/>
    <n v="0"/>
    <n v="0"/>
    <x v="0"/>
    <x v="0"/>
    <x v="0"/>
    <x v="0"/>
    <x v="0"/>
    <x v="0"/>
    <x v="0"/>
    <x v="0"/>
    <x v="0"/>
    <x v="0"/>
  </r>
  <r>
    <x v="0"/>
    <x v="8"/>
    <x v="30"/>
    <x v="105"/>
    <x v="2"/>
    <n v="103.85"/>
    <n v="489.63"/>
    <n v="593.48"/>
    <n v="6"/>
    <n v="0"/>
    <n v="0"/>
    <n v="0"/>
    <x v="0"/>
    <x v="0"/>
    <x v="0"/>
    <x v="0"/>
    <x v="0"/>
    <x v="0"/>
    <x v="0"/>
    <x v="0"/>
    <x v="0"/>
    <x v="0"/>
  </r>
  <r>
    <x v="0"/>
    <x v="8"/>
    <x v="30"/>
    <x v="106"/>
    <x v="2"/>
    <n v="0"/>
    <n v="0"/>
    <n v="0"/>
    <n v="0"/>
    <n v="17050"/>
    <n v="119350"/>
    <n v="0"/>
    <x v="0"/>
    <x v="0"/>
    <x v="0"/>
    <x v="0"/>
    <x v="0"/>
    <x v="0"/>
    <x v="0"/>
    <x v="0"/>
    <x v="0"/>
    <x v="0"/>
  </r>
  <r>
    <x v="0"/>
    <x v="8"/>
    <x v="30"/>
    <x v="138"/>
    <x v="2"/>
    <n v="0"/>
    <n v="0"/>
    <n v="0"/>
    <n v="0"/>
    <e v="#N/A"/>
    <e v="#N/A"/>
    <n v="0"/>
    <x v="0"/>
    <x v="0"/>
    <x v="0"/>
    <x v="0"/>
    <x v="0"/>
    <x v="0"/>
    <x v="0"/>
    <x v="0"/>
    <x v="0"/>
    <x v="0"/>
  </r>
  <r>
    <x v="0"/>
    <x v="8"/>
    <x v="30"/>
    <x v="171"/>
    <x v="2"/>
    <n v="0"/>
    <n v="0"/>
    <n v="0"/>
    <n v="0"/>
    <e v="#N/A"/>
    <e v="#N/A"/>
    <n v="0"/>
    <x v="0"/>
    <x v="0"/>
    <x v="0"/>
    <x v="0"/>
    <x v="0"/>
    <x v="0"/>
    <x v="0"/>
    <x v="0"/>
    <x v="0"/>
    <x v="0"/>
  </r>
  <r>
    <x v="0"/>
    <x v="8"/>
    <x v="31"/>
    <x v="107"/>
    <x v="2"/>
    <n v="958.25"/>
    <n v="400.22"/>
    <n v="1358.47"/>
    <n v="12"/>
    <n v="0"/>
    <n v="0"/>
    <n v="0"/>
    <x v="0"/>
    <x v="0"/>
    <x v="0"/>
    <x v="0"/>
    <x v="0"/>
    <x v="0"/>
    <x v="0"/>
    <x v="0"/>
    <x v="0"/>
    <x v="0"/>
  </r>
  <r>
    <x v="0"/>
    <x v="8"/>
    <x v="31"/>
    <x v="108"/>
    <x v="2"/>
    <n v="97.03"/>
    <n v="125.32"/>
    <n v="222.35"/>
    <n v="3"/>
    <n v="0"/>
    <n v="0"/>
    <n v="0"/>
    <x v="0"/>
    <x v="0"/>
    <x v="0"/>
    <x v="0"/>
    <x v="0"/>
    <x v="0"/>
    <x v="0"/>
    <x v="0"/>
    <x v="0"/>
    <x v="0"/>
  </r>
  <r>
    <x v="0"/>
    <x v="8"/>
    <x v="31"/>
    <x v="109"/>
    <x v="2"/>
    <n v="897.79"/>
    <n v="1137.32"/>
    <n v="2035.11"/>
    <n v="15"/>
    <n v="0"/>
    <n v="0"/>
    <n v="0"/>
    <x v="0"/>
    <x v="0"/>
    <x v="0"/>
    <x v="0"/>
    <x v="0"/>
    <x v="0"/>
    <x v="0"/>
    <x v="0"/>
    <x v="0"/>
    <x v="0"/>
  </r>
  <r>
    <x v="0"/>
    <x v="8"/>
    <x v="31"/>
    <x v="110"/>
    <x v="2"/>
    <n v="3718.72"/>
    <n v="1089.6300000000001"/>
    <n v="4808.3500000000004"/>
    <n v="32"/>
    <n v="0"/>
    <n v="0"/>
    <n v="0"/>
    <x v="0"/>
    <x v="0"/>
    <x v="0"/>
    <x v="0"/>
    <x v="0"/>
    <x v="0"/>
    <x v="0"/>
    <x v="0"/>
    <x v="0"/>
    <x v="0"/>
  </r>
  <r>
    <x v="0"/>
    <x v="8"/>
    <x v="31"/>
    <x v="111"/>
    <x v="2"/>
    <n v="1096.82"/>
    <n v="6627.04"/>
    <n v="7723.86"/>
    <n v="31"/>
    <n v="0"/>
    <n v="0"/>
    <n v="0"/>
    <x v="0"/>
    <x v="0"/>
    <x v="0"/>
    <x v="0"/>
    <x v="0"/>
    <x v="0"/>
    <x v="0"/>
    <x v="0"/>
    <x v="0"/>
    <x v="0"/>
  </r>
  <r>
    <x v="0"/>
    <x v="8"/>
    <x v="31"/>
    <x v="128"/>
    <x v="2"/>
    <n v="0"/>
    <n v="234"/>
    <n v="234"/>
    <n v="1"/>
    <e v="#N/A"/>
    <e v="#N/A"/>
    <n v="0"/>
    <x v="0"/>
    <x v="0"/>
    <x v="0"/>
    <x v="0"/>
    <x v="0"/>
    <x v="0"/>
    <x v="0"/>
    <x v="0"/>
    <x v="0"/>
    <x v="0"/>
  </r>
  <r>
    <x v="0"/>
    <x v="8"/>
    <x v="31"/>
    <x v="112"/>
    <x v="2"/>
    <n v="2628.07"/>
    <n v="1438.27"/>
    <n v="4066.34"/>
    <n v="30"/>
    <n v="13950"/>
    <n v="139500"/>
    <n v="0.28999999999999998"/>
    <x v="0"/>
    <x v="0"/>
    <x v="0"/>
    <x v="0"/>
    <x v="0"/>
    <x v="0"/>
    <x v="0"/>
    <x v="0"/>
    <x v="0"/>
    <x v="0"/>
  </r>
  <r>
    <x v="0"/>
    <x v="8"/>
    <x v="32"/>
    <x v="113"/>
    <x v="2"/>
    <n v="210.6"/>
    <n v="156.59"/>
    <n v="367.19"/>
    <n v="4"/>
    <n v="5177"/>
    <n v="36239"/>
    <n v="7.0000000000000007E-2"/>
    <x v="0"/>
    <x v="0"/>
    <x v="0"/>
    <x v="0"/>
    <x v="0"/>
    <x v="0"/>
    <x v="0"/>
    <x v="0"/>
    <x v="0"/>
    <x v="0"/>
  </r>
  <r>
    <x v="0"/>
    <x v="8"/>
    <x v="32"/>
    <x v="114"/>
    <x v="2"/>
    <n v="0"/>
    <n v="0"/>
    <n v="0"/>
    <n v="0"/>
    <n v="31000"/>
    <n v="217000"/>
    <n v="0"/>
    <x v="0"/>
    <x v="0"/>
    <x v="0"/>
    <x v="0"/>
    <x v="0"/>
    <x v="0"/>
    <x v="0"/>
    <x v="0"/>
    <x v="0"/>
    <x v="0"/>
  </r>
  <r>
    <x v="0"/>
    <x v="8"/>
    <x v="32"/>
    <x v="115"/>
    <x v="2"/>
    <n v="0"/>
    <n v="0"/>
    <n v="0"/>
    <n v="0"/>
    <n v="0"/>
    <n v="0"/>
    <n v="0"/>
    <x v="0"/>
    <x v="0"/>
    <x v="0"/>
    <x v="0"/>
    <x v="0"/>
    <x v="0"/>
    <x v="0"/>
    <x v="0"/>
    <x v="0"/>
    <x v="0"/>
  </r>
  <r>
    <x v="0"/>
    <x v="8"/>
    <x v="32"/>
    <x v="116"/>
    <x v="2"/>
    <n v="154.80000000000001"/>
    <n v="0"/>
    <n v="154.80000000000001"/>
    <n v="1"/>
    <n v="0"/>
    <n v="0"/>
    <n v="0"/>
    <x v="0"/>
    <x v="0"/>
    <x v="0"/>
    <x v="0"/>
    <x v="0"/>
    <x v="0"/>
    <x v="0"/>
    <x v="0"/>
    <x v="0"/>
    <x v="0"/>
  </r>
  <r>
    <x v="0"/>
    <x v="8"/>
    <x v="32"/>
    <x v="132"/>
    <x v="2"/>
    <n v="0"/>
    <n v="0"/>
    <n v="0"/>
    <n v="0"/>
    <e v="#N/A"/>
    <e v="#N/A"/>
    <n v="0"/>
    <x v="0"/>
    <x v="0"/>
    <x v="0"/>
    <x v="0"/>
    <x v="0"/>
    <x v="0"/>
    <x v="0"/>
    <x v="0"/>
    <x v="0"/>
    <x v="0"/>
  </r>
  <r>
    <x v="0"/>
    <x v="8"/>
    <x v="33"/>
    <x v="117"/>
    <x v="2"/>
    <n v="689.99"/>
    <n v="4543.03"/>
    <n v="5233.0199999999995"/>
    <n v="32"/>
    <n v="0"/>
    <n v="0"/>
    <n v="0"/>
    <x v="0"/>
    <x v="0"/>
    <x v="0"/>
    <x v="0"/>
    <x v="0"/>
    <x v="0"/>
    <x v="0"/>
    <x v="0"/>
    <x v="0"/>
    <x v="0"/>
  </r>
  <r>
    <x v="0"/>
    <x v="8"/>
    <x v="33"/>
    <x v="118"/>
    <x v="2"/>
    <n v="1615.79"/>
    <n v="8433.2900000000009"/>
    <n v="10049.080000000002"/>
    <n v="83"/>
    <n v="0"/>
    <n v="0"/>
    <n v="0"/>
    <x v="0"/>
    <x v="0"/>
    <x v="0"/>
    <x v="0"/>
    <x v="0"/>
    <x v="0"/>
    <x v="0"/>
    <x v="0"/>
    <x v="0"/>
    <x v="0"/>
  </r>
  <r>
    <x v="0"/>
    <x v="8"/>
    <x v="33"/>
    <x v="143"/>
    <x v="2"/>
    <n v="2271.15"/>
    <n v="4784.82"/>
    <n v="7055.9699999999993"/>
    <n v="47"/>
    <e v="#N/A"/>
    <e v="#N/A"/>
    <n v="0"/>
    <x v="0"/>
    <x v="0"/>
    <x v="0"/>
    <x v="0"/>
    <x v="0"/>
    <x v="0"/>
    <x v="0"/>
    <x v="0"/>
    <x v="0"/>
    <x v="0"/>
  </r>
  <r>
    <x v="0"/>
    <x v="8"/>
    <x v="0"/>
    <x v="0"/>
    <x v="3"/>
    <n v="2806.11"/>
    <n v="4041.02"/>
    <n v="6847.13"/>
    <n v="147"/>
    <n v="24475"/>
    <n v="171325"/>
    <n v="0.28000000000000003"/>
    <x v="0"/>
    <x v="0"/>
    <x v="0"/>
    <x v="0"/>
    <x v="0"/>
    <x v="0"/>
    <x v="0"/>
    <x v="0"/>
    <x v="0"/>
    <x v="0"/>
  </r>
  <r>
    <x v="0"/>
    <x v="8"/>
    <x v="0"/>
    <x v="1"/>
    <x v="3"/>
    <n v="6565"/>
    <n v="8568.49"/>
    <n v="15133.49"/>
    <n v="354"/>
    <n v="24383"/>
    <n v="170681"/>
    <n v="0.62"/>
    <x v="0"/>
    <x v="0"/>
    <x v="0"/>
    <x v="0"/>
    <x v="0"/>
    <x v="0"/>
    <x v="0"/>
    <x v="0"/>
    <x v="0"/>
    <x v="0"/>
  </r>
  <r>
    <x v="0"/>
    <x v="8"/>
    <x v="0"/>
    <x v="3"/>
    <x v="3"/>
    <n v="9444.48"/>
    <n v="13233.97"/>
    <n v="22678.449999999997"/>
    <n v="537"/>
    <n v="8437"/>
    <n v="59059"/>
    <n v="2.69"/>
    <x v="0"/>
    <x v="0"/>
    <x v="0"/>
    <x v="0"/>
    <x v="0"/>
    <x v="0"/>
    <x v="0"/>
    <x v="0"/>
    <x v="0"/>
    <x v="0"/>
  </r>
  <r>
    <x v="0"/>
    <x v="8"/>
    <x v="0"/>
    <x v="4"/>
    <x v="3"/>
    <n v="15307.13"/>
    <n v="12016.5"/>
    <n v="27323.629999999997"/>
    <n v="592"/>
    <n v="8437"/>
    <n v="59059"/>
    <n v="3.24"/>
    <x v="0"/>
    <x v="0"/>
    <x v="0"/>
    <x v="0"/>
    <x v="0"/>
    <x v="0"/>
    <x v="0"/>
    <x v="0"/>
    <x v="0"/>
    <x v="0"/>
  </r>
  <r>
    <x v="0"/>
    <x v="8"/>
    <x v="0"/>
    <x v="7"/>
    <x v="3"/>
    <n v="12088.67"/>
    <n v="10013.209999999999"/>
    <n v="22101.879999999997"/>
    <n v="460"/>
    <n v="5821"/>
    <n v="40747"/>
    <n v="3.8"/>
    <x v="0"/>
    <x v="0"/>
    <x v="0"/>
    <x v="0"/>
    <x v="0"/>
    <x v="0"/>
    <x v="0"/>
    <x v="0"/>
    <x v="0"/>
    <x v="0"/>
  </r>
  <r>
    <x v="0"/>
    <x v="8"/>
    <x v="0"/>
    <x v="8"/>
    <x v="3"/>
    <n v="12341.95"/>
    <n v="13139.75"/>
    <n v="25481.7"/>
    <n v="620"/>
    <n v="0"/>
    <n v="0"/>
    <n v="0"/>
    <x v="0"/>
    <x v="0"/>
    <x v="0"/>
    <x v="0"/>
    <x v="0"/>
    <x v="0"/>
    <x v="0"/>
    <x v="0"/>
    <x v="0"/>
    <x v="0"/>
  </r>
  <r>
    <x v="0"/>
    <x v="8"/>
    <x v="0"/>
    <x v="119"/>
    <x v="3"/>
    <n v="1183.6400000000001"/>
    <n v="8304.9699999999993"/>
    <n v="9488.6099999999988"/>
    <n v="215"/>
    <e v="#N/A"/>
    <e v="#N/A"/>
    <n v="0"/>
    <x v="0"/>
    <x v="0"/>
    <x v="0"/>
    <x v="0"/>
    <x v="0"/>
    <x v="0"/>
    <x v="0"/>
    <x v="0"/>
    <x v="0"/>
    <x v="0"/>
  </r>
  <r>
    <x v="0"/>
    <x v="8"/>
    <x v="0"/>
    <x v="134"/>
    <x v="3"/>
    <n v="16535.3"/>
    <n v="16658.96"/>
    <n v="33194.259999999995"/>
    <n v="718"/>
    <e v="#N/A"/>
    <e v="#N/A"/>
    <n v="0"/>
    <x v="0"/>
    <x v="0"/>
    <x v="0"/>
    <x v="0"/>
    <x v="0"/>
    <x v="0"/>
    <x v="0"/>
    <x v="0"/>
    <x v="0"/>
    <x v="0"/>
  </r>
  <r>
    <x v="0"/>
    <x v="8"/>
    <x v="0"/>
    <x v="135"/>
    <x v="3"/>
    <n v="15617.53"/>
    <n v="14330.63"/>
    <n v="29948.16"/>
    <n v="652"/>
    <e v="#N/A"/>
    <e v="#N/A"/>
    <n v="0"/>
    <x v="0"/>
    <x v="0"/>
    <x v="0"/>
    <x v="0"/>
    <x v="0"/>
    <x v="0"/>
    <x v="0"/>
    <x v="0"/>
    <x v="0"/>
    <x v="0"/>
  </r>
  <r>
    <x v="0"/>
    <x v="8"/>
    <x v="0"/>
    <x v="144"/>
    <x v="3"/>
    <n v="15165.77"/>
    <n v="9274.18"/>
    <n v="24439.95"/>
    <n v="590"/>
    <e v="#N/A"/>
    <e v="#N/A"/>
    <n v="0"/>
    <x v="0"/>
    <x v="0"/>
    <x v="0"/>
    <x v="0"/>
    <x v="0"/>
    <x v="0"/>
    <x v="0"/>
    <x v="0"/>
    <x v="0"/>
    <x v="0"/>
  </r>
  <r>
    <x v="0"/>
    <x v="8"/>
    <x v="0"/>
    <x v="167"/>
    <x v="3"/>
    <n v="0"/>
    <n v="0"/>
    <n v="0"/>
    <n v="0"/>
    <e v="#N/A"/>
    <e v="#N/A"/>
    <n v="0"/>
    <x v="0"/>
    <x v="0"/>
    <x v="0"/>
    <x v="0"/>
    <x v="0"/>
    <x v="0"/>
    <x v="0"/>
    <x v="0"/>
    <x v="0"/>
    <x v="0"/>
  </r>
  <r>
    <x v="0"/>
    <x v="8"/>
    <x v="0"/>
    <x v="151"/>
    <x v="3"/>
    <n v="0"/>
    <n v="0"/>
    <n v="0"/>
    <n v="0"/>
    <e v="#N/A"/>
    <e v="#N/A"/>
    <n v="0"/>
    <x v="0"/>
    <x v="0"/>
    <x v="0"/>
    <x v="0"/>
    <x v="0"/>
    <x v="0"/>
    <x v="0"/>
    <x v="0"/>
    <x v="0"/>
    <x v="0"/>
  </r>
  <r>
    <x v="0"/>
    <x v="8"/>
    <x v="1"/>
    <x v="9"/>
    <x v="3"/>
    <n v="21557.39"/>
    <n v="26749.49"/>
    <n v="48306.880000000005"/>
    <n v="666"/>
    <n v="0"/>
    <n v="0"/>
    <n v="0"/>
    <x v="0"/>
    <x v="0"/>
    <x v="0"/>
    <x v="0"/>
    <x v="0"/>
    <x v="0"/>
    <x v="0"/>
    <x v="0"/>
    <x v="0"/>
    <x v="0"/>
  </r>
  <r>
    <x v="0"/>
    <x v="8"/>
    <x v="1"/>
    <x v="10"/>
    <x v="3"/>
    <n v="6203.04"/>
    <n v="10680.54"/>
    <n v="16883.580000000002"/>
    <n v="278"/>
    <n v="44423"/>
    <n v="310961"/>
    <n v="0.38"/>
    <x v="0"/>
    <x v="0"/>
    <x v="0"/>
    <x v="0"/>
    <x v="0"/>
    <x v="0"/>
    <x v="0"/>
    <x v="0"/>
    <x v="0"/>
    <x v="0"/>
  </r>
  <r>
    <x v="0"/>
    <x v="8"/>
    <x v="1"/>
    <x v="78"/>
    <x v="3"/>
    <n v="5.76"/>
    <n v="112.29"/>
    <n v="118.05000000000001"/>
    <n v="5"/>
    <n v="20677"/>
    <n v="144739"/>
    <n v="0.01"/>
    <x v="0"/>
    <x v="0"/>
    <x v="0"/>
    <x v="0"/>
    <x v="0"/>
    <x v="0"/>
    <x v="0"/>
    <x v="0"/>
    <x v="0"/>
    <x v="0"/>
  </r>
  <r>
    <x v="0"/>
    <x v="8"/>
    <x v="1"/>
    <x v="11"/>
    <x v="3"/>
    <n v="2936.99"/>
    <n v="7460.65"/>
    <n v="10397.64"/>
    <n v="19"/>
    <n v="31000"/>
    <n v="217000"/>
    <n v="0.34"/>
    <x v="0"/>
    <x v="0"/>
    <x v="0"/>
    <x v="0"/>
    <x v="0"/>
    <x v="0"/>
    <x v="0"/>
    <x v="0"/>
    <x v="0"/>
    <x v="0"/>
  </r>
  <r>
    <x v="0"/>
    <x v="8"/>
    <x v="1"/>
    <x v="12"/>
    <x v="3"/>
    <n v="56.17"/>
    <n v="76.13"/>
    <n v="132.30000000000001"/>
    <n v="17"/>
    <n v="0"/>
    <n v="0"/>
    <n v="0"/>
    <x v="0"/>
    <x v="0"/>
    <x v="0"/>
    <x v="0"/>
    <x v="0"/>
    <x v="0"/>
    <x v="0"/>
    <x v="0"/>
    <x v="0"/>
    <x v="0"/>
  </r>
  <r>
    <x v="0"/>
    <x v="8"/>
    <x v="1"/>
    <x v="13"/>
    <x v="3"/>
    <n v="0"/>
    <n v="0"/>
    <n v="0"/>
    <n v="0"/>
    <n v="0"/>
    <n v="0"/>
    <n v="0"/>
    <x v="0"/>
    <x v="0"/>
    <x v="0"/>
    <x v="0"/>
    <x v="0"/>
    <x v="0"/>
    <x v="0"/>
    <x v="0"/>
    <x v="0"/>
    <x v="0"/>
  </r>
  <r>
    <x v="0"/>
    <x v="8"/>
    <x v="1"/>
    <x v="126"/>
    <x v="3"/>
    <n v="54.9"/>
    <n v="0"/>
    <n v="54.9"/>
    <n v="1"/>
    <n v="18600"/>
    <n v="130200"/>
    <n v="0"/>
    <x v="0"/>
    <x v="0"/>
    <x v="0"/>
    <x v="0"/>
    <x v="0"/>
    <x v="0"/>
    <x v="0"/>
    <x v="0"/>
    <x v="0"/>
    <x v="0"/>
  </r>
  <r>
    <x v="0"/>
    <x v="8"/>
    <x v="1"/>
    <x v="14"/>
    <x v="3"/>
    <n v="4974.8"/>
    <n v="8166.66"/>
    <n v="13141.46"/>
    <n v="226"/>
    <n v="29977"/>
    <n v="209839"/>
    <n v="0.44"/>
    <x v="0"/>
    <x v="0"/>
    <x v="0"/>
    <x v="0"/>
    <x v="0"/>
    <x v="0"/>
    <x v="0"/>
    <x v="0"/>
    <x v="0"/>
    <x v="0"/>
  </r>
  <r>
    <x v="0"/>
    <x v="8"/>
    <x v="1"/>
    <x v="15"/>
    <x v="3"/>
    <n v="176.77"/>
    <n v="87.88"/>
    <n v="264.64999999999998"/>
    <n v="5"/>
    <n v="0"/>
    <n v="0"/>
    <n v="0"/>
    <x v="0"/>
    <x v="0"/>
    <x v="0"/>
    <x v="0"/>
    <x v="0"/>
    <x v="0"/>
    <x v="0"/>
    <x v="0"/>
    <x v="0"/>
    <x v="0"/>
  </r>
  <r>
    <x v="0"/>
    <x v="8"/>
    <x v="1"/>
    <x v="146"/>
    <x v="3"/>
    <n v="4832.3999999999996"/>
    <n v="2436.0500000000002"/>
    <n v="7268.45"/>
    <n v="10"/>
    <e v="#N/A"/>
    <e v="#N/A"/>
    <n v="0"/>
    <x v="0"/>
    <x v="0"/>
    <x v="0"/>
    <x v="0"/>
    <x v="0"/>
    <x v="0"/>
    <x v="0"/>
    <x v="0"/>
    <x v="0"/>
    <x v="0"/>
  </r>
  <r>
    <x v="0"/>
    <x v="8"/>
    <x v="1"/>
    <x v="168"/>
    <x v="3"/>
    <n v="0"/>
    <n v="0"/>
    <n v="0"/>
    <n v="0"/>
    <e v="#N/A"/>
    <e v="#N/A"/>
    <n v="0"/>
    <x v="0"/>
    <x v="0"/>
    <x v="0"/>
    <x v="0"/>
    <x v="0"/>
    <x v="0"/>
    <x v="0"/>
    <x v="0"/>
    <x v="0"/>
    <x v="0"/>
  </r>
  <r>
    <x v="0"/>
    <x v="8"/>
    <x v="2"/>
    <x v="16"/>
    <x v="3"/>
    <n v="3952.57"/>
    <n v="3009.41"/>
    <n v="6961.98"/>
    <n v="65"/>
    <n v="43400"/>
    <n v="303800"/>
    <n v="0.16"/>
    <x v="0"/>
    <x v="0"/>
    <x v="0"/>
    <x v="0"/>
    <x v="0"/>
    <x v="0"/>
    <x v="0"/>
    <x v="0"/>
    <x v="0"/>
    <x v="0"/>
  </r>
  <r>
    <x v="0"/>
    <x v="8"/>
    <x v="2"/>
    <x v="17"/>
    <x v="3"/>
    <n v="2766.81"/>
    <n v="2097.5300000000002"/>
    <n v="4864.34"/>
    <n v="110"/>
    <n v="39277"/>
    <n v="274939"/>
    <n v="0.12"/>
    <x v="0"/>
    <x v="0"/>
    <x v="0"/>
    <x v="0"/>
    <x v="0"/>
    <x v="0"/>
    <x v="0"/>
    <x v="0"/>
    <x v="0"/>
    <x v="0"/>
  </r>
  <r>
    <x v="0"/>
    <x v="8"/>
    <x v="2"/>
    <x v="18"/>
    <x v="3"/>
    <n v="122.1"/>
    <n v="295.68"/>
    <n v="417.78"/>
    <n v="8"/>
    <n v="0"/>
    <n v="0"/>
    <n v="0"/>
    <x v="0"/>
    <x v="0"/>
    <x v="0"/>
    <x v="0"/>
    <x v="0"/>
    <x v="0"/>
    <x v="0"/>
    <x v="0"/>
    <x v="0"/>
    <x v="0"/>
  </r>
  <r>
    <x v="0"/>
    <x v="8"/>
    <x v="3"/>
    <x v="19"/>
    <x v="3"/>
    <n v="718.1"/>
    <n v="2023.54"/>
    <n v="2741.64"/>
    <n v="25"/>
    <n v="31000"/>
    <n v="310000"/>
    <n v="0.09"/>
    <x v="0"/>
    <x v="0"/>
    <x v="0"/>
    <x v="0"/>
    <x v="0"/>
    <x v="0"/>
    <x v="0"/>
    <x v="0"/>
    <x v="0"/>
    <x v="0"/>
  </r>
  <r>
    <x v="0"/>
    <x v="8"/>
    <x v="3"/>
    <x v="20"/>
    <x v="3"/>
    <n v="241.4"/>
    <n v="56.03"/>
    <n v="297.43"/>
    <n v="22"/>
    <n v="0"/>
    <n v="0"/>
    <n v="0"/>
    <x v="0"/>
    <x v="0"/>
    <x v="0"/>
    <x v="0"/>
    <x v="0"/>
    <x v="0"/>
    <x v="0"/>
    <x v="0"/>
    <x v="0"/>
    <x v="0"/>
  </r>
  <r>
    <x v="0"/>
    <x v="8"/>
    <x v="3"/>
    <x v="21"/>
    <x v="3"/>
    <n v="4586.6499999999996"/>
    <n v="146.56"/>
    <n v="4733.21"/>
    <n v="23"/>
    <n v="62000"/>
    <n v="620000"/>
    <n v="0.08"/>
    <x v="0"/>
    <x v="0"/>
    <x v="0"/>
    <x v="0"/>
    <x v="0"/>
    <x v="0"/>
    <x v="0"/>
    <x v="0"/>
    <x v="0"/>
    <x v="0"/>
  </r>
  <r>
    <x v="0"/>
    <x v="8"/>
    <x v="3"/>
    <x v="147"/>
    <x v="3"/>
    <n v="165.23"/>
    <n v="244.79"/>
    <n v="410.02"/>
    <n v="11"/>
    <e v="#N/A"/>
    <e v="#N/A"/>
    <n v="0"/>
    <x v="0"/>
    <x v="0"/>
    <x v="0"/>
    <x v="0"/>
    <x v="0"/>
    <x v="0"/>
    <x v="0"/>
    <x v="0"/>
    <x v="0"/>
    <x v="0"/>
  </r>
  <r>
    <x v="0"/>
    <x v="8"/>
    <x v="4"/>
    <x v="23"/>
    <x v="3"/>
    <n v="0"/>
    <n v="0"/>
    <n v="0"/>
    <n v="0"/>
    <n v="12710"/>
    <n v="88970"/>
    <n v="0"/>
    <x v="0"/>
    <x v="0"/>
    <x v="0"/>
    <x v="0"/>
    <x v="0"/>
    <x v="0"/>
    <x v="0"/>
    <x v="0"/>
    <x v="0"/>
    <x v="0"/>
  </r>
  <r>
    <x v="0"/>
    <x v="8"/>
    <x v="4"/>
    <x v="24"/>
    <x v="3"/>
    <n v="0"/>
    <n v="0"/>
    <n v="0"/>
    <n v="0"/>
    <n v="11377"/>
    <n v="79639"/>
    <n v="0"/>
    <x v="0"/>
    <x v="0"/>
    <x v="0"/>
    <x v="0"/>
    <x v="0"/>
    <x v="0"/>
    <x v="0"/>
    <x v="0"/>
    <x v="0"/>
    <x v="0"/>
  </r>
  <r>
    <x v="0"/>
    <x v="8"/>
    <x v="4"/>
    <x v="154"/>
    <x v="3"/>
    <n v="0"/>
    <n v="0"/>
    <n v="0"/>
    <n v="0"/>
    <e v="#N/A"/>
    <e v="#N/A"/>
    <n v="0"/>
    <x v="0"/>
    <x v="0"/>
    <x v="0"/>
    <x v="0"/>
    <x v="0"/>
    <x v="0"/>
    <x v="0"/>
    <x v="0"/>
    <x v="0"/>
    <x v="0"/>
  </r>
  <r>
    <x v="0"/>
    <x v="8"/>
    <x v="4"/>
    <x v="155"/>
    <x v="3"/>
    <n v="0"/>
    <n v="0"/>
    <n v="0"/>
    <n v="0"/>
    <e v="#N/A"/>
    <e v="#N/A"/>
    <n v="0"/>
    <x v="0"/>
    <x v="0"/>
    <x v="0"/>
    <x v="0"/>
    <x v="0"/>
    <x v="0"/>
    <x v="0"/>
    <x v="0"/>
    <x v="0"/>
    <x v="0"/>
  </r>
  <r>
    <x v="0"/>
    <x v="8"/>
    <x v="4"/>
    <x v="120"/>
    <x v="3"/>
    <n v="0"/>
    <n v="0"/>
    <n v="0"/>
    <n v="0"/>
    <e v="#N/A"/>
    <e v="#N/A"/>
    <n v="0"/>
    <x v="0"/>
    <x v="0"/>
    <x v="0"/>
    <x v="0"/>
    <x v="0"/>
    <x v="0"/>
    <x v="0"/>
    <x v="0"/>
    <x v="0"/>
    <x v="0"/>
  </r>
  <r>
    <x v="0"/>
    <x v="8"/>
    <x v="4"/>
    <x v="127"/>
    <x v="3"/>
    <n v="0"/>
    <n v="0"/>
    <n v="0"/>
    <n v="0"/>
    <e v="#N/A"/>
    <e v="#N/A"/>
    <n v="0"/>
    <x v="0"/>
    <x v="0"/>
    <x v="0"/>
    <x v="0"/>
    <x v="0"/>
    <x v="0"/>
    <x v="0"/>
    <x v="0"/>
    <x v="0"/>
    <x v="0"/>
  </r>
  <r>
    <x v="0"/>
    <x v="8"/>
    <x v="4"/>
    <x v="148"/>
    <x v="3"/>
    <n v="0"/>
    <n v="0"/>
    <n v="0"/>
    <n v="0"/>
    <e v="#N/A"/>
    <e v="#N/A"/>
    <n v="0"/>
    <x v="0"/>
    <x v="0"/>
    <x v="0"/>
    <x v="0"/>
    <x v="0"/>
    <x v="0"/>
    <x v="0"/>
    <x v="0"/>
    <x v="0"/>
    <x v="0"/>
  </r>
  <r>
    <x v="0"/>
    <x v="8"/>
    <x v="4"/>
    <x v="136"/>
    <x v="3"/>
    <n v="0"/>
    <n v="0"/>
    <n v="0"/>
    <n v="0"/>
    <e v="#N/A"/>
    <e v="#N/A"/>
    <n v="0"/>
    <x v="0"/>
    <x v="0"/>
    <x v="0"/>
    <x v="0"/>
    <x v="0"/>
    <x v="0"/>
    <x v="0"/>
    <x v="0"/>
    <x v="0"/>
    <x v="0"/>
  </r>
  <r>
    <x v="0"/>
    <x v="8"/>
    <x v="4"/>
    <x v="156"/>
    <x v="3"/>
    <n v="0"/>
    <n v="0"/>
    <n v="0"/>
    <n v="0"/>
    <e v="#N/A"/>
    <e v="#N/A"/>
    <n v="0"/>
    <x v="0"/>
    <x v="0"/>
    <x v="0"/>
    <x v="0"/>
    <x v="0"/>
    <x v="0"/>
    <x v="0"/>
    <x v="0"/>
    <x v="0"/>
    <x v="0"/>
  </r>
  <r>
    <x v="0"/>
    <x v="8"/>
    <x v="4"/>
    <x v="157"/>
    <x v="3"/>
    <n v="0"/>
    <n v="0"/>
    <n v="0"/>
    <n v="0"/>
    <e v="#N/A"/>
    <e v="#N/A"/>
    <n v="0"/>
    <x v="0"/>
    <x v="0"/>
    <x v="0"/>
    <x v="0"/>
    <x v="0"/>
    <x v="0"/>
    <x v="0"/>
    <x v="0"/>
    <x v="0"/>
    <x v="0"/>
  </r>
  <r>
    <x v="0"/>
    <x v="8"/>
    <x v="4"/>
    <x v="158"/>
    <x v="3"/>
    <n v="0"/>
    <n v="0"/>
    <n v="0"/>
    <n v="0"/>
    <e v="#N/A"/>
    <e v="#N/A"/>
    <n v="0"/>
    <x v="0"/>
    <x v="0"/>
    <x v="0"/>
    <x v="0"/>
    <x v="0"/>
    <x v="0"/>
    <x v="0"/>
    <x v="0"/>
    <x v="0"/>
    <x v="0"/>
  </r>
  <r>
    <x v="0"/>
    <x v="8"/>
    <x v="4"/>
    <x v="159"/>
    <x v="3"/>
    <n v="0"/>
    <n v="0"/>
    <n v="0"/>
    <n v="0"/>
    <e v="#N/A"/>
    <e v="#N/A"/>
    <n v="0"/>
    <x v="0"/>
    <x v="0"/>
    <x v="0"/>
    <x v="0"/>
    <x v="0"/>
    <x v="0"/>
    <x v="0"/>
    <x v="0"/>
    <x v="0"/>
    <x v="0"/>
  </r>
  <r>
    <x v="0"/>
    <x v="8"/>
    <x v="4"/>
    <x v="160"/>
    <x v="3"/>
    <n v="0"/>
    <n v="0"/>
    <n v="0"/>
    <n v="0"/>
    <e v="#N/A"/>
    <e v="#N/A"/>
    <n v="0"/>
    <x v="0"/>
    <x v="0"/>
    <x v="0"/>
    <x v="0"/>
    <x v="0"/>
    <x v="0"/>
    <x v="0"/>
    <x v="0"/>
    <x v="0"/>
    <x v="0"/>
  </r>
  <r>
    <x v="0"/>
    <x v="8"/>
    <x v="4"/>
    <x v="169"/>
    <x v="3"/>
    <n v="0"/>
    <n v="0"/>
    <n v="0"/>
    <n v="0"/>
    <e v="#N/A"/>
    <e v="#N/A"/>
    <n v="0"/>
    <x v="0"/>
    <x v="0"/>
    <x v="0"/>
    <x v="0"/>
    <x v="0"/>
    <x v="0"/>
    <x v="0"/>
    <x v="0"/>
    <x v="0"/>
    <x v="0"/>
  </r>
  <r>
    <x v="0"/>
    <x v="8"/>
    <x v="5"/>
    <x v="25"/>
    <x v="3"/>
    <n v="1.3"/>
    <n v="5.2"/>
    <n v="6.5"/>
    <n v="1"/>
    <n v="0"/>
    <n v="0"/>
    <n v="0"/>
    <x v="0"/>
    <x v="0"/>
    <x v="0"/>
    <x v="0"/>
    <x v="0"/>
    <x v="0"/>
    <x v="0"/>
    <x v="0"/>
    <x v="0"/>
    <x v="0"/>
  </r>
  <r>
    <x v="0"/>
    <x v="8"/>
    <x v="5"/>
    <x v="26"/>
    <x v="3"/>
    <n v="0"/>
    <n v="0"/>
    <n v="0"/>
    <n v="0"/>
    <n v="0"/>
    <n v="0"/>
    <n v="0"/>
    <x v="0"/>
    <x v="0"/>
    <x v="0"/>
    <x v="0"/>
    <x v="0"/>
    <x v="0"/>
    <x v="0"/>
    <x v="0"/>
    <x v="0"/>
    <x v="0"/>
  </r>
  <r>
    <x v="0"/>
    <x v="8"/>
    <x v="5"/>
    <x v="27"/>
    <x v="3"/>
    <n v="33.299999999999997"/>
    <n v="52.33"/>
    <n v="85.63"/>
    <n v="3"/>
    <n v="16523"/>
    <n v="165230"/>
    <n v="0.01"/>
    <x v="0"/>
    <x v="0"/>
    <x v="0"/>
    <x v="0"/>
    <x v="0"/>
    <x v="0"/>
    <x v="0"/>
    <x v="0"/>
    <x v="0"/>
    <x v="0"/>
  </r>
  <r>
    <x v="0"/>
    <x v="8"/>
    <x v="5"/>
    <x v="29"/>
    <x v="3"/>
    <n v="73.86"/>
    <n v="44.59"/>
    <n v="118.45"/>
    <n v="4"/>
    <n v="0"/>
    <n v="0"/>
    <n v="0"/>
    <x v="0"/>
    <x v="0"/>
    <x v="0"/>
    <x v="0"/>
    <x v="0"/>
    <x v="0"/>
    <x v="0"/>
    <x v="0"/>
    <x v="0"/>
    <x v="0"/>
  </r>
  <r>
    <x v="0"/>
    <x v="8"/>
    <x v="6"/>
    <x v="30"/>
    <x v="3"/>
    <n v="20843.580000000002"/>
    <n v="33134.82"/>
    <n v="53978.400000000001"/>
    <n v="135"/>
    <n v="0"/>
    <n v="0"/>
    <n v="0"/>
    <x v="0"/>
    <x v="0"/>
    <x v="0"/>
    <x v="0"/>
    <x v="0"/>
    <x v="0"/>
    <x v="0"/>
    <x v="0"/>
    <x v="0"/>
    <x v="0"/>
  </r>
  <r>
    <x v="0"/>
    <x v="8"/>
    <x v="6"/>
    <x v="31"/>
    <x v="3"/>
    <n v="22899.93"/>
    <n v="22451.19"/>
    <n v="45351.119999999995"/>
    <n v="116"/>
    <n v="34100"/>
    <n v="238700"/>
    <n v="1.33"/>
    <x v="0"/>
    <x v="0"/>
    <x v="0"/>
    <x v="0"/>
    <x v="0"/>
    <x v="0"/>
    <x v="0"/>
    <x v="0"/>
    <x v="0"/>
    <x v="0"/>
  </r>
  <r>
    <x v="0"/>
    <x v="8"/>
    <x v="6"/>
    <x v="32"/>
    <x v="3"/>
    <n v="36038.080000000002"/>
    <n v="28478.12"/>
    <n v="64516.2"/>
    <n v="267"/>
    <n v="17577"/>
    <n v="123039"/>
    <n v="3.67"/>
    <x v="0"/>
    <x v="0"/>
    <x v="0"/>
    <x v="0"/>
    <x v="0"/>
    <x v="0"/>
    <x v="0"/>
    <x v="0"/>
    <x v="0"/>
    <x v="0"/>
  </r>
  <r>
    <x v="0"/>
    <x v="8"/>
    <x v="6"/>
    <x v="33"/>
    <x v="3"/>
    <n v="10195.41"/>
    <n v="8948.25"/>
    <n v="19143.66"/>
    <n v="46"/>
    <n v="0"/>
    <n v="0"/>
    <n v="0"/>
    <x v="0"/>
    <x v="0"/>
    <x v="0"/>
    <x v="0"/>
    <x v="0"/>
    <x v="0"/>
    <x v="0"/>
    <x v="0"/>
    <x v="0"/>
    <x v="0"/>
  </r>
  <r>
    <x v="0"/>
    <x v="8"/>
    <x v="6"/>
    <x v="140"/>
    <x v="3"/>
    <n v="336.2"/>
    <n v="4352.8"/>
    <n v="4689"/>
    <n v="10"/>
    <e v="#N/A"/>
    <e v="#N/A"/>
    <n v="0"/>
    <x v="0"/>
    <x v="0"/>
    <x v="0"/>
    <x v="0"/>
    <x v="0"/>
    <x v="0"/>
    <x v="0"/>
    <x v="0"/>
    <x v="0"/>
    <x v="0"/>
  </r>
  <r>
    <x v="0"/>
    <x v="8"/>
    <x v="7"/>
    <x v="34"/>
    <x v="3"/>
    <n v="63.9"/>
    <n v="85.15"/>
    <n v="149.05000000000001"/>
    <n v="4"/>
    <n v="67177"/>
    <n v="470239"/>
    <n v="0"/>
    <x v="0"/>
    <x v="0"/>
    <x v="0"/>
    <x v="0"/>
    <x v="0"/>
    <x v="0"/>
    <x v="0"/>
    <x v="0"/>
    <x v="0"/>
    <x v="0"/>
  </r>
  <r>
    <x v="0"/>
    <x v="8"/>
    <x v="8"/>
    <x v="35"/>
    <x v="3"/>
    <n v="1992.41"/>
    <n v="555.59"/>
    <n v="2548"/>
    <n v="22"/>
    <n v="0"/>
    <n v="0"/>
    <n v="0"/>
    <x v="0"/>
    <x v="0"/>
    <x v="0"/>
    <x v="0"/>
    <x v="0"/>
    <x v="0"/>
    <x v="0"/>
    <x v="0"/>
    <x v="0"/>
    <x v="0"/>
  </r>
  <r>
    <x v="0"/>
    <x v="8"/>
    <x v="8"/>
    <x v="36"/>
    <x v="3"/>
    <n v="3967.87"/>
    <n v="2805.04"/>
    <n v="6772.91"/>
    <n v="132"/>
    <n v="0"/>
    <n v="0"/>
    <n v="0"/>
    <x v="0"/>
    <x v="0"/>
    <x v="0"/>
    <x v="0"/>
    <x v="0"/>
    <x v="0"/>
    <x v="0"/>
    <x v="0"/>
    <x v="0"/>
    <x v="0"/>
  </r>
  <r>
    <x v="0"/>
    <x v="8"/>
    <x v="8"/>
    <x v="161"/>
    <x v="3"/>
    <n v="1951.35"/>
    <n v="1603.51"/>
    <n v="3554.8599999999997"/>
    <n v="65"/>
    <e v="#N/A"/>
    <e v="#N/A"/>
    <n v="0"/>
    <x v="0"/>
    <x v="0"/>
    <x v="0"/>
    <x v="0"/>
    <x v="0"/>
    <x v="0"/>
    <x v="0"/>
    <x v="0"/>
    <x v="0"/>
    <x v="0"/>
  </r>
  <r>
    <x v="0"/>
    <x v="8"/>
    <x v="9"/>
    <x v="37"/>
    <x v="3"/>
    <n v="15495.69"/>
    <n v="6247.61"/>
    <n v="21743.3"/>
    <n v="47"/>
    <n v="32023"/>
    <n v="224161"/>
    <n v="0.68"/>
    <x v="0"/>
    <x v="0"/>
    <x v="0"/>
    <x v="0"/>
    <x v="0"/>
    <x v="0"/>
    <x v="0"/>
    <x v="0"/>
    <x v="0"/>
    <x v="0"/>
  </r>
  <r>
    <x v="0"/>
    <x v="8"/>
    <x v="9"/>
    <x v="38"/>
    <x v="3"/>
    <n v="0"/>
    <n v="0"/>
    <n v="0"/>
    <n v="0"/>
    <n v="0"/>
    <n v="0"/>
    <n v="0"/>
    <x v="0"/>
    <x v="0"/>
    <x v="0"/>
    <x v="0"/>
    <x v="0"/>
    <x v="0"/>
    <x v="0"/>
    <x v="0"/>
    <x v="0"/>
    <x v="0"/>
  </r>
  <r>
    <x v="0"/>
    <x v="8"/>
    <x v="9"/>
    <x v="39"/>
    <x v="3"/>
    <n v="14305.85"/>
    <n v="9049.73"/>
    <n v="23355.58"/>
    <n v="53"/>
    <n v="18352"/>
    <n v="128464"/>
    <n v="1.27"/>
    <x v="0"/>
    <x v="0"/>
    <x v="0"/>
    <x v="0"/>
    <x v="0"/>
    <x v="0"/>
    <x v="0"/>
    <x v="0"/>
    <x v="0"/>
    <x v="0"/>
  </r>
  <r>
    <x v="0"/>
    <x v="8"/>
    <x v="9"/>
    <x v="40"/>
    <x v="3"/>
    <n v="5932.92"/>
    <n v="4105.28"/>
    <n v="10038.200000000001"/>
    <n v="19"/>
    <n v="28923"/>
    <n v="202461"/>
    <n v="0.35"/>
    <x v="0"/>
    <x v="0"/>
    <x v="0"/>
    <x v="0"/>
    <x v="0"/>
    <x v="0"/>
    <x v="0"/>
    <x v="0"/>
    <x v="0"/>
    <x v="0"/>
  </r>
  <r>
    <x v="0"/>
    <x v="8"/>
    <x v="9"/>
    <x v="41"/>
    <x v="3"/>
    <n v="223.47"/>
    <n v="1412.88"/>
    <n v="1636.3500000000001"/>
    <n v="4"/>
    <n v="0"/>
    <n v="0"/>
    <n v="0"/>
    <x v="0"/>
    <x v="0"/>
    <x v="0"/>
    <x v="0"/>
    <x v="0"/>
    <x v="0"/>
    <x v="0"/>
    <x v="0"/>
    <x v="0"/>
    <x v="0"/>
  </r>
  <r>
    <x v="0"/>
    <x v="8"/>
    <x v="10"/>
    <x v="42"/>
    <x v="3"/>
    <n v="190.2"/>
    <n v="108"/>
    <n v="298.2"/>
    <n v="3"/>
    <n v="0"/>
    <n v="0"/>
    <n v="0"/>
    <x v="0"/>
    <x v="0"/>
    <x v="0"/>
    <x v="0"/>
    <x v="0"/>
    <x v="0"/>
    <x v="0"/>
    <x v="0"/>
    <x v="0"/>
    <x v="0"/>
  </r>
  <r>
    <x v="0"/>
    <x v="8"/>
    <x v="10"/>
    <x v="43"/>
    <x v="3"/>
    <n v="3027.25"/>
    <n v="2109.59"/>
    <n v="5136.84"/>
    <n v="28"/>
    <n v="0"/>
    <n v="0"/>
    <n v="0"/>
    <x v="0"/>
    <x v="0"/>
    <x v="0"/>
    <x v="0"/>
    <x v="0"/>
    <x v="0"/>
    <x v="0"/>
    <x v="0"/>
    <x v="0"/>
    <x v="0"/>
  </r>
  <r>
    <x v="0"/>
    <x v="8"/>
    <x v="10"/>
    <x v="44"/>
    <x v="3"/>
    <n v="4337.7"/>
    <n v="401.38"/>
    <n v="4739.08"/>
    <n v="25"/>
    <n v="23777"/>
    <n v="237770"/>
    <n v="0.2"/>
    <x v="0"/>
    <x v="0"/>
    <x v="0"/>
    <x v="0"/>
    <x v="0"/>
    <x v="0"/>
    <x v="0"/>
    <x v="0"/>
    <x v="0"/>
    <x v="0"/>
  </r>
  <r>
    <x v="0"/>
    <x v="8"/>
    <x v="10"/>
    <x v="45"/>
    <x v="3"/>
    <n v="642.78"/>
    <n v="279.68"/>
    <n v="922.46"/>
    <n v="10"/>
    <n v="0"/>
    <n v="0"/>
    <n v="0"/>
    <x v="0"/>
    <x v="0"/>
    <x v="0"/>
    <x v="0"/>
    <x v="0"/>
    <x v="0"/>
    <x v="0"/>
    <x v="0"/>
    <x v="0"/>
    <x v="0"/>
  </r>
  <r>
    <x v="0"/>
    <x v="8"/>
    <x v="10"/>
    <x v="46"/>
    <x v="3"/>
    <n v="1169.7"/>
    <n v="235.76"/>
    <n v="1405.46"/>
    <n v="18"/>
    <n v="0"/>
    <n v="0"/>
    <n v="0"/>
    <x v="0"/>
    <x v="0"/>
    <x v="0"/>
    <x v="0"/>
    <x v="0"/>
    <x v="0"/>
    <x v="0"/>
    <x v="0"/>
    <x v="0"/>
    <x v="0"/>
  </r>
  <r>
    <x v="0"/>
    <x v="8"/>
    <x v="10"/>
    <x v="47"/>
    <x v="3"/>
    <n v="17.16"/>
    <n v="97.24"/>
    <n v="114.39999999999999"/>
    <n v="4"/>
    <n v="0"/>
    <n v="0"/>
    <n v="0"/>
    <x v="0"/>
    <x v="0"/>
    <x v="0"/>
    <x v="0"/>
    <x v="0"/>
    <x v="0"/>
    <x v="0"/>
    <x v="0"/>
    <x v="0"/>
    <x v="0"/>
  </r>
  <r>
    <x v="0"/>
    <x v="8"/>
    <x v="10"/>
    <x v="48"/>
    <x v="3"/>
    <n v="332.54"/>
    <n v="473.76"/>
    <n v="806.3"/>
    <n v="5"/>
    <n v="33077"/>
    <n v="330770"/>
    <n v="0.02"/>
    <x v="0"/>
    <x v="0"/>
    <x v="0"/>
    <x v="0"/>
    <x v="0"/>
    <x v="0"/>
    <x v="0"/>
    <x v="0"/>
    <x v="0"/>
    <x v="0"/>
  </r>
  <r>
    <x v="0"/>
    <x v="8"/>
    <x v="10"/>
    <x v="49"/>
    <x v="3"/>
    <n v="549.54"/>
    <n v="559.26"/>
    <n v="1108.8"/>
    <n v="6"/>
    <n v="67177"/>
    <n v="671770"/>
    <n v="0.02"/>
    <x v="0"/>
    <x v="0"/>
    <x v="0"/>
    <x v="0"/>
    <x v="0"/>
    <x v="0"/>
    <x v="0"/>
    <x v="0"/>
    <x v="0"/>
    <x v="0"/>
  </r>
  <r>
    <x v="0"/>
    <x v="8"/>
    <x v="10"/>
    <x v="50"/>
    <x v="3"/>
    <n v="0"/>
    <n v="0"/>
    <n v="0"/>
    <n v="0"/>
    <n v="36177"/>
    <n v="361770"/>
    <n v="0"/>
    <x v="0"/>
    <x v="0"/>
    <x v="0"/>
    <x v="0"/>
    <x v="0"/>
    <x v="0"/>
    <x v="0"/>
    <x v="0"/>
    <x v="0"/>
    <x v="0"/>
  </r>
  <r>
    <x v="0"/>
    <x v="8"/>
    <x v="10"/>
    <x v="51"/>
    <x v="3"/>
    <n v="0"/>
    <n v="0"/>
    <n v="0"/>
    <n v="0"/>
    <n v="14477"/>
    <n v="144770"/>
    <n v="0"/>
    <x v="0"/>
    <x v="0"/>
    <x v="0"/>
    <x v="0"/>
    <x v="0"/>
    <x v="0"/>
    <x v="0"/>
    <x v="0"/>
    <x v="0"/>
    <x v="0"/>
  </r>
  <r>
    <x v="0"/>
    <x v="8"/>
    <x v="11"/>
    <x v="52"/>
    <x v="3"/>
    <n v="332.78"/>
    <n v="168.86"/>
    <n v="501.64"/>
    <n v="8"/>
    <n v="0"/>
    <n v="0"/>
    <n v="0"/>
    <x v="0"/>
    <x v="0"/>
    <x v="0"/>
    <x v="0"/>
    <x v="0"/>
    <x v="0"/>
    <x v="0"/>
    <x v="0"/>
    <x v="0"/>
    <x v="0"/>
  </r>
  <r>
    <x v="0"/>
    <x v="8"/>
    <x v="12"/>
    <x v="53"/>
    <x v="3"/>
    <n v="758.05"/>
    <n v="8869.25"/>
    <n v="9627.2999999999993"/>
    <n v="16"/>
    <n v="0"/>
    <n v="0"/>
    <n v="0"/>
    <x v="0"/>
    <x v="0"/>
    <x v="0"/>
    <x v="0"/>
    <x v="0"/>
    <x v="0"/>
    <x v="0"/>
    <x v="0"/>
    <x v="0"/>
    <x v="0"/>
  </r>
  <r>
    <x v="0"/>
    <x v="8"/>
    <x v="12"/>
    <x v="55"/>
    <x v="3"/>
    <n v="150.6"/>
    <n v="1951.8"/>
    <n v="2102.4"/>
    <n v="2"/>
    <n v="0"/>
    <n v="0"/>
    <n v="0"/>
    <x v="0"/>
    <x v="0"/>
    <x v="0"/>
    <x v="0"/>
    <x v="0"/>
    <x v="0"/>
    <x v="0"/>
    <x v="0"/>
    <x v="0"/>
    <x v="0"/>
  </r>
  <r>
    <x v="0"/>
    <x v="8"/>
    <x v="12"/>
    <x v="170"/>
    <x v="3"/>
    <n v="94.19"/>
    <n v="376.76"/>
    <n v="470.95"/>
    <n v="2"/>
    <e v="#N/A"/>
    <e v="#N/A"/>
    <n v="0"/>
    <x v="0"/>
    <x v="0"/>
    <x v="0"/>
    <x v="0"/>
    <x v="0"/>
    <x v="0"/>
    <x v="0"/>
    <x v="0"/>
    <x v="0"/>
    <x v="0"/>
  </r>
  <r>
    <x v="0"/>
    <x v="8"/>
    <x v="13"/>
    <x v="56"/>
    <x v="3"/>
    <n v="0"/>
    <n v="0"/>
    <n v="0"/>
    <n v="0"/>
    <n v="0"/>
    <n v="0"/>
    <n v="0"/>
    <x v="0"/>
    <x v="0"/>
    <x v="0"/>
    <x v="0"/>
    <x v="0"/>
    <x v="0"/>
    <x v="0"/>
    <x v="0"/>
    <x v="0"/>
    <x v="0"/>
  </r>
  <r>
    <x v="0"/>
    <x v="8"/>
    <x v="13"/>
    <x v="57"/>
    <x v="3"/>
    <n v="720.12"/>
    <n v="578.28"/>
    <n v="1298.4000000000001"/>
    <n v="10"/>
    <n v="24273"/>
    <n v="242730"/>
    <n v="0.05"/>
    <x v="0"/>
    <x v="0"/>
    <x v="0"/>
    <x v="0"/>
    <x v="0"/>
    <x v="0"/>
    <x v="0"/>
    <x v="0"/>
    <x v="0"/>
    <x v="0"/>
  </r>
  <r>
    <x v="0"/>
    <x v="8"/>
    <x v="13"/>
    <x v="58"/>
    <x v="3"/>
    <n v="682.34"/>
    <n v="3112.76"/>
    <n v="3795.1000000000004"/>
    <n v="28"/>
    <n v="0"/>
    <n v="0"/>
    <n v="0"/>
    <x v="0"/>
    <x v="0"/>
    <x v="0"/>
    <x v="0"/>
    <x v="0"/>
    <x v="0"/>
    <x v="0"/>
    <x v="0"/>
    <x v="0"/>
    <x v="0"/>
  </r>
  <r>
    <x v="0"/>
    <x v="8"/>
    <x v="34"/>
    <x v="129"/>
    <x v="3"/>
    <n v="646.20000000000005"/>
    <n v="514.79999999999995"/>
    <n v="1161"/>
    <n v="6"/>
    <e v="#N/A"/>
    <e v="#N/A"/>
    <n v="0"/>
    <x v="0"/>
    <x v="0"/>
    <x v="0"/>
    <x v="0"/>
    <x v="0"/>
    <x v="0"/>
    <x v="0"/>
    <x v="0"/>
    <x v="0"/>
    <x v="0"/>
  </r>
  <r>
    <x v="0"/>
    <x v="8"/>
    <x v="14"/>
    <x v="130"/>
    <x v="3"/>
    <n v="3709.54"/>
    <n v="3535.06"/>
    <n v="7244.6"/>
    <n v="91"/>
    <e v="#N/A"/>
    <e v="#N/A"/>
    <n v="0"/>
    <x v="0"/>
    <x v="0"/>
    <x v="0"/>
    <x v="0"/>
    <x v="0"/>
    <x v="0"/>
    <x v="0"/>
    <x v="0"/>
    <x v="0"/>
    <x v="0"/>
  </r>
  <r>
    <x v="0"/>
    <x v="8"/>
    <x v="15"/>
    <x v="163"/>
    <x v="3"/>
    <n v="0"/>
    <n v="0"/>
    <n v="0"/>
    <n v="0"/>
    <e v="#N/A"/>
    <e v="#N/A"/>
    <n v="0"/>
    <x v="0"/>
    <x v="0"/>
    <x v="0"/>
    <x v="0"/>
    <x v="0"/>
    <x v="0"/>
    <x v="0"/>
    <x v="0"/>
    <x v="0"/>
    <x v="0"/>
  </r>
  <r>
    <x v="0"/>
    <x v="8"/>
    <x v="16"/>
    <x v="61"/>
    <x v="3"/>
    <n v="434.7"/>
    <n v="54.4"/>
    <n v="489.09999999999997"/>
    <n v="2"/>
    <n v="0"/>
    <n v="0"/>
    <n v="0"/>
    <x v="0"/>
    <x v="0"/>
    <x v="0"/>
    <x v="0"/>
    <x v="0"/>
    <x v="0"/>
    <x v="0"/>
    <x v="0"/>
    <x v="0"/>
    <x v="0"/>
  </r>
  <r>
    <x v="0"/>
    <x v="8"/>
    <x v="17"/>
    <x v="62"/>
    <x v="3"/>
    <n v="128.27000000000001"/>
    <n v="174.8"/>
    <n v="303.07000000000005"/>
    <n v="24"/>
    <n v="0"/>
    <n v="0"/>
    <n v="0"/>
    <x v="0"/>
    <x v="0"/>
    <x v="0"/>
    <x v="0"/>
    <x v="0"/>
    <x v="0"/>
    <x v="0"/>
    <x v="0"/>
    <x v="0"/>
    <x v="0"/>
  </r>
  <r>
    <x v="0"/>
    <x v="8"/>
    <x v="17"/>
    <x v="63"/>
    <x v="3"/>
    <n v="185.4"/>
    <n v="11.44"/>
    <n v="196.84"/>
    <n v="6"/>
    <n v="0"/>
    <n v="0"/>
    <n v="0"/>
    <x v="0"/>
    <x v="0"/>
    <x v="0"/>
    <x v="0"/>
    <x v="0"/>
    <x v="0"/>
    <x v="0"/>
    <x v="0"/>
    <x v="0"/>
    <x v="0"/>
  </r>
  <r>
    <x v="0"/>
    <x v="8"/>
    <x v="18"/>
    <x v="64"/>
    <x v="3"/>
    <n v="6131.89"/>
    <n v="2023.58"/>
    <n v="8155.47"/>
    <n v="86"/>
    <n v="22723"/>
    <n v="159061"/>
    <n v="0.36"/>
    <x v="0"/>
    <x v="0"/>
    <x v="0"/>
    <x v="0"/>
    <x v="0"/>
    <x v="0"/>
    <x v="0"/>
    <x v="0"/>
    <x v="0"/>
    <x v="0"/>
  </r>
  <r>
    <x v="0"/>
    <x v="8"/>
    <x v="18"/>
    <x v="65"/>
    <x v="3"/>
    <n v="0"/>
    <n v="0"/>
    <n v="0"/>
    <n v="0"/>
    <n v="0"/>
    <n v="0"/>
    <n v="0"/>
    <x v="0"/>
    <x v="0"/>
    <x v="0"/>
    <x v="0"/>
    <x v="0"/>
    <x v="0"/>
    <x v="0"/>
    <x v="0"/>
    <x v="0"/>
    <x v="0"/>
  </r>
  <r>
    <x v="0"/>
    <x v="8"/>
    <x v="18"/>
    <x v="164"/>
    <x v="3"/>
    <n v="367.04"/>
    <n v="427.37"/>
    <n v="794.41000000000008"/>
    <n v="16"/>
    <e v="#N/A"/>
    <e v="#N/A"/>
    <n v="0"/>
    <x v="0"/>
    <x v="0"/>
    <x v="0"/>
    <x v="0"/>
    <x v="0"/>
    <x v="0"/>
    <x v="0"/>
    <x v="0"/>
    <x v="0"/>
    <x v="0"/>
  </r>
  <r>
    <x v="0"/>
    <x v="8"/>
    <x v="19"/>
    <x v="66"/>
    <x v="3"/>
    <n v="75.260000000000005"/>
    <n v="48.31"/>
    <n v="123.57000000000001"/>
    <n v="3"/>
    <n v="0"/>
    <n v="0"/>
    <n v="0"/>
    <x v="0"/>
    <x v="0"/>
    <x v="0"/>
    <x v="0"/>
    <x v="0"/>
    <x v="0"/>
    <x v="0"/>
    <x v="0"/>
    <x v="0"/>
    <x v="0"/>
  </r>
  <r>
    <x v="0"/>
    <x v="8"/>
    <x v="20"/>
    <x v="67"/>
    <x v="3"/>
    <n v="52848.59"/>
    <n v="34285.39"/>
    <n v="87133.98"/>
    <n v="49"/>
    <n v="0"/>
    <n v="0"/>
    <n v="0"/>
    <x v="0"/>
    <x v="0"/>
    <x v="0"/>
    <x v="0"/>
    <x v="0"/>
    <x v="0"/>
    <x v="0"/>
    <x v="0"/>
    <x v="0"/>
    <x v="0"/>
  </r>
  <r>
    <x v="0"/>
    <x v="8"/>
    <x v="20"/>
    <x v="68"/>
    <x v="3"/>
    <n v="76349.48"/>
    <n v="33410.730000000003"/>
    <n v="109760.20999999999"/>
    <n v="64"/>
    <n v="0"/>
    <n v="0"/>
    <n v="0"/>
    <x v="0"/>
    <x v="0"/>
    <x v="0"/>
    <x v="0"/>
    <x v="0"/>
    <x v="0"/>
    <x v="0"/>
    <x v="0"/>
    <x v="0"/>
    <x v="0"/>
  </r>
  <r>
    <x v="0"/>
    <x v="8"/>
    <x v="21"/>
    <x v="69"/>
    <x v="3"/>
    <n v="2598.5700000000002"/>
    <n v="2510.2399999999998"/>
    <n v="5108.8099999999995"/>
    <n v="25"/>
    <n v="31000"/>
    <n v="310000"/>
    <n v="0.16"/>
    <x v="0"/>
    <x v="0"/>
    <x v="0"/>
    <x v="0"/>
    <x v="0"/>
    <x v="0"/>
    <x v="0"/>
    <x v="0"/>
    <x v="0"/>
    <x v="0"/>
  </r>
  <r>
    <x v="0"/>
    <x v="8"/>
    <x v="21"/>
    <x v="70"/>
    <x v="3"/>
    <n v="1036.3499999999999"/>
    <n v="2170.6"/>
    <n v="3206.95"/>
    <n v="15"/>
    <n v="62000"/>
    <n v="620000"/>
    <n v="0.05"/>
    <x v="0"/>
    <x v="0"/>
    <x v="0"/>
    <x v="0"/>
    <x v="0"/>
    <x v="0"/>
    <x v="0"/>
    <x v="0"/>
    <x v="0"/>
    <x v="0"/>
  </r>
  <r>
    <x v="0"/>
    <x v="8"/>
    <x v="21"/>
    <x v="71"/>
    <x v="3"/>
    <n v="3147.92"/>
    <n v="3445.66"/>
    <n v="6593.58"/>
    <n v="31"/>
    <n v="50623"/>
    <n v="506230"/>
    <n v="0.13"/>
    <x v="0"/>
    <x v="0"/>
    <x v="0"/>
    <x v="0"/>
    <x v="0"/>
    <x v="0"/>
    <x v="0"/>
    <x v="0"/>
    <x v="0"/>
    <x v="0"/>
  </r>
  <r>
    <x v="0"/>
    <x v="8"/>
    <x v="21"/>
    <x v="72"/>
    <x v="3"/>
    <n v="2486.88"/>
    <n v="2770.06"/>
    <n v="5256.9400000000005"/>
    <n v="36"/>
    <n v="29977"/>
    <n v="299770"/>
    <n v="0.18"/>
    <x v="0"/>
    <x v="0"/>
    <x v="0"/>
    <x v="0"/>
    <x v="0"/>
    <x v="0"/>
    <x v="0"/>
    <x v="0"/>
    <x v="0"/>
    <x v="0"/>
  </r>
  <r>
    <x v="0"/>
    <x v="8"/>
    <x v="21"/>
    <x v="73"/>
    <x v="3"/>
    <n v="5283.85"/>
    <n v="3480.94"/>
    <n v="8764.7900000000009"/>
    <n v="38"/>
    <n v="27900"/>
    <n v="279000"/>
    <n v="0.31"/>
    <x v="0"/>
    <x v="0"/>
    <x v="0"/>
    <x v="0"/>
    <x v="0"/>
    <x v="0"/>
    <x v="0"/>
    <x v="0"/>
    <x v="0"/>
    <x v="0"/>
  </r>
  <r>
    <x v="0"/>
    <x v="8"/>
    <x v="21"/>
    <x v="137"/>
    <x v="3"/>
    <n v="5773.84"/>
    <n v="1988.72"/>
    <n v="7762.56"/>
    <n v="33"/>
    <e v="#N/A"/>
    <e v="#N/A"/>
    <n v="0"/>
    <x v="0"/>
    <x v="0"/>
    <x v="0"/>
    <x v="0"/>
    <x v="0"/>
    <x v="0"/>
    <x v="0"/>
    <x v="0"/>
    <x v="0"/>
    <x v="0"/>
  </r>
  <r>
    <x v="0"/>
    <x v="8"/>
    <x v="21"/>
    <x v="142"/>
    <x v="3"/>
    <n v="3252.69"/>
    <n v="2668.74"/>
    <n v="5921.43"/>
    <n v="21"/>
    <e v="#N/A"/>
    <e v="#N/A"/>
    <n v="0"/>
    <x v="0"/>
    <x v="0"/>
    <x v="0"/>
    <x v="0"/>
    <x v="0"/>
    <x v="0"/>
    <x v="0"/>
    <x v="0"/>
    <x v="0"/>
    <x v="0"/>
  </r>
  <r>
    <x v="0"/>
    <x v="8"/>
    <x v="22"/>
    <x v="74"/>
    <x v="3"/>
    <n v="2384.52"/>
    <n v="1930.03"/>
    <n v="4314.55"/>
    <n v="20"/>
    <n v="13423"/>
    <n v="134230"/>
    <n v="0.32"/>
    <x v="0"/>
    <x v="0"/>
    <x v="0"/>
    <x v="0"/>
    <x v="0"/>
    <x v="0"/>
    <x v="0"/>
    <x v="0"/>
    <x v="0"/>
    <x v="0"/>
  </r>
  <r>
    <x v="0"/>
    <x v="8"/>
    <x v="22"/>
    <x v="75"/>
    <x v="3"/>
    <n v="1278.8699999999999"/>
    <n v="2091.77"/>
    <n v="3370.64"/>
    <n v="14"/>
    <n v="14477"/>
    <n v="144770"/>
    <n v="0.23"/>
    <x v="0"/>
    <x v="0"/>
    <x v="0"/>
    <x v="0"/>
    <x v="0"/>
    <x v="0"/>
    <x v="0"/>
    <x v="0"/>
    <x v="0"/>
    <x v="0"/>
  </r>
  <r>
    <x v="0"/>
    <x v="8"/>
    <x v="22"/>
    <x v="121"/>
    <x v="3"/>
    <n v="2371.7399999999998"/>
    <n v="1836.61"/>
    <n v="4208.3499999999995"/>
    <n v="14"/>
    <e v="#N/A"/>
    <e v="#N/A"/>
    <n v="0"/>
    <x v="0"/>
    <x v="0"/>
    <x v="0"/>
    <x v="0"/>
    <x v="0"/>
    <x v="0"/>
    <x v="0"/>
    <x v="0"/>
    <x v="0"/>
    <x v="0"/>
  </r>
  <r>
    <x v="0"/>
    <x v="8"/>
    <x v="23"/>
    <x v="77"/>
    <x v="3"/>
    <n v="0"/>
    <n v="0"/>
    <n v="0"/>
    <n v="0"/>
    <n v="0"/>
    <n v="0"/>
    <n v="0"/>
    <x v="0"/>
    <x v="0"/>
    <x v="0"/>
    <x v="0"/>
    <x v="0"/>
    <x v="0"/>
    <x v="0"/>
    <x v="0"/>
    <x v="0"/>
    <x v="0"/>
  </r>
  <r>
    <x v="0"/>
    <x v="8"/>
    <x v="24"/>
    <x v="78"/>
    <x v="3"/>
    <n v="15317.01"/>
    <n v="9861.74"/>
    <n v="25178.75"/>
    <n v="624"/>
    <n v="20677"/>
    <n v="144739"/>
    <n v="1.22"/>
    <x v="0"/>
    <x v="0"/>
    <x v="0"/>
    <x v="0"/>
    <x v="0"/>
    <x v="0"/>
    <x v="0"/>
    <x v="0"/>
    <x v="0"/>
    <x v="0"/>
  </r>
  <r>
    <x v="0"/>
    <x v="8"/>
    <x v="24"/>
    <x v="81"/>
    <x v="3"/>
    <n v="213.54"/>
    <n v="431.52"/>
    <n v="645.05999999999995"/>
    <n v="15"/>
    <n v="18600"/>
    <n v="130200"/>
    <n v="0.03"/>
    <x v="0"/>
    <x v="0"/>
    <x v="0"/>
    <x v="0"/>
    <x v="0"/>
    <x v="0"/>
    <x v="0"/>
    <x v="0"/>
    <x v="0"/>
    <x v="0"/>
  </r>
  <r>
    <x v="0"/>
    <x v="8"/>
    <x v="24"/>
    <x v="82"/>
    <x v="3"/>
    <n v="14809.98"/>
    <n v="11521.32"/>
    <n v="26331.3"/>
    <n v="667"/>
    <n v="18600"/>
    <n v="130200"/>
    <n v="1.42"/>
    <x v="0"/>
    <x v="0"/>
    <x v="0"/>
    <x v="0"/>
    <x v="0"/>
    <x v="0"/>
    <x v="0"/>
    <x v="0"/>
    <x v="0"/>
    <x v="0"/>
  </r>
  <r>
    <x v="0"/>
    <x v="8"/>
    <x v="24"/>
    <x v="122"/>
    <x v="3"/>
    <n v="1692.5"/>
    <n v="549.38"/>
    <n v="2241.88"/>
    <n v="55"/>
    <e v="#N/A"/>
    <e v="#N/A"/>
    <n v="0"/>
    <x v="0"/>
    <x v="0"/>
    <x v="0"/>
    <x v="0"/>
    <x v="0"/>
    <x v="0"/>
    <x v="0"/>
    <x v="0"/>
    <x v="0"/>
    <x v="0"/>
  </r>
  <r>
    <x v="0"/>
    <x v="8"/>
    <x v="24"/>
    <x v="85"/>
    <x v="3"/>
    <n v="884.18"/>
    <n v="400.32"/>
    <n v="1284.5"/>
    <n v="23"/>
    <n v="0"/>
    <n v="0"/>
    <n v="0"/>
    <x v="0"/>
    <x v="0"/>
    <x v="0"/>
    <x v="0"/>
    <x v="0"/>
    <x v="0"/>
    <x v="0"/>
    <x v="0"/>
    <x v="0"/>
    <x v="0"/>
  </r>
  <r>
    <x v="0"/>
    <x v="8"/>
    <x v="24"/>
    <x v="131"/>
    <x v="3"/>
    <n v="5029.96"/>
    <n v="2260.9899999999998"/>
    <n v="7290.95"/>
    <n v="164"/>
    <e v="#N/A"/>
    <e v="#N/A"/>
    <n v="0"/>
    <x v="0"/>
    <x v="0"/>
    <x v="0"/>
    <x v="0"/>
    <x v="0"/>
    <x v="0"/>
    <x v="0"/>
    <x v="0"/>
    <x v="0"/>
    <x v="0"/>
  </r>
  <r>
    <x v="0"/>
    <x v="8"/>
    <x v="24"/>
    <x v="86"/>
    <x v="3"/>
    <n v="973.75"/>
    <n v="1198.19"/>
    <n v="2171.94"/>
    <n v="48"/>
    <n v="15500"/>
    <n v="108500"/>
    <n v="0.14000000000000001"/>
    <x v="0"/>
    <x v="0"/>
    <x v="0"/>
    <x v="0"/>
    <x v="0"/>
    <x v="0"/>
    <x v="0"/>
    <x v="0"/>
    <x v="0"/>
    <x v="0"/>
  </r>
  <r>
    <x v="0"/>
    <x v="8"/>
    <x v="24"/>
    <x v="165"/>
    <x v="3"/>
    <n v="3266.54"/>
    <n v="993.44"/>
    <n v="4259.9799999999996"/>
    <n v="107"/>
    <e v="#N/A"/>
    <e v="#N/A"/>
    <n v="0"/>
    <x v="0"/>
    <x v="0"/>
    <x v="0"/>
    <x v="0"/>
    <x v="0"/>
    <x v="0"/>
    <x v="0"/>
    <x v="0"/>
    <x v="0"/>
    <x v="0"/>
  </r>
  <r>
    <x v="0"/>
    <x v="8"/>
    <x v="26"/>
    <x v="87"/>
    <x v="3"/>
    <n v="0"/>
    <n v="0"/>
    <n v="0"/>
    <n v="0"/>
    <n v="4650"/>
    <n v="32550"/>
    <n v="0"/>
    <x v="0"/>
    <x v="0"/>
    <x v="0"/>
    <x v="0"/>
    <x v="0"/>
    <x v="0"/>
    <x v="0"/>
    <x v="0"/>
    <x v="0"/>
    <x v="0"/>
  </r>
  <r>
    <x v="0"/>
    <x v="8"/>
    <x v="26"/>
    <x v="88"/>
    <x v="3"/>
    <n v="64.8"/>
    <n v="429.98"/>
    <n v="494.78000000000003"/>
    <n v="1"/>
    <n v="4650"/>
    <n v="32550"/>
    <n v="0.11"/>
    <x v="0"/>
    <x v="0"/>
    <x v="0"/>
    <x v="0"/>
    <x v="0"/>
    <x v="0"/>
    <x v="0"/>
    <x v="0"/>
    <x v="0"/>
    <x v="0"/>
  </r>
  <r>
    <x v="0"/>
    <x v="8"/>
    <x v="27"/>
    <x v="89"/>
    <x v="3"/>
    <n v="0"/>
    <n v="0"/>
    <n v="0"/>
    <n v="0"/>
    <n v="6727"/>
    <n v="47089"/>
    <n v="0"/>
    <x v="0"/>
    <x v="0"/>
    <x v="0"/>
    <x v="0"/>
    <x v="0"/>
    <x v="0"/>
    <x v="0"/>
    <x v="0"/>
    <x v="0"/>
    <x v="0"/>
  </r>
  <r>
    <x v="0"/>
    <x v="8"/>
    <x v="27"/>
    <x v="90"/>
    <x v="3"/>
    <n v="0"/>
    <n v="0"/>
    <n v="0"/>
    <n v="0"/>
    <n v="6727"/>
    <n v="47089"/>
    <n v="0"/>
    <x v="0"/>
    <x v="0"/>
    <x v="0"/>
    <x v="0"/>
    <x v="0"/>
    <x v="0"/>
    <x v="0"/>
    <x v="0"/>
    <x v="0"/>
    <x v="0"/>
  </r>
  <r>
    <x v="0"/>
    <x v="8"/>
    <x v="28"/>
    <x v="92"/>
    <x v="3"/>
    <n v="30.53"/>
    <n v="47.97"/>
    <n v="78.5"/>
    <n v="5"/>
    <n v="0"/>
    <n v="0"/>
    <n v="0"/>
    <x v="0"/>
    <x v="0"/>
    <x v="0"/>
    <x v="0"/>
    <x v="0"/>
    <x v="0"/>
    <x v="0"/>
    <x v="0"/>
    <x v="0"/>
    <x v="0"/>
  </r>
  <r>
    <x v="0"/>
    <x v="8"/>
    <x v="36"/>
    <x v="166"/>
    <x v="3"/>
    <n v="0"/>
    <n v="0"/>
    <n v="0"/>
    <n v="0"/>
    <e v="#N/A"/>
    <e v="#N/A"/>
    <n v="0"/>
    <x v="0"/>
    <x v="0"/>
    <x v="0"/>
    <x v="0"/>
    <x v="0"/>
    <x v="0"/>
    <x v="0"/>
    <x v="0"/>
    <x v="0"/>
    <x v="0"/>
  </r>
  <r>
    <x v="0"/>
    <x v="8"/>
    <x v="29"/>
    <x v="93"/>
    <x v="3"/>
    <n v="2062.8000000000002"/>
    <n v="437.43"/>
    <n v="2500.23"/>
    <n v="14"/>
    <n v="0"/>
    <n v="0"/>
    <n v="0"/>
    <x v="0"/>
    <x v="0"/>
    <x v="0"/>
    <x v="0"/>
    <x v="0"/>
    <x v="0"/>
    <x v="0"/>
    <x v="0"/>
    <x v="0"/>
    <x v="0"/>
  </r>
  <r>
    <x v="0"/>
    <x v="8"/>
    <x v="29"/>
    <x v="94"/>
    <x v="3"/>
    <n v="835.56"/>
    <n v="149.04"/>
    <n v="984.59999999999991"/>
    <n v="6"/>
    <n v="0"/>
    <n v="0"/>
    <n v="0"/>
    <x v="0"/>
    <x v="0"/>
    <x v="0"/>
    <x v="0"/>
    <x v="0"/>
    <x v="0"/>
    <x v="0"/>
    <x v="0"/>
    <x v="0"/>
    <x v="0"/>
  </r>
  <r>
    <x v="0"/>
    <x v="8"/>
    <x v="29"/>
    <x v="95"/>
    <x v="3"/>
    <n v="571.5"/>
    <n v="0"/>
    <n v="571.5"/>
    <n v="2"/>
    <n v="0"/>
    <n v="0"/>
    <n v="0"/>
    <x v="0"/>
    <x v="0"/>
    <x v="0"/>
    <x v="0"/>
    <x v="0"/>
    <x v="0"/>
    <x v="0"/>
    <x v="0"/>
    <x v="0"/>
    <x v="0"/>
  </r>
  <r>
    <x v="0"/>
    <x v="8"/>
    <x v="29"/>
    <x v="124"/>
    <x v="3"/>
    <n v="2821.51"/>
    <n v="6423.69"/>
    <n v="9245.2000000000007"/>
    <n v="42"/>
    <e v="#N/A"/>
    <e v="#N/A"/>
    <n v="0"/>
    <x v="0"/>
    <x v="0"/>
    <x v="0"/>
    <x v="0"/>
    <x v="0"/>
    <x v="0"/>
    <x v="0"/>
    <x v="0"/>
    <x v="0"/>
    <x v="0"/>
  </r>
  <r>
    <x v="0"/>
    <x v="8"/>
    <x v="29"/>
    <x v="96"/>
    <x v="3"/>
    <n v="7400.65"/>
    <n v="4291.13"/>
    <n v="11691.779999999999"/>
    <n v="74"/>
    <n v="0"/>
    <n v="0"/>
    <n v="0"/>
    <x v="0"/>
    <x v="0"/>
    <x v="0"/>
    <x v="0"/>
    <x v="0"/>
    <x v="0"/>
    <x v="0"/>
    <x v="0"/>
    <x v="0"/>
    <x v="0"/>
  </r>
  <r>
    <x v="0"/>
    <x v="8"/>
    <x v="29"/>
    <x v="97"/>
    <x v="3"/>
    <n v="4653.22"/>
    <n v="10982.24"/>
    <n v="15635.46"/>
    <n v="45"/>
    <n v="17577"/>
    <n v="175770"/>
    <n v="0.89"/>
    <x v="0"/>
    <x v="0"/>
    <x v="0"/>
    <x v="0"/>
    <x v="0"/>
    <x v="0"/>
    <x v="0"/>
    <x v="0"/>
    <x v="0"/>
    <x v="0"/>
  </r>
  <r>
    <x v="0"/>
    <x v="8"/>
    <x v="30"/>
    <x v="98"/>
    <x v="3"/>
    <n v="5422.81"/>
    <n v="61680.24"/>
    <n v="67103.05"/>
    <n v="197"/>
    <n v="36177"/>
    <n v="253239"/>
    <n v="1.85"/>
    <x v="0"/>
    <x v="0"/>
    <x v="0"/>
    <x v="0"/>
    <x v="0"/>
    <x v="0"/>
    <x v="0"/>
    <x v="0"/>
    <x v="0"/>
    <x v="0"/>
  </r>
  <r>
    <x v="0"/>
    <x v="8"/>
    <x v="30"/>
    <x v="99"/>
    <x v="3"/>
    <n v="10422.73"/>
    <n v="135863.70000000001"/>
    <n v="146286.43000000002"/>
    <n v="517"/>
    <n v="16027"/>
    <n v="112189"/>
    <n v="9.1300000000000008"/>
    <x v="0"/>
    <x v="0"/>
    <x v="0"/>
    <x v="0"/>
    <x v="0"/>
    <x v="0"/>
    <x v="0"/>
    <x v="0"/>
    <x v="0"/>
    <x v="0"/>
  </r>
  <r>
    <x v="0"/>
    <x v="8"/>
    <x v="30"/>
    <x v="100"/>
    <x v="3"/>
    <n v="11404.84"/>
    <n v="81335.25"/>
    <n v="92740.09"/>
    <n v="315"/>
    <n v="14477"/>
    <n v="101339"/>
    <n v="6.41"/>
    <x v="0"/>
    <x v="0"/>
    <x v="0"/>
    <x v="0"/>
    <x v="0"/>
    <x v="0"/>
    <x v="0"/>
    <x v="0"/>
    <x v="0"/>
    <x v="0"/>
  </r>
  <r>
    <x v="0"/>
    <x v="8"/>
    <x v="30"/>
    <x v="101"/>
    <x v="3"/>
    <n v="7988.14"/>
    <n v="47455.89"/>
    <n v="55444.03"/>
    <n v="224"/>
    <n v="10323"/>
    <n v="72261"/>
    <n v="5.37"/>
    <x v="0"/>
    <x v="0"/>
    <x v="0"/>
    <x v="0"/>
    <x v="0"/>
    <x v="0"/>
    <x v="0"/>
    <x v="0"/>
    <x v="0"/>
    <x v="0"/>
  </r>
  <r>
    <x v="0"/>
    <x v="8"/>
    <x v="30"/>
    <x v="102"/>
    <x v="3"/>
    <n v="1678.7"/>
    <n v="22447.3"/>
    <n v="24126"/>
    <n v="59"/>
    <n v="0"/>
    <n v="0"/>
    <n v="0"/>
    <x v="0"/>
    <x v="0"/>
    <x v="0"/>
    <x v="0"/>
    <x v="0"/>
    <x v="0"/>
    <x v="0"/>
    <x v="0"/>
    <x v="0"/>
    <x v="0"/>
  </r>
  <r>
    <x v="0"/>
    <x v="8"/>
    <x v="30"/>
    <x v="103"/>
    <x v="3"/>
    <n v="135.01"/>
    <n v="2616.94"/>
    <n v="2751.95"/>
    <n v="8"/>
    <n v="0"/>
    <n v="0"/>
    <n v="0"/>
    <x v="0"/>
    <x v="0"/>
    <x v="0"/>
    <x v="0"/>
    <x v="0"/>
    <x v="0"/>
    <x v="0"/>
    <x v="0"/>
    <x v="0"/>
    <x v="0"/>
  </r>
  <r>
    <x v="0"/>
    <x v="8"/>
    <x v="30"/>
    <x v="105"/>
    <x v="3"/>
    <n v="157.44"/>
    <n v="629.76"/>
    <n v="787.2"/>
    <n v="3"/>
    <n v="0"/>
    <n v="0"/>
    <n v="0"/>
    <x v="0"/>
    <x v="0"/>
    <x v="0"/>
    <x v="0"/>
    <x v="0"/>
    <x v="0"/>
    <x v="0"/>
    <x v="0"/>
    <x v="0"/>
    <x v="0"/>
  </r>
  <r>
    <x v="0"/>
    <x v="8"/>
    <x v="30"/>
    <x v="106"/>
    <x v="3"/>
    <n v="2780.86"/>
    <n v="25929.05"/>
    <n v="28709.91"/>
    <n v="74"/>
    <n v="17050"/>
    <n v="119350"/>
    <n v="1.68"/>
    <x v="0"/>
    <x v="0"/>
    <x v="0"/>
    <x v="0"/>
    <x v="0"/>
    <x v="0"/>
    <x v="0"/>
    <x v="0"/>
    <x v="0"/>
    <x v="0"/>
  </r>
  <r>
    <x v="0"/>
    <x v="8"/>
    <x v="30"/>
    <x v="138"/>
    <x v="3"/>
    <n v="1322.71"/>
    <n v="19782.8"/>
    <n v="21105.51"/>
    <n v="80"/>
    <e v="#N/A"/>
    <e v="#N/A"/>
    <n v="0"/>
    <x v="0"/>
    <x v="0"/>
    <x v="0"/>
    <x v="0"/>
    <x v="0"/>
    <x v="0"/>
    <x v="0"/>
    <x v="0"/>
    <x v="0"/>
    <x v="0"/>
  </r>
  <r>
    <x v="0"/>
    <x v="8"/>
    <x v="30"/>
    <x v="171"/>
    <x v="3"/>
    <n v="3476.99"/>
    <n v="42237.440000000002"/>
    <n v="45714.43"/>
    <n v="93"/>
    <e v="#N/A"/>
    <e v="#N/A"/>
    <n v="0"/>
    <x v="0"/>
    <x v="0"/>
    <x v="0"/>
    <x v="0"/>
    <x v="0"/>
    <x v="0"/>
    <x v="0"/>
    <x v="0"/>
    <x v="0"/>
    <x v="0"/>
  </r>
  <r>
    <x v="0"/>
    <x v="8"/>
    <x v="31"/>
    <x v="107"/>
    <x v="3"/>
    <n v="1439.53"/>
    <n v="1803.18"/>
    <n v="3242.71"/>
    <n v="28"/>
    <n v="0"/>
    <n v="0"/>
    <n v="0"/>
    <x v="0"/>
    <x v="0"/>
    <x v="0"/>
    <x v="0"/>
    <x v="0"/>
    <x v="0"/>
    <x v="0"/>
    <x v="0"/>
    <x v="0"/>
    <x v="0"/>
  </r>
  <r>
    <x v="0"/>
    <x v="8"/>
    <x v="31"/>
    <x v="108"/>
    <x v="3"/>
    <n v="600.24"/>
    <n v="71.760000000000005"/>
    <n v="672"/>
    <n v="4"/>
    <n v="0"/>
    <n v="0"/>
    <n v="0"/>
    <x v="0"/>
    <x v="0"/>
    <x v="0"/>
    <x v="0"/>
    <x v="0"/>
    <x v="0"/>
    <x v="0"/>
    <x v="0"/>
    <x v="0"/>
    <x v="0"/>
  </r>
  <r>
    <x v="0"/>
    <x v="8"/>
    <x v="31"/>
    <x v="109"/>
    <x v="3"/>
    <n v="259.86"/>
    <n v="1341.74"/>
    <n v="1601.6"/>
    <n v="8"/>
    <n v="0"/>
    <n v="0"/>
    <n v="0"/>
    <x v="0"/>
    <x v="0"/>
    <x v="0"/>
    <x v="0"/>
    <x v="0"/>
    <x v="0"/>
    <x v="0"/>
    <x v="0"/>
    <x v="0"/>
    <x v="0"/>
  </r>
  <r>
    <x v="0"/>
    <x v="8"/>
    <x v="31"/>
    <x v="110"/>
    <x v="3"/>
    <n v="2250.6"/>
    <n v="1035.25"/>
    <n v="3285.85"/>
    <n v="23"/>
    <n v="0"/>
    <n v="0"/>
    <n v="0"/>
    <x v="0"/>
    <x v="0"/>
    <x v="0"/>
    <x v="0"/>
    <x v="0"/>
    <x v="0"/>
    <x v="0"/>
    <x v="0"/>
    <x v="0"/>
    <x v="0"/>
  </r>
  <r>
    <x v="0"/>
    <x v="8"/>
    <x v="31"/>
    <x v="111"/>
    <x v="3"/>
    <n v="1252.78"/>
    <n v="3475.62"/>
    <n v="4728.3999999999996"/>
    <n v="16"/>
    <n v="0"/>
    <n v="0"/>
    <n v="0"/>
    <x v="0"/>
    <x v="0"/>
    <x v="0"/>
    <x v="0"/>
    <x v="0"/>
    <x v="0"/>
    <x v="0"/>
    <x v="0"/>
    <x v="0"/>
    <x v="0"/>
  </r>
  <r>
    <x v="0"/>
    <x v="8"/>
    <x v="31"/>
    <x v="128"/>
    <x v="3"/>
    <n v="344.96"/>
    <n v="480.27"/>
    <n v="825.23"/>
    <n v="5"/>
    <e v="#N/A"/>
    <e v="#N/A"/>
    <n v="0"/>
    <x v="0"/>
    <x v="0"/>
    <x v="0"/>
    <x v="0"/>
    <x v="0"/>
    <x v="0"/>
    <x v="0"/>
    <x v="0"/>
    <x v="0"/>
    <x v="0"/>
  </r>
  <r>
    <x v="0"/>
    <x v="8"/>
    <x v="31"/>
    <x v="112"/>
    <x v="3"/>
    <n v="2054.5300000000002"/>
    <n v="3962.19"/>
    <n v="6016.72"/>
    <n v="81"/>
    <n v="13950"/>
    <n v="139500"/>
    <n v="0.43"/>
    <x v="0"/>
    <x v="0"/>
    <x v="0"/>
    <x v="0"/>
    <x v="0"/>
    <x v="0"/>
    <x v="0"/>
    <x v="0"/>
    <x v="0"/>
    <x v="0"/>
  </r>
  <r>
    <x v="0"/>
    <x v="8"/>
    <x v="32"/>
    <x v="113"/>
    <x v="3"/>
    <n v="137.97999999999999"/>
    <n v="4387.7"/>
    <n v="4525.6799999999994"/>
    <n v="21"/>
    <n v="5177"/>
    <n v="36239"/>
    <n v="0.87"/>
    <x v="0"/>
    <x v="0"/>
    <x v="0"/>
    <x v="0"/>
    <x v="0"/>
    <x v="0"/>
    <x v="0"/>
    <x v="0"/>
    <x v="0"/>
    <x v="0"/>
  </r>
  <r>
    <x v="0"/>
    <x v="8"/>
    <x v="32"/>
    <x v="114"/>
    <x v="3"/>
    <n v="3155.19"/>
    <n v="16780.48"/>
    <n v="19935.669999999998"/>
    <n v="150"/>
    <n v="31000"/>
    <n v="217000"/>
    <n v="0.64"/>
    <x v="0"/>
    <x v="0"/>
    <x v="0"/>
    <x v="0"/>
    <x v="0"/>
    <x v="0"/>
    <x v="0"/>
    <x v="0"/>
    <x v="0"/>
    <x v="0"/>
  </r>
  <r>
    <x v="0"/>
    <x v="8"/>
    <x v="32"/>
    <x v="115"/>
    <x v="3"/>
    <n v="2201.5300000000002"/>
    <n v="19137.78"/>
    <n v="21339.309999999998"/>
    <n v="61"/>
    <n v="0"/>
    <n v="0"/>
    <n v="0"/>
    <x v="0"/>
    <x v="0"/>
    <x v="0"/>
    <x v="0"/>
    <x v="0"/>
    <x v="0"/>
    <x v="0"/>
    <x v="0"/>
    <x v="0"/>
    <x v="0"/>
  </r>
  <r>
    <x v="0"/>
    <x v="8"/>
    <x v="32"/>
    <x v="116"/>
    <x v="3"/>
    <n v="897.43"/>
    <n v="13660.22"/>
    <n v="14557.65"/>
    <n v="40"/>
    <n v="0"/>
    <n v="0"/>
    <n v="0"/>
    <x v="0"/>
    <x v="0"/>
    <x v="0"/>
    <x v="0"/>
    <x v="0"/>
    <x v="0"/>
    <x v="0"/>
    <x v="0"/>
    <x v="0"/>
    <x v="0"/>
  </r>
  <r>
    <x v="0"/>
    <x v="8"/>
    <x v="32"/>
    <x v="132"/>
    <x v="3"/>
    <n v="583.84"/>
    <n v="1482.44"/>
    <n v="2066.2800000000002"/>
    <n v="20"/>
    <e v="#N/A"/>
    <e v="#N/A"/>
    <n v="0"/>
    <x v="0"/>
    <x v="0"/>
    <x v="0"/>
    <x v="0"/>
    <x v="0"/>
    <x v="0"/>
    <x v="0"/>
    <x v="0"/>
    <x v="0"/>
    <x v="0"/>
  </r>
  <r>
    <x v="0"/>
    <x v="8"/>
    <x v="33"/>
    <x v="117"/>
    <x v="3"/>
    <n v="116.54"/>
    <n v="1684.49"/>
    <n v="1801.03"/>
    <n v="7"/>
    <n v="0"/>
    <n v="0"/>
    <n v="0"/>
    <x v="0"/>
    <x v="0"/>
    <x v="0"/>
    <x v="0"/>
    <x v="0"/>
    <x v="0"/>
    <x v="0"/>
    <x v="0"/>
    <x v="0"/>
    <x v="0"/>
  </r>
  <r>
    <x v="0"/>
    <x v="8"/>
    <x v="33"/>
    <x v="118"/>
    <x v="3"/>
    <n v="2839.03"/>
    <n v="5889.49"/>
    <n v="8728.52"/>
    <n v="35"/>
    <n v="0"/>
    <n v="0"/>
    <n v="0"/>
    <x v="0"/>
    <x v="0"/>
    <x v="0"/>
    <x v="0"/>
    <x v="0"/>
    <x v="0"/>
    <x v="0"/>
    <x v="0"/>
    <x v="0"/>
    <x v="0"/>
  </r>
  <r>
    <x v="0"/>
    <x v="8"/>
    <x v="33"/>
    <x v="143"/>
    <x v="3"/>
    <n v="586.83000000000004"/>
    <n v="1861.87"/>
    <n v="2448.6999999999998"/>
    <n v="7"/>
    <e v="#N/A"/>
    <e v="#N/A"/>
    <n v="0"/>
    <x v="0"/>
    <x v="0"/>
    <x v="0"/>
    <x v="0"/>
    <x v="0"/>
    <x v="0"/>
    <x v="0"/>
    <x v="0"/>
    <x v="0"/>
    <x v="0"/>
  </r>
  <r>
    <x v="0"/>
    <x v="8"/>
    <x v="0"/>
    <x v="0"/>
    <x v="4"/>
    <n v="0"/>
    <n v="0"/>
    <n v="0"/>
    <n v="0"/>
    <n v="24475"/>
    <n v="171325"/>
    <n v="0"/>
    <x v="0"/>
    <x v="0"/>
    <x v="0"/>
    <x v="0"/>
    <x v="0"/>
    <x v="0"/>
    <x v="0"/>
    <x v="0"/>
    <x v="0"/>
    <x v="0"/>
  </r>
  <r>
    <x v="0"/>
    <x v="8"/>
    <x v="0"/>
    <x v="1"/>
    <x v="4"/>
    <n v="0"/>
    <n v="0"/>
    <n v="0"/>
    <n v="0"/>
    <n v="24383"/>
    <n v="170681"/>
    <n v="0"/>
    <x v="0"/>
    <x v="0"/>
    <x v="0"/>
    <x v="0"/>
    <x v="0"/>
    <x v="0"/>
    <x v="0"/>
    <x v="0"/>
    <x v="0"/>
    <x v="0"/>
  </r>
  <r>
    <x v="0"/>
    <x v="8"/>
    <x v="0"/>
    <x v="3"/>
    <x v="4"/>
    <n v="0"/>
    <n v="0"/>
    <n v="0"/>
    <n v="0"/>
    <n v="8437"/>
    <n v="59059"/>
    <n v="0"/>
    <x v="0"/>
    <x v="0"/>
    <x v="0"/>
    <x v="0"/>
    <x v="0"/>
    <x v="0"/>
    <x v="0"/>
    <x v="0"/>
    <x v="0"/>
    <x v="0"/>
  </r>
  <r>
    <x v="0"/>
    <x v="8"/>
    <x v="0"/>
    <x v="4"/>
    <x v="4"/>
    <n v="0"/>
    <n v="0"/>
    <n v="0"/>
    <n v="0"/>
    <n v="8437"/>
    <n v="59059"/>
    <n v="0"/>
    <x v="0"/>
    <x v="0"/>
    <x v="0"/>
    <x v="0"/>
    <x v="0"/>
    <x v="0"/>
    <x v="0"/>
    <x v="0"/>
    <x v="0"/>
    <x v="0"/>
  </r>
  <r>
    <x v="0"/>
    <x v="8"/>
    <x v="0"/>
    <x v="7"/>
    <x v="4"/>
    <n v="0"/>
    <n v="0"/>
    <n v="0"/>
    <n v="0"/>
    <n v="5821"/>
    <n v="40747"/>
    <n v="0"/>
    <x v="0"/>
    <x v="0"/>
    <x v="0"/>
    <x v="0"/>
    <x v="0"/>
    <x v="0"/>
    <x v="0"/>
    <x v="0"/>
    <x v="0"/>
    <x v="0"/>
  </r>
  <r>
    <x v="0"/>
    <x v="8"/>
    <x v="0"/>
    <x v="8"/>
    <x v="4"/>
    <n v="0"/>
    <n v="0"/>
    <n v="0"/>
    <n v="0"/>
    <n v="0"/>
    <n v="0"/>
    <n v="0"/>
    <x v="0"/>
    <x v="0"/>
    <x v="0"/>
    <x v="0"/>
    <x v="0"/>
    <x v="0"/>
    <x v="0"/>
    <x v="0"/>
    <x v="0"/>
    <x v="0"/>
  </r>
  <r>
    <x v="0"/>
    <x v="8"/>
    <x v="0"/>
    <x v="119"/>
    <x v="4"/>
    <n v="0"/>
    <n v="0"/>
    <n v="0"/>
    <n v="0"/>
    <e v="#N/A"/>
    <e v="#N/A"/>
    <n v="0"/>
    <x v="0"/>
    <x v="0"/>
    <x v="0"/>
    <x v="0"/>
    <x v="0"/>
    <x v="0"/>
    <x v="0"/>
    <x v="0"/>
    <x v="0"/>
    <x v="0"/>
  </r>
  <r>
    <x v="0"/>
    <x v="8"/>
    <x v="0"/>
    <x v="134"/>
    <x v="4"/>
    <n v="0"/>
    <n v="0"/>
    <n v="0"/>
    <n v="0"/>
    <e v="#N/A"/>
    <e v="#N/A"/>
    <n v="0"/>
    <x v="0"/>
    <x v="0"/>
    <x v="0"/>
    <x v="0"/>
    <x v="0"/>
    <x v="0"/>
    <x v="0"/>
    <x v="0"/>
    <x v="0"/>
    <x v="0"/>
  </r>
  <r>
    <x v="0"/>
    <x v="8"/>
    <x v="0"/>
    <x v="135"/>
    <x v="4"/>
    <n v="0"/>
    <n v="0"/>
    <n v="0"/>
    <n v="0"/>
    <e v="#N/A"/>
    <e v="#N/A"/>
    <n v="0"/>
    <x v="0"/>
    <x v="0"/>
    <x v="0"/>
    <x v="0"/>
    <x v="0"/>
    <x v="0"/>
    <x v="0"/>
    <x v="0"/>
    <x v="0"/>
    <x v="0"/>
  </r>
  <r>
    <x v="0"/>
    <x v="8"/>
    <x v="0"/>
    <x v="144"/>
    <x v="4"/>
    <n v="0"/>
    <n v="0"/>
    <n v="0"/>
    <n v="0"/>
    <e v="#N/A"/>
    <e v="#N/A"/>
    <n v="0"/>
    <x v="0"/>
    <x v="0"/>
    <x v="0"/>
    <x v="0"/>
    <x v="0"/>
    <x v="0"/>
    <x v="0"/>
    <x v="0"/>
    <x v="0"/>
    <x v="0"/>
  </r>
  <r>
    <x v="0"/>
    <x v="8"/>
    <x v="0"/>
    <x v="167"/>
    <x v="4"/>
    <n v="0"/>
    <n v="0"/>
    <n v="0"/>
    <n v="0"/>
    <e v="#N/A"/>
    <e v="#N/A"/>
    <n v="0"/>
    <x v="0"/>
    <x v="0"/>
    <x v="0"/>
    <x v="0"/>
    <x v="0"/>
    <x v="0"/>
    <x v="0"/>
    <x v="0"/>
    <x v="0"/>
    <x v="0"/>
  </r>
  <r>
    <x v="0"/>
    <x v="8"/>
    <x v="0"/>
    <x v="151"/>
    <x v="4"/>
    <n v="0"/>
    <n v="0"/>
    <n v="0"/>
    <n v="0"/>
    <e v="#N/A"/>
    <e v="#N/A"/>
    <n v="0"/>
    <x v="0"/>
    <x v="0"/>
    <x v="0"/>
    <x v="0"/>
    <x v="0"/>
    <x v="0"/>
    <x v="0"/>
    <x v="0"/>
    <x v="0"/>
    <x v="0"/>
  </r>
  <r>
    <x v="0"/>
    <x v="8"/>
    <x v="1"/>
    <x v="9"/>
    <x v="4"/>
    <n v="18356.330000000002"/>
    <n v="503827.9"/>
    <n v="522184.23000000004"/>
    <n v="59"/>
    <n v="0"/>
    <n v="0"/>
    <n v="0"/>
    <x v="0"/>
    <x v="0"/>
    <x v="0"/>
    <x v="0"/>
    <x v="0"/>
    <x v="0"/>
    <x v="0"/>
    <x v="0"/>
    <x v="0"/>
    <x v="0"/>
  </r>
  <r>
    <x v="0"/>
    <x v="8"/>
    <x v="1"/>
    <x v="10"/>
    <x v="4"/>
    <n v="2638.67"/>
    <n v="670573.19999999995"/>
    <n v="673211.87"/>
    <n v="48"/>
    <n v="44423"/>
    <n v="310961"/>
    <n v="15.15"/>
    <x v="0"/>
    <x v="0"/>
    <x v="0"/>
    <x v="0"/>
    <x v="0"/>
    <x v="0"/>
    <x v="0"/>
    <x v="0"/>
    <x v="0"/>
    <x v="0"/>
  </r>
  <r>
    <x v="0"/>
    <x v="8"/>
    <x v="1"/>
    <x v="78"/>
    <x v="4"/>
    <n v="0"/>
    <n v="0"/>
    <n v="0"/>
    <n v="0"/>
    <n v="20677"/>
    <n v="144739"/>
    <n v="0"/>
    <x v="0"/>
    <x v="0"/>
    <x v="0"/>
    <x v="0"/>
    <x v="0"/>
    <x v="0"/>
    <x v="0"/>
    <x v="0"/>
    <x v="0"/>
    <x v="0"/>
  </r>
  <r>
    <x v="0"/>
    <x v="8"/>
    <x v="1"/>
    <x v="11"/>
    <x v="4"/>
    <n v="845.1"/>
    <n v="29381.47"/>
    <n v="30226.57"/>
    <n v="2"/>
    <n v="31000"/>
    <n v="217000"/>
    <n v="0.98"/>
    <x v="0"/>
    <x v="0"/>
    <x v="0"/>
    <x v="0"/>
    <x v="0"/>
    <x v="0"/>
    <x v="0"/>
    <x v="0"/>
    <x v="0"/>
    <x v="0"/>
  </r>
  <r>
    <x v="0"/>
    <x v="8"/>
    <x v="1"/>
    <x v="12"/>
    <x v="4"/>
    <n v="2946.6"/>
    <n v="17945.09"/>
    <n v="20891.689999999999"/>
    <n v="7"/>
    <n v="0"/>
    <n v="0"/>
    <n v="0"/>
    <x v="0"/>
    <x v="0"/>
    <x v="0"/>
    <x v="0"/>
    <x v="0"/>
    <x v="0"/>
    <x v="0"/>
    <x v="0"/>
    <x v="0"/>
    <x v="0"/>
  </r>
  <r>
    <x v="0"/>
    <x v="8"/>
    <x v="1"/>
    <x v="13"/>
    <x v="4"/>
    <n v="10033.94"/>
    <n v="1292618"/>
    <n v="1302651.94"/>
    <n v="46"/>
    <n v="0"/>
    <n v="0"/>
    <n v="0"/>
    <x v="0"/>
    <x v="0"/>
    <x v="0"/>
    <x v="0"/>
    <x v="0"/>
    <x v="0"/>
    <x v="0"/>
    <x v="0"/>
    <x v="0"/>
    <x v="0"/>
  </r>
  <r>
    <x v="0"/>
    <x v="8"/>
    <x v="1"/>
    <x v="126"/>
    <x v="4"/>
    <n v="0"/>
    <n v="0"/>
    <n v="0"/>
    <n v="0"/>
    <n v="18600"/>
    <n v="130200"/>
    <n v="0"/>
    <x v="0"/>
    <x v="0"/>
    <x v="0"/>
    <x v="0"/>
    <x v="0"/>
    <x v="0"/>
    <x v="0"/>
    <x v="0"/>
    <x v="0"/>
    <x v="0"/>
  </r>
  <r>
    <x v="0"/>
    <x v="8"/>
    <x v="1"/>
    <x v="14"/>
    <x v="4"/>
    <n v="16243.32"/>
    <n v="92824.9"/>
    <n v="109068.22"/>
    <n v="12"/>
    <n v="29977"/>
    <n v="209839"/>
    <n v="3.64"/>
    <x v="0"/>
    <x v="0"/>
    <x v="0"/>
    <x v="0"/>
    <x v="0"/>
    <x v="0"/>
    <x v="0"/>
    <x v="0"/>
    <x v="0"/>
    <x v="0"/>
  </r>
  <r>
    <x v="0"/>
    <x v="8"/>
    <x v="1"/>
    <x v="15"/>
    <x v="4"/>
    <n v="0"/>
    <n v="0"/>
    <n v="0"/>
    <n v="0"/>
    <n v="0"/>
    <n v="0"/>
    <n v="0"/>
    <x v="0"/>
    <x v="0"/>
    <x v="0"/>
    <x v="0"/>
    <x v="0"/>
    <x v="0"/>
    <x v="0"/>
    <x v="0"/>
    <x v="0"/>
    <x v="0"/>
  </r>
  <r>
    <x v="0"/>
    <x v="8"/>
    <x v="1"/>
    <x v="146"/>
    <x v="4"/>
    <n v="0"/>
    <n v="0"/>
    <n v="0"/>
    <n v="0"/>
    <e v="#N/A"/>
    <e v="#N/A"/>
    <n v="0"/>
    <x v="0"/>
    <x v="0"/>
    <x v="0"/>
    <x v="0"/>
    <x v="0"/>
    <x v="0"/>
    <x v="0"/>
    <x v="0"/>
    <x v="0"/>
    <x v="0"/>
  </r>
  <r>
    <x v="0"/>
    <x v="8"/>
    <x v="1"/>
    <x v="168"/>
    <x v="4"/>
    <n v="0"/>
    <n v="0"/>
    <n v="0"/>
    <n v="0"/>
    <e v="#N/A"/>
    <e v="#N/A"/>
    <n v="0"/>
    <x v="0"/>
    <x v="0"/>
    <x v="0"/>
    <x v="0"/>
    <x v="0"/>
    <x v="0"/>
    <x v="0"/>
    <x v="0"/>
    <x v="0"/>
    <x v="0"/>
  </r>
  <r>
    <x v="0"/>
    <x v="8"/>
    <x v="2"/>
    <x v="16"/>
    <x v="4"/>
    <n v="66719.45"/>
    <n v="82023.27"/>
    <n v="148742.72"/>
    <n v="11"/>
    <n v="43400"/>
    <n v="303800"/>
    <n v="3.43"/>
    <x v="0"/>
    <x v="0"/>
    <x v="0"/>
    <x v="0"/>
    <x v="0"/>
    <x v="0"/>
    <x v="0"/>
    <x v="0"/>
    <x v="0"/>
    <x v="0"/>
  </r>
  <r>
    <x v="0"/>
    <x v="8"/>
    <x v="2"/>
    <x v="17"/>
    <x v="4"/>
    <n v="9911.9599999999991"/>
    <n v="47409.91"/>
    <n v="57321.87"/>
    <n v="11"/>
    <n v="39277"/>
    <n v="274939"/>
    <n v="1.46"/>
    <x v="0"/>
    <x v="0"/>
    <x v="0"/>
    <x v="0"/>
    <x v="0"/>
    <x v="0"/>
    <x v="0"/>
    <x v="0"/>
    <x v="0"/>
    <x v="0"/>
  </r>
  <r>
    <x v="0"/>
    <x v="8"/>
    <x v="2"/>
    <x v="18"/>
    <x v="4"/>
    <n v="0"/>
    <n v="0"/>
    <n v="0"/>
    <n v="0"/>
    <n v="0"/>
    <n v="0"/>
    <n v="0"/>
    <x v="0"/>
    <x v="0"/>
    <x v="0"/>
    <x v="0"/>
    <x v="0"/>
    <x v="0"/>
    <x v="0"/>
    <x v="0"/>
    <x v="0"/>
    <x v="0"/>
  </r>
  <r>
    <x v="0"/>
    <x v="8"/>
    <x v="3"/>
    <x v="19"/>
    <x v="4"/>
    <n v="0"/>
    <n v="0"/>
    <n v="0"/>
    <n v="0"/>
    <n v="31000"/>
    <n v="310000"/>
    <n v="0"/>
    <x v="0"/>
    <x v="0"/>
    <x v="0"/>
    <x v="0"/>
    <x v="0"/>
    <x v="0"/>
    <x v="0"/>
    <x v="0"/>
    <x v="0"/>
    <x v="0"/>
  </r>
  <r>
    <x v="0"/>
    <x v="8"/>
    <x v="3"/>
    <x v="20"/>
    <x v="4"/>
    <n v="17650"/>
    <n v="72989.929999999993"/>
    <n v="90639.93"/>
    <n v="9"/>
    <n v="0"/>
    <n v="0"/>
    <n v="0"/>
    <x v="0"/>
    <x v="0"/>
    <x v="0"/>
    <x v="0"/>
    <x v="0"/>
    <x v="0"/>
    <x v="0"/>
    <x v="0"/>
    <x v="0"/>
    <x v="0"/>
  </r>
  <r>
    <x v="0"/>
    <x v="8"/>
    <x v="3"/>
    <x v="21"/>
    <x v="4"/>
    <n v="182153.1"/>
    <n v="155558.79999999999"/>
    <n v="337711.9"/>
    <n v="37"/>
    <n v="62000"/>
    <n v="620000"/>
    <n v="5.45"/>
    <x v="0"/>
    <x v="0"/>
    <x v="0"/>
    <x v="0"/>
    <x v="0"/>
    <x v="0"/>
    <x v="0"/>
    <x v="0"/>
    <x v="0"/>
    <x v="0"/>
  </r>
  <r>
    <x v="0"/>
    <x v="8"/>
    <x v="3"/>
    <x v="147"/>
    <x v="4"/>
    <n v="27074"/>
    <n v="36891.26"/>
    <n v="63965.26"/>
    <n v="5"/>
    <e v="#N/A"/>
    <e v="#N/A"/>
    <n v="0"/>
    <x v="0"/>
    <x v="0"/>
    <x v="0"/>
    <x v="0"/>
    <x v="0"/>
    <x v="0"/>
    <x v="0"/>
    <x v="0"/>
    <x v="0"/>
    <x v="0"/>
  </r>
  <r>
    <x v="0"/>
    <x v="8"/>
    <x v="4"/>
    <x v="23"/>
    <x v="4"/>
    <n v="0"/>
    <n v="0"/>
    <n v="0"/>
    <n v="0"/>
    <n v="12710"/>
    <n v="88970"/>
    <n v="0"/>
    <x v="0"/>
    <x v="0"/>
    <x v="0"/>
    <x v="0"/>
    <x v="0"/>
    <x v="0"/>
    <x v="0"/>
    <x v="0"/>
    <x v="0"/>
    <x v="0"/>
  </r>
  <r>
    <x v="0"/>
    <x v="8"/>
    <x v="4"/>
    <x v="24"/>
    <x v="4"/>
    <n v="0"/>
    <n v="0"/>
    <n v="0"/>
    <n v="0"/>
    <n v="11377"/>
    <n v="79639"/>
    <n v="0"/>
    <x v="0"/>
    <x v="0"/>
    <x v="0"/>
    <x v="0"/>
    <x v="0"/>
    <x v="0"/>
    <x v="0"/>
    <x v="0"/>
    <x v="0"/>
    <x v="0"/>
  </r>
  <r>
    <x v="0"/>
    <x v="8"/>
    <x v="4"/>
    <x v="154"/>
    <x v="4"/>
    <n v="0"/>
    <n v="0"/>
    <n v="0"/>
    <n v="0"/>
    <e v="#N/A"/>
    <e v="#N/A"/>
    <n v="0"/>
    <x v="0"/>
    <x v="0"/>
    <x v="0"/>
    <x v="0"/>
    <x v="0"/>
    <x v="0"/>
    <x v="0"/>
    <x v="0"/>
    <x v="0"/>
    <x v="0"/>
  </r>
  <r>
    <x v="0"/>
    <x v="8"/>
    <x v="4"/>
    <x v="155"/>
    <x v="4"/>
    <n v="0"/>
    <n v="0"/>
    <n v="0"/>
    <n v="0"/>
    <e v="#N/A"/>
    <e v="#N/A"/>
    <n v="0"/>
    <x v="0"/>
    <x v="0"/>
    <x v="0"/>
    <x v="0"/>
    <x v="0"/>
    <x v="0"/>
    <x v="0"/>
    <x v="0"/>
    <x v="0"/>
    <x v="0"/>
  </r>
  <r>
    <x v="0"/>
    <x v="8"/>
    <x v="4"/>
    <x v="120"/>
    <x v="4"/>
    <n v="0"/>
    <n v="0"/>
    <n v="0"/>
    <n v="0"/>
    <e v="#N/A"/>
    <e v="#N/A"/>
    <n v="0"/>
    <x v="0"/>
    <x v="0"/>
    <x v="0"/>
    <x v="0"/>
    <x v="0"/>
    <x v="0"/>
    <x v="0"/>
    <x v="0"/>
    <x v="0"/>
    <x v="0"/>
  </r>
  <r>
    <x v="0"/>
    <x v="8"/>
    <x v="4"/>
    <x v="127"/>
    <x v="4"/>
    <n v="0"/>
    <n v="0"/>
    <n v="0"/>
    <n v="0"/>
    <e v="#N/A"/>
    <e v="#N/A"/>
    <n v="0"/>
    <x v="0"/>
    <x v="0"/>
    <x v="0"/>
    <x v="0"/>
    <x v="0"/>
    <x v="0"/>
    <x v="0"/>
    <x v="0"/>
    <x v="0"/>
    <x v="0"/>
  </r>
  <r>
    <x v="0"/>
    <x v="8"/>
    <x v="4"/>
    <x v="148"/>
    <x v="4"/>
    <n v="0"/>
    <n v="0"/>
    <n v="0"/>
    <n v="0"/>
    <e v="#N/A"/>
    <e v="#N/A"/>
    <n v="0"/>
    <x v="0"/>
    <x v="0"/>
    <x v="0"/>
    <x v="0"/>
    <x v="0"/>
    <x v="0"/>
    <x v="0"/>
    <x v="0"/>
    <x v="0"/>
    <x v="0"/>
  </r>
  <r>
    <x v="0"/>
    <x v="8"/>
    <x v="4"/>
    <x v="136"/>
    <x v="4"/>
    <n v="0"/>
    <n v="0"/>
    <n v="0"/>
    <n v="0"/>
    <e v="#N/A"/>
    <e v="#N/A"/>
    <n v="0"/>
    <x v="0"/>
    <x v="0"/>
    <x v="0"/>
    <x v="0"/>
    <x v="0"/>
    <x v="0"/>
    <x v="0"/>
    <x v="0"/>
    <x v="0"/>
    <x v="0"/>
  </r>
  <r>
    <x v="0"/>
    <x v="8"/>
    <x v="4"/>
    <x v="156"/>
    <x v="4"/>
    <n v="0"/>
    <n v="0"/>
    <n v="0"/>
    <n v="0"/>
    <e v="#N/A"/>
    <e v="#N/A"/>
    <n v="0"/>
    <x v="0"/>
    <x v="0"/>
    <x v="0"/>
    <x v="0"/>
    <x v="0"/>
    <x v="0"/>
    <x v="0"/>
    <x v="0"/>
    <x v="0"/>
    <x v="0"/>
  </r>
  <r>
    <x v="0"/>
    <x v="8"/>
    <x v="4"/>
    <x v="157"/>
    <x v="4"/>
    <n v="0"/>
    <n v="0"/>
    <n v="0"/>
    <n v="0"/>
    <e v="#N/A"/>
    <e v="#N/A"/>
    <n v="0"/>
    <x v="0"/>
    <x v="0"/>
    <x v="0"/>
    <x v="0"/>
    <x v="0"/>
    <x v="0"/>
    <x v="0"/>
    <x v="0"/>
    <x v="0"/>
    <x v="0"/>
  </r>
  <r>
    <x v="0"/>
    <x v="8"/>
    <x v="4"/>
    <x v="158"/>
    <x v="4"/>
    <n v="0"/>
    <n v="0"/>
    <n v="0"/>
    <n v="0"/>
    <e v="#N/A"/>
    <e v="#N/A"/>
    <n v="0"/>
    <x v="0"/>
    <x v="0"/>
    <x v="0"/>
    <x v="0"/>
    <x v="0"/>
    <x v="0"/>
    <x v="0"/>
    <x v="0"/>
    <x v="0"/>
    <x v="0"/>
  </r>
  <r>
    <x v="0"/>
    <x v="8"/>
    <x v="4"/>
    <x v="159"/>
    <x v="4"/>
    <n v="0"/>
    <n v="0"/>
    <n v="0"/>
    <n v="0"/>
    <e v="#N/A"/>
    <e v="#N/A"/>
    <n v="0"/>
    <x v="0"/>
    <x v="0"/>
    <x v="0"/>
    <x v="0"/>
    <x v="0"/>
    <x v="0"/>
    <x v="0"/>
    <x v="0"/>
    <x v="0"/>
    <x v="0"/>
  </r>
  <r>
    <x v="0"/>
    <x v="8"/>
    <x v="4"/>
    <x v="160"/>
    <x v="4"/>
    <n v="0"/>
    <n v="0"/>
    <n v="0"/>
    <n v="0"/>
    <e v="#N/A"/>
    <e v="#N/A"/>
    <n v="0"/>
    <x v="0"/>
    <x v="0"/>
    <x v="0"/>
    <x v="0"/>
    <x v="0"/>
    <x v="0"/>
    <x v="0"/>
    <x v="0"/>
    <x v="0"/>
    <x v="0"/>
  </r>
  <r>
    <x v="0"/>
    <x v="8"/>
    <x v="4"/>
    <x v="169"/>
    <x v="4"/>
    <n v="0"/>
    <n v="0"/>
    <n v="0"/>
    <n v="0"/>
    <e v="#N/A"/>
    <e v="#N/A"/>
    <n v="0"/>
    <x v="0"/>
    <x v="0"/>
    <x v="0"/>
    <x v="0"/>
    <x v="0"/>
    <x v="0"/>
    <x v="0"/>
    <x v="0"/>
    <x v="0"/>
    <x v="0"/>
  </r>
  <r>
    <x v="0"/>
    <x v="8"/>
    <x v="5"/>
    <x v="25"/>
    <x v="4"/>
    <n v="25900"/>
    <n v="57474.67"/>
    <n v="83374.67"/>
    <n v="2"/>
    <n v="0"/>
    <n v="0"/>
    <n v="0"/>
    <x v="0"/>
    <x v="0"/>
    <x v="0"/>
    <x v="0"/>
    <x v="0"/>
    <x v="0"/>
    <x v="0"/>
    <x v="0"/>
    <x v="0"/>
    <x v="0"/>
  </r>
  <r>
    <x v="0"/>
    <x v="8"/>
    <x v="5"/>
    <x v="26"/>
    <x v="4"/>
    <n v="21983.61"/>
    <n v="594316.4"/>
    <n v="616300.01"/>
    <n v="14"/>
    <n v="0"/>
    <n v="0"/>
    <n v="0"/>
    <x v="0"/>
    <x v="0"/>
    <x v="0"/>
    <x v="0"/>
    <x v="0"/>
    <x v="0"/>
    <x v="0"/>
    <x v="0"/>
    <x v="0"/>
    <x v="0"/>
  </r>
  <r>
    <x v="0"/>
    <x v="8"/>
    <x v="5"/>
    <x v="27"/>
    <x v="4"/>
    <n v="0"/>
    <n v="0"/>
    <n v="0"/>
    <n v="0"/>
    <n v="16523"/>
    <n v="165230"/>
    <n v="0"/>
    <x v="0"/>
    <x v="0"/>
    <x v="0"/>
    <x v="0"/>
    <x v="0"/>
    <x v="0"/>
    <x v="0"/>
    <x v="0"/>
    <x v="0"/>
    <x v="0"/>
  </r>
  <r>
    <x v="0"/>
    <x v="8"/>
    <x v="5"/>
    <x v="29"/>
    <x v="4"/>
    <n v="30987.72"/>
    <n v="307061.59999999998"/>
    <n v="338049.31999999995"/>
    <n v="8"/>
    <n v="0"/>
    <n v="0"/>
    <n v="0"/>
    <x v="0"/>
    <x v="0"/>
    <x v="0"/>
    <x v="0"/>
    <x v="0"/>
    <x v="0"/>
    <x v="0"/>
    <x v="0"/>
    <x v="0"/>
    <x v="0"/>
  </r>
  <r>
    <x v="0"/>
    <x v="8"/>
    <x v="6"/>
    <x v="30"/>
    <x v="4"/>
    <n v="37668.720000000001"/>
    <n v="731309"/>
    <n v="768977.72"/>
    <n v="34"/>
    <n v="0"/>
    <n v="0"/>
    <n v="0"/>
    <x v="0"/>
    <x v="0"/>
    <x v="0"/>
    <x v="0"/>
    <x v="0"/>
    <x v="0"/>
    <x v="0"/>
    <x v="0"/>
    <x v="0"/>
    <x v="0"/>
  </r>
  <r>
    <x v="0"/>
    <x v="8"/>
    <x v="6"/>
    <x v="31"/>
    <x v="4"/>
    <n v="0"/>
    <n v="76118.570000000007"/>
    <n v="76118.570000000007"/>
    <n v="5"/>
    <n v="34100"/>
    <n v="238700"/>
    <n v="2.23"/>
    <x v="0"/>
    <x v="0"/>
    <x v="0"/>
    <x v="0"/>
    <x v="0"/>
    <x v="0"/>
    <x v="0"/>
    <x v="0"/>
    <x v="0"/>
    <x v="0"/>
  </r>
  <r>
    <x v="0"/>
    <x v="8"/>
    <x v="6"/>
    <x v="32"/>
    <x v="4"/>
    <n v="0"/>
    <n v="0"/>
    <n v="0"/>
    <n v="0"/>
    <n v="17577"/>
    <n v="123039"/>
    <n v="0"/>
    <x v="0"/>
    <x v="0"/>
    <x v="0"/>
    <x v="0"/>
    <x v="0"/>
    <x v="0"/>
    <x v="0"/>
    <x v="0"/>
    <x v="0"/>
    <x v="0"/>
  </r>
  <r>
    <x v="0"/>
    <x v="8"/>
    <x v="6"/>
    <x v="33"/>
    <x v="4"/>
    <n v="0"/>
    <n v="14901.12"/>
    <n v="14901.12"/>
    <n v="1"/>
    <n v="0"/>
    <n v="0"/>
    <n v="0"/>
    <x v="0"/>
    <x v="0"/>
    <x v="0"/>
    <x v="0"/>
    <x v="0"/>
    <x v="0"/>
    <x v="0"/>
    <x v="0"/>
    <x v="0"/>
    <x v="0"/>
  </r>
  <r>
    <x v="0"/>
    <x v="8"/>
    <x v="6"/>
    <x v="140"/>
    <x v="4"/>
    <n v="64059.63"/>
    <n v="0"/>
    <n v="64059.63"/>
    <n v="1"/>
    <e v="#N/A"/>
    <e v="#N/A"/>
    <n v="0"/>
    <x v="0"/>
    <x v="0"/>
    <x v="0"/>
    <x v="0"/>
    <x v="0"/>
    <x v="0"/>
    <x v="0"/>
    <x v="0"/>
    <x v="0"/>
    <x v="0"/>
  </r>
  <r>
    <x v="0"/>
    <x v="8"/>
    <x v="7"/>
    <x v="34"/>
    <x v="4"/>
    <n v="0"/>
    <n v="0"/>
    <n v="0"/>
    <n v="0"/>
    <n v="67177"/>
    <n v="470239"/>
    <n v="0"/>
    <x v="0"/>
    <x v="0"/>
    <x v="0"/>
    <x v="0"/>
    <x v="0"/>
    <x v="0"/>
    <x v="0"/>
    <x v="0"/>
    <x v="0"/>
    <x v="0"/>
  </r>
  <r>
    <x v="0"/>
    <x v="8"/>
    <x v="8"/>
    <x v="35"/>
    <x v="4"/>
    <n v="5646.9"/>
    <n v="380594"/>
    <n v="386240.9"/>
    <n v="14"/>
    <n v="0"/>
    <n v="0"/>
    <n v="0"/>
    <x v="0"/>
    <x v="0"/>
    <x v="0"/>
    <x v="0"/>
    <x v="0"/>
    <x v="0"/>
    <x v="0"/>
    <x v="0"/>
    <x v="0"/>
    <x v="0"/>
  </r>
  <r>
    <x v="0"/>
    <x v="8"/>
    <x v="8"/>
    <x v="36"/>
    <x v="4"/>
    <n v="13505.23"/>
    <n v="477659.9"/>
    <n v="491165.13"/>
    <n v="29"/>
    <n v="0"/>
    <n v="0"/>
    <n v="0"/>
    <x v="0"/>
    <x v="0"/>
    <x v="0"/>
    <x v="0"/>
    <x v="0"/>
    <x v="0"/>
    <x v="0"/>
    <x v="0"/>
    <x v="0"/>
    <x v="0"/>
  </r>
  <r>
    <x v="0"/>
    <x v="8"/>
    <x v="8"/>
    <x v="161"/>
    <x v="4"/>
    <n v="22725.200000000001"/>
    <n v="126727.8"/>
    <n v="149453"/>
    <n v="10"/>
    <e v="#N/A"/>
    <e v="#N/A"/>
    <n v="0"/>
    <x v="0"/>
    <x v="0"/>
    <x v="0"/>
    <x v="0"/>
    <x v="0"/>
    <x v="0"/>
    <x v="0"/>
    <x v="0"/>
    <x v="0"/>
    <x v="0"/>
  </r>
  <r>
    <x v="0"/>
    <x v="8"/>
    <x v="9"/>
    <x v="37"/>
    <x v="4"/>
    <n v="0"/>
    <n v="0"/>
    <n v="0"/>
    <n v="0"/>
    <n v="32023"/>
    <n v="224161"/>
    <n v="0"/>
    <x v="0"/>
    <x v="0"/>
    <x v="0"/>
    <x v="0"/>
    <x v="0"/>
    <x v="0"/>
    <x v="0"/>
    <x v="0"/>
    <x v="0"/>
    <x v="0"/>
  </r>
  <r>
    <x v="0"/>
    <x v="8"/>
    <x v="9"/>
    <x v="38"/>
    <x v="4"/>
    <n v="0"/>
    <n v="86901.25"/>
    <n v="86901.25"/>
    <n v="1"/>
    <n v="0"/>
    <n v="0"/>
    <n v="0"/>
    <x v="0"/>
    <x v="0"/>
    <x v="0"/>
    <x v="0"/>
    <x v="0"/>
    <x v="0"/>
    <x v="0"/>
    <x v="0"/>
    <x v="0"/>
    <x v="0"/>
  </r>
  <r>
    <x v="0"/>
    <x v="8"/>
    <x v="9"/>
    <x v="39"/>
    <x v="4"/>
    <n v="0"/>
    <n v="0"/>
    <n v="0"/>
    <n v="0"/>
    <n v="18352"/>
    <n v="128464"/>
    <n v="0"/>
    <x v="0"/>
    <x v="0"/>
    <x v="0"/>
    <x v="0"/>
    <x v="0"/>
    <x v="0"/>
    <x v="0"/>
    <x v="0"/>
    <x v="0"/>
    <x v="0"/>
  </r>
  <r>
    <x v="0"/>
    <x v="8"/>
    <x v="9"/>
    <x v="40"/>
    <x v="4"/>
    <n v="20119.91"/>
    <n v="34418.99"/>
    <n v="54538.899999999994"/>
    <n v="7"/>
    <n v="28923"/>
    <n v="202461"/>
    <n v="1.89"/>
    <x v="0"/>
    <x v="0"/>
    <x v="0"/>
    <x v="0"/>
    <x v="0"/>
    <x v="0"/>
    <x v="0"/>
    <x v="0"/>
    <x v="0"/>
    <x v="0"/>
  </r>
  <r>
    <x v="0"/>
    <x v="8"/>
    <x v="9"/>
    <x v="41"/>
    <x v="4"/>
    <n v="8582.7999999999993"/>
    <n v="177064.7"/>
    <n v="185647.5"/>
    <n v="10"/>
    <n v="0"/>
    <n v="0"/>
    <n v="0"/>
    <x v="0"/>
    <x v="0"/>
    <x v="0"/>
    <x v="0"/>
    <x v="0"/>
    <x v="0"/>
    <x v="0"/>
    <x v="0"/>
    <x v="0"/>
    <x v="0"/>
  </r>
  <r>
    <x v="0"/>
    <x v="8"/>
    <x v="10"/>
    <x v="42"/>
    <x v="4"/>
    <n v="7583.7"/>
    <n v="15070.92"/>
    <n v="22654.62"/>
    <n v="3"/>
    <n v="0"/>
    <n v="0"/>
    <n v="0"/>
    <x v="0"/>
    <x v="0"/>
    <x v="0"/>
    <x v="0"/>
    <x v="0"/>
    <x v="0"/>
    <x v="0"/>
    <x v="0"/>
    <x v="0"/>
    <x v="0"/>
  </r>
  <r>
    <x v="0"/>
    <x v="8"/>
    <x v="10"/>
    <x v="43"/>
    <x v="4"/>
    <n v="215963"/>
    <n v="180805.7"/>
    <n v="396768.7"/>
    <n v="26"/>
    <n v="0"/>
    <n v="0"/>
    <n v="0"/>
    <x v="0"/>
    <x v="0"/>
    <x v="0"/>
    <x v="0"/>
    <x v="0"/>
    <x v="0"/>
    <x v="0"/>
    <x v="0"/>
    <x v="0"/>
    <x v="0"/>
  </r>
  <r>
    <x v="0"/>
    <x v="8"/>
    <x v="10"/>
    <x v="44"/>
    <x v="4"/>
    <n v="0"/>
    <n v="0"/>
    <n v="0"/>
    <n v="0"/>
    <n v="23777"/>
    <n v="237770"/>
    <n v="0"/>
    <x v="0"/>
    <x v="0"/>
    <x v="0"/>
    <x v="0"/>
    <x v="0"/>
    <x v="0"/>
    <x v="0"/>
    <x v="0"/>
    <x v="0"/>
    <x v="0"/>
  </r>
  <r>
    <x v="0"/>
    <x v="8"/>
    <x v="10"/>
    <x v="45"/>
    <x v="4"/>
    <n v="78747.520000000004"/>
    <n v="30079.31"/>
    <n v="108826.83"/>
    <n v="13"/>
    <n v="0"/>
    <n v="0"/>
    <n v="0"/>
    <x v="0"/>
    <x v="0"/>
    <x v="0"/>
    <x v="0"/>
    <x v="0"/>
    <x v="0"/>
    <x v="0"/>
    <x v="0"/>
    <x v="0"/>
    <x v="0"/>
  </r>
  <r>
    <x v="0"/>
    <x v="8"/>
    <x v="10"/>
    <x v="46"/>
    <x v="4"/>
    <n v="247340"/>
    <n v="219845.8"/>
    <n v="467185.8"/>
    <n v="36"/>
    <n v="0"/>
    <n v="0"/>
    <n v="0"/>
    <x v="0"/>
    <x v="0"/>
    <x v="0"/>
    <x v="0"/>
    <x v="0"/>
    <x v="0"/>
    <x v="0"/>
    <x v="0"/>
    <x v="0"/>
    <x v="0"/>
  </r>
  <r>
    <x v="0"/>
    <x v="8"/>
    <x v="10"/>
    <x v="47"/>
    <x v="4"/>
    <n v="63234.080000000002"/>
    <n v="201318.9"/>
    <n v="264552.98"/>
    <n v="17"/>
    <n v="0"/>
    <n v="0"/>
    <n v="0"/>
    <x v="0"/>
    <x v="0"/>
    <x v="0"/>
    <x v="0"/>
    <x v="0"/>
    <x v="0"/>
    <x v="0"/>
    <x v="0"/>
    <x v="0"/>
    <x v="0"/>
  </r>
  <r>
    <x v="0"/>
    <x v="8"/>
    <x v="10"/>
    <x v="48"/>
    <x v="4"/>
    <n v="48703"/>
    <n v="115733.7"/>
    <n v="164436.70000000001"/>
    <n v="19"/>
    <n v="33077"/>
    <n v="330770"/>
    <n v="4.97"/>
    <x v="0"/>
    <x v="0"/>
    <x v="0"/>
    <x v="0"/>
    <x v="0"/>
    <x v="0"/>
    <x v="0"/>
    <x v="0"/>
    <x v="0"/>
    <x v="0"/>
  </r>
  <r>
    <x v="0"/>
    <x v="8"/>
    <x v="10"/>
    <x v="49"/>
    <x v="4"/>
    <n v="57252.4"/>
    <n v="304737.40000000002"/>
    <n v="361989.80000000005"/>
    <n v="21"/>
    <n v="67177"/>
    <n v="671770"/>
    <n v="5.39"/>
    <x v="0"/>
    <x v="0"/>
    <x v="0"/>
    <x v="0"/>
    <x v="0"/>
    <x v="0"/>
    <x v="0"/>
    <x v="0"/>
    <x v="0"/>
    <x v="0"/>
  </r>
  <r>
    <x v="0"/>
    <x v="8"/>
    <x v="10"/>
    <x v="50"/>
    <x v="4"/>
    <n v="12673"/>
    <n v="50429.279999999999"/>
    <n v="63102.28"/>
    <n v="4"/>
    <n v="36177"/>
    <n v="361770"/>
    <n v="1.74"/>
    <x v="0"/>
    <x v="0"/>
    <x v="0"/>
    <x v="0"/>
    <x v="0"/>
    <x v="0"/>
    <x v="0"/>
    <x v="0"/>
    <x v="0"/>
    <x v="0"/>
  </r>
  <r>
    <x v="0"/>
    <x v="8"/>
    <x v="10"/>
    <x v="51"/>
    <x v="4"/>
    <n v="0"/>
    <n v="0"/>
    <n v="0"/>
    <n v="0"/>
    <n v="14477"/>
    <n v="144770"/>
    <n v="0"/>
    <x v="0"/>
    <x v="0"/>
    <x v="0"/>
    <x v="0"/>
    <x v="0"/>
    <x v="0"/>
    <x v="0"/>
    <x v="0"/>
    <x v="0"/>
    <x v="0"/>
  </r>
  <r>
    <x v="0"/>
    <x v="8"/>
    <x v="11"/>
    <x v="52"/>
    <x v="4"/>
    <n v="100"/>
    <n v="22708.04"/>
    <n v="22808.04"/>
    <n v="5"/>
    <n v="0"/>
    <n v="0"/>
    <n v="0"/>
    <x v="0"/>
    <x v="0"/>
    <x v="0"/>
    <x v="0"/>
    <x v="0"/>
    <x v="0"/>
    <x v="0"/>
    <x v="0"/>
    <x v="0"/>
    <x v="0"/>
  </r>
  <r>
    <x v="0"/>
    <x v="8"/>
    <x v="12"/>
    <x v="53"/>
    <x v="4"/>
    <n v="0"/>
    <n v="0"/>
    <n v="0"/>
    <n v="0"/>
    <n v="0"/>
    <n v="0"/>
    <n v="0"/>
    <x v="0"/>
    <x v="0"/>
    <x v="0"/>
    <x v="0"/>
    <x v="0"/>
    <x v="0"/>
    <x v="0"/>
    <x v="0"/>
    <x v="0"/>
    <x v="0"/>
  </r>
  <r>
    <x v="0"/>
    <x v="8"/>
    <x v="12"/>
    <x v="55"/>
    <x v="4"/>
    <n v="0"/>
    <n v="0"/>
    <n v="0"/>
    <n v="0"/>
    <n v="0"/>
    <n v="0"/>
    <n v="0"/>
    <x v="0"/>
    <x v="0"/>
    <x v="0"/>
    <x v="0"/>
    <x v="0"/>
    <x v="0"/>
    <x v="0"/>
    <x v="0"/>
    <x v="0"/>
    <x v="0"/>
  </r>
  <r>
    <x v="0"/>
    <x v="8"/>
    <x v="12"/>
    <x v="170"/>
    <x v="4"/>
    <n v="0"/>
    <n v="0"/>
    <n v="0"/>
    <n v="0"/>
    <e v="#N/A"/>
    <e v="#N/A"/>
    <n v="0"/>
    <x v="0"/>
    <x v="0"/>
    <x v="0"/>
    <x v="0"/>
    <x v="0"/>
    <x v="0"/>
    <x v="0"/>
    <x v="0"/>
    <x v="0"/>
    <x v="0"/>
  </r>
  <r>
    <x v="0"/>
    <x v="8"/>
    <x v="13"/>
    <x v="56"/>
    <x v="4"/>
    <n v="222482"/>
    <n v="0"/>
    <n v="222482"/>
    <n v="7"/>
    <n v="0"/>
    <n v="0"/>
    <n v="0"/>
    <x v="0"/>
    <x v="0"/>
    <x v="0"/>
    <x v="0"/>
    <x v="0"/>
    <x v="0"/>
    <x v="0"/>
    <x v="0"/>
    <x v="0"/>
    <x v="0"/>
  </r>
  <r>
    <x v="0"/>
    <x v="8"/>
    <x v="13"/>
    <x v="57"/>
    <x v="4"/>
    <n v="5670"/>
    <n v="38787.03"/>
    <n v="44457.03"/>
    <n v="4"/>
    <n v="24273"/>
    <n v="242730"/>
    <n v="1.83"/>
    <x v="0"/>
    <x v="0"/>
    <x v="0"/>
    <x v="0"/>
    <x v="0"/>
    <x v="0"/>
    <x v="0"/>
    <x v="0"/>
    <x v="0"/>
    <x v="0"/>
  </r>
  <r>
    <x v="0"/>
    <x v="8"/>
    <x v="13"/>
    <x v="58"/>
    <x v="4"/>
    <n v="234744.5"/>
    <n v="203899.8"/>
    <n v="438644.3"/>
    <n v="30"/>
    <n v="0"/>
    <n v="0"/>
    <n v="0"/>
    <x v="0"/>
    <x v="0"/>
    <x v="0"/>
    <x v="0"/>
    <x v="0"/>
    <x v="0"/>
    <x v="0"/>
    <x v="0"/>
    <x v="0"/>
    <x v="0"/>
  </r>
  <r>
    <x v="0"/>
    <x v="8"/>
    <x v="34"/>
    <x v="129"/>
    <x v="4"/>
    <n v="13340"/>
    <n v="50661.64"/>
    <n v="64001.64"/>
    <n v="4"/>
    <e v="#N/A"/>
    <e v="#N/A"/>
    <n v="0"/>
    <x v="0"/>
    <x v="0"/>
    <x v="0"/>
    <x v="0"/>
    <x v="0"/>
    <x v="0"/>
    <x v="0"/>
    <x v="0"/>
    <x v="0"/>
    <x v="0"/>
  </r>
  <r>
    <x v="0"/>
    <x v="8"/>
    <x v="14"/>
    <x v="130"/>
    <x v="4"/>
    <n v="0"/>
    <n v="0"/>
    <n v="0"/>
    <n v="0"/>
    <e v="#N/A"/>
    <e v="#N/A"/>
    <n v="0"/>
    <x v="0"/>
    <x v="0"/>
    <x v="0"/>
    <x v="0"/>
    <x v="0"/>
    <x v="0"/>
    <x v="0"/>
    <x v="0"/>
    <x v="0"/>
    <x v="0"/>
  </r>
  <r>
    <x v="0"/>
    <x v="8"/>
    <x v="15"/>
    <x v="163"/>
    <x v="4"/>
    <n v="0"/>
    <n v="0"/>
    <n v="0"/>
    <n v="0"/>
    <e v="#N/A"/>
    <e v="#N/A"/>
    <n v="0"/>
    <x v="0"/>
    <x v="0"/>
    <x v="0"/>
    <x v="0"/>
    <x v="0"/>
    <x v="0"/>
    <x v="0"/>
    <x v="0"/>
    <x v="0"/>
    <x v="0"/>
  </r>
  <r>
    <x v="0"/>
    <x v="8"/>
    <x v="16"/>
    <x v="61"/>
    <x v="4"/>
    <n v="23788"/>
    <n v="69749.19"/>
    <n v="93537.19"/>
    <n v="10"/>
    <n v="0"/>
    <n v="0"/>
    <n v="0"/>
    <x v="0"/>
    <x v="0"/>
    <x v="0"/>
    <x v="0"/>
    <x v="0"/>
    <x v="0"/>
    <x v="0"/>
    <x v="0"/>
    <x v="0"/>
    <x v="0"/>
  </r>
  <r>
    <x v="0"/>
    <x v="8"/>
    <x v="17"/>
    <x v="62"/>
    <x v="4"/>
    <n v="0"/>
    <n v="0"/>
    <n v="0"/>
    <n v="0"/>
    <n v="0"/>
    <n v="0"/>
    <n v="0"/>
    <x v="0"/>
    <x v="0"/>
    <x v="0"/>
    <x v="0"/>
    <x v="0"/>
    <x v="0"/>
    <x v="0"/>
    <x v="0"/>
    <x v="0"/>
    <x v="0"/>
  </r>
  <r>
    <x v="0"/>
    <x v="8"/>
    <x v="17"/>
    <x v="63"/>
    <x v="4"/>
    <n v="0"/>
    <n v="0"/>
    <n v="0"/>
    <n v="0"/>
    <n v="0"/>
    <n v="0"/>
    <n v="0"/>
    <x v="0"/>
    <x v="0"/>
    <x v="0"/>
    <x v="0"/>
    <x v="0"/>
    <x v="0"/>
    <x v="0"/>
    <x v="0"/>
    <x v="0"/>
    <x v="0"/>
  </r>
  <r>
    <x v="0"/>
    <x v="8"/>
    <x v="18"/>
    <x v="64"/>
    <x v="4"/>
    <n v="0"/>
    <n v="0"/>
    <n v="0"/>
    <n v="0"/>
    <n v="22723"/>
    <n v="159061"/>
    <n v="0"/>
    <x v="0"/>
    <x v="0"/>
    <x v="0"/>
    <x v="0"/>
    <x v="0"/>
    <x v="0"/>
    <x v="0"/>
    <x v="0"/>
    <x v="0"/>
    <x v="0"/>
  </r>
  <r>
    <x v="0"/>
    <x v="8"/>
    <x v="18"/>
    <x v="65"/>
    <x v="4"/>
    <n v="0"/>
    <n v="23265.8"/>
    <n v="23265.8"/>
    <n v="1"/>
    <n v="0"/>
    <n v="0"/>
    <n v="0"/>
    <x v="0"/>
    <x v="0"/>
    <x v="0"/>
    <x v="0"/>
    <x v="0"/>
    <x v="0"/>
    <x v="0"/>
    <x v="0"/>
    <x v="0"/>
    <x v="0"/>
  </r>
  <r>
    <x v="0"/>
    <x v="8"/>
    <x v="18"/>
    <x v="164"/>
    <x v="4"/>
    <n v="0"/>
    <n v="24693.11"/>
    <n v="24693.11"/>
    <n v="1"/>
    <e v="#N/A"/>
    <e v="#N/A"/>
    <n v="0"/>
    <x v="0"/>
    <x v="0"/>
    <x v="0"/>
    <x v="0"/>
    <x v="0"/>
    <x v="0"/>
    <x v="0"/>
    <x v="0"/>
    <x v="0"/>
    <x v="0"/>
  </r>
  <r>
    <x v="0"/>
    <x v="8"/>
    <x v="19"/>
    <x v="66"/>
    <x v="4"/>
    <n v="41506.629999999997"/>
    <n v="597277.6"/>
    <n v="638784.23"/>
    <n v="9"/>
    <n v="0"/>
    <n v="0"/>
    <n v="0"/>
    <x v="0"/>
    <x v="0"/>
    <x v="0"/>
    <x v="0"/>
    <x v="0"/>
    <x v="0"/>
    <x v="0"/>
    <x v="0"/>
    <x v="0"/>
    <x v="0"/>
  </r>
  <r>
    <x v="0"/>
    <x v="8"/>
    <x v="20"/>
    <x v="67"/>
    <x v="4"/>
    <n v="0"/>
    <n v="10442.16"/>
    <n v="10442.16"/>
    <n v="1"/>
    <n v="0"/>
    <n v="0"/>
    <n v="0"/>
    <x v="0"/>
    <x v="0"/>
    <x v="0"/>
    <x v="0"/>
    <x v="0"/>
    <x v="0"/>
    <x v="0"/>
    <x v="0"/>
    <x v="0"/>
    <x v="0"/>
  </r>
  <r>
    <x v="0"/>
    <x v="8"/>
    <x v="20"/>
    <x v="68"/>
    <x v="4"/>
    <n v="0"/>
    <n v="0"/>
    <n v="0"/>
    <n v="0"/>
    <n v="0"/>
    <n v="0"/>
    <n v="0"/>
    <x v="0"/>
    <x v="0"/>
    <x v="0"/>
    <x v="0"/>
    <x v="0"/>
    <x v="0"/>
    <x v="0"/>
    <x v="0"/>
    <x v="0"/>
    <x v="0"/>
  </r>
  <r>
    <x v="0"/>
    <x v="8"/>
    <x v="21"/>
    <x v="69"/>
    <x v="4"/>
    <n v="0"/>
    <n v="0"/>
    <n v="0"/>
    <n v="0"/>
    <n v="31000"/>
    <n v="310000"/>
    <n v="0"/>
    <x v="0"/>
    <x v="0"/>
    <x v="0"/>
    <x v="0"/>
    <x v="0"/>
    <x v="0"/>
    <x v="0"/>
    <x v="0"/>
    <x v="0"/>
    <x v="0"/>
  </r>
  <r>
    <x v="0"/>
    <x v="8"/>
    <x v="21"/>
    <x v="70"/>
    <x v="4"/>
    <n v="308003.8"/>
    <n v="177803.3"/>
    <n v="485807.1"/>
    <n v="48"/>
    <n v="62000"/>
    <n v="620000"/>
    <n v="7.84"/>
    <x v="0"/>
    <x v="0"/>
    <x v="0"/>
    <x v="0"/>
    <x v="0"/>
    <x v="0"/>
    <x v="0"/>
    <x v="0"/>
    <x v="0"/>
    <x v="0"/>
  </r>
  <r>
    <x v="0"/>
    <x v="8"/>
    <x v="21"/>
    <x v="71"/>
    <x v="4"/>
    <n v="174903.4"/>
    <n v="69971.240000000005"/>
    <n v="244874.64"/>
    <n v="33"/>
    <n v="50623"/>
    <n v="506230"/>
    <n v="4.84"/>
    <x v="0"/>
    <x v="0"/>
    <x v="0"/>
    <x v="0"/>
    <x v="0"/>
    <x v="0"/>
    <x v="0"/>
    <x v="0"/>
    <x v="0"/>
    <x v="0"/>
  </r>
  <r>
    <x v="0"/>
    <x v="8"/>
    <x v="21"/>
    <x v="72"/>
    <x v="4"/>
    <n v="65406.02"/>
    <n v="34404.300000000003"/>
    <n v="99810.32"/>
    <n v="14"/>
    <n v="29977"/>
    <n v="299770"/>
    <n v="3.33"/>
    <x v="0"/>
    <x v="0"/>
    <x v="0"/>
    <x v="0"/>
    <x v="0"/>
    <x v="0"/>
    <x v="0"/>
    <x v="0"/>
    <x v="0"/>
    <x v="0"/>
  </r>
  <r>
    <x v="0"/>
    <x v="8"/>
    <x v="21"/>
    <x v="73"/>
    <x v="4"/>
    <n v="120251.6"/>
    <n v="118015"/>
    <n v="238266.6"/>
    <n v="33"/>
    <n v="27900"/>
    <n v="279000"/>
    <n v="8.5399999999999991"/>
    <x v="0"/>
    <x v="0"/>
    <x v="0"/>
    <x v="0"/>
    <x v="0"/>
    <x v="0"/>
    <x v="0"/>
    <x v="0"/>
    <x v="0"/>
    <x v="0"/>
  </r>
  <r>
    <x v="0"/>
    <x v="8"/>
    <x v="21"/>
    <x v="137"/>
    <x v="4"/>
    <n v="55352.44"/>
    <n v="53361.05"/>
    <n v="108713.49"/>
    <n v="18"/>
    <e v="#N/A"/>
    <e v="#N/A"/>
    <n v="0"/>
    <x v="0"/>
    <x v="0"/>
    <x v="0"/>
    <x v="0"/>
    <x v="0"/>
    <x v="0"/>
    <x v="0"/>
    <x v="0"/>
    <x v="0"/>
    <x v="0"/>
  </r>
  <r>
    <x v="0"/>
    <x v="8"/>
    <x v="21"/>
    <x v="142"/>
    <x v="4"/>
    <n v="14283"/>
    <n v="10869.26"/>
    <n v="25152.260000000002"/>
    <n v="3"/>
    <e v="#N/A"/>
    <e v="#N/A"/>
    <n v="0"/>
    <x v="0"/>
    <x v="0"/>
    <x v="0"/>
    <x v="0"/>
    <x v="0"/>
    <x v="0"/>
    <x v="0"/>
    <x v="0"/>
    <x v="0"/>
    <x v="0"/>
  </r>
  <r>
    <x v="0"/>
    <x v="8"/>
    <x v="22"/>
    <x v="74"/>
    <x v="4"/>
    <n v="0"/>
    <n v="0"/>
    <n v="0"/>
    <n v="0"/>
    <n v="13423"/>
    <n v="134230"/>
    <n v="0"/>
    <x v="0"/>
    <x v="0"/>
    <x v="0"/>
    <x v="0"/>
    <x v="0"/>
    <x v="0"/>
    <x v="0"/>
    <x v="0"/>
    <x v="0"/>
    <x v="0"/>
  </r>
  <r>
    <x v="0"/>
    <x v="8"/>
    <x v="22"/>
    <x v="75"/>
    <x v="4"/>
    <n v="0"/>
    <n v="0"/>
    <n v="0"/>
    <n v="0"/>
    <n v="14477"/>
    <n v="144770"/>
    <n v="0"/>
    <x v="0"/>
    <x v="0"/>
    <x v="0"/>
    <x v="0"/>
    <x v="0"/>
    <x v="0"/>
    <x v="0"/>
    <x v="0"/>
    <x v="0"/>
    <x v="0"/>
  </r>
  <r>
    <x v="0"/>
    <x v="8"/>
    <x v="22"/>
    <x v="121"/>
    <x v="4"/>
    <n v="0"/>
    <n v="0"/>
    <n v="0"/>
    <n v="0"/>
    <e v="#N/A"/>
    <e v="#N/A"/>
    <n v="0"/>
    <x v="0"/>
    <x v="0"/>
    <x v="0"/>
    <x v="0"/>
    <x v="0"/>
    <x v="0"/>
    <x v="0"/>
    <x v="0"/>
    <x v="0"/>
    <x v="0"/>
  </r>
  <r>
    <x v="0"/>
    <x v="8"/>
    <x v="23"/>
    <x v="77"/>
    <x v="4"/>
    <n v="0"/>
    <n v="98750"/>
    <n v="98750"/>
    <n v="42"/>
    <n v="0"/>
    <n v="0"/>
    <n v="0"/>
    <x v="0"/>
    <x v="0"/>
    <x v="0"/>
    <x v="0"/>
    <x v="0"/>
    <x v="0"/>
    <x v="0"/>
    <x v="0"/>
    <x v="0"/>
    <x v="0"/>
  </r>
  <r>
    <x v="0"/>
    <x v="8"/>
    <x v="24"/>
    <x v="78"/>
    <x v="4"/>
    <n v="0"/>
    <n v="0"/>
    <n v="0"/>
    <n v="0"/>
    <n v="20677"/>
    <n v="144739"/>
    <n v="0"/>
    <x v="0"/>
    <x v="0"/>
    <x v="0"/>
    <x v="0"/>
    <x v="0"/>
    <x v="0"/>
    <x v="0"/>
    <x v="0"/>
    <x v="0"/>
    <x v="0"/>
  </r>
  <r>
    <x v="0"/>
    <x v="8"/>
    <x v="24"/>
    <x v="81"/>
    <x v="4"/>
    <n v="0"/>
    <n v="0"/>
    <n v="0"/>
    <n v="0"/>
    <n v="18600"/>
    <n v="130200"/>
    <n v="0"/>
    <x v="0"/>
    <x v="0"/>
    <x v="0"/>
    <x v="0"/>
    <x v="0"/>
    <x v="0"/>
    <x v="0"/>
    <x v="0"/>
    <x v="0"/>
    <x v="0"/>
  </r>
  <r>
    <x v="0"/>
    <x v="8"/>
    <x v="24"/>
    <x v="82"/>
    <x v="4"/>
    <n v="0"/>
    <n v="0"/>
    <n v="0"/>
    <n v="0"/>
    <n v="18600"/>
    <n v="130200"/>
    <n v="0"/>
    <x v="0"/>
    <x v="0"/>
    <x v="0"/>
    <x v="0"/>
    <x v="0"/>
    <x v="0"/>
    <x v="0"/>
    <x v="0"/>
    <x v="0"/>
    <x v="0"/>
  </r>
  <r>
    <x v="0"/>
    <x v="8"/>
    <x v="24"/>
    <x v="122"/>
    <x v="4"/>
    <n v="0"/>
    <n v="0"/>
    <n v="0"/>
    <n v="0"/>
    <e v="#N/A"/>
    <e v="#N/A"/>
    <n v="0"/>
    <x v="0"/>
    <x v="0"/>
    <x v="0"/>
    <x v="0"/>
    <x v="0"/>
    <x v="0"/>
    <x v="0"/>
    <x v="0"/>
    <x v="0"/>
    <x v="0"/>
  </r>
  <r>
    <x v="0"/>
    <x v="8"/>
    <x v="24"/>
    <x v="85"/>
    <x v="4"/>
    <n v="0"/>
    <n v="2022.26"/>
    <n v="2022.26"/>
    <n v="1"/>
    <n v="0"/>
    <n v="0"/>
    <n v="0"/>
    <x v="0"/>
    <x v="0"/>
    <x v="0"/>
    <x v="0"/>
    <x v="0"/>
    <x v="0"/>
    <x v="0"/>
    <x v="0"/>
    <x v="0"/>
    <x v="0"/>
  </r>
  <r>
    <x v="0"/>
    <x v="8"/>
    <x v="24"/>
    <x v="131"/>
    <x v="4"/>
    <n v="0"/>
    <n v="0"/>
    <n v="0"/>
    <n v="0"/>
    <e v="#N/A"/>
    <e v="#N/A"/>
    <n v="0"/>
    <x v="0"/>
    <x v="0"/>
    <x v="0"/>
    <x v="0"/>
    <x v="0"/>
    <x v="0"/>
    <x v="0"/>
    <x v="0"/>
    <x v="0"/>
    <x v="0"/>
  </r>
  <r>
    <x v="0"/>
    <x v="8"/>
    <x v="24"/>
    <x v="86"/>
    <x v="4"/>
    <n v="0"/>
    <n v="0"/>
    <n v="0"/>
    <n v="0"/>
    <n v="15500"/>
    <n v="108500"/>
    <n v="0"/>
    <x v="0"/>
    <x v="0"/>
    <x v="0"/>
    <x v="0"/>
    <x v="0"/>
    <x v="0"/>
    <x v="0"/>
    <x v="0"/>
    <x v="0"/>
    <x v="0"/>
  </r>
  <r>
    <x v="0"/>
    <x v="8"/>
    <x v="24"/>
    <x v="165"/>
    <x v="4"/>
    <n v="0"/>
    <n v="0"/>
    <n v="0"/>
    <n v="0"/>
    <e v="#N/A"/>
    <e v="#N/A"/>
    <n v="0"/>
    <x v="0"/>
    <x v="0"/>
    <x v="0"/>
    <x v="0"/>
    <x v="0"/>
    <x v="0"/>
    <x v="0"/>
    <x v="0"/>
    <x v="0"/>
    <x v="0"/>
  </r>
  <r>
    <x v="0"/>
    <x v="8"/>
    <x v="26"/>
    <x v="87"/>
    <x v="4"/>
    <n v="0"/>
    <n v="0"/>
    <n v="0"/>
    <n v="0"/>
    <n v="4650"/>
    <n v="32550"/>
    <n v="0"/>
    <x v="0"/>
    <x v="0"/>
    <x v="0"/>
    <x v="0"/>
    <x v="0"/>
    <x v="0"/>
    <x v="0"/>
    <x v="0"/>
    <x v="0"/>
    <x v="0"/>
  </r>
  <r>
    <x v="0"/>
    <x v="8"/>
    <x v="26"/>
    <x v="88"/>
    <x v="4"/>
    <n v="0"/>
    <n v="0"/>
    <n v="0"/>
    <n v="0"/>
    <n v="4650"/>
    <n v="32550"/>
    <n v="0"/>
    <x v="0"/>
    <x v="0"/>
    <x v="0"/>
    <x v="0"/>
    <x v="0"/>
    <x v="0"/>
    <x v="0"/>
    <x v="0"/>
    <x v="0"/>
    <x v="0"/>
  </r>
  <r>
    <x v="0"/>
    <x v="8"/>
    <x v="27"/>
    <x v="89"/>
    <x v="4"/>
    <n v="0"/>
    <n v="0"/>
    <n v="0"/>
    <n v="0"/>
    <n v="6727"/>
    <n v="47089"/>
    <n v="0"/>
    <x v="0"/>
    <x v="0"/>
    <x v="0"/>
    <x v="0"/>
    <x v="0"/>
    <x v="0"/>
    <x v="0"/>
    <x v="0"/>
    <x v="0"/>
    <x v="0"/>
  </r>
  <r>
    <x v="0"/>
    <x v="8"/>
    <x v="27"/>
    <x v="90"/>
    <x v="4"/>
    <n v="0"/>
    <n v="0"/>
    <n v="0"/>
    <n v="0"/>
    <n v="6727"/>
    <n v="47089"/>
    <n v="0"/>
    <x v="0"/>
    <x v="0"/>
    <x v="0"/>
    <x v="0"/>
    <x v="0"/>
    <x v="0"/>
    <x v="0"/>
    <x v="0"/>
    <x v="0"/>
    <x v="0"/>
  </r>
  <r>
    <x v="0"/>
    <x v="8"/>
    <x v="28"/>
    <x v="92"/>
    <x v="4"/>
    <n v="0"/>
    <n v="59705.06"/>
    <n v="59705.06"/>
    <n v="3"/>
    <n v="0"/>
    <n v="0"/>
    <n v="0"/>
    <x v="0"/>
    <x v="0"/>
    <x v="0"/>
    <x v="0"/>
    <x v="0"/>
    <x v="0"/>
    <x v="0"/>
    <x v="0"/>
    <x v="0"/>
    <x v="0"/>
  </r>
  <r>
    <x v="0"/>
    <x v="8"/>
    <x v="36"/>
    <x v="166"/>
    <x v="4"/>
    <n v="0"/>
    <n v="0"/>
    <n v="0"/>
    <n v="0"/>
    <e v="#N/A"/>
    <e v="#N/A"/>
    <n v="0"/>
    <x v="0"/>
    <x v="0"/>
    <x v="0"/>
    <x v="0"/>
    <x v="0"/>
    <x v="0"/>
    <x v="0"/>
    <x v="0"/>
    <x v="0"/>
    <x v="0"/>
  </r>
  <r>
    <x v="0"/>
    <x v="8"/>
    <x v="29"/>
    <x v="93"/>
    <x v="4"/>
    <n v="33958.120000000003"/>
    <n v="315710.59999999998"/>
    <n v="349668.72"/>
    <n v="13"/>
    <n v="0"/>
    <n v="0"/>
    <n v="0"/>
    <x v="0"/>
    <x v="0"/>
    <x v="0"/>
    <x v="0"/>
    <x v="0"/>
    <x v="0"/>
    <x v="0"/>
    <x v="0"/>
    <x v="0"/>
    <x v="0"/>
  </r>
  <r>
    <x v="0"/>
    <x v="8"/>
    <x v="29"/>
    <x v="94"/>
    <x v="4"/>
    <n v="102808.8"/>
    <n v="245613.8"/>
    <n v="348422.6"/>
    <n v="19"/>
    <n v="0"/>
    <n v="0"/>
    <n v="0"/>
    <x v="0"/>
    <x v="0"/>
    <x v="0"/>
    <x v="0"/>
    <x v="0"/>
    <x v="0"/>
    <x v="0"/>
    <x v="0"/>
    <x v="0"/>
    <x v="0"/>
  </r>
  <r>
    <x v="0"/>
    <x v="8"/>
    <x v="29"/>
    <x v="95"/>
    <x v="4"/>
    <n v="53182.09"/>
    <n v="142931.6"/>
    <n v="196113.69"/>
    <n v="4"/>
    <n v="0"/>
    <n v="0"/>
    <n v="0"/>
    <x v="0"/>
    <x v="0"/>
    <x v="0"/>
    <x v="0"/>
    <x v="0"/>
    <x v="0"/>
    <x v="0"/>
    <x v="0"/>
    <x v="0"/>
    <x v="0"/>
  </r>
  <r>
    <x v="0"/>
    <x v="8"/>
    <x v="29"/>
    <x v="124"/>
    <x v="4"/>
    <n v="4226"/>
    <n v="14909.11"/>
    <n v="19135.11"/>
    <n v="2"/>
    <e v="#N/A"/>
    <e v="#N/A"/>
    <n v="0"/>
    <x v="0"/>
    <x v="0"/>
    <x v="0"/>
    <x v="0"/>
    <x v="0"/>
    <x v="0"/>
    <x v="0"/>
    <x v="0"/>
    <x v="0"/>
    <x v="0"/>
  </r>
  <r>
    <x v="0"/>
    <x v="8"/>
    <x v="29"/>
    <x v="96"/>
    <x v="4"/>
    <n v="21853.75"/>
    <n v="72065.64"/>
    <n v="93919.39"/>
    <n v="6"/>
    <n v="0"/>
    <n v="0"/>
    <n v="0"/>
    <x v="0"/>
    <x v="0"/>
    <x v="0"/>
    <x v="0"/>
    <x v="0"/>
    <x v="0"/>
    <x v="0"/>
    <x v="0"/>
    <x v="0"/>
    <x v="0"/>
  </r>
  <r>
    <x v="0"/>
    <x v="8"/>
    <x v="29"/>
    <x v="97"/>
    <x v="4"/>
    <n v="0"/>
    <n v="0"/>
    <n v="0"/>
    <n v="0"/>
    <n v="17577"/>
    <n v="175770"/>
    <n v="0"/>
    <x v="0"/>
    <x v="0"/>
    <x v="0"/>
    <x v="0"/>
    <x v="0"/>
    <x v="0"/>
    <x v="0"/>
    <x v="0"/>
    <x v="0"/>
    <x v="0"/>
  </r>
  <r>
    <x v="0"/>
    <x v="8"/>
    <x v="30"/>
    <x v="98"/>
    <x v="4"/>
    <n v="0"/>
    <n v="0"/>
    <n v="0"/>
    <n v="0"/>
    <n v="36177"/>
    <n v="253239"/>
    <n v="0"/>
    <x v="0"/>
    <x v="0"/>
    <x v="0"/>
    <x v="0"/>
    <x v="0"/>
    <x v="0"/>
    <x v="0"/>
    <x v="0"/>
    <x v="0"/>
    <x v="0"/>
  </r>
  <r>
    <x v="0"/>
    <x v="8"/>
    <x v="30"/>
    <x v="99"/>
    <x v="4"/>
    <n v="0"/>
    <n v="0"/>
    <n v="0"/>
    <n v="0"/>
    <n v="16027"/>
    <n v="112189"/>
    <n v="0"/>
    <x v="0"/>
    <x v="0"/>
    <x v="0"/>
    <x v="0"/>
    <x v="0"/>
    <x v="0"/>
    <x v="0"/>
    <x v="0"/>
    <x v="0"/>
    <x v="0"/>
  </r>
  <r>
    <x v="0"/>
    <x v="8"/>
    <x v="30"/>
    <x v="100"/>
    <x v="4"/>
    <n v="0"/>
    <n v="0"/>
    <n v="0"/>
    <n v="0"/>
    <n v="14477"/>
    <n v="101339"/>
    <n v="0"/>
    <x v="0"/>
    <x v="0"/>
    <x v="0"/>
    <x v="0"/>
    <x v="0"/>
    <x v="0"/>
    <x v="0"/>
    <x v="0"/>
    <x v="0"/>
    <x v="0"/>
  </r>
  <r>
    <x v="0"/>
    <x v="8"/>
    <x v="30"/>
    <x v="101"/>
    <x v="4"/>
    <n v="0"/>
    <n v="0"/>
    <n v="0"/>
    <n v="0"/>
    <n v="10323"/>
    <n v="72261"/>
    <n v="0"/>
    <x v="0"/>
    <x v="0"/>
    <x v="0"/>
    <x v="0"/>
    <x v="0"/>
    <x v="0"/>
    <x v="0"/>
    <x v="0"/>
    <x v="0"/>
    <x v="0"/>
  </r>
  <r>
    <x v="0"/>
    <x v="8"/>
    <x v="30"/>
    <x v="102"/>
    <x v="4"/>
    <n v="7176"/>
    <n v="17263.84"/>
    <n v="24439.84"/>
    <n v="4"/>
    <n v="0"/>
    <n v="0"/>
    <n v="0"/>
    <x v="0"/>
    <x v="0"/>
    <x v="0"/>
    <x v="0"/>
    <x v="0"/>
    <x v="0"/>
    <x v="0"/>
    <x v="0"/>
    <x v="0"/>
    <x v="0"/>
  </r>
  <r>
    <x v="0"/>
    <x v="8"/>
    <x v="30"/>
    <x v="103"/>
    <x v="4"/>
    <n v="0"/>
    <n v="0"/>
    <n v="0"/>
    <n v="0"/>
    <n v="0"/>
    <n v="0"/>
    <n v="0"/>
    <x v="0"/>
    <x v="0"/>
    <x v="0"/>
    <x v="0"/>
    <x v="0"/>
    <x v="0"/>
    <x v="0"/>
    <x v="0"/>
    <x v="0"/>
    <x v="0"/>
  </r>
  <r>
    <x v="0"/>
    <x v="8"/>
    <x v="30"/>
    <x v="105"/>
    <x v="4"/>
    <n v="7000"/>
    <n v="52973.41"/>
    <n v="59973.41"/>
    <n v="2"/>
    <n v="0"/>
    <n v="0"/>
    <n v="0"/>
    <x v="0"/>
    <x v="0"/>
    <x v="0"/>
    <x v="0"/>
    <x v="0"/>
    <x v="0"/>
    <x v="0"/>
    <x v="0"/>
    <x v="0"/>
    <x v="0"/>
  </r>
  <r>
    <x v="0"/>
    <x v="8"/>
    <x v="30"/>
    <x v="106"/>
    <x v="4"/>
    <n v="0"/>
    <n v="0"/>
    <n v="0"/>
    <n v="0"/>
    <n v="17050"/>
    <n v="119350"/>
    <n v="0"/>
    <x v="0"/>
    <x v="0"/>
    <x v="0"/>
    <x v="0"/>
    <x v="0"/>
    <x v="0"/>
    <x v="0"/>
    <x v="0"/>
    <x v="0"/>
    <x v="0"/>
  </r>
  <r>
    <x v="0"/>
    <x v="8"/>
    <x v="30"/>
    <x v="138"/>
    <x v="4"/>
    <n v="0"/>
    <n v="0"/>
    <n v="0"/>
    <n v="0"/>
    <e v="#N/A"/>
    <e v="#N/A"/>
    <n v="0"/>
    <x v="0"/>
    <x v="0"/>
    <x v="0"/>
    <x v="0"/>
    <x v="0"/>
    <x v="0"/>
    <x v="0"/>
    <x v="0"/>
    <x v="0"/>
    <x v="0"/>
  </r>
  <r>
    <x v="0"/>
    <x v="8"/>
    <x v="30"/>
    <x v="171"/>
    <x v="4"/>
    <n v="0"/>
    <n v="0"/>
    <n v="0"/>
    <n v="0"/>
    <e v="#N/A"/>
    <e v="#N/A"/>
    <n v="0"/>
    <x v="0"/>
    <x v="0"/>
    <x v="0"/>
    <x v="0"/>
    <x v="0"/>
    <x v="0"/>
    <x v="0"/>
    <x v="0"/>
    <x v="0"/>
    <x v="0"/>
  </r>
  <r>
    <x v="0"/>
    <x v="8"/>
    <x v="31"/>
    <x v="107"/>
    <x v="4"/>
    <n v="121880.7"/>
    <n v="62208.5"/>
    <n v="184089.2"/>
    <n v="44"/>
    <n v="0"/>
    <n v="0"/>
    <n v="0"/>
    <x v="0"/>
    <x v="0"/>
    <x v="0"/>
    <x v="0"/>
    <x v="0"/>
    <x v="0"/>
    <x v="0"/>
    <x v="0"/>
    <x v="0"/>
    <x v="0"/>
  </r>
  <r>
    <x v="0"/>
    <x v="8"/>
    <x v="31"/>
    <x v="108"/>
    <x v="4"/>
    <n v="71215.7"/>
    <n v="16548.87"/>
    <n v="87764.569999999992"/>
    <n v="14"/>
    <n v="0"/>
    <n v="0"/>
    <n v="0"/>
    <x v="0"/>
    <x v="0"/>
    <x v="0"/>
    <x v="0"/>
    <x v="0"/>
    <x v="0"/>
    <x v="0"/>
    <x v="0"/>
    <x v="0"/>
    <x v="0"/>
  </r>
  <r>
    <x v="0"/>
    <x v="8"/>
    <x v="31"/>
    <x v="109"/>
    <x v="4"/>
    <n v="72253.399999999994"/>
    <n v="225370.5"/>
    <n v="297623.90000000002"/>
    <n v="33"/>
    <n v="0"/>
    <n v="0"/>
    <n v="0"/>
    <x v="0"/>
    <x v="0"/>
    <x v="0"/>
    <x v="0"/>
    <x v="0"/>
    <x v="0"/>
    <x v="0"/>
    <x v="0"/>
    <x v="0"/>
    <x v="0"/>
  </r>
  <r>
    <x v="0"/>
    <x v="8"/>
    <x v="31"/>
    <x v="110"/>
    <x v="4"/>
    <n v="95854.1"/>
    <n v="95383.6"/>
    <n v="191237.7"/>
    <n v="32"/>
    <n v="0"/>
    <n v="0"/>
    <n v="0"/>
    <x v="0"/>
    <x v="0"/>
    <x v="0"/>
    <x v="0"/>
    <x v="0"/>
    <x v="0"/>
    <x v="0"/>
    <x v="0"/>
    <x v="0"/>
    <x v="0"/>
  </r>
  <r>
    <x v="0"/>
    <x v="8"/>
    <x v="31"/>
    <x v="111"/>
    <x v="4"/>
    <n v="8199"/>
    <n v="13426.99"/>
    <n v="21625.989999999998"/>
    <n v="5"/>
    <n v="0"/>
    <n v="0"/>
    <n v="0"/>
    <x v="0"/>
    <x v="0"/>
    <x v="0"/>
    <x v="0"/>
    <x v="0"/>
    <x v="0"/>
    <x v="0"/>
    <x v="0"/>
    <x v="0"/>
    <x v="0"/>
  </r>
  <r>
    <x v="0"/>
    <x v="8"/>
    <x v="31"/>
    <x v="128"/>
    <x v="4"/>
    <n v="8199"/>
    <n v="0"/>
    <n v="8199"/>
    <n v="2"/>
    <e v="#N/A"/>
    <e v="#N/A"/>
    <n v="0"/>
    <x v="0"/>
    <x v="0"/>
    <x v="0"/>
    <x v="0"/>
    <x v="0"/>
    <x v="0"/>
    <x v="0"/>
    <x v="0"/>
    <x v="0"/>
    <x v="0"/>
  </r>
  <r>
    <x v="0"/>
    <x v="8"/>
    <x v="31"/>
    <x v="112"/>
    <x v="4"/>
    <n v="0"/>
    <n v="0"/>
    <n v="0"/>
    <n v="0"/>
    <n v="13950"/>
    <n v="139500"/>
    <n v="0"/>
    <x v="0"/>
    <x v="0"/>
    <x v="0"/>
    <x v="0"/>
    <x v="0"/>
    <x v="0"/>
    <x v="0"/>
    <x v="0"/>
    <x v="0"/>
    <x v="0"/>
  </r>
  <r>
    <x v="0"/>
    <x v="8"/>
    <x v="32"/>
    <x v="113"/>
    <x v="4"/>
    <n v="21320"/>
    <n v="105961.5"/>
    <n v="127281.5"/>
    <n v="12"/>
    <n v="5177"/>
    <n v="36239"/>
    <n v="24.59"/>
    <x v="0"/>
    <x v="0"/>
    <x v="0"/>
    <x v="0"/>
    <x v="0"/>
    <x v="0"/>
    <x v="0"/>
    <x v="0"/>
    <x v="0"/>
    <x v="0"/>
  </r>
  <r>
    <x v="0"/>
    <x v="8"/>
    <x v="32"/>
    <x v="114"/>
    <x v="4"/>
    <n v="0"/>
    <n v="0"/>
    <n v="0"/>
    <n v="0"/>
    <n v="31000"/>
    <n v="217000"/>
    <n v="0"/>
    <x v="0"/>
    <x v="0"/>
    <x v="0"/>
    <x v="0"/>
    <x v="0"/>
    <x v="0"/>
    <x v="0"/>
    <x v="0"/>
    <x v="0"/>
    <x v="0"/>
  </r>
  <r>
    <x v="0"/>
    <x v="8"/>
    <x v="32"/>
    <x v="115"/>
    <x v="4"/>
    <n v="0"/>
    <n v="9628.7800000000007"/>
    <n v="9628.7800000000007"/>
    <n v="2"/>
    <n v="0"/>
    <n v="0"/>
    <n v="0"/>
    <x v="0"/>
    <x v="0"/>
    <x v="0"/>
    <x v="0"/>
    <x v="0"/>
    <x v="0"/>
    <x v="0"/>
    <x v="0"/>
    <x v="0"/>
    <x v="0"/>
  </r>
  <r>
    <x v="0"/>
    <x v="8"/>
    <x v="32"/>
    <x v="116"/>
    <x v="4"/>
    <n v="3811"/>
    <n v="12215.37"/>
    <n v="16026.37"/>
    <n v="2"/>
    <n v="0"/>
    <n v="0"/>
    <n v="0"/>
    <x v="0"/>
    <x v="0"/>
    <x v="0"/>
    <x v="0"/>
    <x v="0"/>
    <x v="0"/>
    <x v="0"/>
    <x v="0"/>
    <x v="0"/>
    <x v="0"/>
  </r>
  <r>
    <x v="0"/>
    <x v="8"/>
    <x v="32"/>
    <x v="132"/>
    <x v="4"/>
    <n v="0"/>
    <n v="0"/>
    <n v="0"/>
    <n v="0"/>
    <e v="#N/A"/>
    <e v="#N/A"/>
    <n v="0"/>
    <x v="0"/>
    <x v="0"/>
    <x v="0"/>
    <x v="0"/>
    <x v="0"/>
    <x v="0"/>
    <x v="0"/>
    <x v="0"/>
    <x v="0"/>
    <x v="0"/>
  </r>
  <r>
    <x v="0"/>
    <x v="8"/>
    <x v="33"/>
    <x v="117"/>
    <x v="4"/>
    <n v="0"/>
    <n v="0"/>
    <n v="0"/>
    <n v="0"/>
    <n v="0"/>
    <n v="0"/>
    <n v="0"/>
    <x v="0"/>
    <x v="0"/>
    <x v="0"/>
    <x v="0"/>
    <x v="0"/>
    <x v="0"/>
    <x v="0"/>
    <x v="0"/>
    <x v="0"/>
    <x v="0"/>
  </r>
  <r>
    <x v="0"/>
    <x v="8"/>
    <x v="33"/>
    <x v="118"/>
    <x v="4"/>
    <n v="0"/>
    <n v="0"/>
    <n v="0"/>
    <n v="0"/>
    <n v="0"/>
    <n v="0"/>
    <n v="0"/>
    <x v="0"/>
    <x v="0"/>
    <x v="0"/>
    <x v="0"/>
    <x v="0"/>
    <x v="0"/>
    <x v="0"/>
    <x v="0"/>
    <x v="0"/>
    <x v="0"/>
  </r>
  <r>
    <x v="0"/>
    <x v="8"/>
    <x v="33"/>
    <x v="143"/>
    <x v="4"/>
    <n v="0"/>
    <n v="0"/>
    <n v="0"/>
    <n v="0"/>
    <e v="#N/A"/>
    <e v="#N/A"/>
    <n v="0"/>
    <x v="0"/>
    <x v="0"/>
    <x v="0"/>
    <x v="0"/>
    <x v="0"/>
    <x v="0"/>
    <x v="0"/>
    <x v="0"/>
    <x v="0"/>
    <x v="0"/>
  </r>
  <r>
    <x v="0"/>
    <x v="8"/>
    <x v="0"/>
    <x v="0"/>
    <x v="5"/>
    <n v="7897.58"/>
    <n v="14996.769999999999"/>
    <n v="22894.35"/>
    <n v="59"/>
    <n v="24475"/>
    <n v="171325"/>
    <n v="0.94"/>
    <x v="0"/>
    <x v="0"/>
    <x v="0"/>
    <x v="0"/>
    <x v="0"/>
    <x v="0"/>
    <x v="0"/>
    <x v="0"/>
    <x v="0"/>
    <x v="0"/>
  </r>
  <r>
    <x v="0"/>
    <x v="8"/>
    <x v="0"/>
    <x v="1"/>
    <x v="5"/>
    <n v="41185.19"/>
    <n v="33050.839999999997"/>
    <n v="74236.03"/>
    <n v="238"/>
    <n v="24383"/>
    <n v="170681"/>
    <n v="3.04"/>
    <x v="0"/>
    <x v="0"/>
    <x v="0"/>
    <x v="0"/>
    <x v="0"/>
    <x v="0"/>
    <x v="0"/>
    <x v="0"/>
    <x v="0"/>
    <x v="0"/>
  </r>
  <r>
    <x v="0"/>
    <x v="8"/>
    <x v="0"/>
    <x v="3"/>
    <x v="5"/>
    <n v="33187.550000000003"/>
    <n v="45533.739999999991"/>
    <n v="78721.289999999994"/>
    <n v="262"/>
    <n v="8437"/>
    <n v="59059"/>
    <n v="9.33"/>
    <x v="0"/>
    <x v="0"/>
    <x v="0"/>
    <x v="0"/>
    <x v="0"/>
    <x v="0"/>
    <x v="0"/>
    <x v="0"/>
    <x v="0"/>
    <x v="0"/>
  </r>
  <r>
    <x v="0"/>
    <x v="8"/>
    <x v="0"/>
    <x v="4"/>
    <x v="5"/>
    <n v="66359.579999999987"/>
    <n v="34910.420000000013"/>
    <n v="101270"/>
    <n v="331"/>
    <n v="8437"/>
    <n v="59059"/>
    <n v="12"/>
    <x v="0"/>
    <x v="0"/>
    <x v="0"/>
    <x v="0"/>
    <x v="0"/>
    <x v="0"/>
    <x v="0"/>
    <x v="0"/>
    <x v="0"/>
    <x v="0"/>
  </r>
  <r>
    <x v="0"/>
    <x v="8"/>
    <x v="0"/>
    <x v="7"/>
    <x v="5"/>
    <n v="47583.58"/>
    <n v="29757.649999999994"/>
    <n v="77341.23"/>
    <n v="249"/>
    <n v="5821"/>
    <n v="40747"/>
    <n v="13.29"/>
    <x v="0"/>
    <x v="0"/>
    <x v="0"/>
    <x v="0"/>
    <x v="0"/>
    <x v="0"/>
    <x v="0"/>
    <x v="0"/>
    <x v="0"/>
    <x v="0"/>
  </r>
  <r>
    <x v="0"/>
    <x v="8"/>
    <x v="0"/>
    <x v="8"/>
    <x v="5"/>
    <n v="47279.45"/>
    <n v="58155.44"/>
    <n v="105434.89"/>
    <n v="321"/>
    <n v="0"/>
    <n v="0"/>
    <n v="0"/>
    <x v="0"/>
    <x v="0"/>
    <x v="0"/>
    <x v="0"/>
    <x v="0"/>
    <x v="0"/>
    <x v="0"/>
    <x v="0"/>
    <x v="0"/>
    <x v="0"/>
  </r>
  <r>
    <x v="0"/>
    <x v="8"/>
    <x v="0"/>
    <x v="119"/>
    <x v="5"/>
    <n v="9210.8799999999992"/>
    <n v="41546.980000000003"/>
    <n v="50757.86"/>
    <n v="125"/>
    <e v="#N/A"/>
    <e v="#N/A"/>
    <n v="0"/>
    <x v="0"/>
    <x v="0"/>
    <x v="0"/>
    <x v="0"/>
    <x v="0"/>
    <x v="0"/>
    <x v="0"/>
    <x v="0"/>
    <x v="0"/>
    <x v="0"/>
  </r>
  <r>
    <x v="0"/>
    <x v="8"/>
    <x v="0"/>
    <x v="134"/>
    <x v="5"/>
    <n v="58705.279999999999"/>
    <n v="57269.880000000005"/>
    <n v="115975.16"/>
    <n v="393"/>
    <e v="#N/A"/>
    <e v="#N/A"/>
    <n v="0"/>
    <x v="0"/>
    <x v="0"/>
    <x v="0"/>
    <x v="0"/>
    <x v="0"/>
    <x v="0"/>
    <x v="0"/>
    <x v="0"/>
    <x v="0"/>
    <x v="0"/>
  </r>
  <r>
    <x v="0"/>
    <x v="8"/>
    <x v="0"/>
    <x v="135"/>
    <x v="5"/>
    <n v="68223.87"/>
    <n v="47301.279999999999"/>
    <n v="115525.15"/>
    <n v="349"/>
    <e v="#N/A"/>
    <e v="#N/A"/>
    <n v="0"/>
    <x v="0"/>
    <x v="0"/>
    <x v="0"/>
    <x v="0"/>
    <x v="0"/>
    <x v="0"/>
    <x v="0"/>
    <x v="0"/>
    <x v="0"/>
    <x v="0"/>
  </r>
  <r>
    <x v="0"/>
    <x v="8"/>
    <x v="0"/>
    <x v="144"/>
    <x v="5"/>
    <n v="63557.14"/>
    <n v="26717.809999999998"/>
    <n v="90274.95"/>
    <n v="447"/>
    <e v="#N/A"/>
    <e v="#N/A"/>
    <n v="0"/>
    <x v="0"/>
    <x v="0"/>
    <x v="0"/>
    <x v="0"/>
    <x v="0"/>
    <x v="0"/>
    <x v="0"/>
    <x v="0"/>
    <x v="0"/>
    <x v="0"/>
  </r>
  <r>
    <x v="0"/>
    <x v="8"/>
    <x v="0"/>
    <x v="167"/>
    <x v="5"/>
    <n v="33"/>
    <n v="0"/>
    <n v="33"/>
    <n v="0"/>
    <e v="#N/A"/>
    <e v="#N/A"/>
    <n v="0"/>
    <x v="0"/>
    <x v="0"/>
    <x v="0"/>
    <x v="0"/>
    <x v="0"/>
    <x v="0"/>
    <x v="0"/>
    <x v="0"/>
    <x v="0"/>
    <x v="0"/>
  </r>
  <r>
    <x v="0"/>
    <x v="8"/>
    <x v="0"/>
    <x v="151"/>
    <x v="5"/>
    <n v="82"/>
    <n v="0"/>
    <n v="82"/>
    <n v="0"/>
    <e v="#N/A"/>
    <e v="#N/A"/>
    <n v="0"/>
    <x v="0"/>
    <x v="0"/>
    <x v="0"/>
    <x v="0"/>
    <x v="0"/>
    <x v="0"/>
    <x v="0"/>
    <x v="0"/>
    <x v="0"/>
    <x v="0"/>
  </r>
  <r>
    <x v="0"/>
    <x v="8"/>
    <x v="1"/>
    <x v="9"/>
    <x v="5"/>
    <n v="247919.89"/>
    <n v="633976.66"/>
    <n v="881896.55"/>
    <n v="1611"/>
    <n v="0"/>
    <n v="0"/>
    <n v="0"/>
    <x v="0"/>
    <x v="0"/>
    <x v="0"/>
    <x v="0"/>
    <x v="0"/>
    <x v="0"/>
    <x v="0"/>
    <x v="0"/>
    <x v="0"/>
    <x v="0"/>
  </r>
  <r>
    <x v="0"/>
    <x v="8"/>
    <x v="1"/>
    <x v="10"/>
    <x v="5"/>
    <n v="71287.87000000001"/>
    <n v="765132.72"/>
    <n v="836420.59"/>
    <n v="801"/>
    <n v="44423"/>
    <n v="310961"/>
    <n v="18.829999999999998"/>
    <x v="0"/>
    <x v="0"/>
    <x v="0"/>
    <x v="0"/>
    <x v="0"/>
    <x v="0"/>
    <x v="0"/>
    <x v="0"/>
    <x v="0"/>
    <x v="0"/>
  </r>
  <r>
    <x v="0"/>
    <x v="8"/>
    <x v="1"/>
    <x v="78"/>
    <x v="5"/>
    <n v="349.96"/>
    <n v="543.08999999999992"/>
    <n v="893.05"/>
    <n v="10"/>
    <n v="20677"/>
    <n v="144739"/>
    <n v="0.04"/>
    <x v="0"/>
    <x v="0"/>
    <x v="0"/>
    <x v="0"/>
    <x v="0"/>
    <x v="0"/>
    <x v="0"/>
    <x v="0"/>
    <x v="0"/>
    <x v="0"/>
  </r>
  <r>
    <x v="0"/>
    <x v="8"/>
    <x v="1"/>
    <x v="11"/>
    <x v="5"/>
    <n v="5890.72"/>
    <n v="38316.1"/>
    <n v="44206.82"/>
    <n v="18"/>
    <n v="31000"/>
    <n v="217000"/>
    <n v="1.43"/>
    <x v="0"/>
    <x v="0"/>
    <x v="0"/>
    <x v="0"/>
    <x v="0"/>
    <x v="0"/>
    <x v="0"/>
    <x v="0"/>
    <x v="0"/>
    <x v="0"/>
  </r>
  <r>
    <x v="0"/>
    <x v="8"/>
    <x v="1"/>
    <x v="12"/>
    <x v="5"/>
    <n v="48219.21"/>
    <n v="45002.829999999994"/>
    <n v="93222.04"/>
    <n v="128"/>
    <n v="0"/>
    <n v="0"/>
    <n v="0"/>
    <x v="0"/>
    <x v="0"/>
    <x v="0"/>
    <x v="0"/>
    <x v="0"/>
    <x v="0"/>
    <x v="0"/>
    <x v="0"/>
    <x v="0"/>
    <x v="0"/>
  </r>
  <r>
    <x v="0"/>
    <x v="8"/>
    <x v="1"/>
    <x v="13"/>
    <x v="5"/>
    <n v="13077.94"/>
    <n v="1292617.99"/>
    <n v="1305695.93"/>
    <n v="0"/>
    <n v="0"/>
    <n v="0"/>
    <n v="0"/>
    <x v="0"/>
    <x v="0"/>
    <x v="0"/>
    <x v="0"/>
    <x v="0"/>
    <x v="0"/>
    <x v="0"/>
    <x v="0"/>
    <x v="0"/>
    <x v="0"/>
  </r>
  <r>
    <x v="0"/>
    <x v="8"/>
    <x v="1"/>
    <x v="126"/>
    <x v="5"/>
    <n v="138.9"/>
    <n v="66"/>
    <n v="204.9"/>
    <n v="3"/>
    <n v="18600"/>
    <n v="130200"/>
    <n v="0.01"/>
    <x v="0"/>
    <x v="0"/>
    <x v="0"/>
    <x v="0"/>
    <x v="0"/>
    <x v="0"/>
    <x v="0"/>
    <x v="0"/>
    <x v="0"/>
    <x v="0"/>
  </r>
  <r>
    <x v="0"/>
    <x v="8"/>
    <x v="1"/>
    <x v="14"/>
    <x v="5"/>
    <n v="68342.540000000008"/>
    <n v="147373.12"/>
    <n v="215715.66"/>
    <n v="595"/>
    <n v="29977"/>
    <n v="209839"/>
    <n v="7.2"/>
    <x v="0"/>
    <x v="0"/>
    <x v="0"/>
    <x v="0"/>
    <x v="0"/>
    <x v="0"/>
    <x v="0"/>
    <x v="0"/>
    <x v="0"/>
    <x v="0"/>
  </r>
  <r>
    <x v="0"/>
    <x v="8"/>
    <x v="1"/>
    <x v="15"/>
    <x v="5"/>
    <n v="3799.59"/>
    <n v="1993.67"/>
    <n v="5793.26"/>
    <n v="17"/>
    <n v="0"/>
    <n v="0"/>
    <n v="0"/>
    <x v="0"/>
    <x v="0"/>
    <x v="0"/>
    <x v="0"/>
    <x v="0"/>
    <x v="0"/>
    <x v="0"/>
    <x v="0"/>
    <x v="0"/>
    <x v="0"/>
  </r>
  <r>
    <x v="0"/>
    <x v="8"/>
    <x v="1"/>
    <x v="146"/>
    <x v="5"/>
    <n v="18772.37"/>
    <n v="7910.7800000000025"/>
    <n v="26683.15"/>
    <n v="44"/>
    <e v="#N/A"/>
    <e v="#N/A"/>
    <n v="0"/>
    <x v="0"/>
    <x v="0"/>
    <x v="0"/>
    <x v="0"/>
    <x v="0"/>
    <x v="0"/>
    <x v="0"/>
    <x v="0"/>
    <x v="0"/>
    <x v="0"/>
  </r>
  <r>
    <x v="0"/>
    <x v="8"/>
    <x v="1"/>
    <x v="168"/>
    <x v="5"/>
    <n v="15.6"/>
    <n v="140.4"/>
    <n v="156"/>
    <n v="2"/>
    <e v="#N/A"/>
    <e v="#N/A"/>
    <n v="0"/>
    <x v="0"/>
    <x v="0"/>
    <x v="0"/>
    <x v="0"/>
    <x v="0"/>
    <x v="0"/>
    <x v="0"/>
    <x v="0"/>
    <x v="0"/>
    <x v="0"/>
  </r>
  <r>
    <x v="0"/>
    <x v="8"/>
    <x v="2"/>
    <x v="16"/>
    <x v="5"/>
    <n v="288008"/>
    <n v="297880.67000000004"/>
    <n v="585888.67000000004"/>
    <n v="568"/>
    <n v="43400"/>
    <n v="303800"/>
    <n v="13.5"/>
    <x v="0"/>
    <x v="0"/>
    <x v="0"/>
    <x v="0"/>
    <x v="0"/>
    <x v="0"/>
    <x v="0"/>
    <x v="0"/>
    <x v="0"/>
    <x v="0"/>
  </r>
  <r>
    <x v="0"/>
    <x v="8"/>
    <x v="2"/>
    <x v="17"/>
    <x v="5"/>
    <n v="133526.16999999998"/>
    <n v="269150.26"/>
    <n v="402676.43"/>
    <n v="532"/>
    <n v="39277"/>
    <n v="274939"/>
    <n v="10.25"/>
    <x v="0"/>
    <x v="0"/>
    <x v="0"/>
    <x v="0"/>
    <x v="0"/>
    <x v="0"/>
    <x v="0"/>
    <x v="0"/>
    <x v="0"/>
    <x v="0"/>
  </r>
  <r>
    <x v="0"/>
    <x v="8"/>
    <x v="2"/>
    <x v="18"/>
    <x v="5"/>
    <n v="114956.50000000001"/>
    <n v="188747.83000000002"/>
    <n v="303704.33"/>
    <n v="364"/>
    <n v="0"/>
    <n v="0"/>
    <n v="0"/>
    <x v="0"/>
    <x v="0"/>
    <x v="0"/>
    <x v="0"/>
    <x v="0"/>
    <x v="0"/>
    <x v="0"/>
    <x v="0"/>
    <x v="0"/>
    <x v="0"/>
  </r>
  <r>
    <x v="0"/>
    <x v="8"/>
    <x v="3"/>
    <x v="19"/>
    <x v="5"/>
    <n v="34103.179999999993"/>
    <n v="46633.380000000005"/>
    <n v="80736.56"/>
    <n v="276"/>
    <n v="31000"/>
    <n v="310000"/>
    <n v="2.6"/>
    <x v="0"/>
    <x v="0"/>
    <x v="0"/>
    <x v="0"/>
    <x v="0"/>
    <x v="0"/>
    <x v="0"/>
    <x v="0"/>
    <x v="0"/>
    <x v="0"/>
  </r>
  <r>
    <x v="0"/>
    <x v="8"/>
    <x v="3"/>
    <x v="20"/>
    <x v="5"/>
    <n v="45458.14"/>
    <n v="89882.319999999992"/>
    <n v="135340.46"/>
    <n v="172"/>
    <n v="0"/>
    <n v="0"/>
    <n v="0"/>
    <x v="0"/>
    <x v="0"/>
    <x v="0"/>
    <x v="0"/>
    <x v="0"/>
    <x v="0"/>
    <x v="0"/>
    <x v="0"/>
    <x v="0"/>
    <x v="0"/>
  </r>
  <r>
    <x v="0"/>
    <x v="8"/>
    <x v="3"/>
    <x v="21"/>
    <x v="5"/>
    <n v="274818"/>
    <n v="255794.32999999996"/>
    <n v="530612.32999999996"/>
    <n v="380"/>
    <n v="62000"/>
    <n v="620000"/>
    <n v="8.56"/>
    <x v="0"/>
    <x v="0"/>
    <x v="0"/>
    <x v="0"/>
    <x v="0"/>
    <x v="0"/>
    <x v="0"/>
    <x v="0"/>
    <x v="0"/>
    <x v="0"/>
  </r>
  <r>
    <x v="0"/>
    <x v="8"/>
    <x v="3"/>
    <x v="147"/>
    <x v="5"/>
    <n v="38322.07"/>
    <n v="51445.030000000006"/>
    <n v="89767.1"/>
    <n v="59"/>
    <e v="#N/A"/>
    <e v="#N/A"/>
    <n v="0"/>
    <x v="0"/>
    <x v="0"/>
    <x v="0"/>
    <x v="0"/>
    <x v="0"/>
    <x v="0"/>
    <x v="0"/>
    <x v="0"/>
    <x v="0"/>
    <x v="0"/>
  </r>
  <r>
    <x v="0"/>
    <x v="8"/>
    <x v="4"/>
    <x v="23"/>
    <x v="5"/>
    <n v="482"/>
    <n v="48798.14"/>
    <n v="49280.14"/>
    <n v="21"/>
    <n v="12710"/>
    <n v="88970"/>
    <n v="3.88"/>
    <x v="0"/>
    <x v="0"/>
    <x v="0"/>
    <x v="0"/>
    <x v="0"/>
    <x v="0"/>
    <x v="0"/>
    <x v="0"/>
    <x v="0"/>
    <x v="0"/>
  </r>
  <r>
    <x v="0"/>
    <x v="8"/>
    <x v="4"/>
    <x v="24"/>
    <x v="5"/>
    <n v="210"/>
    <n v="32786.559999999998"/>
    <n v="32996.559999999998"/>
    <n v="22"/>
    <n v="11377"/>
    <n v="79639"/>
    <n v="2.9"/>
    <x v="0"/>
    <x v="0"/>
    <x v="0"/>
    <x v="0"/>
    <x v="0"/>
    <x v="0"/>
    <x v="0"/>
    <x v="0"/>
    <x v="0"/>
    <x v="0"/>
  </r>
  <r>
    <x v="0"/>
    <x v="8"/>
    <x v="4"/>
    <x v="154"/>
    <x v="5"/>
    <n v="70"/>
    <n v="5827.56"/>
    <n v="5897.56"/>
    <n v="2"/>
    <e v="#N/A"/>
    <e v="#N/A"/>
    <n v="0"/>
    <x v="0"/>
    <x v="0"/>
    <x v="0"/>
    <x v="0"/>
    <x v="0"/>
    <x v="0"/>
    <x v="0"/>
    <x v="0"/>
    <x v="0"/>
    <x v="0"/>
  </r>
  <r>
    <x v="0"/>
    <x v="8"/>
    <x v="4"/>
    <x v="155"/>
    <x v="5"/>
    <n v="70"/>
    <n v="6746.46"/>
    <n v="6816.46"/>
    <n v="5"/>
    <e v="#N/A"/>
    <e v="#N/A"/>
    <n v="0"/>
    <x v="0"/>
    <x v="0"/>
    <x v="0"/>
    <x v="0"/>
    <x v="0"/>
    <x v="0"/>
    <x v="0"/>
    <x v="0"/>
    <x v="0"/>
    <x v="0"/>
  </r>
  <r>
    <x v="0"/>
    <x v="8"/>
    <x v="4"/>
    <x v="120"/>
    <x v="5"/>
    <n v="537.5"/>
    <n v="402.5"/>
    <n v="940"/>
    <n v="8"/>
    <e v="#N/A"/>
    <e v="#N/A"/>
    <n v="0"/>
    <x v="0"/>
    <x v="0"/>
    <x v="0"/>
    <x v="0"/>
    <x v="0"/>
    <x v="0"/>
    <x v="0"/>
    <x v="0"/>
    <x v="0"/>
    <x v="0"/>
  </r>
  <r>
    <x v="0"/>
    <x v="8"/>
    <x v="4"/>
    <x v="127"/>
    <x v="5"/>
    <n v="0"/>
    <n v="135.9"/>
    <n v="135.9"/>
    <n v="0"/>
    <e v="#N/A"/>
    <e v="#N/A"/>
    <n v="0"/>
    <x v="0"/>
    <x v="0"/>
    <x v="0"/>
    <x v="0"/>
    <x v="0"/>
    <x v="0"/>
    <x v="0"/>
    <x v="0"/>
    <x v="0"/>
    <x v="0"/>
  </r>
  <r>
    <x v="0"/>
    <x v="8"/>
    <x v="4"/>
    <x v="148"/>
    <x v="5"/>
    <n v="70"/>
    <n v="135.9"/>
    <n v="205.9"/>
    <n v="5"/>
    <e v="#N/A"/>
    <e v="#N/A"/>
    <n v="0"/>
    <x v="0"/>
    <x v="0"/>
    <x v="0"/>
    <x v="0"/>
    <x v="0"/>
    <x v="0"/>
    <x v="0"/>
    <x v="0"/>
    <x v="0"/>
    <x v="0"/>
  </r>
  <r>
    <x v="0"/>
    <x v="8"/>
    <x v="4"/>
    <x v="136"/>
    <x v="5"/>
    <n v="210"/>
    <n v="2068.5"/>
    <n v="2278.5"/>
    <n v="6"/>
    <e v="#N/A"/>
    <e v="#N/A"/>
    <n v="0"/>
    <x v="0"/>
    <x v="0"/>
    <x v="0"/>
    <x v="0"/>
    <x v="0"/>
    <x v="0"/>
    <x v="0"/>
    <x v="0"/>
    <x v="0"/>
    <x v="0"/>
  </r>
  <r>
    <x v="0"/>
    <x v="8"/>
    <x v="4"/>
    <x v="156"/>
    <x v="5"/>
    <n v="0"/>
    <n v="8118.7"/>
    <n v="8118.7"/>
    <n v="6"/>
    <e v="#N/A"/>
    <e v="#N/A"/>
    <n v="0"/>
    <x v="0"/>
    <x v="0"/>
    <x v="0"/>
    <x v="0"/>
    <x v="0"/>
    <x v="0"/>
    <x v="0"/>
    <x v="0"/>
    <x v="0"/>
    <x v="0"/>
  </r>
  <r>
    <x v="0"/>
    <x v="8"/>
    <x v="4"/>
    <x v="157"/>
    <x v="5"/>
    <n v="70"/>
    <n v="8514.66"/>
    <n v="8584.66"/>
    <n v="11"/>
    <e v="#N/A"/>
    <e v="#N/A"/>
    <n v="0"/>
    <x v="0"/>
    <x v="0"/>
    <x v="0"/>
    <x v="0"/>
    <x v="0"/>
    <x v="0"/>
    <x v="0"/>
    <x v="0"/>
    <x v="0"/>
    <x v="0"/>
  </r>
  <r>
    <x v="0"/>
    <x v="8"/>
    <x v="4"/>
    <x v="158"/>
    <x v="5"/>
    <n v="0"/>
    <n v="7191.3"/>
    <n v="7191.3"/>
    <n v="6"/>
    <e v="#N/A"/>
    <e v="#N/A"/>
    <n v="0"/>
    <x v="0"/>
    <x v="0"/>
    <x v="0"/>
    <x v="0"/>
    <x v="0"/>
    <x v="0"/>
    <x v="0"/>
    <x v="0"/>
    <x v="0"/>
    <x v="0"/>
  </r>
  <r>
    <x v="0"/>
    <x v="8"/>
    <x v="4"/>
    <x v="159"/>
    <x v="5"/>
    <n v="70"/>
    <n v="7969.3"/>
    <n v="8039.3"/>
    <n v="6"/>
    <e v="#N/A"/>
    <e v="#N/A"/>
    <n v="0"/>
    <x v="0"/>
    <x v="0"/>
    <x v="0"/>
    <x v="0"/>
    <x v="0"/>
    <x v="0"/>
    <x v="0"/>
    <x v="0"/>
    <x v="0"/>
    <x v="0"/>
  </r>
  <r>
    <x v="0"/>
    <x v="8"/>
    <x v="4"/>
    <x v="160"/>
    <x v="5"/>
    <n v="290"/>
    <n v="34614.07"/>
    <n v="34904.07"/>
    <n v="33"/>
    <e v="#N/A"/>
    <e v="#N/A"/>
    <n v="0"/>
    <x v="0"/>
    <x v="0"/>
    <x v="0"/>
    <x v="0"/>
    <x v="0"/>
    <x v="0"/>
    <x v="0"/>
    <x v="0"/>
    <x v="0"/>
    <x v="0"/>
  </r>
  <r>
    <x v="0"/>
    <x v="8"/>
    <x v="4"/>
    <x v="169"/>
    <x v="5"/>
    <n v="0"/>
    <n v="135.9"/>
    <n v="135.9"/>
    <n v="0"/>
    <e v="#N/A"/>
    <e v="#N/A"/>
    <n v="0"/>
    <x v="0"/>
    <x v="0"/>
    <x v="0"/>
    <x v="0"/>
    <x v="0"/>
    <x v="0"/>
    <x v="0"/>
    <x v="0"/>
    <x v="0"/>
    <x v="0"/>
  </r>
  <r>
    <x v="0"/>
    <x v="8"/>
    <x v="5"/>
    <x v="25"/>
    <x v="5"/>
    <n v="59373.1"/>
    <n v="75453.070000000007"/>
    <n v="134826.17000000001"/>
    <n v="119"/>
    <n v="0"/>
    <n v="0"/>
    <n v="0"/>
    <x v="0"/>
    <x v="0"/>
    <x v="0"/>
    <x v="0"/>
    <x v="0"/>
    <x v="0"/>
    <x v="0"/>
    <x v="0"/>
    <x v="0"/>
    <x v="0"/>
  </r>
  <r>
    <x v="0"/>
    <x v="8"/>
    <x v="5"/>
    <x v="26"/>
    <x v="5"/>
    <n v="21983.61"/>
    <n v="594316.35"/>
    <n v="616299.96"/>
    <n v="0"/>
    <n v="0"/>
    <n v="0"/>
    <n v="0"/>
    <x v="0"/>
    <x v="0"/>
    <x v="0"/>
    <x v="0"/>
    <x v="0"/>
    <x v="0"/>
    <x v="0"/>
    <x v="0"/>
    <x v="0"/>
    <x v="0"/>
  </r>
  <r>
    <x v="0"/>
    <x v="8"/>
    <x v="5"/>
    <x v="27"/>
    <x v="5"/>
    <n v="11781.239999999998"/>
    <n v="29241.910000000003"/>
    <n v="41023.15"/>
    <n v="121"/>
    <n v="16523"/>
    <n v="165230"/>
    <n v="2.48"/>
    <x v="0"/>
    <x v="0"/>
    <x v="0"/>
    <x v="0"/>
    <x v="0"/>
    <x v="0"/>
    <x v="0"/>
    <x v="0"/>
    <x v="0"/>
    <x v="0"/>
  </r>
  <r>
    <x v="0"/>
    <x v="8"/>
    <x v="5"/>
    <x v="29"/>
    <x v="5"/>
    <n v="55737.46"/>
    <n v="340486.19999999995"/>
    <n v="396223.66"/>
    <n v="139"/>
    <n v="0"/>
    <n v="0"/>
    <n v="0"/>
    <x v="0"/>
    <x v="0"/>
    <x v="0"/>
    <x v="0"/>
    <x v="0"/>
    <x v="0"/>
    <x v="0"/>
    <x v="0"/>
    <x v="0"/>
    <x v="0"/>
  </r>
  <r>
    <x v="0"/>
    <x v="8"/>
    <x v="6"/>
    <x v="30"/>
    <x v="5"/>
    <n v="85115.37"/>
    <n v="790938.03"/>
    <n v="876053.4"/>
    <n v="163"/>
    <n v="0"/>
    <n v="0"/>
    <n v="0"/>
    <x v="0"/>
    <x v="0"/>
    <x v="0"/>
    <x v="0"/>
    <x v="0"/>
    <x v="0"/>
    <x v="0"/>
    <x v="0"/>
    <x v="0"/>
    <x v="0"/>
  </r>
  <r>
    <x v="0"/>
    <x v="8"/>
    <x v="6"/>
    <x v="31"/>
    <x v="5"/>
    <n v="40727.229999999996"/>
    <n v="119674.04"/>
    <n v="160401.26999999999"/>
    <n v="117"/>
    <n v="34100"/>
    <n v="238700"/>
    <n v="4.7"/>
    <x v="0"/>
    <x v="0"/>
    <x v="0"/>
    <x v="0"/>
    <x v="0"/>
    <x v="0"/>
    <x v="0"/>
    <x v="0"/>
    <x v="0"/>
    <x v="0"/>
  </r>
  <r>
    <x v="0"/>
    <x v="8"/>
    <x v="6"/>
    <x v="32"/>
    <x v="5"/>
    <n v="71132.11"/>
    <n v="72773.36"/>
    <n v="143905.47"/>
    <n v="220"/>
    <n v="17577"/>
    <n v="123039"/>
    <n v="8.19"/>
    <x v="0"/>
    <x v="0"/>
    <x v="0"/>
    <x v="0"/>
    <x v="0"/>
    <x v="0"/>
    <x v="0"/>
    <x v="0"/>
    <x v="0"/>
    <x v="0"/>
  </r>
  <r>
    <x v="0"/>
    <x v="8"/>
    <x v="6"/>
    <x v="33"/>
    <x v="5"/>
    <n v="21111.11"/>
    <n v="34575.21"/>
    <n v="55686.32"/>
    <n v="43"/>
    <n v="0"/>
    <n v="0"/>
    <n v="0"/>
    <x v="0"/>
    <x v="0"/>
    <x v="0"/>
    <x v="0"/>
    <x v="0"/>
    <x v="0"/>
    <x v="0"/>
    <x v="0"/>
    <x v="0"/>
    <x v="0"/>
  </r>
  <r>
    <x v="0"/>
    <x v="8"/>
    <x v="6"/>
    <x v="140"/>
    <x v="5"/>
    <n v="65332.25"/>
    <n v="8275.3800000000047"/>
    <n v="73607.63"/>
    <n v="13"/>
    <e v="#N/A"/>
    <e v="#N/A"/>
    <n v="0"/>
    <x v="0"/>
    <x v="0"/>
    <x v="0"/>
    <x v="0"/>
    <x v="0"/>
    <x v="0"/>
    <x v="0"/>
    <x v="0"/>
    <x v="0"/>
    <x v="0"/>
  </r>
  <r>
    <x v="0"/>
    <x v="8"/>
    <x v="7"/>
    <x v="34"/>
    <x v="5"/>
    <n v="144644.19"/>
    <n v="65500.91"/>
    <n v="210145.1"/>
    <n v="262"/>
    <n v="67177"/>
    <n v="470239"/>
    <n v="3.13"/>
    <x v="0"/>
    <x v="0"/>
    <x v="0"/>
    <x v="0"/>
    <x v="0"/>
    <x v="0"/>
    <x v="0"/>
    <x v="0"/>
    <x v="0"/>
    <x v="0"/>
  </r>
  <r>
    <x v="0"/>
    <x v="8"/>
    <x v="8"/>
    <x v="35"/>
    <x v="5"/>
    <n v="67710.75"/>
    <n v="408309.1"/>
    <n v="476019.85"/>
    <n v="253"/>
    <n v="0"/>
    <n v="0"/>
    <n v="0"/>
    <x v="0"/>
    <x v="0"/>
    <x v="0"/>
    <x v="0"/>
    <x v="0"/>
    <x v="0"/>
    <x v="0"/>
    <x v="0"/>
    <x v="0"/>
    <x v="0"/>
  </r>
  <r>
    <x v="0"/>
    <x v="8"/>
    <x v="8"/>
    <x v="36"/>
    <x v="5"/>
    <n v="74519.839999999997"/>
    <n v="524562.64"/>
    <n v="599082.48"/>
    <n v="242"/>
    <n v="0"/>
    <n v="0"/>
    <n v="0"/>
    <x v="0"/>
    <x v="0"/>
    <x v="0"/>
    <x v="0"/>
    <x v="0"/>
    <x v="0"/>
    <x v="0"/>
    <x v="0"/>
    <x v="0"/>
    <x v="0"/>
  </r>
  <r>
    <x v="0"/>
    <x v="8"/>
    <x v="8"/>
    <x v="161"/>
    <x v="5"/>
    <n v="59679.3"/>
    <n v="180552.56"/>
    <n v="240231.86"/>
    <n v="179"/>
    <e v="#N/A"/>
    <e v="#N/A"/>
    <n v="0"/>
    <x v="0"/>
    <x v="0"/>
    <x v="0"/>
    <x v="0"/>
    <x v="0"/>
    <x v="0"/>
    <x v="0"/>
    <x v="0"/>
    <x v="0"/>
    <x v="0"/>
  </r>
  <r>
    <x v="0"/>
    <x v="8"/>
    <x v="9"/>
    <x v="37"/>
    <x v="5"/>
    <n v="102237.85999999999"/>
    <n v="52209.41"/>
    <n v="154447.26999999999"/>
    <n v="554"/>
    <n v="32023"/>
    <n v="224161"/>
    <n v="4.82"/>
    <x v="0"/>
    <x v="0"/>
    <x v="0"/>
    <x v="0"/>
    <x v="0"/>
    <x v="0"/>
    <x v="0"/>
    <x v="0"/>
    <x v="0"/>
    <x v="0"/>
  </r>
  <r>
    <x v="0"/>
    <x v="8"/>
    <x v="9"/>
    <x v="38"/>
    <x v="5"/>
    <n v="0"/>
    <n v="86901.25"/>
    <n v="86901.25"/>
    <n v="0"/>
    <n v="0"/>
    <n v="0"/>
    <n v="0"/>
    <x v="0"/>
    <x v="0"/>
    <x v="0"/>
    <x v="0"/>
    <x v="0"/>
    <x v="0"/>
    <x v="0"/>
    <x v="0"/>
    <x v="0"/>
    <x v="0"/>
  </r>
  <r>
    <x v="0"/>
    <x v="8"/>
    <x v="9"/>
    <x v="39"/>
    <x v="5"/>
    <n v="74940.11"/>
    <n v="75935.05"/>
    <n v="150875.16"/>
    <n v="361"/>
    <n v="18352"/>
    <n v="128464"/>
    <n v="8.2200000000000006"/>
    <x v="0"/>
    <x v="0"/>
    <x v="0"/>
    <x v="0"/>
    <x v="0"/>
    <x v="0"/>
    <x v="0"/>
    <x v="0"/>
    <x v="0"/>
    <x v="0"/>
  </r>
  <r>
    <x v="0"/>
    <x v="8"/>
    <x v="9"/>
    <x v="40"/>
    <x v="5"/>
    <n v="103039.1"/>
    <n v="87101.43"/>
    <n v="190140.53"/>
    <n v="343"/>
    <n v="28923"/>
    <n v="202461"/>
    <n v="6.57"/>
    <x v="0"/>
    <x v="0"/>
    <x v="0"/>
    <x v="0"/>
    <x v="0"/>
    <x v="0"/>
    <x v="0"/>
    <x v="0"/>
    <x v="0"/>
    <x v="0"/>
  </r>
  <r>
    <x v="0"/>
    <x v="8"/>
    <x v="9"/>
    <x v="41"/>
    <x v="5"/>
    <n v="52121.689999999988"/>
    <n v="195046.59000000003"/>
    <n v="247168.28000000003"/>
    <n v="120"/>
    <n v="0"/>
    <n v="0"/>
    <n v="0"/>
    <x v="0"/>
    <x v="0"/>
    <x v="0"/>
    <x v="0"/>
    <x v="0"/>
    <x v="0"/>
    <x v="0"/>
    <x v="0"/>
    <x v="0"/>
    <x v="0"/>
  </r>
  <r>
    <x v="0"/>
    <x v="8"/>
    <x v="10"/>
    <x v="42"/>
    <x v="5"/>
    <n v="25503.72"/>
    <n v="19462.519999999997"/>
    <n v="44966.239999999998"/>
    <n v="61"/>
    <n v="0"/>
    <n v="0"/>
    <n v="0"/>
    <x v="0"/>
    <x v="0"/>
    <x v="0"/>
    <x v="0"/>
    <x v="0"/>
    <x v="0"/>
    <x v="0"/>
    <x v="0"/>
    <x v="0"/>
    <x v="0"/>
  </r>
  <r>
    <x v="0"/>
    <x v="8"/>
    <x v="10"/>
    <x v="43"/>
    <x v="5"/>
    <n v="284080.59999999998"/>
    <n v="197800.36000000004"/>
    <n v="481880.96"/>
    <n v="125"/>
    <n v="0"/>
    <n v="0"/>
    <n v="0"/>
    <x v="0"/>
    <x v="0"/>
    <x v="0"/>
    <x v="0"/>
    <x v="0"/>
    <x v="0"/>
    <x v="0"/>
    <x v="0"/>
    <x v="0"/>
    <x v="0"/>
  </r>
  <r>
    <x v="0"/>
    <x v="8"/>
    <x v="10"/>
    <x v="44"/>
    <x v="5"/>
    <n v="12756.04"/>
    <n v="10984.919999999998"/>
    <n v="23740.959999999999"/>
    <n v="128"/>
    <n v="23777"/>
    <n v="237770"/>
    <n v="1"/>
    <x v="0"/>
    <x v="0"/>
    <x v="0"/>
    <x v="0"/>
    <x v="0"/>
    <x v="0"/>
    <x v="0"/>
    <x v="0"/>
    <x v="0"/>
    <x v="0"/>
  </r>
  <r>
    <x v="0"/>
    <x v="8"/>
    <x v="10"/>
    <x v="45"/>
    <x v="5"/>
    <n v="101804.68"/>
    <n v="41228.050000000017"/>
    <n v="143032.73000000001"/>
    <n v="113"/>
    <n v="0"/>
    <n v="0"/>
    <n v="0"/>
    <x v="0"/>
    <x v="0"/>
    <x v="0"/>
    <x v="0"/>
    <x v="0"/>
    <x v="0"/>
    <x v="0"/>
    <x v="0"/>
    <x v="0"/>
    <x v="0"/>
  </r>
  <r>
    <x v="0"/>
    <x v="8"/>
    <x v="10"/>
    <x v="46"/>
    <x v="5"/>
    <n v="281428.81"/>
    <n v="232187.36"/>
    <n v="513616.17"/>
    <n v="124"/>
    <n v="0"/>
    <n v="0"/>
    <n v="0"/>
    <x v="0"/>
    <x v="0"/>
    <x v="0"/>
    <x v="0"/>
    <x v="0"/>
    <x v="0"/>
    <x v="0"/>
    <x v="0"/>
    <x v="0"/>
    <x v="0"/>
  </r>
  <r>
    <x v="0"/>
    <x v="8"/>
    <x v="10"/>
    <x v="47"/>
    <x v="5"/>
    <n v="94964.54"/>
    <n v="209350.66000000003"/>
    <n v="304315.2"/>
    <n v="87"/>
    <n v="0"/>
    <n v="0"/>
    <n v="0"/>
    <x v="0"/>
    <x v="0"/>
    <x v="0"/>
    <x v="0"/>
    <x v="0"/>
    <x v="0"/>
    <x v="0"/>
    <x v="0"/>
    <x v="0"/>
    <x v="0"/>
  </r>
  <r>
    <x v="0"/>
    <x v="8"/>
    <x v="10"/>
    <x v="48"/>
    <x v="5"/>
    <n v="64072.98"/>
    <n v="121321.56999999998"/>
    <n v="185394.55"/>
    <n v="109"/>
    <n v="33077"/>
    <n v="330770"/>
    <n v="5.6"/>
    <x v="0"/>
    <x v="0"/>
    <x v="0"/>
    <x v="0"/>
    <x v="0"/>
    <x v="0"/>
    <x v="0"/>
    <x v="0"/>
    <x v="0"/>
    <x v="0"/>
  </r>
  <r>
    <x v="0"/>
    <x v="8"/>
    <x v="10"/>
    <x v="49"/>
    <x v="5"/>
    <n v="72643.25"/>
    <n v="314224.99"/>
    <n v="386868.24"/>
    <n v="76"/>
    <n v="67177"/>
    <n v="671770"/>
    <n v="5.76"/>
    <x v="0"/>
    <x v="0"/>
    <x v="0"/>
    <x v="0"/>
    <x v="0"/>
    <x v="0"/>
    <x v="0"/>
    <x v="0"/>
    <x v="0"/>
    <x v="0"/>
  </r>
  <r>
    <x v="0"/>
    <x v="8"/>
    <x v="10"/>
    <x v="50"/>
    <x v="5"/>
    <n v="18427.2"/>
    <n v="52700.14"/>
    <n v="71127.34"/>
    <n v="28"/>
    <n v="36177"/>
    <n v="361770"/>
    <n v="1.97"/>
    <x v="0"/>
    <x v="0"/>
    <x v="0"/>
    <x v="0"/>
    <x v="0"/>
    <x v="0"/>
    <x v="0"/>
    <x v="0"/>
    <x v="0"/>
    <x v="0"/>
  </r>
  <r>
    <x v="0"/>
    <x v="8"/>
    <x v="10"/>
    <x v="51"/>
    <x v="5"/>
    <n v="22.2"/>
    <n v="303.3"/>
    <n v="325.5"/>
    <n v="5"/>
    <n v="14477"/>
    <n v="144770"/>
    <n v="0.02"/>
    <x v="0"/>
    <x v="0"/>
    <x v="0"/>
    <x v="0"/>
    <x v="0"/>
    <x v="0"/>
    <x v="0"/>
    <x v="0"/>
    <x v="0"/>
    <x v="0"/>
  </r>
  <r>
    <x v="0"/>
    <x v="8"/>
    <x v="11"/>
    <x v="52"/>
    <x v="5"/>
    <n v="15834.42"/>
    <n v="32701.4"/>
    <n v="48535.82"/>
    <n v="82"/>
    <n v="0"/>
    <n v="0"/>
    <n v="0"/>
    <x v="0"/>
    <x v="0"/>
    <x v="0"/>
    <x v="0"/>
    <x v="0"/>
    <x v="0"/>
    <x v="0"/>
    <x v="0"/>
    <x v="0"/>
    <x v="0"/>
  </r>
  <r>
    <x v="0"/>
    <x v="8"/>
    <x v="12"/>
    <x v="53"/>
    <x v="5"/>
    <n v="63923.15"/>
    <n v="26280.65"/>
    <n v="90203.8"/>
    <n v="288"/>
    <n v="0"/>
    <n v="0"/>
    <n v="0"/>
    <x v="0"/>
    <x v="0"/>
    <x v="0"/>
    <x v="0"/>
    <x v="0"/>
    <x v="0"/>
    <x v="0"/>
    <x v="0"/>
    <x v="0"/>
    <x v="0"/>
  </r>
  <r>
    <x v="0"/>
    <x v="8"/>
    <x v="12"/>
    <x v="55"/>
    <x v="5"/>
    <n v="24633.199999999997"/>
    <n v="10380.200000000004"/>
    <n v="35013.4"/>
    <n v="123"/>
    <n v="0"/>
    <n v="0"/>
    <n v="0"/>
    <x v="0"/>
    <x v="0"/>
    <x v="0"/>
    <x v="0"/>
    <x v="0"/>
    <x v="0"/>
    <x v="0"/>
    <x v="0"/>
    <x v="0"/>
    <x v="0"/>
  </r>
  <r>
    <x v="0"/>
    <x v="8"/>
    <x v="12"/>
    <x v="170"/>
    <x v="5"/>
    <n v="8931.59"/>
    <n v="1825.9599999999991"/>
    <n v="10757.55"/>
    <n v="33"/>
    <e v="#N/A"/>
    <e v="#N/A"/>
    <n v="0"/>
    <x v="0"/>
    <x v="0"/>
    <x v="0"/>
    <x v="0"/>
    <x v="0"/>
    <x v="0"/>
    <x v="0"/>
    <x v="0"/>
    <x v="0"/>
    <x v="0"/>
  </r>
  <r>
    <x v="0"/>
    <x v="8"/>
    <x v="13"/>
    <x v="56"/>
    <x v="5"/>
    <n v="236830.6"/>
    <n v="1489.0499999999884"/>
    <n v="238319.65"/>
    <n v="69"/>
    <n v="0"/>
    <n v="0"/>
    <n v="0"/>
    <x v="0"/>
    <x v="0"/>
    <x v="0"/>
    <x v="0"/>
    <x v="0"/>
    <x v="0"/>
    <x v="0"/>
    <x v="0"/>
    <x v="0"/>
    <x v="0"/>
  </r>
  <r>
    <x v="0"/>
    <x v="8"/>
    <x v="13"/>
    <x v="57"/>
    <x v="5"/>
    <n v="16310.93"/>
    <n v="44552.1"/>
    <n v="60863.03"/>
    <n v="123"/>
    <n v="24273"/>
    <n v="242730"/>
    <n v="2.5099999999999998"/>
    <x v="0"/>
    <x v="0"/>
    <x v="0"/>
    <x v="0"/>
    <x v="0"/>
    <x v="0"/>
    <x v="0"/>
    <x v="0"/>
    <x v="0"/>
    <x v="0"/>
  </r>
  <r>
    <x v="0"/>
    <x v="8"/>
    <x v="13"/>
    <x v="58"/>
    <x v="5"/>
    <n v="262192.89"/>
    <n v="223039.88"/>
    <n v="485232.77"/>
    <n v="181"/>
    <n v="0"/>
    <n v="0"/>
    <n v="0"/>
    <x v="0"/>
    <x v="0"/>
    <x v="0"/>
    <x v="0"/>
    <x v="0"/>
    <x v="0"/>
    <x v="0"/>
    <x v="0"/>
    <x v="0"/>
    <x v="0"/>
  </r>
  <r>
    <x v="0"/>
    <x v="8"/>
    <x v="34"/>
    <x v="129"/>
    <x v="5"/>
    <n v="16309.599999999999"/>
    <n v="60864.590000000004"/>
    <n v="77174.19"/>
    <n v="20"/>
    <e v="#N/A"/>
    <e v="#N/A"/>
    <n v="0"/>
    <x v="0"/>
    <x v="0"/>
    <x v="0"/>
    <x v="0"/>
    <x v="0"/>
    <x v="0"/>
    <x v="0"/>
    <x v="0"/>
    <x v="0"/>
    <x v="0"/>
  </r>
  <r>
    <x v="0"/>
    <x v="8"/>
    <x v="14"/>
    <x v="130"/>
    <x v="5"/>
    <n v="48945.3"/>
    <n v="170129.3"/>
    <n v="219074.59999999998"/>
    <n v="641"/>
    <e v="#N/A"/>
    <e v="#N/A"/>
    <n v="0"/>
    <x v="0"/>
    <x v="0"/>
    <x v="0"/>
    <x v="0"/>
    <x v="0"/>
    <x v="0"/>
    <x v="0"/>
    <x v="0"/>
    <x v="0"/>
    <x v="0"/>
  </r>
  <r>
    <x v="0"/>
    <x v="8"/>
    <x v="15"/>
    <x v="163"/>
    <x v="5"/>
    <n v="18503.599999999999"/>
    <n v="18178.660000000003"/>
    <n v="36682.26"/>
    <n v="21"/>
    <e v="#N/A"/>
    <e v="#N/A"/>
    <n v="0"/>
    <x v="0"/>
    <x v="0"/>
    <x v="0"/>
    <x v="0"/>
    <x v="0"/>
    <x v="0"/>
    <x v="0"/>
    <x v="0"/>
    <x v="0"/>
    <x v="0"/>
  </r>
  <r>
    <x v="0"/>
    <x v="8"/>
    <x v="16"/>
    <x v="61"/>
    <x v="5"/>
    <n v="30454.61"/>
    <n v="72574.990000000005"/>
    <n v="103029.6"/>
    <n v="35"/>
    <n v="0"/>
    <n v="0"/>
    <n v="0"/>
    <x v="0"/>
    <x v="0"/>
    <x v="0"/>
    <x v="0"/>
    <x v="0"/>
    <x v="0"/>
    <x v="0"/>
    <x v="0"/>
    <x v="0"/>
    <x v="0"/>
  </r>
  <r>
    <x v="0"/>
    <x v="8"/>
    <x v="17"/>
    <x v="62"/>
    <x v="5"/>
    <n v="32132.94"/>
    <n v="34451.179999999993"/>
    <n v="66584.12"/>
    <n v="203"/>
    <n v="0"/>
    <n v="0"/>
    <n v="0"/>
    <x v="0"/>
    <x v="0"/>
    <x v="0"/>
    <x v="0"/>
    <x v="0"/>
    <x v="0"/>
    <x v="0"/>
    <x v="0"/>
    <x v="0"/>
    <x v="0"/>
  </r>
  <r>
    <x v="0"/>
    <x v="8"/>
    <x v="17"/>
    <x v="63"/>
    <x v="5"/>
    <n v="28560.090000000004"/>
    <n v="22685.299999999996"/>
    <n v="51245.39"/>
    <n v="86"/>
    <n v="0"/>
    <n v="0"/>
    <n v="0"/>
    <x v="0"/>
    <x v="0"/>
    <x v="0"/>
    <x v="0"/>
    <x v="0"/>
    <x v="0"/>
    <x v="0"/>
    <x v="0"/>
    <x v="0"/>
    <x v="0"/>
  </r>
  <r>
    <x v="0"/>
    <x v="8"/>
    <x v="18"/>
    <x v="64"/>
    <x v="5"/>
    <n v="45319.1"/>
    <n v="117183.63999999998"/>
    <n v="162502.74"/>
    <n v="420"/>
    <n v="22723"/>
    <n v="159061"/>
    <n v="7.15"/>
    <x v="0"/>
    <x v="0"/>
    <x v="0"/>
    <x v="0"/>
    <x v="0"/>
    <x v="0"/>
    <x v="0"/>
    <x v="0"/>
    <x v="0"/>
    <x v="0"/>
  </r>
  <r>
    <x v="0"/>
    <x v="8"/>
    <x v="18"/>
    <x v="65"/>
    <x v="5"/>
    <n v="6594.09"/>
    <n v="27967.140000000003"/>
    <n v="34561.230000000003"/>
    <n v="30"/>
    <n v="0"/>
    <n v="0"/>
    <n v="0"/>
    <x v="0"/>
    <x v="0"/>
    <x v="0"/>
    <x v="0"/>
    <x v="0"/>
    <x v="0"/>
    <x v="0"/>
    <x v="0"/>
    <x v="0"/>
    <x v="0"/>
  </r>
  <r>
    <x v="0"/>
    <x v="8"/>
    <x v="18"/>
    <x v="164"/>
    <x v="5"/>
    <n v="84033.32"/>
    <n v="138336.62"/>
    <n v="222369.94"/>
    <n v="255"/>
    <e v="#N/A"/>
    <e v="#N/A"/>
    <n v="0"/>
    <x v="0"/>
    <x v="0"/>
    <x v="0"/>
    <x v="0"/>
    <x v="0"/>
    <x v="0"/>
    <x v="0"/>
    <x v="0"/>
    <x v="0"/>
    <x v="0"/>
  </r>
  <r>
    <x v="0"/>
    <x v="8"/>
    <x v="19"/>
    <x v="66"/>
    <x v="5"/>
    <n v="65307.61"/>
    <n v="608380.98"/>
    <n v="673688.59"/>
    <n v="87"/>
    <n v="0"/>
    <n v="0"/>
    <n v="0"/>
    <x v="0"/>
    <x v="0"/>
    <x v="0"/>
    <x v="0"/>
    <x v="0"/>
    <x v="0"/>
    <x v="0"/>
    <x v="0"/>
    <x v="0"/>
    <x v="0"/>
  </r>
  <r>
    <x v="0"/>
    <x v="8"/>
    <x v="20"/>
    <x v="67"/>
    <x v="5"/>
    <n v="192966.04"/>
    <n v="150086.30999999997"/>
    <n v="343052.35"/>
    <n v="280"/>
    <n v="0"/>
    <n v="0"/>
    <n v="0"/>
    <x v="0"/>
    <x v="0"/>
    <x v="0"/>
    <x v="0"/>
    <x v="0"/>
    <x v="0"/>
    <x v="0"/>
    <x v="0"/>
    <x v="0"/>
    <x v="0"/>
  </r>
  <r>
    <x v="0"/>
    <x v="8"/>
    <x v="20"/>
    <x v="68"/>
    <x v="5"/>
    <n v="205449.49"/>
    <n v="132319.29999999999"/>
    <n v="337768.79"/>
    <n v="333"/>
    <n v="0"/>
    <n v="0"/>
    <n v="0"/>
    <x v="0"/>
    <x v="0"/>
    <x v="0"/>
    <x v="0"/>
    <x v="0"/>
    <x v="0"/>
    <x v="0"/>
    <x v="0"/>
    <x v="0"/>
    <x v="0"/>
  </r>
  <r>
    <x v="0"/>
    <x v="8"/>
    <x v="21"/>
    <x v="69"/>
    <x v="5"/>
    <n v="47909.85"/>
    <n v="54635.040000000001"/>
    <n v="102544.89"/>
    <n v="202"/>
    <n v="31000"/>
    <n v="310000"/>
    <n v="3.31"/>
    <x v="0"/>
    <x v="0"/>
    <x v="0"/>
    <x v="0"/>
    <x v="0"/>
    <x v="0"/>
    <x v="0"/>
    <x v="0"/>
    <x v="0"/>
    <x v="0"/>
  </r>
  <r>
    <x v="0"/>
    <x v="8"/>
    <x v="21"/>
    <x v="70"/>
    <x v="5"/>
    <n v="376049.6"/>
    <n v="209065.90000000002"/>
    <n v="585115.5"/>
    <n v="215"/>
    <n v="62000"/>
    <n v="620000"/>
    <n v="9.44"/>
    <x v="0"/>
    <x v="0"/>
    <x v="0"/>
    <x v="0"/>
    <x v="0"/>
    <x v="0"/>
    <x v="0"/>
    <x v="0"/>
    <x v="0"/>
    <x v="0"/>
  </r>
  <r>
    <x v="0"/>
    <x v="8"/>
    <x v="21"/>
    <x v="71"/>
    <x v="5"/>
    <n v="276153.02"/>
    <n v="145426.82"/>
    <n v="421579.84"/>
    <n v="278"/>
    <n v="50623"/>
    <n v="506230"/>
    <n v="8.33"/>
    <x v="0"/>
    <x v="0"/>
    <x v="0"/>
    <x v="0"/>
    <x v="0"/>
    <x v="0"/>
    <x v="0"/>
    <x v="0"/>
    <x v="0"/>
    <x v="0"/>
  </r>
  <r>
    <x v="0"/>
    <x v="8"/>
    <x v="21"/>
    <x v="72"/>
    <x v="5"/>
    <n v="108176.31"/>
    <n v="77681.62"/>
    <n v="185857.93"/>
    <n v="183"/>
    <n v="29977"/>
    <n v="299770"/>
    <n v="6.2"/>
    <x v="0"/>
    <x v="0"/>
    <x v="0"/>
    <x v="0"/>
    <x v="0"/>
    <x v="0"/>
    <x v="0"/>
    <x v="0"/>
    <x v="0"/>
    <x v="0"/>
  </r>
  <r>
    <x v="0"/>
    <x v="8"/>
    <x v="21"/>
    <x v="73"/>
    <x v="5"/>
    <n v="183145.81"/>
    <n v="194072.01"/>
    <n v="377217.82"/>
    <n v="324"/>
    <n v="27900"/>
    <n v="279000"/>
    <n v="13.52"/>
    <x v="0"/>
    <x v="0"/>
    <x v="0"/>
    <x v="0"/>
    <x v="0"/>
    <x v="0"/>
    <x v="0"/>
    <x v="0"/>
    <x v="0"/>
    <x v="0"/>
  </r>
  <r>
    <x v="0"/>
    <x v="8"/>
    <x v="21"/>
    <x v="137"/>
    <x v="5"/>
    <n v="113222.87000000001"/>
    <n v="111751.62999999999"/>
    <n v="224974.5"/>
    <n v="221"/>
    <e v="#N/A"/>
    <e v="#N/A"/>
    <n v="0"/>
    <x v="0"/>
    <x v="0"/>
    <x v="0"/>
    <x v="0"/>
    <x v="0"/>
    <x v="0"/>
    <x v="0"/>
    <x v="0"/>
    <x v="0"/>
    <x v="0"/>
  </r>
  <r>
    <x v="0"/>
    <x v="8"/>
    <x v="21"/>
    <x v="142"/>
    <x v="5"/>
    <n v="34132.44"/>
    <n v="29497.829999999994"/>
    <n v="63630.27"/>
    <n v="75"/>
    <e v="#N/A"/>
    <e v="#N/A"/>
    <n v="0"/>
    <x v="0"/>
    <x v="0"/>
    <x v="0"/>
    <x v="0"/>
    <x v="0"/>
    <x v="0"/>
    <x v="0"/>
    <x v="0"/>
    <x v="0"/>
    <x v="0"/>
  </r>
  <r>
    <x v="0"/>
    <x v="8"/>
    <x v="22"/>
    <x v="74"/>
    <x v="5"/>
    <n v="13536.900000000001"/>
    <n v="4965.9499999999971"/>
    <n v="18502.849999999999"/>
    <n v="46"/>
    <n v="13423"/>
    <n v="134230"/>
    <n v="1.38"/>
    <x v="0"/>
    <x v="0"/>
    <x v="0"/>
    <x v="0"/>
    <x v="0"/>
    <x v="0"/>
    <x v="0"/>
    <x v="0"/>
    <x v="0"/>
    <x v="0"/>
  </r>
  <r>
    <x v="0"/>
    <x v="8"/>
    <x v="22"/>
    <x v="75"/>
    <x v="5"/>
    <n v="11720.57"/>
    <n v="7388.66"/>
    <n v="19109.23"/>
    <n v="43"/>
    <n v="14477"/>
    <n v="144770"/>
    <n v="1.32"/>
    <x v="0"/>
    <x v="0"/>
    <x v="0"/>
    <x v="0"/>
    <x v="0"/>
    <x v="0"/>
    <x v="0"/>
    <x v="0"/>
    <x v="0"/>
    <x v="0"/>
  </r>
  <r>
    <x v="0"/>
    <x v="8"/>
    <x v="22"/>
    <x v="121"/>
    <x v="5"/>
    <n v="16668.400000000001"/>
    <n v="5903.66"/>
    <n v="22572.06"/>
    <n v="39"/>
    <e v="#N/A"/>
    <e v="#N/A"/>
    <n v="0"/>
    <x v="0"/>
    <x v="0"/>
    <x v="0"/>
    <x v="0"/>
    <x v="0"/>
    <x v="0"/>
    <x v="0"/>
    <x v="0"/>
    <x v="0"/>
    <x v="0"/>
  </r>
  <r>
    <x v="0"/>
    <x v="8"/>
    <x v="23"/>
    <x v="77"/>
    <x v="5"/>
    <n v="0"/>
    <n v="98750"/>
    <n v="98750"/>
    <n v="0"/>
    <n v="0"/>
    <n v="0"/>
    <n v="0"/>
    <x v="0"/>
    <x v="0"/>
    <x v="0"/>
    <x v="0"/>
    <x v="0"/>
    <x v="0"/>
    <x v="0"/>
    <x v="0"/>
    <x v="0"/>
    <x v="0"/>
  </r>
  <r>
    <x v="0"/>
    <x v="8"/>
    <x v="24"/>
    <x v="78"/>
    <x v="5"/>
    <n v="44790.75"/>
    <n v="24369.130000000005"/>
    <n v="69159.88"/>
    <n v="430"/>
    <n v="20677"/>
    <n v="144739"/>
    <n v="3.34"/>
    <x v="0"/>
    <x v="0"/>
    <x v="0"/>
    <x v="0"/>
    <x v="0"/>
    <x v="0"/>
    <x v="0"/>
    <x v="0"/>
    <x v="0"/>
    <x v="0"/>
  </r>
  <r>
    <x v="0"/>
    <x v="8"/>
    <x v="24"/>
    <x v="81"/>
    <x v="5"/>
    <n v="546.49"/>
    <n v="728.02"/>
    <n v="1274.51"/>
    <n v="5"/>
    <n v="18600"/>
    <n v="130200"/>
    <n v="7.0000000000000007E-2"/>
    <x v="0"/>
    <x v="0"/>
    <x v="0"/>
    <x v="0"/>
    <x v="0"/>
    <x v="0"/>
    <x v="0"/>
    <x v="0"/>
    <x v="0"/>
    <x v="0"/>
  </r>
  <r>
    <x v="0"/>
    <x v="8"/>
    <x v="24"/>
    <x v="82"/>
    <x v="5"/>
    <n v="40106.929999999993"/>
    <n v="25717.420000000013"/>
    <n v="65824.350000000006"/>
    <n v="395"/>
    <n v="18600"/>
    <n v="130200"/>
    <n v="3.54"/>
    <x v="0"/>
    <x v="0"/>
    <x v="0"/>
    <x v="0"/>
    <x v="0"/>
    <x v="0"/>
    <x v="0"/>
    <x v="0"/>
    <x v="0"/>
    <x v="0"/>
  </r>
  <r>
    <x v="0"/>
    <x v="8"/>
    <x v="24"/>
    <x v="122"/>
    <x v="5"/>
    <n v="3885.35"/>
    <n v="1011.5300000000002"/>
    <n v="4896.88"/>
    <n v="25"/>
    <e v="#N/A"/>
    <e v="#N/A"/>
    <n v="0"/>
    <x v="0"/>
    <x v="0"/>
    <x v="0"/>
    <x v="0"/>
    <x v="0"/>
    <x v="0"/>
    <x v="0"/>
    <x v="0"/>
    <x v="0"/>
    <x v="0"/>
  </r>
  <r>
    <x v="0"/>
    <x v="8"/>
    <x v="24"/>
    <x v="85"/>
    <x v="5"/>
    <n v="4494.18"/>
    <n v="3050.88"/>
    <n v="7545.06"/>
    <n v="15"/>
    <n v="0"/>
    <n v="0"/>
    <n v="0"/>
    <x v="0"/>
    <x v="0"/>
    <x v="0"/>
    <x v="0"/>
    <x v="0"/>
    <x v="0"/>
    <x v="0"/>
    <x v="0"/>
    <x v="0"/>
    <x v="0"/>
  </r>
  <r>
    <x v="0"/>
    <x v="8"/>
    <x v="24"/>
    <x v="131"/>
    <x v="5"/>
    <n v="14615.89"/>
    <n v="6769.66"/>
    <n v="21385.55"/>
    <n v="134"/>
    <e v="#N/A"/>
    <e v="#N/A"/>
    <n v="0"/>
    <x v="0"/>
    <x v="0"/>
    <x v="0"/>
    <x v="0"/>
    <x v="0"/>
    <x v="0"/>
    <x v="0"/>
    <x v="0"/>
    <x v="0"/>
    <x v="0"/>
  </r>
  <r>
    <x v="0"/>
    <x v="8"/>
    <x v="24"/>
    <x v="86"/>
    <x v="5"/>
    <n v="3341.2599999999998"/>
    <n v="3318.11"/>
    <n v="6659.37"/>
    <n v="53"/>
    <n v="15500"/>
    <n v="108500"/>
    <n v="0.43"/>
    <x v="0"/>
    <x v="0"/>
    <x v="0"/>
    <x v="0"/>
    <x v="0"/>
    <x v="0"/>
    <x v="0"/>
    <x v="0"/>
    <x v="0"/>
    <x v="0"/>
  </r>
  <r>
    <x v="0"/>
    <x v="8"/>
    <x v="24"/>
    <x v="165"/>
    <x v="5"/>
    <n v="7500.24"/>
    <n v="2976.92"/>
    <n v="10477.16"/>
    <n v="75"/>
    <e v="#N/A"/>
    <e v="#N/A"/>
    <n v="0"/>
    <x v="0"/>
    <x v="0"/>
    <x v="0"/>
    <x v="0"/>
    <x v="0"/>
    <x v="0"/>
    <x v="0"/>
    <x v="0"/>
    <x v="0"/>
    <x v="0"/>
  </r>
  <r>
    <x v="0"/>
    <x v="8"/>
    <x v="26"/>
    <x v="87"/>
    <x v="5"/>
    <n v="19400"/>
    <n v="0"/>
    <n v="19400"/>
    <n v="0"/>
    <n v="4650"/>
    <n v="32550"/>
    <n v="4.17"/>
    <x v="0"/>
    <x v="0"/>
    <x v="0"/>
    <x v="0"/>
    <x v="0"/>
    <x v="0"/>
    <x v="0"/>
    <x v="0"/>
    <x v="0"/>
    <x v="0"/>
  </r>
  <r>
    <x v="0"/>
    <x v="8"/>
    <x v="26"/>
    <x v="88"/>
    <x v="5"/>
    <n v="4532.8"/>
    <n v="429.97999999999956"/>
    <n v="4962.78"/>
    <n v="2"/>
    <n v="4650"/>
    <n v="32550"/>
    <n v="1.07"/>
    <x v="0"/>
    <x v="0"/>
    <x v="0"/>
    <x v="0"/>
    <x v="0"/>
    <x v="0"/>
    <x v="0"/>
    <x v="0"/>
    <x v="0"/>
    <x v="0"/>
  </r>
  <r>
    <x v="0"/>
    <x v="8"/>
    <x v="27"/>
    <x v="89"/>
    <x v="5"/>
    <n v="385"/>
    <n v="0"/>
    <n v="385"/>
    <n v="11"/>
    <n v="6727"/>
    <n v="47089"/>
    <n v="0.06"/>
    <x v="0"/>
    <x v="0"/>
    <x v="0"/>
    <x v="0"/>
    <x v="0"/>
    <x v="0"/>
    <x v="0"/>
    <x v="0"/>
    <x v="0"/>
    <x v="0"/>
  </r>
  <r>
    <x v="0"/>
    <x v="8"/>
    <x v="27"/>
    <x v="90"/>
    <x v="5"/>
    <n v="525"/>
    <n v="0"/>
    <n v="525"/>
    <n v="15"/>
    <n v="6727"/>
    <n v="47089"/>
    <n v="0.08"/>
    <x v="0"/>
    <x v="0"/>
    <x v="0"/>
    <x v="0"/>
    <x v="0"/>
    <x v="0"/>
    <x v="0"/>
    <x v="0"/>
    <x v="0"/>
    <x v="0"/>
  </r>
  <r>
    <x v="0"/>
    <x v="8"/>
    <x v="28"/>
    <x v="92"/>
    <x v="5"/>
    <n v="48519.72"/>
    <n v="72504.2"/>
    <n v="121023.92"/>
    <n v="152"/>
    <n v="0"/>
    <n v="0"/>
    <n v="0"/>
    <x v="0"/>
    <x v="0"/>
    <x v="0"/>
    <x v="0"/>
    <x v="0"/>
    <x v="0"/>
    <x v="0"/>
    <x v="0"/>
    <x v="0"/>
    <x v="0"/>
  </r>
  <r>
    <x v="0"/>
    <x v="8"/>
    <x v="36"/>
    <x v="166"/>
    <x v="5"/>
    <n v="1609.3"/>
    <n v="510.70000000000005"/>
    <n v="2120"/>
    <n v="30"/>
    <e v="#N/A"/>
    <e v="#N/A"/>
    <n v="0"/>
    <x v="0"/>
    <x v="0"/>
    <x v="0"/>
    <x v="0"/>
    <x v="0"/>
    <x v="0"/>
    <x v="0"/>
    <x v="0"/>
    <x v="0"/>
    <x v="0"/>
  </r>
  <r>
    <x v="0"/>
    <x v="8"/>
    <x v="29"/>
    <x v="93"/>
    <x v="5"/>
    <n v="75094.55"/>
    <n v="344000.14"/>
    <n v="419094.69"/>
    <n v="198"/>
    <n v="0"/>
    <n v="0"/>
    <n v="0"/>
    <x v="0"/>
    <x v="0"/>
    <x v="0"/>
    <x v="0"/>
    <x v="0"/>
    <x v="0"/>
    <x v="0"/>
    <x v="0"/>
    <x v="0"/>
    <x v="0"/>
  </r>
  <r>
    <x v="0"/>
    <x v="8"/>
    <x v="29"/>
    <x v="94"/>
    <x v="5"/>
    <n v="144965.67000000001"/>
    <n v="267700.80999999994"/>
    <n v="412666.48"/>
    <n v="208"/>
    <n v="0"/>
    <n v="0"/>
    <n v="0"/>
    <x v="0"/>
    <x v="0"/>
    <x v="0"/>
    <x v="0"/>
    <x v="0"/>
    <x v="0"/>
    <x v="0"/>
    <x v="0"/>
    <x v="0"/>
    <x v="0"/>
  </r>
  <r>
    <x v="0"/>
    <x v="8"/>
    <x v="29"/>
    <x v="95"/>
    <x v="5"/>
    <n v="89557.299999999988"/>
    <n v="176638.37"/>
    <n v="266195.67"/>
    <n v="216"/>
    <n v="0"/>
    <n v="0"/>
    <n v="0"/>
    <x v="0"/>
    <x v="0"/>
    <x v="0"/>
    <x v="0"/>
    <x v="0"/>
    <x v="0"/>
    <x v="0"/>
    <x v="0"/>
    <x v="0"/>
    <x v="0"/>
  </r>
  <r>
    <x v="0"/>
    <x v="8"/>
    <x v="29"/>
    <x v="124"/>
    <x v="5"/>
    <n v="73518.5"/>
    <n v="105009.1"/>
    <n v="178527.6"/>
    <n v="482"/>
    <e v="#N/A"/>
    <e v="#N/A"/>
    <n v="0"/>
    <x v="0"/>
    <x v="0"/>
    <x v="0"/>
    <x v="0"/>
    <x v="0"/>
    <x v="0"/>
    <x v="0"/>
    <x v="0"/>
    <x v="0"/>
    <x v="0"/>
  </r>
  <r>
    <x v="0"/>
    <x v="8"/>
    <x v="29"/>
    <x v="96"/>
    <x v="5"/>
    <n v="87292.760000000009"/>
    <n v="131016.01999999999"/>
    <n v="218308.78"/>
    <n v="218"/>
    <n v="0"/>
    <n v="0"/>
    <n v="0"/>
    <x v="0"/>
    <x v="0"/>
    <x v="0"/>
    <x v="0"/>
    <x v="0"/>
    <x v="0"/>
    <x v="0"/>
    <x v="0"/>
    <x v="0"/>
    <x v="0"/>
  </r>
  <r>
    <x v="0"/>
    <x v="8"/>
    <x v="29"/>
    <x v="97"/>
    <x v="5"/>
    <n v="54421.07"/>
    <n v="130315.28999999998"/>
    <n v="184736.36"/>
    <n v="469"/>
    <n v="17577"/>
    <n v="175770"/>
    <n v="10.51"/>
    <x v="0"/>
    <x v="0"/>
    <x v="0"/>
    <x v="0"/>
    <x v="0"/>
    <x v="0"/>
    <x v="0"/>
    <x v="0"/>
    <x v="0"/>
    <x v="0"/>
  </r>
  <r>
    <x v="0"/>
    <x v="8"/>
    <x v="30"/>
    <x v="98"/>
    <x v="5"/>
    <n v="11177.28"/>
    <n v="69630.37"/>
    <n v="80807.649999999994"/>
    <n v="243"/>
    <n v="36177"/>
    <n v="253239"/>
    <n v="2.23"/>
    <x v="0"/>
    <x v="0"/>
    <x v="0"/>
    <x v="0"/>
    <x v="0"/>
    <x v="0"/>
    <x v="0"/>
    <x v="0"/>
    <x v="0"/>
    <x v="0"/>
  </r>
  <r>
    <x v="0"/>
    <x v="8"/>
    <x v="30"/>
    <x v="99"/>
    <x v="5"/>
    <n v="13682.72"/>
    <n v="145742.39999999999"/>
    <n v="159425.12"/>
    <n v="311"/>
    <n v="16027"/>
    <n v="112189"/>
    <n v="9.9499999999999993"/>
    <x v="0"/>
    <x v="0"/>
    <x v="0"/>
    <x v="0"/>
    <x v="0"/>
    <x v="0"/>
    <x v="0"/>
    <x v="0"/>
    <x v="0"/>
    <x v="0"/>
  </r>
  <r>
    <x v="0"/>
    <x v="8"/>
    <x v="30"/>
    <x v="100"/>
    <x v="5"/>
    <n v="14485.970000000001"/>
    <n v="88519.72"/>
    <n v="103005.69"/>
    <n v="251"/>
    <n v="14477"/>
    <n v="101339"/>
    <n v="7.12"/>
    <x v="0"/>
    <x v="0"/>
    <x v="0"/>
    <x v="0"/>
    <x v="0"/>
    <x v="0"/>
    <x v="0"/>
    <x v="0"/>
    <x v="0"/>
    <x v="0"/>
  </r>
  <r>
    <x v="0"/>
    <x v="8"/>
    <x v="30"/>
    <x v="101"/>
    <x v="5"/>
    <n v="16467.79"/>
    <n v="53149.840000000004"/>
    <n v="69617.63"/>
    <n v="187"/>
    <n v="10323"/>
    <n v="72261"/>
    <n v="6.74"/>
    <x v="0"/>
    <x v="0"/>
    <x v="0"/>
    <x v="0"/>
    <x v="0"/>
    <x v="0"/>
    <x v="0"/>
    <x v="0"/>
    <x v="0"/>
    <x v="0"/>
  </r>
  <r>
    <x v="0"/>
    <x v="8"/>
    <x v="30"/>
    <x v="102"/>
    <x v="5"/>
    <n v="10346.93"/>
    <n v="44060.409999999996"/>
    <n v="54407.34"/>
    <n v="70"/>
    <n v="0"/>
    <n v="0"/>
    <n v="0"/>
    <x v="0"/>
    <x v="0"/>
    <x v="0"/>
    <x v="0"/>
    <x v="0"/>
    <x v="0"/>
    <x v="0"/>
    <x v="0"/>
    <x v="0"/>
    <x v="0"/>
  </r>
  <r>
    <x v="0"/>
    <x v="8"/>
    <x v="30"/>
    <x v="103"/>
    <x v="5"/>
    <n v="13903.46"/>
    <n v="4149.6900000000023"/>
    <n v="18053.150000000001"/>
    <n v="42"/>
    <n v="0"/>
    <n v="0"/>
    <n v="0"/>
    <x v="0"/>
    <x v="0"/>
    <x v="0"/>
    <x v="0"/>
    <x v="0"/>
    <x v="0"/>
    <x v="0"/>
    <x v="0"/>
    <x v="0"/>
    <x v="0"/>
  </r>
  <r>
    <x v="0"/>
    <x v="8"/>
    <x v="30"/>
    <x v="105"/>
    <x v="5"/>
    <n v="8604.76"/>
    <n v="55071.729999999996"/>
    <n v="63676.49"/>
    <n v="34"/>
    <n v="0"/>
    <n v="0"/>
    <n v="0"/>
    <x v="0"/>
    <x v="0"/>
    <x v="0"/>
    <x v="0"/>
    <x v="0"/>
    <x v="0"/>
    <x v="0"/>
    <x v="0"/>
    <x v="0"/>
    <x v="0"/>
  </r>
  <r>
    <x v="0"/>
    <x v="8"/>
    <x v="30"/>
    <x v="106"/>
    <x v="5"/>
    <n v="8012.0300000000007"/>
    <n v="27965.58"/>
    <n v="35977.61"/>
    <n v="119"/>
    <n v="17050"/>
    <n v="119350"/>
    <n v="2.11"/>
    <x v="0"/>
    <x v="0"/>
    <x v="0"/>
    <x v="0"/>
    <x v="0"/>
    <x v="0"/>
    <x v="0"/>
    <x v="0"/>
    <x v="0"/>
    <x v="0"/>
  </r>
  <r>
    <x v="0"/>
    <x v="8"/>
    <x v="30"/>
    <x v="138"/>
    <x v="5"/>
    <n v="2230.1400000000003"/>
    <n v="21618.27"/>
    <n v="23848.41"/>
    <n v="78"/>
    <e v="#N/A"/>
    <e v="#N/A"/>
    <n v="0"/>
    <x v="0"/>
    <x v="0"/>
    <x v="0"/>
    <x v="0"/>
    <x v="0"/>
    <x v="0"/>
    <x v="0"/>
    <x v="0"/>
    <x v="0"/>
    <x v="0"/>
  </r>
  <r>
    <x v="0"/>
    <x v="8"/>
    <x v="30"/>
    <x v="171"/>
    <x v="5"/>
    <n v="11109.49"/>
    <n v="43310.94"/>
    <n v="54420.43"/>
    <n v="78"/>
    <e v="#N/A"/>
    <e v="#N/A"/>
    <n v="0"/>
    <x v="0"/>
    <x v="0"/>
    <x v="0"/>
    <x v="0"/>
    <x v="0"/>
    <x v="0"/>
    <x v="0"/>
    <x v="0"/>
    <x v="0"/>
    <x v="0"/>
  </r>
  <r>
    <x v="0"/>
    <x v="8"/>
    <x v="31"/>
    <x v="107"/>
    <x v="5"/>
    <n v="160224.76"/>
    <n v="82134.349999999977"/>
    <n v="242359.11"/>
    <n v="332"/>
    <n v="0"/>
    <n v="0"/>
    <n v="0"/>
    <x v="0"/>
    <x v="0"/>
    <x v="0"/>
    <x v="0"/>
    <x v="0"/>
    <x v="0"/>
    <x v="0"/>
    <x v="0"/>
    <x v="0"/>
    <x v="0"/>
  </r>
  <r>
    <x v="0"/>
    <x v="8"/>
    <x v="31"/>
    <x v="108"/>
    <x v="5"/>
    <n v="84060.78"/>
    <n v="20665.47"/>
    <n v="104726.25"/>
    <n v="89"/>
    <n v="0"/>
    <n v="0"/>
    <n v="0"/>
    <x v="0"/>
    <x v="0"/>
    <x v="0"/>
    <x v="0"/>
    <x v="0"/>
    <x v="0"/>
    <x v="0"/>
    <x v="0"/>
    <x v="0"/>
    <x v="0"/>
  </r>
  <r>
    <x v="0"/>
    <x v="8"/>
    <x v="31"/>
    <x v="109"/>
    <x v="5"/>
    <n v="110377.04999999999"/>
    <n v="256123.34000000003"/>
    <n v="366500.39"/>
    <n v="280"/>
    <n v="0"/>
    <n v="0"/>
    <n v="0"/>
    <x v="0"/>
    <x v="0"/>
    <x v="0"/>
    <x v="0"/>
    <x v="0"/>
    <x v="0"/>
    <x v="0"/>
    <x v="0"/>
    <x v="0"/>
    <x v="0"/>
  </r>
  <r>
    <x v="0"/>
    <x v="8"/>
    <x v="31"/>
    <x v="110"/>
    <x v="5"/>
    <n v="148369.4"/>
    <n v="128161.70999999999"/>
    <n v="276531.11"/>
    <n v="334"/>
    <n v="0"/>
    <n v="0"/>
    <n v="0"/>
    <x v="0"/>
    <x v="0"/>
    <x v="0"/>
    <x v="0"/>
    <x v="0"/>
    <x v="0"/>
    <x v="0"/>
    <x v="0"/>
    <x v="0"/>
    <x v="0"/>
  </r>
  <r>
    <x v="0"/>
    <x v="8"/>
    <x v="31"/>
    <x v="111"/>
    <x v="5"/>
    <n v="30554.94"/>
    <n v="39525.800000000003"/>
    <n v="70080.740000000005"/>
    <n v="170"/>
    <n v="0"/>
    <n v="0"/>
    <n v="0"/>
    <x v="0"/>
    <x v="0"/>
    <x v="0"/>
    <x v="0"/>
    <x v="0"/>
    <x v="0"/>
    <x v="0"/>
    <x v="0"/>
    <x v="0"/>
    <x v="0"/>
  </r>
  <r>
    <x v="0"/>
    <x v="8"/>
    <x v="31"/>
    <x v="128"/>
    <x v="5"/>
    <n v="15923.27"/>
    <n v="5609.7599999999984"/>
    <n v="21533.03"/>
    <n v="70"/>
    <e v="#N/A"/>
    <e v="#N/A"/>
    <n v="0"/>
    <x v="0"/>
    <x v="0"/>
    <x v="0"/>
    <x v="0"/>
    <x v="0"/>
    <x v="0"/>
    <x v="0"/>
    <x v="0"/>
    <x v="0"/>
    <x v="0"/>
  </r>
  <r>
    <x v="0"/>
    <x v="8"/>
    <x v="31"/>
    <x v="112"/>
    <x v="5"/>
    <n v="47196.54"/>
    <n v="37170.689999999995"/>
    <n v="84367.23"/>
    <n v="1036"/>
    <n v="13950"/>
    <n v="139500"/>
    <n v="6.05"/>
    <x v="0"/>
    <x v="0"/>
    <x v="0"/>
    <x v="0"/>
    <x v="0"/>
    <x v="0"/>
    <x v="0"/>
    <x v="0"/>
    <x v="0"/>
    <x v="0"/>
  </r>
  <r>
    <x v="0"/>
    <x v="8"/>
    <x v="32"/>
    <x v="113"/>
    <x v="5"/>
    <n v="33417.089999999997"/>
    <n v="120370.98999999999"/>
    <n v="153788.07999999999"/>
    <n v="127"/>
    <n v="5177"/>
    <n v="36239"/>
    <n v="29.71"/>
    <x v="0"/>
    <x v="0"/>
    <x v="0"/>
    <x v="0"/>
    <x v="0"/>
    <x v="0"/>
    <x v="0"/>
    <x v="0"/>
    <x v="0"/>
    <x v="0"/>
  </r>
  <r>
    <x v="0"/>
    <x v="8"/>
    <x v="32"/>
    <x v="114"/>
    <x v="5"/>
    <n v="27880.69"/>
    <n v="45718.979999999996"/>
    <n v="73599.67"/>
    <n v="411"/>
    <n v="31000"/>
    <n v="217000"/>
    <n v="2.37"/>
    <x v="0"/>
    <x v="0"/>
    <x v="0"/>
    <x v="0"/>
    <x v="0"/>
    <x v="0"/>
    <x v="0"/>
    <x v="0"/>
    <x v="0"/>
    <x v="0"/>
  </r>
  <r>
    <x v="0"/>
    <x v="8"/>
    <x v="32"/>
    <x v="115"/>
    <x v="5"/>
    <n v="9231.16"/>
    <n v="35174.429999999993"/>
    <n v="44405.59"/>
    <n v="85"/>
    <n v="0"/>
    <n v="0"/>
    <n v="0"/>
    <x v="0"/>
    <x v="0"/>
    <x v="0"/>
    <x v="0"/>
    <x v="0"/>
    <x v="0"/>
    <x v="0"/>
    <x v="0"/>
    <x v="0"/>
    <x v="0"/>
  </r>
  <r>
    <x v="0"/>
    <x v="8"/>
    <x v="32"/>
    <x v="116"/>
    <x v="5"/>
    <n v="16147.609999999999"/>
    <n v="39190.46"/>
    <n v="55338.07"/>
    <n v="156"/>
    <n v="0"/>
    <n v="0"/>
    <n v="0"/>
    <x v="0"/>
    <x v="0"/>
    <x v="0"/>
    <x v="0"/>
    <x v="0"/>
    <x v="0"/>
    <x v="0"/>
    <x v="0"/>
    <x v="0"/>
    <x v="0"/>
  </r>
  <r>
    <x v="0"/>
    <x v="8"/>
    <x v="32"/>
    <x v="132"/>
    <x v="5"/>
    <n v="6720.74"/>
    <n v="8074.5400000000009"/>
    <n v="14795.28"/>
    <n v="95"/>
    <e v="#N/A"/>
    <e v="#N/A"/>
    <n v="0"/>
    <x v="0"/>
    <x v="0"/>
    <x v="0"/>
    <x v="0"/>
    <x v="0"/>
    <x v="0"/>
    <x v="0"/>
    <x v="0"/>
    <x v="0"/>
    <x v="0"/>
  </r>
  <r>
    <x v="0"/>
    <x v="8"/>
    <x v="33"/>
    <x v="117"/>
    <x v="5"/>
    <n v="43189.67"/>
    <n v="18359.380000000005"/>
    <n v="61549.05"/>
    <n v="244"/>
    <n v="0"/>
    <n v="0"/>
    <n v="0"/>
    <x v="0"/>
    <x v="0"/>
    <x v="0"/>
    <x v="0"/>
    <x v="0"/>
    <x v="0"/>
    <x v="0"/>
    <x v="0"/>
    <x v="0"/>
    <x v="0"/>
  </r>
  <r>
    <x v="0"/>
    <x v="8"/>
    <x v="33"/>
    <x v="118"/>
    <x v="5"/>
    <n v="32237.579999999998"/>
    <n v="32357.52"/>
    <n v="64595.1"/>
    <n v="378"/>
    <n v="0"/>
    <n v="0"/>
    <n v="0"/>
    <x v="0"/>
    <x v="0"/>
    <x v="0"/>
    <x v="0"/>
    <x v="0"/>
    <x v="0"/>
    <x v="0"/>
    <x v="0"/>
    <x v="0"/>
    <x v="0"/>
  </r>
  <r>
    <x v="0"/>
    <x v="8"/>
    <x v="33"/>
    <x v="143"/>
    <x v="5"/>
    <n v="15377.76"/>
    <n v="14359.31"/>
    <n v="29737.07"/>
    <n v="97"/>
    <e v="#N/A"/>
    <e v="#N/A"/>
    <n v="0"/>
    <x v="0"/>
    <x v="0"/>
    <x v="0"/>
    <x v="0"/>
    <x v="0"/>
    <x v="0"/>
    <x v="0"/>
    <x v="0"/>
    <x v="0"/>
    <x v="0"/>
  </r>
  <r>
    <x v="0"/>
    <x v="9"/>
    <x v="0"/>
    <x v="0"/>
    <x v="0"/>
    <n v="2931.4"/>
    <n v="2696.1"/>
    <n v="5627.5"/>
    <n v="69"/>
    <n v="24475"/>
    <n v="171325"/>
    <n v="0.23"/>
    <x v="0"/>
    <x v="0"/>
    <x v="0"/>
    <x v="0"/>
    <x v="0"/>
    <x v="0"/>
    <x v="0"/>
    <x v="0"/>
    <x v="0"/>
    <x v="0"/>
  </r>
  <r>
    <x v="0"/>
    <x v="9"/>
    <x v="0"/>
    <x v="1"/>
    <x v="0"/>
    <n v="10743.65"/>
    <n v="10166.35"/>
    <n v="20910"/>
    <n v="259"/>
    <n v="24383"/>
    <n v="170681"/>
    <n v="0.86"/>
    <x v="0"/>
    <x v="0"/>
    <x v="0"/>
    <x v="0"/>
    <x v="0"/>
    <x v="0"/>
    <x v="0"/>
    <x v="0"/>
    <x v="0"/>
    <x v="0"/>
  </r>
  <r>
    <x v="0"/>
    <x v="9"/>
    <x v="0"/>
    <x v="172"/>
    <x v="0"/>
    <n v="180.6"/>
    <n v="341.9"/>
    <n v="522.5"/>
    <n v="7"/>
    <e v="#N/A"/>
    <e v="#N/A"/>
    <n v="0"/>
    <x v="0"/>
    <x v="0"/>
    <x v="0"/>
    <x v="0"/>
    <x v="0"/>
    <x v="0"/>
    <x v="0"/>
    <x v="0"/>
    <x v="0"/>
    <x v="0"/>
  </r>
  <r>
    <x v="0"/>
    <x v="9"/>
    <x v="0"/>
    <x v="3"/>
    <x v="0"/>
    <n v="60"/>
    <n v="27.5"/>
    <n v="87.5"/>
    <n v="2"/>
    <n v="8437"/>
    <n v="59059"/>
    <n v="0.01"/>
    <x v="0"/>
    <x v="0"/>
    <x v="0"/>
    <x v="0"/>
    <x v="0"/>
    <x v="0"/>
    <x v="0"/>
    <x v="0"/>
    <x v="0"/>
    <x v="0"/>
  </r>
  <r>
    <x v="0"/>
    <x v="9"/>
    <x v="0"/>
    <x v="4"/>
    <x v="0"/>
    <n v="10332.969999999999"/>
    <n v="5959.53"/>
    <n v="16292.5"/>
    <n v="366"/>
    <n v="8437"/>
    <n v="59059"/>
    <n v="1.93"/>
    <x v="0"/>
    <x v="0"/>
    <x v="0"/>
    <x v="0"/>
    <x v="0"/>
    <x v="0"/>
    <x v="0"/>
    <x v="0"/>
    <x v="0"/>
    <x v="0"/>
  </r>
  <r>
    <x v="0"/>
    <x v="9"/>
    <x v="0"/>
    <x v="7"/>
    <x v="0"/>
    <n v="10598.24"/>
    <n v="4920.51"/>
    <n v="15518.75"/>
    <n v="343"/>
    <n v="5821"/>
    <n v="40747"/>
    <n v="2.67"/>
    <x v="0"/>
    <x v="0"/>
    <x v="0"/>
    <x v="0"/>
    <x v="0"/>
    <x v="0"/>
    <x v="0"/>
    <x v="0"/>
    <x v="0"/>
    <x v="0"/>
  </r>
  <r>
    <x v="0"/>
    <x v="9"/>
    <x v="0"/>
    <x v="8"/>
    <x v="0"/>
    <n v="12090.45"/>
    <n v="6240.3"/>
    <n v="18330.75"/>
    <n v="409"/>
    <n v="0"/>
    <n v="0"/>
    <n v="0"/>
    <x v="0"/>
    <x v="0"/>
    <x v="0"/>
    <x v="0"/>
    <x v="0"/>
    <x v="0"/>
    <x v="0"/>
    <x v="0"/>
    <x v="0"/>
    <x v="0"/>
  </r>
  <r>
    <x v="0"/>
    <x v="9"/>
    <x v="0"/>
    <x v="119"/>
    <x v="0"/>
    <n v="2673.7"/>
    <n v="12248.3"/>
    <n v="14922"/>
    <n v="113"/>
    <e v="#N/A"/>
    <e v="#N/A"/>
    <n v="0"/>
    <x v="0"/>
    <x v="0"/>
    <x v="0"/>
    <x v="0"/>
    <x v="0"/>
    <x v="0"/>
    <x v="0"/>
    <x v="0"/>
    <x v="0"/>
    <x v="0"/>
  </r>
  <r>
    <x v="0"/>
    <x v="9"/>
    <x v="0"/>
    <x v="134"/>
    <x v="0"/>
    <n v="13116.71"/>
    <n v="6197.79"/>
    <n v="19314.5"/>
    <n v="419"/>
    <e v="#N/A"/>
    <e v="#N/A"/>
    <n v="0"/>
    <x v="0"/>
    <x v="0"/>
    <x v="0"/>
    <x v="0"/>
    <x v="0"/>
    <x v="0"/>
    <x v="0"/>
    <x v="0"/>
    <x v="0"/>
    <x v="0"/>
  </r>
  <r>
    <x v="0"/>
    <x v="9"/>
    <x v="0"/>
    <x v="135"/>
    <x v="0"/>
    <n v="10453.81"/>
    <n v="6175.44"/>
    <n v="16629.25"/>
    <n v="378"/>
    <e v="#N/A"/>
    <e v="#N/A"/>
    <n v="0"/>
    <x v="0"/>
    <x v="0"/>
    <x v="0"/>
    <x v="0"/>
    <x v="0"/>
    <x v="0"/>
    <x v="0"/>
    <x v="0"/>
    <x v="0"/>
    <x v="0"/>
  </r>
  <r>
    <x v="0"/>
    <x v="9"/>
    <x v="0"/>
    <x v="144"/>
    <x v="0"/>
    <n v="12295.25"/>
    <n v="7769"/>
    <n v="20064.25"/>
    <n v="459"/>
    <e v="#N/A"/>
    <e v="#N/A"/>
    <n v="0"/>
    <x v="0"/>
    <x v="0"/>
    <x v="0"/>
    <x v="0"/>
    <x v="0"/>
    <x v="0"/>
    <x v="0"/>
    <x v="0"/>
    <x v="0"/>
    <x v="0"/>
  </r>
  <r>
    <x v="0"/>
    <x v="9"/>
    <x v="0"/>
    <x v="173"/>
    <x v="0"/>
    <n v="12623.33"/>
    <n v="5775.67"/>
    <n v="18399"/>
    <n v="400"/>
    <e v="#N/A"/>
    <e v="#N/A"/>
    <n v="0"/>
    <x v="0"/>
    <x v="0"/>
    <x v="0"/>
    <x v="0"/>
    <x v="0"/>
    <x v="0"/>
    <x v="0"/>
    <x v="0"/>
    <x v="0"/>
    <x v="0"/>
  </r>
  <r>
    <x v="0"/>
    <x v="9"/>
    <x v="1"/>
    <x v="9"/>
    <x v="0"/>
    <n v="174164.2"/>
    <n v="78852.039999999994"/>
    <n v="253016.24"/>
    <n v="1839"/>
    <n v="0"/>
    <n v="0"/>
    <n v="0"/>
    <x v="0"/>
    <x v="0"/>
    <x v="0"/>
    <x v="0"/>
    <x v="0"/>
    <x v="0"/>
    <x v="0"/>
    <x v="0"/>
    <x v="0"/>
    <x v="0"/>
  </r>
  <r>
    <x v="0"/>
    <x v="9"/>
    <x v="1"/>
    <x v="10"/>
    <x v="0"/>
    <n v="54685.7"/>
    <n v="50786.3"/>
    <n v="105472"/>
    <n v="941"/>
    <n v="44423"/>
    <n v="310961"/>
    <n v="2.37"/>
    <x v="0"/>
    <x v="0"/>
    <x v="0"/>
    <x v="0"/>
    <x v="0"/>
    <x v="0"/>
    <x v="0"/>
    <x v="0"/>
    <x v="0"/>
    <x v="0"/>
  </r>
  <r>
    <x v="0"/>
    <x v="9"/>
    <x v="1"/>
    <x v="78"/>
    <x v="0"/>
    <n v="12"/>
    <n v="48"/>
    <n v="60"/>
    <n v="1"/>
    <n v="20677"/>
    <n v="144739"/>
    <n v="0"/>
    <x v="0"/>
    <x v="0"/>
    <x v="0"/>
    <x v="0"/>
    <x v="0"/>
    <x v="0"/>
    <x v="0"/>
    <x v="0"/>
    <x v="0"/>
    <x v="0"/>
  </r>
  <r>
    <x v="0"/>
    <x v="9"/>
    <x v="1"/>
    <x v="11"/>
    <x v="0"/>
    <n v="6116.38"/>
    <n v="1991.12"/>
    <n v="8107.5"/>
    <n v="45"/>
    <n v="31000"/>
    <n v="217000"/>
    <n v="0.26"/>
    <x v="0"/>
    <x v="0"/>
    <x v="0"/>
    <x v="0"/>
    <x v="0"/>
    <x v="0"/>
    <x v="0"/>
    <x v="0"/>
    <x v="0"/>
    <x v="0"/>
  </r>
  <r>
    <x v="0"/>
    <x v="9"/>
    <x v="1"/>
    <x v="12"/>
    <x v="0"/>
    <n v="9151.25"/>
    <n v="6346.25"/>
    <n v="15497.5"/>
    <n v="101"/>
    <n v="0"/>
    <n v="0"/>
    <n v="0"/>
    <x v="0"/>
    <x v="0"/>
    <x v="0"/>
    <x v="0"/>
    <x v="0"/>
    <x v="0"/>
    <x v="0"/>
    <x v="0"/>
    <x v="0"/>
    <x v="0"/>
  </r>
  <r>
    <x v="0"/>
    <x v="9"/>
    <x v="1"/>
    <x v="13"/>
    <x v="0"/>
    <n v="0"/>
    <n v="0"/>
    <n v="0"/>
    <n v="0"/>
    <n v="0"/>
    <n v="0"/>
    <n v="0"/>
    <x v="0"/>
    <x v="0"/>
    <x v="0"/>
    <x v="0"/>
    <x v="0"/>
    <x v="0"/>
    <x v="0"/>
    <x v="0"/>
    <x v="0"/>
    <x v="0"/>
  </r>
  <r>
    <x v="0"/>
    <x v="9"/>
    <x v="1"/>
    <x v="79"/>
    <x v="0"/>
    <n v="3.3"/>
    <n v="62.7"/>
    <n v="66"/>
    <n v="1"/>
    <n v="20150"/>
    <n v="141050"/>
    <n v="0"/>
    <x v="0"/>
    <x v="0"/>
    <x v="0"/>
    <x v="0"/>
    <x v="0"/>
    <x v="0"/>
    <x v="0"/>
    <x v="0"/>
    <x v="0"/>
    <x v="0"/>
  </r>
  <r>
    <x v="0"/>
    <x v="9"/>
    <x v="1"/>
    <x v="14"/>
    <x v="0"/>
    <n v="46989.2"/>
    <n v="43626.8"/>
    <n v="90616"/>
    <n v="751"/>
    <n v="29977"/>
    <n v="209839"/>
    <n v="3.02"/>
    <x v="0"/>
    <x v="0"/>
    <x v="0"/>
    <x v="0"/>
    <x v="0"/>
    <x v="0"/>
    <x v="0"/>
    <x v="0"/>
    <x v="0"/>
    <x v="0"/>
  </r>
  <r>
    <x v="0"/>
    <x v="9"/>
    <x v="1"/>
    <x v="86"/>
    <x v="0"/>
    <n v="114.8"/>
    <n v="162.19999999999999"/>
    <n v="277"/>
    <n v="7"/>
    <n v="15500"/>
    <n v="108500"/>
    <n v="0.02"/>
    <x v="0"/>
    <x v="0"/>
    <x v="0"/>
    <x v="0"/>
    <x v="0"/>
    <x v="0"/>
    <x v="0"/>
    <x v="0"/>
    <x v="0"/>
    <x v="0"/>
  </r>
  <r>
    <x v="0"/>
    <x v="9"/>
    <x v="1"/>
    <x v="15"/>
    <x v="0"/>
    <n v="5008.63"/>
    <n v="2500.12"/>
    <n v="7508.75"/>
    <n v="47"/>
    <n v="0"/>
    <n v="0"/>
    <n v="0"/>
    <x v="0"/>
    <x v="0"/>
    <x v="0"/>
    <x v="0"/>
    <x v="0"/>
    <x v="0"/>
    <x v="0"/>
    <x v="0"/>
    <x v="0"/>
    <x v="0"/>
  </r>
  <r>
    <x v="0"/>
    <x v="9"/>
    <x v="1"/>
    <x v="146"/>
    <x v="0"/>
    <n v="5511.5"/>
    <n v="1911"/>
    <n v="7422.5"/>
    <n v="46"/>
    <e v="#N/A"/>
    <e v="#N/A"/>
    <n v="0"/>
    <x v="0"/>
    <x v="0"/>
    <x v="0"/>
    <x v="0"/>
    <x v="0"/>
    <x v="0"/>
    <x v="0"/>
    <x v="0"/>
    <x v="0"/>
    <x v="0"/>
  </r>
  <r>
    <x v="0"/>
    <x v="9"/>
    <x v="1"/>
    <x v="168"/>
    <x v="0"/>
    <n v="275.39999999999998"/>
    <n v="210.6"/>
    <n v="486"/>
    <n v="7"/>
    <e v="#N/A"/>
    <e v="#N/A"/>
    <n v="0"/>
    <x v="0"/>
    <x v="0"/>
    <x v="0"/>
    <x v="0"/>
    <x v="0"/>
    <x v="0"/>
    <x v="0"/>
    <x v="0"/>
    <x v="0"/>
    <x v="0"/>
  </r>
  <r>
    <x v="0"/>
    <x v="9"/>
    <x v="1"/>
    <x v="174"/>
    <x v="0"/>
    <n v="39"/>
    <n v="156"/>
    <n v="195"/>
    <n v="1"/>
    <e v="#N/A"/>
    <e v="#N/A"/>
    <n v="0"/>
    <x v="0"/>
    <x v="0"/>
    <x v="0"/>
    <x v="0"/>
    <x v="0"/>
    <x v="0"/>
    <x v="0"/>
    <x v="0"/>
    <x v="0"/>
    <x v="0"/>
  </r>
  <r>
    <x v="0"/>
    <x v="9"/>
    <x v="2"/>
    <x v="16"/>
    <x v="0"/>
    <n v="41914.5"/>
    <n v="35845.5"/>
    <n v="77760"/>
    <n v="625"/>
    <n v="43400"/>
    <n v="303800"/>
    <n v="1.79"/>
    <x v="0"/>
    <x v="0"/>
    <x v="0"/>
    <x v="0"/>
    <x v="0"/>
    <x v="0"/>
    <x v="0"/>
    <x v="0"/>
    <x v="0"/>
    <x v="0"/>
  </r>
  <r>
    <x v="0"/>
    <x v="9"/>
    <x v="2"/>
    <x v="17"/>
    <x v="0"/>
    <n v="33003.800000000003"/>
    <n v="37268.199999999997"/>
    <n v="70272"/>
    <n v="586"/>
    <n v="39277"/>
    <n v="274939"/>
    <n v="1.79"/>
    <x v="0"/>
    <x v="0"/>
    <x v="0"/>
    <x v="0"/>
    <x v="0"/>
    <x v="0"/>
    <x v="0"/>
    <x v="0"/>
    <x v="0"/>
    <x v="0"/>
  </r>
  <r>
    <x v="0"/>
    <x v="9"/>
    <x v="2"/>
    <x v="18"/>
    <x v="0"/>
    <n v="32374.639999999999"/>
    <n v="36170.36"/>
    <n v="68545"/>
    <n v="490"/>
    <n v="0"/>
    <n v="0"/>
    <n v="0"/>
    <x v="0"/>
    <x v="0"/>
    <x v="0"/>
    <x v="0"/>
    <x v="0"/>
    <x v="0"/>
    <x v="0"/>
    <x v="0"/>
    <x v="0"/>
    <x v="0"/>
  </r>
  <r>
    <x v="0"/>
    <x v="9"/>
    <x v="3"/>
    <x v="19"/>
    <x v="0"/>
    <n v="9440.2000000000007"/>
    <n v="7501.8"/>
    <n v="16942"/>
    <n v="273"/>
    <n v="31000"/>
    <n v="310000"/>
    <n v="0.55000000000000004"/>
    <x v="0"/>
    <x v="0"/>
    <x v="0"/>
    <x v="0"/>
    <x v="0"/>
    <x v="0"/>
    <x v="0"/>
    <x v="0"/>
    <x v="0"/>
    <x v="0"/>
  </r>
  <r>
    <x v="0"/>
    <x v="9"/>
    <x v="3"/>
    <x v="20"/>
    <x v="0"/>
    <n v="12306.63"/>
    <n v="8733.3700000000008"/>
    <n v="21040"/>
    <n v="138"/>
    <n v="0"/>
    <n v="0"/>
    <n v="0"/>
    <x v="0"/>
    <x v="0"/>
    <x v="0"/>
    <x v="0"/>
    <x v="0"/>
    <x v="0"/>
    <x v="0"/>
    <x v="0"/>
    <x v="0"/>
    <x v="0"/>
  </r>
  <r>
    <x v="0"/>
    <x v="9"/>
    <x v="3"/>
    <x v="21"/>
    <x v="0"/>
    <n v="41114.39"/>
    <n v="26974.36"/>
    <n v="68088.75"/>
    <n v="472"/>
    <n v="62000"/>
    <n v="620000"/>
    <n v="1.1000000000000001"/>
    <x v="0"/>
    <x v="0"/>
    <x v="0"/>
    <x v="0"/>
    <x v="0"/>
    <x v="0"/>
    <x v="0"/>
    <x v="0"/>
    <x v="0"/>
    <x v="0"/>
  </r>
  <r>
    <x v="0"/>
    <x v="9"/>
    <x v="3"/>
    <x v="147"/>
    <x v="0"/>
    <n v="5164"/>
    <n v="2156"/>
    <n v="7320"/>
    <n v="49"/>
    <e v="#N/A"/>
    <e v="#N/A"/>
    <n v="0"/>
    <x v="0"/>
    <x v="0"/>
    <x v="0"/>
    <x v="0"/>
    <x v="0"/>
    <x v="0"/>
    <x v="0"/>
    <x v="0"/>
    <x v="0"/>
    <x v="0"/>
  </r>
  <r>
    <x v="0"/>
    <x v="9"/>
    <x v="4"/>
    <x v="23"/>
    <x v="0"/>
    <n v="350"/>
    <n v="0"/>
    <n v="350"/>
    <n v="25"/>
    <n v="12710"/>
    <n v="88970"/>
    <n v="0.03"/>
    <x v="0"/>
    <x v="0"/>
    <x v="0"/>
    <x v="0"/>
    <x v="0"/>
    <x v="0"/>
    <x v="0"/>
    <x v="0"/>
    <x v="0"/>
    <x v="0"/>
  </r>
  <r>
    <x v="0"/>
    <x v="9"/>
    <x v="4"/>
    <x v="24"/>
    <x v="0"/>
    <n v="10"/>
    <n v="40"/>
    <n v="50"/>
    <n v="26"/>
    <n v="11377"/>
    <n v="79639"/>
    <n v="0"/>
    <x v="0"/>
    <x v="0"/>
    <x v="0"/>
    <x v="0"/>
    <x v="0"/>
    <x v="0"/>
    <x v="0"/>
    <x v="0"/>
    <x v="0"/>
    <x v="0"/>
  </r>
  <r>
    <x v="0"/>
    <x v="9"/>
    <x v="4"/>
    <x v="154"/>
    <x v="0"/>
    <n v="140"/>
    <n v="0"/>
    <n v="140"/>
    <n v="6"/>
    <e v="#N/A"/>
    <e v="#N/A"/>
    <n v="0"/>
    <x v="0"/>
    <x v="0"/>
    <x v="0"/>
    <x v="0"/>
    <x v="0"/>
    <x v="0"/>
    <x v="0"/>
    <x v="0"/>
    <x v="0"/>
    <x v="0"/>
  </r>
  <r>
    <x v="0"/>
    <x v="9"/>
    <x v="4"/>
    <x v="155"/>
    <x v="0"/>
    <n v="0"/>
    <n v="0"/>
    <n v="0"/>
    <n v="5"/>
    <e v="#N/A"/>
    <e v="#N/A"/>
    <n v="0"/>
    <x v="0"/>
    <x v="0"/>
    <x v="0"/>
    <x v="0"/>
    <x v="0"/>
    <x v="0"/>
    <x v="0"/>
    <x v="0"/>
    <x v="0"/>
    <x v="0"/>
  </r>
  <r>
    <x v="0"/>
    <x v="9"/>
    <x v="4"/>
    <x v="120"/>
    <x v="0"/>
    <n v="1017"/>
    <n v="493"/>
    <n v="1510"/>
    <n v="12"/>
    <e v="#N/A"/>
    <e v="#N/A"/>
    <n v="0"/>
    <x v="0"/>
    <x v="0"/>
    <x v="0"/>
    <x v="0"/>
    <x v="0"/>
    <x v="0"/>
    <x v="0"/>
    <x v="0"/>
    <x v="0"/>
    <x v="0"/>
  </r>
  <r>
    <x v="0"/>
    <x v="9"/>
    <x v="4"/>
    <x v="148"/>
    <x v="0"/>
    <n v="140"/>
    <n v="0"/>
    <n v="140"/>
    <n v="21"/>
    <e v="#N/A"/>
    <e v="#N/A"/>
    <n v="0"/>
    <x v="0"/>
    <x v="0"/>
    <x v="0"/>
    <x v="0"/>
    <x v="0"/>
    <x v="0"/>
    <x v="0"/>
    <x v="0"/>
    <x v="0"/>
    <x v="0"/>
  </r>
  <r>
    <x v="0"/>
    <x v="9"/>
    <x v="4"/>
    <x v="136"/>
    <x v="0"/>
    <n v="0"/>
    <n v="0"/>
    <n v="0"/>
    <n v="3"/>
    <e v="#N/A"/>
    <e v="#N/A"/>
    <n v="0"/>
    <x v="0"/>
    <x v="0"/>
    <x v="0"/>
    <x v="0"/>
    <x v="0"/>
    <x v="0"/>
    <x v="0"/>
    <x v="0"/>
    <x v="0"/>
    <x v="0"/>
  </r>
  <r>
    <x v="0"/>
    <x v="9"/>
    <x v="4"/>
    <x v="156"/>
    <x v="0"/>
    <n v="140"/>
    <n v="0"/>
    <n v="140"/>
    <n v="7"/>
    <e v="#N/A"/>
    <e v="#N/A"/>
    <n v="0"/>
    <x v="0"/>
    <x v="0"/>
    <x v="0"/>
    <x v="0"/>
    <x v="0"/>
    <x v="0"/>
    <x v="0"/>
    <x v="0"/>
    <x v="0"/>
    <x v="0"/>
  </r>
  <r>
    <x v="0"/>
    <x v="9"/>
    <x v="4"/>
    <x v="157"/>
    <x v="0"/>
    <n v="0"/>
    <n v="0"/>
    <n v="0"/>
    <n v="6"/>
    <e v="#N/A"/>
    <e v="#N/A"/>
    <n v="0"/>
    <x v="0"/>
    <x v="0"/>
    <x v="0"/>
    <x v="0"/>
    <x v="0"/>
    <x v="0"/>
    <x v="0"/>
    <x v="0"/>
    <x v="0"/>
    <x v="0"/>
  </r>
  <r>
    <x v="0"/>
    <x v="9"/>
    <x v="4"/>
    <x v="158"/>
    <x v="0"/>
    <n v="140"/>
    <n v="0"/>
    <n v="140"/>
    <n v="5"/>
    <e v="#N/A"/>
    <e v="#N/A"/>
    <n v="0"/>
    <x v="0"/>
    <x v="0"/>
    <x v="0"/>
    <x v="0"/>
    <x v="0"/>
    <x v="0"/>
    <x v="0"/>
    <x v="0"/>
    <x v="0"/>
    <x v="0"/>
  </r>
  <r>
    <x v="0"/>
    <x v="9"/>
    <x v="4"/>
    <x v="159"/>
    <x v="0"/>
    <n v="150"/>
    <n v="40"/>
    <n v="190"/>
    <n v="10"/>
    <e v="#N/A"/>
    <e v="#N/A"/>
    <n v="0"/>
    <x v="0"/>
    <x v="0"/>
    <x v="0"/>
    <x v="0"/>
    <x v="0"/>
    <x v="0"/>
    <x v="0"/>
    <x v="0"/>
    <x v="0"/>
    <x v="0"/>
  </r>
  <r>
    <x v="0"/>
    <x v="9"/>
    <x v="4"/>
    <x v="160"/>
    <x v="0"/>
    <n v="0"/>
    <n v="0"/>
    <n v="0"/>
    <n v="1"/>
    <e v="#N/A"/>
    <e v="#N/A"/>
    <n v="0"/>
    <x v="0"/>
    <x v="0"/>
    <x v="0"/>
    <x v="0"/>
    <x v="0"/>
    <x v="0"/>
    <x v="0"/>
    <x v="0"/>
    <x v="0"/>
    <x v="0"/>
  </r>
  <r>
    <x v="0"/>
    <x v="9"/>
    <x v="4"/>
    <x v="169"/>
    <x v="0"/>
    <n v="70"/>
    <n v="0"/>
    <n v="70"/>
    <n v="17"/>
    <e v="#N/A"/>
    <e v="#N/A"/>
    <n v="0"/>
    <x v="0"/>
    <x v="0"/>
    <x v="0"/>
    <x v="0"/>
    <x v="0"/>
    <x v="0"/>
    <x v="0"/>
    <x v="0"/>
    <x v="0"/>
    <x v="0"/>
  </r>
  <r>
    <x v="0"/>
    <x v="9"/>
    <x v="4"/>
    <x v="175"/>
    <x v="0"/>
    <n v="0"/>
    <n v="0"/>
    <n v="0"/>
    <n v="0"/>
    <e v="#N/A"/>
    <e v="#N/A"/>
    <n v="0"/>
    <x v="0"/>
    <x v="0"/>
    <x v="0"/>
    <x v="0"/>
    <x v="0"/>
    <x v="0"/>
    <x v="0"/>
    <x v="0"/>
    <x v="0"/>
    <x v="0"/>
  </r>
  <r>
    <x v="0"/>
    <x v="9"/>
    <x v="5"/>
    <x v="25"/>
    <x v="0"/>
    <n v="9966.3799999999992"/>
    <n v="4677.37"/>
    <n v="14643.75"/>
    <n v="106"/>
    <n v="0"/>
    <n v="0"/>
    <n v="0"/>
    <x v="0"/>
    <x v="0"/>
    <x v="0"/>
    <x v="0"/>
    <x v="0"/>
    <x v="0"/>
    <x v="0"/>
    <x v="0"/>
    <x v="0"/>
    <x v="0"/>
  </r>
  <r>
    <x v="0"/>
    <x v="9"/>
    <x v="5"/>
    <x v="26"/>
    <x v="0"/>
    <n v="400"/>
    <n v="165"/>
    <n v="565"/>
    <n v="3"/>
    <n v="0"/>
    <n v="0"/>
    <n v="0"/>
    <x v="0"/>
    <x v="0"/>
    <x v="0"/>
    <x v="0"/>
    <x v="0"/>
    <x v="0"/>
    <x v="0"/>
    <x v="0"/>
    <x v="0"/>
    <x v="0"/>
  </r>
  <r>
    <x v="0"/>
    <x v="9"/>
    <x v="5"/>
    <x v="27"/>
    <x v="0"/>
    <n v="3406.55"/>
    <n v="2734.95"/>
    <n v="6141.5"/>
    <n v="105"/>
    <n v="16523"/>
    <n v="165230"/>
    <n v="0.37"/>
    <x v="0"/>
    <x v="0"/>
    <x v="0"/>
    <x v="0"/>
    <x v="0"/>
    <x v="0"/>
    <x v="0"/>
    <x v="0"/>
    <x v="0"/>
    <x v="0"/>
  </r>
  <r>
    <x v="0"/>
    <x v="9"/>
    <x v="5"/>
    <x v="29"/>
    <x v="0"/>
    <n v="15528.63"/>
    <n v="8048.87"/>
    <n v="23577.5"/>
    <n v="156"/>
    <n v="0"/>
    <n v="0"/>
    <n v="0"/>
    <x v="0"/>
    <x v="0"/>
    <x v="0"/>
    <x v="0"/>
    <x v="0"/>
    <x v="0"/>
    <x v="0"/>
    <x v="0"/>
    <x v="0"/>
    <x v="0"/>
  </r>
  <r>
    <x v="0"/>
    <x v="9"/>
    <x v="6"/>
    <x v="30"/>
    <x v="0"/>
    <n v="13213.63"/>
    <n v="14262.62"/>
    <n v="27476.25"/>
    <n v="198"/>
    <n v="0"/>
    <n v="0"/>
    <n v="0"/>
    <x v="0"/>
    <x v="0"/>
    <x v="0"/>
    <x v="0"/>
    <x v="0"/>
    <x v="0"/>
    <x v="0"/>
    <x v="0"/>
    <x v="0"/>
    <x v="0"/>
  </r>
  <r>
    <x v="0"/>
    <x v="9"/>
    <x v="6"/>
    <x v="31"/>
    <x v="0"/>
    <n v="17026"/>
    <n v="22491"/>
    <n v="39517"/>
    <n v="320"/>
    <n v="34100"/>
    <n v="238700"/>
    <n v="1.1599999999999999"/>
    <x v="0"/>
    <x v="0"/>
    <x v="0"/>
    <x v="0"/>
    <x v="0"/>
    <x v="0"/>
    <x v="0"/>
    <x v="0"/>
    <x v="0"/>
    <x v="0"/>
  </r>
  <r>
    <x v="0"/>
    <x v="9"/>
    <x v="6"/>
    <x v="32"/>
    <x v="0"/>
    <n v="2486.5"/>
    <n v="1662.5"/>
    <n v="4149"/>
    <n v="57"/>
    <n v="17577"/>
    <n v="123039"/>
    <n v="0.24"/>
    <x v="0"/>
    <x v="0"/>
    <x v="0"/>
    <x v="0"/>
    <x v="0"/>
    <x v="0"/>
    <x v="0"/>
    <x v="0"/>
    <x v="0"/>
    <x v="0"/>
  </r>
  <r>
    <x v="0"/>
    <x v="9"/>
    <x v="6"/>
    <x v="33"/>
    <x v="0"/>
    <n v="6743.75"/>
    <n v="3868.75"/>
    <n v="10612.5"/>
    <n v="65"/>
    <n v="0"/>
    <n v="0"/>
    <n v="0"/>
    <x v="0"/>
    <x v="0"/>
    <x v="0"/>
    <x v="0"/>
    <x v="0"/>
    <x v="0"/>
    <x v="0"/>
    <x v="0"/>
    <x v="0"/>
    <x v="0"/>
  </r>
  <r>
    <x v="0"/>
    <x v="9"/>
    <x v="6"/>
    <x v="140"/>
    <x v="0"/>
    <n v="2039"/>
    <n v="486"/>
    <n v="2525"/>
    <n v="13"/>
    <e v="#N/A"/>
    <e v="#N/A"/>
    <n v="0"/>
    <x v="0"/>
    <x v="0"/>
    <x v="0"/>
    <x v="0"/>
    <x v="0"/>
    <x v="0"/>
    <x v="0"/>
    <x v="0"/>
    <x v="0"/>
    <x v="0"/>
  </r>
  <r>
    <x v="0"/>
    <x v="9"/>
    <x v="7"/>
    <x v="34"/>
    <x v="0"/>
    <n v="19031.64"/>
    <n v="17439.61"/>
    <n v="36471.25"/>
    <n v="255"/>
    <n v="67177"/>
    <n v="470239"/>
    <n v="0.54"/>
    <x v="0"/>
    <x v="0"/>
    <x v="0"/>
    <x v="0"/>
    <x v="0"/>
    <x v="0"/>
    <x v="0"/>
    <x v="0"/>
    <x v="0"/>
    <x v="0"/>
  </r>
  <r>
    <x v="0"/>
    <x v="9"/>
    <x v="8"/>
    <x v="35"/>
    <x v="0"/>
    <n v="28616.75"/>
    <n v="15958.25"/>
    <n v="44575"/>
    <n v="315"/>
    <n v="0"/>
    <n v="0"/>
    <n v="0"/>
    <x v="0"/>
    <x v="0"/>
    <x v="0"/>
    <x v="0"/>
    <x v="0"/>
    <x v="0"/>
    <x v="0"/>
    <x v="0"/>
    <x v="0"/>
    <x v="0"/>
  </r>
  <r>
    <x v="0"/>
    <x v="9"/>
    <x v="8"/>
    <x v="36"/>
    <x v="0"/>
    <n v="32414.52"/>
    <n v="21295.48"/>
    <n v="53710"/>
    <n v="345"/>
    <n v="0"/>
    <n v="0"/>
    <n v="0"/>
    <x v="0"/>
    <x v="0"/>
    <x v="0"/>
    <x v="0"/>
    <x v="0"/>
    <x v="0"/>
    <x v="0"/>
    <x v="0"/>
    <x v="0"/>
    <x v="0"/>
  </r>
  <r>
    <x v="0"/>
    <x v="9"/>
    <x v="8"/>
    <x v="161"/>
    <x v="0"/>
    <n v="19283.900000000001"/>
    <n v="13594.1"/>
    <n v="32878"/>
    <n v="272"/>
    <e v="#N/A"/>
    <e v="#N/A"/>
    <n v="0"/>
    <x v="0"/>
    <x v="0"/>
    <x v="0"/>
    <x v="0"/>
    <x v="0"/>
    <x v="0"/>
    <x v="0"/>
    <x v="0"/>
    <x v="0"/>
    <x v="0"/>
  </r>
  <r>
    <x v="0"/>
    <x v="9"/>
    <x v="37"/>
    <x v="176"/>
    <x v="0"/>
    <n v="0"/>
    <n v="0"/>
    <n v="0"/>
    <n v="0"/>
    <e v="#N/A"/>
    <e v="#N/A"/>
    <n v="0"/>
    <x v="0"/>
    <x v="0"/>
    <x v="0"/>
    <x v="0"/>
    <x v="0"/>
    <x v="0"/>
    <x v="0"/>
    <x v="0"/>
    <x v="0"/>
    <x v="0"/>
  </r>
  <r>
    <x v="0"/>
    <x v="9"/>
    <x v="37"/>
    <x v="177"/>
    <x v="0"/>
    <n v="0"/>
    <n v="0"/>
    <n v="0"/>
    <n v="0"/>
    <e v="#N/A"/>
    <e v="#N/A"/>
    <n v="0"/>
    <x v="0"/>
    <x v="0"/>
    <x v="0"/>
    <x v="0"/>
    <x v="0"/>
    <x v="0"/>
    <x v="0"/>
    <x v="0"/>
    <x v="0"/>
    <x v="0"/>
  </r>
  <r>
    <x v="0"/>
    <x v="9"/>
    <x v="9"/>
    <x v="37"/>
    <x v="0"/>
    <n v="23298.38"/>
    <n v="9377.8700000000008"/>
    <n v="32676.25"/>
    <n v="215"/>
    <n v="32023"/>
    <n v="224161"/>
    <n v="1.02"/>
    <x v="0"/>
    <x v="0"/>
    <x v="0"/>
    <x v="0"/>
    <x v="0"/>
    <x v="0"/>
    <x v="0"/>
    <x v="0"/>
    <x v="0"/>
    <x v="0"/>
  </r>
  <r>
    <x v="0"/>
    <x v="9"/>
    <x v="9"/>
    <x v="38"/>
    <x v="0"/>
    <n v="0"/>
    <n v="0"/>
    <n v="0"/>
    <n v="0"/>
    <n v="0"/>
    <n v="0"/>
    <n v="0"/>
    <x v="0"/>
    <x v="0"/>
    <x v="0"/>
    <x v="0"/>
    <x v="0"/>
    <x v="0"/>
    <x v="0"/>
    <x v="0"/>
    <x v="0"/>
    <x v="0"/>
  </r>
  <r>
    <x v="0"/>
    <x v="9"/>
    <x v="9"/>
    <x v="39"/>
    <x v="0"/>
    <n v="30395.63"/>
    <n v="16498.87"/>
    <n v="46894.5"/>
    <n v="500"/>
    <n v="18352"/>
    <n v="128464"/>
    <n v="2.56"/>
    <x v="0"/>
    <x v="0"/>
    <x v="0"/>
    <x v="0"/>
    <x v="0"/>
    <x v="0"/>
    <x v="0"/>
    <x v="0"/>
    <x v="0"/>
    <x v="0"/>
  </r>
  <r>
    <x v="0"/>
    <x v="9"/>
    <x v="9"/>
    <x v="40"/>
    <x v="0"/>
    <n v="33361.1"/>
    <n v="24841.9"/>
    <n v="58203"/>
    <n v="474"/>
    <n v="28923"/>
    <n v="202461"/>
    <n v="2.0099999999999998"/>
    <x v="0"/>
    <x v="0"/>
    <x v="0"/>
    <x v="0"/>
    <x v="0"/>
    <x v="0"/>
    <x v="0"/>
    <x v="0"/>
    <x v="0"/>
    <x v="0"/>
  </r>
  <r>
    <x v="0"/>
    <x v="9"/>
    <x v="9"/>
    <x v="41"/>
    <x v="0"/>
    <n v="33881.15"/>
    <n v="7455.85"/>
    <n v="41337"/>
    <n v="178"/>
    <n v="0"/>
    <n v="0"/>
    <n v="0"/>
    <x v="0"/>
    <x v="0"/>
    <x v="0"/>
    <x v="0"/>
    <x v="0"/>
    <x v="0"/>
    <x v="0"/>
    <x v="0"/>
    <x v="0"/>
    <x v="0"/>
  </r>
  <r>
    <x v="0"/>
    <x v="9"/>
    <x v="10"/>
    <x v="42"/>
    <x v="0"/>
    <n v="6446"/>
    <n v="2354"/>
    <n v="8800"/>
    <n v="57"/>
    <n v="0"/>
    <n v="0"/>
    <n v="0"/>
    <x v="0"/>
    <x v="0"/>
    <x v="0"/>
    <x v="0"/>
    <x v="0"/>
    <x v="0"/>
    <x v="0"/>
    <x v="0"/>
    <x v="0"/>
    <x v="0"/>
  </r>
  <r>
    <x v="0"/>
    <x v="9"/>
    <x v="10"/>
    <x v="43"/>
    <x v="0"/>
    <n v="15464.01"/>
    <n v="6434.74"/>
    <n v="21898.75"/>
    <n v="159"/>
    <n v="0"/>
    <n v="0"/>
    <n v="0"/>
    <x v="0"/>
    <x v="0"/>
    <x v="0"/>
    <x v="0"/>
    <x v="0"/>
    <x v="0"/>
    <x v="0"/>
    <x v="0"/>
    <x v="0"/>
    <x v="0"/>
  </r>
  <r>
    <x v="0"/>
    <x v="9"/>
    <x v="10"/>
    <x v="44"/>
    <x v="0"/>
    <n v="7302.4"/>
    <n v="3094.1"/>
    <n v="10396.5"/>
    <n v="148"/>
    <n v="23777"/>
    <n v="237770"/>
    <n v="0.44"/>
    <x v="0"/>
    <x v="0"/>
    <x v="0"/>
    <x v="0"/>
    <x v="0"/>
    <x v="0"/>
    <x v="0"/>
    <x v="0"/>
    <x v="0"/>
    <x v="0"/>
  </r>
  <r>
    <x v="0"/>
    <x v="9"/>
    <x v="10"/>
    <x v="45"/>
    <x v="0"/>
    <n v="13414.5"/>
    <n v="4690.5"/>
    <n v="18105"/>
    <n v="129"/>
    <n v="0"/>
    <n v="0"/>
    <n v="0"/>
    <x v="0"/>
    <x v="0"/>
    <x v="0"/>
    <x v="0"/>
    <x v="0"/>
    <x v="0"/>
    <x v="0"/>
    <x v="0"/>
    <x v="0"/>
    <x v="0"/>
  </r>
  <r>
    <x v="0"/>
    <x v="9"/>
    <x v="10"/>
    <x v="46"/>
    <x v="0"/>
    <n v="9721"/>
    <n v="5116.5"/>
    <n v="14837.5"/>
    <n v="119"/>
    <n v="0"/>
    <n v="0"/>
    <n v="0"/>
    <x v="0"/>
    <x v="0"/>
    <x v="0"/>
    <x v="0"/>
    <x v="0"/>
    <x v="0"/>
    <x v="0"/>
    <x v="0"/>
    <x v="0"/>
    <x v="0"/>
  </r>
  <r>
    <x v="0"/>
    <x v="9"/>
    <x v="10"/>
    <x v="47"/>
    <x v="0"/>
    <n v="8492.6299999999992"/>
    <n v="3328.62"/>
    <n v="11821.25"/>
    <n v="87"/>
    <n v="0"/>
    <n v="0"/>
    <n v="0"/>
    <x v="0"/>
    <x v="0"/>
    <x v="0"/>
    <x v="0"/>
    <x v="0"/>
    <x v="0"/>
    <x v="0"/>
    <x v="0"/>
    <x v="0"/>
    <x v="0"/>
  </r>
  <r>
    <x v="0"/>
    <x v="9"/>
    <x v="10"/>
    <x v="48"/>
    <x v="0"/>
    <n v="5856"/>
    <n v="3775"/>
    <n v="9631"/>
    <n v="89"/>
    <n v="33077"/>
    <n v="330770"/>
    <n v="0.28999999999999998"/>
    <x v="0"/>
    <x v="0"/>
    <x v="0"/>
    <x v="0"/>
    <x v="0"/>
    <x v="0"/>
    <x v="0"/>
    <x v="0"/>
    <x v="0"/>
    <x v="0"/>
  </r>
  <r>
    <x v="0"/>
    <x v="9"/>
    <x v="10"/>
    <x v="49"/>
    <x v="0"/>
    <n v="7760.88"/>
    <n v="3059.12"/>
    <n v="10820"/>
    <n v="81"/>
    <n v="67177"/>
    <n v="671770"/>
    <n v="0.16"/>
    <x v="0"/>
    <x v="0"/>
    <x v="0"/>
    <x v="0"/>
    <x v="0"/>
    <x v="0"/>
    <x v="0"/>
    <x v="0"/>
    <x v="0"/>
    <x v="0"/>
  </r>
  <r>
    <x v="0"/>
    <x v="9"/>
    <x v="10"/>
    <x v="50"/>
    <x v="0"/>
    <n v="3695.5"/>
    <n v="1772"/>
    <n v="5467.5"/>
    <n v="36"/>
    <n v="36177"/>
    <n v="361770"/>
    <n v="0.15"/>
    <x v="0"/>
    <x v="0"/>
    <x v="0"/>
    <x v="0"/>
    <x v="0"/>
    <x v="0"/>
    <x v="0"/>
    <x v="0"/>
    <x v="0"/>
    <x v="0"/>
  </r>
  <r>
    <x v="0"/>
    <x v="9"/>
    <x v="10"/>
    <x v="51"/>
    <x v="0"/>
    <n v="0"/>
    <n v="121"/>
    <n v="121"/>
    <n v="2"/>
    <n v="14477"/>
    <n v="144770"/>
    <n v="0.01"/>
    <x v="0"/>
    <x v="0"/>
    <x v="0"/>
    <x v="0"/>
    <x v="0"/>
    <x v="0"/>
    <x v="0"/>
    <x v="0"/>
    <x v="0"/>
    <x v="0"/>
  </r>
  <r>
    <x v="0"/>
    <x v="9"/>
    <x v="11"/>
    <x v="52"/>
    <x v="0"/>
    <n v="6051.76"/>
    <n v="3653.24"/>
    <n v="9705"/>
    <n v="69"/>
    <n v="0"/>
    <n v="0"/>
    <n v="0"/>
    <x v="0"/>
    <x v="0"/>
    <x v="0"/>
    <x v="0"/>
    <x v="0"/>
    <x v="0"/>
    <x v="0"/>
    <x v="0"/>
    <x v="0"/>
    <x v="0"/>
  </r>
  <r>
    <x v="0"/>
    <x v="9"/>
    <x v="12"/>
    <x v="53"/>
    <x v="0"/>
    <n v="37723"/>
    <n v="11441"/>
    <n v="49164"/>
    <n v="195"/>
    <n v="0"/>
    <n v="0"/>
    <n v="0"/>
    <x v="0"/>
    <x v="0"/>
    <x v="0"/>
    <x v="0"/>
    <x v="0"/>
    <x v="0"/>
    <x v="0"/>
    <x v="0"/>
    <x v="0"/>
    <x v="0"/>
  </r>
  <r>
    <x v="0"/>
    <x v="9"/>
    <x v="12"/>
    <x v="55"/>
    <x v="0"/>
    <n v="29528.28"/>
    <n v="11507.12"/>
    <n v="41035.4"/>
    <n v="163"/>
    <n v="0"/>
    <n v="0"/>
    <n v="0"/>
    <x v="0"/>
    <x v="0"/>
    <x v="0"/>
    <x v="0"/>
    <x v="0"/>
    <x v="0"/>
    <x v="0"/>
    <x v="0"/>
    <x v="0"/>
    <x v="0"/>
  </r>
  <r>
    <x v="0"/>
    <x v="9"/>
    <x v="12"/>
    <x v="170"/>
    <x v="0"/>
    <n v="11129.6"/>
    <n v="4218.3999999999996"/>
    <n v="15348"/>
    <n v="130"/>
    <e v="#N/A"/>
    <e v="#N/A"/>
    <n v="0"/>
    <x v="0"/>
    <x v="0"/>
    <x v="0"/>
    <x v="0"/>
    <x v="0"/>
    <x v="0"/>
    <x v="0"/>
    <x v="0"/>
    <x v="0"/>
    <x v="0"/>
  </r>
  <r>
    <x v="0"/>
    <x v="9"/>
    <x v="13"/>
    <x v="56"/>
    <x v="0"/>
    <n v="10746"/>
    <n v="1071.5"/>
    <n v="11817.5"/>
    <n v="66"/>
    <n v="0"/>
    <n v="0"/>
    <n v="0"/>
    <x v="0"/>
    <x v="0"/>
    <x v="0"/>
    <x v="0"/>
    <x v="0"/>
    <x v="0"/>
    <x v="0"/>
    <x v="0"/>
    <x v="0"/>
    <x v="0"/>
  </r>
  <r>
    <x v="0"/>
    <x v="9"/>
    <x v="13"/>
    <x v="57"/>
    <x v="0"/>
    <n v="6956.1"/>
    <n v="3544.9"/>
    <n v="10501"/>
    <n v="162"/>
    <n v="24273"/>
    <n v="242730"/>
    <n v="0.43"/>
    <x v="0"/>
    <x v="0"/>
    <x v="0"/>
    <x v="0"/>
    <x v="0"/>
    <x v="0"/>
    <x v="0"/>
    <x v="0"/>
    <x v="0"/>
    <x v="0"/>
  </r>
  <r>
    <x v="0"/>
    <x v="9"/>
    <x v="13"/>
    <x v="58"/>
    <x v="0"/>
    <n v="18157.009999999998"/>
    <n v="6132.99"/>
    <n v="24290"/>
    <n v="177"/>
    <n v="0"/>
    <n v="0"/>
    <n v="0"/>
    <x v="0"/>
    <x v="0"/>
    <x v="0"/>
    <x v="0"/>
    <x v="0"/>
    <x v="0"/>
    <x v="0"/>
    <x v="0"/>
    <x v="0"/>
    <x v="0"/>
  </r>
  <r>
    <x v="0"/>
    <x v="9"/>
    <x v="34"/>
    <x v="129"/>
    <x v="0"/>
    <n v="749.4"/>
    <n v="960.6"/>
    <n v="1710"/>
    <n v="12"/>
    <e v="#N/A"/>
    <e v="#N/A"/>
    <n v="0"/>
    <x v="0"/>
    <x v="0"/>
    <x v="0"/>
    <x v="0"/>
    <x v="0"/>
    <x v="0"/>
    <x v="0"/>
    <x v="0"/>
    <x v="0"/>
    <x v="0"/>
  </r>
  <r>
    <x v="0"/>
    <x v="9"/>
    <x v="14"/>
    <x v="130"/>
    <x v="0"/>
    <n v="8229.4"/>
    <n v="28927.599999999999"/>
    <n v="37157"/>
    <n v="703"/>
    <e v="#N/A"/>
    <e v="#N/A"/>
    <n v="0"/>
    <x v="0"/>
    <x v="0"/>
    <x v="0"/>
    <x v="0"/>
    <x v="0"/>
    <x v="0"/>
    <x v="0"/>
    <x v="0"/>
    <x v="0"/>
    <x v="0"/>
  </r>
  <r>
    <x v="0"/>
    <x v="9"/>
    <x v="15"/>
    <x v="163"/>
    <x v="0"/>
    <n v="4010.13"/>
    <n v="2169.87"/>
    <n v="6180"/>
    <n v="40"/>
    <e v="#N/A"/>
    <e v="#N/A"/>
    <n v="0"/>
    <x v="0"/>
    <x v="0"/>
    <x v="0"/>
    <x v="0"/>
    <x v="0"/>
    <x v="0"/>
    <x v="0"/>
    <x v="0"/>
    <x v="0"/>
    <x v="0"/>
  </r>
  <r>
    <x v="0"/>
    <x v="9"/>
    <x v="16"/>
    <x v="61"/>
    <x v="0"/>
    <n v="6074.63"/>
    <n v="1642.87"/>
    <n v="7717.5"/>
    <n v="53"/>
    <n v="0"/>
    <n v="0"/>
    <n v="0"/>
    <x v="0"/>
    <x v="0"/>
    <x v="0"/>
    <x v="0"/>
    <x v="0"/>
    <x v="0"/>
    <x v="0"/>
    <x v="0"/>
    <x v="0"/>
    <x v="0"/>
  </r>
  <r>
    <x v="0"/>
    <x v="9"/>
    <x v="17"/>
    <x v="62"/>
    <x v="0"/>
    <n v="15741.01"/>
    <n v="10101.49"/>
    <n v="25842.5"/>
    <n v="181"/>
    <n v="0"/>
    <n v="0"/>
    <n v="0"/>
    <x v="0"/>
    <x v="0"/>
    <x v="0"/>
    <x v="0"/>
    <x v="0"/>
    <x v="0"/>
    <x v="0"/>
    <x v="0"/>
    <x v="0"/>
    <x v="0"/>
  </r>
  <r>
    <x v="0"/>
    <x v="9"/>
    <x v="17"/>
    <x v="63"/>
    <x v="0"/>
    <n v="5383.25"/>
    <n v="5806.75"/>
    <n v="11190"/>
    <n v="94"/>
    <n v="0"/>
    <n v="0"/>
    <n v="0"/>
    <x v="0"/>
    <x v="0"/>
    <x v="0"/>
    <x v="0"/>
    <x v="0"/>
    <x v="0"/>
    <x v="0"/>
    <x v="0"/>
    <x v="0"/>
    <x v="0"/>
  </r>
  <r>
    <x v="0"/>
    <x v="9"/>
    <x v="18"/>
    <x v="64"/>
    <x v="0"/>
    <n v="7831.8"/>
    <n v="15141.2"/>
    <n v="22973"/>
    <n v="377"/>
    <n v="22723"/>
    <n v="159061"/>
    <n v="1.01"/>
    <x v="0"/>
    <x v="0"/>
    <x v="0"/>
    <x v="0"/>
    <x v="0"/>
    <x v="0"/>
    <x v="0"/>
    <x v="0"/>
    <x v="0"/>
    <x v="0"/>
  </r>
  <r>
    <x v="0"/>
    <x v="9"/>
    <x v="18"/>
    <x v="65"/>
    <x v="0"/>
    <n v="1783"/>
    <n v="2902"/>
    <n v="4685"/>
    <n v="32"/>
    <n v="0"/>
    <n v="0"/>
    <n v="0"/>
    <x v="0"/>
    <x v="0"/>
    <x v="0"/>
    <x v="0"/>
    <x v="0"/>
    <x v="0"/>
    <x v="0"/>
    <x v="0"/>
    <x v="0"/>
    <x v="0"/>
  </r>
  <r>
    <x v="0"/>
    <x v="9"/>
    <x v="18"/>
    <x v="164"/>
    <x v="0"/>
    <n v="11781.7"/>
    <n v="26543.3"/>
    <n v="38325"/>
    <n v="310"/>
    <e v="#N/A"/>
    <e v="#N/A"/>
    <n v="0"/>
    <x v="0"/>
    <x v="0"/>
    <x v="0"/>
    <x v="0"/>
    <x v="0"/>
    <x v="0"/>
    <x v="0"/>
    <x v="0"/>
    <x v="0"/>
    <x v="0"/>
  </r>
  <r>
    <x v="0"/>
    <x v="9"/>
    <x v="19"/>
    <x v="66"/>
    <x v="0"/>
    <n v="6631.75"/>
    <n v="2800.75"/>
    <n v="9432.5"/>
    <n v="67"/>
    <n v="0"/>
    <n v="0"/>
    <n v="0"/>
    <x v="0"/>
    <x v="0"/>
    <x v="0"/>
    <x v="0"/>
    <x v="0"/>
    <x v="0"/>
    <x v="0"/>
    <x v="0"/>
    <x v="0"/>
    <x v="0"/>
  </r>
  <r>
    <x v="0"/>
    <x v="9"/>
    <x v="20"/>
    <x v="67"/>
    <x v="0"/>
    <n v="23399.63"/>
    <n v="10012.870000000001"/>
    <n v="33412.5"/>
    <n v="244"/>
    <n v="0"/>
    <n v="0"/>
    <n v="0"/>
    <x v="0"/>
    <x v="0"/>
    <x v="0"/>
    <x v="0"/>
    <x v="0"/>
    <x v="0"/>
    <x v="0"/>
    <x v="0"/>
    <x v="0"/>
    <x v="0"/>
  </r>
  <r>
    <x v="0"/>
    <x v="9"/>
    <x v="20"/>
    <x v="68"/>
    <x v="0"/>
    <n v="29831.64"/>
    <n v="12783.36"/>
    <n v="42615"/>
    <n v="295"/>
    <n v="0"/>
    <n v="0"/>
    <n v="0"/>
    <x v="0"/>
    <x v="0"/>
    <x v="0"/>
    <x v="0"/>
    <x v="0"/>
    <x v="0"/>
    <x v="0"/>
    <x v="0"/>
    <x v="0"/>
    <x v="0"/>
  </r>
  <r>
    <x v="0"/>
    <x v="9"/>
    <x v="21"/>
    <x v="69"/>
    <x v="0"/>
    <n v="8521.14"/>
    <n v="7819.86"/>
    <n v="16341"/>
    <n v="205"/>
    <n v="31000"/>
    <n v="310000"/>
    <n v="0.53"/>
    <x v="0"/>
    <x v="0"/>
    <x v="0"/>
    <x v="0"/>
    <x v="0"/>
    <x v="0"/>
    <x v="0"/>
    <x v="0"/>
    <x v="0"/>
    <x v="0"/>
  </r>
  <r>
    <x v="0"/>
    <x v="9"/>
    <x v="21"/>
    <x v="70"/>
    <x v="0"/>
    <n v="13845.1"/>
    <n v="6125.9"/>
    <n v="19971"/>
    <n v="178"/>
    <n v="62000"/>
    <n v="620000"/>
    <n v="0.32"/>
    <x v="0"/>
    <x v="0"/>
    <x v="0"/>
    <x v="0"/>
    <x v="0"/>
    <x v="0"/>
    <x v="0"/>
    <x v="0"/>
    <x v="0"/>
    <x v="0"/>
  </r>
  <r>
    <x v="0"/>
    <x v="9"/>
    <x v="21"/>
    <x v="71"/>
    <x v="0"/>
    <n v="17417.2"/>
    <n v="10764.8"/>
    <n v="28182"/>
    <n v="262"/>
    <n v="50623"/>
    <n v="506230"/>
    <n v="0.56000000000000005"/>
    <x v="0"/>
    <x v="0"/>
    <x v="0"/>
    <x v="0"/>
    <x v="0"/>
    <x v="0"/>
    <x v="0"/>
    <x v="0"/>
    <x v="0"/>
    <x v="0"/>
  </r>
  <r>
    <x v="0"/>
    <x v="9"/>
    <x v="21"/>
    <x v="72"/>
    <x v="0"/>
    <n v="20781.099999999999"/>
    <n v="13960.9"/>
    <n v="34742"/>
    <n v="283"/>
    <n v="29977"/>
    <n v="299770"/>
    <n v="1.1599999999999999"/>
    <x v="0"/>
    <x v="0"/>
    <x v="0"/>
    <x v="0"/>
    <x v="0"/>
    <x v="0"/>
    <x v="0"/>
    <x v="0"/>
    <x v="0"/>
    <x v="0"/>
  </r>
  <r>
    <x v="0"/>
    <x v="9"/>
    <x v="21"/>
    <x v="73"/>
    <x v="0"/>
    <n v="9346.59"/>
    <n v="8408.91"/>
    <n v="17755.5"/>
    <n v="235"/>
    <n v="27900"/>
    <n v="279000"/>
    <n v="0.64"/>
    <x v="0"/>
    <x v="0"/>
    <x v="0"/>
    <x v="0"/>
    <x v="0"/>
    <x v="0"/>
    <x v="0"/>
    <x v="0"/>
    <x v="0"/>
    <x v="0"/>
  </r>
  <r>
    <x v="0"/>
    <x v="9"/>
    <x v="21"/>
    <x v="137"/>
    <x v="0"/>
    <n v="9133.42"/>
    <n v="7715.33"/>
    <n v="16848.75"/>
    <n v="235"/>
    <e v="#N/A"/>
    <e v="#N/A"/>
    <n v="0"/>
    <x v="0"/>
    <x v="0"/>
    <x v="0"/>
    <x v="0"/>
    <x v="0"/>
    <x v="0"/>
    <x v="0"/>
    <x v="0"/>
    <x v="0"/>
    <x v="0"/>
  </r>
  <r>
    <x v="0"/>
    <x v="9"/>
    <x v="21"/>
    <x v="142"/>
    <x v="0"/>
    <n v="2829.1"/>
    <n v="1904.9"/>
    <n v="4734"/>
    <n v="44"/>
    <e v="#N/A"/>
    <e v="#N/A"/>
    <n v="0"/>
    <x v="0"/>
    <x v="0"/>
    <x v="0"/>
    <x v="0"/>
    <x v="0"/>
    <x v="0"/>
    <x v="0"/>
    <x v="0"/>
    <x v="0"/>
    <x v="0"/>
  </r>
  <r>
    <x v="0"/>
    <x v="9"/>
    <x v="22"/>
    <x v="74"/>
    <x v="0"/>
    <n v="1696.2"/>
    <n v="615.79999999999995"/>
    <n v="2312"/>
    <n v="30"/>
    <n v="13423"/>
    <n v="134230"/>
    <n v="0.17"/>
    <x v="0"/>
    <x v="0"/>
    <x v="0"/>
    <x v="0"/>
    <x v="0"/>
    <x v="0"/>
    <x v="0"/>
    <x v="0"/>
    <x v="0"/>
    <x v="0"/>
  </r>
  <r>
    <x v="0"/>
    <x v="9"/>
    <x v="22"/>
    <x v="75"/>
    <x v="0"/>
    <n v="1966.1"/>
    <n v="688.9"/>
    <n v="2655"/>
    <n v="34"/>
    <n v="14477"/>
    <n v="144770"/>
    <n v="0.18"/>
    <x v="0"/>
    <x v="0"/>
    <x v="0"/>
    <x v="0"/>
    <x v="0"/>
    <x v="0"/>
    <x v="0"/>
    <x v="0"/>
    <x v="0"/>
    <x v="0"/>
  </r>
  <r>
    <x v="0"/>
    <x v="9"/>
    <x v="22"/>
    <x v="121"/>
    <x v="0"/>
    <n v="2044.05"/>
    <n v="654.95000000000005"/>
    <n v="2699"/>
    <n v="35"/>
    <e v="#N/A"/>
    <e v="#N/A"/>
    <n v="0"/>
    <x v="0"/>
    <x v="0"/>
    <x v="0"/>
    <x v="0"/>
    <x v="0"/>
    <x v="0"/>
    <x v="0"/>
    <x v="0"/>
    <x v="0"/>
    <x v="0"/>
  </r>
  <r>
    <x v="0"/>
    <x v="9"/>
    <x v="23"/>
    <x v="77"/>
    <x v="0"/>
    <n v="0"/>
    <n v="0"/>
    <n v="0"/>
    <n v="0"/>
    <n v="0"/>
    <n v="0"/>
    <n v="0"/>
    <x v="0"/>
    <x v="0"/>
    <x v="0"/>
    <x v="0"/>
    <x v="0"/>
    <x v="0"/>
    <x v="0"/>
    <x v="0"/>
    <x v="0"/>
    <x v="0"/>
  </r>
  <r>
    <x v="0"/>
    <x v="9"/>
    <x v="24"/>
    <x v="78"/>
    <x v="0"/>
    <n v="28831.3"/>
    <n v="11161.7"/>
    <n v="39993"/>
    <n v="426"/>
    <n v="20677"/>
    <n v="144739"/>
    <n v="1.93"/>
    <x v="0"/>
    <x v="0"/>
    <x v="0"/>
    <x v="0"/>
    <x v="0"/>
    <x v="0"/>
    <x v="0"/>
    <x v="0"/>
    <x v="0"/>
    <x v="0"/>
  </r>
  <r>
    <x v="0"/>
    <x v="9"/>
    <x v="24"/>
    <x v="79"/>
    <x v="0"/>
    <n v="269.8"/>
    <n v="235.2"/>
    <n v="505"/>
    <n v="6"/>
    <n v="20150"/>
    <n v="141050"/>
    <n v="0.03"/>
    <x v="0"/>
    <x v="0"/>
    <x v="0"/>
    <x v="0"/>
    <x v="0"/>
    <x v="0"/>
    <x v="0"/>
    <x v="0"/>
    <x v="0"/>
    <x v="0"/>
  </r>
  <r>
    <x v="0"/>
    <x v="9"/>
    <x v="24"/>
    <x v="81"/>
    <x v="0"/>
    <n v="435.8"/>
    <n v="303.2"/>
    <n v="739"/>
    <n v="9"/>
    <n v="18600"/>
    <n v="130200"/>
    <n v="0.04"/>
    <x v="0"/>
    <x v="0"/>
    <x v="0"/>
    <x v="0"/>
    <x v="0"/>
    <x v="0"/>
    <x v="0"/>
    <x v="0"/>
    <x v="0"/>
    <x v="0"/>
  </r>
  <r>
    <x v="0"/>
    <x v="9"/>
    <x v="24"/>
    <x v="82"/>
    <x v="0"/>
    <n v="28070.55"/>
    <n v="11814.95"/>
    <n v="39885.5"/>
    <n v="431"/>
    <n v="18600"/>
    <n v="130200"/>
    <n v="2.14"/>
    <x v="0"/>
    <x v="0"/>
    <x v="0"/>
    <x v="0"/>
    <x v="0"/>
    <x v="0"/>
    <x v="0"/>
    <x v="0"/>
    <x v="0"/>
    <x v="0"/>
  </r>
  <r>
    <x v="0"/>
    <x v="9"/>
    <x v="24"/>
    <x v="122"/>
    <x v="0"/>
    <n v="611.20000000000005"/>
    <n v="739.8"/>
    <n v="1351"/>
    <n v="18"/>
    <e v="#N/A"/>
    <e v="#N/A"/>
    <n v="0"/>
    <x v="0"/>
    <x v="0"/>
    <x v="0"/>
    <x v="0"/>
    <x v="0"/>
    <x v="0"/>
    <x v="0"/>
    <x v="0"/>
    <x v="0"/>
    <x v="0"/>
  </r>
  <r>
    <x v="0"/>
    <x v="9"/>
    <x v="24"/>
    <x v="123"/>
    <x v="0"/>
    <n v="0"/>
    <n v="110"/>
    <n v="110"/>
    <n v="1"/>
    <n v="29977"/>
    <n v="209839"/>
    <n v="0"/>
    <x v="0"/>
    <x v="0"/>
    <x v="0"/>
    <x v="0"/>
    <x v="0"/>
    <x v="0"/>
    <x v="0"/>
    <x v="0"/>
    <x v="0"/>
    <x v="0"/>
  </r>
  <r>
    <x v="0"/>
    <x v="9"/>
    <x v="24"/>
    <x v="10"/>
    <x v="0"/>
    <n v="26.4"/>
    <n v="105.6"/>
    <n v="132"/>
    <n v="1"/>
    <n v="44423"/>
    <n v="310961"/>
    <n v="0"/>
    <x v="0"/>
    <x v="0"/>
    <x v="0"/>
    <x v="0"/>
    <x v="0"/>
    <x v="0"/>
    <x v="0"/>
    <x v="0"/>
    <x v="0"/>
    <x v="0"/>
  </r>
  <r>
    <x v="0"/>
    <x v="9"/>
    <x v="24"/>
    <x v="85"/>
    <x v="0"/>
    <n v="3334.75"/>
    <n v="772.75"/>
    <n v="4107.5"/>
    <n v="24"/>
    <n v="0"/>
    <n v="0"/>
    <n v="0"/>
    <x v="0"/>
    <x v="0"/>
    <x v="0"/>
    <x v="0"/>
    <x v="0"/>
    <x v="0"/>
    <x v="0"/>
    <x v="0"/>
    <x v="0"/>
    <x v="0"/>
  </r>
  <r>
    <x v="0"/>
    <x v="9"/>
    <x v="24"/>
    <x v="131"/>
    <x v="0"/>
    <n v="7221.45"/>
    <n v="2312.5500000000002"/>
    <n v="9534"/>
    <n v="97"/>
    <e v="#N/A"/>
    <e v="#N/A"/>
    <n v="0"/>
    <x v="0"/>
    <x v="0"/>
    <x v="0"/>
    <x v="0"/>
    <x v="0"/>
    <x v="0"/>
    <x v="0"/>
    <x v="0"/>
    <x v="0"/>
    <x v="0"/>
  </r>
  <r>
    <x v="0"/>
    <x v="9"/>
    <x v="24"/>
    <x v="86"/>
    <x v="0"/>
    <n v="14006.7"/>
    <n v="6649.8"/>
    <n v="20656.5"/>
    <n v="272"/>
    <n v="15500"/>
    <n v="108500"/>
    <n v="1.33"/>
    <x v="0"/>
    <x v="0"/>
    <x v="0"/>
    <x v="0"/>
    <x v="0"/>
    <x v="0"/>
    <x v="0"/>
    <x v="0"/>
    <x v="0"/>
    <x v="0"/>
  </r>
  <r>
    <x v="0"/>
    <x v="9"/>
    <x v="24"/>
    <x v="165"/>
    <x v="0"/>
    <n v="3972.2"/>
    <n v="2197.8000000000002"/>
    <n v="6170"/>
    <n v="83"/>
    <e v="#N/A"/>
    <e v="#N/A"/>
    <n v="0"/>
    <x v="0"/>
    <x v="0"/>
    <x v="0"/>
    <x v="0"/>
    <x v="0"/>
    <x v="0"/>
    <x v="0"/>
    <x v="0"/>
    <x v="0"/>
    <x v="0"/>
  </r>
  <r>
    <x v="0"/>
    <x v="9"/>
    <x v="24"/>
    <x v="178"/>
    <x v="0"/>
    <n v="6539.95"/>
    <n v="2562.0500000000002"/>
    <n v="9102"/>
    <n v="97"/>
    <e v="#N/A"/>
    <e v="#N/A"/>
    <n v="0"/>
    <x v="0"/>
    <x v="0"/>
    <x v="0"/>
    <x v="0"/>
    <x v="0"/>
    <x v="0"/>
    <x v="0"/>
    <x v="0"/>
    <x v="0"/>
    <x v="0"/>
  </r>
  <r>
    <x v="0"/>
    <x v="9"/>
    <x v="26"/>
    <x v="87"/>
    <x v="0"/>
    <n v="84"/>
    <n v="0"/>
    <n v="84"/>
    <n v="1"/>
    <n v="4650"/>
    <n v="32550"/>
    <n v="0.02"/>
    <x v="0"/>
    <x v="0"/>
    <x v="0"/>
    <x v="0"/>
    <x v="0"/>
    <x v="0"/>
    <x v="0"/>
    <x v="0"/>
    <x v="0"/>
    <x v="0"/>
  </r>
  <r>
    <x v="0"/>
    <x v="9"/>
    <x v="26"/>
    <x v="88"/>
    <x v="0"/>
    <n v="84"/>
    <n v="0"/>
    <n v="84"/>
    <n v="1"/>
    <n v="4650"/>
    <n v="32550"/>
    <n v="0.02"/>
    <x v="0"/>
    <x v="0"/>
    <x v="0"/>
    <x v="0"/>
    <x v="0"/>
    <x v="0"/>
    <x v="0"/>
    <x v="0"/>
    <x v="0"/>
    <x v="0"/>
  </r>
  <r>
    <x v="0"/>
    <x v="9"/>
    <x v="27"/>
    <x v="89"/>
    <x v="0"/>
    <n v="140"/>
    <n v="0"/>
    <n v="140"/>
    <n v="4"/>
    <n v="6727"/>
    <n v="47089"/>
    <n v="0.02"/>
    <x v="0"/>
    <x v="0"/>
    <x v="0"/>
    <x v="0"/>
    <x v="0"/>
    <x v="0"/>
    <x v="0"/>
    <x v="0"/>
    <x v="0"/>
    <x v="0"/>
  </r>
  <r>
    <x v="0"/>
    <x v="9"/>
    <x v="27"/>
    <x v="90"/>
    <x v="0"/>
    <n v="105"/>
    <n v="0"/>
    <n v="105"/>
    <n v="3"/>
    <n v="6727"/>
    <n v="47089"/>
    <n v="0.02"/>
    <x v="0"/>
    <x v="0"/>
    <x v="0"/>
    <x v="0"/>
    <x v="0"/>
    <x v="0"/>
    <x v="0"/>
    <x v="0"/>
    <x v="0"/>
    <x v="0"/>
  </r>
  <r>
    <x v="0"/>
    <x v="9"/>
    <x v="27"/>
    <x v="91"/>
    <x v="0"/>
    <n v="210"/>
    <n v="0"/>
    <n v="210"/>
    <n v="6"/>
    <n v="6727"/>
    <n v="47089"/>
    <n v="0.03"/>
    <x v="0"/>
    <x v="0"/>
    <x v="0"/>
    <x v="0"/>
    <x v="0"/>
    <x v="0"/>
    <x v="0"/>
    <x v="0"/>
    <x v="0"/>
    <x v="0"/>
  </r>
  <r>
    <x v="0"/>
    <x v="9"/>
    <x v="28"/>
    <x v="92"/>
    <x v="0"/>
    <n v="11192.76"/>
    <n v="7194.74"/>
    <n v="18387.5"/>
    <n v="169"/>
    <n v="0"/>
    <n v="0"/>
    <n v="0"/>
    <x v="0"/>
    <x v="0"/>
    <x v="0"/>
    <x v="0"/>
    <x v="0"/>
    <x v="0"/>
    <x v="0"/>
    <x v="0"/>
    <x v="0"/>
    <x v="0"/>
  </r>
  <r>
    <x v="0"/>
    <x v="9"/>
    <x v="36"/>
    <x v="166"/>
    <x v="0"/>
    <n v="1381.6"/>
    <n v="415.4"/>
    <n v="1797"/>
    <n v="23"/>
    <e v="#N/A"/>
    <e v="#N/A"/>
    <n v="0"/>
    <x v="0"/>
    <x v="0"/>
    <x v="0"/>
    <x v="0"/>
    <x v="0"/>
    <x v="0"/>
    <x v="0"/>
    <x v="0"/>
    <x v="0"/>
    <x v="0"/>
  </r>
  <r>
    <x v="0"/>
    <x v="9"/>
    <x v="29"/>
    <x v="93"/>
    <x v="0"/>
    <n v="26348.39"/>
    <n v="11464.11"/>
    <n v="37812.5"/>
    <n v="220"/>
    <n v="0"/>
    <n v="0"/>
    <n v="0"/>
    <x v="0"/>
    <x v="0"/>
    <x v="0"/>
    <x v="0"/>
    <x v="0"/>
    <x v="0"/>
    <x v="0"/>
    <x v="0"/>
    <x v="0"/>
    <x v="0"/>
  </r>
  <r>
    <x v="0"/>
    <x v="9"/>
    <x v="29"/>
    <x v="94"/>
    <x v="0"/>
    <n v="19900.509999999998"/>
    <n v="7025.74"/>
    <n v="26926.25"/>
    <n v="169"/>
    <n v="0"/>
    <n v="0"/>
    <n v="0"/>
    <x v="0"/>
    <x v="0"/>
    <x v="0"/>
    <x v="0"/>
    <x v="0"/>
    <x v="0"/>
    <x v="0"/>
    <x v="0"/>
    <x v="0"/>
    <x v="0"/>
  </r>
  <r>
    <x v="0"/>
    <x v="9"/>
    <x v="29"/>
    <x v="95"/>
    <x v="0"/>
    <n v="23308.880000000001"/>
    <n v="11578.62"/>
    <n v="34887.5"/>
    <n v="213"/>
    <n v="0"/>
    <n v="0"/>
    <n v="0"/>
    <x v="0"/>
    <x v="0"/>
    <x v="0"/>
    <x v="0"/>
    <x v="0"/>
    <x v="0"/>
    <x v="0"/>
    <x v="0"/>
    <x v="0"/>
    <x v="0"/>
  </r>
  <r>
    <x v="0"/>
    <x v="9"/>
    <x v="29"/>
    <x v="124"/>
    <x v="0"/>
    <n v="16115.3"/>
    <n v="14328.2"/>
    <n v="30443.5"/>
    <n v="498"/>
    <e v="#N/A"/>
    <e v="#N/A"/>
    <n v="0"/>
    <x v="0"/>
    <x v="0"/>
    <x v="0"/>
    <x v="0"/>
    <x v="0"/>
    <x v="0"/>
    <x v="0"/>
    <x v="0"/>
    <x v="0"/>
    <x v="0"/>
  </r>
  <r>
    <x v="0"/>
    <x v="9"/>
    <x v="29"/>
    <x v="96"/>
    <x v="0"/>
    <n v="21417.38"/>
    <n v="12355.12"/>
    <n v="33772.5"/>
    <n v="275"/>
    <n v="0"/>
    <n v="0"/>
    <n v="0"/>
    <x v="0"/>
    <x v="0"/>
    <x v="0"/>
    <x v="0"/>
    <x v="0"/>
    <x v="0"/>
    <x v="0"/>
    <x v="0"/>
    <x v="0"/>
    <x v="0"/>
  </r>
  <r>
    <x v="0"/>
    <x v="9"/>
    <x v="29"/>
    <x v="97"/>
    <x v="0"/>
    <n v="13211.45"/>
    <n v="14694.55"/>
    <n v="27906"/>
    <n v="496"/>
    <n v="17577"/>
    <n v="175770"/>
    <n v="1.59"/>
    <x v="0"/>
    <x v="0"/>
    <x v="0"/>
    <x v="0"/>
    <x v="0"/>
    <x v="0"/>
    <x v="0"/>
    <x v="0"/>
    <x v="0"/>
    <x v="0"/>
  </r>
  <r>
    <x v="0"/>
    <x v="9"/>
    <x v="30"/>
    <x v="99"/>
    <x v="0"/>
    <n v="3411.48"/>
    <n v="13776.62"/>
    <n v="17188.100000000002"/>
    <n v="421"/>
    <n v="16027"/>
    <n v="112189"/>
    <n v="1.07"/>
    <x v="0"/>
    <x v="0"/>
    <x v="0"/>
    <x v="0"/>
    <x v="0"/>
    <x v="0"/>
    <x v="0"/>
    <x v="0"/>
    <x v="0"/>
    <x v="0"/>
  </r>
  <r>
    <x v="0"/>
    <x v="9"/>
    <x v="30"/>
    <x v="100"/>
    <x v="0"/>
    <n v="2380.6799999999998"/>
    <n v="6976.02"/>
    <n v="9356.7000000000007"/>
    <n v="269"/>
    <n v="14477"/>
    <n v="101339"/>
    <n v="0.65"/>
    <x v="0"/>
    <x v="0"/>
    <x v="0"/>
    <x v="0"/>
    <x v="0"/>
    <x v="0"/>
    <x v="0"/>
    <x v="0"/>
    <x v="0"/>
    <x v="0"/>
  </r>
  <r>
    <x v="0"/>
    <x v="9"/>
    <x v="30"/>
    <x v="101"/>
    <x v="0"/>
    <n v="2481.23"/>
    <n v="7849.97"/>
    <n v="10331.200000000001"/>
    <n v="260"/>
    <n v="10323"/>
    <n v="72261"/>
    <n v="1"/>
    <x v="0"/>
    <x v="0"/>
    <x v="0"/>
    <x v="0"/>
    <x v="0"/>
    <x v="0"/>
    <x v="0"/>
    <x v="0"/>
    <x v="0"/>
    <x v="0"/>
  </r>
  <r>
    <x v="0"/>
    <x v="9"/>
    <x v="30"/>
    <x v="102"/>
    <x v="0"/>
    <n v="1362.84"/>
    <n v="2965.56"/>
    <n v="4328.3999999999996"/>
    <n v="68"/>
    <n v="0"/>
    <n v="0"/>
    <n v="0"/>
    <x v="0"/>
    <x v="0"/>
    <x v="0"/>
    <x v="0"/>
    <x v="0"/>
    <x v="0"/>
    <x v="0"/>
    <x v="0"/>
    <x v="0"/>
    <x v="0"/>
  </r>
  <r>
    <x v="0"/>
    <x v="9"/>
    <x v="30"/>
    <x v="103"/>
    <x v="0"/>
    <n v="888.34"/>
    <n v="1994.46"/>
    <n v="2882.8"/>
    <n v="60"/>
    <n v="0"/>
    <n v="0"/>
    <n v="0"/>
    <x v="0"/>
    <x v="0"/>
    <x v="0"/>
    <x v="0"/>
    <x v="0"/>
    <x v="0"/>
    <x v="0"/>
    <x v="0"/>
    <x v="0"/>
    <x v="0"/>
  </r>
  <r>
    <x v="0"/>
    <x v="9"/>
    <x v="30"/>
    <x v="105"/>
    <x v="0"/>
    <n v="804.08"/>
    <n v="1199.1199999999999"/>
    <n v="2003.1999999999998"/>
    <n v="33"/>
    <n v="0"/>
    <n v="0"/>
    <n v="0"/>
    <x v="0"/>
    <x v="0"/>
    <x v="0"/>
    <x v="0"/>
    <x v="0"/>
    <x v="0"/>
    <x v="0"/>
    <x v="0"/>
    <x v="0"/>
    <x v="0"/>
  </r>
  <r>
    <x v="0"/>
    <x v="9"/>
    <x v="30"/>
    <x v="106"/>
    <x v="0"/>
    <n v="1175.68"/>
    <n v="2344.87"/>
    <n v="3520.55"/>
    <n v="110"/>
    <n v="17050"/>
    <n v="119350"/>
    <n v="0.21"/>
    <x v="0"/>
    <x v="0"/>
    <x v="0"/>
    <x v="0"/>
    <x v="0"/>
    <x v="0"/>
    <x v="0"/>
    <x v="0"/>
    <x v="0"/>
    <x v="0"/>
  </r>
  <r>
    <x v="0"/>
    <x v="9"/>
    <x v="30"/>
    <x v="171"/>
    <x v="0"/>
    <n v="1753.07"/>
    <n v="5952.73"/>
    <n v="7705.7999999999993"/>
    <n v="368"/>
    <e v="#N/A"/>
    <e v="#N/A"/>
    <n v="0"/>
    <x v="0"/>
    <x v="0"/>
    <x v="0"/>
    <x v="0"/>
    <x v="0"/>
    <x v="0"/>
    <x v="0"/>
    <x v="0"/>
    <x v="0"/>
    <x v="0"/>
  </r>
  <r>
    <x v="0"/>
    <x v="9"/>
    <x v="31"/>
    <x v="107"/>
    <x v="0"/>
    <n v="48653.91"/>
    <n v="19473.59"/>
    <n v="68127.5"/>
    <n v="453"/>
    <n v="0"/>
    <n v="0"/>
    <n v="0"/>
    <x v="0"/>
    <x v="0"/>
    <x v="0"/>
    <x v="0"/>
    <x v="0"/>
    <x v="0"/>
    <x v="0"/>
    <x v="0"/>
    <x v="0"/>
    <x v="0"/>
  </r>
  <r>
    <x v="0"/>
    <x v="9"/>
    <x v="31"/>
    <x v="108"/>
    <x v="0"/>
    <n v="9938.75"/>
    <n v="3106.25"/>
    <n v="13045"/>
    <n v="82"/>
    <n v="0"/>
    <n v="0"/>
    <n v="0"/>
    <x v="0"/>
    <x v="0"/>
    <x v="0"/>
    <x v="0"/>
    <x v="0"/>
    <x v="0"/>
    <x v="0"/>
    <x v="0"/>
    <x v="0"/>
    <x v="0"/>
  </r>
  <r>
    <x v="0"/>
    <x v="9"/>
    <x v="31"/>
    <x v="109"/>
    <x v="0"/>
    <n v="31394.63"/>
    <n v="15742.87"/>
    <n v="47137.5"/>
    <n v="329"/>
    <n v="0"/>
    <n v="0"/>
    <n v="0"/>
    <x v="0"/>
    <x v="0"/>
    <x v="0"/>
    <x v="0"/>
    <x v="0"/>
    <x v="0"/>
    <x v="0"/>
    <x v="0"/>
    <x v="0"/>
    <x v="0"/>
  </r>
  <r>
    <x v="0"/>
    <x v="9"/>
    <x v="31"/>
    <x v="110"/>
    <x v="0"/>
    <n v="34274.14"/>
    <n v="15793.36"/>
    <n v="50067.5"/>
    <n v="338"/>
    <n v="0"/>
    <n v="0"/>
    <n v="0"/>
    <x v="0"/>
    <x v="0"/>
    <x v="0"/>
    <x v="0"/>
    <x v="0"/>
    <x v="0"/>
    <x v="0"/>
    <x v="0"/>
    <x v="0"/>
    <x v="0"/>
  </r>
  <r>
    <x v="0"/>
    <x v="9"/>
    <x v="31"/>
    <x v="111"/>
    <x v="0"/>
    <n v="11322"/>
    <n v="5260.5"/>
    <n v="16582.5"/>
    <n v="111"/>
    <n v="0"/>
    <n v="0"/>
    <n v="0"/>
    <x v="0"/>
    <x v="0"/>
    <x v="0"/>
    <x v="0"/>
    <x v="0"/>
    <x v="0"/>
    <x v="0"/>
    <x v="0"/>
    <x v="0"/>
    <x v="0"/>
  </r>
  <r>
    <x v="0"/>
    <x v="9"/>
    <x v="31"/>
    <x v="128"/>
    <x v="0"/>
    <n v="6777.51"/>
    <n v="3301.24"/>
    <n v="10078.75"/>
    <n v="66"/>
    <e v="#N/A"/>
    <e v="#N/A"/>
    <n v="0"/>
    <x v="0"/>
    <x v="0"/>
    <x v="0"/>
    <x v="0"/>
    <x v="0"/>
    <x v="0"/>
    <x v="0"/>
    <x v="0"/>
    <x v="0"/>
    <x v="0"/>
  </r>
  <r>
    <x v="0"/>
    <x v="9"/>
    <x v="31"/>
    <x v="112"/>
    <x v="0"/>
    <n v="38926.6"/>
    <n v="22483.4"/>
    <n v="61410"/>
    <n v="1036"/>
    <n v="13950"/>
    <n v="139500"/>
    <n v="4.4000000000000004"/>
    <x v="0"/>
    <x v="0"/>
    <x v="0"/>
    <x v="0"/>
    <x v="0"/>
    <x v="0"/>
    <x v="0"/>
    <x v="0"/>
    <x v="0"/>
    <x v="0"/>
  </r>
  <r>
    <x v="0"/>
    <x v="9"/>
    <x v="32"/>
    <x v="113"/>
    <x v="0"/>
    <n v="10002.5"/>
    <n v="8130"/>
    <n v="18132.5"/>
    <n v="110"/>
    <n v="5177"/>
    <n v="36239"/>
    <n v="3.5"/>
    <x v="0"/>
    <x v="0"/>
    <x v="0"/>
    <x v="0"/>
    <x v="0"/>
    <x v="0"/>
    <x v="0"/>
    <x v="0"/>
    <x v="0"/>
    <x v="0"/>
  </r>
  <r>
    <x v="0"/>
    <x v="9"/>
    <x v="32"/>
    <x v="114"/>
    <x v="0"/>
    <n v="31627.3"/>
    <n v="33506.699999999997"/>
    <n v="65134"/>
    <n v="541"/>
    <n v="31000"/>
    <n v="217000"/>
    <n v="2.1"/>
    <x v="0"/>
    <x v="0"/>
    <x v="0"/>
    <x v="0"/>
    <x v="0"/>
    <x v="0"/>
    <x v="0"/>
    <x v="0"/>
    <x v="0"/>
    <x v="0"/>
  </r>
  <r>
    <x v="0"/>
    <x v="9"/>
    <x v="32"/>
    <x v="115"/>
    <x v="0"/>
    <n v="8388.6299999999992"/>
    <n v="4573.87"/>
    <n v="12962.5"/>
    <n v="73"/>
    <n v="0"/>
    <n v="0"/>
    <n v="0"/>
    <x v="0"/>
    <x v="0"/>
    <x v="0"/>
    <x v="0"/>
    <x v="0"/>
    <x v="0"/>
    <x v="0"/>
    <x v="0"/>
    <x v="0"/>
    <x v="0"/>
  </r>
  <r>
    <x v="0"/>
    <x v="9"/>
    <x v="32"/>
    <x v="116"/>
    <x v="0"/>
    <n v="10616.75"/>
    <n v="11953.25"/>
    <n v="22570"/>
    <n v="166"/>
    <n v="0"/>
    <n v="0"/>
    <n v="0"/>
    <x v="0"/>
    <x v="0"/>
    <x v="0"/>
    <x v="0"/>
    <x v="0"/>
    <x v="0"/>
    <x v="0"/>
    <x v="0"/>
    <x v="0"/>
    <x v="0"/>
  </r>
  <r>
    <x v="0"/>
    <x v="9"/>
    <x v="33"/>
    <x v="117"/>
    <x v="0"/>
    <n v="21250.89"/>
    <n v="15734.11"/>
    <n v="36985"/>
    <n v="280"/>
    <n v="0"/>
    <n v="0"/>
    <n v="0"/>
    <x v="0"/>
    <x v="0"/>
    <x v="0"/>
    <x v="0"/>
    <x v="0"/>
    <x v="0"/>
    <x v="0"/>
    <x v="0"/>
    <x v="0"/>
    <x v="0"/>
  </r>
  <r>
    <x v="0"/>
    <x v="9"/>
    <x v="33"/>
    <x v="118"/>
    <x v="0"/>
    <n v="29995.27"/>
    <n v="23953.48"/>
    <n v="53948.75"/>
    <n v="444"/>
    <n v="0"/>
    <n v="0"/>
    <n v="0"/>
    <x v="0"/>
    <x v="0"/>
    <x v="0"/>
    <x v="0"/>
    <x v="0"/>
    <x v="0"/>
    <x v="0"/>
    <x v="0"/>
    <x v="0"/>
    <x v="0"/>
  </r>
  <r>
    <x v="0"/>
    <x v="9"/>
    <x v="33"/>
    <x v="143"/>
    <x v="0"/>
    <n v="6305.48"/>
    <n v="8416.6200000000008"/>
    <n v="14722.1"/>
    <n v="95"/>
    <e v="#N/A"/>
    <e v="#N/A"/>
    <n v="0"/>
    <x v="0"/>
    <x v="0"/>
    <x v="0"/>
    <x v="0"/>
    <x v="0"/>
    <x v="0"/>
    <x v="0"/>
    <x v="0"/>
    <x v="0"/>
    <x v="0"/>
  </r>
  <r>
    <x v="0"/>
    <x v="9"/>
    <x v="0"/>
    <x v="0"/>
    <x v="1"/>
    <n v="441.28"/>
    <n v="3676.63"/>
    <n v="4117.91"/>
    <n v="12"/>
    <n v="24475"/>
    <n v="171325"/>
    <n v="0.17"/>
    <x v="0"/>
    <x v="0"/>
    <x v="0"/>
    <x v="0"/>
    <x v="0"/>
    <x v="0"/>
    <x v="0"/>
    <x v="0"/>
    <x v="0"/>
    <x v="0"/>
  </r>
  <r>
    <x v="0"/>
    <x v="9"/>
    <x v="0"/>
    <x v="1"/>
    <x v="1"/>
    <n v="4936.55"/>
    <n v="11331.68"/>
    <n v="16268.23"/>
    <n v="70"/>
    <n v="24383"/>
    <n v="170681"/>
    <n v="0.67"/>
    <x v="0"/>
    <x v="0"/>
    <x v="0"/>
    <x v="0"/>
    <x v="0"/>
    <x v="0"/>
    <x v="0"/>
    <x v="0"/>
    <x v="0"/>
    <x v="0"/>
  </r>
  <r>
    <x v="0"/>
    <x v="9"/>
    <x v="0"/>
    <x v="172"/>
    <x v="1"/>
    <n v="0"/>
    <n v="0"/>
    <n v="0"/>
    <n v="0"/>
    <e v="#N/A"/>
    <e v="#N/A"/>
    <n v="0"/>
    <x v="0"/>
    <x v="0"/>
    <x v="0"/>
    <x v="0"/>
    <x v="0"/>
    <x v="0"/>
    <x v="0"/>
    <x v="0"/>
    <x v="0"/>
    <x v="0"/>
  </r>
  <r>
    <x v="0"/>
    <x v="9"/>
    <x v="0"/>
    <x v="3"/>
    <x v="1"/>
    <n v="130.5"/>
    <n v="0"/>
    <n v="130.5"/>
    <n v="1"/>
    <n v="8437"/>
    <n v="59059"/>
    <n v="0.02"/>
    <x v="0"/>
    <x v="0"/>
    <x v="0"/>
    <x v="0"/>
    <x v="0"/>
    <x v="0"/>
    <x v="0"/>
    <x v="0"/>
    <x v="0"/>
    <x v="0"/>
  </r>
  <r>
    <x v="0"/>
    <x v="9"/>
    <x v="0"/>
    <x v="4"/>
    <x v="1"/>
    <n v="10351.629999999999"/>
    <n v="26303.99"/>
    <n v="36655.620000000003"/>
    <n v="110"/>
    <n v="8437"/>
    <n v="59059"/>
    <n v="4.34"/>
    <x v="0"/>
    <x v="0"/>
    <x v="0"/>
    <x v="0"/>
    <x v="0"/>
    <x v="0"/>
    <x v="0"/>
    <x v="0"/>
    <x v="0"/>
    <x v="0"/>
  </r>
  <r>
    <x v="0"/>
    <x v="9"/>
    <x v="0"/>
    <x v="7"/>
    <x v="1"/>
    <n v="16295.48"/>
    <n v="7610.7"/>
    <n v="23906.18"/>
    <n v="91"/>
    <n v="5821"/>
    <n v="40747"/>
    <n v="4.1100000000000003"/>
    <x v="0"/>
    <x v="0"/>
    <x v="0"/>
    <x v="0"/>
    <x v="0"/>
    <x v="0"/>
    <x v="0"/>
    <x v="0"/>
    <x v="0"/>
    <x v="0"/>
  </r>
  <r>
    <x v="0"/>
    <x v="9"/>
    <x v="0"/>
    <x v="8"/>
    <x v="1"/>
    <n v="18876.34"/>
    <n v="51084.17"/>
    <n v="69960.509999999995"/>
    <n v="184"/>
    <n v="0"/>
    <n v="0"/>
    <n v="0"/>
    <x v="0"/>
    <x v="0"/>
    <x v="0"/>
    <x v="0"/>
    <x v="0"/>
    <x v="0"/>
    <x v="0"/>
    <x v="0"/>
    <x v="0"/>
    <x v="0"/>
  </r>
  <r>
    <x v="0"/>
    <x v="9"/>
    <x v="0"/>
    <x v="119"/>
    <x v="1"/>
    <n v="366.48"/>
    <n v="7400.38"/>
    <n v="7766.8600000000006"/>
    <n v="29"/>
    <e v="#N/A"/>
    <e v="#N/A"/>
    <n v="0"/>
    <x v="0"/>
    <x v="0"/>
    <x v="0"/>
    <x v="0"/>
    <x v="0"/>
    <x v="0"/>
    <x v="0"/>
    <x v="0"/>
    <x v="0"/>
    <x v="0"/>
  </r>
  <r>
    <x v="0"/>
    <x v="9"/>
    <x v="0"/>
    <x v="134"/>
    <x v="1"/>
    <n v="13567.51"/>
    <n v="7510.73"/>
    <n v="21078.239999999998"/>
    <n v="65"/>
    <e v="#N/A"/>
    <e v="#N/A"/>
    <n v="0"/>
    <x v="0"/>
    <x v="0"/>
    <x v="0"/>
    <x v="0"/>
    <x v="0"/>
    <x v="0"/>
    <x v="0"/>
    <x v="0"/>
    <x v="0"/>
    <x v="0"/>
  </r>
  <r>
    <x v="0"/>
    <x v="9"/>
    <x v="0"/>
    <x v="135"/>
    <x v="1"/>
    <n v="16339.1"/>
    <n v="41568.42"/>
    <n v="57907.519999999997"/>
    <n v="125"/>
    <e v="#N/A"/>
    <e v="#N/A"/>
    <n v="0"/>
    <x v="0"/>
    <x v="0"/>
    <x v="0"/>
    <x v="0"/>
    <x v="0"/>
    <x v="0"/>
    <x v="0"/>
    <x v="0"/>
    <x v="0"/>
    <x v="0"/>
  </r>
  <r>
    <x v="0"/>
    <x v="9"/>
    <x v="0"/>
    <x v="144"/>
    <x v="1"/>
    <n v="9040.85"/>
    <n v="21473.06"/>
    <n v="30513.910000000003"/>
    <n v="83"/>
    <e v="#N/A"/>
    <e v="#N/A"/>
    <n v="0"/>
    <x v="0"/>
    <x v="0"/>
    <x v="0"/>
    <x v="0"/>
    <x v="0"/>
    <x v="0"/>
    <x v="0"/>
    <x v="0"/>
    <x v="0"/>
    <x v="0"/>
  </r>
  <r>
    <x v="0"/>
    <x v="9"/>
    <x v="0"/>
    <x v="173"/>
    <x v="1"/>
    <n v="8694.39"/>
    <n v="7283.06"/>
    <n v="15977.45"/>
    <n v="53"/>
    <e v="#N/A"/>
    <e v="#N/A"/>
    <n v="0"/>
    <x v="0"/>
    <x v="0"/>
    <x v="0"/>
    <x v="0"/>
    <x v="0"/>
    <x v="0"/>
    <x v="0"/>
    <x v="0"/>
    <x v="0"/>
    <x v="0"/>
  </r>
  <r>
    <x v="0"/>
    <x v="9"/>
    <x v="1"/>
    <x v="9"/>
    <x v="1"/>
    <n v="37012.43"/>
    <n v="15709.23"/>
    <n v="52721.66"/>
    <n v="409"/>
    <n v="0"/>
    <n v="0"/>
    <n v="0"/>
    <x v="0"/>
    <x v="0"/>
    <x v="0"/>
    <x v="0"/>
    <x v="0"/>
    <x v="0"/>
    <x v="0"/>
    <x v="0"/>
    <x v="0"/>
    <x v="0"/>
  </r>
  <r>
    <x v="0"/>
    <x v="9"/>
    <x v="1"/>
    <x v="10"/>
    <x v="1"/>
    <n v="2366.5300000000002"/>
    <n v="7677.74"/>
    <n v="10044.27"/>
    <n v="38"/>
    <n v="44423"/>
    <n v="310961"/>
    <n v="0.23"/>
    <x v="0"/>
    <x v="0"/>
    <x v="0"/>
    <x v="0"/>
    <x v="0"/>
    <x v="0"/>
    <x v="0"/>
    <x v="0"/>
    <x v="0"/>
    <x v="0"/>
  </r>
  <r>
    <x v="0"/>
    <x v="9"/>
    <x v="1"/>
    <x v="78"/>
    <x v="1"/>
    <n v="0"/>
    <n v="0"/>
    <n v="0"/>
    <n v="0"/>
    <n v="20677"/>
    <n v="144739"/>
    <n v="0"/>
    <x v="0"/>
    <x v="0"/>
    <x v="0"/>
    <x v="0"/>
    <x v="0"/>
    <x v="0"/>
    <x v="0"/>
    <x v="0"/>
    <x v="0"/>
    <x v="0"/>
  </r>
  <r>
    <x v="0"/>
    <x v="9"/>
    <x v="1"/>
    <x v="11"/>
    <x v="1"/>
    <n v="198.9"/>
    <n v="0"/>
    <n v="198.9"/>
    <n v="2"/>
    <n v="31000"/>
    <n v="217000"/>
    <n v="0.01"/>
    <x v="0"/>
    <x v="0"/>
    <x v="0"/>
    <x v="0"/>
    <x v="0"/>
    <x v="0"/>
    <x v="0"/>
    <x v="0"/>
    <x v="0"/>
    <x v="0"/>
  </r>
  <r>
    <x v="0"/>
    <x v="9"/>
    <x v="1"/>
    <x v="12"/>
    <x v="1"/>
    <n v="2174.02"/>
    <n v="931.52"/>
    <n v="3105.54"/>
    <n v="29"/>
    <n v="0"/>
    <n v="0"/>
    <n v="0"/>
    <x v="0"/>
    <x v="0"/>
    <x v="0"/>
    <x v="0"/>
    <x v="0"/>
    <x v="0"/>
    <x v="0"/>
    <x v="0"/>
    <x v="0"/>
    <x v="0"/>
  </r>
  <r>
    <x v="0"/>
    <x v="9"/>
    <x v="1"/>
    <x v="13"/>
    <x v="1"/>
    <n v="0"/>
    <n v="0"/>
    <n v="0"/>
    <n v="0"/>
    <n v="0"/>
    <n v="0"/>
    <n v="0"/>
    <x v="0"/>
    <x v="0"/>
    <x v="0"/>
    <x v="0"/>
    <x v="0"/>
    <x v="0"/>
    <x v="0"/>
    <x v="0"/>
    <x v="0"/>
    <x v="0"/>
  </r>
  <r>
    <x v="0"/>
    <x v="9"/>
    <x v="1"/>
    <x v="79"/>
    <x v="1"/>
    <n v="0"/>
    <n v="0"/>
    <n v="0"/>
    <n v="0"/>
    <n v="20150"/>
    <n v="141050"/>
    <n v="0"/>
    <x v="0"/>
    <x v="0"/>
    <x v="0"/>
    <x v="0"/>
    <x v="0"/>
    <x v="0"/>
    <x v="0"/>
    <x v="0"/>
    <x v="0"/>
    <x v="0"/>
  </r>
  <r>
    <x v="0"/>
    <x v="9"/>
    <x v="1"/>
    <x v="14"/>
    <x v="1"/>
    <n v="3061.74"/>
    <n v="2766.68"/>
    <n v="5828.42"/>
    <n v="40"/>
    <n v="29977"/>
    <n v="209839"/>
    <n v="0.19"/>
    <x v="0"/>
    <x v="0"/>
    <x v="0"/>
    <x v="0"/>
    <x v="0"/>
    <x v="0"/>
    <x v="0"/>
    <x v="0"/>
    <x v="0"/>
    <x v="0"/>
  </r>
  <r>
    <x v="0"/>
    <x v="9"/>
    <x v="1"/>
    <x v="86"/>
    <x v="1"/>
    <n v="0"/>
    <n v="0"/>
    <n v="0"/>
    <n v="0"/>
    <n v="15500"/>
    <n v="108500"/>
    <n v="0"/>
    <x v="0"/>
    <x v="0"/>
    <x v="0"/>
    <x v="0"/>
    <x v="0"/>
    <x v="0"/>
    <x v="0"/>
    <x v="0"/>
    <x v="0"/>
    <x v="0"/>
  </r>
  <r>
    <x v="0"/>
    <x v="9"/>
    <x v="1"/>
    <x v="15"/>
    <x v="1"/>
    <n v="1307.83"/>
    <n v="890.69"/>
    <n v="2198.52"/>
    <n v="10"/>
    <n v="0"/>
    <n v="0"/>
    <n v="0"/>
    <x v="0"/>
    <x v="0"/>
    <x v="0"/>
    <x v="0"/>
    <x v="0"/>
    <x v="0"/>
    <x v="0"/>
    <x v="0"/>
    <x v="0"/>
    <x v="0"/>
  </r>
  <r>
    <x v="0"/>
    <x v="9"/>
    <x v="1"/>
    <x v="146"/>
    <x v="1"/>
    <n v="2022.18"/>
    <n v="2045.82"/>
    <n v="4068"/>
    <n v="2"/>
    <e v="#N/A"/>
    <e v="#N/A"/>
    <n v="0"/>
    <x v="0"/>
    <x v="0"/>
    <x v="0"/>
    <x v="0"/>
    <x v="0"/>
    <x v="0"/>
    <x v="0"/>
    <x v="0"/>
    <x v="0"/>
    <x v="0"/>
  </r>
  <r>
    <x v="0"/>
    <x v="9"/>
    <x v="1"/>
    <x v="168"/>
    <x v="1"/>
    <n v="0"/>
    <n v="0"/>
    <n v="0"/>
    <n v="0"/>
    <e v="#N/A"/>
    <e v="#N/A"/>
    <n v="0"/>
    <x v="0"/>
    <x v="0"/>
    <x v="0"/>
    <x v="0"/>
    <x v="0"/>
    <x v="0"/>
    <x v="0"/>
    <x v="0"/>
    <x v="0"/>
    <x v="0"/>
  </r>
  <r>
    <x v="0"/>
    <x v="9"/>
    <x v="1"/>
    <x v="174"/>
    <x v="1"/>
    <n v="0"/>
    <n v="0"/>
    <n v="0"/>
    <n v="0"/>
    <e v="#N/A"/>
    <e v="#N/A"/>
    <n v="0"/>
    <x v="0"/>
    <x v="0"/>
    <x v="0"/>
    <x v="0"/>
    <x v="0"/>
    <x v="0"/>
    <x v="0"/>
    <x v="0"/>
    <x v="0"/>
    <x v="0"/>
  </r>
  <r>
    <x v="0"/>
    <x v="9"/>
    <x v="2"/>
    <x v="16"/>
    <x v="1"/>
    <n v="44550.54"/>
    <n v="44223.15"/>
    <n v="88773.69"/>
    <n v="234"/>
    <n v="43400"/>
    <n v="303800"/>
    <n v="2.0499999999999998"/>
    <x v="0"/>
    <x v="0"/>
    <x v="0"/>
    <x v="0"/>
    <x v="0"/>
    <x v="0"/>
    <x v="0"/>
    <x v="0"/>
    <x v="0"/>
    <x v="0"/>
  </r>
  <r>
    <x v="0"/>
    <x v="9"/>
    <x v="2"/>
    <x v="17"/>
    <x v="1"/>
    <n v="26831.93"/>
    <n v="22083.39"/>
    <n v="48915.32"/>
    <n v="136"/>
    <n v="39277"/>
    <n v="274939"/>
    <n v="1.25"/>
    <x v="0"/>
    <x v="0"/>
    <x v="0"/>
    <x v="0"/>
    <x v="0"/>
    <x v="0"/>
    <x v="0"/>
    <x v="0"/>
    <x v="0"/>
    <x v="0"/>
  </r>
  <r>
    <x v="0"/>
    <x v="9"/>
    <x v="2"/>
    <x v="18"/>
    <x v="1"/>
    <n v="15729.54"/>
    <n v="18933.689999999999"/>
    <n v="34663.229999999996"/>
    <n v="90"/>
    <n v="0"/>
    <n v="0"/>
    <n v="0"/>
    <x v="0"/>
    <x v="0"/>
    <x v="0"/>
    <x v="0"/>
    <x v="0"/>
    <x v="0"/>
    <x v="0"/>
    <x v="0"/>
    <x v="0"/>
    <x v="0"/>
  </r>
  <r>
    <x v="0"/>
    <x v="9"/>
    <x v="3"/>
    <x v="19"/>
    <x v="1"/>
    <n v="22799.29"/>
    <n v="41727.040000000001"/>
    <n v="64526.33"/>
    <n v="131"/>
    <n v="31000"/>
    <n v="310000"/>
    <n v="2.08"/>
    <x v="0"/>
    <x v="0"/>
    <x v="0"/>
    <x v="0"/>
    <x v="0"/>
    <x v="0"/>
    <x v="0"/>
    <x v="0"/>
    <x v="0"/>
    <x v="0"/>
  </r>
  <r>
    <x v="0"/>
    <x v="9"/>
    <x v="3"/>
    <x v="20"/>
    <x v="1"/>
    <n v="14867.67"/>
    <n v="7914.74"/>
    <n v="22782.41"/>
    <n v="45"/>
    <n v="0"/>
    <n v="0"/>
    <n v="0"/>
    <x v="0"/>
    <x v="0"/>
    <x v="0"/>
    <x v="0"/>
    <x v="0"/>
    <x v="0"/>
    <x v="0"/>
    <x v="0"/>
    <x v="0"/>
    <x v="0"/>
  </r>
  <r>
    <x v="0"/>
    <x v="9"/>
    <x v="3"/>
    <x v="21"/>
    <x v="1"/>
    <n v="36821.480000000003"/>
    <n v="47061.599999999999"/>
    <n v="83883.08"/>
    <n v="201"/>
    <n v="62000"/>
    <n v="620000"/>
    <n v="1.35"/>
    <x v="0"/>
    <x v="0"/>
    <x v="0"/>
    <x v="0"/>
    <x v="0"/>
    <x v="0"/>
    <x v="0"/>
    <x v="0"/>
    <x v="0"/>
    <x v="0"/>
  </r>
  <r>
    <x v="0"/>
    <x v="9"/>
    <x v="3"/>
    <x v="147"/>
    <x v="1"/>
    <n v="4525.1099999999997"/>
    <n v="1071.83"/>
    <n v="5596.94"/>
    <n v="14"/>
    <e v="#N/A"/>
    <e v="#N/A"/>
    <n v="0"/>
    <x v="0"/>
    <x v="0"/>
    <x v="0"/>
    <x v="0"/>
    <x v="0"/>
    <x v="0"/>
    <x v="0"/>
    <x v="0"/>
    <x v="0"/>
    <x v="0"/>
  </r>
  <r>
    <x v="0"/>
    <x v="9"/>
    <x v="4"/>
    <x v="23"/>
    <x v="1"/>
    <n v="0"/>
    <n v="0"/>
    <n v="0"/>
    <n v="0"/>
    <n v="12710"/>
    <n v="88970"/>
    <n v="0"/>
    <x v="0"/>
    <x v="0"/>
    <x v="0"/>
    <x v="0"/>
    <x v="0"/>
    <x v="0"/>
    <x v="0"/>
    <x v="0"/>
    <x v="0"/>
    <x v="0"/>
  </r>
  <r>
    <x v="0"/>
    <x v="9"/>
    <x v="4"/>
    <x v="24"/>
    <x v="1"/>
    <n v="0"/>
    <n v="0"/>
    <n v="0"/>
    <n v="0"/>
    <n v="11377"/>
    <n v="79639"/>
    <n v="0"/>
    <x v="0"/>
    <x v="0"/>
    <x v="0"/>
    <x v="0"/>
    <x v="0"/>
    <x v="0"/>
    <x v="0"/>
    <x v="0"/>
    <x v="0"/>
    <x v="0"/>
  </r>
  <r>
    <x v="0"/>
    <x v="9"/>
    <x v="4"/>
    <x v="154"/>
    <x v="1"/>
    <n v="0"/>
    <n v="0"/>
    <n v="0"/>
    <n v="0"/>
    <e v="#N/A"/>
    <e v="#N/A"/>
    <n v="0"/>
    <x v="0"/>
    <x v="0"/>
    <x v="0"/>
    <x v="0"/>
    <x v="0"/>
    <x v="0"/>
    <x v="0"/>
    <x v="0"/>
    <x v="0"/>
    <x v="0"/>
  </r>
  <r>
    <x v="0"/>
    <x v="9"/>
    <x v="4"/>
    <x v="155"/>
    <x v="1"/>
    <n v="0"/>
    <n v="0"/>
    <n v="0"/>
    <n v="0"/>
    <e v="#N/A"/>
    <e v="#N/A"/>
    <n v="0"/>
    <x v="0"/>
    <x v="0"/>
    <x v="0"/>
    <x v="0"/>
    <x v="0"/>
    <x v="0"/>
    <x v="0"/>
    <x v="0"/>
    <x v="0"/>
    <x v="0"/>
  </r>
  <r>
    <x v="0"/>
    <x v="9"/>
    <x v="4"/>
    <x v="120"/>
    <x v="1"/>
    <n v="0"/>
    <n v="0"/>
    <n v="0"/>
    <n v="0"/>
    <e v="#N/A"/>
    <e v="#N/A"/>
    <n v="0"/>
    <x v="0"/>
    <x v="0"/>
    <x v="0"/>
    <x v="0"/>
    <x v="0"/>
    <x v="0"/>
    <x v="0"/>
    <x v="0"/>
    <x v="0"/>
    <x v="0"/>
  </r>
  <r>
    <x v="0"/>
    <x v="9"/>
    <x v="4"/>
    <x v="148"/>
    <x v="1"/>
    <n v="0"/>
    <n v="0"/>
    <n v="0"/>
    <n v="0"/>
    <e v="#N/A"/>
    <e v="#N/A"/>
    <n v="0"/>
    <x v="0"/>
    <x v="0"/>
    <x v="0"/>
    <x v="0"/>
    <x v="0"/>
    <x v="0"/>
    <x v="0"/>
    <x v="0"/>
    <x v="0"/>
    <x v="0"/>
  </r>
  <r>
    <x v="0"/>
    <x v="9"/>
    <x v="4"/>
    <x v="136"/>
    <x v="1"/>
    <n v="0"/>
    <n v="0"/>
    <n v="0"/>
    <n v="0"/>
    <e v="#N/A"/>
    <e v="#N/A"/>
    <n v="0"/>
    <x v="0"/>
    <x v="0"/>
    <x v="0"/>
    <x v="0"/>
    <x v="0"/>
    <x v="0"/>
    <x v="0"/>
    <x v="0"/>
    <x v="0"/>
    <x v="0"/>
  </r>
  <r>
    <x v="0"/>
    <x v="9"/>
    <x v="4"/>
    <x v="156"/>
    <x v="1"/>
    <n v="0"/>
    <n v="0"/>
    <n v="0"/>
    <n v="0"/>
    <e v="#N/A"/>
    <e v="#N/A"/>
    <n v="0"/>
    <x v="0"/>
    <x v="0"/>
    <x v="0"/>
    <x v="0"/>
    <x v="0"/>
    <x v="0"/>
    <x v="0"/>
    <x v="0"/>
    <x v="0"/>
    <x v="0"/>
  </r>
  <r>
    <x v="0"/>
    <x v="9"/>
    <x v="4"/>
    <x v="157"/>
    <x v="1"/>
    <n v="0"/>
    <n v="0"/>
    <n v="0"/>
    <n v="0"/>
    <e v="#N/A"/>
    <e v="#N/A"/>
    <n v="0"/>
    <x v="0"/>
    <x v="0"/>
    <x v="0"/>
    <x v="0"/>
    <x v="0"/>
    <x v="0"/>
    <x v="0"/>
    <x v="0"/>
    <x v="0"/>
    <x v="0"/>
  </r>
  <r>
    <x v="0"/>
    <x v="9"/>
    <x v="4"/>
    <x v="158"/>
    <x v="1"/>
    <n v="0"/>
    <n v="0"/>
    <n v="0"/>
    <n v="0"/>
    <e v="#N/A"/>
    <e v="#N/A"/>
    <n v="0"/>
    <x v="0"/>
    <x v="0"/>
    <x v="0"/>
    <x v="0"/>
    <x v="0"/>
    <x v="0"/>
    <x v="0"/>
    <x v="0"/>
    <x v="0"/>
    <x v="0"/>
  </r>
  <r>
    <x v="0"/>
    <x v="9"/>
    <x v="4"/>
    <x v="159"/>
    <x v="1"/>
    <n v="0"/>
    <n v="0"/>
    <n v="0"/>
    <n v="0"/>
    <e v="#N/A"/>
    <e v="#N/A"/>
    <n v="0"/>
    <x v="0"/>
    <x v="0"/>
    <x v="0"/>
    <x v="0"/>
    <x v="0"/>
    <x v="0"/>
    <x v="0"/>
    <x v="0"/>
    <x v="0"/>
    <x v="0"/>
  </r>
  <r>
    <x v="0"/>
    <x v="9"/>
    <x v="4"/>
    <x v="160"/>
    <x v="1"/>
    <n v="0"/>
    <n v="0"/>
    <n v="0"/>
    <n v="0"/>
    <e v="#N/A"/>
    <e v="#N/A"/>
    <n v="0"/>
    <x v="0"/>
    <x v="0"/>
    <x v="0"/>
    <x v="0"/>
    <x v="0"/>
    <x v="0"/>
    <x v="0"/>
    <x v="0"/>
    <x v="0"/>
    <x v="0"/>
  </r>
  <r>
    <x v="0"/>
    <x v="9"/>
    <x v="4"/>
    <x v="169"/>
    <x v="1"/>
    <n v="0"/>
    <n v="0"/>
    <n v="0"/>
    <n v="0"/>
    <e v="#N/A"/>
    <e v="#N/A"/>
    <n v="0"/>
    <x v="0"/>
    <x v="0"/>
    <x v="0"/>
    <x v="0"/>
    <x v="0"/>
    <x v="0"/>
    <x v="0"/>
    <x v="0"/>
    <x v="0"/>
    <x v="0"/>
  </r>
  <r>
    <x v="0"/>
    <x v="9"/>
    <x v="4"/>
    <x v="175"/>
    <x v="1"/>
    <n v="0"/>
    <n v="0"/>
    <n v="0"/>
    <n v="0"/>
    <e v="#N/A"/>
    <e v="#N/A"/>
    <n v="0"/>
    <x v="0"/>
    <x v="0"/>
    <x v="0"/>
    <x v="0"/>
    <x v="0"/>
    <x v="0"/>
    <x v="0"/>
    <x v="0"/>
    <x v="0"/>
    <x v="0"/>
  </r>
  <r>
    <x v="0"/>
    <x v="9"/>
    <x v="5"/>
    <x v="25"/>
    <x v="1"/>
    <n v="10949.55"/>
    <n v="11490.8"/>
    <n v="22440.35"/>
    <n v="21"/>
    <n v="0"/>
    <n v="0"/>
    <n v="0"/>
    <x v="0"/>
    <x v="0"/>
    <x v="0"/>
    <x v="0"/>
    <x v="0"/>
    <x v="0"/>
    <x v="0"/>
    <x v="0"/>
    <x v="0"/>
    <x v="0"/>
  </r>
  <r>
    <x v="0"/>
    <x v="9"/>
    <x v="5"/>
    <x v="26"/>
    <x v="1"/>
    <n v="0"/>
    <n v="0"/>
    <n v="0"/>
    <n v="0"/>
    <n v="0"/>
    <n v="0"/>
    <n v="0"/>
    <x v="0"/>
    <x v="0"/>
    <x v="0"/>
    <x v="0"/>
    <x v="0"/>
    <x v="0"/>
    <x v="0"/>
    <x v="0"/>
    <x v="0"/>
    <x v="0"/>
  </r>
  <r>
    <x v="0"/>
    <x v="9"/>
    <x v="5"/>
    <x v="27"/>
    <x v="1"/>
    <n v="16309.88"/>
    <n v="31043.93"/>
    <n v="47353.81"/>
    <n v="40"/>
    <n v="16523"/>
    <n v="165230"/>
    <n v="2.87"/>
    <x v="0"/>
    <x v="0"/>
    <x v="0"/>
    <x v="0"/>
    <x v="0"/>
    <x v="0"/>
    <x v="0"/>
    <x v="0"/>
    <x v="0"/>
    <x v="0"/>
  </r>
  <r>
    <x v="0"/>
    <x v="9"/>
    <x v="5"/>
    <x v="29"/>
    <x v="1"/>
    <n v="26187"/>
    <n v="28664.31"/>
    <n v="54851.31"/>
    <n v="40"/>
    <n v="0"/>
    <n v="0"/>
    <n v="0"/>
    <x v="0"/>
    <x v="0"/>
    <x v="0"/>
    <x v="0"/>
    <x v="0"/>
    <x v="0"/>
    <x v="0"/>
    <x v="0"/>
    <x v="0"/>
    <x v="0"/>
  </r>
  <r>
    <x v="0"/>
    <x v="9"/>
    <x v="6"/>
    <x v="30"/>
    <x v="1"/>
    <n v="633.6"/>
    <n v="0"/>
    <n v="633.6"/>
    <n v="3"/>
    <n v="0"/>
    <n v="0"/>
    <n v="0"/>
    <x v="0"/>
    <x v="0"/>
    <x v="0"/>
    <x v="0"/>
    <x v="0"/>
    <x v="0"/>
    <x v="0"/>
    <x v="0"/>
    <x v="0"/>
    <x v="0"/>
  </r>
  <r>
    <x v="0"/>
    <x v="9"/>
    <x v="6"/>
    <x v="31"/>
    <x v="1"/>
    <n v="1246.8599999999999"/>
    <n v="4256.7299999999996"/>
    <n v="5503.5899999999992"/>
    <n v="39"/>
    <n v="34100"/>
    <n v="238700"/>
    <n v="0.16"/>
    <x v="0"/>
    <x v="0"/>
    <x v="0"/>
    <x v="0"/>
    <x v="0"/>
    <x v="0"/>
    <x v="0"/>
    <x v="0"/>
    <x v="0"/>
    <x v="0"/>
  </r>
  <r>
    <x v="0"/>
    <x v="9"/>
    <x v="6"/>
    <x v="32"/>
    <x v="1"/>
    <n v="90"/>
    <n v="0"/>
    <n v="90"/>
    <n v="1"/>
    <n v="17577"/>
    <n v="123039"/>
    <n v="0.01"/>
    <x v="0"/>
    <x v="0"/>
    <x v="0"/>
    <x v="0"/>
    <x v="0"/>
    <x v="0"/>
    <x v="0"/>
    <x v="0"/>
    <x v="0"/>
    <x v="0"/>
  </r>
  <r>
    <x v="0"/>
    <x v="9"/>
    <x v="6"/>
    <x v="33"/>
    <x v="1"/>
    <n v="1379.7"/>
    <n v="520"/>
    <n v="1899.7"/>
    <n v="4"/>
    <n v="0"/>
    <n v="0"/>
    <n v="0"/>
    <x v="0"/>
    <x v="0"/>
    <x v="0"/>
    <x v="0"/>
    <x v="0"/>
    <x v="0"/>
    <x v="0"/>
    <x v="0"/>
    <x v="0"/>
    <x v="0"/>
  </r>
  <r>
    <x v="0"/>
    <x v="9"/>
    <x v="6"/>
    <x v="140"/>
    <x v="1"/>
    <n v="1521.9"/>
    <n v="0"/>
    <n v="1521.9"/>
    <n v="1"/>
    <e v="#N/A"/>
    <e v="#N/A"/>
    <n v="0"/>
    <x v="0"/>
    <x v="0"/>
    <x v="0"/>
    <x v="0"/>
    <x v="0"/>
    <x v="0"/>
    <x v="0"/>
    <x v="0"/>
    <x v="0"/>
    <x v="0"/>
  </r>
  <r>
    <x v="0"/>
    <x v="9"/>
    <x v="7"/>
    <x v="34"/>
    <x v="1"/>
    <n v="3197"/>
    <n v="2152.77"/>
    <n v="5349.77"/>
    <n v="24"/>
    <n v="67177"/>
    <n v="470239"/>
    <n v="0.08"/>
    <x v="0"/>
    <x v="0"/>
    <x v="0"/>
    <x v="0"/>
    <x v="0"/>
    <x v="0"/>
    <x v="0"/>
    <x v="0"/>
    <x v="0"/>
    <x v="0"/>
  </r>
  <r>
    <x v="0"/>
    <x v="9"/>
    <x v="8"/>
    <x v="35"/>
    <x v="1"/>
    <n v="44855.98"/>
    <n v="14932.56"/>
    <n v="59788.54"/>
    <n v="208"/>
    <n v="0"/>
    <n v="0"/>
    <n v="0"/>
    <x v="0"/>
    <x v="0"/>
    <x v="0"/>
    <x v="0"/>
    <x v="0"/>
    <x v="0"/>
    <x v="0"/>
    <x v="0"/>
    <x v="0"/>
    <x v="0"/>
  </r>
  <r>
    <x v="0"/>
    <x v="9"/>
    <x v="8"/>
    <x v="36"/>
    <x v="1"/>
    <n v="12360.17"/>
    <n v="9003.44"/>
    <n v="21363.61"/>
    <n v="154"/>
    <n v="0"/>
    <n v="0"/>
    <n v="0"/>
    <x v="0"/>
    <x v="0"/>
    <x v="0"/>
    <x v="0"/>
    <x v="0"/>
    <x v="0"/>
    <x v="0"/>
    <x v="0"/>
    <x v="0"/>
    <x v="0"/>
  </r>
  <r>
    <x v="0"/>
    <x v="9"/>
    <x v="8"/>
    <x v="161"/>
    <x v="1"/>
    <n v="13947.68"/>
    <n v="15562.35"/>
    <n v="29510.03"/>
    <n v="178"/>
    <e v="#N/A"/>
    <e v="#N/A"/>
    <n v="0"/>
    <x v="0"/>
    <x v="0"/>
    <x v="0"/>
    <x v="0"/>
    <x v="0"/>
    <x v="0"/>
    <x v="0"/>
    <x v="0"/>
    <x v="0"/>
    <x v="0"/>
  </r>
  <r>
    <x v="0"/>
    <x v="9"/>
    <x v="37"/>
    <x v="176"/>
    <x v="1"/>
    <n v="0"/>
    <n v="0"/>
    <n v="0"/>
    <n v="0"/>
    <e v="#N/A"/>
    <e v="#N/A"/>
    <n v="0"/>
    <x v="0"/>
    <x v="0"/>
    <x v="0"/>
    <x v="0"/>
    <x v="0"/>
    <x v="0"/>
    <x v="0"/>
    <x v="0"/>
    <x v="0"/>
    <x v="0"/>
  </r>
  <r>
    <x v="0"/>
    <x v="9"/>
    <x v="37"/>
    <x v="177"/>
    <x v="1"/>
    <n v="0"/>
    <n v="0"/>
    <n v="0"/>
    <n v="0"/>
    <e v="#N/A"/>
    <e v="#N/A"/>
    <n v="0"/>
    <x v="0"/>
    <x v="0"/>
    <x v="0"/>
    <x v="0"/>
    <x v="0"/>
    <x v="0"/>
    <x v="0"/>
    <x v="0"/>
    <x v="0"/>
    <x v="0"/>
  </r>
  <r>
    <x v="0"/>
    <x v="9"/>
    <x v="9"/>
    <x v="37"/>
    <x v="1"/>
    <n v="16561.419999999998"/>
    <n v="10201.4"/>
    <n v="26762.82"/>
    <n v="32"/>
    <n v="32023"/>
    <n v="224161"/>
    <n v="0.84"/>
    <x v="0"/>
    <x v="0"/>
    <x v="0"/>
    <x v="0"/>
    <x v="0"/>
    <x v="0"/>
    <x v="0"/>
    <x v="0"/>
    <x v="0"/>
    <x v="0"/>
  </r>
  <r>
    <x v="0"/>
    <x v="9"/>
    <x v="9"/>
    <x v="38"/>
    <x v="1"/>
    <n v="0"/>
    <n v="0"/>
    <n v="0"/>
    <n v="0"/>
    <n v="0"/>
    <n v="0"/>
    <n v="0"/>
    <x v="0"/>
    <x v="0"/>
    <x v="0"/>
    <x v="0"/>
    <x v="0"/>
    <x v="0"/>
    <x v="0"/>
    <x v="0"/>
    <x v="0"/>
    <x v="0"/>
  </r>
  <r>
    <x v="0"/>
    <x v="9"/>
    <x v="9"/>
    <x v="39"/>
    <x v="1"/>
    <n v="63331.63"/>
    <n v="53665.89"/>
    <n v="116997.51999999999"/>
    <n v="97"/>
    <n v="18352"/>
    <n v="128464"/>
    <n v="6.38"/>
    <x v="0"/>
    <x v="0"/>
    <x v="0"/>
    <x v="0"/>
    <x v="0"/>
    <x v="0"/>
    <x v="0"/>
    <x v="0"/>
    <x v="0"/>
    <x v="0"/>
  </r>
  <r>
    <x v="0"/>
    <x v="9"/>
    <x v="9"/>
    <x v="40"/>
    <x v="1"/>
    <n v="34590.74"/>
    <n v="20218.78"/>
    <n v="54809.52"/>
    <n v="86"/>
    <n v="28923"/>
    <n v="202461"/>
    <n v="1.9"/>
    <x v="0"/>
    <x v="0"/>
    <x v="0"/>
    <x v="0"/>
    <x v="0"/>
    <x v="0"/>
    <x v="0"/>
    <x v="0"/>
    <x v="0"/>
    <x v="0"/>
  </r>
  <r>
    <x v="0"/>
    <x v="9"/>
    <x v="9"/>
    <x v="41"/>
    <x v="1"/>
    <n v="25099.08"/>
    <n v="18315.12"/>
    <n v="43414.2"/>
    <n v="24"/>
    <n v="0"/>
    <n v="0"/>
    <n v="0"/>
    <x v="0"/>
    <x v="0"/>
    <x v="0"/>
    <x v="0"/>
    <x v="0"/>
    <x v="0"/>
    <x v="0"/>
    <x v="0"/>
    <x v="0"/>
    <x v="0"/>
  </r>
  <r>
    <x v="0"/>
    <x v="9"/>
    <x v="10"/>
    <x v="42"/>
    <x v="1"/>
    <n v="3414.42"/>
    <n v="7860.86"/>
    <n v="11275.279999999999"/>
    <n v="18"/>
    <n v="0"/>
    <n v="0"/>
    <n v="0"/>
    <x v="0"/>
    <x v="0"/>
    <x v="0"/>
    <x v="0"/>
    <x v="0"/>
    <x v="0"/>
    <x v="0"/>
    <x v="0"/>
    <x v="0"/>
    <x v="0"/>
  </r>
  <r>
    <x v="0"/>
    <x v="9"/>
    <x v="10"/>
    <x v="43"/>
    <x v="1"/>
    <n v="10275.469999999999"/>
    <n v="6404.25"/>
    <n v="16679.72"/>
    <n v="24"/>
    <n v="0"/>
    <n v="0"/>
    <n v="0"/>
    <x v="0"/>
    <x v="0"/>
    <x v="0"/>
    <x v="0"/>
    <x v="0"/>
    <x v="0"/>
    <x v="0"/>
    <x v="0"/>
    <x v="0"/>
    <x v="0"/>
  </r>
  <r>
    <x v="0"/>
    <x v="9"/>
    <x v="10"/>
    <x v="44"/>
    <x v="1"/>
    <n v="12236.9"/>
    <n v="2420.65"/>
    <n v="14657.55"/>
    <n v="29"/>
    <n v="23777"/>
    <n v="237770"/>
    <n v="0.62"/>
    <x v="0"/>
    <x v="0"/>
    <x v="0"/>
    <x v="0"/>
    <x v="0"/>
    <x v="0"/>
    <x v="0"/>
    <x v="0"/>
    <x v="0"/>
    <x v="0"/>
  </r>
  <r>
    <x v="0"/>
    <x v="9"/>
    <x v="10"/>
    <x v="45"/>
    <x v="1"/>
    <n v="8194.43"/>
    <n v="3514.43"/>
    <n v="11708.86"/>
    <n v="35"/>
    <n v="0"/>
    <n v="0"/>
    <n v="0"/>
    <x v="0"/>
    <x v="0"/>
    <x v="0"/>
    <x v="0"/>
    <x v="0"/>
    <x v="0"/>
    <x v="0"/>
    <x v="0"/>
    <x v="0"/>
    <x v="0"/>
  </r>
  <r>
    <x v="0"/>
    <x v="9"/>
    <x v="10"/>
    <x v="46"/>
    <x v="1"/>
    <n v="4100.3"/>
    <n v="2849.66"/>
    <n v="6949.96"/>
    <n v="18"/>
    <n v="0"/>
    <n v="0"/>
    <n v="0"/>
    <x v="0"/>
    <x v="0"/>
    <x v="0"/>
    <x v="0"/>
    <x v="0"/>
    <x v="0"/>
    <x v="0"/>
    <x v="0"/>
    <x v="0"/>
    <x v="0"/>
  </r>
  <r>
    <x v="0"/>
    <x v="9"/>
    <x v="10"/>
    <x v="47"/>
    <x v="1"/>
    <n v="12069.44"/>
    <n v="4977.84"/>
    <n v="17047.28"/>
    <n v="30"/>
    <n v="0"/>
    <n v="0"/>
    <n v="0"/>
    <x v="0"/>
    <x v="0"/>
    <x v="0"/>
    <x v="0"/>
    <x v="0"/>
    <x v="0"/>
    <x v="0"/>
    <x v="0"/>
    <x v="0"/>
    <x v="0"/>
  </r>
  <r>
    <x v="0"/>
    <x v="9"/>
    <x v="10"/>
    <x v="48"/>
    <x v="1"/>
    <n v="4684.09"/>
    <n v="6592.33"/>
    <n v="11276.42"/>
    <n v="14"/>
    <n v="33077"/>
    <n v="330770"/>
    <n v="0.34"/>
    <x v="0"/>
    <x v="0"/>
    <x v="0"/>
    <x v="0"/>
    <x v="0"/>
    <x v="0"/>
    <x v="0"/>
    <x v="0"/>
    <x v="0"/>
    <x v="0"/>
  </r>
  <r>
    <x v="0"/>
    <x v="9"/>
    <x v="10"/>
    <x v="49"/>
    <x v="1"/>
    <n v="3658.1"/>
    <n v="4115"/>
    <n v="7773.1"/>
    <n v="15"/>
    <n v="67177"/>
    <n v="671770"/>
    <n v="0.12"/>
    <x v="0"/>
    <x v="0"/>
    <x v="0"/>
    <x v="0"/>
    <x v="0"/>
    <x v="0"/>
    <x v="0"/>
    <x v="0"/>
    <x v="0"/>
    <x v="0"/>
  </r>
  <r>
    <x v="0"/>
    <x v="9"/>
    <x v="10"/>
    <x v="50"/>
    <x v="1"/>
    <n v="325.8"/>
    <n v="0"/>
    <n v="325.8"/>
    <n v="1"/>
    <n v="36177"/>
    <n v="361770"/>
    <n v="0.01"/>
    <x v="0"/>
    <x v="0"/>
    <x v="0"/>
    <x v="0"/>
    <x v="0"/>
    <x v="0"/>
    <x v="0"/>
    <x v="0"/>
    <x v="0"/>
    <x v="0"/>
  </r>
  <r>
    <x v="0"/>
    <x v="9"/>
    <x v="10"/>
    <x v="51"/>
    <x v="1"/>
    <n v="0"/>
    <n v="0"/>
    <n v="0"/>
    <n v="0"/>
    <n v="14477"/>
    <n v="144770"/>
    <n v="0"/>
    <x v="0"/>
    <x v="0"/>
    <x v="0"/>
    <x v="0"/>
    <x v="0"/>
    <x v="0"/>
    <x v="0"/>
    <x v="0"/>
    <x v="0"/>
    <x v="0"/>
  </r>
  <r>
    <x v="0"/>
    <x v="9"/>
    <x v="11"/>
    <x v="52"/>
    <x v="1"/>
    <n v="32.89"/>
    <n v="686.01"/>
    <n v="718.9"/>
    <n v="2"/>
    <n v="0"/>
    <n v="0"/>
    <n v="0"/>
    <x v="0"/>
    <x v="0"/>
    <x v="0"/>
    <x v="0"/>
    <x v="0"/>
    <x v="0"/>
    <x v="0"/>
    <x v="0"/>
    <x v="0"/>
    <x v="0"/>
  </r>
  <r>
    <x v="0"/>
    <x v="9"/>
    <x v="12"/>
    <x v="53"/>
    <x v="1"/>
    <n v="0"/>
    <n v="0"/>
    <n v="0"/>
    <n v="0"/>
    <n v="0"/>
    <n v="0"/>
    <n v="0"/>
    <x v="0"/>
    <x v="0"/>
    <x v="0"/>
    <x v="0"/>
    <x v="0"/>
    <x v="0"/>
    <x v="0"/>
    <x v="0"/>
    <x v="0"/>
    <x v="0"/>
  </r>
  <r>
    <x v="0"/>
    <x v="9"/>
    <x v="12"/>
    <x v="55"/>
    <x v="1"/>
    <n v="0"/>
    <n v="0"/>
    <n v="0"/>
    <n v="0"/>
    <n v="0"/>
    <n v="0"/>
    <n v="0"/>
    <x v="0"/>
    <x v="0"/>
    <x v="0"/>
    <x v="0"/>
    <x v="0"/>
    <x v="0"/>
    <x v="0"/>
    <x v="0"/>
    <x v="0"/>
    <x v="0"/>
  </r>
  <r>
    <x v="0"/>
    <x v="9"/>
    <x v="12"/>
    <x v="170"/>
    <x v="1"/>
    <n v="0"/>
    <n v="0"/>
    <n v="0"/>
    <n v="0"/>
    <e v="#N/A"/>
    <e v="#N/A"/>
    <n v="0"/>
    <x v="0"/>
    <x v="0"/>
    <x v="0"/>
    <x v="0"/>
    <x v="0"/>
    <x v="0"/>
    <x v="0"/>
    <x v="0"/>
    <x v="0"/>
    <x v="0"/>
  </r>
  <r>
    <x v="0"/>
    <x v="9"/>
    <x v="13"/>
    <x v="56"/>
    <x v="1"/>
    <n v="325.8"/>
    <n v="0"/>
    <n v="325.8"/>
    <n v="1"/>
    <n v="0"/>
    <n v="0"/>
    <n v="0"/>
    <x v="0"/>
    <x v="0"/>
    <x v="0"/>
    <x v="0"/>
    <x v="0"/>
    <x v="0"/>
    <x v="0"/>
    <x v="0"/>
    <x v="0"/>
    <x v="0"/>
  </r>
  <r>
    <x v="0"/>
    <x v="9"/>
    <x v="13"/>
    <x v="57"/>
    <x v="1"/>
    <n v="5834.42"/>
    <n v="5920.98"/>
    <n v="11755.4"/>
    <n v="39"/>
    <n v="24273"/>
    <n v="242730"/>
    <n v="0.48"/>
    <x v="0"/>
    <x v="0"/>
    <x v="0"/>
    <x v="0"/>
    <x v="0"/>
    <x v="0"/>
    <x v="0"/>
    <x v="0"/>
    <x v="0"/>
    <x v="0"/>
  </r>
  <r>
    <x v="0"/>
    <x v="9"/>
    <x v="13"/>
    <x v="58"/>
    <x v="1"/>
    <n v="7693.05"/>
    <n v="3026.9"/>
    <n v="10719.95"/>
    <n v="43"/>
    <n v="0"/>
    <n v="0"/>
    <n v="0"/>
    <x v="0"/>
    <x v="0"/>
    <x v="0"/>
    <x v="0"/>
    <x v="0"/>
    <x v="0"/>
    <x v="0"/>
    <x v="0"/>
    <x v="0"/>
    <x v="0"/>
  </r>
  <r>
    <x v="0"/>
    <x v="9"/>
    <x v="34"/>
    <x v="129"/>
    <x v="1"/>
    <n v="556.86"/>
    <n v="2188.1999999999998"/>
    <n v="2745.06"/>
    <n v="6"/>
    <e v="#N/A"/>
    <e v="#N/A"/>
    <n v="0"/>
    <x v="0"/>
    <x v="0"/>
    <x v="0"/>
    <x v="0"/>
    <x v="0"/>
    <x v="0"/>
    <x v="0"/>
    <x v="0"/>
    <x v="0"/>
    <x v="0"/>
  </r>
  <r>
    <x v="0"/>
    <x v="9"/>
    <x v="14"/>
    <x v="130"/>
    <x v="1"/>
    <n v="638.35"/>
    <n v="5717.09"/>
    <n v="6355.4400000000005"/>
    <n v="26"/>
    <e v="#N/A"/>
    <e v="#N/A"/>
    <n v="0"/>
    <x v="0"/>
    <x v="0"/>
    <x v="0"/>
    <x v="0"/>
    <x v="0"/>
    <x v="0"/>
    <x v="0"/>
    <x v="0"/>
    <x v="0"/>
    <x v="0"/>
  </r>
  <r>
    <x v="0"/>
    <x v="9"/>
    <x v="15"/>
    <x v="163"/>
    <x v="1"/>
    <n v="18837.28"/>
    <n v="12226.05"/>
    <n v="31063.329999999998"/>
    <n v="23"/>
    <e v="#N/A"/>
    <e v="#N/A"/>
    <n v="0"/>
    <x v="0"/>
    <x v="0"/>
    <x v="0"/>
    <x v="0"/>
    <x v="0"/>
    <x v="0"/>
    <x v="0"/>
    <x v="0"/>
    <x v="0"/>
    <x v="0"/>
  </r>
  <r>
    <x v="0"/>
    <x v="9"/>
    <x v="16"/>
    <x v="61"/>
    <x v="1"/>
    <n v="1099.78"/>
    <n v="1013.32"/>
    <n v="2113.1"/>
    <n v="7"/>
    <n v="0"/>
    <n v="0"/>
    <n v="0"/>
    <x v="0"/>
    <x v="0"/>
    <x v="0"/>
    <x v="0"/>
    <x v="0"/>
    <x v="0"/>
    <x v="0"/>
    <x v="0"/>
    <x v="0"/>
    <x v="0"/>
  </r>
  <r>
    <x v="0"/>
    <x v="9"/>
    <x v="17"/>
    <x v="62"/>
    <x v="1"/>
    <n v="2748.77"/>
    <n v="4483.8100000000004"/>
    <n v="7232.58"/>
    <n v="31"/>
    <n v="0"/>
    <n v="0"/>
    <n v="0"/>
    <x v="0"/>
    <x v="0"/>
    <x v="0"/>
    <x v="0"/>
    <x v="0"/>
    <x v="0"/>
    <x v="0"/>
    <x v="0"/>
    <x v="0"/>
    <x v="0"/>
  </r>
  <r>
    <x v="0"/>
    <x v="9"/>
    <x v="17"/>
    <x v="63"/>
    <x v="1"/>
    <n v="6833.48"/>
    <n v="5212.4799999999996"/>
    <n v="12045.96"/>
    <n v="25"/>
    <n v="0"/>
    <n v="0"/>
    <n v="0"/>
    <x v="0"/>
    <x v="0"/>
    <x v="0"/>
    <x v="0"/>
    <x v="0"/>
    <x v="0"/>
    <x v="0"/>
    <x v="0"/>
    <x v="0"/>
    <x v="0"/>
  </r>
  <r>
    <x v="0"/>
    <x v="9"/>
    <x v="18"/>
    <x v="64"/>
    <x v="1"/>
    <n v="9080.49"/>
    <n v="7972.65"/>
    <n v="17053.14"/>
    <n v="49"/>
    <n v="22723"/>
    <n v="159061"/>
    <n v="0.75"/>
    <x v="0"/>
    <x v="0"/>
    <x v="0"/>
    <x v="0"/>
    <x v="0"/>
    <x v="0"/>
    <x v="0"/>
    <x v="0"/>
    <x v="0"/>
    <x v="0"/>
  </r>
  <r>
    <x v="0"/>
    <x v="9"/>
    <x v="18"/>
    <x v="65"/>
    <x v="1"/>
    <n v="622.19000000000005"/>
    <n v="653.25"/>
    <n v="1275.44"/>
    <n v="5"/>
    <n v="0"/>
    <n v="0"/>
    <n v="0"/>
    <x v="0"/>
    <x v="0"/>
    <x v="0"/>
    <x v="0"/>
    <x v="0"/>
    <x v="0"/>
    <x v="0"/>
    <x v="0"/>
    <x v="0"/>
    <x v="0"/>
  </r>
  <r>
    <x v="0"/>
    <x v="9"/>
    <x v="18"/>
    <x v="164"/>
    <x v="1"/>
    <n v="10687.35"/>
    <n v="18679.759999999998"/>
    <n v="29367.11"/>
    <n v="45"/>
    <e v="#N/A"/>
    <e v="#N/A"/>
    <n v="0"/>
    <x v="0"/>
    <x v="0"/>
    <x v="0"/>
    <x v="0"/>
    <x v="0"/>
    <x v="0"/>
    <x v="0"/>
    <x v="0"/>
    <x v="0"/>
    <x v="0"/>
  </r>
  <r>
    <x v="0"/>
    <x v="9"/>
    <x v="19"/>
    <x v="66"/>
    <x v="1"/>
    <n v="3336.98"/>
    <n v="411.42"/>
    <n v="3748.4"/>
    <n v="9"/>
    <n v="0"/>
    <n v="0"/>
    <n v="0"/>
    <x v="0"/>
    <x v="0"/>
    <x v="0"/>
    <x v="0"/>
    <x v="0"/>
    <x v="0"/>
    <x v="0"/>
    <x v="0"/>
    <x v="0"/>
    <x v="0"/>
  </r>
  <r>
    <x v="0"/>
    <x v="9"/>
    <x v="20"/>
    <x v="67"/>
    <x v="1"/>
    <n v="37066.050000000003"/>
    <n v="14062.7"/>
    <n v="51128.75"/>
    <n v="84"/>
    <n v="0"/>
    <n v="0"/>
    <n v="0"/>
    <x v="0"/>
    <x v="0"/>
    <x v="0"/>
    <x v="0"/>
    <x v="0"/>
    <x v="0"/>
    <x v="0"/>
    <x v="0"/>
    <x v="0"/>
    <x v="0"/>
  </r>
  <r>
    <x v="0"/>
    <x v="9"/>
    <x v="20"/>
    <x v="68"/>
    <x v="1"/>
    <n v="31291.1"/>
    <n v="16881.86"/>
    <n v="48172.959999999999"/>
    <n v="92"/>
    <n v="0"/>
    <n v="0"/>
    <n v="0"/>
    <x v="0"/>
    <x v="0"/>
    <x v="0"/>
    <x v="0"/>
    <x v="0"/>
    <x v="0"/>
    <x v="0"/>
    <x v="0"/>
    <x v="0"/>
    <x v="0"/>
  </r>
  <r>
    <x v="0"/>
    <x v="9"/>
    <x v="21"/>
    <x v="69"/>
    <x v="1"/>
    <n v="18545.48"/>
    <n v="22684.11"/>
    <n v="41229.589999999997"/>
    <n v="129"/>
    <n v="31000"/>
    <n v="310000"/>
    <n v="1.33"/>
    <x v="0"/>
    <x v="0"/>
    <x v="0"/>
    <x v="0"/>
    <x v="0"/>
    <x v="0"/>
    <x v="0"/>
    <x v="0"/>
    <x v="0"/>
    <x v="0"/>
  </r>
  <r>
    <x v="0"/>
    <x v="9"/>
    <x v="21"/>
    <x v="70"/>
    <x v="1"/>
    <n v="26958.69"/>
    <n v="16765.32"/>
    <n v="43724.009999999995"/>
    <n v="114"/>
    <n v="62000"/>
    <n v="620000"/>
    <n v="0.71"/>
    <x v="0"/>
    <x v="0"/>
    <x v="0"/>
    <x v="0"/>
    <x v="0"/>
    <x v="0"/>
    <x v="0"/>
    <x v="0"/>
    <x v="0"/>
    <x v="0"/>
  </r>
  <r>
    <x v="0"/>
    <x v="9"/>
    <x v="21"/>
    <x v="71"/>
    <x v="1"/>
    <n v="33780.400000000001"/>
    <n v="24887.09"/>
    <n v="58667.490000000005"/>
    <n v="178"/>
    <n v="50623"/>
    <n v="506230"/>
    <n v="1.1599999999999999"/>
    <x v="0"/>
    <x v="0"/>
    <x v="0"/>
    <x v="0"/>
    <x v="0"/>
    <x v="0"/>
    <x v="0"/>
    <x v="0"/>
    <x v="0"/>
    <x v="0"/>
  </r>
  <r>
    <x v="0"/>
    <x v="9"/>
    <x v="21"/>
    <x v="72"/>
    <x v="1"/>
    <n v="26918.92"/>
    <n v="23636.9"/>
    <n v="50555.82"/>
    <n v="157"/>
    <n v="29977"/>
    <n v="299770"/>
    <n v="1.69"/>
    <x v="0"/>
    <x v="0"/>
    <x v="0"/>
    <x v="0"/>
    <x v="0"/>
    <x v="0"/>
    <x v="0"/>
    <x v="0"/>
    <x v="0"/>
    <x v="0"/>
  </r>
  <r>
    <x v="0"/>
    <x v="9"/>
    <x v="21"/>
    <x v="73"/>
    <x v="1"/>
    <n v="20559.509999999998"/>
    <n v="23624.54"/>
    <n v="44184.05"/>
    <n v="136"/>
    <n v="27900"/>
    <n v="279000"/>
    <n v="1.58"/>
    <x v="0"/>
    <x v="0"/>
    <x v="0"/>
    <x v="0"/>
    <x v="0"/>
    <x v="0"/>
    <x v="0"/>
    <x v="0"/>
    <x v="0"/>
    <x v="0"/>
  </r>
  <r>
    <x v="0"/>
    <x v="9"/>
    <x v="21"/>
    <x v="137"/>
    <x v="1"/>
    <n v="22772.49"/>
    <n v="19788.830000000002"/>
    <n v="42561.320000000007"/>
    <n v="126"/>
    <e v="#N/A"/>
    <e v="#N/A"/>
    <n v="0"/>
    <x v="0"/>
    <x v="0"/>
    <x v="0"/>
    <x v="0"/>
    <x v="0"/>
    <x v="0"/>
    <x v="0"/>
    <x v="0"/>
    <x v="0"/>
    <x v="0"/>
  </r>
  <r>
    <x v="0"/>
    <x v="9"/>
    <x v="21"/>
    <x v="142"/>
    <x v="1"/>
    <n v="3136.93"/>
    <n v="3274.3"/>
    <n v="6411.23"/>
    <n v="19"/>
    <e v="#N/A"/>
    <e v="#N/A"/>
    <n v="0"/>
    <x v="0"/>
    <x v="0"/>
    <x v="0"/>
    <x v="0"/>
    <x v="0"/>
    <x v="0"/>
    <x v="0"/>
    <x v="0"/>
    <x v="0"/>
    <x v="0"/>
  </r>
  <r>
    <x v="0"/>
    <x v="9"/>
    <x v="22"/>
    <x v="74"/>
    <x v="1"/>
    <n v="4019.4"/>
    <n v="0"/>
    <n v="4019.4"/>
    <n v="12"/>
    <n v="13423"/>
    <n v="134230"/>
    <n v="0.3"/>
    <x v="0"/>
    <x v="0"/>
    <x v="0"/>
    <x v="0"/>
    <x v="0"/>
    <x v="0"/>
    <x v="0"/>
    <x v="0"/>
    <x v="0"/>
    <x v="0"/>
  </r>
  <r>
    <x v="0"/>
    <x v="9"/>
    <x v="22"/>
    <x v="75"/>
    <x v="1"/>
    <n v="3570.35"/>
    <n v="1732.05"/>
    <n v="5302.4"/>
    <n v="16"/>
    <n v="14477"/>
    <n v="144770"/>
    <n v="0.37"/>
    <x v="0"/>
    <x v="0"/>
    <x v="0"/>
    <x v="0"/>
    <x v="0"/>
    <x v="0"/>
    <x v="0"/>
    <x v="0"/>
    <x v="0"/>
    <x v="0"/>
  </r>
  <r>
    <x v="0"/>
    <x v="9"/>
    <x v="22"/>
    <x v="121"/>
    <x v="1"/>
    <n v="4429.58"/>
    <n v="1377.53"/>
    <n v="5807.11"/>
    <n v="19"/>
    <e v="#N/A"/>
    <e v="#N/A"/>
    <n v="0"/>
    <x v="0"/>
    <x v="0"/>
    <x v="0"/>
    <x v="0"/>
    <x v="0"/>
    <x v="0"/>
    <x v="0"/>
    <x v="0"/>
    <x v="0"/>
    <x v="0"/>
  </r>
  <r>
    <x v="0"/>
    <x v="9"/>
    <x v="23"/>
    <x v="77"/>
    <x v="1"/>
    <n v="0"/>
    <n v="0"/>
    <n v="0"/>
    <n v="0"/>
    <n v="0"/>
    <n v="0"/>
    <n v="0"/>
    <x v="0"/>
    <x v="0"/>
    <x v="0"/>
    <x v="0"/>
    <x v="0"/>
    <x v="0"/>
    <x v="0"/>
    <x v="0"/>
    <x v="0"/>
    <x v="0"/>
  </r>
  <r>
    <x v="0"/>
    <x v="9"/>
    <x v="24"/>
    <x v="78"/>
    <x v="1"/>
    <n v="1148.58"/>
    <n v="419.5"/>
    <n v="1568.08"/>
    <n v="9"/>
    <n v="20677"/>
    <n v="144739"/>
    <n v="0.08"/>
    <x v="0"/>
    <x v="0"/>
    <x v="0"/>
    <x v="0"/>
    <x v="0"/>
    <x v="0"/>
    <x v="0"/>
    <x v="0"/>
    <x v="0"/>
    <x v="0"/>
  </r>
  <r>
    <x v="0"/>
    <x v="9"/>
    <x v="24"/>
    <x v="79"/>
    <x v="1"/>
    <n v="0"/>
    <n v="0"/>
    <n v="0"/>
    <n v="0"/>
    <n v="20150"/>
    <n v="141050"/>
    <n v="0"/>
    <x v="0"/>
    <x v="0"/>
    <x v="0"/>
    <x v="0"/>
    <x v="0"/>
    <x v="0"/>
    <x v="0"/>
    <x v="0"/>
    <x v="0"/>
    <x v="0"/>
  </r>
  <r>
    <x v="0"/>
    <x v="9"/>
    <x v="24"/>
    <x v="81"/>
    <x v="1"/>
    <n v="0"/>
    <n v="0"/>
    <n v="0"/>
    <n v="0"/>
    <n v="18600"/>
    <n v="130200"/>
    <n v="0"/>
    <x v="0"/>
    <x v="0"/>
    <x v="0"/>
    <x v="0"/>
    <x v="0"/>
    <x v="0"/>
    <x v="0"/>
    <x v="0"/>
    <x v="0"/>
    <x v="0"/>
  </r>
  <r>
    <x v="0"/>
    <x v="9"/>
    <x v="24"/>
    <x v="82"/>
    <x v="1"/>
    <n v="252"/>
    <n v="767.7"/>
    <n v="1019.7"/>
    <n v="5"/>
    <n v="18600"/>
    <n v="130200"/>
    <n v="0.05"/>
    <x v="0"/>
    <x v="0"/>
    <x v="0"/>
    <x v="0"/>
    <x v="0"/>
    <x v="0"/>
    <x v="0"/>
    <x v="0"/>
    <x v="0"/>
    <x v="0"/>
  </r>
  <r>
    <x v="0"/>
    <x v="9"/>
    <x v="24"/>
    <x v="122"/>
    <x v="1"/>
    <n v="104.3"/>
    <n v="57.2"/>
    <n v="161.5"/>
    <n v="2"/>
    <e v="#N/A"/>
    <e v="#N/A"/>
    <n v="0"/>
    <x v="0"/>
    <x v="0"/>
    <x v="0"/>
    <x v="0"/>
    <x v="0"/>
    <x v="0"/>
    <x v="0"/>
    <x v="0"/>
    <x v="0"/>
    <x v="0"/>
  </r>
  <r>
    <x v="0"/>
    <x v="9"/>
    <x v="24"/>
    <x v="123"/>
    <x v="1"/>
    <n v="0"/>
    <n v="0"/>
    <n v="0"/>
    <n v="0"/>
    <n v="29977"/>
    <n v="209839"/>
    <n v="0"/>
    <x v="0"/>
    <x v="0"/>
    <x v="0"/>
    <x v="0"/>
    <x v="0"/>
    <x v="0"/>
    <x v="0"/>
    <x v="0"/>
    <x v="0"/>
    <x v="0"/>
  </r>
  <r>
    <x v="0"/>
    <x v="9"/>
    <x v="24"/>
    <x v="10"/>
    <x v="1"/>
    <n v="0"/>
    <n v="0"/>
    <n v="0"/>
    <n v="0"/>
    <n v="44423"/>
    <n v="310961"/>
    <n v="0"/>
    <x v="0"/>
    <x v="0"/>
    <x v="0"/>
    <x v="0"/>
    <x v="0"/>
    <x v="0"/>
    <x v="0"/>
    <x v="0"/>
    <x v="0"/>
    <x v="0"/>
  </r>
  <r>
    <x v="0"/>
    <x v="9"/>
    <x v="24"/>
    <x v="85"/>
    <x v="1"/>
    <n v="769.32"/>
    <n v="334.04"/>
    <n v="1103.3600000000001"/>
    <n v="11"/>
    <n v="0"/>
    <n v="0"/>
    <n v="0"/>
    <x v="0"/>
    <x v="0"/>
    <x v="0"/>
    <x v="0"/>
    <x v="0"/>
    <x v="0"/>
    <x v="0"/>
    <x v="0"/>
    <x v="0"/>
    <x v="0"/>
  </r>
  <r>
    <x v="0"/>
    <x v="9"/>
    <x v="24"/>
    <x v="131"/>
    <x v="1"/>
    <n v="325.8"/>
    <n v="0"/>
    <n v="325.8"/>
    <n v="1"/>
    <e v="#N/A"/>
    <e v="#N/A"/>
    <n v="0"/>
    <x v="0"/>
    <x v="0"/>
    <x v="0"/>
    <x v="0"/>
    <x v="0"/>
    <x v="0"/>
    <x v="0"/>
    <x v="0"/>
    <x v="0"/>
    <x v="0"/>
  </r>
  <r>
    <x v="0"/>
    <x v="9"/>
    <x v="24"/>
    <x v="86"/>
    <x v="1"/>
    <n v="335.78"/>
    <n v="263.12"/>
    <n v="598.9"/>
    <n v="4"/>
    <n v="15500"/>
    <n v="108500"/>
    <n v="0.04"/>
    <x v="0"/>
    <x v="0"/>
    <x v="0"/>
    <x v="0"/>
    <x v="0"/>
    <x v="0"/>
    <x v="0"/>
    <x v="0"/>
    <x v="0"/>
    <x v="0"/>
  </r>
  <r>
    <x v="0"/>
    <x v="9"/>
    <x v="24"/>
    <x v="165"/>
    <x v="1"/>
    <n v="524.70000000000005"/>
    <n v="0"/>
    <n v="524.70000000000005"/>
    <n v="2"/>
    <e v="#N/A"/>
    <e v="#N/A"/>
    <n v="0"/>
    <x v="0"/>
    <x v="0"/>
    <x v="0"/>
    <x v="0"/>
    <x v="0"/>
    <x v="0"/>
    <x v="0"/>
    <x v="0"/>
    <x v="0"/>
    <x v="0"/>
  </r>
  <r>
    <x v="0"/>
    <x v="9"/>
    <x v="24"/>
    <x v="178"/>
    <x v="1"/>
    <n v="219"/>
    <n v="518.04999999999995"/>
    <n v="737.05"/>
    <n v="4"/>
    <e v="#N/A"/>
    <e v="#N/A"/>
    <n v="0"/>
    <x v="0"/>
    <x v="0"/>
    <x v="0"/>
    <x v="0"/>
    <x v="0"/>
    <x v="0"/>
    <x v="0"/>
    <x v="0"/>
    <x v="0"/>
    <x v="0"/>
  </r>
  <r>
    <x v="0"/>
    <x v="9"/>
    <x v="26"/>
    <x v="87"/>
    <x v="1"/>
    <n v="0"/>
    <n v="0"/>
    <n v="0"/>
    <n v="0"/>
    <n v="4650"/>
    <n v="32550"/>
    <n v="0"/>
    <x v="0"/>
    <x v="0"/>
    <x v="0"/>
    <x v="0"/>
    <x v="0"/>
    <x v="0"/>
    <x v="0"/>
    <x v="0"/>
    <x v="0"/>
    <x v="0"/>
  </r>
  <r>
    <x v="0"/>
    <x v="9"/>
    <x v="26"/>
    <x v="88"/>
    <x v="1"/>
    <n v="0"/>
    <n v="0"/>
    <n v="0"/>
    <n v="0"/>
    <n v="4650"/>
    <n v="32550"/>
    <n v="0"/>
    <x v="0"/>
    <x v="0"/>
    <x v="0"/>
    <x v="0"/>
    <x v="0"/>
    <x v="0"/>
    <x v="0"/>
    <x v="0"/>
    <x v="0"/>
    <x v="0"/>
  </r>
  <r>
    <x v="0"/>
    <x v="9"/>
    <x v="27"/>
    <x v="89"/>
    <x v="1"/>
    <n v="0"/>
    <n v="0"/>
    <n v="0"/>
    <n v="0"/>
    <n v="6727"/>
    <n v="47089"/>
    <n v="0"/>
    <x v="0"/>
    <x v="0"/>
    <x v="0"/>
    <x v="0"/>
    <x v="0"/>
    <x v="0"/>
    <x v="0"/>
    <x v="0"/>
    <x v="0"/>
    <x v="0"/>
  </r>
  <r>
    <x v="0"/>
    <x v="9"/>
    <x v="27"/>
    <x v="90"/>
    <x v="1"/>
    <n v="0"/>
    <n v="0"/>
    <n v="0"/>
    <n v="0"/>
    <n v="6727"/>
    <n v="47089"/>
    <n v="0"/>
    <x v="0"/>
    <x v="0"/>
    <x v="0"/>
    <x v="0"/>
    <x v="0"/>
    <x v="0"/>
    <x v="0"/>
    <x v="0"/>
    <x v="0"/>
    <x v="0"/>
  </r>
  <r>
    <x v="0"/>
    <x v="9"/>
    <x v="27"/>
    <x v="91"/>
    <x v="1"/>
    <n v="0"/>
    <n v="0"/>
    <n v="0"/>
    <n v="0"/>
    <n v="6727"/>
    <n v="47089"/>
    <n v="0"/>
    <x v="0"/>
    <x v="0"/>
    <x v="0"/>
    <x v="0"/>
    <x v="0"/>
    <x v="0"/>
    <x v="0"/>
    <x v="0"/>
    <x v="0"/>
    <x v="0"/>
  </r>
  <r>
    <x v="0"/>
    <x v="9"/>
    <x v="28"/>
    <x v="92"/>
    <x v="1"/>
    <n v="34.33"/>
    <n v="402.65"/>
    <n v="436.97999999999996"/>
    <n v="5"/>
    <n v="0"/>
    <n v="0"/>
    <n v="0"/>
    <x v="0"/>
    <x v="0"/>
    <x v="0"/>
    <x v="0"/>
    <x v="0"/>
    <x v="0"/>
    <x v="0"/>
    <x v="0"/>
    <x v="0"/>
    <x v="0"/>
  </r>
  <r>
    <x v="0"/>
    <x v="9"/>
    <x v="36"/>
    <x v="166"/>
    <x v="1"/>
    <n v="0"/>
    <n v="0"/>
    <n v="0"/>
    <n v="0"/>
    <e v="#N/A"/>
    <e v="#N/A"/>
    <n v="0"/>
    <x v="0"/>
    <x v="0"/>
    <x v="0"/>
    <x v="0"/>
    <x v="0"/>
    <x v="0"/>
    <x v="0"/>
    <x v="0"/>
    <x v="0"/>
    <x v="0"/>
  </r>
  <r>
    <x v="0"/>
    <x v="9"/>
    <x v="29"/>
    <x v="93"/>
    <x v="1"/>
    <n v="12467.64"/>
    <n v="18467"/>
    <n v="30934.639999999999"/>
    <n v="113"/>
    <n v="0"/>
    <n v="0"/>
    <n v="0"/>
    <x v="0"/>
    <x v="0"/>
    <x v="0"/>
    <x v="0"/>
    <x v="0"/>
    <x v="0"/>
    <x v="0"/>
    <x v="0"/>
    <x v="0"/>
    <x v="0"/>
  </r>
  <r>
    <x v="0"/>
    <x v="9"/>
    <x v="29"/>
    <x v="94"/>
    <x v="1"/>
    <n v="10245.01"/>
    <n v="10728.76"/>
    <n v="20973.77"/>
    <n v="89"/>
    <n v="0"/>
    <n v="0"/>
    <n v="0"/>
    <x v="0"/>
    <x v="0"/>
    <x v="0"/>
    <x v="0"/>
    <x v="0"/>
    <x v="0"/>
    <x v="0"/>
    <x v="0"/>
    <x v="0"/>
    <x v="0"/>
  </r>
  <r>
    <x v="0"/>
    <x v="9"/>
    <x v="29"/>
    <x v="95"/>
    <x v="1"/>
    <n v="11743.06"/>
    <n v="20872.46"/>
    <n v="32615.519999999997"/>
    <n v="134"/>
    <n v="0"/>
    <n v="0"/>
    <n v="0"/>
    <x v="0"/>
    <x v="0"/>
    <x v="0"/>
    <x v="0"/>
    <x v="0"/>
    <x v="0"/>
    <x v="0"/>
    <x v="0"/>
    <x v="0"/>
    <x v="0"/>
  </r>
  <r>
    <x v="0"/>
    <x v="9"/>
    <x v="29"/>
    <x v="124"/>
    <x v="1"/>
    <n v="39851.11"/>
    <n v="79937.7"/>
    <n v="119788.81"/>
    <n v="379"/>
    <e v="#N/A"/>
    <e v="#N/A"/>
    <n v="0"/>
    <x v="0"/>
    <x v="0"/>
    <x v="0"/>
    <x v="0"/>
    <x v="0"/>
    <x v="0"/>
    <x v="0"/>
    <x v="0"/>
    <x v="0"/>
    <x v="0"/>
  </r>
  <r>
    <x v="0"/>
    <x v="9"/>
    <x v="29"/>
    <x v="96"/>
    <x v="1"/>
    <n v="46488.4"/>
    <n v="44347.71"/>
    <n v="90836.11"/>
    <n v="160"/>
    <n v="0"/>
    <n v="0"/>
    <n v="0"/>
    <x v="0"/>
    <x v="0"/>
    <x v="0"/>
    <x v="0"/>
    <x v="0"/>
    <x v="0"/>
    <x v="0"/>
    <x v="0"/>
    <x v="0"/>
    <x v="0"/>
  </r>
  <r>
    <x v="0"/>
    <x v="9"/>
    <x v="29"/>
    <x v="97"/>
    <x v="1"/>
    <n v="28457.599999999999"/>
    <n v="106952"/>
    <n v="135409.60000000001"/>
    <n v="389"/>
    <n v="17577"/>
    <n v="175770"/>
    <n v="7.7"/>
    <x v="0"/>
    <x v="0"/>
    <x v="0"/>
    <x v="0"/>
    <x v="0"/>
    <x v="0"/>
    <x v="0"/>
    <x v="0"/>
    <x v="0"/>
    <x v="0"/>
  </r>
  <r>
    <x v="0"/>
    <x v="9"/>
    <x v="30"/>
    <x v="99"/>
    <x v="1"/>
    <n v="0"/>
    <n v="0"/>
    <n v="0"/>
    <n v="0"/>
    <n v="16027"/>
    <n v="112189"/>
    <n v="0"/>
    <x v="0"/>
    <x v="0"/>
    <x v="0"/>
    <x v="0"/>
    <x v="0"/>
    <x v="0"/>
    <x v="0"/>
    <x v="0"/>
    <x v="0"/>
    <x v="0"/>
  </r>
  <r>
    <x v="0"/>
    <x v="9"/>
    <x v="30"/>
    <x v="100"/>
    <x v="1"/>
    <n v="0"/>
    <n v="0"/>
    <n v="0"/>
    <n v="0"/>
    <n v="14477"/>
    <n v="101339"/>
    <n v="0"/>
    <x v="0"/>
    <x v="0"/>
    <x v="0"/>
    <x v="0"/>
    <x v="0"/>
    <x v="0"/>
    <x v="0"/>
    <x v="0"/>
    <x v="0"/>
    <x v="0"/>
  </r>
  <r>
    <x v="0"/>
    <x v="9"/>
    <x v="30"/>
    <x v="101"/>
    <x v="1"/>
    <n v="0"/>
    <n v="0"/>
    <n v="0"/>
    <n v="0"/>
    <n v="10323"/>
    <n v="72261"/>
    <n v="0"/>
    <x v="0"/>
    <x v="0"/>
    <x v="0"/>
    <x v="0"/>
    <x v="0"/>
    <x v="0"/>
    <x v="0"/>
    <x v="0"/>
    <x v="0"/>
    <x v="0"/>
  </r>
  <r>
    <x v="0"/>
    <x v="9"/>
    <x v="30"/>
    <x v="102"/>
    <x v="1"/>
    <n v="0"/>
    <n v="0"/>
    <n v="0"/>
    <n v="0"/>
    <n v="0"/>
    <n v="0"/>
    <n v="0"/>
    <x v="0"/>
    <x v="0"/>
    <x v="0"/>
    <x v="0"/>
    <x v="0"/>
    <x v="0"/>
    <x v="0"/>
    <x v="0"/>
    <x v="0"/>
    <x v="0"/>
  </r>
  <r>
    <x v="0"/>
    <x v="9"/>
    <x v="30"/>
    <x v="103"/>
    <x v="1"/>
    <n v="0"/>
    <n v="0"/>
    <n v="0"/>
    <n v="0"/>
    <n v="0"/>
    <n v="0"/>
    <n v="0"/>
    <x v="0"/>
    <x v="0"/>
    <x v="0"/>
    <x v="0"/>
    <x v="0"/>
    <x v="0"/>
    <x v="0"/>
    <x v="0"/>
    <x v="0"/>
    <x v="0"/>
  </r>
  <r>
    <x v="0"/>
    <x v="9"/>
    <x v="30"/>
    <x v="105"/>
    <x v="1"/>
    <n v="1098"/>
    <n v="0"/>
    <n v="1098"/>
    <n v="1"/>
    <n v="0"/>
    <n v="0"/>
    <n v="0"/>
    <x v="0"/>
    <x v="0"/>
    <x v="0"/>
    <x v="0"/>
    <x v="0"/>
    <x v="0"/>
    <x v="0"/>
    <x v="0"/>
    <x v="0"/>
    <x v="0"/>
  </r>
  <r>
    <x v="0"/>
    <x v="9"/>
    <x v="30"/>
    <x v="106"/>
    <x v="1"/>
    <n v="2619.9"/>
    <n v="0"/>
    <n v="2619.9"/>
    <n v="2"/>
    <n v="17050"/>
    <n v="119350"/>
    <n v="0.15"/>
    <x v="0"/>
    <x v="0"/>
    <x v="0"/>
    <x v="0"/>
    <x v="0"/>
    <x v="0"/>
    <x v="0"/>
    <x v="0"/>
    <x v="0"/>
    <x v="0"/>
  </r>
  <r>
    <x v="0"/>
    <x v="9"/>
    <x v="30"/>
    <x v="171"/>
    <x v="1"/>
    <n v="0"/>
    <n v="0"/>
    <n v="0"/>
    <n v="0"/>
    <e v="#N/A"/>
    <e v="#N/A"/>
    <n v="0"/>
    <x v="0"/>
    <x v="0"/>
    <x v="0"/>
    <x v="0"/>
    <x v="0"/>
    <x v="0"/>
    <x v="0"/>
    <x v="0"/>
    <x v="0"/>
    <x v="0"/>
  </r>
  <r>
    <x v="0"/>
    <x v="9"/>
    <x v="31"/>
    <x v="107"/>
    <x v="1"/>
    <n v="11335.11"/>
    <n v="9276.2800000000007"/>
    <n v="20611.39"/>
    <n v="26"/>
    <n v="0"/>
    <n v="0"/>
    <n v="0"/>
    <x v="0"/>
    <x v="0"/>
    <x v="0"/>
    <x v="0"/>
    <x v="0"/>
    <x v="0"/>
    <x v="0"/>
    <x v="0"/>
    <x v="0"/>
    <x v="0"/>
  </r>
  <r>
    <x v="0"/>
    <x v="9"/>
    <x v="31"/>
    <x v="108"/>
    <x v="1"/>
    <n v="1778.26"/>
    <n v="1101.8399999999999"/>
    <n v="2880.1"/>
    <n v="7"/>
    <n v="0"/>
    <n v="0"/>
    <n v="0"/>
    <x v="0"/>
    <x v="0"/>
    <x v="0"/>
    <x v="0"/>
    <x v="0"/>
    <x v="0"/>
    <x v="0"/>
    <x v="0"/>
    <x v="0"/>
    <x v="0"/>
  </r>
  <r>
    <x v="0"/>
    <x v="9"/>
    <x v="31"/>
    <x v="109"/>
    <x v="1"/>
    <n v="4695.5600000000004"/>
    <n v="25253.71"/>
    <n v="29949.27"/>
    <n v="53"/>
    <n v="0"/>
    <n v="0"/>
    <n v="0"/>
    <x v="0"/>
    <x v="0"/>
    <x v="0"/>
    <x v="0"/>
    <x v="0"/>
    <x v="0"/>
    <x v="0"/>
    <x v="0"/>
    <x v="0"/>
    <x v="0"/>
  </r>
  <r>
    <x v="0"/>
    <x v="9"/>
    <x v="31"/>
    <x v="110"/>
    <x v="1"/>
    <n v="10989.41"/>
    <n v="18909.62"/>
    <n v="29899.03"/>
    <n v="45"/>
    <n v="0"/>
    <n v="0"/>
    <n v="0"/>
    <x v="0"/>
    <x v="0"/>
    <x v="0"/>
    <x v="0"/>
    <x v="0"/>
    <x v="0"/>
    <x v="0"/>
    <x v="0"/>
    <x v="0"/>
    <x v="0"/>
  </r>
  <r>
    <x v="0"/>
    <x v="9"/>
    <x v="31"/>
    <x v="111"/>
    <x v="1"/>
    <n v="3500.95"/>
    <n v="14402.03"/>
    <n v="17902.98"/>
    <n v="24"/>
    <n v="0"/>
    <n v="0"/>
    <n v="0"/>
    <x v="0"/>
    <x v="0"/>
    <x v="0"/>
    <x v="0"/>
    <x v="0"/>
    <x v="0"/>
    <x v="0"/>
    <x v="0"/>
    <x v="0"/>
    <x v="0"/>
  </r>
  <r>
    <x v="0"/>
    <x v="9"/>
    <x v="31"/>
    <x v="128"/>
    <x v="1"/>
    <n v="2305.94"/>
    <n v="2258.14"/>
    <n v="4564.08"/>
    <n v="5"/>
    <e v="#N/A"/>
    <e v="#N/A"/>
    <n v="0"/>
    <x v="0"/>
    <x v="0"/>
    <x v="0"/>
    <x v="0"/>
    <x v="0"/>
    <x v="0"/>
    <x v="0"/>
    <x v="0"/>
    <x v="0"/>
    <x v="0"/>
  </r>
  <r>
    <x v="0"/>
    <x v="9"/>
    <x v="31"/>
    <x v="112"/>
    <x v="1"/>
    <n v="2488.38"/>
    <n v="9933.31"/>
    <n v="12421.689999999999"/>
    <n v="19"/>
    <n v="13950"/>
    <n v="139500"/>
    <n v="0.89"/>
    <x v="0"/>
    <x v="0"/>
    <x v="0"/>
    <x v="0"/>
    <x v="0"/>
    <x v="0"/>
    <x v="0"/>
    <x v="0"/>
    <x v="0"/>
    <x v="0"/>
  </r>
  <r>
    <x v="0"/>
    <x v="9"/>
    <x v="32"/>
    <x v="113"/>
    <x v="1"/>
    <n v="0"/>
    <n v="0"/>
    <n v="0"/>
    <n v="0"/>
    <n v="5177"/>
    <n v="36239"/>
    <n v="0"/>
    <x v="0"/>
    <x v="0"/>
    <x v="0"/>
    <x v="0"/>
    <x v="0"/>
    <x v="0"/>
    <x v="0"/>
    <x v="0"/>
    <x v="0"/>
    <x v="0"/>
  </r>
  <r>
    <x v="0"/>
    <x v="9"/>
    <x v="32"/>
    <x v="114"/>
    <x v="1"/>
    <n v="2334.6"/>
    <n v="0"/>
    <n v="2334.6"/>
    <n v="2"/>
    <n v="31000"/>
    <n v="217000"/>
    <n v="0.08"/>
    <x v="0"/>
    <x v="0"/>
    <x v="0"/>
    <x v="0"/>
    <x v="0"/>
    <x v="0"/>
    <x v="0"/>
    <x v="0"/>
    <x v="0"/>
    <x v="0"/>
  </r>
  <r>
    <x v="0"/>
    <x v="9"/>
    <x v="32"/>
    <x v="115"/>
    <x v="1"/>
    <n v="0"/>
    <n v="0"/>
    <n v="0"/>
    <n v="0"/>
    <n v="0"/>
    <n v="0"/>
    <n v="0"/>
    <x v="0"/>
    <x v="0"/>
    <x v="0"/>
    <x v="0"/>
    <x v="0"/>
    <x v="0"/>
    <x v="0"/>
    <x v="0"/>
    <x v="0"/>
    <x v="0"/>
  </r>
  <r>
    <x v="0"/>
    <x v="9"/>
    <x v="32"/>
    <x v="116"/>
    <x v="1"/>
    <n v="0"/>
    <n v="0"/>
    <n v="0"/>
    <n v="0"/>
    <n v="0"/>
    <n v="0"/>
    <n v="0"/>
    <x v="0"/>
    <x v="0"/>
    <x v="0"/>
    <x v="0"/>
    <x v="0"/>
    <x v="0"/>
    <x v="0"/>
    <x v="0"/>
    <x v="0"/>
    <x v="0"/>
  </r>
  <r>
    <x v="0"/>
    <x v="9"/>
    <x v="33"/>
    <x v="117"/>
    <x v="1"/>
    <n v="163.80000000000001"/>
    <n v="0"/>
    <n v="163.80000000000001"/>
    <n v="1"/>
    <n v="0"/>
    <n v="0"/>
    <n v="0"/>
    <x v="0"/>
    <x v="0"/>
    <x v="0"/>
    <x v="0"/>
    <x v="0"/>
    <x v="0"/>
    <x v="0"/>
    <x v="0"/>
    <x v="0"/>
    <x v="0"/>
  </r>
  <r>
    <x v="0"/>
    <x v="9"/>
    <x v="33"/>
    <x v="118"/>
    <x v="1"/>
    <n v="0"/>
    <n v="0"/>
    <n v="0"/>
    <n v="0"/>
    <n v="0"/>
    <n v="0"/>
    <n v="0"/>
    <x v="0"/>
    <x v="0"/>
    <x v="0"/>
    <x v="0"/>
    <x v="0"/>
    <x v="0"/>
    <x v="0"/>
    <x v="0"/>
    <x v="0"/>
    <x v="0"/>
  </r>
  <r>
    <x v="0"/>
    <x v="9"/>
    <x v="33"/>
    <x v="143"/>
    <x v="1"/>
    <n v="0"/>
    <n v="0"/>
    <n v="0"/>
    <n v="0"/>
    <e v="#N/A"/>
    <e v="#N/A"/>
    <n v="0"/>
    <x v="0"/>
    <x v="0"/>
    <x v="0"/>
    <x v="0"/>
    <x v="0"/>
    <x v="0"/>
    <x v="0"/>
    <x v="0"/>
    <x v="0"/>
    <x v="0"/>
  </r>
  <r>
    <x v="0"/>
    <x v="9"/>
    <x v="0"/>
    <x v="0"/>
    <x v="2"/>
    <n v="1248.74"/>
    <n v="1767.3"/>
    <n v="3016.04"/>
    <n v="29"/>
    <n v="24475"/>
    <n v="171325"/>
    <n v="0.12"/>
    <x v="0"/>
    <x v="0"/>
    <x v="0"/>
    <x v="0"/>
    <x v="0"/>
    <x v="0"/>
    <x v="0"/>
    <x v="0"/>
    <x v="0"/>
    <x v="0"/>
  </r>
  <r>
    <x v="0"/>
    <x v="9"/>
    <x v="0"/>
    <x v="1"/>
    <x v="2"/>
    <n v="6138.35"/>
    <n v="7791.17"/>
    <n v="13929.52"/>
    <n v="125"/>
    <n v="24383"/>
    <n v="170681"/>
    <n v="0.56999999999999995"/>
    <x v="0"/>
    <x v="0"/>
    <x v="0"/>
    <x v="0"/>
    <x v="0"/>
    <x v="0"/>
    <x v="0"/>
    <x v="0"/>
    <x v="0"/>
    <x v="0"/>
  </r>
  <r>
    <x v="0"/>
    <x v="9"/>
    <x v="0"/>
    <x v="172"/>
    <x v="2"/>
    <n v="0"/>
    <n v="0"/>
    <n v="0"/>
    <n v="0"/>
    <e v="#N/A"/>
    <e v="#N/A"/>
    <n v="0"/>
    <x v="0"/>
    <x v="0"/>
    <x v="0"/>
    <x v="0"/>
    <x v="0"/>
    <x v="0"/>
    <x v="0"/>
    <x v="0"/>
    <x v="0"/>
    <x v="0"/>
  </r>
  <r>
    <x v="0"/>
    <x v="9"/>
    <x v="0"/>
    <x v="3"/>
    <x v="2"/>
    <n v="0"/>
    <n v="0"/>
    <n v="0"/>
    <n v="0"/>
    <n v="8437"/>
    <n v="59059"/>
    <n v="0"/>
    <x v="0"/>
    <x v="0"/>
    <x v="0"/>
    <x v="0"/>
    <x v="0"/>
    <x v="0"/>
    <x v="0"/>
    <x v="0"/>
    <x v="0"/>
    <x v="0"/>
  </r>
  <r>
    <x v="0"/>
    <x v="9"/>
    <x v="0"/>
    <x v="4"/>
    <x v="2"/>
    <n v="15675.99"/>
    <n v="11820.98"/>
    <n v="27496.97"/>
    <n v="220"/>
    <n v="8437"/>
    <n v="59059"/>
    <n v="3.26"/>
    <x v="0"/>
    <x v="0"/>
    <x v="0"/>
    <x v="0"/>
    <x v="0"/>
    <x v="0"/>
    <x v="0"/>
    <x v="0"/>
    <x v="0"/>
    <x v="0"/>
  </r>
  <r>
    <x v="0"/>
    <x v="9"/>
    <x v="0"/>
    <x v="7"/>
    <x v="2"/>
    <n v="21880.14"/>
    <n v="12878.53"/>
    <n v="34758.67"/>
    <n v="264"/>
    <n v="5821"/>
    <n v="40747"/>
    <n v="5.97"/>
    <x v="0"/>
    <x v="0"/>
    <x v="0"/>
    <x v="0"/>
    <x v="0"/>
    <x v="0"/>
    <x v="0"/>
    <x v="0"/>
    <x v="0"/>
    <x v="0"/>
  </r>
  <r>
    <x v="0"/>
    <x v="9"/>
    <x v="0"/>
    <x v="8"/>
    <x v="2"/>
    <n v="26850.240000000002"/>
    <n v="19968.79"/>
    <n v="46819.03"/>
    <n v="379"/>
    <n v="0"/>
    <n v="0"/>
    <n v="0"/>
    <x v="0"/>
    <x v="0"/>
    <x v="0"/>
    <x v="0"/>
    <x v="0"/>
    <x v="0"/>
    <x v="0"/>
    <x v="0"/>
    <x v="0"/>
    <x v="0"/>
  </r>
  <r>
    <x v="0"/>
    <x v="9"/>
    <x v="0"/>
    <x v="119"/>
    <x v="2"/>
    <n v="3021.88"/>
    <n v="18011.07"/>
    <n v="21032.95"/>
    <n v="203"/>
    <e v="#N/A"/>
    <e v="#N/A"/>
    <n v="0"/>
    <x v="0"/>
    <x v="0"/>
    <x v="0"/>
    <x v="0"/>
    <x v="0"/>
    <x v="0"/>
    <x v="0"/>
    <x v="0"/>
    <x v="0"/>
    <x v="0"/>
  </r>
  <r>
    <x v="0"/>
    <x v="9"/>
    <x v="0"/>
    <x v="134"/>
    <x v="2"/>
    <n v="21066.36"/>
    <n v="15200.09"/>
    <n v="36266.449999999997"/>
    <n v="286"/>
    <e v="#N/A"/>
    <e v="#N/A"/>
    <n v="0"/>
    <x v="0"/>
    <x v="0"/>
    <x v="0"/>
    <x v="0"/>
    <x v="0"/>
    <x v="0"/>
    <x v="0"/>
    <x v="0"/>
    <x v="0"/>
    <x v="0"/>
  </r>
  <r>
    <x v="0"/>
    <x v="9"/>
    <x v="0"/>
    <x v="135"/>
    <x v="2"/>
    <n v="18852.8"/>
    <n v="16921.169999999998"/>
    <n v="35773.97"/>
    <n v="279"/>
    <e v="#N/A"/>
    <e v="#N/A"/>
    <n v="0"/>
    <x v="0"/>
    <x v="0"/>
    <x v="0"/>
    <x v="0"/>
    <x v="0"/>
    <x v="0"/>
    <x v="0"/>
    <x v="0"/>
    <x v="0"/>
    <x v="0"/>
  </r>
  <r>
    <x v="0"/>
    <x v="9"/>
    <x v="0"/>
    <x v="144"/>
    <x v="2"/>
    <n v="15460.19"/>
    <n v="16143.28"/>
    <n v="31603.47"/>
    <n v="270"/>
    <e v="#N/A"/>
    <e v="#N/A"/>
    <n v="0"/>
    <x v="0"/>
    <x v="0"/>
    <x v="0"/>
    <x v="0"/>
    <x v="0"/>
    <x v="0"/>
    <x v="0"/>
    <x v="0"/>
    <x v="0"/>
    <x v="0"/>
  </r>
  <r>
    <x v="0"/>
    <x v="9"/>
    <x v="0"/>
    <x v="173"/>
    <x v="2"/>
    <n v="20231.84"/>
    <n v="13388.54"/>
    <n v="33620.380000000005"/>
    <n v="282"/>
    <e v="#N/A"/>
    <e v="#N/A"/>
    <n v="0"/>
    <x v="0"/>
    <x v="0"/>
    <x v="0"/>
    <x v="0"/>
    <x v="0"/>
    <x v="0"/>
    <x v="0"/>
    <x v="0"/>
    <x v="0"/>
    <x v="0"/>
  </r>
  <r>
    <x v="0"/>
    <x v="9"/>
    <x v="1"/>
    <x v="9"/>
    <x v="2"/>
    <n v="16161.5"/>
    <n v="15837.63"/>
    <n v="31999.129999999997"/>
    <n v="294"/>
    <n v="0"/>
    <n v="0"/>
    <n v="0"/>
    <x v="0"/>
    <x v="0"/>
    <x v="0"/>
    <x v="0"/>
    <x v="0"/>
    <x v="0"/>
    <x v="0"/>
    <x v="0"/>
    <x v="0"/>
    <x v="0"/>
  </r>
  <r>
    <x v="0"/>
    <x v="9"/>
    <x v="1"/>
    <x v="10"/>
    <x v="2"/>
    <n v="10750.88"/>
    <n v="21478.73"/>
    <n v="32229.61"/>
    <n v="236"/>
    <n v="44423"/>
    <n v="310961"/>
    <n v="0.73"/>
    <x v="0"/>
    <x v="0"/>
    <x v="0"/>
    <x v="0"/>
    <x v="0"/>
    <x v="0"/>
    <x v="0"/>
    <x v="0"/>
    <x v="0"/>
    <x v="0"/>
  </r>
  <r>
    <x v="0"/>
    <x v="9"/>
    <x v="1"/>
    <x v="78"/>
    <x v="2"/>
    <n v="0"/>
    <n v="0"/>
    <n v="0"/>
    <n v="0"/>
    <n v="20677"/>
    <n v="144739"/>
    <n v="0"/>
    <x v="0"/>
    <x v="0"/>
    <x v="0"/>
    <x v="0"/>
    <x v="0"/>
    <x v="0"/>
    <x v="0"/>
    <x v="0"/>
    <x v="0"/>
    <x v="0"/>
  </r>
  <r>
    <x v="0"/>
    <x v="9"/>
    <x v="1"/>
    <x v="11"/>
    <x v="2"/>
    <n v="552.6"/>
    <n v="0"/>
    <n v="552.6"/>
    <n v="3"/>
    <n v="31000"/>
    <n v="217000"/>
    <n v="0.02"/>
    <x v="0"/>
    <x v="0"/>
    <x v="0"/>
    <x v="0"/>
    <x v="0"/>
    <x v="0"/>
    <x v="0"/>
    <x v="0"/>
    <x v="0"/>
    <x v="0"/>
  </r>
  <r>
    <x v="0"/>
    <x v="9"/>
    <x v="1"/>
    <x v="12"/>
    <x v="2"/>
    <n v="23941.78"/>
    <n v="12666.01"/>
    <n v="36607.79"/>
    <n v="133"/>
    <n v="0"/>
    <n v="0"/>
    <n v="0"/>
    <x v="0"/>
    <x v="0"/>
    <x v="0"/>
    <x v="0"/>
    <x v="0"/>
    <x v="0"/>
    <x v="0"/>
    <x v="0"/>
    <x v="0"/>
    <x v="0"/>
  </r>
  <r>
    <x v="0"/>
    <x v="9"/>
    <x v="1"/>
    <x v="13"/>
    <x v="2"/>
    <n v="0"/>
    <n v="0"/>
    <n v="0"/>
    <n v="0"/>
    <n v="0"/>
    <n v="0"/>
    <n v="0"/>
    <x v="0"/>
    <x v="0"/>
    <x v="0"/>
    <x v="0"/>
    <x v="0"/>
    <x v="0"/>
    <x v="0"/>
    <x v="0"/>
    <x v="0"/>
    <x v="0"/>
  </r>
  <r>
    <x v="0"/>
    <x v="9"/>
    <x v="1"/>
    <x v="79"/>
    <x v="2"/>
    <n v="0"/>
    <n v="0"/>
    <n v="0"/>
    <n v="0"/>
    <n v="20150"/>
    <n v="141050"/>
    <n v="0"/>
    <x v="0"/>
    <x v="0"/>
    <x v="0"/>
    <x v="0"/>
    <x v="0"/>
    <x v="0"/>
    <x v="0"/>
    <x v="0"/>
    <x v="0"/>
    <x v="0"/>
  </r>
  <r>
    <x v="0"/>
    <x v="9"/>
    <x v="1"/>
    <x v="14"/>
    <x v="2"/>
    <n v="8181.03"/>
    <n v="7417.69"/>
    <n v="15598.72"/>
    <n v="121"/>
    <n v="29977"/>
    <n v="209839"/>
    <n v="0.52"/>
    <x v="0"/>
    <x v="0"/>
    <x v="0"/>
    <x v="0"/>
    <x v="0"/>
    <x v="0"/>
    <x v="0"/>
    <x v="0"/>
    <x v="0"/>
    <x v="0"/>
  </r>
  <r>
    <x v="0"/>
    <x v="9"/>
    <x v="1"/>
    <x v="86"/>
    <x v="2"/>
    <n v="22.08"/>
    <n v="198.72"/>
    <n v="220.8"/>
    <n v="1"/>
    <n v="15500"/>
    <n v="108500"/>
    <n v="0.01"/>
    <x v="0"/>
    <x v="0"/>
    <x v="0"/>
    <x v="0"/>
    <x v="0"/>
    <x v="0"/>
    <x v="0"/>
    <x v="0"/>
    <x v="0"/>
    <x v="0"/>
  </r>
  <r>
    <x v="0"/>
    <x v="9"/>
    <x v="1"/>
    <x v="15"/>
    <x v="2"/>
    <n v="2474.0500000000002"/>
    <n v="3545.33"/>
    <n v="6019.38"/>
    <n v="39"/>
    <n v="0"/>
    <n v="0"/>
    <n v="0"/>
    <x v="0"/>
    <x v="0"/>
    <x v="0"/>
    <x v="0"/>
    <x v="0"/>
    <x v="0"/>
    <x v="0"/>
    <x v="0"/>
    <x v="0"/>
    <x v="0"/>
  </r>
  <r>
    <x v="0"/>
    <x v="9"/>
    <x v="1"/>
    <x v="146"/>
    <x v="2"/>
    <n v="2076.8200000000002"/>
    <n v="1001.33"/>
    <n v="3078.15"/>
    <n v="23"/>
    <e v="#N/A"/>
    <e v="#N/A"/>
    <n v="0"/>
    <x v="0"/>
    <x v="0"/>
    <x v="0"/>
    <x v="0"/>
    <x v="0"/>
    <x v="0"/>
    <x v="0"/>
    <x v="0"/>
    <x v="0"/>
    <x v="0"/>
  </r>
  <r>
    <x v="0"/>
    <x v="9"/>
    <x v="1"/>
    <x v="168"/>
    <x v="2"/>
    <n v="201.12"/>
    <n v="416.88"/>
    <n v="618"/>
    <n v="4"/>
    <e v="#N/A"/>
    <e v="#N/A"/>
    <n v="0"/>
    <x v="0"/>
    <x v="0"/>
    <x v="0"/>
    <x v="0"/>
    <x v="0"/>
    <x v="0"/>
    <x v="0"/>
    <x v="0"/>
    <x v="0"/>
    <x v="0"/>
  </r>
  <r>
    <x v="0"/>
    <x v="9"/>
    <x v="1"/>
    <x v="174"/>
    <x v="2"/>
    <n v="0"/>
    <n v="0"/>
    <n v="0"/>
    <n v="0"/>
    <e v="#N/A"/>
    <e v="#N/A"/>
    <n v="0"/>
    <x v="0"/>
    <x v="0"/>
    <x v="0"/>
    <x v="0"/>
    <x v="0"/>
    <x v="0"/>
    <x v="0"/>
    <x v="0"/>
    <x v="0"/>
    <x v="0"/>
  </r>
  <r>
    <x v="0"/>
    <x v="9"/>
    <x v="2"/>
    <x v="16"/>
    <x v="2"/>
    <n v="132771.20000000001"/>
    <n v="185050.9"/>
    <n v="317822.09999999998"/>
    <n v="2251"/>
    <n v="43400"/>
    <n v="303800"/>
    <n v="7.32"/>
    <x v="0"/>
    <x v="0"/>
    <x v="0"/>
    <x v="0"/>
    <x v="0"/>
    <x v="0"/>
    <x v="0"/>
    <x v="0"/>
    <x v="0"/>
    <x v="0"/>
  </r>
  <r>
    <x v="0"/>
    <x v="9"/>
    <x v="2"/>
    <x v="17"/>
    <x v="2"/>
    <n v="66397.66"/>
    <n v="138692.5"/>
    <n v="205090.16"/>
    <n v="1677"/>
    <n v="39277"/>
    <n v="274939"/>
    <n v="5.22"/>
    <x v="0"/>
    <x v="0"/>
    <x v="0"/>
    <x v="0"/>
    <x v="0"/>
    <x v="0"/>
    <x v="0"/>
    <x v="0"/>
    <x v="0"/>
    <x v="0"/>
  </r>
  <r>
    <x v="0"/>
    <x v="9"/>
    <x v="2"/>
    <x v="18"/>
    <x v="2"/>
    <n v="81241.94"/>
    <n v="164807.9"/>
    <n v="246049.84"/>
    <n v="1784"/>
    <n v="0"/>
    <n v="0"/>
    <n v="0"/>
    <x v="0"/>
    <x v="0"/>
    <x v="0"/>
    <x v="0"/>
    <x v="0"/>
    <x v="0"/>
    <x v="0"/>
    <x v="0"/>
    <x v="0"/>
    <x v="0"/>
  </r>
  <r>
    <x v="0"/>
    <x v="9"/>
    <x v="3"/>
    <x v="19"/>
    <x v="2"/>
    <n v="9825.7800000000007"/>
    <n v="17136.59"/>
    <n v="26962.370000000003"/>
    <n v="221"/>
    <n v="31000"/>
    <n v="310000"/>
    <n v="0.87"/>
    <x v="0"/>
    <x v="0"/>
    <x v="0"/>
    <x v="0"/>
    <x v="0"/>
    <x v="0"/>
    <x v="0"/>
    <x v="0"/>
    <x v="0"/>
    <x v="0"/>
  </r>
  <r>
    <x v="0"/>
    <x v="9"/>
    <x v="3"/>
    <x v="20"/>
    <x v="2"/>
    <n v="2820.36"/>
    <n v="1307.6300000000001"/>
    <n v="4127.99"/>
    <n v="54"/>
    <n v="0"/>
    <n v="0"/>
    <n v="0"/>
    <x v="0"/>
    <x v="0"/>
    <x v="0"/>
    <x v="0"/>
    <x v="0"/>
    <x v="0"/>
    <x v="0"/>
    <x v="0"/>
    <x v="0"/>
    <x v="0"/>
  </r>
  <r>
    <x v="0"/>
    <x v="9"/>
    <x v="3"/>
    <x v="21"/>
    <x v="2"/>
    <n v="38010.03"/>
    <n v="73646.009999999995"/>
    <n v="111656.04"/>
    <n v="881"/>
    <n v="62000"/>
    <n v="620000"/>
    <n v="1.8"/>
    <x v="0"/>
    <x v="0"/>
    <x v="0"/>
    <x v="0"/>
    <x v="0"/>
    <x v="0"/>
    <x v="0"/>
    <x v="0"/>
    <x v="0"/>
    <x v="0"/>
  </r>
  <r>
    <x v="0"/>
    <x v="9"/>
    <x v="3"/>
    <x v="147"/>
    <x v="2"/>
    <n v="2393.4299999999998"/>
    <n v="982.22"/>
    <n v="3375.6499999999996"/>
    <n v="27"/>
    <e v="#N/A"/>
    <e v="#N/A"/>
    <n v="0"/>
    <x v="0"/>
    <x v="0"/>
    <x v="0"/>
    <x v="0"/>
    <x v="0"/>
    <x v="0"/>
    <x v="0"/>
    <x v="0"/>
    <x v="0"/>
    <x v="0"/>
  </r>
  <r>
    <x v="0"/>
    <x v="9"/>
    <x v="4"/>
    <x v="23"/>
    <x v="2"/>
    <n v="0"/>
    <n v="0"/>
    <n v="0"/>
    <n v="0"/>
    <n v="12710"/>
    <n v="88970"/>
    <n v="0"/>
    <x v="0"/>
    <x v="0"/>
    <x v="0"/>
    <x v="0"/>
    <x v="0"/>
    <x v="0"/>
    <x v="0"/>
    <x v="0"/>
    <x v="0"/>
    <x v="0"/>
  </r>
  <r>
    <x v="0"/>
    <x v="9"/>
    <x v="4"/>
    <x v="24"/>
    <x v="2"/>
    <n v="0"/>
    <n v="0"/>
    <n v="0"/>
    <n v="0"/>
    <n v="11377"/>
    <n v="79639"/>
    <n v="0"/>
    <x v="0"/>
    <x v="0"/>
    <x v="0"/>
    <x v="0"/>
    <x v="0"/>
    <x v="0"/>
    <x v="0"/>
    <x v="0"/>
    <x v="0"/>
    <x v="0"/>
  </r>
  <r>
    <x v="0"/>
    <x v="9"/>
    <x v="4"/>
    <x v="154"/>
    <x v="2"/>
    <n v="0"/>
    <n v="0"/>
    <n v="0"/>
    <n v="0"/>
    <e v="#N/A"/>
    <e v="#N/A"/>
    <n v="0"/>
    <x v="0"/>
    <x v="0"/>
    <x v="0"/>
    <x v="0"/>
    <x v="0"/>
    <x v="0"/>
    <x v="0"/>
    <x v="0"/>
    <x v="0"/>
    <x v="0"/>
  </r>
  <r>
    <x v="0"/>
    <x v="9"/>
    <x v="4"/>
    <x v="155"/>
    <x v="2"/>
    <n v="0"/>
    <n v="0"/>
    <n v="0"/>
    <n v="0"/>
    <e v="#N/A"/>
    <e v="#N/A"/>
    <n v="0"/>
    <x v="0"/>
    <x v="0"/>
    <x v="0"/>
    <x v="0"/>
    <x v="0"/>
    <x v="0"/>
    <x v="0"/>
    <x v="0"/>
    <x v="0"/>
    <x v="0"/>
  </r>
  <r>
    <x v="0"/>
    <x v="9"/>
    <x v="4"/>
    <x v="120"/>
    <x v="2"/>
    <n v="0"/>
    <n v="0"/>
    <n v="0"/>
    <n v="0"/>
    <e v="#N/A"/>
    <e v="#N/A"/>
    <n v="0"/>
    <x v="0"/>
    <x v="0"/>
    <x v="0"/>
    <x v="0"/>
    <x v="0"/>
    <x v="0"/>
    <x v="0"/>
    <x v="0"/>
    <x v="0"/>
    <x v="0"/>
  </r>
  <r>
    <x v="0"/>
    <x v="9"/>
    <x v="4"/>
    <x v="148"/>
    <x v="2"/>
    <n v="0"/>
    <n v="0"/>
    <n v="0"/>
    <n v="0"/>
    <e v="#N/A"/>
    <e v="#N/A"/>
    <n v="0"/>
    <x v="0"/>
    <x v="0"/>
    <x v="0"/>
    <x v="0"/>
    <x v="0"/>
    <x v="0"/>
    <x v="0"/>
    <x v="0"/>
    <x v="0"/>
    <x v="0"/>
  </r>
  <r>
    <x v="0"/>
    <x v="9"/>
    <x v="4"/>
    <x v="136"/>
    <x v="2"/>
    <n v="0"/>
    <n v="0"/>
    <n v="0"/>
    <n v="0"/>
    <e v="#N/A"/>
    <e v="#N/A"/>
    <n v="0"/>
    <x v="0"/>
    <x v="0"/>
    <x v="0"/>
    <x v="0"/>
    <x v="0"/>
    <x v="0"/>
    <x v="0"/>
    <x v="0"/>
    <x v="0"/>
    <x v="0"/>
  </r>
  <r>
    <x v="0"/>
    <x v="9"/>
    <x v="4"/>
    <x v="156"/>
    <x v="2"/>
    <n v="0"/>
    <n v="0"/>
    <n v="0"/>
    <n v="0"/>
    <e v="#N/A"/>
    <e v="#N/A"/>
    <n v="0"/>
    <x v="0"/>
    <x v="0"/>
    <x v="0"/>
    <x v="0"/>
    <x v="0"/>
    <x v="0"/>
    <x v="0"/>
    <x v="0"/>
    <x v="0"/>
    <x v="0"/>
  </r>
  <r>
    <x v="0"/>
    <x v="9"/>
    <x v="4"/>
    <x v="157"/>
    <x v="2"/>
    <n v="0"/>
    <n v="0"/>
    <n v="0"/>
    <n v="0"/>
    <e v="#N/A"/>
    <e v="#N/A"/>
    <n v="0"/>
    <x v="0"/>
    <x v="0"/>
    <x v="0"/>
    <x v="0"/>
    <x v="0"/>
    <x v="0"/>
    <x v="0"/>
    <x v="0"/>
    <x v="0"/>
    <x v="0"/>
  </r>
  <r>
    <x v="0"/>
    <x v="9"/>
    <x v="4"/>
    <x v="158"/>
    <x v="2"/>
    <n v="0"/>
    <n v="0"/>
    <n v="0"/>
    <n v="0"/>
    <e v="#N/A"/>
    <e v="#N/A"/>
    <n v="0"/>
    <x v="0"/>
    <x v="0"/>
    <x v="0"/>
    <x v="0"/>
    <x v="0"/>
    <x v="0"/>
    <x v="0"/>
    <x v="0"/>
    <x v="0"/>
    <x v="0"/>
  </r>
  <r>
    <x v="0"/>
    <x v="9"/>
    <x v="4"/>
    <x v="159"/>
    <x v="2"/>
    <n v="0"/>
    <n v="0"/>
    <n v="0"/>
    <n v="0"/>
    <e v="#N/A"/>
    <e v="#N/A"/>
    <n v="0"/>
    <x v="0"/>
    <x v="0"/>
    <x v="0"/>
    <x v="0"/>
    <x v="0"/>
    <x v="0"/>
    <x v="0"/>
    <x v="0"/>
    <x v="0"/>
    <x v="0"/>
  </r>
  <r>
    <x v="0"/>
    <x v="9"/>
    <x v="4"/>
    <x v="160"/>
    <x v="2"/>
    <n v="0"/>
    <n v="0"/>
    <n v="0"/>
    <n v="0"/>
    <e v="#N/A"/>
    <e v="#N/A"/>
    <n v="0"/>
    <x v="0"/>
    <x v="0"/>
    <x v="0"/>
    <x v="0"/>
    <x v="0"/>
    <x v="0"/>
    <x v="0"/>
    <x v="0"/>
    <x v="0"/>
    <x v="0"/>
  </r>
  <r>
    <x v="0"/>
    <x v="9"/>
    <x v="4"/>
    <x v="169"/>
    <x v="2"/>
    <n v="0"/>
    <n v="0"/>
    <n v="0"/>
    <n v="0"/>
    <e v="#N/A"/>
    <e v="#N/A"/>
    <n v="0"/>
    <x v="0"/>
    <x v="0"/>
    <x v="0"/>
    <x v="0"/>
    <x v="0"/>
    <x v="0"/>
    <x v="0"/>
    <x v="0"/>
    <x v="0"/>
    <x v="0"/>
  </r>
  <r>
    <x v="0"/>
    <x v="9"/>
    <x v="4"/>
    <x v="175"/>
    <x v="2"/>
    <n v="0"/>
    <n v="0"/>
    <n v="0"/>
    <n v="0"/>
    <e v="#N/A"/>
    <e v="#N/A"/>
    <n v="0"/>
    <x v="0"/>
    <x v="0"/>
    <x v="0"/>
    <x v="0"/>
    <x v="0"/>
    <x v="0"/>
    <x v="0"/>
    <x v="0"/>
    <x v="0"/>
    <x v="0"/>
  </r>
  <r>
    <x v="0"/>
    <x v="9"/>
    <x v="5"/>
    <x v="25"/>
    <x v="2"/>
    <n v="131.4"/>
    <n v="0"/>
    <n v="131.4"/>
    <n v="2"/>
    <n v="0"/>
    <n v="0"/>
    <n v="0"/>
    <x v="0"/>
    <x v="0"/>
    <x v="0"/>
    <x v="0"/>
    <x v="0"/>
    <x v="0"/>
    <x v="0"/>
    <x v="0"/>
    <x v="0"/>
    <x v="0"/>
  </r>
  <r>
    <x v="0"/>
    <x v="9"/>
    <x v="5"/>
    <x v="26"/>
    <x v="2"/>
    <n v="0"/>
    <n v="0"/>
    <n v="0"/>
    <n v="0"/>
    <n v="0"/>
    <n v="0"/>
    <n v="0"/>
    <x v="0"/>
    <x v="0"/>
    <x v="0"/>
    <x v="0"/>
    <x v="0"/>
    <x v="0"/>
    <x v="0"/>
    <x v="0"/>
    <x v="0"/>
    <x v="0"/>
  </r>
  <r>
    <x v="0"/>
    <x v="9"/>
    <x v="5"/>
    <x v="27"/>
    <x v="2"/>
    <n v="65.7"/>
    <n v="53.95"/>
    <n v="119.65"/>
    <n v="2"/>
    <n v="16523"/>
    <n v="165230"/>
    <n v="0.01"/>
    <x v="0"/>
    <x v="0"/>
    <x v="0"/>
    <x v="0"/>
    <x v="0"/>
    <x v="0"/>
    <x v="0"/>
    <x v="0"/>
    <x v="0"/>
    <x v="0"/>
  </r>
  <r>
    <x v="0"/>
    <x v="9"/>
    <x v="5"/>
    <x v="29"/>
    <x v="2"/>
    <n v="65.7"/>
    <n v="393.6"/>
    <n v="459.3"/>
    <n v="5"/>
    <n v="0"/>
    <n v="0"/>
    <n v="0"/>
    <x v="0"/>
    <x v="0"/>
    <x v="0"/>
    <x v="0"/>
    <x v="0"/>
    <x v="0"/>
    <x v="0"/>
    <x v="0"/>
    <x v="0"/>
    <x v="0"/>
  </r>
  <r>
    <x v="0"/>
    <x v="9"/>
    <x v="6"/>
    <x v="30"/>
    <x v="2"/>
    <n v="3939.83"/>
    <n v="21274.06"/>
    <n v="25213.89"/>
    <n v="218"/>
    <n v="0"/>
    <n v="0"/>
    <n v="0"/>
    <x v="0"/>
    <x v="0"/>
    <x v="0"/>
    <x v="0"/>
    <x v="0"/>
    <x v="0"/>
    <x v="0"/>
    <x v="0"/>
    <x v="0"/>
    <x v="0"/>
  </r>
  <r>
    <x v="0"/>
    <x v="9"/>
    <x v="6"/>
    <x v="31"/>
    <x v="2"/>
    <n v="25792.86"/>
    <n v="58156.35"/>
    <n v="83949.209999999992"/>
    <n v="616"/>
    <n v="34100"/>
    <n v="238700"/>
    <n v="2.46"/>
    <x v="0"/>
    <x v="0"/>
    <x v="0"/>
    <x v="0"/>
    <x v="0"/>
    <x v="0"/>
    <x v="0"/>
    <x v="0"/>
    <x v="0"/>
    <x v="0"/>
  </r>
  <r>
    <x v="0"/>
    <x v="9"/>
    <x v="6"/>
    <x v="32"/>
    <x v="2"/>
    <n v="5477.77"/>
    <n v="3345.48"/>
    <n v="8823.25"/>
    <n v="58"/>
    <n v="17577"/>
    <n v="123039"/>
    <n v="0.5"/>
    <x v="0"/>
    <x v="0"/>
    <x v="0"/>
    <x v="0"/>
    <x v="0"/>
    <x v="0"/>
    <x v="0"/>
    <x v="0"/>
    <x v="0"/>
    <x v="0"/>
  </r>
  <r>
    <x v="0"/>
    <x v="9"/>
    <x v="6"/>
    <x v="33"/>
    <x v="2"/>
    <n v="5045.01"/>
    <n v="3527.62"/>
    <n v="8572.630000000001"/>
    <n v="60"/>
    <n v="0"/>
    <n v="0"/>
    <n v="0"/>
    <x v="0"/>
    <x v="0"/>
    <x v="0"/>
    <x v="0"/>
    <x v="0"/>
    <x v="0"/>
    <x v="0"/>
    <x v="0"/>
    <x v="0"/>
    <x v="0"/>
  </r>
  <r>
    <x v="0"/>
    <x v="9"/>
    <x v="6"/>
    <x v="140"/>
    <x v="2"/>
    <n v="65.7"/>
    <n v="0"/>
    <n v="65.7"/>
    <n v="1"/>
    <e v="#N/A"/>
    <e v="#N/A"/>
    <n v="0"/>
    <x v="0"/>
    <x v="0"/>
    <x v="0"/>
    <x v="0"/>
    <x v="0"/>
    <x v="0"/>
    <x v="0"/>
    <x v="0"/>
    <x v="0"/>
    <x v="0"/>
  </r>
  <r>
    <x v="0"/>
    <x v="9"/>
    <x v="7"/>
    <x v="34"/>
    <x v="2"/>
    <n v="25034.69"/>
    <n v="35332.97"/>
    <n v="60367.66"/>
    <n v="469"/>
    <n v="67177"/>
    <n v="470239"/>
    <n v="0.9"/>
    <x v="0"/>
    <x v="0"/>
    <x v="0"/>
    <x v="0"/>
    <x v="0"/>
    <x v="0"/>
    <x v="0"/>
    <x v="0"/>
    <x v="0"/>
    <x v="0"/>
  </r>
  <r>
    <x v="0"/>
    <x v="9"/>
    <x v="8"/>
    <x v="35"/>
    <x v="2"/>
    <n v="5281.11"/>
    <n v="6919.98"/>
    <n v="12201.09"/>
    <n v="65"/>
    <n v="0"/>
    <n v="0"/>
    <n v="0"/>
    <x v="0"/>
    <x v="0"/>
    <x v="0"/>
    <x v="0"/>
    <x v="0"/>
    <x v="0"/>
    <x v="0"/>
    <x v="0"/>
    <x v="0"/>
    <x v="0"/>
  </r>
  <r>
    <x v="0"/>
    <x v="9"/>
    <x v="8"/>
    <x v="36"/>
    <x v="2"/>
    <n v="30309.19"/>
    <n v="31506.86"/>
    <n v="61816.05"/>
    <n v="442"/>
    <n v="0"/>
    <n v="0"/>
    <n v="0"/>
    <x v="0"/>
    <x v="0"/>
    <x v="0"/>
    <x v="0"/>
    <x v="0"/>
    <x v="0"/>
    <x v="0"/>
    <x v="0"/>
    <x v="0"/>
    <x v="0"/>
  </r>
  <r>
    <x v="0"/>
    <x v="9"/>
    <x v="8"/>
    <x v="161"/>
    <x v="2"/>
    <n v="22466.560000000001"/>
    <n v="36857.86"/>
    <n v="59324.42"/>
    <n v="318"/>
    <e v="#N/A"/>
    <e v="#N/A"/>
    <n v="0"/>
    <x v="0"/>
    <x v="0"/>
    <x v="0"/>
    <x v="0"/>
    <x v="0"/>
    <x v="0"/>
    <x v="0"/>
    <x v="0"/>
    <x v="0"/>
    <x v="0"/>
  </r>
  <r>
    <x v="0"/>
    <x v="9"/>
    <x v="37"/>
    <x v="176"/>
    <x v="2"/>
    <n v="0"/>
    <n v="0"/>
    <n v="0"/>
    <n v="0"/>
    <e v="#N/A"/>
    <e v="#N/A"/>
    <n v="0"/>
    <x v="0"/>
    <x v="0"/>
    <x v="0"/>
    <x v="0"/>
    <x v="0"/>
    <x v="0"/>
    <x v="0"/>
    <x v="0"/>
    <x v="0"/>
    <x v="0"/>
  </r>
  <r>
    <x v="0"/>
    <x v="9"/>
    <x v="37"/>
    <x v="177"/>
    <x v="2"/>
    <n v="0"/>
    <n v="0"/>
    <n v="0"/>
    <n v="0"/>
    <e v="#N/A"/>
    <e v="#N/A"/>
    <n v="0"/>
    <x v="0"/>
    <x v="0"/>
    <x v="0"/>
    <x v="0"/>
    <x v="0"/>
    <x v="0"/>
    <x v="0"/>
    <x v="0"/>
    <x v="0"/>
    <x v="0"/>
  </r>
  <r>
    <x v="0"/>
    <x v="9"/>
    <x v="9"/>
    <x v="37"/>
    <x v="2"/>
    <n v="2863.9"/>
    <n v="853.63"/>
    <n v="3717.53"/>
    <n v="26"/>
    <n v="32023"/>
    <n v="224161"/>
    <n v="0.12"/>
    <x v="0"/>
    <x v="0"/>
    <x v="0"/>
    <x v="0"/>
    <x v="0"/>
    <x v="0"/>
    <x v="0"/>
    <x v="0"/>
    <x v="0"/>
    <x v="0"/>
  </r>
  <r>
    <x v="0"/>
    <x v="9"/>
    <x v="9"/>
    <x v="38"/>
    <x v="2"/>
    <n v="0"/>
    <n v="0"/>
    <n v="0"/>
    <n v="0"/>
    <n v="0"/>
    <n v="0"/>
    <n v="0"/>
    <x v="0"/>
    <x v="0"/>
    <x v="0"/>
    <x v="0"/>
    <x v="0"/>
    <x v="0"/>
    <x v="0"/>
    <x v="0"/>
    <x v="0"/>
    <x v="0"/>
  </r>
  <r>
    <x v="0"/>
    <x v="9"/>
    <x v="9"/>
    <x v="39"/>
    <x v="2"/>
    <n v="10280.27"/>
    <n v="9297.73"/>
    <n v="19578"/>
    <n v="160"/>
    <n v="18352"/>
    <n v="128464"/>
    <n v="1.07"/>
    <x v="0"/>
    <x v="0"/>
    <x v="0"/>
    <x v="0"/>
    <x v="0"/>
    <x v="0"/>
    <x v="0"/>
    <x v="0"/>
    <x v="0"/>
    <x v="0"/>
  </r>
  <r>
    <x v="0"/>
    <x v="9"/>
    <x v="9"/>
    <x v="40"/>
    <x v="2"/>
    <n v="8141.64"/>
    <n v="9374.1"/>
    <n v="17515.740000000002"/>
    <n v="78"/>
    <n v="28923"/>
    <n v="202461"/>
    <n v="0.61"/>
    <x v="0"/>
    <x v="0"/>
    <x v="0"/>
    <x v="0"/>
    <x v="0"/>
    <x v="0"/>
    <x v="0"/>
    <x v="0"/>
    <x v="0"/>
    <x v="0"/>
  </r>
  <r>
    <x v="0"/>
    <x v="9"/>
    <x v="9"/>
    <x v="41"/>
    <x v="2"/>
    <n v="7297.65"/>
    <n v="1176.51"/>
    <n v="8474.16"/>
    <n v="71"/>
    <n v="0"/>
    <n v="0"/>
    <n v="0"/>
    <x v="0"/>
    <x v="0"/>
    <x v="0"/>
    <x v="0"/>
    <x v="0"/>
    <x v="0"/>
    <x v="0"/>
    <x v="0"/>
    <x v="0"/>
    <x v="0"/>
  </r>
  <r>
    <x v="0"/>
    <x v="9"/>
    <x v="10"/>
    <x v="42"/>
    <x v="2"/>
    <n v="2340.61"/>
    <n v="1052.69"/>
    <n v="3393.3"/>
    <n v="20"/>
    <n v="0"/>
    <n v="0"/>
    <n v="0"/>
    <x v="0"/>
    <x v="0"/>
    <x v="0"/>
    <x v="0"/>
    <x v="0"/>
    <x v="0"/>
    <x v="0"/>
    <x v="0"/>
    <x v="0"/>
    <x v="0"/>
  </r>
  <r>
    <x v="0"/>
    <x v="9"/>
    <x v="10"/>
    <x v="43"/>
    <x v="2"/>
    <n v="12550.51"/>
    <n v="6420.42"/>
    <n v="18970.93"/>
    <n v="126"/>
    <n v="0"/>
    <n v="0"/>
    <n v="0"/>
    <x v="0"/>
    <x v="0"/>
    <x v="0"/>
    <x v="0"/>
    <x v="0"/>
    <x v="0"/>
    <x v="0"/>
    <x v="0"/>
    <x v="0"/>
    <x v="0"/>
  </r>
  <r>
    <x v="0"/>
    <x v="9"/>
    <x v="10"/>
    <x v="44"/>
    <x v="2"/>
    <n v="2691.18"/>
    <n v="1359.52"/>
    <n v="4050.7"/>
    <n v="36"/>
    <n v="23777"/>
    <n v="237770"/>
    <n v="0.17"/>
    <x v="0"/>
    <x v="0"/>
    <x v="0"/>
    <x v="0"/>
    <x v="0"/>
    <x v="0"/>
    <x v="0"/>
    <x v="0"/>
    <x v="0"/>
    <x v="0"/>
  </r>
  <r>
    <x v="0"/>
    <x v="9"/>
    <x v="10"/>
    <x v="45"/>
    <x v="2"/>
    <n v="7132.25"/>
    <n v="1759.45"/>
    <n v="8891.7000000000007"/>
    <n v="72"/>
    <n v="0"/>
    <n v="0"/>
    <n v="0"/>
    <x v="0"/>
    <x v="0"/>
    <x v="0"/>
    <x v="0"/>
    <x v="0"/>
    <x v="0"/>
    <x v="0"/>
    <x v="0"/>
    <x v="0"/>
    <x v="0"/>
  </r>
  <r>
    <x v="0"/>
    <x v="9"/>
    <x v="10"/>
    <x v="46"/>
    <x v="2"/>
    <n v="10503.9"/>
    <n v="2610.29"/>
    <n v="13114.189999999999"/>
    <n v="123"/>
    <n v="0"/>
    <n v="0"/>
    <n v="0"/>
    <x v="0"/>
    <x v="0"/>
    <x v="0"/>
    <x v="0"/>
    <x v="0"/>
    <x v="0"/>
    <x v="0"/>
    <x v="0"/>
    <x v="0"/>
    <x v="0"/>
  </r>
  <r>
    <x v="0"/>
    <x v="9"/>
    <x v="10"/>
    <x v="47"/>
    <x v="2"/>
    <n v="3628.49"/>
    <n v="4047.34"/>
    <n v="7675.83"/>
    <n v="59"/>
    <n v="0"/>
    <n v="0"/>
    <n v="0"/>
    <x v="0"/>
    <x v="0"/>
    <x v="0"/>
    <x v="0"/>
    <x v="0"/>
    <x v="0"/>
    <x v="0"/>
    <x v="0"/>
    <x v="0"/>
    <x v="0"/>
  </r>
  <r>
    <x v="0"/>
    <x v="9"/>
    <x v="10"/>
    <x v="48"/>
    <x v="2"/>
    <n v="2492.71"/>
    <n v="2482.54"/>
    <n v="4975.25"/>
    <n v="36"/>
    <n v="33077"/>
    <n v="330770"/>
    <n v="0.15"/>
    <x v="0"/>
    <x v="0"/>
    <x v="0"/>
    <x v="0"/>
    <x v="0"/>
    <x v="0"/>
    <x v="0"/>
    <x v="0"/>
    <x v="0"/>
    <x v="0"/>
  </r>
  <r>
    <x v="0"/>
    <x v="9"/>
    <x v="10"/>
    <x v="49"/>
    <x v="2"/>
    <n v="6995.72"/>
    <n v="401.95"/>
    <n v="7397.67"/>
    <n v="30"/>
    <n v="67177"/>
    <n v="671770"/>
    <n v="0.11"/>
    <x v="0"/>
    <x v="0"/>
    <x v="0"/>
    <x v="0"/>
    <x v="0"/>
    <x v="0"/>
    <x v="0"/>
    <x v="0"/>
    <x v="0"/>
    <x v="0"/>
  </r>
  <r>
    <x v="0"/>
    <x v="9"/>
    <x v="10"/>
    <x v="50"/>
    <x v="2"/>
    <n v="2837.3"/>
    <n v="372.97"/>
    <n v="3210.2700000000004"/>
    <n v="29"/>
    <n v="36177"/>
    <n v="361770"/>
    <n v="0.09"/>
    <x v="0"/>
    <x v="0"/>
    <x v="0"/>
    <x v="0"/>
    <x v="0"/>
    <x v="0"/>
    <x v="0"/>
    <x v="0"/>
    <x v="0"/>
    <x v="0"/>
  </r>
  <r>
    <x v="0"/>
    <x v="9"/>
    <x v="10"/>
    <x v="51"/>
    <x v="2"/>
    <n v="0"/>
    <n v="0"/>
    <n v="0"/>
    <n v="0"/>
    <n v="14477"/>
    <n v="144770"/>
    <n v="0"/>
    <x v="0"/>
    <x v="0"/>
    <x v="0"/>
    <x v="0"/>
    <x v="0"/>
    <x v="0"/>
    <x v="0"/>
    <x v="0"/>
    <x v="0"/>
    <x v="0"/>
  </r>
  <r>
    <x v="0"/>
    <x v="9"/>
    <x v="11"/>
    <x v="52"/>
    <x v="2"/>
    <n v="967.09"/>
    <n v="3818.74"/>
    <n v="4785.83"/>
    <n v="25"/>
    <n v="0"/>
    <n v="0"/>
    <n v="0"/>
    <x v="0"/>
    <x v="0"/>
    <x v="0"/>
    <x v="0"/>
    <x v="0"/>
    <x v="0"/>
    <x v="0"/>
    <x v="0"/>
    <x v="0"/>
    <x v="0"/>
  </r>
  <r>
    <x v="0"/>
    <x v="9"/>
    <x v="12"/>
    <x v="53"/>
    <x v="2"/>
    <n v="116.4"/>
    <n v="850.8"/>
    <n v="967.19999999999993"/>
    <n v="6"/>
    <n v="0"/>
    <n v="0"/>
    <n v="0"/>
    <x v="0"/>
    <x v="0"/>
    <x v="0"/>
    <x v="0"/>
    <x v="0"/>
    <x v="0"/>
    <x v="0"/>
    <x v="0"/>
    <x v="0"/>
    <x v="0"/>
  </r>
  <r>
    <x v="0"/>
    <x v="9"/>
    <x v="12"/>
    <x v="55"/>
    <x v="2"/>
    <n v="0"/>
    <n v="0"/>
    <n v="0"/>
    <n v="0"/>
    <n v="0"/>
    <n v="0"/>
    <n v="0"/>
    <x v="0"/>
    <x v="0"/>
    <x v="0"/>
    <x v="0"/>
    <x v="0"/>
    <x v="0"/>
    <x v="0"/>
    <x v="0"/>
    <x v="0"/>
    <x v="0"/>
  </r>
  <r>
    <x v="0"/>
    <x v="9"/>
    <x v="12"/>
    <x v="170"/>
    <x v="2"/>
    <n v="18663.46"/>
    <n v="6400.22"/>
    <n v="25063.68"/>
    <n v="204"/>
    <e v="#N/A"/>
    <e v="#N/A"/>
    <n v="0"/>
    <x v="0"/>
    <x v="0"/>
    <x v="0"/>
    <x v="0"/>
    <x v="0"/>
    <x v="0"/>
    <x v="0"/>
    <x v="0"/>
    <x v="0"/>
    <x v="0"/>
  </r>
  <r>
    <x v="0"/>
    <x v="9"/>
    <x v="13"/>
    <x v="56"/>
    <x v="2"/>
    <n v="581.4"/>
    <n v="0"/>
    <n v="581.4"/>
    <n v="5"/>
    <n v="0"/>
    <n v="0"/>
    <n v="0"/>
    <x v="0"/>
    <x v="0"/>
    <x v="0"/>
    <x v="0"/>
    <x v="0"/>
    <x v="0"/>
    <x v="0"/>
    <x v="0"/>
    <x v="0"/>
    <x v="0"/>
  </r>
  <r>
    <x v="0"/>
    <x v="9"/>
    <x v="13"/>
    <x v="57"/>
    <x v="2"/>
    <n v="329.3"/>
    <n v="971.25"/>
    <n v="1300.55"/>
    <n v="9"/>
    <n v="24273"/>
    <n v="242730"/>
    <n v="0.05"/>
    <x v="0"/>
    <x v="0"/>
    <x v="0"/>
    <x v="0"/>
    <x v="0"/>
    <x v="0"/>
    <x v="0"/>
    <x v="0"/>
    <x v="0"/>
    <x v="0"/>
  </r>
  <r>
    <x v="0"/>
    <x v="9"/>
    <x v="13"/>
    <x v="58"/>
    <x v="2"/>
    <n v="5926.74"/>
    <n v="2312.79"/>
    <n v="8239.5299999999988"/>
    <n v="65"/>
    <n v="0"/>
    <n v="0"/>
    <n v="0"/>
    <x v="0"/>
    <x v="0"/>
    <x v="0"/>
    <x v="0"/>
    <x v="0"/>
    <x v="0"/>
    <x v="0"/>
    <x v="0"/>
    <x v="0"/>
    <x v="0"/>
  </r>
  <r>
    <x v="0"/>
    <x v="9"/>
    <x v="34"/>
    <x v="129"/>
    <x v="2"/>
    <n v="0"/>
    <n v="0"/>
    <n v="0"/>
    <n v="0"/>
    <e v="#N/A"/>
    <e v="#N/A"/>
    <n v="0"/>
    <x v="0"/>
    <x v="0"/>
    <x v="0"/>
    <x v="0"/>
    <x v="0"/>
    <x v="0"/>
    <x v="0"/>
    <x v="0"/>
    <x v="0"/>
    <x v="0"/>
  </r>
  <r>
    <x v="0"/>
    <x v="9"/>
    <x v="14"/>
    <x v="130"/>
    <x v="2"/>
    <n v="11157.83"/>
    <n v="162385.60000000001"/>
    <n v="173543.43"/>
    <n v="1405"/>
    <e v="#N/A"/>
    <e v="#N/A"/>
    <n v="0"/>
    <x v="0"/>
    <x v="0"/>
    <x v="0"/>
    <x v="0"/>
    <x v="0"/>
    <x v="0"/>
    <x v="0"/>
    <x v="0"/>
    <x v="0"/>
    <x v="0"/>
  </r>
  <r>
    <x v="0"/>
    <x v="9"/>
    <x v="15"/>
    <x v="163"/>
    <x v="2"/>
    <n v="2378.52"/>
    <n v="1825.04"/>
    <n v="4203.5599999999995"/>
    <n v="14"/>
    <e v="#N/A"/>
    <e v="#N/A"/>
    <n v="0"/>
    <x v="0"/>
    <x v="0"/>
    <x v="0"/>
    <x v="0"/>
    <x v="0"/>
    <x v="0"/>
    <x v="0"/>
    <x v="0"/>
    <x v="0"/>
    <x v="0"/>
  </r>
  <r>
    <x v="0"/>
    <x v="9"/>
    <x v="16"/>
    <x v="61"/>
    <x v="2"/>
    <n v="993.16"/>
    <n v="959.64"/>
    <n v="1952.8"/>
    <n v="15"/>
    <n v="0"/>
    <n v="0"/>
    <n v="0"/>
    <x v="0"/>
    <x v="0"/>
    <x v="0"/>
    <x v="0"/>
    <x v="0"/>
    <x v="0"/>
    <x v="0"/>
    <x v="0"/>
    <x v="0"/>
    <x v="0"/>
  </r>
  <r>
    <x v="0"/>
    <x v="9"/>
    <x v="17"/>
    <x v="62"/>
    <x v="2"/>
    <n v="16741.09"/>
    <n v="21592.46"/>
    <n v="38333.550000000003"/>
    <n v="337"/>
    <n v="0"/>
    <n v="0"/>
    <n v="0"/>
    <x v="0"/>
    <x v="0"/>
    <x v="0"/>
    <x v="0"/>
    <x v="0"/>
    <x v="0"/>
    <x v="0"/>
    <x v="0"/>
    <x v="0"/>
    <x v="0"/>
  </r>
  <r>
    <x v="0"/>
    <x v="9"/>
    <x v="17"/>
    <x v="63"/>
    <x v="2"/>
    <n v="9288.8799999999992"/>
    <n v="11546.94"/>
    <n v="20835.82"/>
    <n v="165"/>
    <n v="0"/>
    <n v="0"/>
    <n v="0"/>
    <x v="0"/>
    <x v="0"/>
    <x v="0"/>
    <x v="0"/>
    <x v="0"/>
    <x v="0"/>
    <x v="0"/>
    <x v="0"/>
    <x v="0"/>
    <x v="0"/>
  </r>
  <r>
    <x v="0"/>
    <x v="9"/>
    <x v="18"/>
    <x v="64"/>
    <x v="2"/>
    <n v="25049.15"/>
    <n v="84779.41"/>
    <n v="109828.56"/>
    <n v="924"/>
    <n v="22723"/>
    <n v="159061"/>
    <n v="4.83"/>
    <x v="0"/>
    <x v="0"/>
    <x v="0"/>
    <x v="0"/>
    <x v="0"/>
    <x v="0"/>
    <x v="0"/>
    <x v="0"/>
    <x v="0"/>
    <x v="0"/>
  </r>
  <r>
    <x v="0"/>
    <x v="9"/>
    <x v="18"/>
    <x v="65"/>
    <x v="2"/>
    <n v="1822.66"/>
    <n v="5520.84"/>
    <n v="7343.5"/>
    <n v="73"/>
    <n v="0"/>
    <n v="0"/>
    <n v="0"/>
    <x v="0"/>
    <x v="0"/>
    <x v="0"/>
    <x v="0"/>
    <x v="0"/>
    <x v="0"/>
    <x v="0"/>
    <x v="0"/>
    <x v="0"/>
    <x v="0"/>
  </r>
  <r>
    <x v="0"/>
    <x v="9"/>
    <x v="18"/>
    <x v="164"/>
    <x v="2"/>
    <n v="30049.31"/>
    <n v="67990.240000000005"/>
    <n v="98039.55"/>
    <n v="819"/>
    <e v="#N/A"/>
    <e v="#N/A"/>
    <n v="0"/>
    <x v="0"/>
    <x v="0"/>
    <x v="0"/>
    <x v="0"/>
    <x v="0"/>
    <x v="0"/>
    <x v="0"/>
    <x v="0"/>
    <x v="0"/>
    <x v="0"/>
  </r>
  <r>
    <x v="0"/>
    <x v="9"/>
    <x v="19"/>
    <x v="66"/>
    <x v="2"/>
    <n v="8272.93"/>
    <n v="5835.59"/>
    <n v="14108.52"/>
    <n v="104"/>
    <n v="0"/>
    <n v="0"/>
    <n v="0"/>
    <x v="0"/>
    <x v="0"/>
    <x v="0"/>
    <x v="0"/>
    <x v="0"/>
    <x v="0"/>
    <x v="0"/>
    <x v="0"/>
    <x v="0"/>
    <x v="0"/>
  </r>
  <r>
    <x v="0"/>
    <x v="9"/>
    <x v="20"/>
    <x v="67"/>
    <x v="2"/>
    <n v="59897.97"/>
    <n v="61001.67"/>
    <n v="120899.64"/>
    <n v="870"/>
    <n v="0"/>
    <n v="0"/>
    <n v="0"/>
    <x v="0"/>
    <x v="0"/>
    <x v="0"/>
    <x v="0"/>
    <x v="0"/>
    <x v="0"/>
    <x v="0"/>
    <x v="0"/>
    <x v="0"/>
    <x v="0"/>
  </r>
  <r>
    <x v="0"/>
    <x v="9"/>
    <x v="20"/>
    <x v="68"/>
    <x v="2"/>
    <n v="56500.05"/>
    <n v="33992.480000000003"/>
    <n v="90492.53"/>
    <n v="418"/>
    <n v="0"/>
    <n v="0"/>
    <n v="0"/>
    <x v="0"/>
    <x v="0"/>
    <x v="0"/>
    <x v="0"/>
    <x v="0"/>
    <x v="0"/>
    <x v="0"/>
    <x v="0"/>
    <x v="0"/>
    <x v="0"/>
  </r>
  <r>
    <x v="0"/>
    <x v="9"/>
    <x v="21"/>
    <x v="69"/>
    <x v="2"/>
    <n v="12574.84"/>
    <n v="30761.8"/>
    <n v="43336.639999999999"/>
    <n v="328"/>
    <n v="31000"/>
    <n v="310000"/>
    <n v="1.4"/>
    <x v="0"/>
    <x v="0"/>
    <x v="0"/>
    <x v="0"/>
    <x v="0"/>
    <x v="0"/>
    <x v="0"/>
    <x v="0"/>
    <x v="0"/>
    <x v="0"/>
  </r>
  <r>
    <x v="0"/>
    <x v="9"/>
    <x v="21"/>
    <x v="70"/>
    <x v="2"/>
    <n v="21347.62"/>
    <n v="11714.18"/>
    <n v="33061.800000000003"/>
    <n v="239"/>
    <n v="62000"/>
    <n v="620000"/>
    <n v="0.53"/>
    <x v="0"/>
    <x v="0"/>
    <x v="0"/>
    <x v="0"/>
    <x v="0"/>
    <x v="0"/>
    <x v="0"/>
    <x v="0"/>
    <x v="0"/>
    <x v="0"/>
  </r>
  <r>
    <x v="0"/>
    <x v="9"/>
    <x v="21"/>
    <x v="71"/>
    <x v="2"/>
    <n v="22633.16"/>
    <n v="21984.13"/>
    <n v="44617.29"/>
    <n v="379"/>
    <n v="50623"/>
    <n v="506230"/>
    <n v="0.88"/>
    <x v="0"/>
    <x v="0"/>
    <x v="0"/>
    <x v="0"/>
    <x v="0"/>
    <x v="0"/>
    <x v="0"/>
    <x v="0"/>
    <x v="0"/>
    <x v="0"/>
  </r>
  <r>
    <x v="0"/>
    <x v="9"/>
    <x v="21"/>
    <x v="72"/>
    <x v="2"/>
    <n v="19843.09"/>
    <n v="24629.34"/>
    <n v="44472.43"/>
    <n v="344"/>
    <n v="29977"/>
    <n v="299770"/>
    <n v="1.48"/>
    <x v="0"/>
    <x v="0"/>
    <x v="0"/>
    <x v="0"/>
    <x v="0"/>
    <x v="0"/>
    <x v="0"/>
    <x v="0"/>
    <x v="0"/>
    <x v="0"/>
  </r>
  <r>
    <x v="0"/>
    <x v="9"/>
    <x v="21"/>
    <x v="73"/>
    <x v="2"/>
    <n v="16767.740000000002"/>
    <n v="22347.11"/>
    <n v="39114.850000000006"/>
    <n v="328"/>
    <n v="27900"/>
    <n v="279000"/>
    <n v="1.4"/>
    <x v="0"/>
    <x v="0"/>
    <x v="0"/>
    <x v="0"/>
    <x v="0"/>
    <x v="0"/>
    <x v="0"/>
    <x v="0"/>
    <x v="0"/>
    <x v="0"/>
  </r>
  <r>
    <x v="0"/>
    <x v="9"/>
    <x v="21"/>
    <x v="137"/>
    <x v="2"/>
    <n v="16437.28"/>
    <n v="22879.32"/>
    <n v="39316.6"/>
    <n v="307"/>
    <e v="#N/A"/>
    <e v="#N/A"/>
    <n v="0"/>
    <x v="0"/>
    <x v="0"/>
    <x v="0"/>
    <x v="0"/>
    <x v="0"/>
    <x v="0"/>
    <x v="0"/>
    <x v="0"/>
    <x v="0"/>
    <x v="0"/>
  </r>
  <r>
    <x v="0"/>
    <x v="9"/>
    <x v="21"/>
    <x v="142"/>
    <x v="2"/>
    <n v="4948.59"/>
    <n v="2182.5700000000002"/>
    <n v="7131.16"/>
    <n v="42"/>
    <e v="#N/A"/>
    <e v="#N/A"/>
    <n v="0"/>
    <x v="0"/>
    <x v="0"/>
    <x v="0"/>
    <x v="0"/>
    <x v="0"/>
    <x v="0"/>
    <x v="0"/>
    <x v="0"/>
    <x v="0"/>
    <x v="0"/>
  </r>
  <r>
    <x v="0"/>
    <x v="9"/>
    <x v="22"/>
    <x v="74"/>
    <x v="2"/>
    <n v="1362.6"/>
    <n v="440.7"/>
    <n v="1803.3"/>
    <n v="17"/>
    <n v="13423"/>
    <n v="134230"/>
    <n v="0.13"/>
    <x v="0"/>
    <x v="0"/>
    <x v="0"/>
    <x v="0"/>
    <x v="0"/>
    <x v="0"/>
    <x v="0"/>
    <x v="0"/>
    <x v="0"/>
    <x v="0"/>
  </r>
  <r>
    <x v="0"/>
    <x v="9"/>
    <x v="22"/>
    <x v="75"/>
    <x v="2"/>
    <n v="3665.4"/>
    <n v="183.6"/>
    <n v="3849"/>
    <n v="30"/>
    <n v="14477"/>
    <n v="144770"/>
    <n v="0.27"/>
    <x v="0"/>
    <x v="0"/>
    <x v="0"/>
    <x v="0"/>
    <x v="0"/>
    <x v="0"/>
    <x v="0"/>
    <x v="0"/>
    <x v="0"/>
    <x v="0"/>
  </r>
  <r>
    <x v="0"/>
    <x v="9"/>
    <x v="22"/>
    <x v="121"/>
    <x v="2"/>
    <n v="1961.85"/>
    <n v="2424.21"/>
    <n v="4386.0599999999995"/>
    <n v="37"/>
    <e v="#N/A"/>
    <e v="#N/A"/>
    <n v="0"/>
    <x v="0"/>
    <x v="0"/>
    <x v="0"/>
    <x v="0"/>
    <x v="0"/>
    <x v="0"/>
    <x v="0"/>
    <x v="0"/>
    <x v="0"/>
    <x v="0"/>
  </r>
  <r>
    <x v="0"/>
    <x v="9"/>
    <x v="23"/>
    <x v="77"/>
    <x v="2"/>
    <n v="0"/>
    <n v="0"/>
    <n v="0"/>
    <n v="0"/>
    <n v="0"/>
    <n v="0"/>
    <n v="0"/>
    <x v="0"/>
    <x v="0"/>
    <x v="0"/>
    <x v="0"/>
    <x v="0"/>
    <x v="0"/>
    <x v="0"/>
    <x v="0"/>
    <x v="0"/>
    <x v="0"/>
  </r>
  <r>
    <x v="0"/>
    <x v="9"/>
    <x v="24"/>
    <x v="78"/>
    <x v="2"/>
    <n v="3182.4"/>
    <n v="2687.6"/>
    <n v="5870"/>
    <n v="44"/>
    <n v="20677"/>
    <n v="144739"/>
    <n v="0.28000000000000003"/>
    <x v="0"/>
    <x v="0"/>
    <x v="0"/>
    <x v="0"/>
    <x v="0"/>
    <x v="0"/>
    <x v="0"/>
    <x v="0"/>
    <x v="0"/>
    <x v="0"/>
  </r>
  <r>
    <x v="0"/>
    <x v="9"/>
    <x v="24"/>
    <x v="79"/>
    <x v="2"/>
    <n v="80.2"/>
    <n v="834.17"/>
    <n v="914.37"/>
    <n v="7"/>
    <n v="20150"/>
    <n v="141050"/>
    <n v="0.05"/>
    <x v="0"/>
    <x v="0"/>
    <x v="0"/>
    <x v="0"/>
    <x v="0"/>
    <x v="0"/>
    <x v="0"/>
    <x v="0"/>
    <x v="0"/>
    <x v="0"/>
  </r>
  <r>
    <x v="0"/>
    <x v="9"/>
    <x v="24"/>
    <x v="81"/>
    <x v="2"/>
    <n v="59.2"/>
    <n v="236.81"/>
    <n v="296.01"/>
    <n v="2"/>
    <n v="18600"/>
    <n v="130200"/>
    <n v="0.02"/>
    <x v="0"/>
    <x v="0"/>
    <x v="0"/>
    <x v="0"/>
    <x v="0"/>
    <x v="0"/>
    <x v="0"/>
    <x v="0"/>
    <x v="0"/>
    <x v="0"/>
  </r>
  <r>
    <x v="0"/>
    <x v="9"/>
    <x v="24"/>
    <x v="82"/>
    <x v="2"/>
    <n v="2665.43"/>
    <n v="2596.9899999999998"/>
    <n v="5262.42"/>
    <n v="37"/>
    <n v="18600"/>
    <n v="130200"/>
    <n v="0.28000000000000003"/>
    <x v="0"/>
    <x v="0"/>
    <x v="0"/>
    <x v="0"/>
    <x v="0"/>
    <x v="0"/>
    <x v="0"/>
    <x v="0"/>
    <x v="0"/>
    <x v="0"/>
  </r>
  <r>
    <x v="0"/>
    <x v="9"/>
    <x v="24"/>
    <x v="122"/>
    <x v="2"/>
    <n v="0"/>
    <n v="0"/>
    <n v="0"/>
    <n v="0"/>
    <e v="#N/A"/>
    <e v="#N/A"/>
    <n v="0"/>
    <x v="0"/>
    <x v="0"/>
    <x v="0"/>
    <x v="0"/>
    <x v="0"/>
    <x v="0"/>
    <x v="0"/>
    <x v="0"/>
    <x v="0"/>
    <x v="0"/>
  </r>
  <r>
    <x v="0"/>
    <x v="9"/>
    <x v="24"/>
    <x v="123"/>
    <x v="2"/>
    <n v="0"/>
    <n v="0"/>
    <n v="0"/>
    <n v="0"/>
    <n v="29977"/>
    <n v="209839"/>
    <n v="0"/>
    <x v="0"/>
    <x v="0"/>
    <x v="0"/>
    <x v="0"/>
    <x v="0"/>
    <x v="0"/>
    <x v="0"/>
    <x v="0"/>
    <x v="0"/>
    <x v="0"/>
  </r>
  <r>
    <x v="0"/>
    <x v="9"/>
    <x v="24"/>
    <x v="10"/>
    <x v="2"/>
    <n v="0"/>
    <n v="0"/>
    <n v="0"/>
    <n v="0"/>
    <n v="44423"/>
    <n v="310961"/>
    <n v="0"/>
    <x v="0"/>
    <x v="0"/>
    <x v="0"/>
    <x v="0"/>
    <x v="0"/>
    <x v="0"/>
    <x v="0"/>
    <x v="0"/>
    <x v="0"/>
    <x v="0"/>
  </r>
  <r>
    <x v="0"/>
    <x v="9"/>
    <x v="24"/>
    <x v="85"/>
    <x v="2"/>
    <n v="254.76"/>
    <n v="189.92"/>
    <n v="444.67999999999995"/>
    <n v="4"/>
    <n v="0"/>
    <n v="0"/>
    <n v="0"/>
    <x v="0"/>
    <x v="0"/>
    <x v="0"/>
    <x v="0"/>
    <x v="0"/>
    <x v="0"/>
    <x v="0"/>
    <x v="0"/>
    <x v="0"/>
    <x v="0"/>
  </r>
  <r>
    <x v="0"/>
    <x v="9"/>
    <x v="24"/>
    <x v="131"/>
    <x v="2"/>
    <n v="358.08"/>
    <n v="314.91000000000003"/>
    <n v="672.99"/>
    <n v="4"/>
    <e v="#N/A"/>
    <e v="#N/A"/>
    <n v="0"/>
    <x v="0"/>
    <x v="0"/>
    <x v="0"/>
    <x v="0"/>
    <x v="0"/>
    <x v="0"/>
    <x v="0"/>
    <x v="0"/>
    <x v="0"/>
    <x v="0"/>
  </r>
  <r>
    <x v="0"/>
    <x v="9"/>
    <x v="24"/>
    <x v="86"/>
    <x v="2"/>
    <n v="2727.44"/>
    <n v="807.71"/>
    <n v="3535.15"/>
    <n v="22"/>
    <n v="15500"/>
    <n v="108500"/>
    <n v="0.23"/>
    <x v="0"/>
    <x v="0"/>
    <x v="0"/>
    <x v="0"/>
    <x v="0"/>
    <x v="0"/>
    <x v="0"/>
    <x v="0"/>
    <x v="0"/>
    <x v="0"/>
  </r>
  <r>
    <x v="0"/>
    <x v="9"/>
    <x v="24"/>
    <x v="165"/>
    <x v="2"/>
    <n v="467.62"/>
    <n v="92.1"/>
    <n v="559.72"/>
    <n v="4"/>
    <e v="#N/A"/>
    <e v="#N/A"/>
    <n v="0"/>
    <x v="0"/>
    <x v="0"/>
    <x v="0"/>
    <x v="0"/>
    <x v="0"/>
    <x v="0"/>
    <x v="0"/>
    <x v="0"/>
    <x v="0"/>
    <x v="0"/>
  </r>
  <r>
    <x v="0"/>
    <x v="9"/>
    <x v="24"/>
    <x v="178"/>
    <x v="2"/>
    <n v="1352.77"/>
    <n v="317.75"/>
    <n v="1670.52"/>
    <n v="9"/>
    <e v="#N/A"/>
    <e v="#N/A"/>
    <n v="0"/>
    <x v="0"/>
    <x v="0"/>
    <x v="0"/>
    <x v="0"/>
    <x v="0"/>
    <x v="0"/>
    <x v="0"/>
    <x v="0"/>
    <x v="0"/>
    <x v="0"/>
  </r>
  <r>
    <x v="0"/>
    <x v="9"/>
    <x v="26"/>
    <x v="87"/>
    <x v="2"/>
    <n v="0"/>
    <n v="0"/>
    <n v="0"/>
    <n v="0"/>
    <n v="4650"/>
    <n v="32550"/>
    <n v="0"/>
    <x v="0"/>
    <x v="0"/>
    <x v="0"/>
    <x v="0"/>
    <x v="0"/>
    <x v="0"/>
    <x v="0"/>
    <x v="0"/>
    <x v="0"/>
    <x v="0"/>
  </r>
  <r>
    <x v="0"/>
    <x v="9"/>
    <x v="26"/>
    <x v="88"/>
    <x v="2"/>
    <n v="0"/>
    <n v="0"/>
    <n v="0"/>
    <n v="0"/>
    <n v="4650"/>
    <n v="32550"/>
    <n v="0"/>
    <x v="0"/>
    <x v="0"/>
    <x v="0"/>
    <x v="0"/>
    <x v="0"/>
    <x v="0"/>
    <x v="0"/>
    <x v="0"/>
    <x v="0"/>
    <x v="0"/>
  </r>
  <r>
    <x v="0"/>
    <x v="9"/>
    <x v="27"/>
    <x v="89"/>
    <x v="2"/>
    <n v="0"/>
    <n v="0"/>
    <n v="0"/>
    <n v="0"/>
    <n v="6727"/>
    <n v="47089"/>
    <n v="0"/>
    <x v="0"/>
    <x v="0"/>
    <x v="0"/>
    <x v="0"/>
    <x v="0"/>
    <x v="0"/>
    <x v="0"/>
    <x v="0"/>
    <x v="0"/>
    <x v="0"/>
  </r>
  <r>
    <x v="0"/>
    <x v="9"/>
    <x v="27"/>
    <x v="90"/>
    <x v="2"/>
    <n v="0"/>
    <n v="0"/>
    <n v="0"/>
    <n v="0"/>
    <n v="6727"/>
    <n v="47089"/>
    <n v="0"/>
    <x v="0"/>
    <x v="0"/>
    <x v="0"/>
    <x v="0"/>
    <x v="0"/>
    <x v="0"/>
    <x v="0"/>
    <x v="0"/>
    <x v="0"/>
    <x v="0"/>
  </r>
  <r>
    <x v="0"/>
    <x v="9"/>
    <x v="27"/>
    <x v="91"/>
    <x v="2"/>
    <n v="0"/>
    <n v="0"/>
    <n v="0"/>
    <n v="0"/>
    <n v="6727"/>
    <n v="47089"/>
    <n v="0"/>
    <x v="0"/>
    <x v="0"/>
    <x v="0"/>
    <x v="0"/>
    <x v="0"/>
    <x v="0"/>
    <x v="0"/>
    <x v="0"/>
    <x v="0"/>
    <x v="0"/>
  </r>
  <r>
    <x v="0"/>
    <x v="9"/>
    <x v="28"/>
    <x v="92"/>
    <x v="2"/>
    <n v="22117.95"/>
    <n v="24737.34"/>
    <n v="46855.29"/>
    <n v="156"/>
    <n v="0"/>
    <n v="0"/>
    <n v="0"/>
    <x v="0"/>
    <x v="0"/>
    <x v="0"/>
    <x v="0"/>
    <x v="0"/>
    <x v="0"/>
    <x v="0"/>
    <x v="0"/>
    <x v="0"/>
    <x v="0"/>
  </r>
  <r>
    <x v="0"/>
    <x v="9"/>
    <x v="36"/>
    <x v="166"/>
    <x v="2"/>
    <n v="0"/>
    <n v="0"/>
    <n v="0"/>
    <n v="0"/>
    <e v="#N/A"/>
    <e v="#N/A"/>
    <n v="0"/>
    <x v="0"/>
    <x v="0"/>
    <x v="0"/>
    <x v="0"/>
    <x v="0"/>
    <x v="0"/>
    <x v="0"/>
    <x v="0"/>
    <x v="0"/>
    <x v="0"/>
  </r>
  <r>
    <x v="0"/>
    <x v="9"/>
    <x v="29"/>
    <x v="93"/>
    <x v="2"/>
    <n v="220.22"/>
    <n v="1754.25"/>
    <n v="1974.47"/>
    <n v="24"/>
    <n v="0"/>
    <n v="0"/>
    <n v="0"/>
    <x v="0"/>
    <x v="0"/>
    <x v="0"/>
    <x v="0"/>
    <x v="0"/>
    <x v="0"/>
    <x v="0"/>
    <x v="0"/>
    <x v="0"/>
    <x v="0"/>
  </r>
  <r>
    <x v="0"/>
    <x v="9"/>
    <x v="29"/>
    <x v="94"/>
    <x v="2"/>
    <n v="1101.56"/>
    <n v="1338.46"/>
    <n v="2440.02"/>
    <n v="23"/>
    <n v="0"/>
    <n v="0"/>
    <n v="0"/>
    <x v="0"/>
    <x v="0"/>
    <x v="0"/>
    <x v="0"/>
    <x v="0"/>
    <x v="0"/>
    <x v="0"/>
    <x v="0"/>
    <x v="0"/>
    <x v="0"/>
  </r>
  <r>
    <x v="0"/>
    <x v="9"/>
    <x v="29"/>
    <x v="95"/>
    <x v="2"/>
    <n v="2754.12"/>
    <n v="3527.2"/>
    <n v="6281.32"/>
    <n v="47"/>
    <n v="0"/>
    <n v="0"/>
    <n v="0"/>
    <x v="0"/>
    <x v="0"/>
    <x v="0"/>
    <x v="0"/>
    <x v="0"/>
    <x v="0"/>
    <x v="0"/>
    <x v="0"/>
    <x v="0"/>
    <x v="0"/>
  </r>
  <r>
    <x v="0"/>
    <x v="9"/>
    <x v="29"/>
    <x v="124"/>
    <x v="2"/>
    <n v="4165.84"/>
    <n v="7438.83"/>
    <n v="11604.67"/>
    <n v="111"/>
    <e v="#N/A"/>
    <e v="#N/A"/>
    <n v="0"/>
    <x v="0"/>
    <x v="0"/>
    <x v="0"/>
    <x v="0"/>
    <x v="0"/>
    <x v="0"/>
    <x v="0"/>
    <x v="0"/>
    <x v="0"/>
    <x v="0"/>
  </r>
  <r>
    <x v="0"/>
    <x v="9"/>
    <x v="29"/>
    <x v="96"/>
    <x v="2"/>
    <n v="12453.2"/>
    <n v="9907.74"/>
    <n v="22360.940000000002"/>
    <n v="217"/>
    <n v="0"/>
    <n v="0"/>
    <n v="0"/>
    <x v="0"/>
    <x v="0"/>
    <x v="0"/>
    <x v="0"/>
    <x v="0"/>
    <x v="0"/>
    <x v="0"/>
    <x v="0"/>
    <x v="0"/>
    <x v="0"/>
  </r>
  <r>
    <x v="0"/>
    <x v="9"/>
    <x v="29"/>
    <x v="97"/>
    <x v="2"/>
    <n v="3027.2"/>
    <n v="27943.58"/>
    <n v="30970.780000000002"/>
    <n v="265"/>
    <n v="17577"/>
    <n v="175770"/>
    <n v="1.76"/>
    <x v="0"/>
    <x v="0"/>
    <x v="0"/>
    <x v="0"/>
    <x v="0"/>
    <x v="0"/>
    <x v="0"/>
    <x v="0"/>
    <x v="0"/>
    <x v="0"/>
  </r>
  <r>
    <x v="0"/>
    <x v="9"/>
    <x v="30"/>
    <x v="99"/>
    <x v="2"/>
    <n v="0"/>
    <n v="0"/>
    <n v="0"/>
    <n v="0"/>
    <n v="16027"/>
    <n v="112189"/>
    <n v="0"/>
    <x v="0"/>
    <x v="0"/>
    <x v="0"/>
    <x v="0"/>
    <x v="0"/>
    <x v="0"/>
    <x v="0"/>
    <x v="0"/>
    <x v="0"/>
    <x v="0"/>
  </r>
  <r>
    <x v="0"/>
    <x v="9"/>
    <x v="30"/>
    <x v="100"/>
    <x v="2"/>
    <n v="0"/>
    <n v="0"/>
    <n v="0"/>
    <n v="0"/>
    <n v="14477"/>
    <n v="101339"/>
    <n v="0"/>
    <x v="0"/>
    <x v="0"/>
    <x v="0"/>
    <x v="0"/>
    <x v="0"/>
    <x v="0"/>
    <x v="0"/>
    <x v="0"/>
    <x v="0"/>
    <x v="0"/>
  </r>
  <r>
    <x v="0"/>
    <x v="9"/>
    <x v="30"/>
    <x v="101"/>
    <x v="2"/>
    <n v="0"/>
    <n v="0"/>
    <n v="0"/>
    <n v="0"/>
    <n v="10323"/>
    <n v="72261"/>
    <n v="0"/>
    <x v="0"/>
    <x v="0"/>
    <x v="0"/>
    <x v="0"/>
    <x v="0"/>
    <x v="0"/>
    <x v="0"/>
    <x v="0"/>
    <x v="0"/>
    <x v="0"/>
  </r>
  <r>
    <x v="0"/>
    <x v="9"/>
    <x v="30"/>
    <x v="102"/>
    <x v="2"/>
    <n v="0"/>
    <n v="0"/>
    <n v="0"/>
    <n v="0"/>
    <n v="0"/>
    <n v="0"/>
    <n v="0"/>
    <x v="0"/>
    <x v="0"/>
    <x v="0"/>
    <x v="0"/>
    <x v="0"/>
    <x v="0"/>
    <x v="0"/>
    <x v="0"/>
    <x v="0"/>
    <x v="0"/>
  </r>
  <r>
    <x v="0"/>
    <x v="9"/>
    <x v="30"/>
    <x v="103"/>
    <x v="2"/>
    <n v="0"/>
    <n v="0"/>
    <n v="0"/>
    <n v="0"/>
    <n v="0"/>
    <n v="0"/>
    <n v="0"/>
    <x v="0"/>
    <x v="0"/>
    <x v="0"/>
    <x v="0"/>
    <x v="0"/>
    <x v="0"/>
    <x v="0"/>
    <x v="0"/>
    <x v="0"/>
    <x v="0"/>
  </r>
  <r>
    <x v="0"/>
    <x v="9"/>
    <x v="30"/>
    <x v="105"/>
    <x v="2"/>
    <n v="657.9"/>
    <n v="0"/>
    <n v="657.9"/>
    <n v="5"/>
    <n v="0"/>
    <n v="0"/>
    <n v="0"/>
    <x v="0"/>
    <x v="0"/>
    <x v="0"/>
    <x v="0"/>
    <x v="0"/>
    <x v="0"/>
    <x v="0"/>
    <x v="0"/>
    <x v="0"/>
    <x v="0"/>
  </r>
  <r>
    <x v="0"/>
    <x v="9"/>
    <x v="30"/>
    <x v="106"/>
    <x v="2"/>
    <n v="1359"/>
    <n v="0"/>
    <n v="1359"/>
    <n v="8"/>
    <n v="17050"/>
    <n v="119350"/>
    <n v="0.08"/>
    <x v="0"/>
    <x v="0"/>
    <x v="0"/>
    <x v="0"/>
    <x v="0"/>
    <x v="0"/>
    <x v="0"/>
    <x v="0"/>
    <x v="0"/>
    <x v="0"/>
  </r>
  <r>
    <x v="0"/>
    <x v="9"/>
    <x v="30"/>
    <x v="171"/>
    <x v="2"/>
    <n v="0"/>
    <n v="0"/>
    <n v="0"/>
    <n v="0"/>
    <e v="#N/A"/>
    <e v="#N/A"/>
    <n v="0"/>
    <x v="0"/>
    <x v="0"/>
    <x v="0"/>
    <x v="0"/>
    <x v="0"/>
    <x v="0"/>
    <x v="0"/>
    <x v="0"/>
    <x v="0"/>
    <x v="0"/>
  </r>
  <r>
    <x v="0"/>
    <x v="9"/>
    <x v="31"/>
    <x v="107"/>
    <x v="2"/>
    <n v="371.64"/>
    <n v="1174.6400000000001"/>
    <n v="1546.2800000000002"/>
    <n v="16"/>
    <n v="0"/>
    <n v="0"/>
    <n v="0"/>
    <x v="0"/>
    <x v="0"/>
    <x v="0"/>
    <x v="0"/>
    <x v="0"/>
    <x v="0"/>
    <x v="0"/>
    <x v="0"/>
    <x v="0"/>
    <x v="0"/>
  </r>
  <r>
    <x v="0"/>
    <x v="9"/>
    <x v="31"/>
    <x v="108"/>
    <x v="2"/>
    <n v="293"/>
    <n v="479.47"/>
    <n v="772.47"/>
    <n v="8"/>
    <n v="0"/>
    <n v="0"/>
    <n v="0"/>
    <x v="0"/>
    <x v="0"/>
    <x v="0"/>
    <x v="0"/>
    <x v="0"/>
    <x v="0"/>
    <x v="0"/>
    <x v="0"/>
    <x v="0"/>
    <x v="0"/>
  </r>
  <r>
    <x v="0"/>
    <x v="9"/>
    <x v="31"/>
    <x v="109"/>
    <x v="2"/>
    <n v="906.3"/>
    <n v="53.95"/>
    <n v="960.25"/>
    <n v="6"/>
    <n v="0"/>
    <n v="0"/>
    <n v="0"/>
    <x v="0"/>
    <x v="0"/>
    <x v="0"/>
    <x v="0"/>
    <x v="0"/>
    <x v="0"/>
    <x v="0"/>
    <x v="0"/>
    <x v="0"/>
    <x v="0"/>
  </r>
  <r>
    <x v="0"/>
    <x v="9"/>
    <x v="31"/>
    <x v="110"/>
    <x v="2"/>
    <n v="2907.39"/>
    <n v="1610.62"/>
    <n v="4518.01"/>
    <n v="34"/>
    <n v="0"/>
    <n v="0"/>
    <n v="0"/>
    <x v="0"/>
    <x v="0"/>
    <x v="0"/>
    <x v="0"/>
    <x v="0"/>
    <x v="0"/>
    <x v="0"/>
    <x v="0"/>
    <x v="0"/>
    <x v="0"/>
  </r>
  <r>
    <x v="0"/>
    <x v="9"/>
    <x v="31"/>
    <x v="111"/>
    <x v="2"/>
    <n v="1958.5"/>
    <n v="722.83"/>
    <n v="2681.33"/>
    <n v="13"/>
    <n v="0"/>
    <n v="0"/>
    <n v="0"/>
    <x v="0"/>
    <x v="0"/>
    <x v="0"/>
    <x v="0"/>
    <x v="0"/>
    <x v="0"/>
    <x v="0"/>
    <x v="0"/>
    <x v="0"/>
    <x v="0"/>
  </r>
  <r>
    <x v="0"/>
    <x v="9"/>
    <x v="31"/>
    <x v="128"/>
    <x v="2"/>
    <n v="0"/>
    <n v="0"/>
    <n v="0"/>
    <n v="0"/>
    <e v="#N/A"/>
    <e v="#N/A"/>
    <n v="0"/>
    <x v="0"/>
    <x v="0"/>
    <x v="0"/>
    <x v="0"/>
    <x v="0"/>
    <x v="0"/>
    <x v="0"/>
    <x v="0"/>
    <x v="0"/>
    <x v="0"/>
  </r>
  <r>
    <x v="0"/>
    <x v="9"/>
    <x v="31"/>
    <x v="112"/>
    <x v="2"/>
    <n v="1287.97"/>
    <n v="1299.8800000000001"/>
    <n v="2587.8500000000004"/>
    <n v="13"/>
    <n v="13950"/>
    <n v="139500"/>
    <n v="0.19"/>
    <x v="0"/>
    <x v="0"/>
    <x v="0"/>
    <x v="0"/>
    <x v="0"/>
    <x v="0"/>
    <x v="0"/>
    <x v="0"/>
    <x v="0"/>
    <x v="0"/>
  </r>
  <r>
    <x v="0"/>
    <x v="9"/>
    <x v="32"/>
    <x v="113"/>
    <x v="2"/>
    <n v="93.37"/>
    <n v="880.78"/>
    <n v="974.15"/>
    <n v="9"/>
    <n v="5177"/>
    <n v="36239"/>
    <n v="0.19"/>
    <x v="0"/>
    <x v="0"/>
    <x v="0"/>
    <x v="0"/>
    <x v="0"/>
    <x v="0"/>
    <x v="0"/>
    <x v="0"/>
    <x v="0"/>
    <x v="0"/>
  </r>
  <r>
    <x v="0"/>
    <x v="9"/>
    <x v="32"/>
    <x v="114"/>
    <x v="2"/>
    <n v="65.7"/>
    <n v="0"/>
    <n v="65.7"/>
    <n v="1"/>
    <n v="31000"/>
    <n v="217000"/>
    <n v="0"/>
    <x v="0"/>
    <x v="0"/>
    <x v="0"/>
    <x v="0"/>
    <x v="0"/>
    <x v="0"/>
    <x v="0"/>
    <x v="0"/>
    <x v="0"/>
    <x v="0"/>
  </r>
  <r>
    <x v="0"/>
    <x v="9"/>
    <x v="32"/>
    <x v="115"/>
    <x v="2"/>
    <n v="0"/>
    <n v="0"/>
    <n v="0"/>
    <n v="0"/>
    <n v="0"/>
    <n v="0"/>
    <n v="0"/>
    <x v="0"/>
    <x v="0"/>
    <x v="0"/>
    <x v="0"/>
    <x v="0"/>
    <x v="0"/>
    <x v="0"/>
    <x v="0"/>
    <x v="0"/>
    <x v="0"/>
  </r>
  <r>
    <x v="0"/>
    <x v="9"/>
    <x v="32"/>
    <x v="116"/>
    <x v="2"/>
    <n v="0"/>
    <n v="0"/>
    <n v="0"/>
    <n v="0"/>
    <n v="0"/>
    <n v="0"/>
    <n v="0"/>
    <x v="0"/>
    <x v="0"/>
    <x v="0"/>
    <x v="0"/>
    <x v="0"/>
    <x v="0"/>
    <x v="0"/>
    <x v="0"/>
    <x v="0"/>
    <x v="0"/>
  </r>
  <r>
    <x v="0"/>
    <x v="9"/>
    <x v="33"/>
    <x v="117"/>
    <x v="2"/>
    <n v="3727.24"/>
    <n v="2617.5"/>
    <n v="6344.74"/>
    <n v="44"/>
    <n v="0"/>
    <n v="0"/>
    <n v="0"/>
    <x v="0"/>
    <x v="0"/>
    <x v="0"/>
    <x v="0"/>
    <x v="0"/>
    <x v="0"/>
    <x v="0"/>
    <x v="0"/>
    <x v="0"/>
    <x v="0"/>
  </r>
  <r>
    <x v="0"/>
    <x v="9"/>
    <x v="33"/>
    <x v="118"/>
    <x v="2"/>
    <n v="1249.24"/>
    <n v="12428.11"/>
    <n v="13677.35"/>
    <n v="120"/>
    <n v="0"/>
    <n v="0"/>
    <n v="0"/>
    <x v="0"/>
    <x v="0"/>
    <x v="0"/>
    <x v="0"/>
    <x v="0"/>
    <x v="0"/>
    <x v="0"/>
    <x v="0"/>
    <x v="0"/>
    <x v="0"/>
  </r>
  <r>
    <x v="0"/>
    <x v="9"/>
    <x v="33"/>
    <x v="143"/>
    <x v="2"/>
    <n v="1248.93"/>
    <n v="2519.98"/>
    <n v="3768.91"/>
    <n v="44"/>
    <e v="#N/A"/>
    <e v="#N/A"/>
    <n v="0"/>
    <x v="0"/>
    <x v="0"/>
    <x v="0"/>
    <x v="0"/>
    <x v="0"/>
    <x v="0"/>
    <x v="0"/>
    <x v="0"/>
    <x v="0"/>
    <x v="0"/>
  </r>
  <r>
    <x v="0"/>
    <x v="9"/>
    <x v="0"/>
    <x v="0"/>
    <x v="3"/>
    <n v="2114.85"/>
    <n v="3293.19"/>
    <n v="5408.04"/>
    <n v="119"/>
    <n v="24475"/>
    <n v="171325"/>
    <n v="0.22"/>
    <x v="0"/>
    <x v="0"/>
    <x v="0"/>
    <x v="0"/>
    <x v="0"/>
    <x v="0"/>
    <x v="0"/>
    <x v="0"/>
    <x v="0"/>
    <x v="0"/>
  </r>
  <r>
    <x v="0"/>
    <x v="9"/>
    <x v="0"/>
    <x v="1"/>
    <x v="3"/>
    <n v="6327.14"/>
    <n v="10880.49"/>
    <n v="17207.63"/>
    <n v="397"/>
    <n v="24383"/>
    <n v="170681"/>
    <n v="0.71"/>
    <x v="0"/>
    <x v="0"/>
    <x v="0"/>
    <x v="0"/>
    <x v="0"/>
    <x v="0"/>
    <x v="0"/>
    <x v="0"/>
    <x v="0"/>
    <x v="0"/>
  </r>
  <r>
    <x v="0"/>
    <x v="9"/>
    <x v="0"/>
    <x v="172"/>
    <x v="3"/>
    <n v="0"/>
    <n v="0"/>
    <n v="0"/>
    <n v="0"/>
    <e v="#N/A"/>
    <e v="#N/A"/>
    <n v="0"/>
    <x v="0"/>
    <x v="0"/>
    <x v="0"/>
    <x v="0"/>
    <x v="0"/>
    <x v="0"/>
    <x v="0"/>
    <x v="0"/>
    <x v="0"/>
    <x v="0"/>
  </r>
  <r>
    <x v="0"/>
    <x v="9"/>
    <x v="0"/>
    <x v="3"/>
    <x v="3"/>
    <n v="226.33"/>
    <n v="229.21"/>
    <n v="455.54"/>
    <n v="16"/>
    <n v="8437"/>
    <n v="59059"/>
    <n v="0.05"/>
    <x v="0"/>
    <x v="0"/>
    <x v="0"/>
    <x v="0"/>
    <x v="0"/>
    <x v="0"/>
    <x v="0"/>
    <x v="0"/>
    <x v="0"/>
    <x v="0"/>
  </r>
  <r>
    <x v="0"/>
    <x v="9"/>
    <x v="0"/>
    <x v="4"/>
    <x v="3"/>
    <n v="16801.89"/>
    <n v="15203.45"/>
    <n v="32005.34"/>
    <n v="660"/>
    <n v="8437"/>
    <n v="59059"/>
    <n v="3.79"/>
    <x v="0"/>
    <x v="0"/>
    <x v="0"/>
    <x v="0"/>
    <x v="0"/>
    <x v="0"/>
    <x v="0"/>
    <x v="0"/>
    <x v="0"/>
    <x v="0"/>
  </r>
  <r>
    <x v="0"/>
    <x v="9"/>
    <x v="0"/>
    <x v="7"/>
    <x v="3"/>
    <n v="18445.099999999999"/>
    <n v="15380.38"/>
    <n v="33825.479999999996"/>
    <n v="741"/>
    <n v="5821"/>
    <n v="40747"/>
    <n v="5.81"/>
    <x v="0"/>
    <x v="0"/>
    <x v="0"/>
    <x v="0"/>
    <x v="0"/>
    <x v="0"/>
    <x v="0"/>
    <x v="0"/>
    <x v="0"/>
    <x v="0"/>
  </r>
  <r>
    <x v="0"/>
    <x v="9"/>
    <x v="0"/>
    <x v="8"/>
    <x v="3"/>
    <n v="19076.849999999999"/>
    <n v="17275.11"/>
    <n v="36351.96"/>
    <n v="804"/>
    <n v="0"/>
    <n v="0"/>
    <n v="0"/>
    <x v="0"/>
    <x v="0"/>
    <x v="0"/>
    <x v="0"/>
    <x v="0"/>
    <x v="0"/>
    <x v="0"/>
    <x v="0"/>
    <x v="0"/>
    <x v="0"/>
  </r>
  <r>
    <x v="0"/>
    <x v="9"/>
    <x v="0"/>
    <x v="119"/>
    <x v="3"/>
    <n v="1197.3599999999999"/>
    <n v="9119.84"/>
    <n v="10317.200000000001"/>
    <n v="240"/>
    <e v="#N/A"/>
    <e v="#N/A"/>
    <n v="0"/>
    <x v="0"/>
    <x v="0"/>
    <x v="0"/>
    <x v="0"/>
    <x v="0"/>
    <x v="0"/>
    <x v="0"/>
    <x v="0"/>
    <x v="0"/>
    <x v="0"/>
  </r>
  <r>
    <x v="0"/>
    <x v="9"/>
    <x v="0"/>
    <x v="134"/>
    <x v="3"/>
    <n v="19772.560000000001"/>
    <n v="15828.85"/>
    <n v="35601.410000000003"/>
    <n v="834"/>
    <e v="#N/A"/>
    <e v="#N/A"/>
    <n v="0"/>
    <x v="0"/>
    <x v="0"/>
    <x v="0"/>
    <x v="0"/>
    <x v="0"/>
    <x v="0"/>
    <x v="0"/>
    <x v="0"/>
    <x v="0"/>
    <x v="0"/>
  </r>
  <r>
    <x v="0"/>
    <x v="9"/>
    <x v="0"/>
    <x v="135"/>
    <x v="3"/>
    <n v="17272.59"/>
    <n v="16327.74"/>
    <n v="33600.33"/>
    <n v="783"/>
    <e v="#N/A"/>
    <e v="#N/A"/>
    <n v="0"/>
    <x v="0"/>
    <x v="0"/>
    <x v="0"/>
    <x v="0"/>
    <x v="0"/>
    <x v="0"/>
    <x v="0"/>
    <x v="0"/>
    <x v="0"/>
    <x v="0"/>
  </r>
  <r>
    <x v="0"/>
    <x v="9"/>
    <x v="0"/>
    <x v="144"/>
    <x v="3"/>
    <n v="11252.17"/>
    <n v="12669.08"/>
    <n v="23921.25"/>
    <n v="607"/>
    <e v="#N/A"/>
    <e v="#N/A"/>
    <n v="0"/>
    <x v="0"/>
    <x v="0"/>
    <x v="0"/>
    <x v="0"/>
    <x v="0"/>
    <x v="0"/>
    <x v="0"/>
    <x v="0"/>
    <x v="0"/>
    <x v="0"/>
  </r>
  <r>
    <x v="0"/>
    <x v="9"/>
    <x v="0"/>
    <x v="173"/>
    <x v="3"/>
    <n v="19364.32"/>
    <n v="14321.44"/>
    <n v="33685.760000000002"/>
    <n v="762"/>
    <e v="#N/A"/>
    <e v="#N/A"/>
    <n v="0"/>
    <x v="0"/>
    <x v="0"/>
    <x v="0"/>
    <x v="0"/>
    <x v="0"/>
    <x v="0"/>
    <x v="0"/>
    <x v="0"/>
    <x v="0"/>
    <x v="0"/>
  </r>
  <r>
    <x v="0"/>
    <x v="9"/>
    <x v="1"/>
    <x v="9"/>
    <x v="3"/>
    <n v="21065.27"/>
    <n v="19578.400000000001"/>
    <n v="40643.67"/>
    <n v="683"/>
    <n v="0"/>
    <n v="0"/>
    <n v="0"/>
    <x v="0"/>
    <x v="0"/>
    <x v="0"/>
    <x v="0"/>
    <x v="0"/>
    <x v="0"/>
    <x v="0"/>
    <x v="0"/>
    <x v="0"/>
    <x v="0"/>
  </r>
  <r>
    <x v="0"/>
    <x v="9"/>
    <x v="1"/>
    <x v="10"/>
    <x v="3"/>
    <n v="7024.1"/>
    <n v="12021.58"/>
    <n v="19045.68"/>
    <n v="410"/>
    <n v="44423"/>
    <n v="310961"/>
    <n v="0.43"/>
    <x v="0"/>
    <x v="0"/>
    <x v="0"/>
    <x v="0"/>
    <x v="0"/>
    <x v="0"/>
    <x v="0"/>
    <x v="0"/>
    <x v="0"/>
    <x v="0"/>
  </r>
  <r>
    <x v="0"/>
    <x v="9"/>
    <x v="1"/>
    <x v="78"/>
    <x v="3"/>
    <n v="0"/>
    <n v="0"/>
    <n v="0"/>
    <n v="0"/>
    <n v="20677"/>
    <n v="144739"/>
    <n v="0"/>
    <x v="0"/>
    <x v="0"/>
    <x v="0"/>
    <x v="0"/>
    <x v="0"/>
    <x v="0"/>
    <x v="0"/>
    <x v="0"/>
    <x v="0"/>
    <x v="0"/>
  </r>
  <r>
    <x v="0"/>
    <x v="9"/>
    <x v="1"/>
    <x v="11"/>
    <x v="3"/>
    <n v="14836.71"/>
    <n v="9443.4699999999993"/>
    <n v="24280.18"/>
    <n v="43"/>
    <n v="31000"/>
    <n v="217000"/>
    <n v="0.78"/>
    <x v="0"/>
    <x v="0"/>
    <x v="0"/>
    <x v="0"/>
    <x v="0"/>
    <x v="0"/>
    <x v="0"/>
    <x v="0"/>
    <x v="0"/>
    <x v="0"/>
  </r>
  <r>
    <x v="0"/>
    <x v="9"/>
    <x v="1"/>
    <x v="12"/>
    <x v="3"/>
    <n v="52.84"/>
    <n v="15.5"/>
    <n v="68.34"/>
    <n v="4"/>
    <n v="0"/>
    <n v="0"/>
    <n v="0"/>
    <x v="0"/>
    <x v="0"/>
    <x v="0"/>
    <x v="0"/>
    <x v="0"/>
    <x v="0"/>
    <x v="0"/>
    <x v="0"/>
    <x v="0"/>
    <x v="0"/>
  </r>
  <r>
    <x v="0"/>
    <x v="9"/>
    <x v="1"/>
    <x v="13"/>
    <x v="3"/>
    <n v="0"/>
    <n v="0"/>
    <n v="0"/>
    <n v="0"/>
    <n v="0"/>
    <n v="0"/>
    <n v="0"/>
    <x v="0"/>
    <x v="0"/>
    <x v="0"/>
    <x v="0"/>
    <x v="0"/>
    <x v="0"/>
    <x v="0"/>
    <x v="0"/>
    <x v="0"/>
    <x v="0"/>
  </r>
  <r>
    <x v="0"/>
    <x v="9"/>
    <x v="1"/>
    <x v="79"/>
    <x v="3"/>
    <n v="0"/>
    <n v="0"/>
    <n v="0"/>
    <n v="0"/>
    <n v="20150"/>
    <n v="141050"/>
    <n v="0"/>
    <x v="0"/>
    <x v="0"/>
    <x v="0"/>
    <x v="0"/>
    <x v="0"/>
    <x v="0"/>
    <x v="0"/>
    <x v="0"/>
    <x v="0"/>
    <x v="0"/>
  </r>
  <r>
    <x v="0"/>
    <x v="9"/>
    <x v="1"/>
    <x v="14"/>
    <x v="3"/>
    <n v="5360.98"/>
    <n v="9936.18"/>
    <n v="15297.16"/>
    <n v="252"/>
    <n v="29977"/>
    <n v="209839"/>
    <n v="0.51"/>
    <x v="0"/>
    <x v="0"/>
    <x v="0"/>
    <x v="0"/>
    <x v="0"/>
    <x v="0"/>
    <x v="0"/>
    <x v="0"/>
    <x v="0"/>
    <x v="0"/>
  </r>
  <r>
    <x v="0"/>
    <x v="9"/>
    <x v="1"/>
    <x v="86"/>
    <x v="3"/>
    <n v="226.14"/>
    <n v="99.36"/>
    <n v="325.5"/>
    <n v="4"/>
    <n v="15500"/>
    <n v="108500"/>
    <n v="0.02"/>
    <x v="0"/>
    <x v="0"/>
    <x v="0"/>
    <x v="0"/>
    <x v="0"/>
    <x v="0"/>
    <x v="0"/>
    <x v="0"/>
    <x v="0"/>
    <x v="0"/>
  </r>
  <r>
    <x v="0"/>
    <x v="9"/>
    <x v="1"/>
    <x v="15"/>
    <x v="3"/>
    <n v="54.9"/>
    <n v="68.25"/>
    <n v="123.15"/>
    <n v="3"/>
    <n v="0"/>
    <n v="0"/>
    <n v="0"/>
    <x v="0"/>
    <x v="0"/>
    <x v="0"/>
    <x v="0"/>
    <x v="0"/>
    <x v="0"/>
    <x v="0"/>
    <x v="0"/>
    <x v="0"/>
    <x v="0"/>
  </r>
  <r>
    <x v="0"/>
    <x v="9"/>
    <x v="1"/>
    <x v="146"/>
    <x v="3"/>
    <n v="3308.54"/>
    <n v="1272.1600000000001"/>
    <n v="4580.7"/>
    <n v="8"/>
    <e v="#N/A"/>
    <e v="#N/A"/>
    <n v="0"/>
    <x v="0"/>
    <x v="0"/>
    <x v="0"/>
    <x v="0"/>
    <x v="0"/>
    <x v="0"/>
    <x v="0"/>
    <x v="0"/>
    <x v="0"/>
    <x v="0"/>
  </r>
  <r>
    <x v="0"/>
    <x v="9"/>
    <x v="1"/>
    <x v="168"/>
    <x v="3"/>
    <n v="295.2"/>
    <n v="0"/>
    <n v="295.2"/>
    <n v="8"/>
    <e v="#N/A"/>
    <e v="#N/A"/>
    <n v="0"/>
    <x v="0"/>
    <x v="0"/>
    <x v="0"/>
    <x v="0"/>
    <x v="0"/>
    <x v="0"/>
    <x v="0"/>
    <x v="0"/>
    <x v="0"/>
    <x v="0"/>
  </r>
  <r>
    <x v="0"/>
    <x v="9"/>
    <x v="1"/>
    <x v="174"/>
    <x v="3"/>
    <n v="61"/>
    <n v="707"/>
    <n v="768"/>
    <n v="1"/>
    <e v="#N/A"/>
    <e v="#N/A"/>
    <n v="0"/>
    <x v="0"/>
    <x v="0"/>
    <x v="0"/>
    <x v="0"/>
    <x v="0"/>
    <x v="0"/>
    <x v="0"/>
    <x v="0"/>
    <x v="0"/>
    <x v="0"/>
  </r>
  <r>
    <x v="0"/>
    <x v="9"/>
    <x v="2"/>
    <x v="16"/>
    <x v="3"/>
    <n v="9805.5300000000007"/>
    <n v="5876.02"/>
    <n v="15681.550000000001"/>
    <n v="114"/>
    <n v="43400"/>
    <n v="303800"/>
    <n v="0.36"/>
    <x v="0"/>
    <x v="0"/>
    <x v="0"/>
    <x v="0"/>
    <x v="0"/>
    <x v="0"/>
    <x v="0"/>
    <x v="0"/>
    <x v="0"/>
    <x v="0"/>
  </r>
  <r>
    <x v="0"/>
    <x v="9"/>
    <x v="2"/>
    <x v="17"/>
    <x v="3"/>
    <n v="3449.95"/>
    <n v="2311.31"/>
    <n v="5761.26"/>
    <n v="102"/>
    <n v="39277"/>
    <n v="274939"/>
    <n v="0.15"/>
    <x v="0"/>
    <x v="0"/>
    <x v="0"/>
    <x v="0"/>
    <x v="0"/>
    <x v="0"/>
    <x v="0"/>
    <x v="0"/>
    <x v="0"/>
    <x v="0"/>
  </r>
  <r>
    <x v="0"/>
    <x v="9"/>
    <x v="2"/>
    <x v="18"/>
    <x v="3"/>
    <n v="209.16"/>
    <n v="1282.55"/>
    <n v="1491.71"/>
    <n v="8"/>
    <n v="0"/>
    <n v="0"/>
    <n v="0"/>
    <x v="0"/>
    <x v="0"/>
    <x v="0"/>
    <x v="0"/>
    <x v="0"/>
    <x v="0"/>
    <x v="0"/>
    <x v="0"/>
    <x v="0"/>
    <x v="0"/>
  </r>
  <r>
    <x v="0"/>
    <x v="9"/>
    <x v="3"/>
    <x v="19"/>
    <x v="3"/>
    <n v="2611.79"/>
    <n v="1780.05"/>
    <n v="4391.84"/>
    <n v="22"/>
    <n v="31000"/>
    <n v="310000"/>
    <n v="0.14000000000000001"/>
    <x v="0"/>
    <x v="0"/>
    <x v="0"/>
    <x v="0"/>
    <x v="0"/>
    <x v="0"/>
    <x v="0"/>
    <x v="0"/>
    <x v="0"/>
    <x v="0"/>
  </r>
  <r>
    <x v="0"/>
    <x v="9"/>
    <x v="3"/>
    <x v="20"/>
    <x v="3"/>
    <n v="12.6"/>
    <n v="146.25"/>
    <n v="158.85"/>
    <n v="3"/>
    <n v="0"/>
    <n v="0"/>
    <n v="0"/>
    <x v="0"/>
    <x v="0"/>
    <x v="0"/>
    <x v="0"/>
    <x v="0"/>
    <x v="0"/>
    <x v="0"/>
    <x v="0"/>
    <x v="0"/>
    <x v="0"/>
  </r>
  <r>
    <x v="0"/>
    <x v="9"/>
    <x v="3"/>
    <x v="21"/>
    <x v="3"/>
    <n v="658.28"/>
    <n v="389.33"/>
    <n v="1047.6099999999999"/>
    <n v="32"/>
    <n v="62000"/>
    <n v="620000"/>
    <n v="0.02"/>
    <x v="0"/>
    <x v="0"/>
    <x v="0"/>
    <x v="0"/>
    <x v="0"/>
    <x v="0"/>
    <x v="0"/>
    <x v="0"/>
    <x v="0"/>
    <x v="0"/>
  </r>
  <r>
    <x v="0"/>
    <x v="9"/>
    <x v="3"/>
    <x v="147"/>
    <x v="3"/>
    <n v="71.2"/>
    <n v="2071.5100000000002"/>
    <n v="2142.71"/>
    <n v="5"/>
    <e v="#N/A"/>
    <e v="#N/A"/>
    <n v="0"/>
    <x v="0"/>
    <x v="0"/>
    <x v="0"/>
    <x v="0"/>
    <x v="0"/>
    <x v="0"/>
    <x v="0"/>
    <x v="0"/>
    <x v="0"/>
    <x v="0"/>
  </r>
  <r>
    <x v="0"/>
    <x v="9"/>
    <x v="4"/>
    <x v="23"/>
    <x v="3"/>
    <n v="0"/>
    <n v="0"/>
    <n v="0"/>
    <n v="0"/>
    <n v="12710"/>
    <n v="88970"/>
    <n v="0"/>
    <x v="0"/>
    <x v="0"/>
    <x v="0"/>
    <x v="0"/>
    <x v="0"/>
    <x v="0"/>
    <x v="0"/>
    <x v="0"/>
    <x v="0"/>
    <x v="0"/>
  </r>
  <r>
    <x v="0"/>
    <x v="9"/>
    <x v="4"/>
    <x v="24"/>
    <x v="3"/>
    <n v="0"/>
    <n v="0"/>
    <n v="0"/>
    <n v="0"/>
    <n v="11377"/>
    <n v="79639"/>
    <n v="0"/>
    <x v="0"/>
    <x v="0"/>
    <x v="0"/>
    <x v="0"/>
    <x v="0"/>
    <x v="0"/>
    <x v="0"/>
    <x v="0"/>
    <x v="0"/>
    <x v="0"/>
  </r>
  <r>
    <x v="0"/>
    <x v="9"/>
    <x v="4"/>
    <x v="154"/>
    <x v="3"/>
    <n v="0"/>
    <n v="0"/>
    <n v="0"/>
    <n v="0"/>
    <e v="#N/A"/>
    <e v="#N/A"/>
    <n v="0"/>
    <x v="0"/>
    <x v="0"/>
    <x v="0"/>
    <x v="0"/>
    <x v="0"/>
    <x v="0"/>
    <x v="0"/>
    <x v="0"/>
    <x v="0"/>
    <x v="0"/>
  </r>
  <r>
    <x v="0"/>
    <x v="9"/>
    <x v="4"/>
    <x v="155"/>
    <x v="3"/>
    <n v="0"/>
    <n v="0"/>
    <n v="0"/>
    <n v="0"/>
    <e v="#N/A"/>
    <e v="#N/A"/>
    <n v="0"/>
    <x v="0"/>
    <x v="0"/>
    <x v="0"/>
    <x v="0"/>
    <x v="0"/>
    <x v="0"/>
    <x v="0"/>
    <x v="0"/>
    <x v="0"/>
    <x v="0"/>
  </r>
  <r>
    <x v="0"/>
    <x v="9"/>
    <x v="4"/>
    <x v="120"/>
    <x v="3"/>
    <n v="0"/>
    <n v="0"/>
    <n v="0"/>
    <n v="0"/>
    <e v="#N/A"/>
    <e v="#N/A"/>
    <n v="0"/>
    <x v="0"/>
    <x v="0"/>
    <x v="0"/>
    <x v="0"/>
    <x v="0"/>
    <x v="0"/>
    <x v="0"/>
    <x v="0"/>
    <x v="0"/>
    <x v="0"/>
  </r>
  <r>
    <x v="0"/>
    <x v="9"/>
    <x v="4"/>
    <x v="148"/>
    <x v="3"/>
    <n v="0"/>
    <n v="0"/>
    <n v="0"/>
    <n v="0"/>
    <e v="#N/A"/>
    <e v="#N/A"/>
    <n v="0"/>
    <x v="0"/>
    <x v="0"/>
    <x v="0"/>
    <x v="0"/>
    <x v="0"/>
    <x v="0"/>
    <x v="0"/>
    <x v="0"/>
    <x v="0"/>
    <x v="0"/>
  </r>
  <r>
    <x v="0"/>
    <x v="9"/>
    <x v="4"/>
    <x v="136"/>
    <x v="3"/>
    <n v="0"/>
    <n v="0"/>
    <n v="0"/>
    <n v="0"/>
    <e v="#N/A"/>
    <e v="#N/A"/>
    <n v="0"/>
    <x v="0"/>
    <x v="0"/>
    <x v="0"/>
    <x v="0"/>
    <x v="0"/>
    <x v="0"/>
    <x v="0"/>
    <x v="0"/>
    <x v="0"/>
    <x v="0"/>
  </r>
  <r>
    <x v="0"/>
    <x v="9"/>
    <x v="4"/>
    <x v="156"/>
    <x v="3"/>
    <n v="0"/>
    <n v="0"/>
    <n v="0"/>
    <n v="0"/>
    <e v="#N/A"/>
    <e v="#N/A"/>
    <n v="0"/>
    <x v="0"/>
    <x v="0"/>
    <x v="0"/>
    <x v="0"/>
    <x v="0"/>
    <x v="0"/>
    <x v="0"/>
    <x v="0"/>
    <x v="0"/>
    <x v="0"/>
  </r>
  <r>
    <x v="0"/>
    <x v="9"/>
    <x v="4"/>
    <x v="157"/>
    <x v="3"/>
    <n v="0"/>
    <n v="0"/>
    <n v="0"/>
    <n v="0"/>
    <e v="#N/A"/>
    <e v="#N/A"/>
    <n v="0"/>
    <x v="0"/>
    <x v="0"/>
    <x v="0"/>
    <x v="0"/>
    <x v="0"/>
    <x v="0"/>
    <x v="0"/>
    <x v="0"/>
    <x v="0"/>
    <x v="0"/>
  </r>
  <r>
    <x v="0"/>
    <x v="9"/>
    <x v="4"/>
    <x v="158"/>
    <x v="3"/>
    <n v="0"/>
    <n v="0"/>
    <n v="0"/>
    <n v="0"/>
    <e v="#N/A"/>
    <e v="#N/A"/>
    <n v="0"/>
    <x v="0"/>
    <x v="0"/>
    <x v="0"/>
    <x v="0"/>
    <x v="0"/>
    <x v="0"/>
    <x v="0"/>
    <x v="0"/>
    <x v="0"/>
    <x v="0"/>
  </r>
  <r>
    <x v="0"/>
    <x v="9"/>
    <x v="4"/>
    <x v="159"/>
    <x v="3"/>
    <n v="0"/>
    <n v="0"/>
    <n v="0"/>
    <n v="0"/>
    <e v="#N/A"/>
    <e v="#N/A"/>
    <n v="0"/>
    <x v="0"/>
    <x v="0"/>
    <x v="0"/>
    <x v="0"/>
    <x v="0"/>
    <x v="0"/>
    <x v="0"/>
    <x v="0"/>
    <x v="0"/>
    <x v="0"/>
  </r>
  <r>
    <x v="0"/>
    <x v="9"/>
    <x v="4"/>
    <x v="160"/>
    <x v="3"/>
    <n v="0"/>
    <n v="0"/>
    <n v="0"/>
    <n v="0"/>
    <e v="#N/A"/>
    <e v="#N/A"/>
    <n v="0"/>
    <x v="0"/>
    <x v="0"/>
    <x v="0"/>
    <x v="0"/>
    <x v="0"/>
    <x v="0"/>
    <x v="0"/>
    <x v="0"/>
    <x v="0"/>
    <x v="0"/>
  </r>
  <r>
    <x v="0"/>
    <x v="9"/>
    <x v="4"/>
    <x v="169"/>
    <x v="3"/>
    <n v="0"/>
    <n v="0"/>
    <n v="0"/>
    <n v="0"/>
    <e v="#N/A"/>
    <e v="#N/A"/>
    <n v="0"/>
    <x v="0"/>
    <x v="0"/>
    <x v="0"/>
    <x v="0"/>
    <x v="0"/>
    <x v="0"/>
    <x v="0"/>
    <x v="0"/>
    <x v="0"/>
    <x v="0"/>
  </r>
  <r>
    <x v="0"/>
    <x v="9"/>
    <x v="4"/>
    <x v="175"/>
    <x v="3"/>
    <n v="0"/>
    <n v="0"/>
    <n v="0"/>
    <n v="0"/>
    <e v="#N/A"/>
    <e v="#N/A"/>
    <n v="0"/>
    <x v="0"/>
    <x v="0"/>
    <x v="0"/>
    <x v="0"/>
    <x v="0"/>
    <x v="0"/>
    <x v="0"/>
    <x v="0"/>
    <x v="0"/>
    <x v="0"/>
  </r>
  <r>
    <x v="0"/>
    <x v="9"/>
    <x v="5"/>
    <x v="25"/>
    <x v="3"/>
    <n v="826.38"/>
    <n v="1026.72"/>
    <n v="1853.1"/>
    <n v="3"/>
    <n v="0"/>
    <n v="0"/>
    <n v="0"/>
    <x v="0"/>
    <x v="0"/>
    <x v="0"/>
    <x v="0"/>
    <x v="0"/>
    <x v="0"/>
    <x v="0"/>
    <x v="0"/>
    <x v="0"/>
    <x v="0"/>
  </r>
  <r>
    <x v="0"/>
    <x v="9"/>
    <x v="5"/>
    <x v="26"/>
    <x v="3"/>
    <n v="0"/>
    <n v="0"/>
    <n v="0"/>
    <n v="0"/>
    <n v="0"/>
    <n v="0"/>
    <n v="0"/>
    <x v="0"/>
    <x v="0"/>
    <x v="0"/>
    <x v="0"/>
    <x v="0"/>
    <x v="0"/>
    <x v="0"/>
    <x v="0"/>
    <x v="0"/>
    <x v="0"/>
  </r>
  <r>
    <x v="0"/>
    <x v="9"/>
    <x v="5"/>
    <x v="27"/>
    <x v="3"/>
    <n v="747.7"/>
    <n v="49.83"/>
    <n v="797.53000000000009"/>
    <n v="6"/>
    <n v="16523"/>
    <n v="165230"/>
    <n v="0.05"/>
    <x v="0"/>
    <x v="0"/>
    <x v="0"/>
    <x v="0"/>
    <x v="0"/>
    <x v="0"/>
    <x v="0"/>
    <x v="0"/>
    <x v="0"/>
    <x v="0"/>
  </r>
  <r>
    <x v="0"/>
    <x v="9"/>
    <x v="5"/>
    <x v="29"/>
    <x v="3"/>
    <n v="38.369999999999997"/>
    <n v="74.88"/>
    <n v="113.25"/>
    <n v="4"/>
    <n v="0"/>
    <n v="0"/>
    <n v="0"/>
    <x v="0"/>
    <x v="0"/>
    <x v="0"/>
    <x v="0"/>
    <x v="0"/>
    <x v="0"/>
    <x v="0"/>
    <x v="0"/>
    <x v="0"/>
    <x v="0"/>
  </r>
  <r>
    <x v="0"/>
    <x v="9"/>
    <x v="6"/>
    <x v="30"/>
    <x v="3"/>
    <n v="18092.12"/>
    <n v="35307.49"/>
    <n v="53399.61"/>
    <n v="153"/>
    <n v="0"/>
    <n v="0"/>
    <n v="0"/>
    <x v="0"/>
    <x v="0"/>
    <x v="0"/>
    <x v="0"/>
    <x v="0"/>
    <x v="0"/>
    <x v="0"/>
    <x v="0"/>
    <x v="0"/>
    <x v="0"/>
  </r>
  <r>
    <x v="0"/>
    <x v="9"/>
    <x v="6"/>
    <x v="31"/>
    <x v="3"/>
    <n v="57459.73"/>
    <n v="77880.899999999994"/>
    <n v="135340.63"/>
    <n v="356"/>
    <n v="34100"/>
    <n v="238700"/>
    <n v="3.97"/>
    <x v="0"/>
    <x v="0"/>
    <x v="0"/>
    <x v="0"/>
    <x v="0"/>
    <x v="0"/>
    <x v="0"/>
    <x v="0"/>
    <x v="0"/>
    <x v="0"/>
  </r>
  <r>
    <x v="0"/>
    <x v="9"/>
    <x v="6"/>
    <x v="32"/>
    <x v="3"/>
    <n v="11553.37"/>
    <n v="6328.14"/>
    <n v="17881.510000000002"/>
    <n v="63"/>
    <n v="17577"/>
    <n v="123039"/>
    <n v="1.02"/>
    <x v="0"/>
    <x v="0"/>
    <x v="0"/>
    <x v="0"/>
    <x v="0"/>
    <x v="0"/>
    <x v="0"/>
    <x v="0"/>
    <x v="0"/>
    <x v="0"/>
  </r>
  <r>
    <x v="0"/>
    <x v="9"/>
    <x v="6"/>
    <x v="33"/>
    <x v="3"/>
    <n v="10556.97"/>
    <n v="10265.52"/>
    <n v="20822.489999999998"/>
    <n v="51"/>
    <n v="0"/>
    <n v="0"/>
    <n v="0"/>
    <x v="0"/>
    <x v="0"/>
    <x v="0"/>
    <x v="0"/>
    <x v="0"/>
    <x v="0"/>
    <x v="0"/>
    <x v="0"/>
    <x v="0"/>
    <x v="0"/>
  </r>
  <r>
    <x v="0"/>
    <x v="9"/>
    <x v="6"/>
    <x v="140"/>
    <x v="3"/>
    <n v="1629.9"/>
    <n v="0"/>
    <n v="1629.9"/>
    <n v="3"/>
    <e v="#N/A"/>
    <e v="#N/A"/>
    <n v="0"/>
    <x v="0"/>
    <x v="0"/>
    <x v="0"/>
    <x v="0"/>
    <x v="0"/>
    <x v="0"/>
    <x v="0"/>
    <x v="0"/>
    <x v="0"/>
    <x v="0"/>
  </r>
  <r>
    <x v="0"/>
    <x v="9"/>
    <x v="7"/>
    <x v="34"/>
    <x v="3"/>
    <n v="77.83"/>
    <n v="439.8"/>
    <n v="517.63"/>
    <n v="11"/>
    <n v="67177"/>
    <n v="470239"/>
    <n v="0.01"/>
    <x v="0"/>
    <x v="0"/>
    <x v="0"/>
    <x v="0"/>
    <x v="0"/>
    <x v="0"/>
    <x v="0"/>
    <x v="0"/>
    <x v="0"/>
    <x v="0"/>
  </r>
  <r>
    <x v="0"/>
    <x v="9"/>
    <x v="8"/>
    <x v="35"/>
    <x v="3"/>
    <n v="1914.5"/>
    <n v="352.18"/>
    <n v="2266.6799999999998"/>
    <n v="21"/>
    <n v="0"/>
    <n v="0"/>
    <n v="0"/>
    <x v="0"/>
    <x v="0"/>
    <x v="0"/>
    <x v="0"/>
    <x v="0"/>
    <x v="0"/>
    <x v="0"/>
    <x v="0"/>
    <x v="0"/>
    <x v="0"/>
  </r>
  <r>
    <x v="0"/>
    <x v="9"/>
    <x v="8"/>
    <x v="36"/>
    <x v="3"/>
    <n v="1754.41"/>
    <n v="991.19"/>
    <n v="2745.6000000000004"/>
    <n v="57"/>
    <n v="0"/>
    <n v="0"/>
    <n v="0"/>
    <x v="0"/>
    <x v="0"/>
    <x v="0"/>
    <x v="0"/>
    <x v="0"/>
    <x v="0"/>
    <x v="0"/>
    <x v="0"/>
    <x v="0"/>
    <x v="0"/>
  </r>
  <r>
    <x v="0"/>
    <x v="9"/>
    <x v="8"/>
    <x v="161"/>
    <x v="3"/>
    <n v="4541.12"/>
    <n v="4174.5600000000004"/>
    <n v="8715.68"/>
    <n v="128"/>
    <e v="#N/A"/>
    <e v="#N/A"/>
    <n v="0"/>
    <x v="0"/>
    <x v="0"/>
    <x v="0"/>
    <x v="0"/>
    <x v="0"/>
    <x v="0"/>
    <x v="0"/>
    <x v="0"/>
    <x v="0"/>
    <x v="0"/>
  </r>
  <r>
    <x v="0"/>
    <x v="9"/>
    <x v="37"/>
    <x v="176"/>
    <x v="3"/>
    <n v="0"/>
    <n v="0"/>
    <n v="0"/>
    <n v="0"/>
    <e v="#N/A"/>
    <e v="#N/A"/>
    <n v="0"/>
    <x v="0"/>
    <x v="0"/>
    <x v="0"/>
    <x v="0"/>
    <x v="0"/>
    <x v="0"/>
    <x v="0"/>
    <x v="0"/>
    <x v="0"/>
    <x v="0"/>
  </r>
  <r>
    <x v="0"/>
    <x v="9"/>
    <x v="37"/>
    <x v="177"/>
    <x v="3"/>
    <n v="0"/>
    <n v="0"/>
    <n v="0"/>
    <n v="0"/>
    <e v="#N/A"/>
    <e v="#N/A"/>
    <n v="0"/>
    <x v="0"/>
    <x v="0"/>
    <x v="0"/>
    <x v="0"/>
    <x v="0"/>
    <x v="0"/>
    <x v="0"/>
    <x v="0"/>
    <x v="0"/>
    <x v="0"/>
  </r>
  <r>
    <x v="0"/>
    <x v="9"/>
    <x v="9"/>
    <x v="37"/>
    <x v="3"/>
    <n v="2409.9499999999998"/>
    <n v="494.04"/>
    <n v="2903.99"/>
    <n v="9"/>
    <n v="32023"/>
    <n v="224161"/>
    <n v="0.09"/>
    <x v="0"/>
    <x v="0"/>
    <x v="0"/>
    <x v="0"/>
    <x v="0"/>
    <x v="0"/>
    <x v="0"/>
    <x v="0"/>
    <x v="0"/>
    <x v="0"/>
  </r>
  <r>
    <x v="0"/>
    <x v="9"/>
    <x v="9"/>
    <x v="38"/>
    <x v="3"/>
    <n v="0"/>
    <n v="0"/>
    <n v="0"/>
    <n v="0"/>
    <n v="0"/>
    <n v="0"/>
    <n v="0"/>
    <x v="0"/>
    <x v="0"/>
    <x v="0"/>
    <x v="0"/>
    <x v="0"/>
    <x v="0"/>
    <x v="0"/>
    <x v="0"/>
    <x v="0"/>
    <x v="0"/>
  </r>
  <r>
    <x v="0"/>
    <x v="9"/>
    <x v="9"/>
    <x v="39"/>
    <x v="3"/>
    <n v="17871.5"/>
    <n v="10591.92"/>
    <n v="28463.42"/>
    <n v="71"/>
    <n v="18352"/>
    <n v="128464"/>
    <n v="1.55"/>
    <x v="0"/>
    <x v="0"/>
    <x v="0"/>
    <x v="0"/>
    <x v="0"/>
    <x v="0"/>
    <x v="0"/>
    <x v="0"/>
    <x v="0"/>
    <x v="0"/>
  </r>
  <r>
    <x v="0"/>
    <x v="9"/>
    <x v="9"/>
    <x v="40"/>
    <x v="3"/>
    <n v="6410.48"/>
    <n v="4190.2"/>
    <n v="10600.68"/>
    <n v="24"/>
    <n v="28923"/>
    <n v="202461"/>
    <n v="0.37"/>
    <x v="0"/>
    <x v="0"/>
    <x v="0"/>
    <x v="0"/>
    <x v="0"/>
    <x v="0"/>
    <x v="0"/>
    <x v="0"/>
    <x v="0"/>
    <x v="0"/>
  </r>
  <r>
    <x v="0"/>
    <x v="9"/>
    <x v="9"/>
    <x v="41"/>
    <x v="3"/>
    <n v="5737.5"/>
    <n v="0"/>
    <n v="5737.5"/>
    <n v="8"/>
    <n v="0"/>
    <n v="0"/>
    <n v="0"/>
    <x v="0"/>
    <x v="0"/>
    <x v="0"/>
    <x v="0"/>
    <x v="0"/>
    <x v="0"/>
    <x v="0"/>
    <x v="0"/>
    <x v="0"/>
    <x v="0"/>
  </r>
  <r>
    <x v="0"/>
    <x v="9"/>
    <x v="10"/>
    <x v="42"/>
    <x v="3"/>
    <n v="0"/>
    <n v="0"/>
    <n v="0"/>
    <n v="0"/>
    <n v="0"/>
    <n v="0"/>
    <n v="0"/>
    <x v="0"/>
    <x v="0"/>
    <x v="0"/>
    <x v="0"/>
    <x v="0"/>
    <x v="0"/>
    <x v="0"/>
    <x v="0"/>
    <x v="0"/>
    <x v="0"/>
  </r>
  <r>
    <x v="0"/>
    <x v="9"/>
    <x v="10"/>
    <x v="43"/>
    <x v="3"/>
    <n v="2234.06"/>
    <n v="649.6"/>
    <n v="2883.66"/>
    <n v="14"/>
    <n v="0"/>
    <n v="0"/>
    <n v="0"/>
    <x v="0"/>
    <x v="0"/>
    <x v="0"/>
    <x v="0"/>
    <x v="0"/>
    <x v="0"/>
    <x v="0"/>
    <x v="0"/>
    <x v="0"/>
    <x v="0"/>
  </r>
  <r>
    <x v="0"/>
    <x v="9"/>
    <x v="10"/>
    <x v="44"/>
    <x v="3"/>
    <n v="4711.8100000000004"/>
    <n v="3639.12"/>
    <n v="8350.93"/>
    <n v="32"/>
    <n v="23777"/>
    <n v="237770"/>
    <n v="0.35"/>
    <x v="0"/>
    <x v="0"/>
    <x v="0"/>
    <x v="0"/>
    <x v="0"/>
    <x v="0"/>
    <x v="0"/>
    <x v="0"/>
    <x v="0"/>
    <x v="0"/>
  </r>
  <r>
    <x v="0"/>
    <x v="9"/>
    <x v="10"/>
    <x v="45"/>
    <x v="3"/>
    <n v="1417.38"/>
    <n v="493"/>
    <n v="1910.38"/>
    <n v="21"/>
    <n v="0"/>
    <n v="0"/>
    <n v="0"/>
    <x v="0"/>
    <x v="0"/>
    <x v="0"/>
    <x v="0"/>
    <x v="0"/>
    <x v="0"/>
    <x v="0"/>
    <x v="0"/>
    <x v="0"/>
    <x v="0"/>
  </r>
  <r>
    <x v="0"/>
    <x v="9"/>
    <x v="10"/>
    <x v="46"/>
    <x v="3"/>
    <n v="1733.96"/>
    <n v="431.14"/>
    <n v="2165.1"/>
    <n v="20"/>
    <n v="0"/>
    <n v="0"/>
    <n v="0"/>
    <x v="0"/>
    <x v="0"/>
    <x v="0"/>
    <x v="0"/>
    <x v="0"/>
    <x v="0"/>
    <x v="0"/>
    <x v="0"/>
    <x v="0"/>
    <x v="0"/>
  </r>
  <r>
    <x v="0"/>
    <x v="9"/>
    <x v="10"/>
    <x v="47"/>
    <x v="3"/>
    <n v="0"/>
    <n v="49.34"/>
    <n v="49.34"/>
    <n v="1"/>
    <n v="0"/>
    <n v="0"/>
    <n v="0"/>
    <x v="0"/>
    <x v="0"/>
    <x v="0"/>
    <x v="0"/>
    <x v="0"/>
    <x v="0"/>
    <x v="0"/>
    <x v="0"/>
    <x v="0"/>
    <x v="0"/>
  </r>
  <r>
    <x v="0"/>
    <x v="9"/>
    <x v="10"/>
    <x v="48"/>
    <x v="3"/>
    <n v="25.5"/>
    <n v="199.5"/>
    <n v="225"/>
    <n v="2"/>
    <n v="33077"/>
    <n v="330770"/>
    <n v="0.01"/>
    <x v="0"/>
    <x v="0"/>
    <x v="0"/>
    <x v="0"/>
    <x v="0"/>
    <x v="0"/>
    <x v="0"/>
    <x v="0"/>
    <x v="0"/>
    <x v="0"/>
  </r>
  <r>
    <x v="0"/>
    <x v="9"/>
    <x v="10"/>
    <x v="49"/>
    <x v="3"/>
    <n v="178.2"/>
    <n v="57.2"/>
    <n v="235.39999999999998"/>
    <n v="4"/>
    <n v="67177"/>
    <n v="671770"/>
    <n v="0"/>
    <x v="0"/>
    <x v="0"/>
    <x v="0"/>
    <x v="0"/>
    <x v="0"/>
    <x v="0"/>
    <x v="0"/>
    <x v="0"/>
    <x v="0"/>
    <x v="0"/>
  </r>
  <r>
    <x v="0"/>
    <x v="9"/>
    <x v="10"/>
    <x v="50"/>
    <x v="3"/>
    <n v="1.1399999999999999"/>
    <n v="4.58"/>
    <n v="5.72"/>
    <n v="1"/>
    <n v="36177"/>
    <n v="361770"/>
    <n v="0"/>
    <x v="0"/>
    <x v="0"/>
    <x v="0"/>
    <x v="0"/>
    <x v="0"/>
    <x v="0"/>
    <x v="0"/>
    <x v="0"/>
    <x v="0"/>
    <x v="0"/>
  </r>
  <r>
    <x v="0"/>
    <x v="9"/>
    <x v="10"/>
    <x v="51"/>
    <x v="3"/>
    <n v="0"/>
    <n v="0"/>
    <n v="0"/>
    <n v="0"/>
    <n v="14477"/>
    <n v="144770"/>
    <n v="0"/>
    <x v="0"/>
    <x v="0"/>
    <x v="0"/>
    <x v="0"/>
    <x v="0"/>
    <x v="0"/>
    <x v="0"/>
    <x v="0"/>
    <x v="0"/>
    <x v="0"/>
  </r>
  <r>
    <x v="0"/>
    <x v="9"/>
    <x v="11"/>
    <x v="52"/>
    <x v="3"/>
    <n v="221.46"/>
    <n v="309.62"/>
    <n v="531.08000000000004"/>
    <n v="9"/>
    <n v="0"/>
    <n v="0"/>
    <n v="0"/>
    <x v="0"/>
    <x v="0"/>
    <x v="0"/>
    <x v="0"/>
    <x v="0"/>
    <x v="0"/>
    <x v="0"/>
    <x v="0"/>
    <x v="0"/>
    <x v="0"/>
  </r>
  <r>
    <x v="0"/>
    <x v="9"/>
    <x v="12"/>
    <x v="53"/>
    <x v="3"/>
    <n v="564.65"/>
    <n v="7810.67"/>
    <n v="8375.32"/>
    <n v="14"/>
    <n v="0"/>
    <n v="0"/>
    <n v="0"/>
    <x v="0"/>
    <x v="0"/>
    <x v="0"/>
    <x v="0"/>
    <x v="0"/>
    <x v="0"/>
    <x v="0"/>
    <x v="0"/>
    <x v="0"/>
    <x v="0"/>
  </r>
  <r>
    <x v="0"/>
    <x v="9"/>
    <x v="12"/>
    <x v="55"/>
    <x v="3"/>
    <n v="508.59"/>
    <n v="8620.1200000000008"/>
    <n v="9128.7100000000009"/>
    <n v="9"/>
    <n v="0"/>
    <n v="0"/>
    <n v="0"/>
    <x v="0"/>
    <x v="0"/>
    <x v="0"/>
    <x v="0"/>
    <x v="0"/>
    <x v="0"/>
    <x v="0"/>
    <x v="0"/>
    <x v="0"/>
    <x v="0"/>
  </r>
  <r>
    <x v="0"/>
    <x v="9"/>
    <x v="12"/>
    <x v="170"/>
    <x v="3"/>
    <n v="48.6"/>
    <n v="281.39999999999998"/>
    <n v="330"/>
    <n v="1"/>
    <e v="#N/A"/>
    <e v="#N/A"/>
    <n v="0"/>
    <x v="0"/>
    <x v="0"/>
    <x v="0"/>
    <x v="0"/>
    <x v="0"/>
    <x v="0"/>
    <x v="0"/>
    <x v="0"/>
    <x v="0"/>
    <x v="0"/>
  </r>
  <r>
    <x v="0"/>
    <x v="9"/>
    <x v="13"/>
    <x v="56"/>
    <x v="3"/>
    <n v="0"/>
    <n v="0"/>
    <n v="0"/>
    <n v="0"/>
    <n v="0"/>
    <n v="0"/>
    <n v="0"/>
    <x v="0"/>
    <x v="0"/>
    <x v="0"/>
    <x v="0"/>
    <x v="0"/>
    <x v="0"/>
    <x v="0"/>
    <x v="0"/>
    <x v="0"/>
    <x v="0"/>
  </r>
  <r>
    <x v="0"/>
    <x v="9"/>
    <x v="13"/>
    <x v="57"/>
    <x v="3"/>
    <n v="1867.8"/>
    <n v="1731.3"/>
    <n v="3599.1"/>
    <n v="15"/>
    <n v="24273"/>
    <n v="242730"/>
    <n v="0.15"/>
    <x v="0"/>
    <x v="0"/>
    <x v="0"/>
    <x v="0"/>
    <x v="0"/>
    <x v="0"/>
    <x v="0"/>
    <x v="0"/>
    <x v="0"/>
    <x v="0"/>
  </r>
  <r>
    <x v="0"/>
    <x v="9"/>
    <x v="13"/>
    <x v="58"/>
    <x v="3"/>
    <n v="1817.67"/>
    <n v="2908.48"/>
    <n v="4726.1499999999996"/>
    <n v="26"/>
    <n v="0"/>
    <n v="0"/>
    <n v="0"/>
    <x v="0"/>
    <x v="0"/>
    <x v="0"/>
    <x v="0"/>
    <x v="0"/>
    <x v="0"/>
    <x v="0"/>
    <x v="0"/>
    <x v="0"/>
    <x v="0"/>
  </r>
  <r>
    <x v="0"/>
    <x v="9"/>
    <x v="34"/>
    <x v="129"/>
    <x v="3"/>
    <n v="543.6"/>
    <n v="0"/>
    <n v="543.6"/>
    <n v="1"/>
    <e v="#N/A"/>
    <e v="#N/A"/>
    <n v="0"/>
    <x v="0"/>
    <x v="0"/>
    <x v="0"/>
    <x v="0"/>
    <x v="0"/>
    <x v="0"/>
    <x v="0"/>
    <x v="0"/>
    <x v="0"/>
    <x v="0"/>
  </r>
  <r>
    <x v="0"/>
    <x v="9"/>
    <x v="14"/>
    <x v="130"/>
    <x v="3"/>
    <n v="1694.21"/>
    <n v="12222.64"/>
    <n v="13916.849999999999"/>
    <n v="84"/>
    <e v="#N/A"/>
    <e v="#N/A"/>
    <n v="0"/>
    <x v="0"/>
    <x v="0"/>
    <x v="0"/>
    <x v="0"/>
    <x v="0"/>
    <x v="0"/>
    <x v="0"/>
    <x v="0"/>
    <x v="0"/>
    <x v="0"/>
  </r>
  <r>
    <x v="0"/>
    <x v="9"/>
    <x v="15"/>
    <x v="163"/>
    <x v="3"/>
    <n v="0"/>
    <n v="0"/>
    <n v="0"/>
    <n v="0"/>
    <e v="#N/A"/>
    <e v="#N/A"/>
    <n v="0"/>
    <x v="0"/>
    <x v="0"/>
    <x v="0"/>
    <x v="0"/>
    <x v="0"/>
    <x v="0"/>
    <x v="0"/>
    <x v="0"/>
    <x v="0"/>
    <x v="0"/>
  </r>
  <r>
    <x v="0"/>
    <x v="9"/>
    <x v="16"/>
    <x v="61"/>
    <x v="3"/>
    <n v="438.06"/>
    <n v="240.24"/>
    <n v="678.3"/>
    <n v="4"/>
    <n v="0"/>
    <n v="0"/>
    <n v="0"/>
    <x v="0"/>
    <x v="0"/>
    <x v="0"/>
    <x v="0"/>
    <x v="0"/>
    <x v="0"/>
    <x v="0"/>
    <x v="0"/>
    <x v="0"/>
    <x v="0"/>
  </r>
  <r>
    <x v="0"/>
    <x v="9"/>
    <x v="17"/>
    <x v="62"/>
    <x v="3"/>
    <n v="173.46"/>
    <n v="568.38"/>
    <n v="741.84"/>
    <n v="32"/>
    <n v="0"/>
    <n v="0"/>
    <n v="0"/>
    <x v="0"/>
    <x v="0"/>
    <x v="0"/>
    <x v="0"/>
    <x v="0"/>
    <x v="0"/>
    <x v="0"/>
    <x v="0"/>
    <x v="0"/>
    <x v="0"/>
  </r>
  <r>
    <x v="0"/>
    <x v="9"/>
    <x v="17"/>
    <x v="63"/>
    <x v="3"/>
    <n v="9.3000000000000007"/>
    <n v="330.12"/>
    <n v="339.42"/>
    <n v="5"/>
    <n v="0"/>
    <n v="0"/>
    <n v="0"/>
    <x v="0"/>
    <x v="0"/>
    <x v="0"/>
    <x v="0"/>
    <x v="0"/>
    <x v="0"/>
    <x v="0"/>
    <x v="0"/>
    <x v="0"/>
    <x v="0"/>
  </r>
  <r>
    <x v="0"/>
    <x v="9"/>
    <x v="18"/>
    <x v="64"/>
    <x v="3"/>
    <n v="4618.28"/>
    <n v="1139.96"/>
    <n v="5758.24"/>
    <n v="50"/>
    <n v="22723"/>
    <n v="159061"/>
    <n v="0.25"/>
    <x v="0"/>
    <x v="0"/>
    <x v="0"/>
    <x v="0"/>
    <x v="0"/>
    <x v="0"/>
    <x v="0"/>
    <x v="0"/>
    <x v="0"/>
    <x v="0"/>
  </r>
  <r>
    <x v="0"/>
    <x v="9"/>
    <x v="18"/>
    <x v="65"/>
    <x v="3"/>
    <n v="0"/>
    <n v="0"/>
    <n v="0"/>
    <n v="0"/>
    <n v="0"/>
    <n v="0"/>
    <n v="0"/>
    <x v="0"/>
    <x v="0"/>
    <x v="0"/>
    <x v="0"/>
    <x v="0"/>
    <x v="0"/>
    <x v="0"/>
    <x v="0"/>
    <x v="0"/>
    <x v="0"/>
  </r>
  <r>
    <x v="0"/>
    <x v="9"/>
    <x v="18"/>
    <x v="164"/>
    <x v="3"/>
    <n v="608.65"/>
    <n v="548.41999999999996"/>
    <n v="1157.07"/>
    <n v="18"/>
    <e v="#N/A"/>
    <e v="#N/A"/>
    <n v="0"/>
    <x v="0"/>
    <x v="0"/>
    <x v="0"/>
    <x v="0"/>
    <x v="0"/>
    <x v="0"/>
    <x v="0"/>
    <x v="0"/>
    <x v="0"/>
    <x v="0"/>
  </r>
  <r>
    <x v="0"/>
    <x v="9"/>
    <x v="19"/>
    <x v="66"/>
    <x v="3"/>
    <n v="95.25"/>
    <n v="55.34"/>
    <n v="150.59"/>
    <n v="2"/>
    <n v="0"/>
    <n v="0"/>
    <n v="0"/>
    <x v="0"/>
    <x v="0"/>
    <x v="0"/>
    <x v="0"/>
    <x v="0"/>
    <x v="0"/>
    <x v="0"/>
    <x v="0"/>
    <x v="0"/>
    <x v="0"/>
  </r>
  <r>
    <x v="0"/>
    <x v="9"/>
    <x v="20"/>
    <x v="67"/>
    <x v="3"/>
    <n v="86407.45"/>
    <n v="19727.3"/>
    <n v="106134.75"/>
    <n v="57"/>
    <n v="0"/>
    <n v="0"/>
    <n v="0"/>
    <x v="0"/>
    <x v="0"/>
    <x v="0"/>
    <x v="0"/>
    <x v="0"/>
    <x v="0"/>
    <x v="0"/>
    <x v="0"/>
    <x v="0"/>
    <x v="0"/>
  </r>
  <r>
    <x v="0"/>
    <x v="9"/>
    <x v="20"/>
    <x v="68"/>
    <x v="3"/>
    <n v="101499.3"/>
    <n v="19154.32"/>
    <n v="120653.62"/>
    <n v="69"/>
    <n v="0"/>
    <n v="0"/>
    <n v="0"/>
    <x v="0"/>
    <x v="0"/>
    <x v="0"/>
    <x v="0"/>
    <x v="0"/>
    <x v="0"/>
    <x v="0"/>
    <x v="0"/>
    <x v="0"/>
    <x v="0"/>
  </r>
  <r>
    <x v="0"/>
    <x v="9"/>
    <x v="21"/>
    <x v="69"/>
    <x v="3"/>
    <n v="2129.9"/>
    <n v="1869.28"/>
    <n v="3999.1800000000003"/>
    <n v="25"/>
    <n v="31000"/>
    <n v="310000"/>
    <n v="0.13"/>
    <x v="0"/>
    <x v="0"/>
    <x v="0"/>
    <x v="0"/>
    <x v="0"/>
    <x v="0"/>
    <x v="0"/>
    <x v="0"/>
    <x v="0"/>
    <x v="0"/>
  </r>
  <r>
    <x v="0"/>
    <x v="9"/>
    <x v="21"/>
    <x v="70"/>
    <x v="3"/>
    <n v="4636.9799999999996"/>
    <n v="1499.27"/>
    <n v="6136.25"/>
    <n v="24"/>
    <n v="62000"/>
    <n v="620000"/>
    <n v="0.1"/>
    <x v="0"/>
    <x v="0"/>
    <x v="0"/>
    <x v="0"/>
    <x v="0"/>
    <x v="0"/>
    <x v="0"/>
    <x v="0"/>
    <x v="0"/>
    <x v="0"/>
  </r>
  <r>
    <x v="0"/>
    <x v="9"/>
    <x v="21"/>
    <x v="71"/>
    <x v="3"/>
    <n v="2656.75"/>
    <n v="2525.84"/>
    <n v="5182.59"/>
    <n v="36"/>
    <n v="50623"/>
    <n v="506230"/>
    <n v="0.1"/>
    <x v="0"/>
    <x v="0"/>
    <x v="0"/>
    <x v="0"/>
    <x v="0"/>
    <x v="0"/>
    <x v="0"/>
    <x v="0"/>
    <x v="0"/>
    <x v="0"/>
  </r>
  <r>
    <x v="0"/>
    <x v="9"/>
    <x v="21"/>
    <x v="72"/>
    <x v="3"/>
    <n v="4273.1000000000004"/>
    <n v="2089.0300000000002"/>
    <n v="6362.130000000001"/>
    <n v="29"/>
    <n v="29977"/>
    <n v="299770"/>
    <n v="0.21"/>
    <x v="0"/>
    <x v="0"/>
    <x v="0"/>
    <x v="0"/>
    <x v="0"/>
    <x v="0"/>
    <x v="0"/>
    <x v="0"/>
    <x v="0"/>
    <x v="0"/>
  </r>
  <r>
    <x v="0"/>
    <x v="9"/>
    <x v="21"/>
    <x v="73"/>
    <x v="3"/>
    <n v="4079.68"/>
    <n v="2827.19"/>
    <n v="6906.87"/>
    <n v="34"/>
    <n v="27900"/>
    <n v="279000"/>
    <n v="0.25"/>
    <x v="0"/>
    <x v="0"/>
    <x v="0"/>
    <x v="0"/>
    <x v="0"/>
    <x v="0"/>
    <x v="0"/>
    <x v="0"/>
    <x v="0"/>
    <x v="0"/>
  </r>
  <r>
    <x v="0"/>
    <x v="9"/>
    <x v="21"/>
    <x v="137"/>
    <x v="3"/>
    <n v="1948.06"/>
    <n v="2936.17"/>
    <n v="4884.2299999999996"/>
    <n v="31"/>
    <e v="#N/A"/>
    <e v="#N/A"/>
    <n v="0"/>
    <x v="0"/>
    <x v="0"/>
    <x v="0"/>
    <x v="0"/>
    <x v="0"/>
    <x v="0"/>
    <x v="0"/>
    <x v="0"/>
    <x v="0"/>
    <x v="0"/>
  </r>
  <r>
    <x v="0"/>
    <x v="9"/>
    <x v="21"/>
    <x v="142"/>
    <x v="3"/>
    <n v="1448.1"/>
    <n v="26"/>
    <n v="1474.1"/>
    <n v="7"/>
    <e v="#N/A"/>
    <e v="#N/A"/>
    <n v="0"/>
    <x v="0"/>
    <x v="0"/>
    <x v="0"/>
    <x v="0"/>
    <x v="0"/>
    <x v="0"/>
    <x v="0"/>
    <x v="0"/>
    <x v="0"/>
    <x v="0"/>
  </r>
  <r>
    <x v="0"/>
    <x v="9"/>
    <x v="22"/>
    <x v="74"/>
    <x v="3"/>
    <n v="1504.26"/>
    <n v="506.69"/>
    <n v="2010.95"/>
    <n v="12"/>
    <n v="13423"/>
    <n v="134230"/>
    <n v="0.15"/>
    <x v="0"/>
    <x v="0"/>
    <x v="0"/>
    <x v="0"/>
    <x v="0"/>
    <x v="0"/>
    <x v="0"/>
    <x v="0"/>
    <x v="0"/>
    <x v="0"/>
  </r>
  <r>
    <x v="0"/>
    <x v="9"/>
    <x v="22"/>
    <x v="75"/>
    <x v="3"/>
    <n v="1230.3"/>
    <n v="2181.8000000000002"/>
    <n v="3412.1000000000004"/>
    <n v="20"/>
    <n v="14477"/>
    <n v="144770"/>
    <n v="0.24"/>
    <x v="0"/>
    <x v="0"/>
    <x v="0"/>
    <x v="0"/>
    <x v="0"/>
    <x v="0"/>
    <x v="0"/>
    <x v="0"/>
    <x v="0"/>
    <x v="0"/>
  </r>
  <r>
    <x v="0"/>
    <x v="9"/>
    <x v="22"/>
    <x v="121"/>
    <x v="3"/>
    <n v="1771.69"/>
    <n v="131.56"/>
    <n v="1903.25"/>
    <n v="8"/>
    <e v="#N/A"/>
    <e v="#N/A"/>
    <n v="0"/>
    <x v="0"/>
    <x v="0"/>
    <x v="0"/>
    <x v="0"/>
    <x v="0"/>
    <x v="0"/>
    <x v="0"/>
    <x v="0"/>
    <x v="0"/>
    <x v="0"/>
  </r>
  <r>
    <x v="0"/>
    <x v="9"/>
    <x v="23"/>
    <x v="77"/>
    <x v="3"/>
    <n v="0"/>
    <n v="0"/>
    <n v="0"/>
    <n v="0"/>
    <n v="0"/>
    <n v="0"/>
    <n v="0"/>
    <x v="0"/>
    <x v="0"/>
    <x v="0"/>
    <x v="0"/>
    <x v="0"/>
    <x v="0"/>
    <x v="0"/>
    <x v="0"/>
    <x v="0"/>
    <x v="0"/>
  </r>
  <r>
    <x v="0"/>
    <x v="9"/>
    <x v="24"/>
    <x v="78"/>
    <x v="3"/>
    <n v="20956.259999999998"/>
    <n v="10480.719999999999"/>
    <n v="31436.979999999996"/>
    <n v="783"/>
    <n v="20677"/>
    <n v="144739"/>
    <n v="1.52"/>
    <x v="0"/>
    <x v="0"/>
    <x v="0"/>
    <x v="0"/>
    <x v="0"/>
    <x v="0"/>
    <x v="0"/>
    <x v="0"/>
    <x v="0"/>
    <x v="0"/>
  </r>
  <r>
    <x v="0"/>
    <x v="9"/>
    <x v="24"/>
    <x v="79"/>
    <x v="3"/>
    <n v="97.02"/>
    <n v="297.13"/>
    <n v="394.15"/>
    <n v="9"/>
    <n v="20150"/>
    <n v="141050"/>
    <n v="0.02"/>
    <x v="0"/>
    <x v="0"/>
    <x v="0"/>
    <x v="0"/>
    <x v="0"/>
    <x v="0"/>
    <x v="0"/>
    <x v="0"/>
    <x v="0"/>
    <x v="0"/>
  </r>
  <r>
    <x v="0"/>
    <x v="9"/>
    <x v="24"/>
    <x v="81"/>
    <x v="3"/>
    <n v="168.35"/>
    <n v="65"/>
    <n v="233.35"/>
    <n v="6"/>
    <n v="18600"/>
    <n v="130200"/>
    <n v="0.01"/>
    <x v="0"/>
    <x v="0"/>
    <x v="0"/>
    <x v="0"/>
    <x v="0"/>
    <x v="0"/>
    <x v="0"/>
    <x v="0"/>
    <x v="0"/>
    <x v="0"/>
  </r>
  <r>
    <x v="0"/>
    <x v="9"/>
    <x v="24"/>
    <x v="82"/>
    <x v="3"/>
    <n v="20295.79"/>
    <n v="11536.7"/>
    <n v="31832.49"/>
    <n v="828"/>
    <n v="18600"/>
    <n v="130200"/>
    <n v="1.71"/>
    <x v="0"/>
    <x v="0"/>
    <x v="0"/>
    <x v="0"/>
    <x v="0"/>
    <x v="0"/>
    <x v="0"/>
    <x v="0"/>
    <x v="0"/>
    <x v="0"/>
  </r>
  <r>
    <x v="0"/>
    <x v="9"/>
    <x v="24"/>
    <x v="122"/>
    <x v="3"/>
    <n v="672.23"/>
    <n v="927.08"/>
    <n v="1599.31"/>
    <n v="42"/>
    <e v="#N/A"/>
    <e v="#N/A"/>
    <n v="0"/>
    <x v="0"/>
    <x v="0"/>
    <x v="0"/>
    <x v="0"/>
    <x v="0"/>
    <x v="0"/>
    <x v="0"/>
    <x v="0"/>
    <x v="0"/>
    <x v="0"/>
  </r>
  <r>
    <x v="0"/>
    <x v="9"/>
    <x v="24"/>
    <x v="123"/>
    <x v="3"/>
    <n v="0"/>
    <n v="215.87"/>
    <n v="215.87"/>
    <n v="3"/>
    <n v="29977"/>
    <n v="209839"/>
    <n v="0.01"/>
    <x v="0"/>
    <x v="0"/>
    <x v="0"/>
    <x v="0"/>
    <x v="0"/>
    <x v="0"/>
    <x v="0"/>
    <x v="0"/>
    <x v="0"/>
    <x v="0"/>
  </r>
  <r>
    <x v="0"/>
    <x v="9"/>
    <x v="24"/>
    <x v="10"/>
    <x v="3"/>
    <n v="0"/>
    <n v="0"/>
    <n v="0"/>
    <n v="0"/>
    <n v="44423"/>
    <n v="310961"/>
    <n v="0"/>
    <x v="0"/>
    <x v="0"/>
    <x v="0"/>
    <x v="0"/>
    <x v="0"/>
    <x v="0"/>
    <x v="0"/>
    <x v="0"/>
    <x v="0"/>
    <x v="0"/>
  </r>
  <r>
    <x v="0"/>
    <x v="9"/>
    <x v="24"/>
    <x v="85"/>
    <x v="3"/>
    <n v="602.09"/>
    <n v="284.27"/>
    <n v="886.36"/>
    <n v="21"/>
    <n v="0"/>
    <n v="0"/>
    <n v="0"/>
    <x v="0"/>
    <x v="0"/>
    <x v="0"/>
    <x v="0"/>
    <x v="0"/>
    <x v="0"/>
    <x v="0"/>
    <x v="0"/>
    <x v="0"/>
    <x v="0"/>
  </r>
  <r>
    <x v="0"/>
    <x v="9"/>
    <x v="24"/>
    <x v="131"/>
    <x v="3"/>
    <n v="4505.2299999999996"/>
    <n v="1923.18"/>
    <n v="6428.41"/>
    <n v="141"/>
    <e v="#N/A"/>
    <e v="#N/A"/>
    <n v="0"/>
    <x v="0"/>
    <x v="0"/>
    <x v="0"/>
    <x v="0"/>
    <x v="0"/>
    <x v="0"/>
    <x v="0"/>
    <x v="0"/>
    <x v="0"/>
    <x v="0"/>
  </r>
  <r>
    <x v="0"/>
    <x v="9"/>
    <x v="24"/>
    <x v="86"/>
    <x v="3"/>
    <n v="15561.08"/>
    <n v="6127.27"/>
    <n v="21688.35"/>
    <n v="447"/>
    <n v="15500"/>
    <n v="108500"/>
    <n v="1.4"/>
    <x v="0"/>
    <x v="0"/>
    <x v="0"/>
    <x v="0"/>
    <x v="0"/>
    <x v="0"/>
    <x v="0"/>
    <x v="0"/>
    <x v="0"/>
    <x v="0"/>
  </r>
  <r>
    <x v="0"/>
    <x v="9"/>
    <x v="24"/>
    <x v="165"/>
    <x v="3"/>
    <n v="3945.75"/>
    <n v="734.62"/>
    <n v="4680.37"/>
    <n v="116"/>
    <e v="#N/A"/>
    <e v="#N/A"/>
    <n v="0"/>
    <x v="0"/>
    <x v="0"/>
    <x v="0"/>
    <x v="0"/>
    <x v="0"/>
    <x v="0"/>
    <x v="0"/>
    <x v="0"/>
    <x v="0"/>
    <x v="0"/>
  </r>
  <r>
    <x v="0"/>
    <x v="9"/>
    <x v="24"/>
    <x v="178"/>
    <x v="3"/>
    <n v="3993.72"/>
    <n v="2099.23"/>
    <n v="6092.95"/>
    <n v="135"/>
    <e v="#N/A"/>
    <e v="#N/A"/>
    <n v="0"/>
    <x v="0"/>
    <x v="0"/>
    <x v="0"/>
    <x v="0"/>
    <x v="0"/>
    <x v="0"/>
    <x v="0"/>
    <x v="0"/>
    <x v="0"/>
    <x v="0"/>
  </r>
  <r>
    <x v="0"/>
    <x v="9"/>
    <x v="26"/>
    <x v="87"/>
    <x v="3"/>
    <n v="0"/>
    <n v="0"/>
    <n v="0"/>
    <n v="0"/>
    <n v="4650"/>
    <n v="32550"/>
    <n v="0"/>
    <x v="0"/>
    <x v="0"/>
    <x v="0"/>
    <x v="0"/>
    <x v="0"/>
    <x v="0"/>
    <x v="0"/>
    <x v="0"/>
    <x v="0"/>
    <x v="0"/>
  </r>
  <r>
    <x v="0"/>
    <x v="9"/>
    <x v="26"/>
    <x v="88"/>
    <x v="3"/>
    <n v="0"/>
    <n v="0"/>
    <n v="0"/>
    <n v="0"/>
    <n v="4650"/>
    <n v="32550"/>
    <n v="0"/>
    <x v="0"/>
    <x v="0"/>
    <x v="0"/>
    <x v="0"/>
    <x v="0"/>
    <x v="0"/>
    <x v="0"/>
    <x v="0"/>
    <x v="0"/>
    <x v="0"/>
  </r>
  <r>
    <x v="0"/>
    <x v="9"/>
    <x v="27"/>
    <x v="89"/>
    <x v="3"/>
    <n v="0"/>
    <n v="0"/>
    <n v="0"/>
    <n v="0"/>
    <n v="6727"/>
    <n v="47089"/>
    <n v="0"/>
    <x v="0"/>
    <x v="0"/>
    <x v="0"/>
    <x v="0"/>
    <x v="0"/>
    <x v="0"/>
    <x v="0"/>
    <x v="0"/>
    <x v="0"/>
    <x v="0"/>
  </r>
  <r>
    <x v="0"/>
    <x v="9"/>
    <x v="27"/>
    <x v="90"/>
    <x v="3"/>
    <n v="0"/>
    <n v="0"/>
    <n v="0"/>
    <n v="0"/>
    <n v="6727"/>
    <n v="47089"/>
    <n v="0"/>
    <x v="0"/>
    <x v="0"/>
    <x v="0"/>
    <x v="0"/>
    <x v="0"/>
    <x v="0"/>
    <x v="0"/>
    <x v="0"/>
    <x v="0"/>
    <x v="0"/>
  </r>
  <r>
    <x v="0"/>
    <x v="9"/>
    <x v="27"/>
    <x v="91"/>
    <x v="3"/>
    <n v="0"/>
    <n v="0"/>
    <n v="0"/>
    <n v="0"/>
    <n v="6727"/>
    <n v="47089"/>
    <n v="0"/>
    <x v="0"/>
    <x v="0"/>
    <x v="0"/>
    <x v="0"/>
    <x v="0"/>
    <x v="0"/>
    <x v="0"/>
    <x v="0"/>
    <x v="0"/>
    <x v="0"/>
  </r>
  <r>
    <x v="0"/>
    <x v="9"/>
    <x v="28"/>
    <x v="92"/>
    <x v="3"/>
    <n v="7.2"/>
    <n v="51.09"/>
    <n v="58.290000000000006"/>
    <n v="3"/>
    <n v="0"/>
    <n v="0"/>
    <n v="0"/>
    <x v="0"/>
    <x v="0"/>
    <x v="0"/>
    <x v="0"/>
    <x v="0"/>
    <x v="0"/>
    <x v="0"/>
    <x v="0"/>
    <x v="0"/>
    <x v="0"/>
  </r>
  <r>
    <x v="0"/>
    <x v="9"/>
    <x v="36"/>
    <x v="166"/>
    <x v="3"/>
    <n v="0"/>
    <n v="0"/>
    <n v="0"/>
    <n v="0"/>
    <e v="#N/A"/>
    <e v="#N/A"/>
    <n v="0"/>
    <x v="0"/>
    <x v="0"/>
    <x v="0"/>
    <x v="0"/>
    <x v="0"/>
    <x v="0"/>
    <x v="0"/>
    <x v="0"/>
    <x v="0"/>
    <x v="0"/>
  </r>
  <r>
    <x v="0"/>
    <x v="9"/>
    <x v="29"/>
    <x v="93"/>
    <x v="3"/>
    <n v="1705.59"/>
    <n v="2970.86"/>
    <n v="4676.45"/>
    <n v="23"/>
    <n v="0"/>
    <n v="0"/>
    <n v="0"/>
    <x v="0"/>
    <x v="0"/>
    <x v="0"/>
    <x v="0"/>
    <x v="0"/>
    <x v="0"/>
    <x v="0"/>
    <x v="0"/>
    <x v="0"/>
    <x v="0"/>
  </r>
  <r>
    <x v="0"/>
    <x v="9"/>
    <x v="29"/>
    <x v="94"/>
    <x v="3"/>
    <n v="651.6"/>
    <n v="128.25"/>
    <n v="779.85"/>
    <n v="4"/>
    <n v="0"/>
    <n v="0"/>
    <n v="0"/>
    <x v="0"/>
    <x v="0"/>
    <x v="0"/>
    <x v="0"/>
    <x v="0"/>
    <x v="0"/>
    <x v="0"/>
    <x v="0"/>
    <x v="0"/>
    <x v="0"/>
  </r>
  <r>
    <x v="0"/>
    <x v="9"/>
    <x v="29"/>
    <x v="95"/>
    <x v="3"/>
    <n v="265.5"/>
    <n v="0"/>
    <n v="265.5"/>
    <n v="4"/>
    <n v="0"/>
    <n v="0"/>
    <n v="0"/>
    <x v="0"/>
    <x v="0"/>
    <x v="0"/>
    <x v="0"/>
    <x v="0"/>
    <x v="0"/>
    <x v="0"/>
    <x v="0"/>
    <x v="0"/>
    <x v="0"/>
  </r>
  <r>
    <x v="0"/>
    <x v="9"/>
    <x v="29"/>
    <x v="124"/>
    <x v="3"/>
    <n v="4122.92"/>
    <n v="7319.12"/>
    <n v="11442.04"/>
    <n v="61"/>
    <e v="#N/A"/>
    <e v="#N/A"/>
    <n v="0"/>
    <x v="0"/>
    <x v="0"/>
    <x v="0"/>
    <x v="0"/>
    <x v="0"/>
    <x v="0"/>
    <x v="0"/>
    <x v="0"/>
    <x v="0"/>
    <x v="0"/>
  </r>
  <r>
    <x v="0"/>
    <x v="9"/>
    <x v="29"/>
    <x v="96"/>
    <x v="3"/>
    <n v="5813.48"/>
    <n v="5118.43"/>
    <n v="10931.91"/>
    <n v="66"/>
    <n v="0"/>
    <n v="0"/>
    <n v="0"/>
    <x v="0"/>
    <x v="0"/>
    <x v="0"/>
    <x v="0"/>
    <x v="0"/>
    <x v="0"/>
    <x v="0"/>
    <x v="0"/>
    <x v="0"/>
    <x v="0"/>
  </r>
  <r>
    <x v="0"/>
    <x v="9"/>
    <x v="29"/>
    <x v="97"/>
    <x v="3"/>
    <n v="3633.67"/>
    <n v="12223.22"/>
    <n v="15856.89"/>
    <n v="55"/>
    <n v="17577"/>
    <n v="175770"/>
    <n v="0.9"/>
    <x v="0"/>
    <x v="0"/>
    <x v="0"/>
    <x v="0"/>
    <x v="0"/>
    <x v="0"/>
    <x v="0"/>
    <x v="0"/>
    <x v="0"/>
    <x v="0"/>
  </r>
  <r>
    <x v="0"/>
    <x v="9"/>
    <x v="30"/>
    <x v="99"/>
    <x v="3"/>
    <n v="14878.54"/>
    <n v="153383.5"/>
    <n v="168262.04"/>
    <n v="608"/>
    <n v="16027"/>
    <n v="112189"/>
    <n v="10.5"/>
    <x v="0"/>
    <x v="0"/>
    <x v="0"/>
    <x v="0"/>
    <x v="0"/>
    <x v="0"/>
    <x v="0"/>
    <x v="0"/>
    <x v="0"/>
    <x v="0"/>
  </r>
  <r>
    <x v="0"/>
    <x v="9"/>
    <x v="30"/>
    <x v="100"/>
    <x v="3"/>
    <n v="10308.049999999999"/>
    <n v="104080.5"/>
    <n v="114388.55"/>
    <n v="407"/>
    <n v="14477"/>
    <n v="101339"/>
    <n v="7.9"/>
    <x v="0"/>
    <x v="0"/>
    <x v="0"/>
    <x v="0"/>
    <x v="0"/>
    <x v="0"/>
    <x v="0"/>
    <x v="0"/>
    <x v="0"/>
    <x v="0"/>
  </r>
  <r>
    <x v="0"/>
    <x v="9"/>
    <x v="30"/>
    <x v="101"/>
    <x v="3"/>
    <n v="6859.73"/>
    <n v="63842.89"/>
    <n v="70702.62"/>
    <n v="271"/>
    <n v="10323"/>
    <n v="72261"/>
    <n v="6.85"/>
    <x v="0"/>
    <x v="0"/>
    <x v="0"/>
    <x v="0"/>
    <x v="0"/>
    <x v="0"/>
    <x v="0"/>
    <x v="0"/>
    <x v="0"/>
    <x v="0"/>
  </r>
  <r>
    <x v="0"/>
    <x v="9"/>
    <x v="30"/>
    <x v="102"/>
    <x v="3"/>
    <n v="2184.37"/>
    <n v="16629.13"/>
    <n v="18813.5"/>
    <n v="59"/>
    <n v="0"/>
    <n v="0"/>
    <n v="0"/>
    <x v="0"/>
    <x v="0"/>
    <x v="0"/>
    <x v="0"/>
    <x v="0"/>
    <x v="0"/>
    <x v="0"/>
    <x v="0"/>
    <x v="0"/>
    <x v="0"/>
  </r>
  <r>
    <x v="0"/>
    <x v="9"/>
    <x v="30"/>
    <x v="103"/>
    <x v="3"/>
    <n v="10468.61"/>
    <n v="5092.67"/>
    <n v="15561.28"/>
    <n v="13"/>
    <n v="0"/>
    <n v="0"/>
    <n v="0"/>
    <x v="0"/>
    <x v="0"/>
    <x v="0"/>
    <x v="0"/>
    <x v="0"/>
    <x v="0"/>
    <x v="0"/>
    <x v="0"/>
    <x v="0"/>
    <x v="0"/>
  </r>
  <r>
    <x v="0"/>
    <x v="9"/>
    <x v="30"/>
    <x v="105"/>
    <x v="3"/>
    <n v="58.18"/>
    <n v="614.57000000000005"/>
    <n v="672.75"/>
    <n v="2"/>
    <n v="0"/>
    <n v="0"/>
    <n v="0"/>
    <x v="0"/>
    <x v="0"/>
    <x v="0"/>
    <x v="0"/>
    <x v="0"/>
    <x v="0"/>
    <x v="0"/>
    <x v="0"/>
    <x v="0"/>
    <x v="0"/>
  </r>
  <r>
    <x v="0"/>
    <x v="9"/>
    <x v="30"/>
    <x v="106"/>
    <x v="3"/>
    <n v="4405.78"/>
    <n v="17154.59"/>
    <n v="21560.37"/>
    <n v="51"/>
    <n v="17050"/>
    <n v="119350"/>
    <n v="1.26"/>
    <x v="0"/>
    <x v="0"/>
    <x v="0"/>
    <x v="0"/>
    <x v="0"/>
    <x v="0"/>
    <x v="0"/>
    <x v="0"/>
    <x v="0"/>
    <x v="0"/>
  </r>
  <r>
    <x v="0"/>
    <x v="9"/>
    <x v="30"/>
    <x v="171"/>
    <x v="3"/>
    <n v="16125.87"/>
    <n v="115739.2"/>
    <n v="131865.07"/>
    <n v="303"/>
    <e v="#N/A"/>
    <e v="#N/A"/>
    <n v="0"/>
    <x v="0"/>
    <x v="0"/>
    <x v="0"/>
    <x v="0"/>
    <x v="0"/>
    <x v="0"/>
    <x v="0"/>
    <x v="0"/>
    <x v="0"/>
    <x v="0"/>
  </r>
  <r>
    <x v="0"/>
    <x v="9"/>
    <x v="31"/>
    <x v="107"/>
    <x v="3"/>
    <n v="2981.32"/>
    <n v="2400.86"/>
    <n v="5382.18"/>
    <n v="40"/>
    <n v="0"/>
    <n v="0"/>
    <n v="0"/>
    <x v="0"/>
    <x v="0"/>
    <x v="0"/>
    <x v="0"/>
    <x v="0"/>
    <x v="0"/>
    <x v="0"/>
    <x v="0"/>
    <x v="0"/>
    <x v="0"/>
  </r>
  <r>
    <x v="0"/>
    <x v="9"/>
    <x v="31"/>
    <x v="108"/>
    <x v="3"/>
    <n v="1074.9000000000001"/>
    <n v="246"/>
    <n v="1320.9"/>
    <n v="7"/>
    <n v="0"/>
    <n v="0"/>
    <n v="0"/>
    <x v="0"/>
    <x v="0"/>
    <x v="0"/>
    <x v="0"/>
    <x v="0"/>
    <x v="0"/>
    <x v="0"/>
    <x v="0"/>
    <x v="0"/>
    <x v="0"/>
  </r>
  <r>
    <x v="0"/>
    <x v="9"/>
    <x v="31"/>
    <x v="109"/>
    <x v="3"/>
    <n v="896.65"/>
    <n v="2980.5"/>
    <n v="3877.15"/>
    <n v="33"/>
    <n v="0"/>
    <n v="0"/>
    <n v="0"/>
    <x v="0"/>
    <x v="0"/>
    <x v="0"/>
    <x v="0"/>
    <x v="0"/>
    <x v="0"/>
    <x v="0"/>
    <x v="0"/>
    <x v="0"/>
    <x v="0"/>
  </r>
  <r>
    <x v="0"/>
    <x v="9"/>
    <x v="31"/>
    <x v="110"/>
    <x v="3"/>
    <n v="943"/>
    <n v="1597.5"/>
    <n v="2540.5"/>
    <n v="15"/>
    <n v="0"/>
    <n v="0"/>
    <n v="0"/>
    <x v="0"/>
    <x v="0"/>
    <x v="0"/>
    <x v="0"/>
    <x v="0"/>
    <x v="0"/>
    <x v="0"/>
    <x v="0"/>
    <x v="0"/>
    <x v="0"/>
  </r>
  <r>
    <x v="0"/>
    <x v="9"/>
    <x v="31"/>
    <x v="111"/>
    <x v="3"/>
    <n v="1204.98"/>
    <n v="1957.23"/>
    <n v="3162.21"/>
    <n v="12"/>
    <n v="0"/>
    <n v="0"/>
    <n v="0"/>
    <x v="0"/>
    <x v="0"/>
    <x v="0"/>
    <x v="0"/>
    <x v="0"/>
    <x v="0"/>
    <x v="0"/>
    <x v="0"/>
    <x v="0"/>
    <x v="0"/>
  </r>
  <r>
    <x v="0"/>
    <x v="9"/>
    <x v="31"/>
    <x v="128"/>
    <x v="3"/>
    <n v="78"/>
    <n v="312"/>
    <n v="390"/>
    <n v="2"/>
    <e v="#N/A"/>
    <e v="#N/A"/>
    <n v="0"/>
    <x v="0"/>
    <x v="0"/>
    <x v="0"/>
    <x v="0"/>
    <x v="0"/>
    <x v="0"/>
    <x v="0"/>
    <x v="0"/>
    <x v="0"/>
    <x v="0"/>
  </r>
  <r>
    <x v="0"/>
    <x v="9"/>
    <x v="31"/>
    <x v="112"/>
    <x v="3"/>
    <n v="4748.47"/>
    <n v="6019.41"/>
    <n v="10767.880000000001"/>
    <n v="156"/>
    <n v="13950"/>
    <n v="139500"/>
    <n v="0.77"/>
    <x v="0"/>
    <x v="0"/>
    <x v="0"/>
    <x v="0"/>
    <x v="0"/>
    <x v="0"/>
    <x v="0"/>
    <x v="0"/>
    <x v="0"/>
    <x v="0"/>
  </r>
  <r>
    <x v="0"/>
    <x v="9"/>
    <x v="32"/>
    <x v="113"/>
    <x v="3"/>
    <n v="1512.57"/>
    <n v="8734.7999999999993"/>
    <n v="10247.369999999999"/>
    <n v="37"/>
    <n v="5177"/>
    <n v="36239"/>
    <n v="1.98"/>
    <x v="0"/>
    <x v="0"/>
    <x v="0"/>
    <x v="0"/>
    <x v="0"/>
    <x v="0"/>
    <x v="0"/>
    <x v="0"/>
    <x v="0"/>
    <x v="0"/>
  </r>
  <r>
    <x v="0"/>
    <x v="9"/>
    <x v="32"/>
    <x v="114"/>
    <x v="3"/>
    <n v="5160.34"/>
    <n v="30087.3"/>
    <n v="35247.64"/>
    <n v="269"/>
    <n v="31000"/>
    <n v="217000"/>
    <n v="1.1399999999999999"/>
    <x v="0"/>
    <x v="0"/>
    <x v="0"/>
    <x v="0"/>
    <x v="0"/>
    <x v="0"/>
    <x v="0"/>
    <x v="0"/>
    <x v="0"/>
    <x v="0"/>
  </r>
  <r>
    <x v="0"/>
    <x v="9"/>
    <x v="32"/>
    <x v="115"/>
    <x v="3"/>
    <n v="2189.58"/>
    <n v="8179.22"/>
    <n v="10368.799999999999"/>
    <n v="37"/>
    <n v="0"/>
    <n v="0"/>
    <n v="0"/>
    <x v="0"/>
    <x v="0"/>
    <x v="0"/>
    <x v="0"/>
    <x v="0"/>
    <x v="0"/>
    <x v="0"/>
    <x v="0"/>
    <x v="0"/>
    <x v="0"/>
  </r>
  <r>
    <x v="0"/>
    <x v="9"/>
    <x v="32"/>
    <x v="116"/>
    <x v="3"/>
    <n v="1350.26"/>
    <n v="20789.98"/>
    <n v="22140.239999999998"/>
    <n v="68"/>
    <n v="0"/>
    <n v="0"/>
    <n v="0"/>
    <x v="0"/>
    <x v="0"/>
    <x v="0"/>
    <x v="0"/>
    <x v="0"/>
    <x v="0"/>
    <x v="0"/>
    <x v="0"/>
    <x v="0"/>
    <x v="0"/>
  </r>
  <r>
    <x v="0"/>
    <x v="9"/>
    <x v="33"/>
    <x v="117"/>
    <x v="3"/>
    <n v="759.32"/>
    <n v="3339.2"/>
    <n v="4098.5199999999995"/>
    <n v="11"/>
    <n v="0"/>
    <n v="0"/>
    <n v="0"/>
    <x v="0"/>
    <x v="0"/>
    <x v="0"/>
    <x v="0"/>
    <x v="0"/>
    <x v="0"/>
    <x v="0"/>
    <x v="0"/>
    <x v="0"/>
    <x v="0"/>
  </r>
  <r>
    <x v="0"/>
    <x v="9"/>
    <x v="33"/>
    <x v="118"/>
    <x v="3"/>
    <n v="1765.47"/>
    <n v="9076.23"/>
    <n v="10841.699999999999"/>
    <n v="35"/>
    <n v="0"/>
    <n v="0"/>
    <n v="0"/>
    <x v="0"/>
    <x v="0"/>
    <x v="0"/>
    <x v="0"/>
    <x v="0"/>
    <x v="0"/>
    <x v="0"/>
    <x v="0"/>
    <x v="0"/>
    <x v="0"/>
  </r>
  <r>
    <x v="0"/>
    <x v="9"/>
    <x v="33"/>
    <x v="143"/>
    <x v="3"/>
    <n v="260.58999999999997"/>
    <n v="967.93"/>
    <n v="1228.52"/>
    <n v="6"/>
    <e v="#N/A"/>
    <e v="#N/A"/>
    <n v="0"/>
    <x v="0"/>
    <x v="0"/>
    <x v="0"/>
    <x v="0"/>
    <x v="0"/>
    <x v="0"/>
    <x v="0"/>
    <x v="0"/>
    <x v="0"/>
    <x v="0"/>
  </r>
  <r>
    <x v="0"/>
    <x v="9"/>
    <x v="0"/>
    <x v="0"/>
    <x v="4"/>
    <n v="0"/>
    <n v="0"/>
    <n v="0"/>
    <n v="0"/>
    <n v="24475"/>
    <n v="171325"/>
    <n v="0"/>
    <x v="0"/>
    <x v="0"/>
    <x v="0"/>
    <x v="0"/>
    <x v="0"/>
    <x v="0"/>
    <x v="0"/>
    <x v="0"/>
    <x v="0"/>
    <x v="0"/>
  </r>
  <r>
    <x v="0"/>
    <x v="9"/>
    <x v="0"/>
    <x v="1"/>
    <x v="4"/>
    <n v="0"/>
    <n v="0"/>
    <n v="0"/>
    <n v="0"/>
    <n v="24383"/>
    <n v="170681"/>
    <n v="0"/>
    <x v="0"/>
    <x v="0"/>
    <x v="0"/>
    <x v="0"/>
    <x v="0"/>
    <x v="0"/>
    <x v="0"/>
    <x v="0"/>
    <x v="0"/>
    <x v="0"/>
  </r>
  <r>
    <x v="0"/>
    <x v="9"/>
    <x v="0"/>
    <x v="172"/>
    <x v="4"/>
    <n v="0"/>
    <n v="0"/>
    <n v="0"/>
    <n v="0"/>
    <e v="#N/A"/>
    <e v="#N/A"/>
    <n v="0"/>
    <x v="0"/>
    <x v="0"/>
    <x v="0"/>
    <x v="0"/>
    <x v="0"/>
    <x v="0"/>
    <x v="0"/>
    <x v="0"/>
    <x v="0"/>
    <x v="0"/>
  </r>
  <r>
    <x v="0"/>
    <x v="9"/>
    <x v="0"/>
    <x v="3"/>
    <x v="4"/>
    <n v="0"/>
    <n v="0"/>
    <n v="0"/>
    <n v="0"/>
    <n v="8437"/>
    <n v="59059"/>
    <n v="0"/>
    <x v="0"/>
    <x v="0"/>
    <x v="0"/>
    <x v="0"/>
    <x v="0"/>
    <x v="0"/>
    <x v="0"/>
    <x v="0"/>
    <x v="0"/>
    <x v="0"/>
  </r>
  <r>
    <x v="0"/>
    <x v="9"/>
    <x v="0"/>
    <x v="4"/>
    <x v="4"/>
    <n v="0"/>
    <n v="0"/>
    <n v="0"/>
    <n v="0"/>
    <n v="8437"/>
    <n v="59059"/>
    <n v="0"/>
    <x v="0"/>
    <x v="0"/>
    <x v="0"/>
    <x v="0"/>
    <x v="0"/>
    <x v="0"/>
    <x v="0"/>
    <x v="0"/>
    <x v="0"/>
    <x v="0"/>
  </r>
  <r>
    <x v="0"/>
    <x v="9"/>
    <x v="0"/>
    <x v="7"/>
    <x v="4"/>
    <n v="0"/>
    <n v="0"/>
    <n v="0"/>
    <n v="0"/>
    <n v="5821"/>
    <n v="40747"/>
    <n v="0"/>
    <x v="0"/>
    <x v="0"/>
    <x v="0"/>
    <x v="0"/>
    <x v="0"/>
    <x v="0"/>
    <x v="0"/>
    <x v="0"/>
    <x v="0"/>
    <x v="0"/>
  </r>
  <r>
    <x v="0"/>
    <x v="9"/>
    <x v="0"/>
    <x v="8"/>
    <x v="4"/>
    <n v="0"/>
    <n v="0"/>
    <n v="0"/>
    <n v="0"/>
    <n v="0"/>
    <n v="0"/>
    <n v="0"/>
    <x v="0"/>
    <x v="0"/>
    <x v="0"/>
    <x v="0"/>
    <x v="0"/>
    <x v="0"/>
    <x v="0"/>
    <x v="0"/>
    <x v="0"/>
    <x v="0"/>
  </r>
  <r>
    <x v="0"/>
    <x v="9"/>
    <x v="0"/>
    <x v="119"/>
    <x v="4"/>
    <n v="0"/>
    <n v="0"/>
    <n v="0"/>
    <n v="0"/>
    <e v="#N/A"/>
    <e v="#N/A"/>
    <n v="0"/>
    <x v="0"/>
    <x v="0"/>
    <x v="0"/>
    <x v="0"/>
    <x v="0"/>
    <x v="0"/>
    <x v="0"/>
    <x v="0"/>
    <x v="0"/>
    <x v="0"/>
  </r>
  <r>
    <x v="0"/>
    <x v="9"/>
    <x v="0"/>
    <x v="134"/>
    <x v="4"/>
    <n v="0"/>
    <n v="0"/>
    <n v="0"/>
    <n v="0"/>
    <e v="#N/A"/>
    <e v="#N/A"/>
    <n v="0"/>
    <x v="0"/>
    <x v="0"/>
    <x v="0"/>
    <x v="0"/>
    <x v="0"/>
    <x v="0"/>
    <x v="0"/>
    <x v="0"/>
    <x v="0"/>
    <x v="0"/>
  </r>
  <r>
    <x v="0"/>
    <x v="9"/>
    <x v="0"/>
    <x v="135"/>
    <x v="4"/>
    <n v="0"/>
    <n v="0"/>
    <n v="0"/>
    <n v="0"/>
    <e v="#N/A"/>
    <e v="#N/A"/>
    <n v="0"/>
    <x v="0"/>
    <x v="0"/>
    <x v="0"/>
    <x v="0"/>
    <x v="0"/>
    <x v="0"/>
    <x v="0"/>
    <x v="0"/>
    <x v="0"/>
    <x v="0"/>
  </r>
  <r>
    <x v="0"/>
    <x v="9"/>
    <x v="0"/>
    <x v="144"/>
    <x v="4"/>
    <n v="0"/>
    <n v="0"/>
    <n v="0"/>
    <n v="0"/>
    <e v="#N/A"/>
    <e v="#N/A"/>
    <n v="0"/>
    <x v="0"/>
    <x v="0"/>
    <x v="0"/>
    <x v="0"/>
    <x v="0"/>
    <x v="0"/>
    <x v="0"/>
    <x v="0"/>
    <x v="0"/>
    <x v="0"/>
  </r>
  <r>
    <x v="0"/>
    <x v="9"/>
    <x v="0"/>
    <x v="173"/>
    <x v="4"/>
    <n v="0"/>
    <n v="0"/>
    <n v="0"/>
    <n v="0"/>
    <e v="#N/A"/>
    <e v="#N/A"/>
    <n v="0"/>
    <x v="0"/>
    <x v="0"/>
    <x v="0"/>
    <x v="0"/>
    <x v="0"/>
    <x v="0"/>
    <x v="0"/>
    <x v="0"/>
    <x v="0"/>
    <x v="0"/>
  </r>
  <r>
    <x v="0"/>
    <x v="9"/>
    <x v="1"/>
    <x v="9"/>
    <x v="4"/>
    <n v="19229.060000000001"/>
    <n v="766491"/>
    <n v="785720.06"/>
    <n v="108"/>
    <n v="0"/>
    <n v="0"/>
    <n v="0"/>
    <x v="0"/>
    <x v="0"/>
    <x v="0"/>
    <x v="0"/>
    <x v="0"/>
    <x v="0"/>
    <x v="0"/>
    <x v="0"/>
    <x v="0"/>
    <x v="0"/>
  </r>
  <r>
    <x v="0"/>
    <x v="9"/>
    <x v="1"/>
    <x v="10"/>
    <x v="4"/>
    <n v="13263.95"/>
    <n v="1246219"/>
    <n v="1259482.95"/>
    <n v="96"/>
    <n v="44423"/>
    <n v="310961"/>
    <n v="28.35"/>
    <x v="0"/>
    <x v="0"/>
    <x v="0"/>
    <x v="0"/>
    <x v="0"/>
    <x v="0"/>
    <x v="0"/>
    <x v="0"/>
    <x v="0"/>
    <x v="0"/>
  </r>
  <r>
    <x v="0"/>
    <x v="9"/>
    <x v="1"/>
    <x v="78"/>
    <x v="4"/>
    <n v="0"/>
    <n v="0"/>
    <n v="0"/>
    <n v="0"/>
    <n v="20677"/>
    <n v="144739"/>
    <n v="0"/>
    <x v="0"/>
    <x v="0"/>
    <x v="0"/>
    <x v="0"/>
    <x v="0"/>
    <x v="0"/>
    <x v="0"/>
    <x v="0"/>
    <x v="0"/>
    <x v="0"/>
  </r>
  <r>
    <x v="0"/>
    <x v="9"/>
    <x v="1"/>
    <x v="11"/>
    <x v="4"/>
    <n v="0"/>
    <n v="0"/>
    <n v="0"/>
    <n v="0"/>
    <n v="31000"/>
    <n v="217000"/>
    <n v="0"/>
    <x v="0"/>
    <x v="0"/>
    <x v="0"/>
    <x v="0"/>
    <x v="0"/>
    <x v="0"/>
    <x v="0"/>
    <x v="0"/>
    <x v="0"/>
    <x v="0"/>
  </r>
  <r>
    <x v="0"/>
    <x v="9"/>
    <x v="1"/>
    <x v="12"/>
    <x v="4"/>
    <n v="0"/>
    <n v="5048"/>
    <n v="5048"/>
    <n v="2"/>
    <n v="0"/>
    <n v="0"/>
    <n v="0"/>
    <x v="0"/>
    <x v="0"/>
    <x v="0"/>
    <x v="0"/>
    <x v="0"/>
    <x v="0"/>
    <x v="0"/>
    <x v="0"/>
    <x v="0"/>
    <x v="0"/>
  </r>
  <r>
    <x v="0"/>
    <x v="9"/>
    <x v="1"/>
    <x v="13"/>
    <x v="4"/>
    <n v="28325.39"/>
    <n v="1458450"/>
    <n v="1486775.39"/>
    <n v="60"/>
    <n v="0"/>
    <n v="0"/>
    <n v="0"/>
    <x v="0"/>
    <x v="0"/>
    <x v="0"/>
    <x v="0"/>
    <x v="0"/>
    <x v="0"/>
    <x v="0"/>
    <x v="0"/>
    <x v="0"/>
    <x v="0"/>
  </r>
  <r>
    <x v="0"/>
    <x v="9"/>
    <x v="1"/>
    <x v="79"/>
    <x v="4"/>
    <n v="0"/>
    <n v="0"/>
    <n v="0"/>
    <n v="0"/>
    <n v="20150"/>
    <n v="141050"/>
    <n v="0"/>
    <x v="0"/>
    <x v="0"/>
    <x v="0"/>
    <x v="0"/>
    <x v="0"/>
    <x v="0"/>
    <x v="0"/>
    <x v="0"/>
    <x v="0"/>
    <x v="0"/>
  </r>
  <r>
    <x v="0"/>
    <x v="9"/>
    <x v="1"/>
    <x v="14"/>
    <x v="4"/>
    <n v="43180.81"/>
    <n v="94702.94"/>
    <n v="137883.75"/>
    <n v="14"/>
    <n v="29977"/>
    <n v="209839"/>
    <n v="4.5999999999999996"/>
    <x v="0"/>
    <x v="0"/>
    <x v="0"/>
    <x v="0"/>
    <x v="0"/>
    <x v="0"/>
    <x v="0"/>
    <x v="0"/>
    <x v="0"/>
    <x v="0"/>
  </r>
  <r>
    <x v="0"/>
    <x v="9"/>
    <x v="1"/>
    <x v="86"/>
    <x v="4"/>
    <n v="0"/>
    <n v="0"/>
    <n v="0"/>
    <n v="0"/>
    <n v="15500"/>
    <n v="108500"/>
    <n v="0"/>
    <x v="0"/>
    <x v="0"/>
    <x v="0"/>
    <x v="0"/>
    <x v="0"/>
    <x v="0"/>
    <x v="0"/>
    <x v="0"/>
    <x v="0"/>
    <x v="0"/>
  </r>
  <r>
    <x v="0"/>
    <x v="9"/>
    <x v="1"/>
    <x v="15"/>
    <x v="4"/>
    <n v="0"/>
    <n v="0"/>
    <n v="0"/>
    <n v="0"/>
    <n v="0"/>
    <n v="0"/>
    <n v="0"/>
    <x v="0"/>
    <x v="0"/>
    <x v="0"/>
    <x v="0"/>
    <x v="0"/>
    <x v="0"/>
    <x v="0"/>
    <x v="0"/>
    <x v="0"/>
    <x v="0"/>
  </r>
  <r>
    <x v="0"/>
    <x v="9"/>
    <x v="1"/>
    <x v="146"/>
    <x v="4"/>
    <n v="0"/>
    <n v="18025.16"/>
    <n v="18025.16"/>
    <n v="1"/>
    <e v="#N/A"/>
    <e v="#N/A"/>
    <n v="0"/>
    <x v="0"/>
    <x v="0"/>
    <x v="0"/>
    <x v="0"/>
    <x v="0"/>
    <x v="0"/>
    <x v="0"/>
    <x v="0"/>
    <x v="0"/>
    <x v="0"/>
  </r>
  <r>
    <x v="0"/>
    <x v="9"/>
    <x v="1"/>
    <x v="168"/>
    <x v="4"/>
    <n v="0"/>
    <n v="0"/>
    <n v="0"/>
    <n v="0"/>
    <e v="#N/A"/>
    <e v="#N/A"/>
    <n v="0"/>
    <x v="0"/>
    <x v="0"/>
    <x v="0"/>
    <x v="0"/>
    <x v="0"/>
    <x v="0"/>
    <x v="0"/>
    <x v="0"/>
    <x v="0"/>
    <x v="0"/>
  </r>
  <r>
    <x v="0"/>
    <x v="9"/>
    <x v="1"/>
    <x v="174"/>
    <x v="4"/>
    <n v="0"/>
    <n v="0"/>
    <n v="0"/>
    <n v="0"/>
    <e v="#N/A"/>
    <e v="#N/A"/>
    <n v="0"/>
    <x v="0"/>
    <x v="0"/>
    <x v="0"/>
    <x v="0"/>
    <x v="0"/>
    <x v="0"/>
    <x v="0"/>
    <x v="0"/>
    <x v="0"/>
    <x v="0"/>
  </r>
  <r>
    <x v="0"/>
    <x v="9"/>
    <x v="2"/>
    <x v="16"/>
    <x v="4"/>
    <n v="20155.759999999998"/>
    <n v="87605.83"/>
    <n v="107761.59"/>
    <n v="11"/>
    <n v="43400"/>
    <n v="303800"/>
    <n v="2.48"/>
    <x v="0"/>
    <x v="0"/>
    <x v="0"/>
    <x v="0"/>
    <x v="0"/>
    <x v="0"/>
    <x v="0"/>
    <x v="0"/>
    <x v="0"/>
    <x v="0"/>
  </r>
  <r>
    <x v="0"/>
    <x v="9"/>
    <x v="2"/>
    <x v="17"/>
    <x v="4"/>
    <n v="11886.06"/>
    <n v="133523.79999999999"/>
    <n v="145409.85999999999"/>
    <n v="7"/>
    <n v="39277"/>
    <n v="274939"/>
    <n v="3.7"/>
    <x v="0"/>
    <x v="0"/>
    <x v="0"/>
    <x v="0"/>
    <x v="0"/>
    <x v="0"/>
    <x v="0"/>
    <x v="0"/>
    <x v="0"/>
    <x v="0"/>
  </r>
  <r>
    <x v="0"/>
    <x v="9"/>
    <x v="2"/>
    <x v="18"/>
    <x v="4"/>
    <n v="0"/>
    <n v="0"/>
    <n v="0"/>
    <n v="0"/>
    <n v="0"/>
    <n v="0"/>
    <n v="0"/>
    <x v="0"/>
    <x v="0"/>
    <x v="0"/>
    <x v="0"/>
    <x v="0"/>
    <x v="0"/>
    <x v="0"/>
    <x v="0"/>
    <x v="0"/>
    <x v="0"/>
  </r>
  <r>
    <x v="0"/>
    <x v="9"/>
    <x v="3"/>
    <x v="19"/>
    <x v="4"/>
    <n v="21575"/>
    <n v="63247.65"/>
    <n v="84822.65"/>
    <n v="12"/>
    <n v="31000"/>
    <n v="310000"/>
    <n v="2.74"/>
    <x v="0"/>
    <x v="0"/>
    <x v="0"/>
    <x v="0"/>
    <x v="0"/>
    <x v="0"/>
    <x v="0"/>
    <x v="0"/>
    <x v="0"/>
    <x v="0"/>
  </r>
  <r>
    <x v="0"/>
    <x v="9"/>
    <x v="3"/>
    <x v="20"/>
    <x v="4"/>
    <n v="47333.11"/>
    <n v="22262.6"/>
    <n v="69595.709999999992"/>
    <n v="7"/>
    <n v="0"/>
    <n v="0"/>
    <n v="0"/>
    <x v="0"/>
    <x v="0"/>
    <x v="0"/>
    <x v="0"/>
    <x v="0"/>
    <x v="0"/>
    <x v="0"/>
    <x v="0"/>
    <x v="0"/>
    <x v="0"/>
  </r>
  <r>
    <x v="0"/>
    <x v="9"/>
    <x v="3"/>
    <x v="21"/>
    <x v="4"/>
    <n v="144656"/>
    <n v="215606.9"/>
    <n v="360262.9"/>
    <n v="30"/>
    <n v="62000"/>
    <n v="620000"/>
    <n v="5.81"/>
    <x v="0"/>
    <x v="0"/>
    <x v="0"/>
    <x v="0"/>
    <x v="0"/>
    <x v="0"/>
    <x v="0"/>
    <x v="0"/>
    <x v="0"/>
    <x v="0"/>
  </r>
  <r>
    <x v="0"/>
    <x v="9"/>
    <x v="3"/>
    <x v="147"/>
    <x v="4"/>
    <n v="4200"/>
    <n v="23386.560000000001"/>
    <n v="27586.560000000001"/>
    <n v="3"/>
    <e v="#N/A"/>
    <e v="#N/A"/>
    <n v="0"/>
    <x v="0"/>
    <x v="0"/>
    <x v="0"/>
    <x v="0"/>
    <x v="0"/>
    <x v="0"/>
    <x v="0"/>
    <x v="0"/>
    <x v="0"/>
    <x v="0"/>
  </r>
  <r>
    <x v="0"/>
    <x v="9"/>
    <x v="4"/>
    <x v="23"/>
    <x v="4"/>
    <n v="0"/>
    <n v="0"/>
    <n v="0"/>
    <n v="0"/>
    <n v="12710"/>
    <n v="88970"/>
    <n v="0"/>
    <x v="0"/>
    <x v="0"/>
    <x v="0"/>
    <x v="0"/>
    <x v="0"/>
    <x v="0"/>
    <x v="0"/>
    <x v="0"/>
    <x v="0"/>
    <x v="0"/>
  </r>
  <r>
    <x v="0"/>
    <x v="9"/>
    <x v="4"/>
    <x v="24"/>
    <x v="4"/>
    <n v="0"/>
    <n v="0"/>
    <n v="0"/>
    <n v="0"/>
    <n v="11377"/>
    <n v="79639"/>
    <n v="0"/>
    <x v="0"/>
    <x v="0"/>
    <x v="0"/>
    <x v="0"/>
    <x v="0"/>
    <x v="0"/>
    <x v="0"/>
    <x v="0"/>
    <x v="0"/>
    <x v="0"/>
  </r>
  <r>
    <x v="0"/>
    <x v="9"/>
    <x v="4"/>
    <x v="154"/>
    <x v="4"/>
    <n v="0"/>
    <n v="0"/>
    <n v="0"/>
    <n v="0"/>
    <e v="#N/A"/>
    <e v="#N/A"/>
    <n v="0"/>
    <x v="0"/>
    <x v="0"/>
    <x v="0"/>
    <x v="0"/>
    <x v="0"/>
    <x v="0"/>
    <x v="0"/>
    <x v="0"/>
    <x v="0"/>
    <x v="0"/>
  </r>
  <r>
    <x v="0"/>
    <x v="9"/>
    <x v="4"/>
    <x v="155"/>
    <x v="4"/>
    <n v="0"/>
    <n v="0"/>
    <n v="0"/>
    <n v="0"/>
    <e v="#N/A"/>
    <e v="#N/A"/>
    <n v="0"/>
    <x v="0"/>
    <x v="0"/>
    <x v="0"/>
    <x v="0"/>
    <x v="0"/>
    <x v="0"/>
    <x v="0"/>
    <x v="0"/>
    <x v="0"/>
    <x v="0"/>
  </r>
  <r>
    <x v="0"/>
    <x v="9"/>
    <x v="4"/>
    <x v="120"/>
    <x v="4"/>
    <n v="0"/>
    <n v="0"/>
    <n v="0"/>
    <n v="0"/>
    <e v="#N/A"/>
    <e v="#N/A"/>
    <n v="0"/>
    <x v="0"/>
    <x v="0"/>
    <x v="0"/>
    <x v="0"/>
    <x v="0"/>
    <x v="0"/>
    <x v="0"/>
    <x v="0"/>
    <x v="0"/>
    <x v="0"/>
  </r>
  <r>
    <x v="0"/>
    <x v="9"/>
    <x v="4"/>
    <x v="148"/>
    <x v="4"/>
    <n v="0"/>
    <n v="0"/>
    <n v="0"/>
    <n v="0"/>
    <e v="#N/A"/>
    <e v="#N/A"/>
    <n v="0"/>
    <x v="0"/>
    <x v="0"/>
    <x v="0"/>
    <x v="0"/>
    <x v="0"/>
    <x v="0"/>
    <x v="0"/>
    <x v="0"/>
    <x v="0"/>
    <x v="0"/>
  </r>
  <r>
    <x v="0"/>
    <x v="9"/>
    <x v="4"/>
    <x v="136"/>
    <x v="4"/>
    <n v="0"/>
    <n v="0"/>
    <n v="0"/>
    <n v="0"/>
    <e v="#N/A"/>
    <e v="#N/A"/>
    <n v="0"/>
    <x v="0"/>
    <x v="0"/>
    <x v="0"/>
    <x v="0"/>
    <x v="0"/>
    <x v="0"/>
    <x v="0"/>
    <x v="0"/>
    <x v="0"/>
    <x v="0"/>
  </r>
  <r>
    <x v="0"/>
    <x v="9"/>
    <x v="4"/>
    <x v="156"/>
    <x v="4"/>
    <n v="0"/>
    <n v="0"/>
    <n v="0"/>
    <n v="0"/>
    <e v="#N/A"/>
    <e v="#N/A"/>
    <n v="0"/>
    <x v="0"/>
    <x v="0"/>
    <x v="0"/>
    <x v="0"/>
    <x v="0"/>
    <x v="0"/>
    <x v="0"/>
    <x v="0"/>
    <x v="0"/>
    <x v="0"/>
  </r>
  <r>
    <x v="0"/>
    <x v="9"/>
    <x v="4"/>
    <x v="157"/>
    <x v="4"/>
    <n v="0"/>
    <n v="0"/>
    <n v="0"/>
    <n v="0"/>
    <e v="#N/A"/>
    <e v="#N/A"/>
    <n v="0"/>
    <x v="0"/>
    <x v="0"/>
    <x v="0"/>
    <x v="0"/>
    <x v="0"/>
    <x v="0"/>
    <x v="0"/>
    <x v="0"/>
    <x v="0"/>
    <x v="0"/>
  </r>
  <r>
    <x v="0"/>
    <x v="9"/>
    <x v="4"/>
    <x v="158"/>
    <x v="4"/>
    <n v="0"/>
    <n v="0"/>
    <n v="0"/>
    <n v="0"/>
    <e v="#N/A"/>
    <e v="#N/A"/>
    <n v="0"/>
    <x v="0"/>
    <x v="0"/>
    <x v="0"/>
    <x v="0"/>
    <x v="0"/>
    <x v="0"/>
    <x v="0"/>
    <x v="0"/>
    <x v="0"/>
    <x v="0"/>
  </r>
  <r>
    <x v="0"/>
    <x v="9"/>
    <x v="4"/>
    <x v="159"/>
    <x v="4"/>
    <n v="0"/>
    <n v="0"/>
    <n v="0"/>
    <n v="0"/>
    <e v="#N/A"/>
    <e v="#N/A"/>
    <n v="0"/>
    <x v="0"/>
    <x v="0"/>
    <x v="0"/>
    <x v="0"/>
    <x v="0"/>
    <x v="0"/>
    <x v="0"/>
    <x v="0"/>
    <x v="0"/>
    <x v="0"/>
  </r>
  <r>
    <x v="0"/>
    <x v="9"/>
    <x v="4"/>
    <x v="160"/>
    <x v="4"/>
    <n v="0"/>
    <n v="0"/>
    <n v="0"/>
    <n v="0"/>
    <e v="#N/A"/>
    <e v="#N/A"/>
    <n v="0"/>
    <x v="0"/>
    <x v="0"/>
    <x v="0"/>
    <x v="0"/>
    <x v="0"/>
    <x v="0"/>
    <x v="0"/>
    <x v="0"/>
    <x v="0"/>
    <x v="0"/>
  </r>
  <r>
    <x v="0"/>
    <x v="9"/>
    <x v="4"/>
    <x v="169"/>
    <x v="4"/>
    <n v="0"/>
    <n v="0"/>
    <n v="0"/>
    <n v="0"/>
    <e v="#N/A"/>
    <e v="#N/A"/>
    <n v="0"/>
    <x v="0"/>
    <x v="0"/>
    <x v="0"/>
    <x v="0"/>
    <x v="0"/>
    <x v="0"/>
    <x v="0"/>
    <x v="0"/>
    <x v="0"/>
    <x v="0"/>
  </r>
  <r>
    <x v="0"/>
    <x v="9"/>
    <x v="4"/>
    <x v="175"/>
    <x v="4"/>
    <n v="0"/>
    <n v="0"/>
    <n v="0"/>
    <n v="0"/>
    <e v="#N/A"/>
    <e v="#N/A"/>
    <n v="0"/>
    <x v="0"/>
    <x v="0"/>
    <x v="0"/>
    <x v="0"/>
    <x v="0"/>
    <x v="0"/>
    <x v="0"/>
    <x v="0"/>
    <x v="0"/>
    <x v="0"/>
  </r>
  <r>
    <x v="0"/>
    <x v="9"/>
    <x v="5"/>
    <x v="25"/>
    <x v="4"/>
    <n v="25723"/>
    <n v="209766.6"/>
    <n v="235489.6"/>
    <n v="3"/>
    <n v="0"/>
    <n v="0"/>
    <n v="0"/>
    <x v="0"/>
    <x v="0"/>
    <x v="0"/>
    <x v="0"/>
    <x v="0"/>
    <x v="0"/>
    <x v="0"/>
    <x v="0"/>
    <x v="0"/>
    <x v="0"/>
  </r>
  <r>
    <x v="0"/>
    <x v="9"/>
    <x v="5"/>
    <x v="26"/>
    <x v="4"/>
    <n v="1198501"/>
    <n v="1698859"/>
    <n v="2897360"/>
    <n v="21"/>
    <n v="0"/>
    <n v="0"/>
    <n v="0"/>
    <x v="0"/>
    <x v="0"/>
    <x v="0"/>
    <x v="0"/>
    <x v="0"/>
    <x v="0"/>
    <x v="0"/>
    <x v="0"/>
    <x v="0"/>
    <x v="0"/>
  </r>
  <r>
    <x v="0"/>
    <x v="9"/>
    <x v="5"/>
    <x v="27"/>
    <x v="4"/>
    <n v="0"/>
    <n v="0"/>
    <n v="0"/>
    <n v="0"/>
    <n v="16523"/>
    <n v="165230"/>
    <n v="0"/>
    <x v="0"/>
    <x v="0"/>
    <x v="0"/>
    <x v="0"/>
    <x v="0"/>
    <x v="0"/>
    <x v="0"/>
    <x v="0"/>
    <x v="0"/>
    <x v="0"/>
  </r>
  <r>
    <x v="0"/>
    <x v="9"/>
    <x v="5"/>
    <x v="29"/>
    <x v="4"/>
    <n v="53247.81"/>
    <n v="335591.6"/>
    <n v="388839.41"/>
    <n v="13"/>
    <n v="0"/>
    <n v="0"/>
    <n v="0"/>
    <x v="0"/>
    <x v="0"/>
    <x v="0"/>
    <x v="0"/>
    <x v="0"/>
    <x v="0"/>
    <x v="0"/>
    <x v="0"/>
    <x v="0"/>
    <x v="0"/>
  </r>
  <r>
    <x v="0"/>
    <x v="9"/>
    <x v="6"/>
    <x v="30"/>
    <x v="4"/>
    <n v="17294.560000000001"/>
    <n v="371031.1"/>
    <n v="388325.66"/>
    <n v="11"/>
    <n v="0"/>
    <n v="0"/>
    <n v="0"/>
    <x v="0"/>
    <x v="0"/>
    <x v="0"/>
    <x v="0"/>
    <x v="0"/>
    <x v="0"/>
    <x v="0"/>
    <x v="0"/>
    <x v="0"/>
    <x v="0"/>
  </r>
  <r>
    <x v="0"/>
    <x v="9"/>
    <x v="6"/>
    <x v="31"/>
    <x v="4"/>
    <n v="0"/>
    <n v="816145.6"/>
    <n v="816145.6"/>
    <n v="21"/>
    <n v="34100"/>
    <n v="238700"/>
    <n v="23.93"/>
    <x v="0"/>
    <x v="0"/>
    <x v="0"/>
    <x v="0"/>
    <x v="0"/>
    <x v="0"/>
    <x v="0"/>
    <x v="0"/>
    <x v="0"/>
    <x v="0"/>
  </r>
  <r>
    <x v="0"/>
    <x v="9"/>
    <x v="6"/>
    <x v="32"/>
    <x v="4"/>
    <n v="0"/>
    <n v="0"/>
    <n v="0"/>
    <n v="0"/>
    <n v="17577"/>
    <n v="123039"/>
    <n v="0"/>
    <x v="0"/>
    <x v="0"/>
    <x v="0"/>
    <x v="0"/>
    <x v="0"/>
    <x v="0"/>
    <x v="0"/>
    <x v="0"/>
    <x v="0"/>
    <x v="0"/>
  </r>
  <r>
    <x v="0"/>
    <x v="9"/>
    <x v="6"/>
    <x v="33"/>
    <x v="4"/>
    <n v="0"/>
    <n v="283120.09999999998"/>
    <n v="283120.09999999998"/>
    <n v="4"/>
    <n v="0"/>
    <n v="0"/>
    <n v="0"/>
    <x v="0"/>
    <x v="0"/>
    <x v="0"/>
    <x v="0"/>
    <x v="0"/>
    <x v="0"/>
    <x v="0"/>
    <x v="0"/>
    <x v="0"/>
    <x v="0"/>
  </r>
  <r>
    <x v="0"/>
    <x v="9"/>
    <x v="6"/>
    <x v="140"/>
    <x v="4"/>
    <n v="0"/>
    <n v="0"/>
    <n v="0"/>
    <n v="0"/>
    <e v="#N/A"/>
    <e v="#N/A"/>
    <n v="0"/>
    <x v="0"/>
    <x v="0"/>
    <x v="0"/>
    <x v="0"/>
    <x v="0"/>
    <x v="0"/>
    <x v="0"/>
    <x v="0"/>
    <x v="0"/>
    <x v="0"/>
  </r>
  <r>
    <x v="0"/>
    <x v="9"/>
    <x v="7"/>
    <x v="34"/>
    <x v="4"/>
    <n v="0"/>
    <n v="0"/>
    <n v="0"/>
    <n v="0"/>
    <n v="67177"/>
    <n v="470239"/>
    <n v="0"/>
    <x v="0"/>
    <x v="0"/>
    <x v="0"/>
    <x v="0"/>
    <x v="0"/>
    <x v="0"/>
    <x v="0"/>
    <x v="0"/>
    <x v="0"/>
    <x v="0"/>
  </r>
  <r>
    <x v="0"/>
    <x v="9"/>
    <x v="8"/>
    <x v="35"/>
    <x v="4"/>
    <n v="6300"/>
    <n v="499613.9"/>
    <n v="505913.9"/>
    <n v="16"/>
    <n v="0"/>
    <n v="0"/>
    <n v="0"/>
    <x v="0"/>
    <x v="0"/>
    <x v="0"/>
    <x v="0"/>
    <x v="0"/>
    <x v="0"/>
    <x v="0"/>
    <x v="0"/>
    <x v="0"/>
    <x v="0"/>
  </r>
  <r>
    <x v="0"/>
    <x v="9"/>
    <x v="8"/>
    <x v="36"/>
    <x v="4"/>
    <n v="78325.039999999994"/>
    <n v="770075"/>
    <n v="848400.04"/>
    <n v="28"/>
    <n v="0"/>
    <n v="0"/>
    <n v="0"/>
    <x v="0"/>
    <x v="0"/>
    <x v="0"/>
    <x v="0"/>
    <x v="0"/>
    <x v="0"/>
    <x v="0"/>
    <x v="0"/>
    <x v="0"/>
    <x v="0"/>
  </r>
  <r>
    <x v="0"/>
    <x v="9"/>
    <x v="8"/>
    <x v="161"/>
    <x v="4"/>
    <n v="11586.11"/>
    <n v="130304.1"/>
    <n v="141890.21000000002"/>
    <n v="12"/>
    <e v="#N/A"/>
    <e v="#N/A"/>
    <n v="0"/>
    <x v="0"/>
    <x v="0"/>
    <x v="0"/>
    <x v="0"/>
    <x v="0"/>
    <x v="0"/>
    <x v="0"/>
    <x v="0"/>
    <x v="0"/>
    <x v="0"/>
  </r>
  <r>
    <x v="0"/>
    <x v="9"/>
    <x v="37"/>
    <x v="176"/>
    <x v="4"/>
    <n v="0"/>
    <n v="0"/>
    <n v="0"/>
    <n v="0"/>
    <e v="#N/A"/>
    <e v="#N/A"/>
    <n v="0"/>
    <x v="0"/>
    <x v="0"/>
    <x v="0"/>
    <x v="0"/>
    <x v="0"/>
    <x v="0"/>
    <x v="0"/>
    <x v="0"/>
    <x v="0"/>
    <x v="0"/>
  </r>
  <r>
    <x v="0"/>
    <x v="9"/>
    <x v="37"/>
    <x v="177"/>
    <x v="4"/>
    <n v="0"/>
    <n v="0"/>
    <n v="0"/>
    <n v="0"/>
    <e v="#N/A"/>
    <e v="#N/A"/>
    <n v="0"/>
    <x v="0"/>
    <x v="0"/>
    <x v="0"/>
    <x v="0"/>
    <x v="0"/>
    <x v="0"/>
    <x v="0"/>
    <x v="0"/>
    <x v="0"/>
    <x v="0"/>
  </r>
  <r>
    <x v="0"/>
    <x v="9"/>
    <x v="9"/>
    <x v="37"/>
    <x v="4"/>
    <n v="0"/>
    <n v="0"/>
    <n v="0"/>
    <n v="0"/>
    <n v="32023"/>
    <n v="224161"/>
    <n v="0"/>
    <x v="0"/>
    <x v="0"/>
    <x v="0"/>
    <x v="0"/>
    <x v="0"/>
    <x v="0"/>
    <x v="0"/>
    <x v="0"/>
    <x v="0"/>
    <x v="0"/>
  </r>
  <r>
    <x v="0"/>
    <x v="9"/>
    <x v="9"/>
    <x v="38"/>
    <x v="4"/>
    <n v="0"/>
    <n v="146563.79999999999"/>
    <n v="146563.79999999999"/>
    <n v="2"/>
    <n v="0"/>
    <n v="0"/>
    <n v="0"/>
    <x v="0"/>
    <x v="0"/>
    <x v="0"/>
    <x v="0"/>
    <x v="0"/>
    <x v="0"/>
    <x v="0"/>
    <x v="0"/>
    <x v="0"/>
    <x v="0"/>
  </r>
  <r>
    <x v="0"/>
    <x v="9"/>
    <x v="9"/>
    <x v="39"/>
    <x v="4"/>
    <n v="0"/>
    <n v="0"/>
    <n v="0"/>
    <n v="0"/>
    <n v="18352"/>
    <n v="128464"/>
    <n v="0"/>
    <x v="0"/>
    <x v="0"/>
    <x v="0"/>
    <x v="0"/>
    <x v="0"/>
    <x v="0"/>
    <x v="0"/>
    <x v="0"/>
    <x v="0"/>
    <x v="0"/>
  </r>
  <r>
    <x v="0"/>
    <x v="9"/>
    <x v="9"/>
    <x v="40"/>
    <x v="4"/>
    <n v="20891.990000000002"/>
    <n v="146342.5"/>
    <n v="167234.49"/>
    <n v="10"/>
    <n v="28923"/>
    <n v="202461"/>
    <n v="5.78"/>
    <x v="0"/>
    <x v="0"/>
    <x v="0"/>
    <x v="0"/>
    <x v="0"/>
    <x v="0"/>
    <x v="0"/>
    <x v="0"/>
    <x v="0"/>
    <x v="0"/>
  </r>
  <r>
    <x v="0"/>
    <x v="9"/>
    <x v="9"/>
    <x v="41"/>
    <x v="4"/>
    <n v="0"/>
    <n v="432530.4"/>
    <n v="432530.4"/>
    <n v="4"/>
    <n v="0"/>
    <n v="0"/>
    <n v="0"/>
    <x v="0"/>
    <x v="0"/>
    <x v="0"/>
    <x v="0"/>
    <x v="0"/>
    <x v="0"/>
    <x v="0"/>
    <x v="0"/>
    <x v="0"/>
    <x v="0"/>
  </r>
  <r>
    <x v="0"/>
    <x v="9"/>
    <x v="10"/>
    <x v="42"/>
    <x v="4"/>
    <n v="0"/>
    <n v="0"/>
    <n v="0"/>
    <n v="0"/>
    <n v="0"/>
    <n v="0"/>
    <n v="0"/>
    <x v="0"/>
    <x v="0"/>
    <x v="0"/>
    <x v="0"/>
    <x v="0"/>
    <x v="0"/>
    <x v="0"/>
    <x v="0"/>
    <x v="0"/>
    <x v="0"/>
  </r>
  <r>
    <x v="0"/>
    <x v="9"/>
    <x v="10"/>
    <x v="43"/>
    <x v="4"/>
    <n v="160975.4"/>
    <n v="77756.39"/>
    <n v="238731.78999999998"/>
    <n v="19"/>
    <n v="0"/>
    <n v="0"/>
    <n v="0"/>
    <x v="0"/>
    <x v="0"/>
    <x v="0"/>
    <x v="0"/>
    <x v="0"/>
    <x v="0"/>
    <x v="0"/>
    <x v="0"/>
    <x v="0"/>
    <x v="0"/>
  </r>
  <r>
    <x v="0"/>
    <x v="9"/>
    <x v="10"/>
    <x v="44"/>
    <x v="4"/>
    <n v="0"/>
    <n v="0"/>
    <n v="0"/>
    <n v="0"/>
    <n v="23777"/>
    <n v="237770"/>
    <n v="0"/>
    <x v="0"/>
    <x v="0"/>
    <x v="0"/>
    <x v="0"/>
    <x v="0"/>
    <x v="0"/>
    <x v="0"/>
    <x v="0"/>
    <x v="0"/>
    <x v="0"/>
  </r>
  <r>
    <x v="0"/>
    <x v="9"/>
    <x v="10"/>
    <x v="45"/>
    <x v="4"/>
    <n v="163964.70000000001"/>
    <n v="106014.2"/>
    <n v="269978.90000000002"/>
    <n v="29"/>
    <n v="0"/>
    <n v="0"/>
    <n v="0"/>
    <x v="0"/>
    <x v="0"/>
    <x v="0"/>
    <x v="0"/>
    <x v="0"/>
    <x v="0"/>
    <x v="0"/>
    <x v="0"/>
    <x v="0"/>
    <x v="0"/>
  </r>
  <r>
    <x v="0"/>
    <x v="9"/>
    <x v="10"/>
    <x v="46"/>
    <x v="4"/>
    <n v="187195.8"/>
    <n v="146280.1"/>
    <n v="333475.90000000002"/>
    <n v="25"/>
    <n v="0"/>
    <n v="0"/>
    <n v="0"/>
    <x v="0"/>
    <x v="0"/>
    <x v="0"/>
    <x v="0"/>
    <x v="0"/>
    <x v="0"/>
    <x v="0"/>
    <x v="0"/>
    <x v="0"/>
    <x v="0"/>
  </r>
  <r>
    <x v="0"/>
    <x v="9"/>
    <x v="10"/>
    <x v="47"/>
    <x v="4"/>
    <n v="113054.5"/>
    <n v="61148.19"/>
    <n v="174202.69"/>
    <n v="17"/>
    <n v="0"/>
    <n v="0"/>
    <n v="0"/>
    <x v="0"/>
    <x v="0"/>
    <x v="0"/>
    <x v="0"/>
    <x v="0"/>
    <x v="0"/>
    <x v="0"/>
    <x v="0"/>
    <x v="0"/>
    <x v="0"/>
  </r>
  <r>
    <x v="0"/>
    <x v="9"/>
    <x v="10"/>
    <x v="48"/>
    <x v="4"/>
    <n v="69348"/>
    <n v="110331.8"/>
    <n v="179679.8"/>
    <n v="23"/>
    <n v="33077"/>
    <n v="330770"/>
    <n v="5.43"/>
    <x v="0"/>
    <x v="0"/>
    <x v="0"/>
    <x v="0"/>
    <x v="0"/>
    <x v="0"/>
    <x v="0"/>
    <x v="0"/>
    <x v="0"/>
    <x v="0"/>
  </r>
  <r>
    <x v="0"/>
    <x v="9"/>
    <x v="10"/>
    <x v="49"/>
    <x v="4"/>
    <n v="147867.1"/>
    <n v="274839.7"/>
    <n v="422706.80000000005"/>
    <n v="28"/>
    <n v="67177"/>
    <n v="671770"/>
    <n v="6.29"/>
    <x v="0"/>
    <x v="0"/>
    <x v="0"/>
    <x v="0"/>
    <x v="0"/>
    <x v="0"/>
    <x v="0"/>
    <x v="0"/>
    <x v="0"/>
    <x v="0"/>
  </r>
  <r>
    <x v="0"/>
    <x v="9"/>
    <x v="10"/>
    <x v="50"/>
    <x v="4"/>
    <n v="29950.44"/>
    <n v="80853.37"/>
    <n v="110803.81"/>
    <n v="6"/>
    <n v="36177"/>
    <n v="361770"/>
    <n v="3.06"/>
    <x v="0"/>
    <x v="0"/>
    <x v="0"/>
    <x v="0"/>
    <x v="0"/>
    <x v="0"/>
    <x v="0"/>
    <x v="0"/>
    <x v="0"/>
    <x v="0"/>
  </r>
  <r>
    <x v="0"/>
    <x v="9"/>
    <x v="10"/>
    <x v="51"/>
    <x v="4"/>
    <n v="0"/>
    <n v="0"/>
    <n v="0"/>
    <n v="0"/>
    <n v="14477"/>
    <n v="144770"/>
    <n v="0"/>
    <x v="0"/>
    <x v="0"/>
    <x v="0"/>
    <x v="0"/>
    <x v="0"/>
    <x v="0"/>
    <x v="0"/>
    <x v="0"/>
    <x v="0"/>
    <x v="0"/>
  </r>
  <r>
    <x v="0"/>
    <x v="9"/>
    <x v="11"/>
    <x v="52"/>
    <x v="4"/>
    <n v="0"/>
    <n v="0"/>
    <n v="0"/>
    <n v="0"/>
    <n v="0"/>
    <n v="0"/>
    <n v="0"/>
    <x v="0"/>
    <x v="0"/>
    <x v="0"/>
    <x v="0"/>
    <x v="0"/>
    <x v="0"/>
    <x v="0"/>
    <x v="0"/>
    <x v="0"/>
    <x v="0"/>
  </r>
  <r>
    <x v="0"/>
    <x v="9"/>
    <x v="12"/>
    <x v="53"/>
    <x v="4"/>
    <n v="6297.84"/>
    <n v="0"/>
    <n v="6297.84"/>
    <n v="1"/>
    <n v="0"/>
    <n v="0"/>
    <n v="0"/>
    <x v="0"/>
    <x v="0"/>
    <x v="0"/>
    <x v="0"/>
    <x v="0"/>
    <x v="0"/>
    <x v="0"/>
    <x v="0"/>
    <x v="0"/>
    <x v="0"/>
  </r>
  <r>
    <x v="0"/>
    <x v="9"/>
    <x v="12"/>
    <x v="55"/>
    <x v="4"/>
    <n v="0"/>
    <n v="0"/>
    <n v="0"/>
    <n v="0"/>
    <n v="0"/>
    <n v="0"/>
    <n v="0"/>
    <x v="0"/>
    <x v="0"/>
    <x v="0"/>
    <x v="0"/>
    <x v="0"/>
    <x v="0"/>
    <x v="0"/>
    <x v="0"/>
    <x v="0"/>
    <x v="0"/>
  </r>
  <r>
    <x v="0"/>
    <x v="9"/>
    <x v="12"/>
    <x v="170"/>
    <x v="4"/>
    <n v="0"/>
    <n v="0"/>
    <n v="0"/>
    <n v="0"/>
    <e v="#N/A"/>
    <e v="#N/A"/>
    <n v="0"/>
    <x v="0"/>
    <x v="0"/>
    <x v="0"/>
    <x v="0"/>
    <x v="0"/>
    <x v="0"/>
    <x v="0"/>
    <x v="0"/>
    <x v="0"/>
    <x v="0"/>
  </r>
  <r>
    <x v="0"/>
    <x v="9"/>
    <x v="13"/>
    <x v="56"/>
    <x v="4"/>
    <n v="342285.7"/>
    <n v="0"/>
    <n v="342285.7"/>
    <n v="8"/>
    <n v="0"/>
    <n v="0"/>
    <n v="0"/>
    <x v="0"/>
    <x v="0"/>
    <x v="0"/>
    <x v="0"/>
    <x v="0"/>
    <x v="0"/>
    <x v="0"/>
    <x v="0"/>
    <x v="0"/>
    <x v="0"/>
  </r>
  <r>
    <x v="0"/>
    <x v="9"/>
    <x v="13"/>
    <x v="57"/>
    <x v="4"/>
    <n v="5513"/>
    <n v="188915.8"/>
    <n v="194428.79999999999"/>
    <n v="5"/>
    <n v="24273"/>
    <n v="242730"/>
    <n v="8.01"/>
    <x v="0"/>
    <x v="0"/>
    <x v="0"/>
    <x v="0"/>
    <x v="0"/>
    <x v="0"/>
    <x v="0"/>
    <x v="0"/>
    <x v="0"/>
    <x v="0"/>
  </r>
  <r>
    <x v="0"/>
    <x v="9"/>
    <x v="13"/>
    <x v="58"/>
    <x v="4"/>
    <n v="148185"/>
    <n v="128642.7"/>
    <n v="276827.7"/>
    <n v="20"/>
    <n v="0"/>
    <n v="0"/>
    <n v="0"/>
    <x v="0"/>
    <x v="0"/>
    <x v="0"/>
    <x v="0"/>
    <x v="0"/>
    <x v="0"/>
    <x v="0"/>
    <x v="0"/>
    <x v="0"/>
    <x v="0"/>
  </r>
  <r>
    <x v="0"/>
    <x v="9"/>
    <x v="34"/>
    <x v="129"/>
    <x v="4"/>
    <n v="0"/>
    <n v="0"/>
    <n v="0"/>
    <n v="0"/>
    <e v="#N/A"/>
    <e v="#N/A"/>
    <n v="0"/>
    <x v="0"/>
    <x v="0"/>
    <x v="0"/>
    <x v="0"/>
    <x v="0"/>
    <x v="0"/>
    <x v="0"/>
    <x v="0"/>
    <x v="0"/>
    <x v="0"/>
  </r>
  <r>
    <x v="0"/>
    <x v="9"/>
    <x v="14"/>
    <x v="130"/>
    <x v="4"/>
    <n v="0"/>
    <n v="0"/>
    <n v="0"/>
    <n v="0"/>
    <e v="#N/A"/>
    <e v="#N/A"/>
    <n v="0"/>
    <x v="0"/>
    <x v="0"/>
    <x v="0"/>
    <x v="0"/>
    <x v="0"/>
    <x v="0"/>
    <x v="0"/>
    <x v="0"/>
    <x v="0"/>
    <x v="0"/>
  </r>
  <r>
    <x v="0"/>
    <x v="9"/>
    <x v="15"/>
    <x v="163"/>
    <x v="4"/>
    <n v="0"/>
    <n v="0"/>
    <n v="0"/>
    <n v="0"/>
    <e v="#N/A"/>
    <e v="#N/A"/>
    <n v="0"/>
    <x v="0"/>
    <x v="0"/>
    <x v="0"/>
    <x v="0"/>
    <x v="0"/>
    <x v="0"/>
    <x v="0"/>
    <x v="0"/>
    <x v="0"/>
    <x v="0"/>
  </r>
  <r>
    <x v="0"/>
    <x v="9"/>
    <x v="16"/>
    <x v="61"/>
    <x v="4"/>
    <n v="13284"/>
    <n v="222323.8"/>
    <n v="235607.8"/>
    <n v="14"/>
    <n v="0"/>
    <n v="0"/>
    <n v="0"/>
    <x v="0"/>
    <x v="0"/>
    <x v="0"/>
    <x v="0"/>
    <x v="0"/>
    <x v="0"/>
    <x v="0"/>
    <x v="0"/>
    <x v="0"/>
    <x v="0"/>
  </r>
  <r>
    <x v="0"/>
    <x v="9"/>
    <x v="17"/>
    <x v="62"/>
    <x v="4"/>
    <n v="0"/>
    <n v="7821.81"/>
    <n v="7821.81"/>
    <n v="1"/>
    <n v="0"/>
    <n v="0"/>
    <n v="0"/>
    <x v="0"/>
    <x v="0"/>
    <x v="0"/>
    <x v="0"/>
    <x v="0"/>
    <x v="0"/>
    <x v="0"/>
    <x v="0"/>
    <x v="0"/>
    <x v="0"/>
  </r>
  <r>
    <x v="0"/>
    <x v="9"/>
    <x v="17"/>
    <x v="63"/>
    <x v="4"/>
    <n v="0"/>
    <n v="0"/>
    <n v="0"/>
    <n v="0"/>
    <n v="0"/>
    <n v="0"/>
    <n v="0"/>
    <x v="0"/>
    <x v="0"/>
    <x v="0"/>
    <x v="0"/>
    <x v="0"/>
    <x v="0"/>
    <x v="0"/>
    <x v="0"/>
    <x v="0"/>
    <x v="0"/>
  </r>
  <r>
    <x v="0"/>
    <x v="9"/>
    <x v="18"/>
    <x v="64"/>
    <x v="4"/>
    <n v="0"/>
    <n v="0"/>
    <n v="0"/>
    <n v="0"/>
    <n v="22723"/>
    <n v="159061"/>
    <n v="0"/>
    <x v="0"/>
    <x v="0"/>
    <x v="0"/>
    <x v="0"/>
    <x v="0"/>
    <x v="0"/>
    <x v="0"/>
    <x v="0"/>
    <x v="0"/>
    <x v="0"/>
  </r>
  <r>
    <x v="0"/>
    <x v="9"/>
    <x v="18"/>
    <x v="65"/>
    <x v="4"/>
    <n v="0"/>
    <n v="0"/>
    <n v="0"/>
    <n v="0"/>
    <n v="0"/>
    <n v="0"/>
    <n v="0"/>
    <x v="0"/>
    <x v="0"/>
    <x v="0"/>
    <x v="0"/>
    <x v="0"/>
    <x v="0"/>
    <x v="0"/>
    <x v="0"/>
    <x v="0"/>
    <x v="0"/>
  </r>
  <r>
    <x v="0"/>
    <x v="9"/>
    <x v="18"/>
    <x v="164"/>
    <x v="4"/>
    <n v="18279.740000000002"/>
    <n v="177682.3"/>
    <n v="195962.03999999998"/>
    <n v="12"/>
    <e v="#N/A"/>
    <e v="#N/A"/>
    <n v="0"/>
    <x v="0"/>
    <x v="0"/>
    <x v="0"/>
    <x v="0"/>
    <x v="0"/>
    <x v="0"/>
    <x v="0"/>
    <x v="0"/>
    <x v="0"/>
    <x v="0"/>
  </r>
  <r>
    <x v="0"/>
    <x v="9"/>
    <x v="19"/>
    <x v="66"/>
    <x v="4"/>
    <n v="12121.64"/>
    <n v="462638.3"/>
    <n v="474759.94"/>
    <n v="15"/>
    <n v="0"/>
    <n v="0"/>
    <n v="0"/>
    <x v="0"/>
    <x v="0"/>
    <x v="0"/>
    <x v="0"/>
    <x v="0"/>
    <x v="0"/>
    <x v="0"/>
    <x v="0"/>
    <x v="0"/>
    <x v="0"/>
  </r>
  <r>
    <x v="0"/>
    <x v="9"/>
    <x v="20"/>
    <x v="67"/>
    <x v="4"/>
    <n v="1895.48"/>
    <n v="13705.79"/>
    <n v="15601.27"/>
    <n v="3"/>
    <n v="0"/>
    <n v="0"/>
    <n v="0"/>
    <x v="0"/>
    <x v="0"/>
    <x v="0"/>
    <x v="0"/>
    <x v="0"/>
    <x v="0"/>
    <x v="0"/>
    <x v="0"/>
    <x v="0"/>
    <x v="0"/>
  </r>
  <r>
    <x v="0"/>
    <x v="9"/>
    <x v="20"/>
    <x v="68"/>
    <x v="4"/>
    <n v="2276.84"/>
    <n v="0"/>
    <n v="2276.84"/>
    <n v="1"/>
    <n v="0"/>
    <n v="0"/>
    <n v="0"/>
    <x v="0"/>
    <x v="0"/>
    <x v="0"/>
    <x v="0"/>
    <x v="0"/>
    <x v="0"/>
    <x v="0"/>
    <x v="0"/>
    <x v="0"/>
    <x v="0"/>
  </r>
  <r>
    <x v="0"/>
    <x v="9"/>
    <x v="21"/>
    <x v="69"/>
    <x v="4"/>
    <n v="0"/>
    <n v="0"/>
    <n v="0"/>
    <n v="0"/>
    <n v="31000"/>
    <n v="310000"/>
    <n v="0"/>
    <x v="0"/>
    <x v="0"/>
    <x v="0"/>
    <x v="0"/>
    <x v="0"/>
    <x v="0"/>
    <x v="0"/>
    <x v="0"/>
    <x v="0"/>
    <x v="0"/>
  </r>
  <r>
    <x v="0"/>
    <x v="9"/>
    <x v="21"/>
    <x v="70"/>
    <x v="4"/>
    <n v="298436.5"/>
    <n v="120989.5"/>
    <n v="419426"/>
    <n v="41"/>
    <n v="62000"/>
    <n v="620000"/>
    <n v="6.76"/>
    <x v="0"/>
    <x v="0"/>
    <x v="0"/>
    <x v="0"/>
    <x v="0"/>
    <x v="0"/>
    <x v="0"/>
    <x v="0"/>
    <x v="0"/>
    <x v="0"/>
  </r>
  <r>
    <x v="0"/>
    <x v="9"/>
    <x v="21"/>
    <x v="71"/>
    <x v="4"/>
    <n v="171731.20000000001"/>
    <n v="128859.9"/>
    <n v="300591.09999999998"/>
    <n v="43"/>
    <n v="50623"/>
    <n v="506230"/>
    <n v="5.94"/>
    <x v="0"/>
    <x v="0"/>
    <x v="0"/>
    <x v="0"/>
    <x v="0"/>
    <x v="0"/>
    <x v="0"/>
    <x v="0"/>
    <x v="0"/>
    <x v="0"/>
  </r>
  <r>
    <x v="0"/>
    <x v="9"/>
    <x v="21"/>
    <x v="72"/>
    <x v="4"/>
    <n v="53753.62"/>
    <n v="40603.25"/>
    <n v="94356.87"/>
    <n v="19"/>
    <n v="29977"/>
    <n v="299770"/>
    <n v="3.15"/>
    <x v="0"/>
    <x v="0"/>
    <x v="0"/>
    <x v="0"/>
    <x v="0"/>
    <x v="0"/>
    <x v="0"/>
    <x v="0"/>
    <x v="0"/>
    <x v="0"/>
  </r>
  <r>
    <x v="0"/>
    <x v="9"/>
    <x v="21"/>
    <x v="73"/>
    <x v="4"/>
    <n v="39190.660000000003"/>
    <n v="115854.2"/>
    <n v="155044.85999999999"/>
    <n v="22"/>
    <n v="27900"/>
    <n v="279000"/>
    <n v="5.56"/>
    <x v="0"/>
    <x v="0"/>
    <x v="0"/>
    <x v="0"/>
    <x v="0"/>
    <x v="0"/>
    <x v="0"/>
    <x v="0"/>
    <x v="0"/>
    <x v="0"/>
  </r>
  <r>
    <x v="0"/>
    <x v="9"/>
    <x v="21"/>
    <x v="137"/>
    <x v="4"/>
    <n v="57350.63"/>
    <n v="37186.980000000003"/>
    <n v="94537.61"/>
    <n v="16"/>
    <e v="#N/A"/>
    <e v="#N/A"/>
    <n v="0"/>
    <x v="0"/>
    <x v="0"/>
    <x v="0"/>
    <x v="0"/>
    <x v="0"/>
    <x v="0"/>
    <x v="0"/>
    <x v="0"/>
    <x v="0"/>
    <x v="0"/>
  </r>
  <r>
    <x v="0"/>
    <x v="9"/>
    <x v="21"/>
    <x v="142"/>
    <x v="4"/>
    <n v="6550"/>
    <n v="4500.01"/>
    <n v="11050.01"/>
    <n v="2"/>
    <e v="#N/A"/>
    <e v="#N/A"/>
    <n v="0"/>
    <x v="0"/>
    <x v="0"/>
    <x v="0"/>
    <x v="0"/>
    <x v="0"/>
    <x v="0"/>
    <x v="0"/>
    <x v="0"/>
    <x v="0"/>
    <x v="0"/>
  </r>
  <r>
    <x v="0"/>
    <x v="9"/>
    <x v="22"/>
    <x v="74"/>
    <x v="4"/>
    <n v="0"/>
    <n v="0"/>
    <n v="0"/>
    <n v="0"/>
    <n v="13423"/>
    <n v="134230"/>
    <n v="0"/>
    <x v="0"/>
    <x v="0"/>
    <x v="0"/>
    <x v="0"/>
    <x v="0"/>
    <x v="0"/>
    <x v="0"/>
    <x v="0"/>
    <x v="0"/>
    <x v="0"/>
  </r>
  <r>
    <x v="0"/>
    <x v="9"/>
    <x v="22"/>
    <x v="75"/>
    <x v="4"/>
    <n v="0"/>
    <n v="0"/>
    <n v="0"/>
    <n v="0"/>
    <n v="14477"/>
    <n v="144770"/>
    <n v="0"/>
    <x v="0"/>
    <x v="0"/>
    <x v="0"/>
    <x v="0"/>
    <x v="0"/>
    <x v="0"/>
    <x v="0"/>
    <x v="0"/>
    <x v="0"/>
    <x v="0"/>
  </r>
  <r>
    <x v="0"/>
    <x v="9"/>
    <x v="22"/>
    <x v="121"/>
    <x v="4"/>
    <n v="0"/>
    <n v="0"/>
    <n v="0"/>
    <n v="0"/>
    <e v="#N/A"/>
    <e v="#N/A"/>
    <n v="0"/>
    <x v="0"/>
    <x v="0"/>
    <x v="0"/>
    <x v="0"/>
    <x v="0"/>
    <x v="0"/>
    <x v="0"/>
    <x v="0"/>
    <x v="0"/>
    <x v="0"/>
  </r>
  <r>
    <x v="0"/>
    <x v="9"/>
    <x v="23"/>
    <x v="77"/>
    <x v="4"/>
    <n v="0"/>
    <n v="115994"/>
    <n v="115994"/>
    <n v="48"/>
    <n v="0"/>
    <n v="0"/>
    <n v="0"/>
    <x v="0"/>
    <x v="0"/>
    <x v="0"/>
    <x v="0"/>
    <x v="0"/>
    <x v="0"/>
    <x v="0"/>
    <x v="0"/>
    <x v="0"/>
    <x v="0"/>
  </r>
  <r>
    <x v="0"/>
    <x v="9"/>
    <x v="24"/>
    <x v="78"/>
    <x v="4"/>
    <n v="0"/>
    <n v="0"/>
    <n v="0"/>
    <n v="0"/>
    <n v="20677"/>
    <n v="144739"/>
    <n v="0"/>
    <x v="0"/>
    <x v="0"/>
    <x v="0"/>
    <x v="0"/>
    <x v="0"/>
    <x v="0"/>
    <x v="0"/>
    <x v="0"/>
    <x v="0"/>
    <x v="0"/>
  </r>
  <r>
    <x v="0"/>
    <x v="9"/>
    <x v="24"/>
    <x v="79"/>
    <x v="4"/>
    <n v="0"/>
    <n v="0"/>
    <n v="0"/>
    <n v="0"/>
    <n v="20150"/>
    <n v="141050"/>
    <n v="0"/>
    <x v="0"/>
    <x v="0"/>
    <x v="0"/>
    <x v="0"/>
    <x v="0"/>
    <x v="0"/>
    <x v="0"/>
    <x v="0"/>
    <x v="0"/>
    <x v="0"/>
  </r>
  <r>
    <x v="0"/>
    <x v="9"/>
    <x v="24"/>
    <x v="81"/>
    <x v="4"/>
    <n v="0"/>
    <n v="0"/>
    <n v="0"/>
    <n v="0"/>
    <n v="18600"/>
    <n v="130200"/>
    <n v="0"/>
    <x v="0"/>
    <x v="0"/>
    <x v="0"/>
    <x v="0"/>
    <x v="0"/>
    <x v="0"/>
    <x v="0"/>
    <x v="0"/>
    <x v="0"/>
    <x v="0"/>
  </r>
  <r>
    <x v="0"/>
    <x v="9"/>
    <x v="24"/>
    <x v="82"/>
    <x v="4"/>
    <n v="0"/>
    <n v="0"/>
    <n v="0"/>
    <n v="0"/>
    <n v="18600"/>
    <n v="130200"/>
    <n v="0"/>
    <x v="0"/>
    <x v="0"/>
    <x v="0"/>
    <x v="0"/>
    <x v="0"/>
    <x v="0"/>
    <x v="0"/>
    <x v="0"/>
    <x v="0"/>
    <x v="0"/>
  </r>
  <r>
    <x v="0"/>
    <x v="9"/>
    <x v="24"/>
    <x v="122"/>
    <x v="4"/>
    <n v="0"/>
    <n v="0"/>
    <n v="0"/>
    <n v="0"/>
    <e v="#N/A"/>
    <e v="#N/A"/>
    <n v="0"/>
    <x v="0"/>
    <x v="0"/>
    <x v="0"/>
    <x v="0"/>
    <x v="0"/>
    <x v="0"/>
    <x v="0"/>
    <x v="0"/>
    <x v="0"/>
    <x v="0"/>
  </r>
  <r>
    <x v="0"/>
    <x v="9"/>
    <x v="24"/>
    <x v="123"/>
    <x v="4"/>
    <n v="0"/>
    <n v="0"/>
    <n v="0"/>
    <n v="0"/>
    <n v="29977"/>
    <n v="209839"/>
    <n v="0"/>
    <x v="0"/>
    <x v="0"/>
    <x v="0"/>
    <x v="0"/>
    <x v="0"/>
    <x v="0"/>
    <x v="0"/>
    <x v="0"/>
    <x v="0"/>
    <x v="0"/>
  </r>
  <r>
    <x v="0"/>
    <x v="9"/>
    <x v="24"/>
    <x v="10"/>
    <x v="4"/>
    <n v="0"/>
    <n v="2803.55"/>
    <n v="2803.55"/>
    <n v="1"/>
    <n v="44423"/>
    <n v="310961"/>
    <n v="0.06"/>
    <x v="0"/>
    <x v="0"/>
    <x v="0"/>
    <x v="0"/>
    <x v="0"/>
    <x v="0"/>
    <x v="0"/>
    <x v="0"/>
    <x v="0"/>
    <x v="0"/>
  </r>
  <r>
    <x v="0"/>
    <x v="9"/>
    <x v="24"/>
    <x v="85"/>
    <x v="4"/>
    <n v="0"/>
    <n v="34821.160000000003"/>
    <n v="34821.160000000003"/>
    <n v="5"/>
    <n v="0"/>
    <n v="0"/>
    <n v="0"/>
    <x v="0"/>
    <x v="0"/>
    <x v="0"/>
    <x v="0"/>
    <x v="0"/>
    <x v="0"/>
    <x v="0"/>
    <x v="0"/>
    <x v="0"/>
    <x v="0"/>
  </r>
  <r>
    <x v="0"/>
    <x v="9"/>
    <x v="24"/>
    <x v="131"/>
    <x v="4"/>
    <n v="0"/>
    <n v="0"/>
    <n v="0"/>
    <n v="0"/>
    <e v="#N/A"/>
    <e v="#N/A"/>
    <n v="0"/>
    <x v="0"/>
    <x v="0"/>
    <x v="0"/>
    <x v="0"/>
    <x v="0"/>
    <x v="0"/>
    <x v="0"/>
    <x v="0"/>
    <x v="0"/>
    <x v="0"/>
  </r>
  <r>
    <x v="0"/>
    <x v="9"/>
    <x v="24"/>
    <x v="86"/>
    <x v="4"/>
    <n v="0"/>
    <n v="0"/>
    <n v="0"/>
    <n v="0"/>
    <n v="15500"/>
    <n v="108500"/>
    <n v="0"/>
    <x v="0"/>
    <x v="0"/>
    <x v="0"/>
    <x v="0"/>
    <x v="0"/>
    <x v="0"/>
    <x v="0"/>
    <x v="0"/>
    <x v="0"/>
    <x v="0"/>
  </r>
  <r>
    <x v="0"/>
    <x v="9"/>
    <x v="24"/>
    <x v="165"/>
    <x v="4"/>
    <n v="0"/>
    <n v="0"/>
    <n v="0"/>
    <n v="0"/>
    <e v="#N/A"/>
    <e v="#N/A"/>
    <n v="0"/>
    <x v="0"/>
    <x v="0"/>
    <x v="0"/>
    <x v="0"/>
    <x v="0"/>
    <x v="0"/>
    <x v="0"/>
    <x v="0"/>
    <x v="0"/>
    <x v="0"/>
  </r>
  <r>
    <x v="0"/>
    <x v="9"/>
    <x v="24"/>
    <x v="178"/>
    <x v="4"/>
    <n v="0"/>
    <n v="0"/>
    <n v="0"/>
    <n v="0"/>
    <e v="#N/A"/>
    <e v="#N/A"/>
    <n v="0"/>
    <x v="0"/>
    <x v="0"/>
    <x v="0"/>
    <x v="0"/>
    <x v="0"/>
    <x v="0"/>
    <x v="0"/>
    <x v="0"/>
    <x v="0"/>
    <x v="0"/>
  </r>
  <r>
    <x v="0"/>
    <x v="9"/>
    <x v="26"/>
    <x v="87"/>
    <x v="4"/>
    <n v="0"/>
    <n v="0"/>
    <n v="0"/>
    <n v="0"/>
    <n v="4650"/>
    <n v="32550"/>
    <n v="0"/>
    <x v="0"/>
    <x v="0"/>
    <x v="0"/>
    <x v="0"/>
    <x v="0"/>
    <x v="0"/>
    <x v="0"/>
    <x v="0"/>
    <x v="0"/>
    <x v="0"/>
  </r>
  <r>
    <x v="0"/>
    <x v="9"/>
    <x v="26"/>
    <x v="88"/>
    <x v="4"/>
    <n v="0"/>
    <n v="0"/>
    <n v="0"/>
    <n v="0"/>
    <n v="4650"/>
    <n v="32550"/>
    <n v="0"/>
    <x v="0"/>
    <x v="0"/>
    <x v="0"/>
    <x v="0"/>
    <x v="0"/>
    <x v="0"/>
    <x v="0"/>
    <x v="0"/>
    <x v="0"/>
    <x v="0"/>
  </r>
  <r>
    <x v="0"/>
    <x v="9"/>
    <x v="27"/>
    <x v="89"/>
    <x v="4"/>
    <n v="0"/>
    <n v="0"/>
    <n v="0"/>
    <n v="0"/>
    <n v="6727"/>
    <n v="47089"/>
    <n v="0"/>
    <x v="0"/>
    <x v="0"/>
    <x v="0"/>
    <x v="0"/>
    <x v="0"/>
    <x v="0"/>
    <x v="0"/>
    <x v="0"/>
    <x v="0"/>
    <x v="0"/>
  </r>
  <r>
    <x v="0"/>
    <x v="9"/>
    <x v="27"/>
    <x v="90"/>
    <x v="4"/>
    <n v="0"/>
    <n v="0"/>
    <n v="0"/>
    <n v="0"/>
    <n v="6727"/>
    <n v="47089"/>
    <n v="0"/>
    <x v="0"/>
    <x v="0"/>
    <x v="0"/>
    <x v="0"/>
    <x v="0"/>
    <x v="0"/>
    <x v="0"/>
    <x v="0"/>
    <x v="0"/>
    <x v="0"/>
  </r>
  <r>
    <x v="0"/>
    <x v="9"/>
    <x v="27"/>
    <x v="91"/>
    <x v="4"/>
    <n v="0"/>
    <n v="0"/>
    <n v="0"/>
    <n v="0"/>
    <n v="6727"/>
    <n v="47089"/>
    <n v="0"/>
    <x v="0"/>
    <x v="0"/>
    <x v="0"/>
    <x v="0"/>
    <x v="0"/>
    <x v="0"/>
    <x v="0"/>
    <x v="0"/>
    <x v="0"/>
    <x v="0"/>
  </r>
  <r>
    <x v="0"/>
    <x v="9"/>
    <x v="28"/>
    <x v="92"/>
    <x v="4"/>
    <n v="0"/>
    <n v="14649.37"/>
    <n v="14649.37"/>
    <n v="1"/>
    <n v="0"/>
    <n v="0"/>
    <n v="0"/>
    <x v="0"/>
    <x v="0"/>
    <x v="0"/>
    <x v="0"/>
    <x v="0"/>
    <x v="0"/>
    <x v="0"/>
    <x v="0"/>
    <x v="0"/>
    <x v="0"/>
  </r>
  <r>
    <x v="0"/>
    <x v="9"/>
    <x v="36"/>
    <x v="166"/>
    <x v="4"/>
    <n v="0"/>
    <n v="0"/>
    <n v="0"/>
    <n v="0"/>
    <e v="#N/A"/>
    <e v="#N/A"/>
    <n v="0"/>
    <x v="0"/>
    <x v="0"/>
    <x v="0"/>
    <x v="0"/>
    <x v="0"/>
    <x v="0"/>
    <x v="0"/>
    <x v="0"/>
    <x v="0"/>
    <x v="0"/>
  </r>
  <r>
    <x v="0"/>
    <x v="9"/>
    <x v="29"/>
    <x v="93"/>
    <x v="4"/>
    <n v="32980.06"/>
    <n v="160786.20000000001"/>
    <n v="193766.26"/>
    <n v="15"/>
    <n v="0"/>
    <n v="0"/>
    <n v="0"/>
    <x v="0"/>
    <x v="0"/>
    <x v="0"/>
    <x v="0"/>
    <x v="0"/>
    <x v="0"/>
    <x v="0"/>
    <x v="0"/>
    <x v="0"/>
    <x v="0"/>
  </r>
  <r>
    <x v="0"/>
    <x v="9"/>
    <x v="29"/>
    <x v="94"/>
    <x v="4"/>
    <n v="72645.55"/>
    <n v="110218.7"/>
    <n v="182864.25"/>
    <n v="15"/>
    <n v="0"/>
    <n v="0"/>
    <n v="0"/>
    <x v="0"/>
    <x v="0"/>
    <x v="0"/>
    <x v="0"/>
    <x v="0"/>
    <x v="0"/>
    <x v="0"/>
    <x v="0"/>
    <x v="0"/>
    <x v="0"/>
  </r>
  <r>
    <x v="0"/>
    <x v="9"/>
    <x v="29"/>
    <x v="95"/>
    <x v="4"/>
    <n v="77957.460000000006"/>
    <n v="76237.59"/>
    <n v="154195.04999999999"/>
    <n v="5"/>
    <n v="0"/>
    <n v="0"/>
    <n v="0"/>
    <x v="0"/>
    <x v="0"/>
    <x v="0"/>
    <x v="0"/>
    <x v="0"/>
    <x v="0"/>
    <x v="0"/>
    <x v="0"/>
    <x v="0"/>
    <x v="0"/>
  </r>
  <r>
    <x v="0"/>
    <x v="9"/>
    <x v="29"/>
    <x v="124"/>
    <x v="4"/>
    <n v="0"/>
    <n v="21465.65"/>
    <n v="21465.65"/>
    <n v="1"/>
    <e v="#N/A"/>
    <e v="#N/A"/>
    <n v="0"/>
    <x v="0"/>
    <x v="0"/>
    <x v="0"/>
    <x v="0"/>
    <x v="0"/>
    <x v="0"/>
    <x v="0"/>
    <x v="0"/>
    <x v="0"/>
    <x v="0"/>
  </r>
  <r>
    <x v="0"/>
    <x v="9"/>
    <x v="29"/>
    <x v="96"/>
    <x v="4"/>
    <n v="21399"/>
    <n v="20969.060000000001"/>
    <n v="42368.06"/>
    <n v="4"/>
    <n v="0"/>
    <n v="0"/>
    <n v="0"/>
    <x v="0"/>
    <x v="0"/>
    <x v="0"/>
    <x v="0"/>
    <x v="0"/>
    <x v="0"/>
    <x v="0"/>
    <x v="0"/>
    <x v="0"/>
    <x v="0"/>
  </r>
  <r>
    <x v="0"/>
    <x v="9"/>
    <x v="29"/>
    <x v="97"/>
    <x v="4"/>
    <n v="0"/>
    <n v="0"/>
    <n v="0"/>
    <n v="0"/>
    <n v="17577"/>
    <n v="175770"/>
    <n v="0"/>
    <x v="0"/>
    <x v="0"/>
    <x v="0"/>
    <x v="0"/>
    <x v="0"/>
    <x v="0"/>
    <x v="0"/>
    <x v="0"/>
    <x v="0"/>
    <x v="0"/>
  </r>
  <r>
    <x v="0"/>
    <x v="9"/>
    <x v="30"/>
    <x v="99"/>
    <x v="4"/>
    <n v="0"/>
    <n v="0"/>
    <n v="0"/>
    <n v="0"/>
    <n v="16027"/>
    <n v="112189"/>
    <n v="0"/>
    <x v="0"/>
    <x v="0"/>
    <x v="0"/>
    <x v="0"/>
    <x v="0"/>
    <x v="0"/>
    <x v="0"/>
    <x v="0"/>
    <x v="0"/>
    <x v="0"/>
  </r>
  <r>
    <x v="0"/>
    <x v="9"/>
    <x v="30"/>
    <x v="100"/>
    <x v="4"/>
    <n v="0"/>
    <n v="0"/>
    <n v="0"/>
    <n v="0"/>
    <n v="14477"/>
    <n v="101339"/>
    <n v="0"/>
    <x v="0"/>
    <x v="0"/>
    <x v="0"/>
    <x v="0"/>
    <x v="0"/>
    <x v="0"/>
    <x v="0"/>
    <x v="0"/>
    <x v="0"/>
    <x v="0"/>
  </r>
  <r>
    <x v="0"/>
    <x v="9"/>
    <x v="30"/>
    <x v="101"/>
    <x v="4"/>
    <n v="0"/>
    <n v="0"/>
    <n v="0"/>
    <n v="0"/>
    <n v="10323"/>
    <n v="72261"/>
    <n v="0"/>
    <x v="0"/>
    <x v="0"/>
    <x v="0"/>
    <x v="0"/>
    <x v="0"/>
    <x v="0"/>
    <x v="0"/>
    <x v="0"/>
    <x v="0"/>
    <x v="0"/>
  </r>
  <r>
    <x v="0"/>
    <x v="9"/>
    <x v="30"/>
    <x v="102"/>
    <x v="4"/>
    <n v="50239"/>
    <n v="5812.59"/>
    <n v="56051.59"/>
    <n v="7"/>
    <n v="0"/>
    <n v="0"/>
    <n v="0"/>
    <x v="0"/>
    <x v="0"/>
    <x v="0"/>
    <x v="0"/>
    <x v="0"/>
    <x v="0"/>
    <x v="0"/>
    <x v="0"/>
    <x v="0"/>
    <x v="0"/>
  </r>
  <r>
    <x v="0"/>
    <x v="9"/>
    <x v="30"/>
    <x v="103"/>
    <x v="4"/>
    <n v="0"/>
    <n v="0"/>
    <n v="0"/>
    <n v="0"/>
    <n v="0"/>
    <n v="0"/>
    <n v="0"/>
    <x v="0"/>
    <x v="0"/>
    <x v="0"/>
    <x v="0"/>
    <x v="0"/>
    <x v="0"/>
    <x v="0"/>
    <x v="0"/>
    <x v="0"/>
    <x v="0"/>
  </r>
  <r>
    <x v="0"/>
    <x v="9"/>
    <x v="30"/>
    <x v="105"/>
    <x v="4"/>
    <n v="24901.7"/>
    <n v="75571.42"/>
    <n v="100473.12"/>
    <n v="5"/>
    <n v="0"/>
    <n v="0"/>
    <n v="0"/>
    <x v="0"/>
    <x v="0"/>
    <x v="0"/>
    <x v="0"/>
    <x v="0"/>
    <x v="0"/>
    <x v="0"/>
    <x v="0"/>
    <x v="0"/>
    <x v="0"/>
  </r>
  <r>
    <x v="0"/>
    <x v="9"/>
    <x v="30"/>
    <x v="106"/>
    <x v="4"/>
    <n v="0"/>
    <n v="0"/>
    <n v="0"/>
    <n v="0"/>
    <n v="17050"/>
    <n v="119350"/>
    <n v="0"/>
    <x v="0"/>
    <x v="0"/>
    <x v="0"/>
    <x v="0"/>
    <x v="0"/>
    <x v="0"/>
    <x v="0"/>
    <x v="0"/>
    <x v="0"/>
    <x v="0"/>
  </r>
  <r>
    <x v="0"/>
    <x v="9"/>
    <x v="30"/>
    <x v="171"/>
    <x v="4"/>
    <n v="0"/>
    <n v="0"/>
    <n v="0"/>
    <n v="0"/>
    <e v="#N/A"/>
    <e v="#N/A"/>
    <n v="0"/>
    <x v="0"/>
    <x v="0"/>
    <x v="0"/>
    <x v="0"/>
    <x v="0"/>
    <x v="0"/>
    <x v="0"/>
    <x v="0"/>
    <x v="0"/>
    <x v="0"/>
  </r>
  <r>
    <x v="0"/>
    <x v="9"/>
    <x v="31"/>
    <x v="107"/>
    <x v="4"/>
    <n v="160059.79999999999"/>
    <n v="96814.43"/>
    <n v="256874.22999999998"/>
    <n v="55"/>
    <n v="0"/>
    <n v="0"/>
    <n v="0"/>
    <x v="0"/>
    <x v="0"/>
    <x v="0"/>
    <x v="0"/>
    <x v="0"/>
    <x v="0"/>
    <x v="0"/>
    <x v="0"/>
    <x v="0"/>
    <x v="0"/>
  </r>
  <r>
    <x v="0"/>
    <x v="9"/>
    <x v="31"/>
    <x v="108"/>
    <x v="4"/>
    <n v="11375"/>
    <n v="34536.58"/>
    <n v="45911.58"/>
    <n v="6"/>
    <n v="0"/>
    <n v="0"/>
    <n v="0"/>
    <x v="0"/>
    <x v="0"/>
    <x v="0"/>
    <x v="0"/>
    <x v="0"/>
    <x v="0"/>
    <x v="0"/>
    <x v="0"/>
    <x v="0"/>
    <x v="0"/>
  </r>
  <r>
    <x v="0"/>
    <x v="9"/>
    <x v="31"/>
    <x v="109"/>
    <x v="4"/>
    <n v="90428.4"/>
    <n v="254440.9"/>
    <n v="344869.3"/>
    <n v="40"/>
    <n v="0"/>
    <n v="0"/>
    <n v="0"/>
    <x v="0"/>
    <x v="0"/>
    <x v="0"/>
    <x v="0"/>
    <x v="0"/>
    <x v="0"/>
    <x v="0"/>
    <x v="0"/>
    <x v="0"/>
    <x v="0"/>
  </r>
  <r>
    <x v="0"/>
    <x v="9"/>
    <x v="31"/>
    <x v="110"/>
    <x v="4"/>
    <n v="94407.8"/>
    <n v="149308.79999999999"/>
    <n v="243716.59999999998"/>
    <n v="38"/>
    <n v="0"/>
    <n v="0"/>
    <n v="0"/>
    <x v="0"/>
    <x v="0"/>
    <x v="0"/>
    <x v="0"/>
    <x v="0"/>
    <x v="0"/>
    <x v="0"/>
    <x v="0"/>
    <x v="0"/>
    <x v="0"/>
  </r>
  <r>
    <x v="0"/>
    <x v="9"/>
    <x v="31"/>
    <x v="111"/>
    <x v="4"/>
    <n v="3999"/>
    <n v="13521.97"/>
    <n v="17520.97"/>
    <n v="3"/>
    <n v="0"/>
    <n v="0"/>
    <n v="0"/>
    <x v="0"/>
    <x v="0"/>
    <x v="0"/>
    <x v="0"/>
    <x v="0"/>
    <x v="0"/>
    <x v="0"/>
    <x v="0"/>
    <x v="0"/>
    <x v="0"/>
  </r>
  <r>
    <x v="0"/>
    <x v="9"/>
    <x v="31"/>
    <x v="128"/>
    <x v="4"/>
    <n v="3999"/>
    <n v="6076.09"/>
    <n v="10075.09"/>
    <n v="2"/>
    <e v="#N/A"/>
    <e v="#N/A"/>
    <n v="0"/>
    <x v="0"/>
    <x v="0"/>
    <x v="0"/>
    <x v="0"/>
    <x v="0"/>
    <x v="0"/>
    <x v="0"/>
    <x v="0"/>
    <x v="0"/>
    <x v="0"/>
  </r>
  <r>
    <x v="0"/>
    <x v="9"/>
    <x v="31"/>
    <x v="112"/>
    <x v="4"/>
    <n v="0"/>
    <n v="0"/>
    <n v="0"/>
    <n v="0"/>
    <n v="13950"/>
    <n v="139500"/>
    <n v="0"/>
    <x v="0"/>
    <x v="0"/>
    <x v="0"/>
    <x v="0"/>
    <x v="0"/>
    <x v="0"/>
    <x v="0"/>
    <x v="0"/>
    <x v="0"/>
    <x v="0"/>
  </r>
  <r>
    <x v="0"/>
    <x v="9"/>
    <x v="32"/>
    <x v="113"/>
    <x v="4"/>
    <n v="10702.65"/>
    <n v="102514.9"/>
    <n v="113217.54999999999"/>
    <n v="10"/>
    <n v="5177"/>
    <n v="36239"/>
    <n v="21.87"/>
    <x v="0"/>
    <x v="0"/>
    <x v="0"/>
    <x v="0"/>
    <x v="0"/>
    <x v="0"/>
    <x v="0"/>
    <x v="0"/>
    <x v="0"/>
    <x v="0"/>
  </r>
  <r>
    <x v="0"/>
    <x v="9"/>
    <x v="32"/>
    <x v="114"/>
    <x v="4"/>
    <n v="0"/>
    <n v="0"/>
    <n v="0"/>
    <n v="0"/>
    <n v="31000"/>
    <n v="217000"/>
    <n v="0"/>
    <x v="0"/>
    <x v="0"/>
    <x v="0"/>
    <x v="0"/>
    <x v="0"/>
    <x v="0"/>
    <x v="0"/>
    <x v="0"/>
    <x v="0"/>
    <x v="0"/>
  </r>
  <r>
    <x v="0"/>
    <x v="9"/>
    <x v="32"/>
    <x v="115"/>
    <x v="4"/>
    <n v="6698.21"/>
    <n v="48000"/>
    <n v="54698.21"/>
    <n v="6"/>
    <n v="0"/>
    <n v="0"/>
    <n v="0"/>
    <x v="0"/>
    <x v="0"/>
    <x v="0"/>
    <x v="0"/>
    <x v="0"/>
    <x v="0"/>
    <x v="0"/>
    <x v="0"/>
    <x v="0"/>
    <x v="0"/>
  </r>
  <r>
    <x v="0"/>
    <x v="9"/>
    <x v="32"/>
    <x v="116"/>
    <x v="4"/>
    <n v="0"/>
    <n v="72201.960000000006"/>
    <n v="72201.960000000006"/>
    <n v="6"/>
    <n v="0"/>
    <n v="0"/>
    <n v="0"/>
    <x v="0"/>
    <x v="0"/>
    <x v="0"/>
    <x v="0"/>
    <x v="0"/>
    <x v="0"/>
    <x v="0"/>
    <x v="0"/>
    <x v="0"/>
    <x v="0"/>
  </r>
  <r>
    <x v="0"/>
    <x v="9"/>
    <x v="33"/>
    <x v="117"/>
    <x v="4"/>
    <n v="0"/>
    <n v="0"/>
    <n v="0"/>
    <n v="0"/>
    <n v="0"/>
    <n v="0"/>
    <n v="0"/>
    <x v="0"/>
    <x v="0"/>
    <x v="0"/>
    <x v="0"/>
    <x v="0"/>
    <x v="0"/>
    <x v="0"/>
    <x v="0"/>
    <x v="0"/>
    <x v="0"/>
  </r>
  <r>
    <x v="0"/>
    <x v="9"/>
    <x v="33"/>
    <x v="118"/>
    <x v="4"/>
    <n v="0"/>
    <n v="0"/>
    <n v="0"/>
    <n v="0"/>
    <n v="0"/>
    <n v="0"/>
    <n v="0"/>
    <x v="0"/>
    <x v="0"/>
    <x v="0"/>
    <x v="0"/>
    <x v="0"/>
    <x v="0"/>
    <x v="0"/>
    <x v="0"/>
    <x v="0"/>
    <x v="0"/>
  </r>
  <r>
    <x v="0"/>
    <x v="9"/>
    <x v="33"/>
    <x v="143"/>
    <x v="4"/>
    <n v="0"/>
    <n v="0"/>
    <n v="0"/>
    <n v="0"/>
    <e v="#N/A"/>
    <e v="#N/A"/>
    <n v="0"/>
    <x v="0"/>
    <x v="0"/>
    <x v="0"/>
    <x v="0"/>
    <x v="0"/>
    <x v="0"/>
    <x v="0"/>
    <x v="0"/>
    <x v="0"/>
    <x v="0"/>
  </r>
  <r>
    <x v="0"/>
    <x v="9"/>
    <x v="0"/>
    <x v="0"/>
    <x v="5"/>
    <n v="7127.27"/>
    <n v="11433.220000000001"/>
    <n v="18560.490000000002"/>
    <n v="69"/>
    <n v="24475"/>
    <n v="171325"/>
    <n v="0.76"/>
    <x v="0"/>
    <x v="0"/>
    <x v="0"/>
    <x v="0"/>
    <x v="0"/>
    <x v="0"/>
    <x v="0"/>
    <x v="0"/>
    <x v="0"/>
    <x v="0"/>
  </r>
  <r>
    <x v="0"/>
    <x v="9"/>
    <x v="0"/>
    <x v="1"/>
    <x v="5"/>
    <n v="30225.690000000002"/>
    <n v="40169.69"/>
    <n v="70395.38"/>
    <n v="259"/>
    <n v="24383"/>
    <n v="170681"/>
    <n v="2.89"/>
    <x v="0"/>
    <x v="0"/>
    <x v="0"/>
    <x v="0"/>
    <x v="0"/>
    <x v="0"/>
    <x v="0"/>
    <x v="0"/>
    <x v="0"/>
    <x v="0"/>
  </r>
  <r>
    <x v="0"/>
    <x v="9"/>
    <x v="0"/>
    <x v="172"/>
    <x v="5"/>
    <n v="180.6"/>
    <n v="341.9"/>
    <n v="522.5"/>
    <n v="7"/>
    <e v="#N/A"/>
    <e v="#N/A"/>
    <n v="0"/>
    <x v="0"/>
    <x v="0"/>
    <x v="0"/>
    <x v="0"/>
    <x v="0"/>
    <x v="0"/>
    <x v="0"/>
    <x v="0"/>
    <x v="0"/>
    <x v="0"/>
  </r>
  <r>
    <x v="0"/>
    <x v="9"/>
    <x v="0"/>
    <x v="3"/>
    <x v="5"/>
    <n v="416.83000000000004"/>
    <n v="256.70999999999992"/>
    <n v="673.54"/>
    <n v="2"/>
    <n v="8437"/>
    <n v="59059"/>
    <n v="0.08"/>
    <x v="0"/>
    <x v="0"/>
    <x v="0"/>
    <x v="0"/>
    <x v="0"/>
    <x v="0"/>
    <x v="0"/>
    <x v="0"/>
    <x v="0"/>
    <x v="0"/>
  </r>
  <r>
    <x v="0"/>
    <x v="9"/>
    <x v="0"/>
    <x v="4"/>
    <x v="5"/>
    <n v="57216.479999999996"/>
    <n v="59287.95"/>
    <n v="116504.43"/>
    <n v="366"/>
    <n v="8437"/>
    <n v="59059"/>
    <n v="13.81"/>
    <x v="0"/>
    <x v="0"/>
    <x v="0"/>
    <x v="0"/>
    <x v="0"/>
    <x v="0"/>
    <x v="0"/>
    <x v="0"/>
    <x v="0"/>
    <x v="0"/>
  </r>
  <r>
    <x v="0"/>
    <x v="9"/>
    <x v="0"/>
    <x v="7"/>
    <x v="5"/>
    <n v="73393.959999999992"/>
    <n v="40790.12000000001"/>
    <n v="114184.08"/>
    <n v="343"/>
    <n v="5821"/>
    <n v="40747"/>
    <n v="19.62"/>
    <x v="0"/>
    <x v="0"/>
    <x v="0"/>
    <x v="0"/>
    <x v="0"/>
    <x v="0"/>
    <x v="0"/>
    <x v="0"/>
    <x v="0"/>
    <x v="0"/>
  </r>
  <r>
    <x v="0"/>
    <x v="9"/>
    <x v="0"/>
    <x v="8"/>
    <x v="5"/>
    <n v="80190.880000000005"/>
    <n v="94568.37"/>
    <n v="174759.25"/>
    <n v="409"/>
    <n v="0"/>
    <n v="0"/>
    <n v="0"/>
    <x v="0"/>
    <x v="0"/>
    <x v="0"/>
    <x v="0"/>
    <x v="0"/>
    <x v="0"/>
    <x v="0"/>
    <x v="0"/>
    <x v="0"/>
    <x v="0"/>
  </r>
  <r>
    <x v="0"/>
    <x v="9"/>
    <x v="0"/>
    <x v="119"/>
    <x v="5"/>
    <n v="7588.4199999999992"/>
    <n v="46779.590000000004"/>
    <n v="54368.01"/>
    <n v="113"/>
    <e v="#N/A"/>
    <e v="#N/A"/>
    <n v="0"/>
    <x v="0"/>
    <x v="0"/>
    <x v="0"/>
    <x v="0"/>
    <x v="0"/>
    <x v="0"/>
    <x v="0"/>
    <x v="0"/>
    <x v="0"/>
    <x v="0"/>
  </r>
  <r>
    <x v="0"/>
    <x v="9"/>
    <x v="0"/>
    <x v="134"/>
    <x v="5"/>
    <n v="73408.14"/>
    <n v="44737.460000000006"/>
    <n v="118145.60000000001"/>
    <n v="419"/>
    <e v="#N/A"/>
    <e v="#N/A"/>
    <n v="0"/>
    <x v="0"/>
    <x v="0"/>
    <x v="0"/>
    <x v="0"/>
    <x v="0"/>
    <x v="0"/>
    <x v="0"/>
    <x v="0"/>
    <x v="0"/>
    <x v="0"/>
  </r>
  <r>
    <x v="0"/>
    <x v="9"/>
    <x v="0"/>
    <x v="135"/>
    <x v="5"/>
    <n v="66898.3"/>
    <n v="80992.77"/>
    <n v="147891.07"/>
    <n v="378"/>
    <e v="#N/A"/>
    <e v="#N/A"/>
    <n v="0"/>
    <x v="0"/>
    <x v="0"/>
    <x v="0"/>
    <x v="0"/>
    <x v="0"/>
    <x v="0"/>
    <x v="0"/>
    <x v="0"/>
    <x v="0"/>
    <x v="0"/>
  </r>
  <r>
    <x v="0"/>
    <x v="9"/>
    <x v="0"/>
    <x v="144"/>
    <x v="5"/>
    <n v="52739.46"/>
    <n v="58054.420000000006"/>
    <n v="110793.88"/>
    <n v="459"/>
    <e v="#N/A"/>
    <e v="#N/A"/>
    <n v="0"/>
    <x v="0"/>
    <x v="0"/>
    <x v="0"/>
    <x v="0"/>
    <x v="0"/>
    <x v="0"/>
    <x v="0"/>
    <x v="0"/>
    <x v="0"/>
    <x v="0"/>
  </r>
  <r>
    <x v="0"/>
    <x v="9"/>
    <x v="0"/>
    <x v="173"/>
    <x v="5"/>
    <n v="62431.88"/>
    <n v="40768.71"/>
    <n v="103200.59"/>
    <n v="400"/>
    <e v="#N/A"/>
    <e v="#N/A"/>
    <n v="0"/>
    <x v="0"/>
    <x v="0"/>
    <x v="0"/>
    <x v="0"/>
    <x v="0"/>
    <x v="0"/>
    <x v="0"/>
    <x v="0"/>
    <x v="0"/>
    <x v="0"/>
  </r>
  <r>
    <x v="0"/>
    <x v="9"/>
    <x v="1"/>
    <x v="9"/>
    <x v="5"/>
    <n v="270486.46000000002"/>
    <n v="896468.32000000007"/>
    <n v="1166954.78"/>
    <n v="1839"/>
    <n v="0"/>
    <n v="0"/>
    <n v="0"/>
    <x v="0"/>
    <x v="0"/>
    <x v="0"/>
    <x v="0"/>
    <x v="0"/>
    <x v="0"/>
    <x v="0"/>
    <x v="0"/>
    <x v="0"/>
    <x v="0"/>
  </r>
  <r>
    <x v="0"/>
    <x v="9"/>
    <x v="1"/>
    <x v="10"/>
    <x v="5"/>
    <n v="90277.16"/>
    <n v="1338183.31"/>
    <n v="1428460.47"/>
    <n v="941"/>
    <n v="44423"/>
    <n v="310961"/>
    <n v="32.159999999999997"/>
    <x v="0"/>
    <x v="0"/>
    <x v="0"/>
    <x v="0"/>
    <x v="0"/>
    <x v="0"/>
    <x v="0"/>
    <x v="0"/>
    <x v="0"/>
    <x v="0"/>
  </r>
  <r>
    <x v="0"/>
    <x v="9"/>
    <x v="1"/>
    <x v="78"/>
    <x v="5"/>
    <n v="12"/>
    <n v="48"/>
    <n v="60"/>
    <n v="1"/>
    <n v="20677"/>
    <n v="144739"/>
    <n v="0"/>
    <x v="0"/>
    <x v="0"/>
    <x v="0"/>
    <x v="0"/>
    <x v="0"/>
    <x v="0"/>
    <x v="0"/>
    <x v="0"/>
    <x v="0"/>
    <x v="0"/>
  </r>
  <r>
    <x v="0"/>
    <x v="9"/>
    <x v="1"/>
    <x v="11"/>
    <x v="5"/>
    <n v="22341.59"/>
    <n v="11434.59"/>
    <n v="33776.18"/>
    <n v="45"/>
    <n v="31000"/>
    <n v="217000"/>
    <n v="1.0900000000000001"/>
    <x v="0"/>
    <x v="0"/>
    <x v="0"/>
    <x v="0"/>
    <x v="0"/>
    <x v="0"/>
    <x v="0"/>
    <x v="0"/>
    <x v="0"/>
    <x v="0"/>
  </r>
  <r>
    <x v="0"/>
    <x v="9"/>
    <x v="1"/>
    <x v="12"/>
    <x v="5"/>
    <n v="36838.89"/>
    <n v="25007.279999999999"/>
    <n v="61846.17"/>
    <n v="101"/>
    <n v="0"/>
    <n v="0"/>
    <n v="0"/>
    <x v="0"/>
    <x v="0"/>
    <x v="0"/>
    <x v="0"/>
    <x v="0"/>
    <x v="0"/>
    <x v="0"/>
    <x v="0"/>
    <x v="0"/>
    <x v="0"/>
  </r>
  <r>
    <x v="0"/>
    <x v="9"/>
    <x v="1"/>
    <x v="13"/>
    <x v="5"/>
    <n v="28980.39"/>
    <n v="1458450.33"/>
    <n v="1487430.72"/>
    <n v="0"/>
    <n v="0"/>
    <n v="0"/>
    <n v="0"/>
    <x v="0"/>
    <x v="0"/>
    <x v="0"/>
    <x v="0"/>
    <x v="0"/>
    <x v="0"/>
    <x v="0"/>
    <x v="0"/>
    <x v="0"/>
    <x v="0"/>
  </r>
  <r>
    <x v="0"/>
    <x v="9"/>
    <x v="1"/>
    <x v="79"/>
    <x v="5"/>
    <n v="3.3"/>
    <n v="62.7"/>
    <n v="66"/>
    <n v="1"/>
    <n v="20150"/>
    <n v="141050"/>
    <n v="0"/>
    <x v="0"/>
    <x v="0"/>
    <x v="0"/>
    <x v="0"/>
    <x v="0"/>
    <x v="0"/>
    <x v="0"/>
    <x v="0"/>
    <x v="0"/>
    <x v="0"/>
  </r>
  <r>
    <x v="0"/>
    <x v="9"/>
    <x v="1"/>
    <x v="14"/>
    <x v="5"/>
    <n v="107516.76"/>
    <n v="158450.28999999998"/>
    <n v="265967.05"/>
    <n v="751"/>
    <n v="29977"/>
    <n v="209839"/>
    <n v="8.8699999999999992"/>
    <x v="0"/>
    <x v="0"/>
    <x v="0"/>
    <x v="0"/>
    <x v="0"/>
    <x v="0"/>
    <x v="0"/>
    <x v="0"/>
    <x v="0"/>
    <x v="0"/>
  </r>
  <r>
    <x v="0"/>
    <x v="9"/>
    <x v="1"/>
    <x v="86"/>
    <x v="5"/>
    <n v="363.02"/>
    <n v="460.28"/>
    <n v="823.3"/>
    <n v="7"/>
    <n v="15500"/>
    <n v="108500"/>
    <n v="0.05"/>
    <x v="0"/>
    <x v="0"/>
    <x v="0"/>
    <x v="0"/>
    <x v="0"/>
    <x v="0"/>
    <x v="0"/>
    <x v="0"/>
    <x v="0"/>
    <x v="0"/>
  </r>
  <r>
    <x v="0"/>
    <x v="9"/>
    <x v="1"/>
    <x v="15"/>
    <x v="5"/>
    <n v="8845.41"/>
    <n v="7004.3899999999994"/>
    <n v="15849.8"/>
    <n v="47"/>
    <n v="0"/>
    <n v="0"/>
    <n v="0"/>
    <x v="0"/>
    <x v="0"/>
    <x v="0"/>
    <x v="0"/>
    <x v="0"/>
    <x v="0"/>
    <x v="0"/>
    <x v="0"/>
    <x v="0"/>
    <x v="0"/>
  </r>
  <r>
    <x v="0"/>
    <x v="9"/>
    <x v="1"/>
    <x v="146"/>
    <x v="5"/>
    <n v="19492.04"/>
    <n v="24255.47"/>
    <n v="43747.51"/>
    <n v="46"/>
    <e v="#N/A"/>
    <e v="#N/A"/>
    <n v="0"/>
    <x v="0"/>
    <x v="0"/>
    <x v="0"/>
    <x v="0"/>
    <x v="0"/>
    <x v="0"/>
    <x v="0"/>
    <x v="0"/>
    <x v="0"/>
    <x v="0"/>
  </r>
  <r>
    <x v="0"/>
    <x v="9"/>
    <x v="1"/>
    <x v="168"/>
    <x v="5"/>
    <n v="771.72"/>
    <n v="627.48"/>
    <n v="1399.2"/>
    <n v="7"/>
    <e v="#N/A"/>
    <e v="#N/A"/>
    <n v="0"/>
    <x v="0"/>
    <x v="0"/>
    <x v="0"/>
    <x v="0"/>
    <x v="0"/>
    <x v="0"/>
    <x v="0"/>
    <x v="0"/>
    <x v="0"/>
    <x v="0"/>
  </r>
  <r>
    <x v="0"/>
    <x v="9"/>
    <x v="1"/>
    <x v="174"/>
    <x v="5"/>
    <n v="100"/>
    <n v="863"/>
    <n v="963"/>
    <n v="1"/>
    <e v="#N/A"/>
    <e v="#N/A"/>
    <n v="0"/>
    <x v="0"/>
    <x v="0"/>
    <x v="0"/>
    <x v="0"/>
    <x v="0"/>
    <x v="0"/>
    <x v="0"/>
    <x v="0"/>
    <x v="0"/>
    <x v="0"/>
  </r>
  <r>
    <x v="0"/>
    <x v="9"/>
    <x v="2"/>
    <x v="16"/>
    <x v="5"/>
    <n v="259007.53000000003"/>
    <n v="358601.40999999992"/>
    <n v="617608.93999999994"/>
    <n v="625"/>
    <n v="43400"/>
    <n v="303800"/>
    <n v="14.23"/>
    <x v="0"/>
    <x v="0"/>
    <x v="0"/>
    <x v="0"/>
    <x v="0"/>
    <x v="0"/>
    <x v="0"/>
    <x v="0"/>
    <x v="0"/>
    <x v="0"/>
  </r>
  <r>
    <x v="0"/>
    <x v="9"/>
    <x v="2"/>
    <x v="17"/>
    <x v="5"/>
    <n v="143812.40000000002"/>
    <n v="333879.18"/>
    <n v="477691.58"/>
    <n v="586"/>
    <n v="39277"/>
    <n v="274939"/>
    <n v="12.16"/>
    <x v="0"/>
    <x v="0"/>
    <x v="0"/>
    <x v="0"/>
    <x v="0"/>
    <x v="0"/>
    <x v="0"/>
    <x v="0"/>
    <x v="0"/>
    <x v="0"/>
  </r>
  <r>
    <x v="0"/>
    <x v="9"/>
    <x v="2"/>
    <x v="18"/>
    <x v="5"/>
    <n v="134086.28"/>
    <n v="221194.53"/>
    <n v="355280.81"/>
    <n v="490"/>
    <n v="0"/>
    <n v="0"/>
    <n v="0"/>
    <x v="0"/>
    <x v="0"/>
    <x v="0"/>
    <x v="0"/>
    <x v="0"/>
    <x v="0"/>
    <x v="0"/>
    <x v="0"/>
    <x v="0"/>
    <x v="0"/>
  </r>
  <r>
    <x v="0"/>
    <x v="9"/>
    <x v="3"/>
    <x v="19"/>
    <x v="5"/>
    <n v="69856.06"/>
    <n v="131393.13"/>
    <n v="201249.19"/>
    <n v="273"/>
    <n v="31000"/>
    <n v="310000"/>
    <n v="6.49"/>
    <x v="0"/>
    <x v="0"/>
    <x v="0"/>
    <x v="0"/>
    <x v="0"/>
    <x v="0"/>
    <x v="0"/>
    <x v="0"/>
    <x v="0"/>
    <x v="0"/>
  </r>
  <r>
    <x v="0"/>
    <x v="9"/>
    <x v="3"/>
    <x v="20"/>
    <x v="5"/>
    <n v="77940.37"/>
    <n v="40364.590000000011"/>
    <n v="118304.96000000001"/>
    <n v="138"/>
    <n v="0"/>
    <n v="0"/>
    <n v="0"/>
    <x v="0"/>
    <x v="0"/>
    <x v="0"/>
    <x v="0"/>
    <x v="0"/>
    <x v="0"/>
    <x v="0"/>
    <x v="0"/>
    <x v="0"/>
    <x v="0"/>
  </r>
  <r>
    <x v="0"/>
    <x v="9"/>
    <x v="3"/>
    <x v="21"/>
    <x v="5"/>
    <n v="269105.18"/>
    <n v="363678.13999999996"/>
    <n v="632783.31999999995"/>
    <n v="472"/>
    <n v="62000"/>
    <n v="620000"/>
    <n v="10.210000000000001"/>
    <x v="0"/>
    <x v="0"/>
    <x v="0"/>
    <x v="0"/>
    <x v="0"/>
    <x v="0"/>
    <x v="0"/>
    <x v="0"/>
    <x v="0"/>
    <x v="0"/>
  </r>
  <r>
    <x v="0"/>
    <x v="9"/>
    <x v="3"/>
    <x v="147"/>
    <x v="5"/>
    <n v="16353.740000000002"/>
    <n v="29668.12"/>
    <n v="46021.86"/>
    <n v="49"/>
    <e v="#N/A"/>
    <e v="#N/A"/>
    <n v="0"/>
    <x v="0"/>
    <x v="0"/>
    <x v="0"/>
    <x v="0"/>
    <x v="0"/>
    <x v="0"/>
    <x v="0"/>
    <x v="0"/>
    <x v="0"/>
    <x v="0"/>
  </r>
  <r>
    <x v="0"/>
    <x v="9"/>
    <x v="4"/>
    <x v="23"/>
    <x v="5"/>
    <n v="592"/>
    <n v="69556.06"/>
    <n v="70148.06"/>
    <n v="25"/>
    <n v="12710"/>
    <n v="88970"/>
    <n v="5.52"/>
    <x v="0"/>
    <x v="0"/>
    <x v="0"/>
    <x v="0"/>
    <x v="0"/>
    <x v="0"/>
    <x v="0"/>
    <x v="0"/>
    <x v="0"/>
    <x v="0"/>
  </r>
  <r>
    <x v="0"/>
    <x v="9"/>
    <x v="4"/>
    <x v="24"/>
    <x v="5"/>
    <n v="10"/>
    <n v="36368.050000000003"/>
    <n v="36378.050000000003"/>
    <n v="26"/>
    <n v="11377"/>
    <n v="79639"/>
    <n v="3.2"/>
    <x v="0"/>
    <x v="0"/>
    <x v="0"/>
    <x v="0"/>
    <x v="0"/>
    <x v="0"/>
    <x v="0"/>
    <x v="0"/>
    <x v="0"/>
    <x v="0"/>
  </r>
  <r>
    <x v="0"/>
    <x v="9"/>
    <x v="4"/>
    <x v="154"/>
    <x v="5"/>
    <n v="140"/>
    <n v="7468.56"/>
    <n v="7608.56"/>
    <n v="6"/>
    <e v="#N/A"/>
    <e v="#N/A"/>
    <n v="0"/>
    <x v="0"/>
    <x v="0"/>
    <x v="0"/>
    <x v="0"/>
    <x v="0"/>
    <x v="0"/>
    <x v="0"/>
    <x v="0"/>
    <x v="0"/>
    <x v="0"/>
  </r>
  <r>
    <x v="0"/>
    <x v="9"/>
    <x v="4"/>
    <x v="155"/>
    <x v="5"/>
    <n v="0"/>
    <n v="3723.06"/>
    <n v="3723.06"/>
    <n v="5"/>
    <e v="#N/A"/>
    <e v="#N/A"/>
    <n v="0"/>
    <x v="0"/>
    <x v="0"/>
    <x v="0"/>
    <x v="0"/>
    <x v="0"/>
    <x v="0"/>
    <x v="0"/>
    <x v="0"/>
    <x v="0"/>
    <x v="0"/>
  </r>
  <r>
    <x v="0"/>
    <x v="9"/>
    <x v="4"/>
    <x v="120"/>
    <x v="5"/>
    <n v="1017"/>
    <n v="493"/>
    <n v="1510"/>
    <n v="12"/>
    <e v="#N/A"/>
    <e v="#N/A"/>
    <n v="0"/>
    <x v="0"/>
    <x v="0"/>
    <x v="0"/>
    <x v="0"/>
    <x v="0"/>
    <x v="0"/>
    <x v="0"/>
    <x v="0"/>
    <x v="0"/>
    <x v="0"/>
  </r>
  <r>
    <x v="0"/>
    <x v="9"/>
    <x v="4"/>
    <x v="148"/>
    <x v="5"/>
    <n v="140"/>
    <n v="18558.080000000002"/>
    <n v="18698.080000000002"/>
    <n v="21"/>
    <e v="#N/A"/>
    <e v="#N/A"/>
    <n v="0"/>
    <x v="0"/>
    <x v="0"/>
    <x v="0"/>
    <x v="0"/>
    <x v="0"/>
    <x v="0"/>
    <x v="0"/>
    <x v="0"/>
    <x v="0"/>
    <x v="0"/>
  </r>
  <r>
    <x v="0"/>
    <x v="9"/>
    <x v="4"/>
    <x v="136"/>
    <x v="5"/>
    <n v="0"/>
    <n v="5091.8999999999996"/>
    <n v="5091.8999999999996"/>
    <n v="3"/>
    <e v="#N/A"/>
    <e v="#N/A"/>
    <n v="0"/>
    <x v="0"/>
    <x v="0"/>
    <x v="0"/>
    <x v="0"/>
    <x v="0"/>
    <x v="0"/>
    <x v="0"/>
    <x v="0"/>
    <x v="0"/>
    <x v="0"/>
  </r>
  <r>
    <x v="0"/>
    <x v="9"/>
    <x v="4"/>
    <x v="156"/>
    <x v="5"/>
    <n v="140"/>
    <n v="4263.4799999999996"/>
    <n v="4403.4799999999996"/>
    <n v="7"/>
    <e v="#N/A"/>
    <e v="#N/A"/>
    <n v="0"/>
    <x v="0"/>
    <x v="0"/>
    <x v="0"/>
    <x v="0"/>
    <x v="0"/>
    <x v="0"/>
    <x v="0"/>
    <x v="0"/>
    <x v="0"/>
    <x v="0"/>
  </r>
  <r>
    <x v="0"/>
    <x v="9"/>
    <x v="4"/>
    <x v="157"/>
    <x v="5"/>
    <n v="0"/>
    <n v="5174.76"/>
    <n v="5174.76"/>
    <n v="6"/>
    <e v="#N/A"/>
    <e v="#N/A"/>
    <n v="0"/>
    <x v="0"/>
    <x v="0"/>
    <x v="0"/>
    <x v="0"/>
    <x v="0"/>
    <x v="0"/>
    <x v="0"/>
    <x v="0"/>
    <x v="0"/>
    <x v="0"/>
  </r>
  <r>
    <x v="0"/>
    <x v="9"/>
    <x v="4"/>
    <x v="158"/>
    <x v="5"/>
    <n v="140"/>
    <n v="6524.7"/>
    <n v="6664.7"/>
    <n v="5"/>
    <e v="#N/A"/>
    <e v="#N/A"/>
    <n v="0"/>
    <x v="0"/>
    <x v="0"/>
    <x v="0"/>
    <x v="0"/>
    <x v="0"/>
    <x v="0"/>
    <x v="0"/>
    <x v="0"/>
    <x v="0"/>
    <x v="0"/>
  </r>
  <r>
    <x v="0"/>
    <x v="9"/>
    <x v="4"/>
    <x v="159"/>
    <x v="5"/>
    <n v="150"/>
    <n v="2387.2600000000002"/>
    <n v="2537.2600000000002"/>
    <n v="10"/>
    <e v="#N/A"/>
    <e v="#N/A"/>
    <n v="0"/>
    <x v="0"/>
    <x v="0"/>
    <x v="0"/>
    <x v="0"/>
    <x v="0"/>
    <x v="0"/>
    <x v="0"/>
    <x v="0"/>
    <x v="0"/>
    <x v="0"/>
  </r>
  <r>
    <x v="0"/>
    <x v="9"/>
    <x v="4"/>
    <x v="160"/>
    <x v="5"/>
    <n v="0"/>
    <n v="2940.9"/>
    <n v="2940.9"/>
    <n v="1"/>
    <e v="#N/A"/>
    <e v="#N/A"/>
    <n v="0"/>
    <x v="0"/>
    <x v="0"/>
    <x v="0"/>
    <x v="0"/>
    <x v="0"/>
    <x v="0"/>
    <x v="0"/>
    <x v="0"/>
    <x v="0"/>
    <x v="0"/>
  </r>
  <r>
    <x v="0"/>
    <x v="9"/>
    <x v="4"/>
    <x v="169"/>
    <x v="5"/>
    <n v="70"/>
    <n v="7118.7"/>
    <n v="7188.7"/>
    <n v="17"/>
    <e v="#N/A"/>
    <e v="#N/A"/>
    <n v="0"/>
    <x v="0"/>
    <x v="0"/>
    <x v="0"/>
    <x v="0"/>
    <x v="0"/>
    <x v="0"/>
    <x v="0"/>
    <x v="0"/>
    <x v="0"/>
    <x v="0"/>
  </r>
  <r>
    <x v="0"/>
    <x v="9"/>
    <x v="4"/>
    <x v="175"/>
    <x v="5"/>
    <n v="0"/>
    <n v="135.9"/>
    <n v="135.9"/>
    <n v="0"/>
    <e v="#N/A"/>
    <e v="#N/A"/>
    <n v="0"/>
    <x v="0"/>
    <x v="0"/>
    <x v="0"/>
    <x v="0"/>
    <x v="0"/>
    <x v="0"/>
    <x v="0"/>
    <x v="0"/>
    <x v="0"/>
    <x v="0"/>
  </r>
  <r>
    <x v="0"/>
    <x v="9"/>
    <x v="5"/>
    <x v="25"/>
    <x v="5"/>
    <n v="50508.710000000006"/>
    <n v="226961.46999999997"/>
    <n v="277470.18"/>
    <n v="106"/>
    <n v="0"/>
    <n v="0"/>
    <n v="0"/>
    <x v="0"/>
    <x v="0"/>
    <x v="0"/>
    <x v="0"/>
    <x v="0"/>
    <x v="0"/>
    <x v="0"/>
    <x v="0"/>
    <x v="0"/>
    <x v="0"/>
  </r>
  <r>
    <x v="0"/>
    <x v="9"/>
    <x v="5"/>
    <x v="26"/>
    <x v="5"/>
    <n v="1198901"/>
    <n v="1699023.4500000002"/>
    <n v="2897924.45"/>
    <n v="3"/>
    <n v="0"/>
    <n v="0"/>
    <n v="0"/>
    <x v="0"/>
    <x v="0"/>
    <x v="0"/>
    <x v="0"/>
    <x v="0"/>
    <x v="0"/>
    <x v="0"/>
    <x v="0"/>
    <x v="0"/>
    <x v="0"/>
  </r>
  <r>
    <x v="0"/>
    <x v="9"/>
    <x v="5"/>
    <x v="27"/>
    <x v="5"/>
    <n v="20529.830000000002"/>
    <n v="33882.659999999996"/>
    <n v="54412.49"/>
    <n v="105"/>
    <n v="16523"/>
    <n v="165230"/>
    <n v="3.29"/>
    <x v="0"/>
    <x v="0"/>
    <x v="0"/>
    <x v="0"/>
    <x v="0"/>
    <x v="0"/>
    <x v="0"/>
    <x v="0"/>
    <x v="0"/>
    <x v="0"/>
  </r>
  <r>
    <x v="0"/>
    <x v="9"/>
    <x v="5"/>
    <x v="29"/>
    <x v="5"/>
    <n v="95067.51"/>
    <n v="372773.23"/>
    <n v="467840.74"/>
    <n v="156"/>
    <n v="0"/>
    <n v="0"/>
    <n v="0"/>
    <x v="0"/>
    <x v="0"/>
    <x v="0"/>
    <x v="0"/>
    <x v="0"/>
    <x v="0"/>
    <x v="0"/>
    <x v="0"/>
    <x v="0"/>
    <x v="0"/>
  </r>
  <r>
    <x v="0"/>
    <x v="9"/>
    <x v="6"/>
    <x v="30"/>
    <x v="5"/>
    <n v="61326.739999999991"/>
    <n v="441875.24"/>
    <n v="503201.98"/>
    <n v="198"/>
    <n v="0"/>
    <n v="0"/>
    <n v="0"/>
    <x v="0"/>
    <x v="0"/>
    <x v="0"/>
    <x v="0"/>
    <x v="0"/>
    <x v="0"/>
    <x v="0"/>
    <x v="0"/>
    <x v="0"/>
    <x v="0"/>
  </r>
  <r>
    <x v="0"/>
    <x v="9"/>
    <x v="6"/>
    <x v="31"/>
    <x v="5"/>
    <n v="104429.45000000001"/>
    <n v="978930.60000000009"/>
    <n v="1083360.05"/>
    <n v="320"/>
    <n v="34100"/>
    <n v="238700"/>
    <n v="31.77"/>
    <x v="0"/>
    <x v="0"/>
    <x v="0"/>
    <x v="0"/>
    <x v="0"/>
    <x v="0"/>
    <x v="0"/>
    <x v="0"/>
    <x v="0"/>
    <x v="0"/>
  </r>
  <r>
    <x v="0"/>
    <x v="9"/>
    <x v="6"/>
    <x v="32"/>
    <x v="5"/>
    <n v="19607.64"/>
    <n v="11336.119999999999"/>
    <n v="30943.759999999998"/>
    <n v="57"/>
    <n v="17577"/>
    <n v="123039"/>
    <n v="1.76"/>
    <x v="0"/>
    <x v="0"/>
    <x v="0"/>
    <x v="0"/>
    <x v="0"/>
    <x v="0"/>
    <x v="0"/>
    <x v="0"/>
    <x v="0"/>
    <x v="0"/>
  </r>
  <r>
    <x v="0"/>
    <x v="9"/>
    <x v="6"/>
    <x v="33"/>
    <x v="5"/>
    <n v="24565.43"/>
    <n v="301302.01"/>
    <n v="325867.44"/>
    <n v="65"/>
    <n v="0"/>
    <n v="0"/>
    <n v="0"/>
    <x v="0"/>
    <x v="0"/>
    <x v="0"/>
    <x v="0"/>
    <x v="0"/>
    <x v="0"/>
    <x v="0"/>
    <x v="0"/>
    <x v="0"/>
    <x v="0"/>
  </r>
  <r>
    <x v="0"/>
    <x v="9"/>
    <x v="6"/>
    <x v="140"/>
    <x v="5"/>
    <n v="5256.5"/>
    <n v="486"/>
    <n v="5742.5"/>
    <n v="13"/>
    <e v="#N/A"/>
    <e v="#N/A"/>
    <n v="0"/>
    <x v="0"/>
    <x v="0"/>
    <x v="0"/>
    <x v="0"/>
    <x v="0"/>
    <x v="0"/>
    <x v="0"/>
    <x v="0"/>
    <x v="0"/>
    <x v="0"/>
  </r>
  <r>
    <x v="0"/>
    <x v="9"/>
    <x v="7"/>
    <x v="34"/>
    <x v="5"/>
    <n v="221900.16"/>
    <n v="55365.149999999994"/>
    <n v="277265.31"/>
    <n v="255"/>
    <n v="67177"/>
    <n v="470239"/>
    <n v="4.13"/>
    <x v="0"/>
    <x v="0"/>
    <x v="0"/>
    <x v="0"/>
    <x v="0"/>
    <x v="0"/>
    <x v="0"/>
    <x v="0"/>
    <x v="0"/>
    <x v="0"/>
  </r>
  <r>
    <x v="0"/>
    <x v="9"/>
    <x v="8"/>
    <x v="35"/>
    <x v="5"/>
    <n v="89153.340000000011"/>
    <n v="537776.85"/>
    <n v="626930.18999999994"/>
    <n v="315"/>
    <n v="0"/>
    <n v="0"/>
    <n v="0"/>
    <x v="0"/>
    <x v="0"/>
    <x v="0"/>
    <x v="0"/>
    <x v="0"/>
    <x v="0"/>
    <x v="0"/>
    <x v="0"/>
    <x v="0"/>
    <x v="0"/>
  </r>
  <r>
    <x v="0"/>
    <x v="9"/>
    <x v="8"/>
    <x v="36"/>
    <x v="5"/>
    <n v="158041.33000000002"/>
    <n v="832871.96"/>
    <n v="990913.29"/>
    <n v="345"/>
    <n v="0"/>
    <n v="0"/>
    <n v="0"/>
    <x v="0"/>
    <x v="0"/>
    <x v="0"/>
    <x v="0"/>
    <x v="0"/>
    <x v="0"/>
    <x v="0"/>
    <x v="0"/>
    <x v="0"/>
    <x v="0"/>
  </r>
  <r>
    <x v="0"/>
    <x v="9"/>
    <x v="8"/>
    <x v="161"/>
    <x v="5"/>
    <n v="76012.37"/>
    <n v="200493.01"/>
    <n v="276505.38"/>
    <n v="272"/>
    <e v="#N/A"/>
    <e v="#N/A"/>
    <n v="0"/>
    <x v="0"/>
    <x v="0"/>
    <x v="0"/>
    <x v="0"/>
    <x v="0"/>
    <x v="0"/>
    <x v="0"/>
    <x v="0"/>
    <x v="0"/>
    <x v="0"/>
  </r>
  <r>
    <x v="0"/>
    <x v="9"/>
    <x v="37"/>
    <x v="176"/>
    <x v="5"/>
    <n v="419"/>
    <n v="0"/>
    <n v="419"/>
    <n v="0"/>
    <e v="#N/A"/>
    <e v="#N/A"/>
    <n v="0"/>
    <x v="0"/>
    <x v="0"/>
    <x v="0"/>
    <x v="0"/>
    <x v="0"/>
    <x v="0"/>
    <x v="0"/>
    <x v="0"/>
    <x v="0"/>
    <x v="0"/>
  </r>
  <r>
    <x v="0"/>
    <x v="9"/>
    <x v="37"/>
    <x v="177"/>
    <x v="5"/>
    <n v="16064"/>
    <n v="0"/>
    <n v="16064"/>
    <n v="0"/>
    <e v="#N/A"/>
    <e v="#N/A"/>
    <n v="0"/>
    <x v="0"/>
    <x v="0"/>
    <x v="0"/>
    <x v="0"/>
    <x v="0"/>
    <x v="0"/>
    <x v="0"/>
    <x v="0"/>
    <x v="0"/>
    <x v="0"/>
  </r>
  <r>
    <x v="0"/>
    <x v="9"/>
    <x v="9"/>
    <x v="37"/>
    <x v="5"/>
    <n v="45133.65"/>
    <n v="20926.939999999995"/>
    <n v="66060.59"/>
    <n v="215"/>
    <n v="32023"/>
    <n v="224161"/>
    <n v="2.06"/>
    <x v="0"/>
    <x v="0"/>
    <x v="0"/>
    <x v="0"/>
    <x v="0"/>
    <x v="0"/>
    <x v="0"/>
    <x v="0"/>
    <x v="0"/>
    <x v="0"/>
  </r>
  <r>
    <x v="0"/>
    <x v="9"/>
    <x v="9"/>
    <x v="38"/>
    <x v="5"/>
    <n v="0"/>
    <n v="146563.82"/>
    <n v="146563.82"/>
    <n v="0"/>
    <n v="0"/>
    <n v="0"/>
    <n v="0"/>
    <x v="0"/>
    <x v="0"/>
    <x v="0"/>
    <x v="0"/>
    <x v="0"/>
    <x v="0"/>
    <x v="0"/>
    <x v="0"/>
    <x v="0"/>
    <x v="0"/>
  </r>
  <r>
    <x v="0"/>
    <x v="9"/>
    <x v="9"/>
    <x v="39"/>
    <x v="5"/>
    <n v="125733.03"/>
    <n v="90054.41"/>
    <n v="215787.44"/>
    <n v="500"/>
    <n v="18352"/>
    <n v="128464"/>
    <n v="11.76"/>
    <x v="0"/>
    <x v="0"/>
    <x v="0"/>
    <x v="0"/>
    <x v="0"/>
    <x v="0"/>
    <x v="0"/>
    <x v="0"/>
    <x v="0"/>
    <x v="0"/>
  </r>
  <r>
    <x v="0"/>
    <x v="9"/>
    <x v="9"/>
    <x v="40"/>
    <x v="5"/>
    <n v="107019.95"/>
    <n v="204967.51"/>
    <n v="311987.46000000002"/>
    <n v="474"/>
    <n v="28923"/>
    <n v="202461"/>
    <n v="10.79"/>
    <x v="0"/>
    <x v="0"/>
    <x v="0"/>
    <x v="0"/>
    <x v="0"/>
    <x v="0"/>
    <x v="0"/>
    <x v="0"/>
    <x v="0"/>
    <x v="0"/>
  </r>
  <r>
    <x v="0"/>
    <x v="9"/>
    <x v="9"/>
    <x v="41"/>
    <x v="5"/>
    <n v="72581.38"/>
    <n v="459477.91000000003"/>
    <n v="532059.29"/>
    <n v="178"/>
    <n v="0"/>
    <n v="0"/>
    <n v="0"/>
    <x v="0"/>
    <x v="0"/>
    <x v="0"/>
    <x v="0"/>
    <x v="0"/>
    <x v="0"/>
    <x v="0"/>
    <x v="0"/>
    <x v="0"/>
    <x v="0"/>
  </r>
  <r>
    <x v="0"/>
    <x v="9"/>
    <x v="10"/>
    <x v="42"/>
    <x v="5"/>
    <n v="12201.03"/>
    <n v="11267.550000000001"/>
    <n v="23468.58"/>
    <n v="57"/>
    <n v="0"/>
    <n v="0"/>
    <n v="0"/>
    <x v="0"/>
    <x v="0"/>
    <x v="0"/>
    <x v="0"/>
    <x v="0"/>
    <x v="0"/>
    <x v="0"/>
    <x v="0"/>
    <x v="0"/>
    <x v="0"/>
  </r>
  <r>
    <x v="0"/>
    <x v="9"/>
    <x v="10"/>
    <x v="43"/>
    <x v="5"/>
    <n v="214214.44999999998"/>
    <n v="97665.390000000043"/>
    <n v="311879.84000000003"/>
    <n v="159"/>
    <n v="0"/>
    <n v="0"/>
    <n v="0"/>
    <x v="0"/>
    <x v="0"/>
    <x v="0"/>
    <x v="0"/>
    <x v="0"/>
    <x v="0"/>
    <x v="0"/>
    <x v="0"/>
    <x v="0"/>
    <x v="0"/>
  </r>
  <r>
    <x v="0"/>
    <x v="9"/>
    <x v="10"/>
    <x v="44"/>
    <x v="5"/>
    <n v="26942.29"/>
    <n v="10513.39"/>
    <n v="37455.68"/>
    <n v="148"/>
    <n v="23777"/>
    <n v="237770"/>
    <n v="1.58"/>
    <x v="0"/>
    <x v="0"/>
    <x v="0"/>
    <x v="0"/>
    <x v="0"/>
    <x v="0"/>
    <x v="0"/>
    <x v="0"/>
    <x v="0"/>
    <x v="0"/>
  </r>
  <r>
    <x v="0"/>
    <x v="9"/>
    <x v="10"/>
    <x v="45"/>
    <x v="5"/>
    <n v="194123.26"/>
    <n v="116471.57"/>
    <n v="310594.83"/>
    <n v="129"/>
    <n v="0"/>
    <n v="0"/>
    <n v="0"/>
    <x v="0"/>
    <x v="0"/>
    <x v="0"/>
    <x v="0"/>
    <x v="0"/>
    <x v="0"/>
    <x v="0"/>
    <x v="0"/>
    <x v="0"/>
    <x v="0"/>
  </r>
  <r>
    <x v="0"/>
    <x v="9"/>
    <x v="10"/>
    <x v="46"/>
    <x v="5"/>
    <n v="214799.96"/>
    <n v="157287.65"/>
    <n v="372087.61"/>
    <n v="119"/>
    <n v="0"/>
    <n v="0"/>
    <n v="0"/>
    <x v="0"/>
    <x v="0"/>
    <x v="0"/>
    <x v="0"/>
    <x v="0"/>
    <x v="0"/>
    <x v="0"/>
    <x v="0"/>
    <x v="0"/>
    <x v="0"/>
  </r>
  <r>
    <x v="0"/>
    <x v="9"/>
    <x v="10"/>
    <x v="47"/>
    <x v="5"/>
    <n v="137245.06"/>
    <n v="73551.330000000016"/>
    <n v="210796.39"/>
    <n v="87"/>
    <n v="0"/>
    <n v="0"/>
    <n v="0"/>
    <x v="0"/>
    <x v="0"/>
    <x v="0"/>
    <x v="0"/>
    <x v="0"/>
    <x v="0"/>
    <x v="0"/>
    <x v="0"/>
    <x v="0"/>
    <x v="0"/>
  </r>
  <r>
    <x v="0"/>
    <x v="9"/>
    <x v="10"/>
    <x v="48"/>
    <x v="5"/>
    <n v="82406.3"/>
    <n v="123381.21"/>
    <n v="205787.51"/>
    <n v="89"/>
    <n v="33077"/>
    <n v="330770"/>
    <n v="6.22"/>
    <x v="0"/>
    <x v="0"/>
    <x v="0"/>
    <x v="0"/>
    <x v="0"/>
    <x v="0"/>
    <x v="0"/>
    <x v="0"/>
    <x v="0"/>
    <x v="0"/>
  </r>
  <r>
    <x v="0"/>
    <x v="9"/>
    <x v="10"/>
    <x v="49"/>
    <x v="5"/>
    <n v="166782"/>
    <n v="282472.93"/>
    <n v="449254.93"/>
    <n v="81"/>
    <n v="67177"/>
    <n v="671770"/>
    <n v="6.69"/>
    <x v="0"/>
    <x v="0"/>
    <x v="0"/>
    <x v="0"/>
    <x v="0"/>
    <x v="0"/>
    <x v="0"/>
    <x v="0"/>
    <x v="0"/>
    <x v="0"/>
  </r>
  <r>
    <x v="0"/>
    <x v="9"/>
    <x v="10"/>
    <x v="50"/>
    <x v="5"/>
    <n v="36810.18"/>
    <n v="83002.920000000013"/>
    <n v="119813.1"/>
    <n v="36"/>
    <n v="36177"/>
    <n v="361770"/>
    <n v="3.31"/>
    <x v="0"/>
    <x v="0"/>
    <x v="0"/>
    <x v="0"/>
    <x v="0"/>
    <x v="0"/>
    <x v="0"/>
    <x v="0"/>
    <x v="0"/>
    <x v="0"/>
  </r>
  <r>
    <x v="0"/>
    <x v="9"/>
    <x v="10"/>
    <x v="51"/>
    <x v="5"/>
    <n v="0"/>
    <n v="121"/>
    <n v="121"/>
    <n v="2"/>
    <n v="14477"/>
    <n v="144770"/>
    <n v="0.01"/>
    <x v="0"/>
    <x v="0"/>
    <x v="0"/>
    <x v="0"/>
    <x v="0"/>
    <x v="0"/>
    <x v="0"/>
    <x v="0"/>
    <x v="0"/>
    <x v="0"/>
  </r>
  <r>
    <x v="0"/>
    <x v="9"/>
    <x v="11"/>
    <x v="52"/>
    <x v="5"/>
    <n v="7459.2000000000007"/>
    <n v="8467.6099999999988"/>
    <n v="15926.81"/>
    <n v="69"/>
    <n v="0"/>
    <n v="0"/>
    <n v="0"/>
    <x v="0"/>
    <x v="0"/>
    <x v="0"/>
    <x v="0"/>
    <x v="0"/>
    <x v="0"/>
    <x v="0"/>
    <x v="0"/>
    <x v="0"/>
    <x v="0"/>
  </r>
  <r>
    <x v="0"/>
    <x v="9"/>
    <x v="12"/>
    <x v="53"/>
    <x v="5"/>
    <n v="44701.89"/>
    <n v="20102.47"/>
    <n v="64804.36"/>
    <n v="195"/>
    <n v="0"/>
    <n v="0"/>
    <n v="0"/>
    <x v="0"/>
    <x v="0"/>
    <x v="0"/>
    <x v="0"/>
    <x v="0"/>
    <x v="0"/>
    <x v="0"/>
    <x v="0"/>
    <x v="0"/>
    <x v="0"/>
  </r>
  <r>
    <x v="0"/>
    <x v="9"/>
    <x v="12"/>
    <x v="55"/>
    <x v="5"/>
    <n v="30036.87"/>
    <n v="20127.240000000002"/>
    <n v="50164.11"/>
    <n v="163"/>
    <n v="0"/>
    <n v="0"/>
    <n v="0"/>
    <x v="0"/>
    <x v="0"/>
    <x v="0"/>
    <x v="0"/>
    <x v="0"/>
    <x v="0"/>
    <x v="0"/>
    <x v="0"/>
    <x v="0"/>
    <x v="0"/>
  </r>
  <r>
    <x v="0"/>
    <x v="9"/>
    <x v="12"/>
    <x v="170"/>
    <x v="5"/>
    <n v="29841.659999999996"/>
    <n v="10900.020000000004"/>
    <n v="40741.68"/>
    <n v="130"/>
    <e v="#N/A"/>
    <e v="#N/A"/>
    <n v="0"/>
    <x v="0"/>
    <x v="0"/>
    <x v="0"/>
    <x v="0"/>
    <x v="0"/>
    <x v="0"/>
    <x v="0"/>
    <x v="0"/>
    <x v="0"/>
    <x v="0"/>
  </r>
  <r>
    <x v="0"/>
    <x v="9"/>
    <x v="13"/>
    <x v="56"/>
    <x v="5"/>
    <n v="353938.9"/>
    <n v="1071.5"/>
    <n v="355010.4"/>
    <n v="66"/>
    <n v="0"/>
    <n v="0"/>
    <n v="0"/>
    <x v="0"/>
    <x v="0"/>
    <x v="0"/>
    <x v="0"/>
    <x v="0"/>
    <x v="0"/>
    <x v="0"/>
    <x v="0"/>
    <x v="0"/>
    <x v="0"/>
  </r>
  <r>
    <x v="0"/>
    <x v="9"/>
    <x v="13"/>
    <x v="57"/>
    <x v="5"/>
    <n v="20500.62"/>
    <n v="201084.24"/>
    <n v="221584.86"/>
    <n v="162"/>
    <n v="24273"/>
    <n v="242730"/>
    <n v="9.1300000000000008"/>
    <x v="0"/>
    <x v="0"/>
    <x v="0"/>
    <x v="0"/>
    <x v="0"/>
    <x v="0"/>
    <x v="0"/>
    <x v="0"/>
    <x v="0"/>
    <x v="0"/>
  </r>
  <r>
    <x v="0"/>
    <x v="9"/>
    <x v="13"/>
    <x v="58"/>
    <x v="5"/>
    <n v="182124.47"/>
    <n v="143023.84"/>
    <n v="325148.31"/>
    <n v="177"/>
    <n v="0"/>
    <n v="0"/>
    <n v="0"/>
    <x v="0"/>
    <x v="0"/>
    <x v="0"/>
    <x v="0"/>
    <x v="0"/>
    <x v="0"/>
    <x v="0"/>
    <x v="0"/>
    <x v="0"/>
    <x v="0"/>
  </r>
  <r>
    <x v="0"/>
    <x v="9"/>
    <x v="34"/>
    <x v="129"/>
    <x v="5"/>
    <n v="2769.86"/>
    <n v="3148.7999999999997"/>
    <n v="5918.66"/>
    <n v="12"/>
    <e v="#N/A"/>
    <e v="#N/A"/>
    <n v="0"/>
    <x v="0"/>
    <x v="0"/>
    <x v="0"/>
    <x v="0"/>
    <x v="0"/>
    <x v="0"/>
    <x v="0"/>
    <x v="0"/>
    <x v="0"/>
    <x v="0"/>
  </r>
  <r>
    <x v="0"/>
    <x v="9"/>
    <x v="14"/>
    <x v="130"/>
    <x v="5"/>
    <n v="38181.79"/>
    <n v="209252.88999999998"/>
    <n v="247434.68"/>
    <n v="703"/>
    <e v="#N/A"/>
    <e v="#N/A"/>
    <n v="0"/>
    <x v="0"/>
    <x v="0"/>
    <x v="0"/>
    <x v="0"/>
    <x v="0"/>
    <x v="0"/>
    <x v="0"/>
    <x v="0"/>
    <x v="0"/>
    <x v="0"/>
  </r>
  <r>
    <x v="0"/>
    <x v="9"/>
    <x v="15"/>
    <x v="163"/>
    <x v="5"/>
    <n v="25225.93"/>
    <n v="16220.96"/>
    <n v="41446.89"/>
    <n v="40"/>
    <e v="#N/A"/>
    <e v="#N/A"/>
    <n v="0"/>
    <x v="0"/>
    <x v="0"/>
    <x v="0"/>
    <x v="0"/>
    <x v="0"/>
    <x v="0"/>
    <x v="0"/>
    <x v="0"/>
    <x v="0"/>
    <x v="0"/>
  </r>
  <r>
    <x v="0"/>
    <x v="9"/>
    <x v="16"/>
    <x v="61"/>
    <x v="5"/>
    <n v="21889.629999999997"/>
    <n v="226179.91"/>
    <n v="248069.54"/>
    <n v="53"/>
    <n v="0"/>
    <n v="0"/>
    <n v="0"/>
    <x v="0"/>
    <x v="0"/>
    <x v="0"/>
    <x v="0"/>
    <x v="0"/>
    <x v="0"/>
    <x v="0"/>
    <x v="0"/>
    <x v="0"/>
    <x v="0"/>
  </r>
  <r>
    <x v="0"/>
    <x v="9"/>
    <x v="17"/>
    <x v="62"/>
    <x v="5"/>
    <n v="38359.329999999994"/>
    <n v="44567.950000000004"/>
    <n v="82927.28"/>
    <n v="181"/>
    <n v="0"/>
    <n v="0"/>
    <n v="0"/>
    <x v="0"/>
    <x v="0"/>
    <x v="0"/>
    <x v="0"/>
    <x v="0"/>
    <x v="0"/>
    <x v="0"/>
    <x v="0"/>
    <x v="0"/>
    <x v="0"/>
  </r>
  <r>
    <x v="0"/>
    <x v="9"/>
    <x v="17"/>
    <x v="63"/>
    <x v="5"/>
    <n v="21514.91"/>
    <n v="22896.289999999997"/>
    <n v="44411.199999999997"/>
    <n v="94"/>
    <n v="0"/>
    <n v="0"/>
    <n v="0"/>
    <x v="0"/>
    <x v="0"/>
    <x v="0"/>
    <x v="0"/>
    <x v="0"/>
    <x v="0"/>
    <x v="0"/>
    <x v="0"/>
    <x v="0"/>
    <x v="0"/>
  </r>
  <r>
    <x v="0"/>
    <x v="9"/>
    <x v="18"/>
    <x v="64"/>
    <x v="5"/>
    <n v="49587.72"/>
    <n v="109033.22"/>
    <n v="158620.94"/>
    <n v="377"/>
    <n v="22723"/>
    <n v="159061"/>
    <n v="6.98"/>
    <x v="0"/>
    <x v="0"/>
    <x v="0"/>
    <x v="0"/>
    <x v="0"/>
    <x v="0"/>
    <x v="0"/>
    <x v="0"/>
    <x v="0"/>
    <x v="0"/>
  </r>
  <r>
    <x v="0"/>
    <x v="9"/>
    <x v="18"/>
    <x v="65"/>
    <x v="5"/>
    <n v="5670.85"/>
    <n v="9076.09"/>
    <n v="14746.94"/>
    <n v="32"/>
    <n v="0"/>
    <n v="0"/>
    <n v="0"/>
    <x v="0"/>
    <x v="0"/>
    <x v="0"/>
    <x v="0"/>
    <x v="0"/>
    <x v="0"/>
    <x v="0"/>
    <x v="0"/>
    <x v="0"/>
    <x v="0"/>
  </r>
  <r>
    <x v="0"/>
    <x v="9"/>
    <x v="18"/>
    <x v="164"/>
    <x v="5"/>
    <n v="100412.75000000001"/>
    <n v="291444.06"/>
    <n v="391856.81"/>
    <n v="310"/>
    <e v="#N/A"/>
    <e v="#N/A"/>
    <n v="0"/>
    <x v="0"/>
    <x v="0"/>
    <x v="0"/>
    <x v="0"/>
    <x v="0"/>
    <x v="0"/>
    <x v="0"/>
    <x v="0"/>
    <x v="0"/>
    <x v="0"/>
  </r>
  <r>
    <x v="0"/>
    <x v="9"/>
    <x v="19"/>
    <x v="66"/>
    <x v="5"/>
    <n v="32151.55"/>
    <n v="471741.39"/>
    <n v="503892.94"/>
    <n v="67"/>
    <n v="0"/>
    <n v="0"/>
    <n v="0"/>
    <x v="0"/>
    <x v="0"/>
    <x v="0"/>
    <x v="0"/>
    <x v="0"/>
    <x v="0"/>
    <x v="0"/>
    <x v="0"/>
    <x v="0"/>
    <x v="0"/>
  </r>
  <r>
    <x v="0"/>
    <x v="9"/>
    <x v="20"/>
    <x v="67"/>
    <x v="5"/>
    <n v="222212.58000000002"/>
    <n v="118510.32999999996"/>
    <n v="340722.91"/>
    <n v="244"/>
    <n v="0"/>
    <n v="0"/>
    <n v="0"/>
    <x v="0"/>
    <x v="0"/>
    <x v="0"/>
    <x v="0"/>
    <x v="0"/>
    <x v="0"/>
    <x v="0"/>
    <x v="0"/>
    <x v="0"/>
    <x v="0"/>
  </r>
  <r>
    <x v="0"/>
    <x v="9"/>
    <x v="20"/>
    <x v="68"/>
    <x v="5"/>
    <n v="260486.93000000002"/>
    <n v="82811.97"/>
    <n v="343298.9"/>
    <n v="295"/>
    <n v="0"/>
    <n v="0"/>
    <n v="0"/>
    <x v="0"/>
    <x v="0"/>
    <x v="0"/>
    <x v="0"/>
    <x v="0"/>
    <x v="0"/>
    <x v="0"/>
    <x v="0"/>
    <x v="0"/>
    <x v="0"/>
  </r>
  <r>
    <x v="0"/>
    <x v="9"/>
    <x v="21"/>
    <x v="69"/>
    <x v="5"/>
    <n v="45713.36"/>
    <n v="63135.05"/>
    <n v="108848.41"/>
    <n v="205"/>
    <n v="31000"/>
    <n v="310000"/>
    <n v="3.51"/>
    <x v="0"/>
    <x v="0"/>
    <x v="0"/>
    <x v="0"/>
    <x v="0"/>
    <x v="0"/>
    <x v="0"/>
    <x v="0"/>
    <x v="0"/>
    <x v="0"/>
  </r>
  <r>
    <x v="0"/>
    <x v="9"/>
    <x v="21"/>
    <x v="70"/>
    <x v="5"/>
    <n v="365286.89"/>
    <n v="157094.16999999998"/>
    <n v="522381.06"/>
    <n v="178"/>
    <n v="62000"/>
    <n v="620000"/>
    <n v="8.43"/>
    <x v="0"/>
    <x v="0"/>
    <x v="0"/>
    <x v="0"/>
    <x v="0"/>
    <x v="0"/>
    <x v="0"/>
    <x v="0"/>
    <x v="0"/>
    <x v="0"/>
  </r>
  <r>
    <x v="0"/>
    <x v="9"/>
    <x v="21"/>
    <x v="71"/>
    <x v="5"/>
    <n v="256921.71000000002"/>
    <n v="189021.78999999998"/>
    <n v="445943.5"/>
    <n v="262"/>
    <n v="50623"/>
    <n v="506230"/>
    <n v="8.81"/>
    <x v="0"/>
    <x v="0"/>
    <x v="0"/>
    <x v="0"/>
    <x v="0"/>
    <x v="0"/>
    <x v="0"/>
    <x v="0"/>
    <x v="0"/>
    <x v="0"/>
  </r>
  <r>
    <x v="0"/>
    <x v="9"/>
    <x v="21"/>
    <x v="72"/>
    <x v="5"/>
    <n v="131206.83000000002"/>
    <n v="104919.41999999998"/>
    <n v="236126.25"/>
    <n v="283"/>
    <n v="29977"/>
    <n v="299770"/>
    <n v="7.88"/>
    <x v="0"/>
    <x v="0"/>
    <x v="0"/>
    <x v="0"/>
    <x v="0"/>
    <x v="0"/>
    <x v="0"/>
    <x v="0"/>
    <x v="0"/>
    <x v="0"/>
  </r>
  <r>
    <x v="0"/>
    <x v="9"/>
    <x v="21"/>
    <x v="73"/>
    <x v="5"/>
    <n v="91789.18"/>
    <n v="173061.97000000003"/>
    <n v="264851.15000000002"/>
    <n v="235"/>
    <n v="27900"/>
    <n v="279000"/>
    <n v="9.49"/>
    <x v="0"/>
    <x v="0"/>
    <x v="0"/>
    <x v="0"/>
    <x v="0"/>
    <x v="0"/>
    <x v="0"/>
    <x v="0"/>
    <x v="0"/>
    <x v="0"/>
  </r>
  <r>
    <x v="0"/>
    <x v="9"/>
    <x v="21"/>
    <x v="137"/>
    <x v="5"/>
    <n v="111775.88"/>
    <n v="90506.63"/>
    <n v="202282.51"/>
    <n v="235"/>
    <e v="#N/A"/>
    <e v="#N/A"/>
    <n v="0"/>
    <x v="0"/>
    <x v="0"/>
    <x v="0"/>
    <x v="0"/>
    <x v="0"/>
    <x v="0"/>
    <x v="0"/>
    <x v="0"/>
    <x v="0"/>
    <x v="0"/>
  </r>
  <r>
    <x v="0"/>
    <x v="9"/>
    <x v="21"/>
    <x v="142"/>
    <x v="5"/>
    <n v="20490.72"/>
    <n v="11887.779999999999"/>
    <n v="32378.5"/>
    <n v="44"/>
    <e v="#N/A"/>
    <e v="#N/A"/>
    <n v="0"/>
    <x v="0"/>
    <x v="0"/>
    <x v="0"/>
    <x v="0"/>
    <x v="0"/>
    <x v="0"/>
    <x v="0"/>
    <x v="0"/>
    <x v="0"/>
    <x v="0"/>
  </r>
  <r>
    <x v="0"/>
    <x v="9"/>
    <x v="22"/>
    <x v="74"/>
    <x v="5"/>
    <n v="9050.4600000000009"/>
    <n v="1563.1899999999987"/>
    <n v="10613.65"/>
    <n v="30"/>
    <n v="13423"/>
    <n v="134230"/>
    <n v="0.79"/>
    <x v="0"/>
    <x v="0"/>
    <x v="0"/>
    <x v="0"/>
    <x v="0"/>
    <x v="0"/>
    <x v="0"/>
    <x v="0"/>
    <x v="0"/>
    <x v="0"/>
  </r>
  <r>
    <x v="0"/>
    <x v="9"/>
    <x v="22"/>
    <x v="75"/>
    <x v="5"/>
    <n v="15437.15"/>
    <n v="4786.3500000000004"/>
    <n v="20223.5"/>
    <n v="34"/>
    <n v="14477"/>
    <n v="144770"/>
    <n v="1.4"/>
    <x v="0"/>
    <x v="0"/>
    <x v="0"/>
    <x v="0"/>
    <x v="0"/>
    <x v="0"/>
    <x v="0"/>
    <x v="0"/>
    <x v="0"/>
    <x v="0"/>
  </r>
  <r>
    <x v="0"/>
    <x v="9"/>
    <x v="22"/>
    <x v="121"/>
    <x v="5"/>
    <n v="10207.17"/>
    <n v="4588.25"/>
    <n v="14795.42"/>
    <n v="35"/>
    <e v="#N/A"/>
    <e v="#N/A"/>
    <n v="0"/>
    <x v="0"/>
    <x v="0"/>
    <x v="0"/>
    <x v="0"/>
    <x v="0"/>
    <x v="0"/>
    <x v="0"/>
    <x v="0"/>
    <x v="0"/>
    <x v="0"/>
  </r>
  <r>
    <x v="0"/>
    <x v="9"/>
    <x v="23"/>
    <x v="77"/>
    <x v="5"/>
    <n v="0"/>
    <n v="115994"/>
    <n v="115994"/>
    <n v="0"/>
    <n v="0"/>
    <n v="0"/>
    <n v="0"/>
    <x v="0"/>
    <x v="0"/>
    <x v="0"/>
    <x v="0"/>
    <x v="0"/>
    <x v="0"/>
    <x v="0"/>
    <x v="0"/>
    <x v="0"/>
    <x v="0"/>
  </r>
  <r>
    <x v="0"/>
    <x v="9"/>
    <x v="24"/>
    <x v="78"/>
    <x v="5"/>
    <n v="55274.539999999994"/>
    <n v="24749.520000000004"/>
    <n v="80024.06"/>
    <n v="426"/>
    <n v="20677"/>
    <n v="144739"/>
    <n v="3.87"/>
    <x v="0"/>
    <x v="0"/>
    <x v="0"/>
    <x v="0"/>
    <x v="0"/>
    <x v="0"/>
    <x v="0"/>
    <x v="0"/>
    <x v="0"/>
    <x v="0"/>
  </r>
  <r>
    <x v="0"/>
    <x v="9"/>
    <x v="24"/>
    <x v="79"/>
    <x v="5"/>
    <n v="447.02"/>
    <n v="1366.5"/>
    <n v="1813.52"/>
    <n v="6"/>
    <n v="20150"/>
    <n v="141050"/>
    <n v="0.09"/>
    <x v="0"/>
    <x v="0"/>
    <x v="0"/>
    <x v="0"/>
    <x v="0"/>
    <x v="0"/>
    <x v="0"/>
    <x v="0"/>
    <x v="0"/>
    <x v="0"/>
  </r>
  <r>
    <x v="0"/>
    <x v="9"/>
    <x v="24"/>
    <x v="81"/>
    <x v="5"/>
    <n v="663.35"/>
    <n v="605.00999999999988"/>
    <n v="1268.3599999999999"/>
    <n v="9"/>
    <n v="18600"/>
    <n v="130200"/>
    <n v="7.0000000000000007E-2"/>
    <x v="0"/>
    <x v="0"/>
    <x v="0"/>
    <x v="0"/>
    <x v="0"/>
    <x v="0"/>
    <x v="0"/>
    <x v="0"/>
    <x v="0"/>
    <x v="0"/>
  </r>
  <r>
    <x v="0"/>
    <x v="9"/>
    <x v="24"/>
    <x v="82"/>
    <x v="5"/>
    <n v="52251.770000000004"/>
    <n v="26716.339999999997"/>
    <n v="78968.11"/>
    <n v="431"/>
    <n v="18600"/>
    <n v="130200"/>
    <n v="4.25"/>
    <x v="0"/>
    <x v="0"/>
    <x v="0"/>
    <x v="0"/>
    <x v="0"/>
    <x v="0"/>
    <x v="0"/>
    <x v="0"/>
    <x v="0"/>
    <x v="0"/>
  </r>
  <r>
    <x v="0"/>
    <x v="9"/>
    <x v="24"/>
    <x v="122"/>
    <x v="5"/>
    <n v="1387.73"/>
    <n v="1724.08"/>
    <n v="3111.81"/>
    <n v="18"/>
    <e v="#N/A"/>
    <e v="#N/A"/>
    <n v="0"/>
    <x v="0"/>
    <x v="0"/>
    <x v="0"/>
    <x v="0"/>
    <x v="0"/>
    <x v="0"/>
    <x v="0"/>
    <x v="0"/>
    <x v="0"/>
    <x v="0"/>
  </r>
  <r>
    <x v="0"/>
    <x v="9"/>
    <x v="24"/>
    <x v="123"/>
    <x v="5"/>
    <n v="0"/>
    <n v="325.87"/>
    <n v="325.87"/>
    <n v="1"/>
    <n v="29977"/>
    <n v="209839"/>
    <n v="0.01"/>
    <x v="0"/>
    <x v="0"/>
    <x v="0"/>
    <x v="0"/>
    <x v="0"/>
    <x v="0"/>
    <x v="0"/>
    <x v="0"/>
    <x v="0"/>
    <x v="0"/>
  </r>
  <r>
    <x v="0"/>
    <x v="9"/>
    <x v="24"/>
    <x v="10"/>
    <x v="5"/>
    <n v="74.400000000000006"/>
    <n v="2909.15"/>
    <n v="2983.55"/>
    <n v="1"/>
    <n v="44423"/>
    <n v="310961"/>
    <n v="7.0000000000000007E-2"/>
    <x v="0"/>
    <x v="0"/>
    <x v="0"/>
    <x v="0"/>
    <x v="0"/>
    <x v="0"/>
    <x v="0"/>
    <x v="0"/>
    <x v="0"/>
    <x v="0"/>
  </r>
  <r>
    <x v="0"/>
    <x v="9"/>
    <x v="24"/>
    <x v="85"/>
    <x v="5"/>
    <n v="5072.92"/>
    <n v="36402.14"/>
    <n v="41475.06"/>
    <n v="24"/>
    <n v="0"/>
    <n v="0"/>
    <n v="0"/>
    <x v="0"/>
    <x v="0"/>
    <x v="0"/>
    <x v="0"/>
    <x v="0"/>
    <x v="0"/>
    <x v="0"/>
    <x v="0"/>
    <x v="0"/>
    <x v="0"/>
  </r>
  <r>
    <x v="0"/>
    <x v="9"/>
    <x v="24"/>
    <x v="131"/>
    <x v="5"/>
    <n v="12410.56"/>
    <n v="4550.6400000000012"/>
    <n v="16961.2"/>
    <n v="97"/>
    <e v="#N/A"/>
    <e v="#N/A"/>
    <n v="0"/>
    <x v="0"/>
    <x v="0"/>
    <x v="0"/>
    <x v="0"/>
    <x v="0"/>
    <x v="0"/>
    <x v="0"/>
    <x v="0"/>
    <x v="0"/>
    <x v="0"/>
  </r>
  <r>
    <x v="0"/>
    <x v="9"/>
    <x v="24"/>
    <x v="86"/>
    <x v="5"/>
    <n v="32752"/>
    <n v="13847.900000000001"/>
    <n v="46599.9"/>
    <n v="272"/>
    <n v="15500"/>
    <n v="108500"/>
    <n v="3.01"/>
    <x v="0"/>
    <x v="0"/>
    <x v="0"/>
    <x v="0"/>
    <x v="0"/>
    <x v="0"/>
    <x v="0"/>
    <x v="0"/>
    <x v="0"/>
    <x v="0"/>
  </r>
  <r>
    <x v="0"/>
    <x v="9"/>
    <x v="24"/>
    <x v="165"/>
    <x v="5"/>
    <n v="8910.27"/>
    <n v="3024.5200000000004"/>
    <n v="11934.79"/>
    <n v="83"/>
    <e v="#N/A"/>
    <e v="#N/A"/>
    <n v="0"/>
    <x v="0"/>
    <x v="0"/>
    <x v="0"/>
    <x v="0"/>
    <x v="0"/>
    <x v="0"/>
    <x v="0"/>
    <x v="0"/>
    <x v="0"/>
    <x v="0"/>
  </r>
  <r>
    <x v="0"/>
    <x v="9"/>
    <x v="24"/>
    <x v="178"/>
    <x v="5"/>
    <n v="12160.439999999999"/>
    <n v="5497.0800000000017"/>
    <n v="17657.52"/>
    <n v="97"/>
    <e v="#N/A"/>
    <e v="#N/A"/>
    <n v="0"/>
    <x v="0"/>
    <x v="0"/>
    <x v="0"/>
    <x v="0"/>
    <x v="0"/>
    <x v="0"/>
    <x v="0"/>
    <x v="0"/>
    <x v="0"/>
    <x v="0"/>
  </r>
  <r>
    <x v="0"/>
    <x v="9"/>
    <x v="26"/>
    <x v="87"/>
    <x v="5"/>
    <n v="10184"/>
    <n v="0"/>
    <n v="10184"/>
    <n v="1"/>
    <n v="4650"/>
    <n v="32550"/>
    <n v="2.19"/>
    <x v="0"/>
    <x v="0"/>
    <x v="0"/>
    <x v="0"/>
    <x v="0"/>
    <x v="0"/>
    <x v="0"/>
    <x v="0"/>
    <x v="0"/>
    <x v="0"/>
  </r>
  <r>
    <x v="0"/>
    <x v="9"/>
    <x v="26"/>
    <x v="88"/>
    <x v="5"/>
    <n v="7584"/>
    <n v="0"/>
    <n v="7584"/>
    <n v="1"/>
    <n v="4650"/>
    <n v="32550"/>
    <n v="1.63"/>
    <x v="0"/>
    <x v="0"/>
    <x v="0"/>
    <x v="0"/>
    <x v="0"/>
    <x v="0"/>
    <x v="0"/>
    <x v="0"/>
    <x v="0"/>
    <x v="0"/>
  </r>
  <r>
    <x v="0"/>
    <x v="9"/>
    <x v="27"/>
    <x v="89"/>
    <x v="5"/>
    <n v="140"/>
    <n v="0"/>
    <n v="140"/>
    <n v="4"/>
    <n v="6727"/>
    <n v="47089"/>
    <n v="0.02"/>
    <x v="0"/>
    <x v="0"/>
    <x v="0"/>
    <x v="0"/>
    <x v="0"/>
    <x v="0"/>
    <x v="0"/>
    <x v="0"/>
    <x v="0"/>
    <x v="0"/>
  </r>
  <r>
    <x v="0"/>
    <x v="9"/>
    <x v="27"/>
    <x v="90"/>
    <x v="5"/>
    <n v="105"/>
    <n v="0"/>
    <n v="105"/>
    <n v="3"/>
    <n v="6727"/>
    <n v="47089"/>
    <n v="0.02"/>
    <x v="0"/>
    <x v="0"/>
    <x v="0"/>
    <x v="0"/>
    <x v="0"/>
    <x v="0"/>
    <x v="0"/>
    <x v="0"/>
    <x v="0"/>
    <x v="0"/>
  </r>
  <r>
    <x v="0"/>
    <x v="9"/>
    <x v="27"/>
    <x v="91"/>
    <x v="5"/>
    <n v="210"/>
    <n v="0"/>
    <n v="210"/>
    <n v="6"/>
    <n v="6727"/>
    <n v="47089"/>
    <n v="0.03"/>
    <x v="0"/>
    <x v="0"/>
    <x v="0"/>
    <x v="0"/>
    <x v="0"/>
    <x v="0"/>
    <x v="0"/>
    <x v="0"/>
    <x v="0"/>
    <x v="0"/>
  </r>
  <r>
    <x v="0"/>
    <x v="9"/>
    <x v="28"/>
    <x v="92"/>
    <x v="5"/>
    <n v="39120.239999999998"/>
    <n v="47035.189999999995"/>
    <n v="86155.43"/>
    <n v="169"/>
    <n v="0"/>
    <n v="0"/>
    <n v="0"/>
    <x v="0"/>
    <x v="0"/>
    <x v="0"/>
    <x v="0"/>
    <x v="0"/>
    <x v="0"/>
    <x v="0"/>
    <x v="0"/>
    <x v="0"/>
    <x v="0"/>
  </r>
  <r>
    <x v="0"/>
    <x v="9"/>
    <x v="36"/>
    <x v="166"/>
    <x v="5"/>
    <n v="1381.6"/>
    <n v="415.40000000000009"/>
    <n v="1797"/>
    <n v="23"/>
    <e v="#N/A"/>
    <e v="#N/A"/>
    <n v="0"/>
    <x v="0"/>
    <x v="0"/>
    <x v="0"/>
    <x v="0"/>
    <x v="0"/>
    <x v="0"/>
    <x v="0"/>
    <x v="0"/>
    <x v="0"/>
    <x v="0"/>
  </r>
  <r>
    <x v="0"/>
    <x v="9"/>
    <x v="29"/>
    <x v="93"/>
    <x v="5"/>
    <n v="73842.899999999994"/>
    <n v="195442.4"/>
    <n v="269285.3"/>
    <n v="220"/>
    <n v="0"/>
    <n v="0"/>
    <n v="0"/>
    <x v="0"/>
    <x v="0"/>
    <x v="0"/>
    <x v="0"/>
    <x v="0"/>
    <x v="0"/>
    <x v="0"/>
    <x v="0"/>
    <x v="0"/>
    <x v="0"/>
  </r>
  <r>
    <x v="0"/>
    <x v="9"/>
    <x v="29"/>
    <x v="94"/>
    <x v="5"/>
    <n v="105235.23"/>
    <n v="129439.87000000001"/>
    <n v="234675.1"/>
    <n v="169"/>
    <n v="0"/>
    <n v="0"/>
    <n v="0"/>
    <x v="0"/>
    <x v="0"/>
    <x v="0"/>
    <x v="0"/>
    <x v="0"/>
    <x v="0"/>
    <x v="0"/>
    <x v="0"/>
    <x v="0"/>
    <x v="0"/>
  </r>
  <r>
    <x v="0"/>
    <x v="9"/>
    <x v="29"/>
    <x v="95"/>
    <x v="5"/>
    <n v="117301.02000000002"/>
    <n v="112215.87"/>
    <n v="229516.89"/>
    <n v="213"/>
    <n v="0"/>
    <n v="0"/>
    <n v="0"/>
    <x v="0"/>
    <x v="0"/>
    <x v="0"/>
    <x v="0"/>
    <x v="0"/>
    <x v="0"/>
    <x v="0"/>
    <x v="0"/>
    <x v="0"/>
    <x v="0"/>
  </r>
  <r>
    <x v="0"/>
    <x v="9"/>
    <x v="29"/>
    <x v="124"/>
    <x v="5"/>
    <n v="69051.17"/>
    <n v="130489.50000000001"/>
    <n v="199540.67"/>
    <n v="498"/>
    <e v="#N/A"/>
    <e v="#N/A"/>
    <n v="0"/>
    <x v="0"/>
    <x v="0"/>
    <x v="0"/>
    <x v="0"/>
    <x v="0"/>
    <x v="0"/>
    <x v="0"/>
    <x v="0"/>
    <x v="0"/>
    <x v="0"/>
  </r>
  <r>
    <x v="0"/>
    <x v="9"/>
    <x v="29"/>
    <x v="96"/>
    <x v="5"/>
    <n v="107571.45999999999"/>
    <n v="92698.06"/>
    <n v="200269.52"/>
    <n v="275"/>
    <n v="0"/>
    <n v="0"/>
    <n v="0"/>
    <x v="0"/>
    <x v="0"/>
    <x v="0"/>
    <x v="0"/>
    <x v="0"/>
    <x v="0"/>
    <x v="0"/>
    <x v="0"/>
    <x v="0"/>
    <x v="0"/>
  </r>
  <r>
    <x v="0"/>
    <x v="9"/>
    <x v="29"/>
    <x v="97"/>
    <x v="5"/>
    <n v="48976.92"/>
    <n v="161813.31"/>
    <n v="210790.22999999998"/>
    <n v="496"/>
    <n v="17577"/>
    <n v="175770"/>
    <n v="11.99"/>
    <x v="0"/>
    <x v="0"/>
    <x v="0"/>
    <x v="0"/>
    <x v="0"/>
    <x v="0"/>
    <x v="0"/>
    <x v="0"/>
    <x v="0"/>
    <x v="0"/>
  </r>
  <r>
    <x v="0"/>
    <x v="9"/>
    <x v="30"/>
    <x v="99"/>
    <x v="5"/>
    <n v="19694.02"/>
    <n v="167160.07"/>
    <n v="186854.09"/>
    <n v="421"/>
    <n v="16027"/>
    <n v="112189"/>
    <n v="11.66"/>
    <x v="0"/>
    <x v="0"/>
    <x v="0"/>
    <x v="0"/>
    <x v="0"/>
    <x v="0"/>
    <x v="0"/>
    <x v="0"/>
    <x v="0"/>
    <x v="0"/>
  </r>
  <r>
    <x v="0"/>
    <x v="9"/>
    <x v="30"/>
    <x v="100"/>
    <x v="5"/>
    <n v="15008.73"/>
    <n v="111056.47"/>
    <n v="126065.2"/>
    <n v="269"/>
    <n v="14477"/>
    <n v="101339"/>
    <n v="8.7100000000000009"/>
    <x v="0"/>
    <x v="0"/>
    <x v="0"/>
    <x v="0"/>
    <x v="0"/>
    <x v="0"/>
    <x v="0"/>
    <x v="0"/>
    <x v="0"/>
    <x v="0"/>
  </r>
  <r>
    <x v="0"/>
    <x v="9"/>
    <x v="30"/>
    <x v="101"/>
    <x v="5"/>
    <n v="19258.96"/>
    <n v="71692.860000000015"/>
    <n v="90951.82"/>
    <n v="260"/>
    <n v="10323"/>
    <n v="72261"/>
    <n v="8.81"/>
    <x v="0"/>
    <x v="0"/>
    <x v="0"/>
    <x v="0"/>
    <x v="0"/>
    <x v="0"/>
    <x v="0"/>
    <x v="0"/>
    <x v="0"/>
    <x v="0"/>
  </r>
  <r>
    <x v="0"/>
    <x v="9"/>
    <x v="30"/>
    <x v="102"/>
    <x v="5"/>
    <n v="54766.21"/>
    <n v="25407.280000000006"/>
    <n v="80173.490000000005"/>
    <n v="68"/>
    <n v="0"/>
    <n v="0"/>
    <n v="0"/>
    <x v="0"/>
    <x v="0"/>
    <x v="0"/>
    <x v="0"/>
    <x v="0"/>
    <x v="0"/>
    <x v="0"/>
    <x v="0"/>
    <x v="0"/>
    <x v="0"/>
  </r>
  <r>
    <x v="0"/>
    <x v="9"/>
    <x v="30"/>
    <x v="103"/>
    <x v="5"/>
    <n v="45603.95"/>
    <n v="7087.1300000000047"/>
    <n v="52691.08"/>
    <n v="60"/>
    <n v="0"/>
    <n v="0"/>
    <n v="0"/>
    <x v="0"/>
    <x v="0"/>
    <x v="0"/>
    <x v="0"/>
    <x v="0"/>
    <x v="0"/>
    <x v="0"/>
    <x v="0"/>
    <x v="0"/>
    <x v="0"/>
  </r>
  <r>
    <x v="0"/>
    <x v="9"/>
    <x v="30"/>
    <x v="105"/>
    <x v="5"/>
    <n v="27519.86"/>
    <n v="77385.11"/>
    <n v="104904.97"/>
    <n v="33"/>
    <n v="0"/>
    <n v="0"/>
    <n v="0"/>
    <x v="0"/>
    <x v="0"/>
    <x v="0"/>
    <x v="0"/>
    <x v="0"/>
    <x v="0"/>
    <x v="0"/>
    <x v="0"/>
    <x v="0"/>
    <x v="0"/>
  </r>
  <r>
    <x v="0"/>
    <x v="9"/>
    <x v="30"/>
    <x v="106"/>
    <x v="5"/>
    <n v="12709.36"/>
    <n v="19499.46"/>
    <n v="32208.82"/>
    <n v="110"/>
    <n v="17050"/>
    <n v="119350"/>
    <n v="1.89"/>
    <x v="0"/>
    <x v="0"/>
    <x v="0"/>
    <x v="0"/>
    <x v="0"/>
    <x v="0"/>
    <x v="0"/>
    <x v="0"/>
    <x v="0"/>
    <x v="0"/>
  </r>
  <r>
    <x v="0"/>
    <x v="9"/>
    <x v="30"/>
    <x v="171"/>
    <x v="5"/>
    <n v="32494.940000000002"/>
    <n v="121691.93"/>
    <n v="154186.87"/>
    <n v="368"/>
    <e v="#N/A"/>
    <e v="#N/A"/>
    <n v="0"/>
    <x v="0"/>
    <x v="0"/>
    <x v="0"/>
    <x v="0"/>
    <x v="0"/>
    <x v="0"/>
    <x v="0"/>
    <x v="0"/>
    <x v="0"/>
    <x v="0"/>
  </r>
  <r>
    <x v="0"/>
    <x v="9"/>
    <x v="31"/>
    <x v="107"/>
    <x v="5"/>
    <n v="227162.78"/>
    <n v="129139.82999999999"/>
    <n v="356302.61"/>
    <n v="453"/>
    <n v="0"/>
    <n v="0"/>
    <n v="0"/>
    <x v="0"/>
    <x v="0"/>
    <x v="0"/>
    <x v="0"/>
    <x v="0"/>
    <x v="0"/>
    <x v="0"/>
    <x v="0"/>
    <x v="0"/>
    <x v="0"/>
  </r>
  <r>
    <x v="0"/>
    <x v="9"/>
    <x v="31"/>
    <x v="108"/>
    <x v="5"/>
    <n v="24459.91"/>
    <n v="39470.14"/>
    <n v="63930.05"/>
    <n v="82"/>
    <n v="0"/>
    <n v="0"/>
    <n v="0"/>
    <x v="0"/>
    <x v="0"/>
    <x v="0"/>
    <x v="0"/>
    <x v="0"/>
    <x v="0"/>
    <x v="0"/>
    <x v="0"/>
    <x v="0"/>
    <x v="0"/>
  </r>
  <r>
    <x v="0"/>
    <x v="9"/>
    <x v="31"/>
    <x v="109"/>
    <x v="5"/>
    <n v="128321.54000000001"/>
    <n v="298471.91000000003"/>
    <n v="426793.45000000007"/>
    <n v="329"/>
    <n v="0"/>
    <n v="0"/>
    <n v="0"/>
    <x v="0"/>
    <x v="0"/>
    <x v="0"/>
    <x v="0"/>
    <x v="0"/>
    <x v="0"/>
    <x v="0"/>
    <x v="0"/>
    <x v="0"/>
    <x v="0"/>
  </r>
  <r>
    <x v="0"/>
    <x v="9"/>
    <x v="31"/>
    <x v="110"/>
    <x v="5"/>
    <n v="143521.74"/>
    <n v="187219.87"/>
    <n v="330741.61"/>
    <n v="338"/>
    <n v="0"/>
    <n v="0"/>
    <n v="0"/>
    <x v="0"/>
    <x v="0"/>
    <x v="0"/>
    <x v="0"/>
    <x v="0"/>
    <x v="0"/>
    <x v="0"/>
    <x v="0"/>
    <x v="0"/>
    <x v="0"/>
  </r>
  <r>
    <x v="0"/>
    <x v="9"/>
    <x v="31"/>
    <x v="111"/>
    <x v="5"/>
    <n v="21985.43"/>
    <n v="35864.559999999998"/>
    <n v="57849.99"/>
    <n v="111"/>
    <n v="0"/>
    <n v="0"/>
    <n v="0"/>
    <x v="0"/>
    <x v="0"/>
    <x v="0"/>
    <x v="0"/>
    <x v="0"/>
    <x v="0"/>
    <x v="0"/>
    <x v="0"/>
    <x v="0"/>
    <x v="0"/>
  </r>
  <r>
    <x v="0"/>
    <x v="9"/>
    <x v="31"/>
    <x v="128"/>
    <x v="5"/>
    <n v="15945.45"/>
    <n v="11947.469999999998"/>
    <n v="27892.92"/>
    <n v="66"/>
    <e v="#N/A"/>
    <e v="#N/A"/>
    <n v="0"/>
    <x v="0"/>
    <x v="0"/>
    <x v="0"/>
    <x v="0"/>
    <x v="0"/>
    <x v="0"/>
    <x v="0"/>
    <x v="0"/>
    <x v="0"/>
    <x v="0"/>
  </r>
  <r>
    <x v="0"/>
    <x v="9"/>
    <x v="31"/>
    <x v="112"/>
    <x v="5"/>
    <n v="49750.42"/>
    <n v="39736"/>
    <n v="89486.42"/>
    <n v="1036"/>
    <n v="13950"/>
    <n v="139500"/>
    <n v="6.41"/>
    <x v="0"/>
    <x v="0"/>
    <x v="0"/>
    <x v="0"/>
    <x v="0"/>
    <x v="0"/>
    <x v="0"/>
    <x v="0"/>
    <x v="0"/>
    <x v="0"/>
  </r>
  <r>
    <x v="0"/>
    <x v="9"/>
    <x v="32"/>
    <x v="113"/>
    <x v="5"/>
    <n v="22311.09"/>
    <n v="120260.45999999999"/>
    <n v="142571.54999999999"/>
    <n v="110"/>
    <n v="5177"/>
    <n v="36239"/>
    <n v="27.54"/>
    <x v="0"/>
    <x v="0"/>
    <x v="0"/>
    <x v="0"/>
    <x v="0"/>
    <x v="0"/>
    <x v="0"/>
    <x v="0"/>
    <x v="0"/>
    <x v="0"/>
  </r>
  <r>
    <x v="0"/>
    <x v="9"/>
    <x v="32"/>
    <x v="114"/>
    <x v="5"/>
    <n v="39187.94"/>
    <n v="63594"/>
    <n v="102781.94"/>
    <n v="541"/>
    <n v="31000"/>
    <n v="217000"/>
    <n v="3.32"/>
    <x v="0"/>
    <x v="0"/>
    <x v="0"/>
    <x v="0"/>
    <x v="0"/>
    <x v="0"/>
    <x v="0"/>
    <x v="0"/>
    <x v="0"/>
    <x v="0"/>
  </r>
  <r>
    <x v="0"/>
    <x v="9"/>
    <x v="32"/>
    <x v="115"/>
    <x v="5"/>
    <n v="19172.419999999998"/>
    <n v="60753.09"/>
    <n v="79925.509999999995"/>
    <n v="73"/>
    <n v="0"/>
    <n v="0"/>
    <n v="0"/>
    <x v="0"/>
    <x v="0"/>
    <x v="0"/>
    <x v="0"/>
    <x v="0"/>
    <x v="0"/>
    <x v="0"/>
    <x v="0"/>
    <x v="0"/>
    <x v="0"/>
  </r>
  <r>
    <x v="0"/>
    <x v="9"/>
    <x v="32"/>
    <x v="116"/>
    <x v="5"/>
    <n v="11967.01"/>
    <n v="104945.19"/>
    <n v="116912.2"/>
    <n v="166"/>
    <n v="0"/>
    <n v="0"/>
    <n v="0"/>
    <x v="0"/>
    <x v="0"/>
    <x v="0"/>
    <x v="0"/>
    <x v="0"/>
    <x v="0"/>
    <x v="0"/>
    <x v="0"/>
    <x v="0"/>
    <x v="0"/>
  </r>
  <r>
    <x v="0"/>
    <x v="9"/>
    <x v="33"/>
    <x v="117"/>
    <x v="5"/>
    <n v="59012.25"/>
    <n v="21690.809999999998"/>
    <n v="80703.06"/>
    <n v="280"/>
    <n v="0"/>
    <n v="0"/>
    <n v="0"/>
    <x v="0"/>
    <x v="0"/>
    <x v="0"/>
    <x v="0"/>
    <x v="0"/>
    <x v="0"/>
    <x v="0"/>
    <x v="0"/>
    <x v="0"/>
    <x v="0"/>
  </r>
  <r>
    <x v="0"/>
    <x v="9"/>
    <x v="33"/>
    <x v="118"/>
    <x v="5"/>
    <n v="33209.980000000003"/>
    <n v="45457.82"/>
    <n v="78667.8"/>
    <n v="444"/>
    <n v="0"/>
    <n v="0"/>
    <n v="0"/>
    <x v="0"/>
    <x v="0"/>
    <x v="0"/>
    <x v="0"/>
    <x v="0"/>
    <x v="0"/>
    <x v="0"/>
    <x v="0"/>
    <x v="0"/>
    <x v="0"/>
  </r>
  <r>
    <x v="0"/>
    <x v="9"/>
    <x v="33"/>
    <x v="143"/>
    <x v="5"/>
    <n v="16615"/>
    <n v="11904.529999999999"/>
    <n v="28519.53"/>
    <n v="95"/>
    <e v="#N/A"/>
    <e v="#N/A"/>
    <n v="0"/>
    <x v="0"/>
    <x v="0"/>
    <x v="0"/>
    <x v="0"/>
    <x v="0"/>
    <x v="0"/>
    <x v="0"/>
    <x v="0"/>
    <x v="0"/>
    <x v="0"/>
  </r>
  <r>
    <x v="0"/>
    <x v="10"/>
    <x v="0"/>
    <x v="0"/>
    <x v="0"/>
    <n v="4658.05"/>
    <n v="3617.45"/>
    <n v="8275.5"/>
    <n v="97"/>
    <n v="24475"/>
    <n v="171325"/>
    <n v="0.34"/>
    <x v="0"/>
    <x v="0"/>
    <x v="0"/>
    <x v="0"/>
    <x v="0"/>
    <x v="0"/>
    <x v="0"/>
    <x v="0"/>
    <x v="0"/>
    <x v="0"/>
  </r>
  <r>
    <x v="0"/>
    <x v="10"/>
    <x v="0"/>
    <x v="1"/>
    <x v="0"/>
    <n v="10358.1"/>
    <n v="10060.9"/>
    <n v="20419"/>
    <n v="250"/>
    <n v="24383"/>
    <n v="170681"/>
    <n v="0.84"/>
    <x v="0"/>
    <x v="0"/>
    <x v="0"/>
    <x v="0"/>
    <x v="0"/>
    <x v="0"/>
    <x v="0"/>
    <x v="0"/>
    <x v="0"/>
    <x v="0"/>
  </r>
  <r>
    <x v="0"/>
    <x v="10"/>
    <x v="0"/>
    <x v="172"/>
    <x v="0"/>
    <n v="155.30000000000001"/>
    <n v="273.7"/>
    <n v="429"/>
    <n v="6"/>
    <e v="#N/A"/>
    <e v="#N/A"/>
    <n v="0"/>
    <x v="0"/>
    <x v="0"/>
    <x v="0"/>
    <x v="0"/>
    <x v="0"/>
    <x v="0"/>
    <x v="0"/>
    <x v="0"/>
    <x v="0"/>
    <x v="0"/>
  </r>
  <r>
    <x v="0"/>
    <x v="10"/>
    <x v="0"/>
    <x v="4"/>
    <x v="0"/>
    <n v="9826.0400000000009"/>
    <n v="4926.21"/>
    <n v="14752.25"/>
    <n v="327"/>
    <n v="8437"/>
    <n v="59059"/>
    <n v="1.75"/>
    <x v="0"/>
    <x v="0"/>
    <x v="0"/>
    <x v="0"/>
    <x v="0"/>
    <x v="0"/>
    <x v="0"/>
    <x v="0"/>
    <x v="0"/>
    <x v="0"/>
  </r>
  <r>
    <x v="0"/>
    <x v="10"/>
    <x v="0"/>
    <x v="7"/>
    <x v="0"/>
    <n v="7346.07"/>
    <n v="3708.68"/>
    <n v="11054.75"/>
    <n v="246"/>
    <n v="5821"/>
    <n v="40747"/>
    <n v="1.9"/>
    <x v="0"/>
    <x v="0"/>
    <x v="0"/>
    <x v="0"/>
    <x v="0"/>
    <x v="0"/>
    <x v="0"/>
    <x v="0"/>
    <x v="0"/>
    <x v="0"/>
  </r>
  <r>
    <x v="0"/>
    <x v="10"/>
    <x v="0"/>
    <x v="8"/>
    <x v="0"/>
    <n v="9344.4"/>
    <n v="5106.1000000000004"/>
    <n v="14450.5"/>
    <n v="327"/>
    <n v="0"/>
    <n v="0"/>
    <n v="0"/>
    <x v="0"/>
    <x v="0"/>
    <x v="0"/>
    <x v="0"/>
    <x v="0"/>
    <x v="0"/>
    <x v="0"/>
    <x v="0"/>
    <x v="0"/>
    <x v="0"/>
  </r>
  <r>
    <x v="0"/>
    <x v="10"/>
    <x v="0"/>
    <x v="119"/>
    <x v="0"/>
    <n v="2565.3000000000002"/>
    <n v="11016.7"/>
    <n v="13582"/>
    <n v="106"/>
    <e v="#N/A"/>
    <e v="#N/A"/>
    <n v="0"/>
    <x v="0"/>
    <x v="0"/>
    <x v="0"/>
    <x v="0"/>
    <x v="0"/>
    <x v="0"/>
    <x v="0"/>
    <x v="0"/>
    <x v="0"/>
    <x v="0"/>
  </r>
  <r>
    <x v="0"/>
    <x v="10"/>
    <x v="0"/>
    <x v="134"/>
    <x v="0"/>
    <n v="8648.92"/>
    <n v="4325.08"/>
    <n v="12974"/>
    <n v="287"/>
    <e v="#N/A"/>
    <e v="#N/A"/>
    <n v="0"/>
    <x v="0"/>
    <x v="0"/>
    <x v="0"/>
    <x v="0"/>
    <x v="0"/>
    <x v="0"/>
    <x v="0"/>
    <x v="0"/>
    <x v="0"/>
    <x v="0"/>
  </r>
  <r>
    <x v="0"/>
    <x v="10"/>
    <x v="0"/>
    <x v="135"/>
    <x v="0"/>
    <n v="9640.7800000000007"/>
    <n v="4846.97"/>
    <n v="14487.75"/>
    <n v="320"/>
    <e v="#N/A"/>
    <e v="#N/A"/>
    <n v="0"/>
    <x v="0"/>
    <x v="0"/>
    <x v="0"/>
    <x v="0"/>
    <x v="0"/>
    <x v="0"/>
    <x v="0"/>
    <x v="0"/>
    <x v="0"/>
    <x v="0"/>
  </r>
  <r>
    <x v="0"/>
    <x v="10"/>
    <x v="0"/>
    <x v="144"/>
    <x v="0"/>
    <n v="8461.43"/>
    <n v="6054.57"/>
    <n v="14516"/>
    <n v="342"/>
    <e v="#N/A"/>
    <e v="#N/A"/>
    <n v="0"/>
    <x v="0"/>
    <x v="0"/>
    <x v="0"/>
    <x v="0"/>
    <x v="0"/>
    <x v="0"/>
    <x v="0"/>
    <x v="0"/>
    <x v="0"/>
    <x v="0"/>
  </r>
  <r>
    <x v="0"/>
    <x v="10"/>
    <x v="0"/>
    <x v="173"/>
    <x v="0"/>
    <n v="10157.32"/>
    <n v="4834.93"/>
    <n v="14992.25"/>
    <n v="333"/>
    <e v="#N/A"/>
    <e v="#N/A"/>
    <n v="0"/>
    <x v="0"/>
    <x v="0"/>
    <x v="0"/>
    <x v="0"/>
    <x v="0"/>
    <x v="0"/>
    <x v="0"/>
    <x v="0"/>
    <x v="0"/>
    <x v="0"/>
  </r>
  <r>
    <x v="0"/>
    <x v="10"/>
    <x v="0"/>
    <x v="179"/>
    <x v="0"/>
    <n v="2518.1999999999998"/>
    <n v="2419.8000000000002"/>
    <n v="4938"/>
    <n v="62"/>
    <e v="#N/A"/>
    <e v="#N/A"/>
    <n v="0"/>
    <x v="0"/>
    <x v="0"/>
    <x v="0"/>
    <x v="0"/>
    <x v="0"/>
    <x v="0"/>
    <x v="0"/>
    <x v="0"/>
    <x v="0"/>
    <x v="0"/>
  </r>
  <r>
    <x v="0"/>
    <x v="10"/>
    <x v="1"/>
    <x v="9"/>
    <x v="0"/>
    <n v="109919.9"/>
    <n v="49702.65"/>
    <n v="159622.54999999999"/>
    <n v="1232"/>
    <n v="0"/>
    <n v="0"/>
    <n v="0"/>
    <x v="0"/>
    <x v="0"/>
    <x v="0"/>
    <x v="0"/>
    <x v="0"/>
    <x v="0"/>
    <x v="0"/>
    <x v="0"/>
    <x v="0"/>
    <x v="0"/>
  </r>
  <r>
    <x v="0"/>
    <x v="10"/>
    <x v="1"/>
    <x v="10"/>
    <x v="0"/>
    <n v="40525.800000000003"/>
    <n v="37753.199999999997"/>
    <n v="78279"/>
    <n v="741"/>
    <n v="44423"/>
    <n v="310961"/>
    <n v="1.76"/>
    <x v="0"/>
    <x v="0"/>
    <x v="0"/>
    <x v="0"/>
    <x v="0"/>
    <x v="0"/>
    <x v="0"/>
    <x v="0"/>
    <x v="0"/>
    <x v="0"/>
  </r>
  <r>
    <x v="0"/>
    <x v="10"/>
    <x v="1"/>
    <x v="11"/>
    <x v="0"/>
    <n v="2691.5"/>
    <n v="1533.5"/>
    <n v="4225"/>
    <n v="23"/>
    <n v="31000"/>
    <n v="217000"/>
    <n v="0.14000000000000001"/>
    <x v="0"/>
    <x v="0"/>
    <x v="0"/>
    <x v="0"/>
    <x v="0"/>
    <x v="0"/>
    <x v="0"/>
    <x v="0"/>
    <x v="0"/>
    <x v="0"/>
  </r>
  <r>
    <x v="0"/>
    <x v="10"/>
    <x v="1"/>
    <x v="12"/>
    <x v="0"/>
    <n v="12241.26"/>
    <n v="10141.24"/>
    <n v="22382.5"/>
    <n v="157"/>
    <n v="0"/>
    <n v="0"/>
    <n v="0"/>
    <x v="0"/>
    <x v="0"/>
    <x v="0"/>
    <x v="0"/>
    <x v="0"/>
    <x v="0"/>
    <x v="0"/>
    <x v="0"/>
    <x v="0"/>
    <x v="0"/>
  </r>
  <r>
    <x v="0"/>
    <x v="10"/>
    <x v="1"/>
    <x v="13"/>
    <x v="0"/>
    <n v="0"/>
    <n v="0"/>
    <n v="0"/>
    <n v="0"/>
    <n v="0"/>
    <n v="0"/>
    <n v="0"/>
    <x v="0"/>
    <x v="0"/>
    <x v="0"/>
    <x v="0"/>
    <x v="0"/>
    <x v="0"/>
    <x v="0"/>
    <x v="0"/>
    <x v="0"/>
    <x v="0"/>
  </r>
  <r>
    <x v="0"/>
    <x v="10"/>
    <x v="1"/>
    <x v="14"/>
    <x v="0"/>
    <n v="22190.2"/>
    <n v="24123.8"/>
    <n v="46314"/>
    <n v="414"/>
    <n v="29977"/>
    <n v="209839"/>
    <n v="1.54"/>
    <x v="0"/>
    <x v="0"/>
    <x v="0"/>
    <x v="0"/>
    <x v="0"/>
    <x v="0"/>
    <x v="0"/>
    <x v="0"/>
    <x v="0"/>
    <x v="0"/>
  </r>
  <r>
    <x v="0"/>
    <x v="10"/>
    <x v="1"/>
    <x v="15"/>
    <x v="0"/>
    <n v="3046.01"/>
    <n v="1536.49"/>
    <n v="4582.5"/>
    <n v="28"/>
    <n v="0"/>
    <n v="0"/>
    <n v="0"/>
    <x v="0"/>
    <x v="0"/>
    <x v="0"/>
    <x v="0"/>
    <x v="0"/>
    <x v="0"/>
    <x v="0"/>
    <x v="0"/>
    <x v="0"/>
    <x v="0"/>
  </r>
  <r>
    <x v="0"/>
    <x v="10"/>
    <x v="1"/>
    <x v="146"/>
    <x v="0"/>
    <n v="3650.63"/>
    <n v="224.37"/>
    <n v="3875"/>
    <n v="21"/>
    <e v="#N/A"/>
    <e v="#N/A"/>
    <n v="0"/>
    <x v="0"/>
    <x v="0"/>
    <x v="0"/>
    <x v="0"/>
    <x v="0"/>
    <x v="0"/>
    <x v="0"/>
    <x v="0"/>
    <x v="0"/>
    <x v="0"/>
  </r>
  <r>
    <x v="0"/>
    <x v="10"/>
    <x v="1"/>
    <x v="168"/>
    <x v="0"/>
    <n v="893.7"/>
    <n v="922.3"/>
    <n v="1816"/>
    <n v="28"/>
    <e v="#N/A"/>
    <e v="#N/A"/>
    <n v="0"/>
    <x v="0"/>
    <x v="0"/>
    <x v="0"/>
    <x v="0"/>
    <x v="0"/>
    <x v="0"/>
    <x v="0"/>
    <x v="0"/>
    <x v="0"/>
    <x v="0"/>
  </r>
  <r>
    <x v="0"/>
    <x v="10"/>
    <x v="1"/>
    <x v="174"/>
    <x v="0"/>
    <n v="1000"/>
    <n v="0"/>
    <n v="1000"/>
    <n v="6"/>
    <e v="#N/A"/>
    <e v="#N/A"/>
    <n v="0"/>
    <x v="0"/>
    <x v="0"/>
    <x v="0"/>
    <x v="0"/>
    <x v="0"/>
    <x v="0"/>
    <x v="0"/>
    <x v="0"/>
    <x v="0"/>
    <x v="0"/>
  </r>
  <r>
    <x v="0"/>
    <x v="10"/>
    <x v="2"/>
    <x v="16"/>
    <x v="0"/>
    <n v="4207.8999999999996"/>
    <n v="4686.1000000000004"/>
    <n v="8894"/>
    <n v="71"/>
    <n v="43400"/>
    <n v="303800"/>
    <n v="0.2"/>
    <x v="0"/>
    <x v="0"/>
    <x v="0"/>
    <x v="0"/>
    <x v="0"/>
    <x v="0"/>
    <x v="0"/>
    <x v="0"/>
    <x v="0"/>
    <x v="0"/>
  </r>
  <r>
    <x v="0"/>
    <x v="10"/>
    <x v="2"/>
    <x v="17"/>
    <x v="0"/>
    <n v="32837.4"/>
    <n v="35920.6"/>
    <n v="68758"/>
    <n v="604"/>
    <n v="39277"/>
    <n v="274939"/>
    <n v="1.75"/>
    <x v="0"/>
    <x v="0"/>
    <x v="0"/>
    <x v="0"/>
    <x v="0"/>
    <x v="0"/>
    <x v="0"/>
    <x v="0"/>
    <x v="0"/>
    <x v="0"/>
  </r>
  <r>
    <x v="0"/>
    <x v="10"/>
    <x v="2"/>
    <x v="18"/>
    <x v="0"/>
    <n v="26240.66"/>
    <n v="29574.34"/>
    <n v="55815"/>
    <n v="395"/>
    <n v="0"/>
    <n v="0"/>
    <n v="0"/>
    <x v="0"/>
    <x v="0"/>
    <x v="0"/>
    <x v="0"/>
    <x v="0"/>
    <x v="0"/>
    <x v="0"/>
    <x v="0"/>
    <x v="0"/>
    <x v="0"/>
  </r>
  <r>
    <x v="0"/>
    <x v="10"/>
    <x v="2"/>
    <x v="180"/>
    <x v="0"/>
    <n v="9166.4"/>
    <n v="7884.1"/>
    <n v="17050.5"/>
    <n v="234"/>
    <e v="#N/A"/>
    <e v="#N/A"/>
    <n v="0"/>
    <x v="0"/>
    <x v="0"/>
    <x v="0"/>
    <x v="0"/>
    <x v="0"/>
    <x v="0"/>
    <x v="0"/>
    <x v="0"/>
    <x v="0"/>
    <x v="0"/>
  </r>
  <r>
    <x v="0"/>
    <x v="10"/>
    <x v="3"/>
    <x v="19"/>
    <x v="0"/>
    <n v="3707.3"/>
    <n v="2361.1999999999998"/>
    <n v="6068.5"/>
    <n v="103"/>
    <n v="31000"/>
    <n v="310000"/>
    <n v="0.2"/>
    <x v="0"/>
    <x v="0"/>
    <x v="0"/>
    <x v="0"/>
    <x v="0"/>
    <x v="0"/>
    <x v="0"/>
    <x v="0"/>
    <x v="0"/>
    <x v="0"/>
  </r>
  <r>
    <x v="0"/>
    <x v="10"/>
    <x v="3"/>
    <x v="20"/>
    <x v="0"/>
    <n v="14403.5"/>
    <n v="6929"/>
    <n v="21332.5"/>
    <n v="138"/>
    <n v="0"/>
    <n v="0"/>
    <n v="0"/>
    <x v="0"/>
    <x v="0"/>
    <x v="0"/>
    <x v="0"/>
    <x v="0"/>
    <x v="0"/>
    <x v="0"/>
    <x v="0"/>
    <x v="0"/>
    <x v="0"/>
  </r>
  <r>
    <x v="0"/>
    <x v="10"/>
    <x v="3"/>
    <x v="21"/>
    <x v="0"/>
    <n v="34762.019999999997"/>
    <n v="26762.98"/>
    <n v="61525"/>
    <n v="440"/>
    <n v="62000"/>
    <n v="620000"/>
    <n v="0.99"/>
    <x v="0"/>
    <x v="0"/>
    <x v="0"/>
    <x v="0"/>
    <x v="0"/>
    <x v="0"/>
    <x v="0"/>
    <x v="0"/>
    <x v="0"/>
    <x v="0"/>
  </r>
  <r>
    <x v="0"/>
    <x v="10"/>
    <x v="3"/>
    <x v="147"/>
    <x v="0"/>
    <n v="0"/>
    <n v="0"/>
    <n v="0"/>
    <n v="0"/>
    <e v="#N/A"/>
    <e v="#N/A"/>
    <n v="0"/>
    <x v="0"/>
    <x v="0"/>
    <x v="0"/>
    <x v="0"/>
    <x v="0"/>
    <x v="0"/>
    <x v="0"/>
    <x v="0"/>
    <x v="0"/>
    <x v="0"/>
  </r>
  <r>
    <x v="0"/>
    <x v="10"/>
    <x v="3"/>
    <x v="181"/>
    <x v="0"/>
    <n v="19.5"/>
    <n v="175.5"/>
    <n v="195"/>
    <n v="1"/>
    <e v="#N/A"/>
    <e v="#N/A"/>
    <n v="0"/>
    <x v="0"/>
    <x v="0"/>
    <x v="0"/>
    <x v="0"/>
    <x v="0"/>
    <x v="0"/>
    <x v="0"/>
    <x v="0"/>
    <x v="0"/>
    <x v="0"/>
  </r>
  <r>
    <x v="0"/>
    <x v="10"/>
    <x v="4"/>
    <x v="23"/>
    <x v="0"/>
    <n v="220"/>
    <n v="40"/>
    <n v="260"/>
    <n v="25"/>
    <n v="12710"/>
    <n v="88970"/>
    <n v="0.02"/>
    <x v="0"/>
    <x v="0"/>
    <x v="0"/>
    <x v="0"/>
    <x v="0"/>
    <x v="0"/>
    <x v="0"/>
    <x v="0"/>
    <x v="0"/>
    <x v="0"/>
  </r>
  <r>
    <x v="0"/>
    <x v="10"/>
    <x v="4"/>
    <x v="24"/>
    <x v="0"/>
    <n v="455.5"/>
    <n v="49.5"/>
    <n v="505"/>
    <n v="23"/>
    <n v="11377"/>
    <n v="79639"/>
    <n v="0.04"/>
    <x v="0"/>
    <x v="0"/>
    <x v="0"/>
    <x v="0"/>
    <x v="0"/>
    <x v="0"/>
    <x v="0"/>
    <x v="0"/>
    <x v="0"/>
    <x v="0"/>
  </r>
  <r>
    <x v="0"/>
    <x v="10"/>
    <x v="4"/>
    <x v="154"/>
    <x v="0"/>
    <n v="420"/>
    <n v="0"/>
    <n v="420"/>
    <n v="25"/>
    <e v="#N/A"/>
    <e v="#N/A"/>
    <n v="0"/>
    <x v="0"/>
    <x v="0"/>
    <x v="0"/>
    <x v="0"/>
    <x v="0"/>
    <x v="0"/>
    <x v="0"/>
    <x v="0"/>
    <x v="0"/>
    <x v="0"/>
  </r>
  <r>
    <x v="0"/>
    <x v="10"/>
    <x v="4"/>
    <x v="155"/>
    <x v="0"/>
    <n v="10"/>
    <n v="40"/>
    <n v="50"/>
    <n v="12"/>
    <e v="#N/A"/>
    <e v="#N/A"/>
    <n v="0"/>
    <x v="0"/>
    <x v="0"/>
    <x v="0"/>
    <x v="0"/>
    <x v="0"/>
    <x v="0"/>
    <x v="0"/>
    <x v="0"/>
    <x v="0"/>
    <x v="0"/>
  </r>
  <r>
    <x v="0"/>
    <x v="10"/>
    <x v="4"/>
    <x v="120"/>
    <x v="0"/>
    <n v="1005"/>
    <n v="595"/>
    <n v="1600"/>
    <n v="13"/>
    <e v="#N/A"/>
    <e v="#N/A"/>
    <n v="0"/>
    <x v="0"/>
    <x v="0"/>
    <x v="0"/>
    <x v="0"/>
    <x v="0"/>
    <x v="0"/>
    <x v="0"/>
    <x v="0"/>
    <x v="0"/>
    <x v="0"/>
  </r>
  <r>
    <x v="0"/>
    <x v="10"/>
    <x v="4"/>
    <x v="148"/>
    <x v="0"/>
    <n v="0"/>
    <n v="0"/>
    <n v="0"/>
    <n v="2"/>
    <e v="#N/A"/>
    <e v="#N/A"/>
    <n v="0"/>
    <x v="0"/>
    <x v="0"/>
    <x v="0"/>
    <x v="0"/>
    <x v="0"/>
    <x v="0"/>
    <x v="0"/>
    <x v="0"/>
    <x v="0"/>
    <x v="0"/>
  </r>
  <r>
    <x v="0"/>
    <x v="10"/>
    <x v="4"/>
    <x v="136"/>
    <x v="0"/>
    <n v="0"/>
    <n v="0"/>
    <n v="0"/>
    <n v="4"/>
    <e v="#N/A"/>
    <e v="#N/A"/>
    <n v="0"/>
    <x v="0"/>
    <x v="0"/>
    <x v="0"/>
    <x v="0"/>
    <x v="0"/>
    <x v="0"/>
    <x v="0"/>
    <x v="0"/>
    <x v="0"/>
    <x v="0"/>
  </r>
  <r>
    <x v="0"/>
    <x v="10"/>
    <x v="4"/>
    <x v="156"/>
    <x v="0"/>
    <n v="80"/>
    <n v="40"/>
    <n v="120"/>
    <n v="10"/>
    <e v="#N/A"/>
    <e v="#N/A"/>
    <n v="0"/>
    <x v="0"/>
    <x v="0"/>
    <x v="0"/>
    <x v="0"/>
    <x v="0"/>
    <x v="0"/>
    <x v="0"/>
    <x v="0"/>
    <x v="0"/>
    <x v="0"/>
  </r>
  <r>
    <x v="0"/>
    <x v="10"/>
    <x v="4"/>
    <x v="157"/>
    <x v="0"/>
    <n v="70"/>
    <n v="0"/>
    <n v="70"/>
    <n v="2"/>
    <e v="#N/A"/>
    <e v="#N/A"/>
    <n v="0"/>
    <x v="0"/>
    <x v="0"/>
    <x v="0"/>
    <x v="0"/>
    <x v="0"/>
    <x v="0"/>
    <x v="0"/>
    <x v="0"/>
    <x v="0"/>
    <x v="0"/>
  </r>
  <r>
    <x v="0"/>
    <x v="10"/>
    <x v="4"/>
    <x v="158"/>
    <x v="0"/>
    <n v="0"/>
    <n v="0"/>
    <n v="0"/>
    <n v="5"/>
    <e v="#N/A"/>
    <e v="#N/A"/>
    <n v="0"/>
    <x v="0"/>
    <x v="0"/>
    <x v="0"/>
    <x v="0"/>
    <x v="0"/>
    <x v="0"/>
    <x v="0"/>
    <x v="0"/>
    <x v="0"/>
    <x v="0"/>
  </r>
  <r>
    <x v="0"/>
    <x v="10"/>
    <x v="4"/>
    <x v="159"/>
    <x v="0"/>
    <n v="5.5"/>
    <n v="49.5"/>
    <n v="55"/>
    <n v="3"/>
    <e v="#N/A"/>
    <e v="#N/A"/>
    <n v="0"/>
    <x v="0"/>
    <x v="0"/>
    <x v="0"/>
    <x v="0"/>
    <x v="0"/>
    <x v="0"/>
    <x v="0"/>
    <x v="0"/>
    <x v="0"/>
    <x v="0"/>
  </r>
  <r>
    <x v="0"/>
    <x v="10"/>
    <x v="4"/>
    <x v="160"/>
    <x v="0"/>
    <n v="0"/>
    <n v="0"/>
    <n v="0"/>
    <n v="2"/>
    <e v="#N/A"/>
    <e v="#N/A"/>
    <n v="0"/>
    <x v="0"/>
    <x v="0"/>
    <x v="0"/>
    <x v="0"/>
    <x v="0"/>
    <x v="0"/>
    <x v="0"/>
    <x v="0"/>
    <x v="0"/>
    <x v="0"/>
  </r>
  <r>
    <x v="0"/>
    <x v="10"/>
    <x v="4"/>
    <x v="169"/>
    <x v="0"/>
    <n v="0"/>
    <n v="0"/>
    <n v="0"/>
    <n v="4"/>
    <e v="#N/A"/>
    <e v="#N/A"/>
    <n v="0"/>
    <x v="0"/>
    <x v="0"/>
    <x v="0"/>
    <x v="0"/>
    <x v="0"/>
    <x v="0"/>
    <x v="0"/>
    <x v="0"/>
    <x v="0"/>
    <x v="0"/>
  </r>
  <r>
    <x v="0"/>
    <x v="10"/>
    <x v="4"/>
    <x v="175"/>
    <x v="0"/>
    <n v="70"/>
    <n v="0"/>
    <n v="70"/>
    <n v="9"/>
    <e v="#N/A"/>
    <e v="#N/A"/>
    <n v="0"/>
    <x v="0"/>
    <x v="0"/>
    <x v="0"/>
    <x v="0"/>
    <x v="0"/>
    <x v="0"/>
    <x v="0"/>
    <x v="0"/>
    <x v="0"/>
    <x v="0"/>
  </r>
  <r>
    <x v="0"/>
    <x v="10"/>
    <x v="5"/>
    <x v="25"/>
    <x v="0"/>
    <n v="8924.75"/>
    <n v="4025.25"/>
    <n v="12950"/>
    <n v="90"/>
    <n v="0"/>
    <n v="0"/>
    <n v="0"/>
    <x v="0"/>
    <x v="0"/>
    <x v="0"/>
    <x v="0"/>
    <x v="0"/>
    <x v="0"/>
    <x v="0"/>
    <x v="0"/>
    <x v="0"/>
    <x v="0"/>
  </r>
  <r>
    <x v="0"/>
    <x v="10"/>
    <x v="5"/>
    <x v="26"/>
    <x v="0"/>
    <n v="7728"/>
    <n v="3259.5"/>
    <n v="10987.5"/>
    <n v="71"/>
    <n v="0"/>
    <n v="0"/>
    <n v="0"/>
    <x v="0"/>
    <x v="0"/>
    <x v="0"/>
    <x v="0"/>
    <x v="0"/>
    <x v="0"/>
    <x v="0"/>
    <x v="0"/>
    <x v="0"/>
    <x v="0"/>
  </r>
  <r>
    <x v="0"/>
    <x v="10"/>
    <x v="5"/>
    <x v="27"/>
    <x v="0"/>
    <n v="2357.4499999999998"/>
    <n v="1948.55"/>
    <n v="4306"/>
    <n v="68"/>
    <n v="16523"/>
    <n v="165230"/>
    <n v="0.26"/>
    <x v="0"/>
    <x v="0"/>
    <x v="0"/>
    <x v="0"/>
    <x v="0"/>
    <x v="0"/>
    <x v="0"/>
    <x v="0"/>
    <x v="0"/>
    <x v="0"/>
  </r>
  <r>
    <x v="0"/>
    <x v="10"/>
    <x v="5"/>
    <x v="29"/>
    <x v="0"/>
    <n v="13930.89"/>
    <n v="7684.11"/>
    <n v="21615"/>
    <n v="149"/>
    <n v="0"/>
    <n v="0"/>
    <n v="0"/>
    <x v="0"/>
    <x v="0"/>
    <x v="0"/>
    <x v="0"/>
    <x v="0"/>
    <x v="0"/>
    <x v="0"/>
    <x v="0"/>
    <x v="0"/>
    <x v="0"/>
  </r>
  <r>
    <x v="0"/>
    <x v="10"/>
    <x v="6"/>
    <x v="30"/>
    <x v="0"/>
    <n v="9008.75"/>
    <n v="8208.75"/>
    <n v="17217.5"/>
    <n v="126"/>
    <n v="0"/>
    <n v="0"/>
    <n v="0"/>
    <x v="0"/>
    <x v="0"/>
    <x v="0"/>
    <x v="0"/>
    <x v="0"/>
    <x v="0"/>
    <x v="0"/>
    <x v="0"/>
    <x v="0"/>
    <x v="0"/>
  </r>
  <r>
    <x v="0"/>
    <x v="10"/>
    <x v="6"/>
    <x v="31"/>
    <x v="0"/>
    <n v="13779.8"/>
    <n v="16074.2"/>
    <n v="29854"/>
    <n v="233"/>
    <n v="34100"/>
    <n v="238700"/>
    <n v="0.88"/>
    <x v="0"/>
    <x v="0"/>
    <x v="0"/>
    <x v="0"/>
    <x v="0"/>
    <x v="0"/>
    <x v="0"/>
    <x v="0"/>
    <x v="0"/>
    <x v="0"/>
  </r>
  <r>
    <x v="0"/>
    <x v="10"/>
    <x v="6"/>
    <x v="32"/>
    <x v="0"/>
    <n v="5646.65"/>
    <n v="5551.35"/>
    <n v="11198"/>
    <n v="179"/>
    <n v="17577"/>
    <n v="123039"/>
    <n v="0.64"/>
    <x v="0"/>
    <x v="0"/>
    <x v="0"/>
    <x v="0"/>
    <x v="0"/>
    <x v="0"/>
    <x v="0"/>
    <x v="0"/>
    <x v="0"/>
    <x v="0"/>
  </r>
  <r>
    <x v="0"/>
    <x v="10"/>
    <x v="6"/>
    <x v="33"/>
    <x v="0"/>
    <n v="6691.63"/>
    <n v="4280.87"/>
    <n v="10972.5"/>
    <n v="67"/>
    <n v="0"/>
    <n v="0"/>
    <n v="0"/>
    <x v="0"/>
    <x v="0"/>
    <x v="0"/>
    <x v="0"/>
    <x v="0"/>
    <x v="0"/>
    <x v="0"/>
    <x v="0"/>
    <x v="0"/>
    <x v="0"/>
  </r>
  <r>
    <x v="0"/>
    <x v="10"/>
    <x v="6"/>
    <x v="140"/>
    <x v="0"/>
    <n v="600"/>
    <n v="0"/>
    <n v="600"/>
    <n v="3"/>
    <e v="#N/A"/>
    <e v="#N/A"/>
    <n v="0"/>
    <x v="0"/>
    <x v="0"/>
    <x v="0"/>
    <x v="0"/>
    <x v="0"/>
    <x v="0"/>
    <x v="0"/>
    <x v="0"/>
    <x v="0"/>
    <x v="0"/>
  </r>
  <r>
    <x v="0"/>
    <x v="10"/>
    <x v="7"/>
    <x v="34"/>
    <x v="0"/>
    <n v="18986.77"/>
    <n v="17511.98"/>
    <n v="36498.75"/>
    <n v="267"/>
    <n v="67177"/>
    <n v="470239"/>
    <n v="0.54"/>
    <x v="0"/>
    <x v="0"/>
    <x v="0"/>
    <x v="0"/>
    <x v="0"/>
    <x v="0"/>
    <x v="0"/>
    <x v="0"/>
    <x v="0"/>
    <x v="0"/>
  </r>
  <r>
    <x v="0"/>
    <x v="10"/>
    <x v="8"/>
    <x v="35"/>
    <x v="0"/>
    <n v="28200.639999999999"/>
    <n v="13005.61"/>
    <n v="41206.25"/>
    <n v="289"/>
    <n v="0"/>
    <n v="0"/>
    <n v="0"/>
    <x v="0"/>
    <x v="0"/>
    <x v="0"/>
    <x v="0"/>
    <x v="0"/>
    <x v="0"/>
    <x v="0"/>
    <x v="0"/>
    <x v="0"/>
    <x v="0"/>
  </r>
  <r>
    <x v="0"/>
    <x v="10"/>
    <x v="8"/>
    <x v="36"/>
    <x v="0"/>
    <n v="30015.03"/>
    <n v="17707.47"/>
    <n v="47722.5"/>
    <n v="312"/>
    <n v="0"/>
    <n v="0"/>
    <n v="0"/>
    <x v="0"/>
    <x v="0"/>
    <x v="0"/>
    <x v="0"/>
    <x v="0"/>
    <x v="0"/>
    <x v="0"/>
    <x v="0"/>
    <x v="0"/>
    <x v="0"/>
  </r>
  <r>
    <x v="0"/>
    <x v="10"/>
    <x v="8"/>
    <x v="161"/>
    <x v="0"/>
    <n v="15647.4"/>
    <n v="12406.6"/>
    <n v="28054"/>
    <n v="234"/>
    <e v="#N/A"/>
    <e v="#N/A"/>
    <n v="0"/>
    <x v="0"/>
    <x v="0"/>
    <x v="0"/>
    <x v="0"/>
    <x v="0"/>
    <x v="0"/>
    <x v="0"/>
    <x v="0"/>
    <x v="0"/>
    <x v="0"/>
  </r>
  <r>
    <x v="0"/>
    <x v="10"/>
    <x v="9"/>
    <x v="37"/>
    <x v="0"/>
    <n v="49598.26"/>
    <n v="21200.49"/>
    <n v="70798.75"/>
    <n v="453"/>
    <n v="32023"/>
    <n v="224161"/>
    <n v="2.21"/>
    <x v="0"/>
    <x v="0"/>
    <x v="0"/>
    <x v="0"/>
    <x v="0"/>
    <x v="0"/>
    <x v="0"/>
    <x v="0"/>
    <x v="0"/>
    <x v="0"/>
  </r>
  <r>
    <x v="0"/>
    <x v="10"/>
    <x v="9"/>
    <x v="38"/>
    <x v="0"/>
    <n v="0"/>
    <n v="0"/>
    <n v="0"/>
    <n v="0"/>
    <n v="0"/>
    <n v="0"/>
    <n v="0"/>
    <x v="0"/>
    <x v="0"/>
    <x v="0"/>
    <x v="0"/>
    <x v="0"/>
    <x v="0"/>
    <x v="0"/>
    <x v="0"/>
    <x v="0"/>
    <x v="0"/>
  </r>
  <r>
    <x v="0"/>
    <x v="10"/>
    <x v="9"/>
    <x v="39"/>
    <x v="0"/>
    <n v="20321.91"/>
    <n v="10889.34"/>
    <n v="31211.25"/>
    <n v="358"/>
    <n v="18352"/>
    <n v="128464"/>
    <n v="1.7"/>
    <x v="0"/>
    <x v="0"/>
    <x v="0"/>
    <x v="0"/>
    <x v="0"/>
    <x v="0"/>
    <x v="0"/>
    <x v="0"/>
    <x v="0"/>
    <x v="0"/>
  </r>
  <r>
    <x v="0"/>
    <x v="10"/>
    <x v="9"/>
    <x v="40"/>
    <x v="0"/>
    <n v="24218"/>
    <n v="11862"/>
    <n v="36080"/>
    <n v="290"/>
    <n v="28923"/>
    <n v="202461"/>
    <n v="1.25"/>
    <x v="0"/>
    <x v="0"/>
    <x v="0"/>
    <x v="0"/>
    <x v="0"/>
    <x v="0"/>
    <x v="0"/>
    <x v="0"/>
    <x v="0"/>
    <x v="0"/>
  </r>
  <r>
    <x v="0"/>
    <x v="10"/>
    <x v="9"/>
    <x v="41"/>
    <x v="0"/>
    <n v="21000.6"/>
    <n v="6549.8"/>
    <n v="27550.399999999998"/>
    <n v="141"/>
    <n v="0"/>
    <n v="0"/>
    <n v="0"/>
    <x v="0"/>
    <x v="0"/>
    <x v="0"/>
    <x v="0"/>
    <x v="0"/>
    <x v="0"/>
    <x v="0"/>
    <x v="0"/>
    <x v="0"/>
    <x v="0"/>
  </r>
  <r>
    <x v="0"/>
    <x v="10"/>
    <x v="10"/>
    <x v="42"/>
    <x v="0"/>
    <n v="5028.63"/>
    <n v="2563.87"/>
    <n v="7592.5"/>
    <n v="49"/>
    <n v="0"/>
    <n v="0"/>
    <n v="0"/>
    <x v="0"/>
    <x v="0"/>
    <x v="0"/>
    <x v="0"/>
    <x v="0"/>
    <x v="0"/>
    <x v="0"/>
    <x v="0"/>
    <x v="0"/>
    <x v="0"/>
  </r>
  <r>
    <x v="0"/>
    <x v="10"/>
    <x v="10"/>
    <x v="43"/>
    <x v="0"/>
    <n v="9207.01"/>
    <n v="3230.49"/>
    <n v="12437.5"/>
    <n v="97"/>
    <n v="0"/>
    <n v="0"/>
    <n v="0"/>
    <x v="0"/>
    <x v="0"/>
    <x v="0"/>
    <x v="0"/>
    <x v="0"/>
    <x v="0"/>
    <x v="0"/>
    <x v="0"/>
    <x v="0"/>
    <x v="0"/>
  </r>
  <r>
    <x v="0"/>
    <x v="10"/>
    <x v="10"/>
    <x v="44"/>
    <x v="0"/>
    <n v="5782.6"/>
    <n v="3209.9"/>
    <n v="8992.5"/>
    <n v="141"/>
    <n v="23777"/>
    <n v="237770"/>
    <n v="0.38"/>
    <x v="0"/>
    <x v="0"/>
    <x v="0"/>
    <x v="0"/>
    <x v="0"/>
    <x v="0"/>
    <x v="0"/>
    <x v="0"/>
    <x v="0"/>
    <x v="0"/>
  </r>
  <r>
    <x v="0"/>
    <x v="10"/>
    <x v="10"/>
    <x v="45"/>
    <x v="0"/>
    <n v="8751.1299999999992"/>
    <n v="2138.87"/>
    <n v="10890"/>
    <n v="77"/>
    <n v="0"/>
    <n v="0"/>
    <n v="0"/>
    <x v="0"/>
    <x v="0"/>
    <x v="0"/>
    <x v="0"/>
    <x v="0"/>
    <x v="0"/>
    <x v="0"/>
    <x v="0"/>
    <x v="0"/>
    <x v="0"/>
  </r>
  <r>
    <x v="0"/>
    <x v="10"/>
    <x v="10"/>
    <x v="46"/>
    <x v="0"/>
    <n v="9006.6299999999992"/>
    <n v="2460.87"/>
    <n v="11467.5"/>
    <n v="84"/>
    <n v="0"/>
    <n v="0"/>
    <n v="0"/>
    <x v="0"/>
    <x v="0"/>
    <x v="0"/>
    <x v="0"/>
    <x v="0"/>
    <x v="0"/>
    <x v="0"/>
    <x v="0"/>
    <x v="0"/>
    <x v="0"/>
  </r>
  <r>
    <x v="0"/>
    <x v="10"/>
    <x v="10"/>
    <x v="47"/>
    <x v="0"/>
    <n v="4994.13"/>
    <n v="3844.62"/>
    <n v="8838.75"/>
    <n v="63"/>
    <n v="0"/>
    <n v="0"/>
    <n v="0"/>
    <x v="0"/>
    <x v="0"/>
    <x v="0"/>
    <x v="0"/>
    <x v="0"/>
    <x v="0"/>
    <x v="0"/>
    <x v="0"/>
    <x v="0"/>
    <x v="0"/>
  </r>
  <r>
    <x v="0"/>
    <x v="10"/>
    <x v="10"/>
    <x v="48"/>
    <x v="0"/>
    <n v="9832.9"/>
    <n v="3818.1"/>
    <n v="13651"/>
    <n v="114"/>
    <n v="33077"/>
    <n v="330770"/>
    <n v="0.41"/>
    <x v="0"/>
    <x v="0"/>
    <x v="0"/>
    <x v="0"/>
    <x v="0"/>
    <x v="0"/>
    <x v="0"/>
    <x v="0"/>
    <x v="0"/>
    <x v="0"/>
  </r>
  <r>
    <x v="0"/>
    <x v="10"/>
    <x v="10"/>
    <x v="49"/>
    <x v="0"/>
    <n v="6856.5"/>
    <n v="3456"/>
    <n v="10312.5"/>
    <n v="87"/>
    <n v="67177"/>
    <n v="671770"/>
    <n v="0.15"/>
    <x v="0"/>
    <x v="0"/>
    <x v="0"/>
    <x v="0"/>
    <x v="0"/>
    <x v="0"/>
    <x v="0"/>
    <x v="0"/>
    <x v="0"/>
    <x v="0"/>
  </r>
  <r>
    <x v="0"/>
    <x v="10"/>
    <x v="10"/>
    <x v="50"/>
    <x v="0"/>
    <n v="2096.5"/>
    <n v="761"/>
    <n v="2857.5"/>
    <n v="16"/>
    <n v="36177"/>
    <n v="361770"/>
    <n v="0.08"/>
    <x v="0"/>
    <x v="0"/>
    <x v="0"/>
    <x v="0"/>
    <x v="0"/>
    <x v="0"/>
    <x v="0"/>
    <x v="0"/>
    <x v="0"/>
    <x v="0"/>
  </r>
  <r>
    <x v="0"/>
    <x v="10"/>
    <x v="10"/>
    <x v="182"/>
    <x v="0"/>
    <n v="6.6"/>
    <n v="59.4"/>
    <n v="66"/>
    <n v="1"/>
    <e v="#N/A"/>
    <e v="#N/A"/>
    <n v="0"/>
    <x v="0"/>
    <x v="0"/>
    <x v="0"/>
    <x v="0"/>
    <x v="0"/>
    <x v="0"/>
    <x v="0"/>
    <x v="0"/>
    <x v="0"/>
    <x v="0"/>
  </r>
  <r>
    <x v="0"/>
    <x v="10"/>
    <x v="11"/>
    <x v="52"/>
    <x v="0"/>
    <n v="2537.75"/>
    <n v="2839.75"/>
    <n v="5377.5"/>
    <n v="39"/>
    <n v="0"/>
    <n v="0"/>
    <n v="0"/>
    <x v="0"/>
    <x v="0"/>
    <x v="0"/>
    <x v="0"/>
    <x v="0"/>
    <x v="0"/>
    <x v="0"/>
    <x v="0"/>
    <x v="0"/>
    <x v="0"/>
  </r>
  <r>
    <x v="0"/>
    <x v="10"/>
    <x v="12"/>
    <x v="53"/>
    <x v="0"/>
    <n v="41462.21"/>
    <n v="12349.59"/>
    <n v="53811.8"/>
    <n v="204"/>
    <n v="0"/>
    <n v="0"/>
    <n v="0"/>
    <x v="0"/>
    <x v="0"/>
    <x v="0"/>
    <x v="0"/>
    <x v="0"/>
    <x v="0"/>
    <x v="0"/>
    <x v="0"/>
    <x v="0"/>
    <x v="0"/>
  </r>
  <r>
    <x v="0"/>
    <x v="10"/>
    <x v="12"/>
    <x v="55"/>
    <x v="0"/>
    <n v="30483.86"/>
    <n v="6809.74"/>
    <n v="37293.599999999999"/>
    <n v="140"/>
    <n v="0"/>
    <n v="0"/>
    <n v="0"/>
    <x v="0"/>
    <x v="0"/>
    <x v="0"/>
    <x v="0"/>
    <x v="0"/>
    <x v="0"/>
    <x v="0"/>
    <x v="0"/>
    <x v="0"/>
    <x v="0"/>
  </r>
  <r>
    <x v="0"/>
    <x v="10"/>
    <x v="12"/>
    <x v="170"/>
    <x v="0"/>
    <n v="11863.5"/>
    <n v="6246.5"/>
    <n v="18110"/>
    <n v="151"/>
    <e v="#N/A"/>
    <e v="#N/A"/>
    <n v="0"/>
    <x v="0"/>
    <x v="0"/>
    <x v="0"/>
    <x v="0"/>
    <x v="0"/>
    <x v="0"/>
    <x v="0"/>
    <x v="0"/>
    <x v="0"/>
    <x v="0"/>
  </r>
  <r>
    <x v="0"/>
    <x v="10"/>
    <x v="13"/>
    <x v="56"/>
    <x v="0"/>
    <n v="7019.5"/>
    <n v="175.5"/>
    <n v="7195"/>
    <n v="39"/>
    <n v="0"/>
    <n v="0"/>
    <n v="0"/>
    <x v="0"/>
    <x v="0"/>
    <x v="0"/>
    <x v="0"/>
    <x v="0"/>
    <x v="0"/>
    <x v="0"/>
    <x v="0"/>
    <x v="0"/>
    <x v="0"/>
  </r>
  <r>
    <x v="0"/>
    <x v="10"/>
    <x v="13"/>
    <x v="57"/>
    <x v="0"/>
    <n v="4521.7"/>
    <n v="1861.3"/>
    <n v="6383"/>
    <n v="107"/>
    <n v="24273"/>
    <n v="242730"/>
    <n v="0.26"/>
    <x v="0"/>
    <x v="0"/>
    <x v="0"/>
    <x v="0"/>
    <x v="0"/>
    <x v="0"/>
    <x v="0"/>
    <x v="0"/>
    <x v="0"/>
    <x v="0"/>
  </r>
  <r>
    <x v="0"/>
    <x v="10"/>
    <x v="13"/>
    <x v="58"/>
    <x v="0"/>
    <n v="8735"/>
    <n v="5475"/>
    <n v="14210"/>
    <n v="129"/>
    <n v="0"/>
    <n v="0"/>
    <n v="0"/>
    <x v="0"/>
    <x v="0"/>
    <x v="0"/>
    <x v="0"/>
    <x v="0"/>
    <x v="0"/>
    <x v="0"/>
    <x v="0"/>
    <x v="0"/>
    <x v="0"/>
  </r>
  <r>
    <x v="0"/>
    <x v="10"/>
    <x v="13"/>
    <x v="162"/>
    <x v="0"/>
    <n v="633"/>
    <n v="132"/>
    <n v="765"/>
    <n v="4"/>
    <e v="#N/A"/>
    <e v="#N/A"/>
    <n v="0"/>
    <x v="0"/>
    <x v="0"/>
    <x v="0"/>
    <x v="0"/>
    <x v="0"/>
    <x v="0"/>
    <x v="0"/>
    <x v="0"/>
    <x v="0"/>
    <x v="0"/>
  </r>
  <r>
    <x v="0"/>
    <x v="10"/>
    <x v="34"/>
    <x v="129"/>
    <x v="0"/>
    <n v="395.6"/>
    <n v="316.39999999999998"/>
    <n v="712"/>
    <n v="7"/>
    <e v="#N/A"/>
    <e v="#N/A"/>
    <n v="0"/>
    <x v="0"/>
    <x v="0"/>
    <x v="0"/>
    <x v="0"/>
    <x v="0"/>
    <x v="0"/>
    <x v="0"/>
    <x v="0"/>
    <x v="0"/>
    <x v="0"/>
  </r>
  <r>
    <x v="0"/>
    <x v="10"/>
    <x v="14"/>
    <x v="130"/>
    <x v="0"/>
    <n v="7614.65"/>
    <n v="25265.85"/>
    <n v="32880.5"/>
    <n v="591"/>
    <e v="#N/A"/>
    <e v="#N/A"/>
    <n v="0"/>
    <x v="0"/>
    <x v="0"/>
    <x v="0"/>
    <x v="0"/>
    <x v="0"/>
    <x v="0"/>
    <x v="0"/>
    <x v="0"/>
    <x v="0"/>
    <x v="0"/>
  </r>
  <r>
    <x v="0"/>
    <x v="10"/>
    <x v="15"/>
    <x v="163"/>
    <x v="0"/>
    <n v="3736.63"/>
    <n v="843.37"/>
    <n v="4580"/>
    <n v="31"/>
    <e v="#N/A"/>
    <e v="#N/A"/>
    <n v="0"/>
    <x v="0"/>
    <x v="0"/>
    <x v="0"/>
    <x v="0"/>
    <x v="0"/>
    <x v="0"/>
    <x v="0"/>
    <x v="0"/>
    <x v="0"/>
    <x v="0"/>
  </r>
  <r>
    <x v="0"/>
    <x v="10"/>
    <x v="16"/>
    <x v="61"/>
    <x v="0"/>
    <n v="3078.63"/>
    <n v="735.12"/>
    <n v="3813.75"/>
    <n v="30"/>
    <n v="0"/>
    <n v="0"/>
    <n v="0"/>
    <x v="0"/>
    <x v="0"/>
    <x v="0"/>
    <x v="0"/>
    <x v="0"/>
    <x v="0"/>
    <x v="0"/>
    <x v="0"/>
    <x v="0"/>
    <x v="0"/>
  </r>
  <r>
    <x v="0"/>
    <x v="10"/>
    <x v="17"/>
    <x v="62"/>
    <x v="0"/>
    <n v="16857.91"/>
    <n v="10628.34"/>
    <n v="27486.25"/>
    <n v="194"/>
    <n v="0"/>
    <n v="0"/>
    <n v="0"/>
    <x v="0"/>
    <x v="0"/>
    <x v="0"/>
    <x v="0"/>
    <x v="0"/>
    <x v="0"/>
    <x v="0"/>
    <x v="0"/>
    <x v="0"/>
    <x v="0"/>
  </r>
  <r>
    <x v="0"/>
    <x v="10"/>
    <x v="17"/>
    <x v="63"/>
    <x v="0"/>
    <n v="2697.25"/>
    <n v="1657.75"/>
    <n v="4355"/>
    <n v="41"/>
    <n v="0"/>
    <n v="0"/>
    <n v="0"/>
    <x v="0"/>
    <x v="0"/>
    <x v="0"/>
    <x v="0"/>
    <x v="0"/>
    <x v="0"/>
    <x v="0"/>
    <x v="0"/>
    <x v="0"/>
    <x v="0"/>
  </r>
  <r>
    <x v="0"/>
    <x v="10"/>
    <x v="18"/>
    <x v="64"/>
    <x v="0"/>
    <n v="8975.85"/>
    <n v="17389.650000000001"/>
    <n v="26365.5"/>
    <n v="429"/>
    <n v="22723"/>
    <n v="159061"/>
    <n v="1.1599999999999999"/>
    <x v="0"/>
    <x v="0"/>
    <x v="0"/>
    <x v="0"/>
    <x v="0"/>
    <x v="0"/>
    <x v="0"/>
    <x v="0"/>
    <x v="0"/>
    <x v="0"/>
  </r>
  <r>
    <x v="0"/>
    <x v="10"/>
    <x v="18"/>
    <x v="65"/>
    <x v="0"/>
    <n v="1141"/>
    <n v="1404"/>
    <n v="2545"/>
    <n v="15"/>
    <n v="0"/>
    <n v="0"/>
    <n v="0"/>
    <x v="0"/>
    <x v="0"/>
    <x v="0"/>
    <x v="0"/>
    <x v="0"/>
    <x v="0"/>
    <x v="0"/>
    <x v="0"/>
    <x v="0"/>
    <x v="0"/>
  </r>
  <r>
    <x v="0"/>
    <x v="10"/>
    <x v="18"/>
    <x v="164"/>
    <x v="0"/>
    <n v="10861.5"/>
    <n v="25531.5"/>
    <n v="36393"/>
    <n v="293"/>
    <e v="#N/A"/>
    <e v="#N/A"/>
    <n v="0"/>
    <x v="0"/>
    <x v="0"/>
    <x v="0"/>
    <x v="0"/>
    <x v="0"/>
    <x v="0"/>
    <x v="0"/>
    <x v="0"/>
    <x v="0"/>
    <x v="0"/>
  </r>
  <r>
    <x v="0"/>
    <x v="10"/>
    <x v="19"/>
    <x v="66"/>
    <x v="0"/>
    <n v="7435"/>
    <n v="4097.5"/>
    <n v="11532.5"/>
    <n v="78"/>
    <n v="0"/>
    <n v="0"/>
    <n v="0"/>
    <x v="0"/>
    <x v="0"/>
    <x v="0"/>
    <x v="0"/>
    <x v="0"/>
    <x v="0"/>
    <x v="0"/>
    <x v="0"/>
    <x v="0"/>
    <x v="0"/>
  </r>
  <r>
    <x v="0"/>
    <x v="10"/>
    <x v="20"/>
    <x v="67"/>
    <x v="0"/>
    <n v="22095.759999999998"/>
    <n v="8094.24"/>
    <n v="30190"/>
    <n v="211"/>
    <n v="0"/>
    <n v="0"/>
    <n v="0"/>
    <x v="0"/>
    <x v="0"/>
    <x v="0"/>
    <x v="0"/>
    <x v="0"/>
    <x v="0"/>
    <x v="0"/>
    <x v="0"/>
    <x v="0"/>
    <x v="0"/>
  </r>
  <r>
    <x v="0"/>
    <x v="10"/>
    <x v="20"/>
    <x v="68"/>
    <x v="0"/>
    <n v="35930.65"/>
    <n v="13581.85"/>
    <n v="49512.5"/>
    <n v="318"/>
    <n v="0"/>
    <n v="0"/>
    <n v="0"/>
    <x v="0"/>
    <x v="0"/>
    <x v="0"/>
    <x v="0"/>
    <x v="0"/>
    <x v="0"/>
    <x v="0"/>
    <x v="0"/>
    <x v="0"/>
    <x v="0"/>
  </r>
  <r>
    <x v="0"/>
    <x v="10"/>
    <x v="21"/>
    <x v="70"/>
    <x v="0"/>
    <n v="15615.6"/>
    <n v="5570.4"/>
    <n v="21186"/>
    <n v="195"/>
    <n v="62000"/>
    <n v="620000"/>
    <n v="0.34"/>
    <x v="0"/>
    <x v="0"/>
    <x v="0"/>
    <x v="0"/>
    <x v="0"/>
    <x v="0"/>
    <x v="0"/>
    <x v="0"/>
    <x v="0"/>
    <x v="0"/>
  </r>
  <r>
    <x v="0"/>
    <x v="10"/>
    <x v="21"/>
    <x v="71"/>
    <x v="0"/>
    <n v="22294.2"/>
    <n v="14840.8"/>
    <n v="37135"/>
    <n v="327"/>
    <n v="50623"/>
    <n v="506230"/>
    <n v="0.73"/>
    <x v="0"/>
    <x v="0"/>
    <x v="0"/>
    <x v="0"/>
    <x v="0"/>
    <x v="0"/>
    <x v="0"/>
    <x v="0"/>
    <x v="0"/>
    <x v="0"/>
  </r>
  <r>
    <x v="0"/>
    <x v="10"/>
    <x v="21"/>
    <x v="72"/>
    <x v="0"/>
    <n v="17093.7"/>
    <n v="17617.3"/>
    <n v="34711"/>
    <n v="312"/>
    <n v="29977"/>
    <n v="299770"/>
    <n v="1.1599999999999999"/>
    <x v="0"/>
    <x v="0"/>
    <x v="0"/>
    <x v="0"/>
    <x v="0"/>
    <x v="0"/>
    <x v="0"/>
    <x v="0"/>
    <x v="0"/>
    <x v="0"/>
  </r>
  <r>
    <x v="0"/>
    <x v="10"/>
    <x v="21"/>
    <x v="73"/>
    <x v="0"/>
    <n v="10660.21"/>
    <n v="9460.7900000000009"/>
    <n v="20121"/>
    <n v="268"/>
    <n v="27900"/>
    <n v="279000"/>
    <n v="0.72"/>
    <x v="0"/>
    <x v="0"/>
    <x v="0"/>
    <x v="0"/>
    <x v="0"/>
    <x v="0"/>
    <x v="0"/>
    <x v="0"/>
    <x v="0"/>
    <x v="0"/>
  </r>
  <r>
    <x v="0"/>
    <x v="10"/>
    <x v="21"/>
    <x v="137"/>
    <x v="0"/>
    <n v="8306.68"/>
    <n v="7369.07"/>
    <n v="15675.75"/>
    <n v="208"/>
    <e v="#N/A"/>
    <e v="#N/A"/>
    <n v="0"/>
    <x v="0"/>
    <x v="0"/>
    <x v="0"/>
    <x v="0"/>
    <x v="0"/>
    <x v="0"/>
    <x v="0"/>
    <x v="0"/>
    <x v="0"/>
    <x v="0"/>
  </r>
  <r>
    <x v="0"/>
    <x v="10"/>
    <x v="21"/>
    <x v="142"/>
    <x v="0"/>
    <n v="3661"/>
    <n v="1800"/>
    <n v="5461"/>
    <n v="50"/>
    <e v="#N/A"/>
    <e v="#N/A"/>
    <n v="0"/>
    <x v="0"/>
    <x v="0"/>
    <x v="0"/>
    <x v="0"/>
    <x v="0"/>
    <x v="0"/>
    <x v="0"/>
    <x v="0"/>
    <x v="0"/>
    <x v="0"/>
  </r>
  <r>
    <x v="0"/>
    <x v="10"/>
    <x v="22"/>
    <x v="74"/>
    <x v="0"/>
    <n v="1909.25"/>
    <n v="1376.75"/>
    <n v="3286"/>
    <n v="44"/>
    <n v="13423"/>
    <n v="134230"/>
    <n v="0.24"/>
    <x v="0"/>
    <x v="0"/>
    <x v="0"/>
    <x v="0"/>
    <x v="0"/>
    <x v="0"/>
    <x v="0"/>
    <x v="0"/>
    <x v="0"/>
    <x v="0"/>
  </r>
  <r>
    <x v="0"/>
    <x v="10"/>
    <x v="22"/>
    <x v="75"/>
    <x v="0"/>
    <n v="1409.1"/>
    <n v="839.4"/>
    <n v="2248.5"/>
    <n v="30"/>
    <n v="14477"/>
    <n v="144770"/>
    <n v="0.16"/>
    <x v="0"/>
    <x v="0"/>
    <x v="0"/>
    <x v="0"/>
    <x v="0"/>
    <x v="0"/>
    <x v="0"/>
    <x v="0"/>
    <x v="0"/>
    <x v="0"/>
  </r>
  <r>
    <x v="0"/>
    <x v="10"/>
    <x v="22"/>
    <x v="72"/>
    <x v="0"/>
    <n v="168"/>
    <n v="0"/>
    <n v="168"/>
    <n v="1"/>
    <n v="29977"/>
    <n v="299770"/>
    <n v="0.01"/>
    <x v="0"/>
    <x v="0"/>
    <x v="0"/>
    <x v="0"/>
    <x v="0"/>
    <x v="0"/>
    <x v="0"/>
    <x v="0"/>
    <x v="0"/>
    <x v="0"/>
  </r>
  <r>
    <x v="0"/>
    <x v="10"/>
    <x v="22"/>
    <x v="73"/>
    <x v="0"/>
    <n v="268.5"/>
    <n v="66"/>
    <n v="334.5"/>
    <n v="3"/>
    <n v="27900"/>
    <n v="279000"/>
    <n v="0.01"/>
    <x v="0"/>
    <x v="0"/>
    <x v="0"/>
    <x v="0"/>
    <x v="0"/>
    <x v="0"/>
    <x v="0"/>
    <x v="0"/>
    <x v="0"/>
    <x v="0"/>
  </r>
  <r>
    <x v="0"/>
    <x v="10"/>
    <x v="22"/>
    <x v="183"/>
    <x v="0"/>
    <n v="84"/>
    <n v="0"/>
    <n v="84"/>
    <n v="1"/>
    <e v="#N/A"/>
    <e v="#N/A"/>
    <n v="0"/>
    <x v="0"/>
    <x v="0"/>
    <x v="0"/>
    <x v="0"/>
    <x v="0"/>
    <x v="0"/>
    <x v="0"/>
    <x v="0"/>
    <x v="0"/>
    <x v="0"/>
  </r>
  <r>
    <x v="0"/>
    <x v="10"/>
    <x v="22"/>
    <x v="121"/>
    <x v="0"/>
    <n v="1539.4"/>
    <n v="578.6"/>
    <n v="2118"/>
    <n v="28"/>
    <e v="#N/A"/>
    <e v="#N/A"/>
    <n v="0"/>
    <x v="0"/>
    <x v="0"/>
    <x v="0"/>
    <x v="0"/>
    <x v="0"/>
    <x v="0"/>
    <x v="0"/>
    <x v="0"/>
    <x v="0"/>
    <x v="0"/>
  </r>
  <r>
    <x v="0"/>
    <x v="10"/>
    <x v="22"/>
    <x v="137"/>
    <x v="0"/>
    <n v="176.25"/>
    <n v="46.75"/>
    <n v="223"/>
    <n v="3"/>
    <e v="#N/A"/>
    <e v="#N/A"/>
    <n v="0"/>
    <x v="0"/>
    <x v="0"/>
    <x v="0"/>
    <x v="0"/>
    <x v="0"/>
    <x v="0"/>
    <x v="0"/>
    <x v="0"/>
    <x v="0"/>
    <x v="0"/>
  </r>
  <r>
    <x v="0"/>
    <x v="10"/>
    <x v="23"/>
    <x v="77"/>
    <x v="0"/>
    <n v="0"/>
    <n v="0"/>
    <n v="0"/>
    <n v="0"/>
    <n v="0"/>
    <n v="0"/>
    <n v="0"/>
    <x v="0"/>
    <x v="0"/>
    <x v="0"/>
    <x v="0"/>
    <x v="0"/>
    <x v="0"/>
    <x v="0"/>
    <x v="0"/>
    <x v="0"/>
    <x v="0"/>
  </r>
  <r>
    <x v="0"/>
    <x v="10"/>
    <x v="24"/>
    <x v="78"/>
    <x v="0"/>
    <n v="23214.1"/>
    <n v="10437.9"/>
    <n v="33652"/>
    <n v="368"/>
    <n v="20677"/>
    <n v="144739"/>
    <n v="1.63"/>
    <x v="0"/>
    <x v="0"/>
    <x v="0"/>
    <x v="0"/>
    <x v="0"/>
    <x v="0"/>
    <x v="0"/>
    <x v="0"/>
    <x v="0"/>
    <x v="0"/>
  </r>
  <r>
    <x v="0"/>
    <x v="10"/>
    <x v="24"/>
    <x v="79"/>
    <x v="0"/>
    <n v="12"/>
    <n v="48"/>
    <n v="60"/>
    <n v="1"/>
    <n v="20150"/>
    <n v="141050"/>
    <n v="0"/>
    <x v="0"/>
    <x v="0"/>
    <x v="0"/>
    <x v="0"/>
    <x v="0"/>
    <x v="0"/>
    <x v="0"/>
    <x v="0"/>
    <x v="0"/>
    <x v="0"/>
  </r>
  <r>
    <x v="0"/>
    <x v="10"/>
    <x v="24"/>
    <x v="81"/>
    <x v="0"/>
    <n v="259.8"/>
    <n v="118.2"/>
    <n v="378"/>
    <n v="4"/>
    <n v="18600"/>
    <n v="130200"/>
    <n v="0.02"/>
    <x v="0"/>
    <x v="0"/>
    <x v="0"/>
    <x v="0"/>
    <x v="0"/>
    <x v="0"/>
    <x v="0"/>
    <x v="0"/>
    <x v="0"/>
    <x v="0"/>
  </r>
  <r>
    <x v="0"/>
    <x v="10"/>
    <x v="24"/>
    <x v="82"/>
    <x v="0"/>
    <n v="21347.95"/>
    <n v="7222.55"/>
    <n v="28570.5"/>
    <n v="296"/>
    <n v="18600"/>
    <n v="130200"/>
    <n v="1.54"/>
    <x v="0"/>
    <x v="0"/>
    <x v="0"/>
    <x v="0"/>
    <x v="0"/>
    <x v="0"/>
    <x v="0"/>
    <x v="0"/>
    <x v="0"/>
    <x v="0"/>
  </r>
  <r>
    <x v="0"/>
    <x v="10"/>
    <x v="24"/>
    <x v="122"/>
    <x v="0"/>
    <n v="120"/>
    <n v="0"/>
    <n v="120"/>
    <n v="1"/>
    <e v="#N/A"/>
    <e v="#N/A"/>
    <n v="0"/>
    <x v="0"/>
    <x v="0"/>
    <x v="0"/>
    <x v="0"/>
    <x v="0"/>
    <x v="0"/>
    <x v="0"/>
    <x v="0"/>
    <x v="0"/>
    <x v="0"/>
  </r>
  <r>
    <x v="0"/>
    <x v="10"/>
    <x v="24"/>
    <x v="184"/>
    <x v="0"/>
    <n v="668.76"/>
    <n v="343.74"/>
    <n v="1012.5"/>
    <n v="7"/>
    <e v="#N/A"/>
    <e v="#N/A"/>
    <n v="0"/>
    <x v="0"/>
    <x v="0"/>
    <x v="0"/>
    <x v="0"/>
    <x v="0"/>
    <x v="0"/>
    <x v="0"/>
    <x v="0"/>
    <x v="0"/>
    <x v="0"/>
  </r>
  <r>
    <x v="0"/>
    <x v="10"/>
    <x v="24"/>
    <x v="131"/>
    <x v="0"/>
    <n v="5276.15"/>
    <n v="2425.85"/>
    <n v="7702"/>
    <n v="84"/>
    <e v="#N/A"/>
    <e v="#N/A"/>
    <n v="0"/>
    <x v="0"/>
    <x v="0"/>
    <x v="0"/>
    <x v="0"/>
    <x v="0"/>
    <x v="0"/>
    <x v="0"/>
    <x v="0"/>
    <x v="0"/>
    <x v="0"/>
  </r>
  <r>
    <x v="0"/>
    <x v="10"/>
    <x v="24"/>
    <x v="86"/>
    <x v="0"/>
    <n v="4732.1000000000004"/>
    <n v="3144.9"/>
    <n v="7877"/>
    <n v="108"/>
    <n v="15500"/>
    <n v="108500"/>
    <n v="0.51"/>
    <x v="0"/>
    <x v="0"/>
    <x v="0"/>
    <x v="0"/>
    <x v="0"/>
    <x v="0"/>
    <x v="0"/>
    <x v="0"/>
    <x v="0"/>
    <x v="0"/>
  </r>
  <r>
    <x v="0"/>
    <x v="10"/>
    <x v="24"/>
    <x v="165"/>
    <x v="0"/>
    <n v="84"/>
    <n v="0"/>
    <n v="84"/>
    <n v="1"/>
    <e v="#N/A"/>
    <e v="#N/A"/>
    <n v="0"/>
    <x v="0"/>
    <x v="0"/>
    <x v="0"/>
    <x v="0"/>
    <x v="0"/>
    <x v="0"/>
    <x v="0"/>
    <x v="0"/>
    <x v="0"/>
    <x v="0"/>
  </r>
  <r>
    <x v="0"/>
    <x v="10"/>
    <x v="24"/>
    <x v="185"/>
    <x v="0"/>
    <n v="7247.85"/>
    <n v="2295.15"/>
    <n v="9543"/>
    <n v="98"/>
    <e v="#N/A"/>
    <e v="#N/A"/>
    <n v="0"/>
    <x v="0"/>
    <x v="0"/>
    <x v="0"/>
    <x v="0"/>
    <x v="0"/>
    <x v="0"/>
    <x v="0"/>
    <x v="0"/>
    <x v="0"/>
    <x v="0"/>
  </r>
  <r>
    <x v="0"/>
    <x v="10"/>
    <x v="24"/>
    <x v="178"/>
    <x v="0"/>
    <n v="12583.25"/>
    <n v="4578.75"/>
    <n v="17162"/>
    <n v="178"/>
    <e v="#N/A"/>
    <e v="#N/A"/>
    <n v="0"/>
    <x v="0"/>
    <x v="0"/>
    <x v="0"/>
    <x v="0"/>
    <x v="0"/>
    <x v="0"/>
    <x v="0"/>
    <x v="0"/>
    <x v="0"/>
    <x v="0"/>
  </r>
  <r>
    <x v="0"/>
    <x v="10"/>
    <x v="26"/>
    <x v="87"/>
    <x v="0"/>
    <n v="260.25"/>
    <n v="46.75"/>
    <n v="307"/>
    <n v="4"/>
    <n v="4650"/>
    <n v="32550"/>
    <n v="7.0000000000000007E-2"/>
    <x v="0"/>
    <x v="0"/>
    <x v="0"/>
    <x v="0"/>
    <x v="0"/>
    <x v="0"/>
    <x v="0"/>
    <x v="0"/>
    <x v="0"/>
    <x v="0"/>
  </r>
  <r>
    <x v="0"/>
    <x v="10"/>
    <x v="26"/>
    <x v="88"/>
    <x v="0"/>
    <n v="84"/>
    <n v="0"/>
    <n v="84"/>
    <n v="1"/>
    <n v="4650"/>
    <n v="32550"/>
    <n v="0.02"/>
    <x v="0"/>
    <x v="0"/>
    <x v="0"/>
    <x v="0"/>
    <x v="0"/>
    <x v="0"/>
    <x v="0"/>
    <x v="0"/>
    <x v="0"/>
    <x v="0"/>
  </r>
  <r>
    <x v="0"/>
    <x v="10"/>
    <x v="27"/>
    <x v="89"/>
    <x v="0"/>
    <n v="35"/>
    <n v="0"/>
    <n v="35"/>
    <n v="1"/>
    <n v="6727"/>
    <n v="47089"/>
    <n v="0.01"/>
    <x v="0"/>
    <x v="0"/>
    <x v="0"/>
    <x v="0"/>
    <x v="0"/>
    <x v="0"/>
    <x v="0"/>
    <x v="0"/>
    <x v="0"/>
    <x v="0"/>
  </r>
  <r>
    <x v="0"/>
    <x v="10"/>
    <x v="27"/>
    <x v="90"/>
    <x v="0"/>
    <n v="245"/>
    <n v="0"/>
    <n v="245"/>
    <n v="7"/>
    <n v="6727"/>
    <n v="47089"/>
    <n v="0.04"/>
    <x v="0"/>
    <x v="0"/>
    <x v="0"/>
    <x v="0"/>
    <x v="0"/>
    <x v="0"/>
    <x v="0"/>
    <x v="0"/>
    <x v="0"/>
    <x v="0"/>
  </r>
  <r>
    <x v="0"/>
    <x v="10"/>
    <x v="27"/>
    <x v="91"/>
    <x v="0"/>
    <n v="175"/>
    <n v="0"/>
    <n v="175"/>
    <n v="5"/>
    <n v="6727"/>
    <n v="47089"/>
    <n v="0.03"/>
    <x v="0"/>
    <x v="0"/>
    <x v="0"/>
    <x v="0"/>
    <x v="0"/>
    <x v="0"/>
    <x v="0"/>
    <x v="0"/>
    <x v="0"/>
    <x v="0"/>
  </r>
  <r>
    <x v="0"/>
    <x v="10"/>
    <x v="28"/>
    <x v="92"/>
    <x v="0"/>
    <n v="5065.38"/>
    <n v="2294.62"/>
    <n v="7360"/>
    <n v="66"/>
    <n v="0"/>
    <n v="0"/>
    <n v="0"/>
    <x v="0"/>
    <x v="0"/>
    <x v="0"/>
    <x v="0"/>
    <x v="0"/>
    <x v="0"/>
    <x v="0"/>
    <x v="0"/>
    <x v="0"/>
    <x v="0"/>
  </r>
  <r>
    <x v="0"/>
    <x v="10"/>
    <x v="36"/>
    <x v="186"/>
    <x v="0"/>
    <n v="519.6"/>
    <n v="117.4"/>
    <n v="637"/>
    <n v="8"/>
    <e v="#N/A"/>
    <e v="#N/A"/>
    <n v="0"/>
    <x v="0"/>
    <x v="0"/>
    <x v="0"/>
    <x v="0"/>
    <x v="0"/>
    <x v="0"/>
    <x v="0"/>
    <x v="0"/>
    <x v="0"/>
    <x v="0"/>
  </r>
  <r>
    <x v="0"/>
    <x v="10"/>
    <x v="29"/>
    <x v="93"/>
    <x v="0"/>
    <n v="20603.63"/>
    <n v="8058.87"/>
    <n v="28662.5"/>
    <n v="159"/>
    <n v="0"/>
    <n v="0"/>
    <n v="0"/>
    <x v="0"/>
    <x v="0"/>
    <x v="0"/>
    <x v="0"/>
    <x v="0"/>
    <x v="0"/>
    <x v="0"/>
    <x v="0"/>
    <x v="0"/>
    <x v="0"/>
  </r>
  <r>
    <x v="0"/>
    <x v="10"/>
    <x v="29"/>
    <x v="94"/>
    <x v="0"/>
    <n v="15443.75"/>
    <n v="6338.75"/>
    <n v="21782.5"/>
    <n v="140"/>
    <n v="0"/>
    <n v="0"/>
    <n v="0"/>
    <x v="0"/>
    <x v="0"/>
    <x v="0"/>
    <x v="0"/>
    <x v="0"/>
    <x v="0"/>
    <x v="0"/>
    <x v="0"/>
    <x v="0"/>
    <x v="0"/>
  </r>
  <r>
    <x v="0"/>
    <x v="10"/>
    <x v="29"/>
    <x v="95"/>
    <x v="0"/>
    <n v="21920.880000000001"/>
    <n v="10781.62"/>
    <n v="32702.5"/>
    <n v="206"/>
    <n v="0"/>
    <n v="0"/>
    <n v="0"/>
    <x v="0"/>
    <x v="0"/>
    <x v="0"/>
    <x v="0"/>
    <x v="0"/>
    <x v="0"/>
    <x v="0"/>
    <x v="0"/>
    <x v="0"/>
    <x v="0"/>
  </r>
  <r>
    <x v="0"/>
    <x v="10"/>
    <x v="29"/>
    <x v="124"/>
    <x v="0"/>
    <n v="14279.7"/>
    <n v="14134.3"/>
    <n v="28414"/>
    <n v="477"/>
    <e v="#N/A"/>
    <e v="#N/A"/>
    <n v="0"/>
    <x v="0"/>
    <x v="0"/>
    <x v="0"/>
    <x v="0"/>
    <x v="0"/>
    <x v="0"/>
    <x v="0"/>
    <x v="0"/>
    <x v="0"/>
    <x v="0"/>
  </r>
  <r>
    <x v="0"/>
    <x v="10"/>
    <x v="29"/>
    <x v="96"/>
    <x v="0"/>
    <n v="17390.52"/>
    <n v="10686.98"/>
    <n v="28077.5"/>
    <n v="215"/>
    <n v="0"/>
    <n v="0"/>
    <n v="0"/>
    <x v="0"/>
    <x v="0"/>
    <x v="0"/>
    <x v="0"/>
    <x v="0"/>
    <x v="0"/>
    <x v="0"/>
    <x v="0"/>
    <x v="0"/>
    <x v="0"/>
  </r>
  <r>
    <x v="0"/>
    <x v="10"/>
    <x v="29"/>
    <x v="97"/>
    <x v="0"/>
    <n v="11577.2"/>
    <n v="10578.8"/>
    <n v="22156"/>
    <n v="383"/>
    <n v="17577"/>
    <n v="175770"/>
    <n v="1.26"/>
    <x v="0"/>
    <x v="0"/>
    <x v="0"/>
    <x v="0"/>
    <x v="0"/>
    <x v="0"/>
    <x v="0"/>
    <x v="0"/>
    <x v="0"/>
    <x v="0"/>
  </r>
  <r>
    <x v="0"/>
    <x v="10"/>
    <x v="30"/>
    <x v="99"/>
    <x v="0"/>
    <n v="2411.9"/>
    <n v="10970.4"/>
    <n v="13382.3"/>
    <n v="340"/>
    <n v="16027"/>
    <n v="112189"/>
    <n v="0.83"/>
    <x v="0"/>
    <x v="0"/>
    <x v="0"/>
    <x v="0"/>
    <x v="0"/>
    <x v="0"/>
    <x v="0"/>
    <x v="0"/>
    <x v="0"/>
    <x v="0"/>
  </r>
  <r>
    <x v="0"/>
    <x v="10"/>
    <x v="30"/>
    <x v="100"/>
    <x v="0"/>
    <n v="2256.4899999999998"/>
    <n v="6704.91"/>
    <n v="8961.4"/>
    <n v="226"/>
    <n v="14477"/>
    <n v="101339"/>
    <n v="0.62"/>
    <x v="0"/>
    <x v="0"/>
    <x v="0"/>
    <x v="0"/>
    <x v="0"/>
    <x v="0"/>
    <x v="0"/>
    <x v="0"/>
    <x v="0"/>
    <x v="0"/>
  </r>
  <r>
    <x v="0"/>
    <x v="10"/>
    <x v="30"/>
    <x v="101"/>
    <x v="0"/>
    <n v="1126.05"/>
    <n v="4050.7"/>
    <n v="5176.75"/>
    <n v="148"/>
    <n v="10323"/>
    <n v="72261"/>
    <n v="0.5"/>
    <x v="0"/>
    <x v="0"/>
    <x v="0"/>
    <x v="0"/>
    <x v="0"/>
    <x v="0"/>
    <x v="0"/>
    <x v="0"/>
    <x v="0"/>
    <x v="0"/>
  </r>
  <r>
    <x v="0"/>
    <x v="10"/>
    <x v="30"/>
    <x v="102"/>
    <x v="0"/>
    <n v="1056.7"/>
    <n v="4326.95"/>
    <n v="5383.65"/>
    <n v="75"/>
    <n v="0"/>
    <n v="0"/>
    <n v="0"/>
    <x v="0"/>
    <x v="0"/>
    <x v="0"/>
    <x v="0"/>
    <x v="0"/>
    <x v="0"/>
    <x v="0"/>
    <x v="0"/>
    <x v="0"/>
    <x v="0"/>
  </r>
  <r>
    <x v="0"/>
    <x v="10"/>
    <x v="30"/>
    <x v="103"/>
    <x v="0"/>
    <n v="569.16999999999996"/>
    <n v="2154.08"/>
    <n v="2723.25"/>
    <n v="54"/>
    <n v="0"/>
    <n v="0"/>
    <n v="0"/>
    <x v="0"/>
    <x v="0"/>
    <x v="0"/>
    <x v="0"/>
    <x v="0"/>
    <x v="0"/>
    <x v="0"/>
    <x v="0"/>
    <x v="0"/>
    <x v="0"/>
  </r>
  <r>
    <x v="0"/>
    <x v="10"/>
    <x v="30"/>
    <x v="105"/>
    <x v="0"/>
    <n v="101.8"/>
    <n v="207"/>
    <n v="308.8"/>
    <n v="3"/>
    <n v="0"/>
    <n v="0"/>
    <n v="0"/>
    <x v="0"/>
    <x v="0"/>
    <x v="0"/>
    <x v="0"/>
    <x v="0"/>
    <x v="0"/>
    <x v="0"/>
    <x v="0"/>
    <x v="0"/>
    <x v="0"/>
  </r>
  <r>
    <x v="0"/>
    <x v="10"/>
    <x v="30"/>
    <x v="106"/>
    <x v="0"/>
    <n v="1198.77"/>
    <n v="1855.08"/>
    <n v="3053.85"/>
    <n v="106"/>
    <n v="17050"/>
    <n v="119350"/>
    <n v="0.18"/>
    <x v="0"/>
    <x v="0"/>
    <x v="0"/>
    <x v="0"/>
    <x v="0"/>
    <x v="0"/>
    <x v="0"/>
    <x v="0"/>
    <x v="0"/>
    <x v="0"/>
  </r>
  <r>
    <x v="0"/>
    <x v="10"/>
    <x v="30"/>
    <x v="171"/>
    <x v="0"/>
    <n v="1709.56"/>
    <n v="5922.49"/>
    <n v="7632.0499999999993"/>
    <n v="352"/>
    <e v="#N/A"/>
    <e v="#N/A"/>
    <n v="0"/>
    <x v="0"/>
    <x v="0"/>
    <x v="0"/>
    <x v="0"/>
    <x v="0"/>
    <x v="0"/>
    <x v="0"/>
    <x v="0"/>
    <x v="0"/>
    <x v="0"/>
  </r>
  <r>
    <x v="0"/>
    <x v="10"/>
    <x v="31"/>
    <x v="107"/>
    <x v="0"/>
    <n v="27298.38"/>
    <n v="9034.1200000000008"/>
    <n v="36332.5"/>
    <n v="230"/>
    <n v="0"/>
    <n v="0"/>
    <n v="0"/>
    <x v="0"/>
    <x v="0"/>
    <x v="0"/>
    <x v="0"/>
    <x v="0"/>
    <x v="0"/>
    <x v="0"/>
    <x v="0"/>
    <x v="0"/>
    <x v="0"/>
  </r>
  <r>
    <x v="0"/>
    <x v="10"/>
    <x v="31"/>
    <x v="108"/>
    <x v="0"/>
    <n v="1658.5"/>
    <n v="1021.5"/>
    <n v="2680"/>
    <n v="16"/>
    <n v="0"/>
    <n v="0"/>
    <n v="0"/>
    <x v="0"/>
    <x v="0"/>
    <x v="0"/>
    <x v="0"/>
    <x v="0"/>
    <x v="0"/>
    <x v="0"/>
    <x v="0"/>
    <x v="0"/>
    <x v="0"/>
  </r>
  <r>
    <x v="0"/>
    <x v="10"/>
    <x v="31"/>
    <x v="109"/>
    <x v="0"/>
    <n v="28323.27"/>
    <n v="13679.23"/>
    <n v="42002.5"/>
    <n v="306"/>
    <n v="0"/>
    <n v="0"/>
    <n v="0"/>
    <x v="0"/>
    <x v="0"/>
    <x v="0"/>
    <x v="0"/>
    <x v="0"/>
    <x v="0"/>
    <x v="0"/>
    <x v="0"/>
    <x v="0"/>
    <x v="0"/>
  </r>
  <r>
    <x v="0"/>
    <x v="10"/>
    <x v="31"/>
    <x v="110"/>
    <x v="0"/>
    <n v="33005.14"/>
    <n v="16484.86"/>
    <n v="49490"/>
    <n v="316"/>
    <n v="0"/>
    <n v="0"/>
    <n v="0"/>
    <x v="0"/>
    <x v="0"/>
    <x v="0"/>
    <x v="0"/>
    <x v="0"/>
    <x v="0"/>
    <x v="0"/>
    <x v="0"/>
    <x v="0"/>
    <x v="0"/>
  </r>
  <r>
    <x v="0"/>
    <x v="10"/>
    <x v="31"/>
    <x v="111"/>
    <x v="0"/>
    <n v="15170.13"/>
    <n v="9359.8700000000008"/>
    <n v="24530"/>
    <n v="150"/>
    <n v="0"/>
    <n v="0"/>
    <n v="0"/>
    <x v="0"/>
    <x v="0"/>
    <x v="0"/>
    <x v="0"/>
    <x v="0"/>
    <x v="0"/>
    <x v="0"/>
    <x v="0"/>
    <x v="0"/>
    <x v="0"/>
  </r>
  <r>
    <x v="0"/>
    <x v="10"/>
    <x v="31"/>
    <x v="128"/>
    <x v="0"/>
    <n v="4313.13"/>
    <n v="4195.62"/>
    <n v="8508.75"/>
    <n v="57"/>
    <e v="#N/A"/>
    <e v="#N/A"/>
    <n v="0"/>
    <x v="0"/>
    <x v="0"/>
    <x v="0"/>
    <x v="0"/>
    <x v="0"/>
    <x v="0"/>
    <x v="0"/>
    <x v="0"/>
    <x v="0"/>
    <x v="0"/>
  </r>
  <r>
    <x v="0"/>
    <x v="10"/>
    <x v="31"/>
    <x v="112"/>
    <x v="0"/>
    <n v="33813.300000000003"/>
    <n v="20625.2"/>
    <n v="54438.5"/>
    <n v="916"/>
    <n v="13950"/>
    <n v="139500"/>
    <n v="3.9"/>
    <x v="0"/>
    <x v="0"/>
    <x v="0"/>
    <x v="0"/>
    <x v="0"/>
    <x v="0"/>
    <x v="0"/>
    <x v="0"/>
    <x v="0"/>
    <x v="0"/>
  </r>
  <r>
    <x v="0"/>
    <x v="10"/>
    <x v="32"/>
    <x v="113"/>
    <x v="0"/>
    <n v="7598.5"/>
    <n v="5079"/>
    <n v="12677.5"/>
    <n v="81"/>
    <n v="5177"/>
    <n v="36239"/>
    <n v="2.4500000000000002"/>
    <x v="0"/>
    <x v="0"/>
    <x v="0"/>
    <x v="0"/>
    <x v="0"/>
    <x v="0"/>
    <x v="0"/>
    <x v="0"/>
    <x v="0"/>
    <x v="0"/>
  </r>
  <r>
    <x v="0"/>
    <x v="10"/>
    <x v="32"/>
    <x v="114"/>
    <x v="0"/>
    <n v="26548.2"/>
    <n v="30583.8"/>
    <n v="57132"/>
    <n v="485"/>
    <n v="31000"/>
    <n v="217000"/>
    <n v="1.84"/>
    <x v="0"/>
    <x v="0"/>
    <x v="0"/>
    <x v="0"/>
    <x v="0"/>
    <x v="0"/>
    <x v="0"/>
    <x v="0"/>
    <x v="0"/>
    <x v="0"/>
  </r>
  <r>
    <x v="0"/>
    <x v="10"/>
    <x v="32"/>
    <x v="115"/>
    <x v="0"/>
    <n v="5319.13"/>
    <n v="3695.87"/>
    <n v="9015"/>
    <n v="61"/>
    <n v="0"/>
    <n v="0"/>
    <n v="0"/>
    <x v="0"/>
    <x v="0"/>
    <x v="0"/>
    <x v="0"/>
    <x v="0"/>
    <x v="0"/>
    <x v="0"/>
    <x v="0"/>
    <x v="0"/>
    <x v="0"/>
  </r>
  <r>
    <x v="0"/>
    <x v="10"/>
    <x v="32"/>
    <x v="116"/>
    <x v="0"/>
    <n v="10047.129999999999"/>
    <n v="8557.8700000000008"/>
    <n v="18605"/>
    <n v="117"/>
    <n v="0"/>
    <n v="0"/>
    <n v="0"/>
    <x v="0"/>
    <x v="0"/>
    <x v="0"/>
    <x v="0"/>
    <x v="0"/>
    <x v="0"/>
    <x v="0"/>
    <x v="0"/>
    <x v="0"/>
    <x v="0"/>
  </r>
  <r>
    <x v="0"/>
    <x v="10"/>
    <x v="33"/>
    <x v="117"/>
    <x v="0"/>
    <n v="21447.15"/>
    <n v="12067.85"/>
    <n v="33515"/>
    <n v="261"/>
    <n v="0"/>
    <n v="0"/>
    <n v="0"/>
    <x v="0"/>
    <x v="0"/>
    <x v="0"/>
    <x v="0"/>
    <x v="0"/>
    <x v="0"/>
    <x v="0"/>
    <x v="0"/>
    <x v="0"/>
    <x v="0"/>
  </r>
  <r>
    <x v="0"/>
    <x v="10"/>
    <x v="33"/>
    <x v="118"/>
    <x v="0"/>
    <n v="28474.9"/>
    <n v="15727.6"/>
    <n v="44202.5"/>
    <n v="351"/>
    <n v="0"/>
    <n v="0"/>
    <n v="0"/>
    <x v="0"/>
    <x v="0"/>
    <x v="0"/>
    <x v="0"/>
    <x v="0"/>
    <x v="0"/>
    <x v="0"/>
    <x v="0"/>
    <x v="0"/>
    <x v="0"/>
  </r>
  <r>
    <x v="0"/>
    <x v="10"/>
    <x v="33"/>
    <x v="143"/>
    <x v="0"/>
    <n v="6480.83"/>
    <n v="7319.62"/>
    <n v="13800.45"/>
    <n v="102"/>
    <e v="#N/A"/>
    <e v="#N/A"/>
    <n v="0"/>
    <x v="0"/>
    <x v="0"/>
    <x v="0"/>
    <x v="0"/>
    <x v="0"/>
    <x v="0"/>
    <x v="0"/>
    <x v="0"/>
    <x v="0"/>
    <x v="0"/>
  </r>
  <r>
    <x v="0"/>
    <x v="10"/>
    <x v="0"/>
    <x v="0"/>
    <x v="1"/>
    <n v="9798.7999999999993"/>
    <n v="28736.400000000001"/>
    <n v="38535.199999999997"/>
    <n v="68"/>
    <n v="24475"/>
    <n v="171325"/>
    <n v="1.57"/>
    <x v="0"/>
    <x v="0"/>
    <x v="0"/>
    <x v="0"/>
    <x v="0"/>
    <x v="0"/>
    <x v="0"/>
    <x v="0"/>
    <x v="0"/>
    <x v="0"/>
  </r>
  <r>
    <x v="0"/>
    <x v="10"/>
    <x v="0"/>
    <x v="1"/>
    <x v="1"/>
    <n v="9575.43"/>
    <n v="6242.55"/>
    <n v="15817.98"/>
    <n v="54"/>
    <n v="24383"/>
    <n v="170681"/>
    <n v="0.65"/>
    <x v="0"/>
    <x v="0"/>
    <x v="0"/>
    <x v="0"/>
    <x v="0"/>
    <x v="0"/>
    <x v="0"/>
    <x v="0"/>
    <x v="0"/>
    <x v="0"/>
  </r>
  <r>
    <x v="0"/>
    <x v="10"/>
    <x v="0"/>
    <x v="172"/>
    <x v="1"/>
    <n v="0"/>
    <n v="0"/>
    <n v="0"/>
    <n v="0"/>
    <e v="#N/A"/>
    <e v="#N/A"/>
    <n v="0"/>
    <x v="0"/>
    <x v="0"/>
    <x v="0"/>
    <x v="0"/>
    <x v="0"/>
    <x v="0"/>
    <x v="0"/>
    <x v="0"/>
    <x v="0"/>
    <x v="0"/>
  </r>
  <r>
    <x v="0"/>
    <x v="10"/>
    <x v="0"/>
    <x v="4"/>
    <x v="1"/>
    <n v="10060.91"/>
    <n v="50410.77"/>
    <n v="60471.679999999993"/>
    <n v="135"/>
    <n v="8437"/>
    <n v="59059"/>
    <n v="7.17"/>
    <x v="0"/>
    <x v="0"/>
    <x v="0"/>
    <x v="0"/>
    <x v="0"/>
    <x v="0"/>
    <x v="0"/>
    <x v="0"/>
    <x v="0"/>
    <x v="0"/>
  </r>
  <r>
    <x v="0"/>
    <x v="10"/>
    <x v="0"/>
    <x v="7"/>
    <x v="1"/>
    <n v="12657.78"/>
    <n v="9185.7000000000007"/>
    <n v="21843.480000000003"/>
    <n v="77"/>
    <n v="5821"/>
    <n v="40747"/>
    <n v="3.75"/>
    <x v="0"/>
    <x v="0"/>
    <x v="0"/>
    <x v="0"/>
    <x v="0"/>
    <x v="0"/>
    <x v="0"/>
    <x v="0"/>
    <x v="0"/>
    <x v="0"/>
  </r>
  <r>
    <x v="0"/>
    <x v="10"/>
    <x v="0"/>
    <x v="8"/>
    <x v="1"/>
    <n v="14087.64"/>
    <n v="33687.68"/>
    <n v="47775.32"/>
    <n v="134"/>
    <n v="0"/>
    <n v="0"/>
    <n v="0"/>
    <x v="0"/>
    <x v="0"/>
    <x v="0"/>
    <x v="0"/>
    <x v="0"/>
    <x v="0"/>
    <x v="0"/>
    <x v="0"/>
    <x v="0"/>
    <x v="0"/>
  </r>
  <r>
    <x v="0"/>
    <x v="10"/>
    <x v="0"/>
    <x v="119"/>
    <x v="1"/>
    <n v="2594.1999999999998"/>
    <n v="8768.58"/>
    <n v="11362.779999999999"/>
    <n v="34"/>
    <e v="#N/A"/>
    <e v="#N/A"/>
    <n v="0"/>
    <x v="0"/>
    <x v="0"/>
    <x v="0"/>
    <x v="0"/>
    <x v="0"/>
    <x v="0"/>
    <x v="0"/>
    <x v="0"/>
    <x v="0"/>
    <x v="0"/>
  </r>
  <r>
    <x v="0"/>
    <x v="10"/>
    <x v="0"/>
    <x v="134"/>
    <x v="1"/>
    <n v="5626.77"/>
    <n v="29603.17"/>
    <n v="35229.94"/>
    <n v="72"/>
    <e v="#N/A"/>
    <e v="#N/A"/>
    <n v="0"/>
    <x v="0"/>
    <x v="0"/>
    <x v="0"/>
    <x v="0"/>
    <x v="0"/>
    <x v="0"/>
    <x v="0"/>
    <x v="0"/>
    <x v="0"/>
    <x v="0"/>
  </r>
  <r>
    <x v="0"/>
    <x v="10"/>
    <x v="0"/>
    <x v="135"/>
    <x v="1"/>
    <n v="9459.5"/>
    <n v="10043.33"/>
    <n v="19502.830000000002"/>
    <n v="57"/>
    <e v="#N/A"/>
    <e v="#N/A"/>
    <n v="0"/>
    <x v="0"/>
    <x v="0"/>
    <x v="0"/>
    <x v="0"/>
    <x v="0"/>
    <x v="0"/>
    <x v="0"/>
    <x v="0"/>
    <x v="0"/>
    <x v="0"/>
  </r>
  <r>
    <x v="0"/>
    <x v="10"/>
    <x v="0"/>
    <x v="144"/>
    <x v="1"/>
    <n v="13942.88"/>
    <n v="7604.8"/>
    <n v="21547.68"/>
    <n v="63"/>
    <e v="#N/A"/>
    <e v="#N/A"/>
    <n v="0"/>
    <x v="0"/>
    <x v="0"/>
    <x v="0"/>
    <x v="0"/>
    <x v="0"/>
    <x v="0"/>
    <x v="0"/>
    <x v="0"/>
    <x v="0"/>
    <x v="0"/>
  </r>
  <r>
    <x v="0"/>
    <x v="10"/>
    <x v="0"/>
    <x v="173"/>
    <x v="1"/>
    <n v="9393.65"/>
    <n v="7816.1"/>
    <n v="17209.75"/>
    <n v="61"/>
    <e v="#N/A"/>
    <e v="#N/A"/>
    <n v="0"/>
    <x v="0"/>
    <x v="0"/>
    <x v="0"/>
    <x v="0"/>
    <x v="0"/>
    <x v="0"/>
    <x v="0"/>
    <x v="0"/>
    <x v="0"/>
    <x v="0"/>
  </r>
  <r>
    <x v="0"/>
    <x v="10"/>
    <x v="0"/>
    <x v="179"/>
    <x v="1"/>
    <n v="2656.31"/>
    <n v="7711.95"/>
    <n v="10368.26"/>
    <n v="31"/>
    <e v="#N/A"/>
    <e v="#N/A"/>
    <n v="0"/>
    <x v="0"/>
    <x v="0"/>
    <x v="0"/>
    <x v="0"/>
    <x v="0"/>
    <x v="0"/>
    <x v="0"/>
    <x v="0"/>
    <x v="0"/>
    <x v="0"/>
  </r>
  <r>
    <x v="0"/>
    <x v="10"/>
    <x v="1"/>
    <x v="9"/>
    <x v="1"/>
    <n v="38054.019999999997"/>
    <n v="15614.88"/>
    <n v="53668.899999999994"/>
    <n v="414"/>
    <n v="0"/>
    <n v="0"/>
    <n v="0"/>
    <x v="0"/>
    <x v="0"/>
    <x v="0"/>
    <x v="0"/>
    <x v="0"/>
    <x v="0"/>
    <x v="0"/>
    <x v="0"/>
    <x v="0"/>
    <x v="0"/>
  </r>
  <r>
    <x v="0"/>
    <x v="10"/>
    <x v="1"/>
    <x v="10"/>
    <x v="1"/>
    <n v="1941.56"/>
    <n v="4479.78"/>
    <n v="6421.34"/>
    <n v="24"/>
    <n v="44423"/>
    <n v="310961"/>
    <n v="0.14000000000000001"/>
    <x v="0"/>
    <x v="0"/>
    <x v="0"/>
    <x v="0"/>
    <x v="0"/>
    <x v="0"/>
    <x v="0"/>
    <x v="0"/>
    <x v="0"/>
    <x v="0"/>
  </r>
  <r>
    <x v="0"/>
    <x v="10"/>
    <x v="1"/>
    <x v="11"/>
    <x v="1"/>
    <n v="26.32"/>
    <n v="105.24"/>
    <n v="131.56"/>
    <n v="2"/>
    <n v="31000"/>
    <n v="217000"/>
    <n v="0"/>
    <x v="0"/>
    <x v="0"/>
    <x v="0"/>
    <x v="0"/>
    <x v="0"/>
    <x v="0"/>
    <x v="0"/>
    <x v="0"/>
    <x v="0"/>
    <x v="0"/>
  </r>
  <r>
    <x v="0"/>
    <x v="10"/>
    <x v="1"/>
    <x v="12"/>
    <x v="1"/>
    <n v="7313.46"/>
    <n v="6799.82"/>
    <n v="14113.279999999999"/>
    <n v="42"/>
    <n v="0"/>
    <n v="0"/>
    <n v="0"/>
    <x v="0"/>
    <x v="0"/>
    <x v="0"/>
    <x v="0"/>
    <x v="0"/>
    <x v="0"/>
    <x v="0"/>
    <x v="0"/>
    <x v="0"/>
    <x v="0"/>
  </r>
  <r>
    <x v="0"/>
    <x v="10"/>
    <x v="1"/>
    <x v="13"/>
    <x v="1"/>
    <n v="0"/>
    <n v="0"/>
    <n v="0"/>
    <n v="0"/>
    <n v="0"/>
    <n v="0"/>
    <n v="0"/>
    <x v="0"/>
    <x v="0"/>
    <x v="0"/>
    <x v="0"/>
    <x v="0"/>
    <x v="0"/>
    <x v="0"/>
    <x v="0"/>
    <x v="0"/>
    <x v="0"/>
  </r>
  <r>
    <x v="0"/>
    <x v="10"/>
    <x v="1"/>
    <x v="14"/>
    <x v="1"/>
    <n v="2294.9899999999998"/>
    <n v="1890.16"/>
    <n v="4185.1499999999996"/>
    <n v="27"/>
    <n v="29977"/>
    <n v="209839"/>
    <n v="0.14000000000000001"/>
    <x v="0"/>
    <x v="0"/>
    <x v="0"/>
    <x v="0"/>
    <x v="0"/>
    <x v="0"/>
    <x v="0"/>
    <x v="0"/>
    <x v="0"/>
    <x v="0"/>
  </r>
  <r>
    <x v="0"/>
    <x v="10"/>
    <x v="1"/>
    <x v="15"/>
    <x v="1"/>
    <n v="1299.1099999999999"/>
    <n v="1976.71"/>
    <n v="3275.8199999999997"/>
    <n v="12"/>
    <n v="0"/>
    <n v="0"/>
    <n v="0"/>
    <x v="0"/>
    <x v="0"/>
    <x v="0"/>
    <x v="0"/>
    <x v="0"/>
    <x v="0"/>
    <x v="0"/>
    <x v="0"/>
    <x v="0"/>
    <x v="0"/>
  </r>
  <r>
    <x v="0"/>
    <x v="10"/>
    <x v="1"/>
    <x v="146"/>
    <x v="1"/>
    <n v="2446.1999999999998"/>
    <n v="0"/>
    <n v="2446.1999999999998"/>
    <n v="3"/>
    <e v="#N/A"/>
    <e v="#N/A"/>
    <n v="0"/>
    <x v="0"/>
    <x v="0"/>
    <x v="0"/>
    <x v="0"/>
    <x v="0"/>
    <x v="0"/>
    <x v="0"/>
    <x v="0"/>
    <x v="0"/>
    <x v="0"/>
  </r>
  <r>
    <x v="0"/>
    <x v="10"/>
    <x v="1"/>
    <x v="168"/>
    <x v="1"/>
    <n v="0"/>
    <n v="0"/>
    <n v="0"/>
    <n v="0"/>
    <e v="#N/A"/>
    <e v="#N/A"/>
    <n v="0"/>
    <x v="0"/>
    <x v="0"/>
    <x v="0"/>
    <x v="0"/>
    <x v="0"/>
    <x v="0"/>
    <x v="0"/>
    <x v="0"/>
    <x v="0"/>
    <x v="0"/>
  </r>
  <r>
    <x v="0"/>
    <x v="10"/>
    <x v="1"/>
    <x v="174"/>
    <x v="1"/>
    <n v="253.8"/>
    <n v="0"/>
    <n v="253.8"/>
    <n v="2"/>
    <e v="#N/A"/>
    <e v="#N/A"/>
    <n v="0"/>
    <x v="0"/>
    <x v="0"/>
    <x v="0"/>
    <x v="0"/>
    <x v="0"/>
    <x v="0"/>
    <x v="0"/>
    <x v="0"/>
    <x v="0"/>
    <x v="0"/>
  </r>
  <r>
    <x v="0"/>
    <x v="10"/>
    <x v="2"/>
    <x v="16"/>
    <x v="1"/>
    <n v="5929.4"/>
    <n v="9949.76"/>
    <n v="15879.16"/>
    <n v="37"/>
    <n v="43400"/>
    <n v="303800"/>
    <n v="0.37"/>
    <x v="0"/>
    <x v="0"/>
    <x v="0"/>
    <x v="0"/>
    <x v="0"/>
    <x v="0"/>
    <x v="0"/>
    <x v="0"/>
    <x v="0"/>
    <x v="0"/>
  </r>
  <r>
    <x v="0"/>
    <x v="10"/>
    <x v="2"/>
    <x v="17"/>
    <x v="1"/>
    <n v="30229.37"/>
    <n v="21212.83"/>
    <n v="51442.2"/>
    <n v="133"/>
    <n v="39277"/>
    <n v="274939"/>
    <n v="1.31"/>
    <x v="0"/>
    <x v="0"/>
    <x v="0"/>
    <x v="0"/>
    <x v="0"/>
    <x v="0"/>
    <x v="0"/>
    <x v="0"/>
    <x v="0"/>
    <x v="0"/>
  </r>
  <r>
    <x v="0"/>
    <x v="10"/>
    <x v="2"/>
    <x v="18"/>
    <x v="1"/>
    <n v="22981.25"/>
    <n v="6705.53"/>
    <n v="29686.78"/>
    <n v="59"/>
    <n v="0"/>
    <n v="0"/>
    <n v="0"/>
    <x v="0"/>
    <x v="0"/>
    <x v="0"/>
    <x v="0"/>
    <x v="0"/>
    <x v="0"/>
    <x v="0"/>
    <x v="0"/>
    <x v="0"/>
    <x v="0"/>
  </r>
  <r>
    <x v="0"/>
    <x v="10"/>
    <x v="2"/>
    <x v="180"/>
    <x v="1"/>
    <n v="15055.63"/>
    <n v="10320.24"/>
    <n v="25375.87"/>
    <n v="59"/>
    <e v="#N/A"/>
    <e v="#N/A"/>
    <n v="0"/>
    <x v="0"/>
    <x v="0"/>
    <x v="0"/>
    <x v="0"/>
    <x v="0"/>
    <x v="0"/>
    <x v="0"/>
    <x v="0"/>
    <x v="0"/>
    <x v="0"/>
  </r>
  <r>
    <x v="0"/>
    <x v="10"/>
    <x v="3"/>
    <x v="19"/>
    <x v="1"/>
    <n v="8756.23"/>
    <n v="9257.81"/>
    <n v="18014.04"/>
    <n v="44"/>
    <n v="31000"/>
    <n v="310000"/>
    <n v="0.57999999999999996"/>
    <x v="0"/>
    <x v="0"/>
    <x v="0"/>
    <x v="0"/>
    <x v="0"/>
    <x v="0"/>
    <x v="0"/>
    <x v="0"/>
    <x v="0"/>
    <x v="0"/>
  </r>
  <r>
    <x v="0"/>
    <x v="10"/>
    <x v="3"/>
    <x v="20"/>
    <x v="1"/>
    <n v="9675.52"/>
    <n v="7521.78"/>
    <n v="17197.3"/>
    <n v="51"/>
    <n v="0"/>
    <n v="0"/>
    <n v="0"/>
    <x v="0"/>
    <x v="0"/>
    <x v="0"/>
    <x v="0"/>
    <x v="0"/>
    <x v="0"/>
    <x v="0"/>
    <x v="0"/>
    <x v="0"/>
    <x v="0"/>
  </r>
  <r>
    <x v="0"/>
    <x v="10"/>
    <x v="3"/>
    <x v="21"/>
    <x v="1"/>
    <n v="33088.400000000001"/>
    <n v="52729.8"/>
    <n v="85818.200000000012"/>
    <n v="197"/>
    <n v="62000"/>
    <n v="620000"/>
    <n v="1.38"/>
    <x v="0"/>
    <x v="0"/>
    <x v="0"/>
    <x v="0"/>
    <x v="0"/>
    <x v="0"/>
    <x v="0"/>
    <x v="0"/>
    <x v="0"/>
    <x v="0"/>
  </r>
  <r>
    <x v="0"/>
    <x v="10"/>
    <x v="3"/>
    <x v="147"/>
    <x v="1"/>
    <n v="0"/>
    <n v="0"/>
    <n v="0"/>
    <n v="0"/>
    <e v="#N/A"/>
    <e v="#N/A"/>
    <n v="0"/>
    <x v="0"/>
    <x v="0"/>
    <x v="0"/>
    <x v="0"/>
    <x v="0"/>
    <x v="0"/>
    <x v="0"/>
    <x v="0"/>
    <x v="0"/>
    <x v="0"/>
  </r>
  <r>
    <x v="0"/>
    <x v="10"/>
    <x v="3"/>
    <x v="181"/>
    <x v="1"/>
    <n v="32"/>
    <n v="288"/>
    <n v="320"/>
    <n v="1"/>
    <e v="#N/A"/>
    <e v="#N/A"/>
    <n v="0"/>
    <x v="0"/>
    <x v="0"/>
    <x v="0"/>
    <x v="0"/>
    <x v="0"/>
    <x v="0"/>
    <x v="0"/>
    <x v="0"/>
    <x v="0"/>
    <x v="0"/>
  </r>
  <r>
    <x v="0"/>
    <x v="10"/>
    <x v="4"/>
    <x v="23"/>
    <x v="1"/>
    <n v="0"/>
    <n v="0"/>
    <n v="0"/>
    <n v="0"/>
    <n v="12710"/>
    <n v="88970"/>
    <n v="0"/>
    <x v="0"/>
    <x v="0"/>
    <x v="0"/>
    <x v="0"/>
    <x v="0"/>
    <x v="0"/>
    <x v="0"/>
    <x v="0"/>
    <x v="0"/>
    <x v="0"/>
  </r>
  <r>
    <x v="0"/>
    <x v="10"/>
    <x v="4"/>
    <x v="24"/>
    <x v="1"/>
    <n v="0"/>
    <n v="0"/>
    <n v="0"/>
    <n v="0"/>
    <n v="11377"/>
    <n v="79639"/>
    <n v="0"/>
    <x v="0"/>
    <x v="0"/>
    <x v="0"/>
    <x v="0"/>
    <x v="0"/>
    <x v="0"/>
    <x v="0"/>
    <x v="0"/>
    <x v="0"/>
    <x v="0"/>
  </r>
  <r>
    <x v="0"/>
    <x v="10"/>
    <x v="4"/>
    <x v="154"/>
    <x v="1"/>
    <n v="0"/>
    <n v="0"/>
    <n v="0"/>
    <n v="0"/>
    <e v="#N/A"/>
    <e v="#N/A"/>
    <n v="0"/>
    <x v="0"/>
    <x v="0"/>
    <x v="0"/>
    <x v="0"/>
    <x v="0"/>
    <x v="0"/>
    <x v="0"/>
    <x v="0"/>
    <x v="0"/>
    <x v="0"/>
  </r>
  <r>
    <x v="0"/>
    <x v="10"/>
    <x v="4"/>
    <x v="155"/>
    <x v="1"/>
    <n v="0"/>
    <n v="0"/>
    <n v="0"/>
    <n v="0"/>
    <e v="#N/A"/>
    <e v="#N/A"/>
    <n v="0"/>
    <x v="0"/>
    <x v="0"/>
    <x v="0"/>
    <x v="0"/>
    <x v="0"/>
    <x v="0"/>
    <x v="0"/>
    <x v="0"/>
    <x v="0"/>
    <x v="0"/>
  </r>
  <r>
    <x v="0"/>
    <x v="10"/>
    <x v="4"/>
    <x v="120"/>
    <x v="1"/>
    <n v="0"/>
    <n v="0"/>
    <n v="0"/>
    <n v="0"/>
    <e v="#N/A"/>
    <e v="#N/A"/>
    <n v="0"/>
    <x v="0"/>
    <x v="0"/>
    <x v="0"/>
    <x v="0"/>
    <x v="0"/>
    <x v="0"/>
    <x v="0"/>
    <x v="0"/>
    <x v="0"/>
    <x v="0"/>
  </r>
  <r>
    <x v="0"/>
    <x v="10"/>
    <x v="4"/>
    <x v="148"/>
    <x v="1"/>
    <n v="0"/>
    <n v="0"/>
    <n v="0"/>
    <n v="0"/>
    <e v="#N/A"/>
    <e v="#N/A"/>
    <n v="0"/>
    <x v="0"/>
    <x v="0"/>
    <x v="0"/>
    <x v="0"/>
    <x v="0"/>
    <x v="0"/>
    <x v="0"/>
    <x v="0"/>
    <x v="0"/>
    <x v="0"/>
  </r>
  <r>
    <x v="0"/>
    <x v="10"/>
    <x v="4"/>
    <x v="136"/>
    <x v="1"/>
    <n v="0"/>
    <n v="0"/>
    <n v="0"/>
    <n v="0"/>
    <e v="#N/A"/>
    <e v="#N/A"/>
    <n v="0"/>
    <x v="0"/>
    <x v="0"/>
    <x v="0"/>
    <x v="0"/>
    <x v="0"/>
    <x v="0"/>
    <x v="0"/>
    <x v="0"/>
    <x v="0"/>
    <x v="0"/>
  </r>
  <r>
    <x v="0"/>
    <x v="10"/>
    <x v="4"/>
    <x v="156"/>
    <x v="1"/>
    <n v="0"/>
    <n v="0"/>
    <n v="0"/>
    <n v="0"/>
    <e v="#N/A"/>
    <e v="#N/A"/>
    <n v="0"/>
    <x v="0"/>
    <x v="0"/>
    <x v="0"/>
    <x v="0"/>
    <x v="0"/>
    <x v="0"/>
    <x v="0"/>
    <x v="0"/>
    <x v="0"/>
    <x v="0"/>
  </r>
  <r>
    <x v="0"/>
    <x v="10"/>
    <x v="4"/>
    <x v="157"/>
    <x v="1"/>
    <n v="0"/>
    <n v="0"/>
    <n v="0"/>
    <n v="0"/>
    <e v="#N/A"/>
    <e v="#N/A"/>
    <n v="0"/>
    <x v="0"/>
    <x v="0"/>
    <x v="0"/>
    <x v="0"/>
    <x v="0"/>
    <x v="0"/>
    <x v="0"/>
    <x v="0"/>
    <x v="0"/>
    <x v="0"/>
  </r>
  <r>
    <x v="0"/>
    <x v="10"/>
    <x v="4"/>
    <x v="158"/>
    <x v="1"/>
    <n v="0"/>
    <n v="0"/>
    <n v="0"/>
    <n v="0"/>
    <e v="#N/A"/>
    <e v="#N/A"/>
    <n v="0"/>
    <x v="0"/>
    <x v="0"/>
    <x v="0"/>
    <x v="0"/>
    <x v="0"/>
    <x v="0"/>
    <x v="0"/>
    <x v="0"/>
    <x v="0"/>
    <x v="0"/>
  </r>
  <r>
    <x v="0"/>
    <x v="10"/>
    <x v="4"/>
    <x v="159"/>
    <x v="1"/>
    <n v="0"/>
    <n v="0"/>
    <n v="0"/>
    <n v="0"/>
    <e v="#N/A"/>
    <e v="#N/A"/>
    <n v="0"/>
    <x v="0"/>
    <x v="0"/>
    <x v="0"/>
    <x v="0"/>
    <x v="0"/>
    <x v="0"/>
    <x v="0"/>
    <x v="0"/>
    <x v="0"/>
    <x v="0"/>
  </r>
  <r>
    <x v="0"/>
    <x v="10"/>
    <x v="4"/>
    <x v="160"/>
    <x v="1"/>
    <n v="0"/>
    <n v="0"/>
    <n v="0"/>
    <n v="0"/>
    <e v="#N/A"/>
    <e v="#N/A"/>
    <n v="0"/>
    <x v="0"/>
    <x v="0"/>
    <x v="0"/>
    <x v="0"/>
    <x v="0"/>
    <x v="0"/>
    <x v="0"/>
    <x v="0"/>
    <x v="0"/>
    <x v="0"/>
  </r>
  <r>
    <x v="0"/>
    <x v="10"/>
    <x v="4"/>
    <x v="169"/>
    <x v="1"/>
    <n v="0"/>
    <n v="0"/>
    <n v="0"/>
    <n v="0"/>
    <e v="#N/A"/>
    <e v="#N/A"/>
    <n v="0"/>
    <x v="0"/>
    <x v="0"/>
    <x v="0"/>
    <x v="0"/>
    <x v="0"/>
    <x v="0"/>
    <x v="0"/>
    <x v="0"/>
    <x v="0"/>
    <x v="0"/>
  </r>
  <r>
    <x v="0"/>
    <x v="10"/>
    <x v="4"/>
    <x v="175"/>
    <x v="1"/>
    <n v="0"/>
    <n v="0"/>
    <n v="0"/>
    <n v="0"/>
    <e v="#N/A"/>
    <e v="#N/A"/>
    <n v="0"/>
    <x v="0"/>
    <x v="0"/>
    <x v="0"/>
    <x v="0"/>
    <x v="0"/>
    <x v="0"/>
    <x v="0"/>
    <x v="0"/>
    <x v="0"/>
    <x v="0"/>
  </r>
  <r>
    <x v="0"/>
    <x v="10"/>
    <x v="5"/>
    <x v="25"/>
    <x v="1"/>
    <n v="12490.05"/>
    <n v="10818.37"/>
    <n v="23308.42"/>
    <n v="21"/>
    <n v="0"/>
    <n v="0"/>
    <n v="0"/>
    <x v="0"/>
    <x v="0"/>
    <x v="0"/>
    <x v="0"/>
    <x v="0"/>
    <x v="0"/>
    <x v="0"/>
    <x v="0"/>
    <x v="0"/>
    <x v="0"/>
  </r>
  <r>
    <x v="0"/>
    <x v="10"/>
    <x v="5"/>
    <x v="26"/>
    <x v="1"/>
    <n v="20816.099999999999"/>
    <n v="6130.48"/>
    <n v="26946.579999999998"/>
    <n v="15"/>
    <n v="0"/>
    <n v="0"/>
    <n v="0"/>
    <x v="0"/>
    <x v="0"/>
    <x v="0"/>
    <x v="0"/>
    <x v="0"/>
    <x v="0"/>
    <x v="0"/>
    <x v="0"/>
    <x v="0"/>
    <x v="0"/>
  </r>
  <r>
    <x v="0"/>
    <x v="10"/>
    <x v="5"/>
    <x v="27"/>
    <x v="1"/>
    <n v="8305.7099999999991"/>
    <n v="8717.75"/>
    <n v="17023.46"/>
    <n v="20"/>
    <n v="16523"/>
    <n v="165230"/>
    <n v="1.03"/>
    <x v="0"/>
    <x v="0"/>
    <x v="0"/>
    <x v="0"/>
    <x v="0"/>
    <x v="0"/>
    <x v="0"/>
    <x v="0"/>
    <x v="0"/>
    <x v="0"/>
  </r>
  <r>
    <x v="0"/>
    <x v="10"/>
    <x v="5"/>
    <x v="29"/>
    <x v="1"/>
    <n v="66784.98"/>
    <n v="50564.18"/>
    <n v="117349.16"/>
    <n v="71"/>
    <n v="0"/>
    <n v="0"/>
    <n v="0"/>
    <x v="0"/>
    <x v="0"/>
    <x v="0"/>
    <x v="0"/>
    <x v="0"/>
    <x v="0"/>
    <x v="0"/>
    <x v="0"/>
    <x v="0"/>
    <x v="0"/>
  </r>
  <r>
    <x v="0"/>
    <x v="10"/>
    <x v="6"/>
    <x v="30"/>
    <x v="1"/>
    <n v="6.58"/>
    <n v="59.2"/>
    <n v="65.78"/>
    <n v="1"/>
    <n v="0"/>
    <n v="0"/>
    <n v="0"/>
    <x v="0"/>
    <x v="0"/>
    <x v="0"/>
    <x v="0"/>
    <x v="0"/>
    <x v="0"/>
    <x v="0"/>
    <x v="0"/>
    <x v="0"/>
    <x v="0"/>
  </r>
  <r>
    <x v="0"/>
    <x v="10"/>
    <x v="6"/>
    <x v="31"/>
    <x v="1"/>
    <n v="3117.61"/>
    <n v="763.28"/>
    <n v="3880.8900000000003"/>
    <n v="25"/>
    <n v="34100"/>
    <n v="238700"/>
    <n v="0.11"/>
    <x v="0"/>
    <x v="0"/>
    <x v="0"/>
    <x v="0"/>
    <x v="0"/>
    <x v="0"/>
    <x v="0"/>
    <x v="0"/>
    <x v="0"/>
    <x v="0"/>
  </r>
  <r>
    <x v="0"/>
    <x v="10"/>
    <x v="6"/>
    <x v="32"/>
    <x v="1"/>
    <n v="585.5"/>
    <n v="547.20000000000005"/>
    <n v="1132.7"/>
    <n v="3"/>
    <n v="17577"/>
    <n v="123039"/>
    <n v="0.06"/>
    <x v="0"/>
    <x v="0"/>
    <x v="0"/>
    <x v="0"/>
    <x v="0"/>
    <x v="0"/>
    <x v="0"/>
    <x v="0"/>
    <x v="0"/>
    <x v="0"/>
  </r>
  <r>
    <x v="0"/>
    <x v="10"/>
    <x v="6"/>
    <x v="33"/>
    <x v="1"/>
    <n v="0"/>
    <n v="0"/>
    <n v="0"/>
    <n v="0"/>
    <n v="0"/>
    <n v="0"/>
    <n v="0"/>
    <x v="0"/>
    <x v="0"/>
    <x v="0"/>
    <x v="0"/>
    <x v="0"/>
    <x v="0"/>
    <x v="0"/>
    <x v="0"/>
    <x v="0"/>
    <x v="0"/>
  </r>
  <r>
    <x v="0"/>
    <x v="10"/>
    <x v="6"/>
    <x v="140"/>
    <x v="1"/>
    <n v="0"/>
    <n v="0"/>
    <n v="0"/>
    <n v="0"/>
    <e v="#N/A"/>
    <e v="#N/A"/>
    <n v="0"/>
    <x v="0"/>
    <x v="0"/>
    <x v="0"/>
    <x v="0"/>
    <x v="0"/>
    <x v="0"/>
    <x v="0"/>
    <x v="0"/>
    <x v="0"/>
    <x v="0"/>
  </r>
  <r>
    <x v="0"/>
    <x v="10"/>
    <x v="7"/>
    <x v="34"/>
    <x v="1"/>
    <n v="3756.29"/>
    <n v="2896.33"/>
    <n v="6652.62"/>
    <n v="24"/>
    <n v="67177"/>
    <n v="470239"/>
    <n v="0.1"/>
    <x v="0"/>
    <x v="0"/>
    <x v="0"/>
    <x v="0"/>
    <x v="0"/>
    <x v="0"/>
    <x v="0"/>
    <x v="0"/>
    <x v="0"/>
    <x v="0"/>
  </r>
  <r>
    <x v="0"/>
    <x v="10"/>
    <x v="8"/>
    <x v="35"/>
    <x v="1"/>
    <n v="29488.01"/>
    <n v="15075.9"/>
    <n v="44563.909999999996"/>
    <n v="210"/>
    <n v="0"/>
    <n v="0"/>
    <n v="0"/>
    <x v="0"/>
    <x v="0"/>
    <x v="0"/>
    <x v="0"/>
    <x v="0"/>
    <x v="0"/>
    <x v="0"/>
    <x v="0"/>
    <x v="0"/>
    <x v="0"/>
  </r>
  <r>
    <x v="0"/>
    <x v="10"/>
    <x v="8"/>
    <x v="36"/>
    <x v="1"/>
    <n v="11006.94"/>
    <n v="14778.65"/>
    <n v="25785.59"/>
    <n v="129"/>
    <n v="0"/>
    <n v="0"/>
    <n v="0"/>
    <x v="0"/>
    <x v="0"/>
    <x v="0"/>
    <x v="0"/>
    <x v="0"/>
    <x v="0"/>
    <x v="0"/>
    <x v="0"/>
    <x v="0"/>
    <x v="0"/>
  </r>
  <r>
    <x v="0"/>
    <x v="10"/>
    <x v="8"/>
    <x v="161"/>
    <x v="1"/>
    <n v="8729.8700000000008"/>
    <n v="17865.169999999998"/>
    <n v="26595.040000000001"/>
    <n v="161"/>
    <e v="#N/A"/>
    <e v="#N/A"/>
    <n v="0"/>
    <x v="0"/>
    <x v="0"/>
    <x v="0"/>
    <x v="0"/>
    <x v="0"/>
    <x v="0"/>
    <x v="0"/>
    <x v="0"/>
    <x v="0"/>
    <x v="0"/>
  </r>
  <r>
    <x v="0"/>
    <x v="10"/>
    <x v="9"/>
    <x v="37"/>
    <x v="1"/>
    <n v="17716.099999999999"/>
    <n v="24464.51"/>
    <n v="42180.61"/>
    <n v="58"/>
    <n v="32023"/>
    <n v="224161"/>
    <n v="1.32"/>
    <x v="0"/>
    <x v="0"/>
    <x v="0"/>
    <x v="0"/>
    <x v="0"/>
    <x v="0"/>
    <x v="0"/>
    <x v="0"/>
    <x v="0"/>
    <x v="0"/>
  </r>
  <r>
    <x v="0"/>
    <x v="10"/>
    <x v="9"/>
    <x v="38"/>
    <x v="1"/>
    <n v="0"/>
    <n v="0"/>
    <n v="0"/>
    <n v="0"/>
    <n v="0"/>
    <n v="0"/>
    <n v="0"/>
    <x v="0"/>
    <x v="0"/>
    <x v="0"/>
    <x v="0"/>
    <x v="0"/>
    <x v="0"/>
    <x v="0"/>
    <x v="0"/>
    <x v="0"/>
    <x v="0"/>
  </r>
  <r>
    <x v="0"/>
    <x v="10"/>
    <x v="9"/>
    <x v="39"/>
    <x v="1"/>
    <n v="49364.480000000003"/>
    <n v="23738.6"/>
    <n v="73103.08"/>
    <n v="65"/>
    <n v="18352"/>
    <n v="128464"/>
    <n v="3.98"/>
    <x v="0"/>
    <x v="0"/>
    <x v="0"/>
    <x v="0"/>
    <x v="0"/>
    <x v="0"/>
    <x v="0"/>
    <x v="0"/>
    <x v="0"/>
    <x v="0"/>
  </r>
  <r>
    <x v="0"/>
    <x v="10"/>
    <x v="9"/>
    <x v="40"/>
    <x v="1"/>
    <n v="35482.18"/>
    <n v="24632.48"/>
    <n v="60114.66"/>
    <n v="77"/>
    <n v="28923"/>
    <n v="202461"/>
    <n v="2.08"/>
    <x v="0"/>
    <x v="0"/>
    <x v="0"/>
    <x v="0"/>
    <x v="0"/>
    <x v="0"/>
    <x v="0"/>
    <x v="0"/>
    <x v="0"/>
    <x v="0"/>
  </r>
  <r>
    <x v="0"/>
    <x v="10"/>
    <x v="9"/>
    <x v="41"/>
    <x v="1"/>
    <n v="14235.13"/>
    <n v="13984.43"/>
    <n v="28219.559999999998"/>
    <n v="16"/>
    <n v="0"/>
    <n v="0"/>
    <n v="0"/>
    <x v="0"/>
    <x v="0"/>
    <x v="0"/>
    <x v="0"/>
    <x v="0"/>
    <x v="0"/>
    <x v="0"/>
    <x v="0"/>
    <x v="0"/>
    <x v="0"/>
  </r>
  <r>
    <x v="0"/>
    <x v="10"/>
    <x v="10"/>
    <x v="42"/>
    <x v="1"/>
    <n v="3577.88"/>
    <n v="4572.12"/>
    <n v="8150"/>
    <n v="10"/>
    <n v="0"/>
    <n v="0"/>
    <n v="0"/>
    <x v="0"/>
    <x v="0"/>
    <x v="0"/>
    <x v="0"/>
    <x v="0"/>
    <x v="0"/>
    <x v="0"/>
    <x v="0"/>
    <x v="0"/>
    <x v="0"/>
  </r>
  <r>
    <x v="0"/>
    <x v="10"/>
    <x v="10"/>
    <x v="43"/>
    <x v="1"/>
    <n v="5682.64"/>
    <n v="5599.86"/>
    <n v="11282.5"/>
    <n v="18"/>
    <n v="0"/>
    <n v="0"/>
    <n v="0"/>
    <x v="0"/>
    <x v="0"/>
    <x v="0"/>
    <x v="0"/>
    <x v="0"/>
    <x v="0"/>
    <x v="0"/>
    <x v="0"/>
    <x v="0"/>
    <x v="0"/>
  </r>
  <r>
    <x v="0"/>
    <x v="10"/>
    <x v="10"/>
    <x v="44"/>
    <x v="1"/>
    <n v="5228.63"/>
    <n v="6170.23"/>
    <n v="11398.86"/>
    <n v="23"/>
    <n v="23777"/>
    <n v="237770"/>
    <n v="0.48"/>
    <x v="0"/>
    <x v="0"/>
    <x v="0"/>
    <x v="0"/>
    <x v="0"/>
    <x v="0"/>
    <x v="0"/>
    <x v="0"/>
    <x v="0"/>
    <x v="0"/>
  </r>
  <r>
    <x v="0"/>
    <x v="10"/>
    <x v="10"/>
    <x v="45"/>
    <x v="1"/>
    <n v="5042.43"/>
    <n v="1098.45"/>
    <n v="6140.88"/>
    <n v="20"/>
    <n v="0"/>
    <n v="0"/>
    <n v="0"/>
    <x v="0"/>
    <x v="0"/>
    <x v="0"/>
    <x v="0"/>
    <x v="0"/>
    <x v="0"/>
    <x v="0"/>
    <x v="0"/>
    <x v="0"/>
    <x v="0"/>
  </r>
  <r>
    <x v="0"/>
    <x v="10"/>
    <x v="10"/>
    <x v="46"/>
    <x v="1"/>
    <n v="2926.91"/>
    <n v="1550.67"/>
    <n v="4477.58"/>
    <n v="15"/>
    <n v="0"/>
    <n v="0"/>
    <n v="0"/>
    <x v="0"/>
    <x v="0"/>
    <x v="0"/>
    <x v="0"/>
    <x v="0"/>
    <x v="0"/>
    <x v="0"/>
    <x v="0"/>
    <x v="0"/>
    <x v="0"/>
  </r>
  <r>
    <x v="0"/>
    <x v="10"/>
    <x v="10"/>
    <x v="47"/>
    <x v="1"/>
    <n v="1443.11"/>
    <n v="7611.2"/>
    <n v="9054.31"/>
    <n v="17"/>
    <n v="0"/>
    <n v="0"/>
    <n v="0"/>
    <x v="0"/>
    <x v="0"/>
    <x v="0"/>
    <x v="0"/>
    <x v="0"/>
    <x v="0"/>
    <x v="0"/>
    <x v="0"/>
    <x v="0"/>
    <x v="0"/>
  </r>
  <r>
    <x v="0"/>
    <x v="10"/>
    <x v="10"/>
    <x v="48"/>
    <x v="1"/>
    <n v="4580.84"/>
    <n v="1088.46"/>
    <n v="5669.3"/>
    <n v="10"/>
    <n v="33077"/>
    <n v="330770"/>
    <n v="0.17"/>
    <x v="0"/>
    <x v="0"/>
    <x v="0"/>
    <x v="0"/>
    <x v="0"/>
    <x v="0"/>
    <x v="0"/>
    <x v="0"/>
    <x v="0"/>
    <x v="0"/>
  </r>
  <r>
    <x v="0"/>
    <x v="10"/>
    <x v="10"/>
    <x v="49"/>
    <x v="1"/>
    <n v="5483.96"/>
    <n v="1861.02"/>
    <n v="7344.98"/>
    <n v="21"/>
    <n v="67177"/>
    <n v="671770"/>
    <n v="0.11"/>
    <x v="0"/>
    <x v="0"/>
    <x v="0"/>
    <x v="0"/>
    <x v="0"/>
    <x v="0"/>
    <x v="0"/>
    <x v="0"/>
    <x v="0"/>
    <x v="0"/>
  </r>
  <r>
    <x v="0"/>
    <x v="10"/>
    <x v="10"/>
    <x v="50"/>
    <x v="1"/>
    <n v="325.8"/>
    <n v="0"/>
    <n v="325.8"/>
    <n v="1"/>
    <n v="36177"/>
    <n v="361770"/>
    <n v="0.01"/>
    <x v="0"/>
    <x v="0"/>
    <x v="0"/>
    <x v="0"/>
    <x v="0"/>
    <x v="0"/>
    <x v="0"/>
    <x v="0"/>
    <x v="0"/>
    <x v="0"/>
  </r>
  <r>
    <x v="0"/>
    <x v="10"/>
    <x v="10"/>
    <x v="182"/>
    <x v="1"/>
    <n v="0"/>
    <n v="0"/>
    <n v="0"/>
    <n v="0"/>
    <e v="#N/A"/>
    <e v="#N/A"/>
    <n v="0"/>
    <x v="0"/>
    <x v="0"/>
    <x v="0"/>
    <x v="0"/>
    <x v="0"/>
    <x v="0"/>
    <x v="0"/>
    <x v="0"/>
    <x v="0"/>
    <x v="0"/>
  </r>
  <r>
    <x v="0"/>
    <x v="10"/>
    <x v="11"/>
    <x v="52"/>
    <x v="1"/>
    <n v="350.34"/>
    <n v="222.14"/>
    <n v="572.48"/>
    <n v="2"/>
    <n v="0"/>
    <n v="0"/>
    <n v="0"/>
    <x v="0"/>
    <x v="0"/>
    <x v="0"/>
    <x v="0"/>
    <x v="0"/>
    <x v="0"/>
    <x v="0"/>
    <x v="0"/>
    <x v="0"/>
    <x v="0"/>
  </r>
  <r>
    <x v="0"/>
    <x v="10"/>
    <x v="12"/>
    <x v="53"/>
    <x v="1"/>
    <n v="0"/>
    <n v="0"/>
    <n v="0"/>
    <n v="0"/>
    <n v="0"/>
    <n v="0"/>
    <n v="0"/>
    <x v="0"/>
    <x v="0"/>
    <x v="0"/>
    <x v="0"/>
    <x v="0"/>
    <x v="0"/>
    <x v="0"/>
    <x v="0"/>
    <x v="0"/>
    <x v="0"/>
  </r>
  <r>
    <x v="0"/>
    <x v="10"/>
    <x v="12"/>
    <x v="55"/>
    <x v="1"/>
    <n v="0"/>
    <n v="0"/>
    <n v="0"/>
    <n v="0"/>
    <n v="0"/>
    <n v="0"/>
    <n v="0"/>
    <x v="0"/>
    <x v="0"/>
    <x v="0"/>
    <x v="0"/>
    <x v="0"/>
    <x v="0"/>
    <x v="0"/>
    <x v="0"/>
    <x v="0"/>
    <x v="0"/>
  </r>
  <r>
    <x v="0"/>
    <x v="10"/>
    <x v="12"/>
    <x v="170"/>
    <x v="1"/>
    <n v="0"/>
    <n v="0"/>
    <n v="0"/>
    <n v="0"/>
    <e v="#N/A"/>
    <e v="#N/A"/>
    <n v="0"/>
    <x v="0"/>
    <x v="0"/>
    <x v="0"/>
    <x v="0"/>
    <x v="0"/>
    <x v="0"/>
    <x v="0"/>
    <x v="0"/>
    <x v="0"/>
    <x v="0"/>
  </r>
  <r>
    <x v="0"/>
    <x v="10"/>
    <x v="13"/>
    <x v="56"/>
    <x v="1"/>
    <n v="3156.3"/>
    <n v="0"/>
    <n v="3156.3"/>
    <n v="4"/>
    <n v="0"/>
    <n v="0"/>
    <n v="0"/>
    <x v="0"/>
    <x v="0"/>
    <x v="0"/>
    <x v="0"/>
    <x v="0"/>
    <x v="0"/>
    <x v="0"/>
    <x v="0"/>
    <x v="0"/>
    <x v="0"/>
  </r>
  <r>
    <x v="0"/>
    <x v="10"/>
    <x v="13"/>
    <x v="57"/>
    <x v="1"/>
    <n v="4778.1000000000004"/>
    <n v="1089"/>
    <n v="5867.1"/>
    <n v="18"/>
    <n v="24273"/>
    <n v="242730"/>
    <n v="0.24"/>
    <x v="0"/>
    <x v="0"/>
    <x v="0"/>
    <x v="0"/>
    <x v="0"/>
    <x v="0"/>
    <x v="0"/>
    <x v="0"/>
    <x v="0"/>
    <x v="0"/>
  </r>
  <r>
    <x v="0"/>
    <x v="10"/>
    <x v="13"/>
    <x v="58"/>
    <x v="1"/>
    <n v="2402.9499999999998"/>
    <n v="6405.75"/>
    <n v="8808.7000000000007"/>
    <n v="44"/>
    <n v="0"/>
    <n v="0"/>
    <n v="0"/>
    <x v="0"/>
    <x v="0"/>
    <x v="0"/>
    <x v="0"/>
    <x v="0"/>
    <x v="0"/>
    <x v="0"/>
    <x v="0"/>
    <x v="0"/>
    <x v="0"/>
  </r>
  <r>
    <x v="0"/>
    <x v="10"/>
    <x v="13"/>
    <x v="162"/>
    <x v="1"/>
    <n v="144.78"/>
    <n v="143.52000000000001"/>
    <n v="288.3"/>
    <n v="2"/>
    <e v="#N/A"/>
    <e v="#N/A"/>
    <n v="0"/>
    <x v="0"/>
    <x v="0"/>
    <x v="0"/>
    <x v="0"/>
    <x v="0"/>
    <x v="0"/>
    <x v="0"/>
    <x v="0"/>
    <x v="0"/>
    <x v="0"/>
  </r>
  <r>
    <x v="0"/>
    <x v="10"/>
    <x v="34"/>
    <x v="129"/>
    <x v="1"/>
    <n v="254.54"/>
    <n v="1438.24"/>
    <n v="1692.78"/>
    <n v="3"/>
    <e v="#N/A"/>
    <e v="#N/A"/>
    <n v="0"/>
    <x v="0"/>
    <x v="0"/>
    <x v="0"/>
    <x v="0"/>
    <x v="0"/>
    <x v="0"/>
    <x v="0"/>
    <x v="0"/>
    <x v="0"/>
    <x v="0"/>
  </r>
  <r>
    <x v="0"/>
    <x v="10"/>
    <x v="14"/>
    <x v="130"/>
    <x v="1"/>
    <n v="1375.14"/>
    <n v="3761.53"/>
    <n v="5136.67"/>
    <n v="26"/>
    <e v="#N/A"/>
    <e v="#N/A"/>
    <n v="0"/>
    <x v="0"/>
    <x v="0"/>
    <x v="0"/>
    <x v="0"/>
    <x v="0"/>
    <x v="0"/>
    <x v="0"/>
    <x v="0"/>
    <x v="0"/>
    <x v="0"/>
  </r>
  <r>
    <x v="0"/>
    <x v="10"/>
    <x v="15"/>
    <x v="163"/>
    <x v="1"/>
    <n v="25624.66"/>
    <n v="2907.34"/>
    <n v="28532"/>
    <n v="12"/>
    <e v="#N/A"/>
    <e v="#N/A"/>
    <n v="0"/>
    <x v="0"/>
    <x v="0"/>
    <x v="0"/>
    <x v="0"/>
    <x v="0"/>
    <x v="0"/>
    <x v="0"/>
    <x v="0"/>
    <x v="0"/>
    <x v="0"/>
  </r>
  <r>
    <x v="0"/>
    <x v="10"/>
    <x v="16"/>
    <x v="61"/>
    <x v="1"/>
    <n v="976.09"/>
    <n v="1028.21"/>
    <n v="2004.3000000000002"/>
    <n v="7"/>
    <n v="0"/>
    <n v="0"/>
    <n v="0"/>
    <x v="0"/>
    <x v="0"/>
    <x v="0"/>
    <x v="0"/>
    <x v="0"/>
    <x v="0"/>
    <x v="0"/>
    <x v="0"/>
    <x v="0"/>
    <x v="0"/>
  </r>
  <r>
    <x v="0"/>
    <x v="10"/>
    <x v="17"/>
    <x v="62"/>
    <x v="1"/>
    <n v="3372.51"/>
    <n v="2296.54"/>
    <n v="5669.05"/>
    <n v="25"/>
    <n v="0"/>
    <n v="0"/>
    <n v="0"/>
    <x v="0"/>
    <x v="0"/>
    <x v="0"/>
    <x v="0"/>
    <x v="0"/>
    <x v="0"/>
    <x v="0"/>
    <x v="0"/>
    <x v="0"/>
    <x v="0"/>
  </r>
  <r>
    <x v="0"/>
    <x v="10"/>
    <x v="17"/>
    <x v="63"/>
    <x v="1"/>
    <n v="1504.48"/>
    <n v="659.12"/>
    <n v="2163.6"/>
    <n v="10"/>
    <n v="0"/>
    <n v="0"/>
    <n v="0"/>
    <x v="0"/>
    <x v="0"/>
    <x v="0"/>
    <x v="0"/>
    <x v="0"/>
    <x v="0"/>
    <x v="0"/>
    <x v="0"/>
    <x v="0"/>
    <x v="0"/>
  </r>
  <r>
    <x v="0"/>
    <x v="10"/>
    <x v="18"/>
    <x v="64"/>
    <x v="1"/>
    <n v="7706.06"/>
    <n v="9239.27"/>
    <n v="16945.330000000002"/>
    <n v="51"/>
    <n v="22723"/>
    <n v="159061"/>
    <n v="0.75"/>
    <x v="0"/>
    <x v="0"/>
    <x v="0"/>
    <x v="0"/>
    <x v="0"/>
    <x v="0"/>
    <x v="0"/>
    <x v="0"/>
    <x v="0"/>
    <x v="0"/>
  </r>
  <r>
    <x v="0"/>
    <x v="10"/>
    <x v="18"/>
    <x v="65"/>
    <x v="1"/>
    <n v="2552.1999999999998"/>
    <n v="478.4"/>
    <n v="3030.6"/>
    <n v="5"/>
    <n v="0"/>
    <n v="0"/>
    <n v="0"/>
    <x v="0"/>
    <x v="0"/>
    <x v="0"/>
    <x v="0"/>
    <x v="0"/>
    <x v="0"/>
    <x v="0"/>
    <x v="0"/>
    <x v="0"/>
    <x v="0"/>
  </r>
  <r>
    <x v="0"/>
    <x v="10"/>
    <x v="18"/>
    <x v="164"/>
    <x v="1"/>
    <n v="11306.84"/>
    <n v="19097.330000000002"/>
    <n v="30404.170000000002"/>
    <n v="56"/>
    <e v="#N/A"/>
    <e v="#N/A"/>
    <n v="0"/>
    <x v="0"/>
    <x v="0"/>
    <x v="0"/>
    <x v="0"/>
    <x v="0"/>
    <x v="0"/>
    <x v="0"/>
    <x v="0"/>
    <x v="0"/>
    <x v="0"/>
  </r>
  <r>
    <x v="0"/>
    <x v="10"/>
    <x v="19"/>
    <x v="66"/>
    <x v="1"/>
    <n v="1618.15"/>
    <n v="64.349999999999994"/>
    <n v="1682.5"/>
    <n v="6"/>
    <n v="0"/>
    <n v="0"/>
    <n v="0"/>
    <x v="0"/>
    <x v="0"/>
    <x v="0"/>
    <x v="0"/>
    <x v="0"/>
    <x v="0"/>
    <x v="0"/>
    <x v="0"/>
    <x v="0"/>
    <x v="0"/>
  </r>
  <r>
    <x v="0"/>
    <x v="10"/>
    <x v="20"/>
    <x v="67"/>
    <x v="1"/>
    <n v="21368.99"/>
    <n v="7536.09"/>
    <n v="28905.08"/>
    <n v="55"/>
    <n v="0"/>
    <n v="0"/>
    <n v="0"/>
    <x v="0"/>
    <x v="0"/>
    <x v="0"/>
    <x v="0"/>
    <x v="0"/>
    <x v="0"/>
    <x v="0"/>
    <x v="0"/>
    <x v="0"/>
    <x v="0"/>
  </r>
  <r>
    <x v="0"/>
    <x v="10"/>
    <x v="20"/>
    <x v="68"/>
    <x v="1"/>
    <n v="25595.89"/>
    <n v="25048.31"/>
    <n v="50644.2"/>
    <n v="76"/>
    <n v="0"/>
    <n v="0"/>
    <n v="0"/>
    <x v="0"/>
    <x v="0"/>
    <x v="0"/>
    <x v="0"/>
    <x v="0"/>
    <x v="0"/>
    <x v="0"/>
    <x v="0"/>
    <x v="0"/>
    <x v="0"/>
  </r>
  <r>
    <x v="0"/>
    <x v="10"/>
    <x v="21"/>
    <x v="70"/>
    <x v="1"/>
    <n v="29031.61"/>
    <n v="12749.28"/>
    <n v="41780.89"/>
    <n v="122"/>
    <n v="62000"/>
    <n v="620000"/>
    <n v="0.67"/>
    <x v="0"/>
    <x v="0"/>
    <x v="0"/>
    <x v="0"/>
    <x v="0"/>
    <x v="0"/>
    <x v="0"/>
    <x v="0"/>
    <x v="0"/>
    <x v="0"/>
  </r>
  <r>
    <x v="0"/>
    <x v="10"/>
    <x v="21"/>
    <x v="71"/>
    <x v="1"/>
    <n v="42066.03"/>
    <n v="32220.639999999999"/>
    <n v="74286.67"/>
    <n v="223"/>
    <n v="50623"/>
    <n v="506230"/>
    <n v="1.47"/>
    <x v="0"/>
    <x v="0"/>
    <x v="0"/>
    <x v="0"/>
    <x v="0"/>
    <x v="0"/>
    <x v="0"/>
    <x v="0"/>
    <x v="0"/>
    <x v="0"/>
  </r>
  <r>
    <x v="0"/>
    <x v="10"/>
    <x v="21"/>
    <x v="72"/>
    <x v="1"/>
    <n v="25809.32"/>
    <n v="37065.26"/>
    <n v="62874.58"/>
    <n v="195"/>
    <n v="29977"/>
    <n v="299770"/>
    <n v="2.1"/>
    <x v="0"/>
    <x v="0"/>
    <x v="0"/>
    <x v="0"/>
    <x v="0"/>
    <x v="0"/>
    <x v="0"/>
    <x v="0"/>
    <x v="0"/>
    <x v="0"/>
  </r>
  <r>
    <x v="0"/>
    <x v="10"/>
    <x v="21"/>
    <x v="73"/>
    <x v="1"/>
    <n v="23298.01"/>
    <n v="26977.27"/>
    <n v="50275.28"/>
    <n v="157"/>
    <n v="27900"/>
    <n v="279000"/>
    <n v="1.8"/>
    <x v="0"/>
    <x v="0"/>
    <x v="0"/>
    <x v="0"/>
    <x v="0"/>
    <x v="0"/>
    <x v="0"/>
    <x v="0"/>
    <x v="0"/>
    <x v="0"/>
  </r>
  <r>
    <x v="0"/>
    <x v="10"/>
    <x v="21"/>
    <x v="137"/>
    <x v="1"/>
    <n v="16463.27"/>
    <n v="22980.76"/>
    <n v="39444.03"/>
    <n v="126"/>
    <e v="#N/A"/>
    <e v="#N/A"/>
    <n v="0"/>
    <x v="0"/>
    <x v="0"/>
    <x v="0"/>
    <x v="0"/>
    <x v="0"/>
    <x v="0"/>
    <x v="0"/>
    <x v="0"/>
    <x v="0"/>
    <x v="0"/>
  </r>
  <r>
    <x v="0"/>
    <x v="10"/>
    <x v="21"/>
    <x v="142"/>
    <x v="1"/>
    <n v="5418.61"/>
    <n v="4643.04"/>
    <n v="10061.65"/>
    <n v="30"/>
    <e v="#N/A"/>
    <e v="#N/A"/>
    <n v="0"/>
    <x v="0"/>
    <x v="0"/>
    <x v="0"/>
    <x v="0"/>
    <x v="0"/>
    <x v="0"/>
    <x v="0"/>
    <x v="0"/>
    <x v="0"/>
    <x v="0"/>
  </r>
  <r>
    <x v="0"/>
    <x v="10"/>
    <x v="22"/>
    <x v="74"/>
    <x v="1"/>
    <n v="3401.57"/>
    <n v="1892.3"/>
    <n v="5293.87"/>
    <n v="17"/>
    <n v="13423"/>
    <n v="134230"/>
    <n v="0.39"/>
    <x v="0"/>
    <x v="0"/>
    <x v="0"/>
    <x v="0"/>
    <x v="0"/>
    <x v="0"/>
    <x v="0"/>
    <x v="0"/>
    <x v="0"/>
    <x v="0"/>
  </r>
  <r>
    <x v="0"/>
    <x v="10"/>
    <x v="22"/>
    <x v="75"/>
    <x v="1"/>
    <n v="2400.2199999999998"/>
    <n v="1917.46"/>
    <n v="4317.68"/>
    <n v="13"/>
    <n v="14477"/>
    <n v="144770"/>
    <n v="0.3"/>
    <x v="0"/>
    <x v="0"/>
    <x v="0"/>
    <x v="0"/>
    <x v="0"/>
    <x v="0"/>
    <x v="0"/>
    <x v="0"/>
    <x v="0"/>
    <x v="0"/>
  </r>
  <r>
    <x v="0"/>
    <x v="10"/>
    <x v="22"/>
    <x v="72"/>
    <x v="1"/>
    <n v="0"/>
    <n v="0"/>
    <n v="0"/>
    <n v="0"/>
    <n v="29977"/>
    <n v="299770"/>
    <n v="0"/>
    <x v="0"/>
    <x v="0"/>
    <x v="0"/>
    <x v="0"/>
    <x v="0"/>
    <x v="0"/>
    <x v="0"/>
    <x v="0"/>
    <x v="0"/>
    <x v="0"/>
  </r>
  <r>
    <x v="0"/>
    <x v="10"/>
    <x v="22"/>
    <x v="73"/>
    <x v="1"/>
    <n v="651.6"/>
    <n v="0"/>
    <n v="651.6"/>
    <n v="2"/>
    <n v="27900"/>
    <n v="279000"/>
    <n v="0.02"/>
    <x v="0"/>
    <x v="0"/>
    <x v="0"/>
    <x v="0"/>
    <x v="0"/>
    <x v="0"/>
    <x v="0"/>
    <x v="0"/>
    <x v="0"/>
    <x v="0"/>
  </r>
  <r>
    <x v="0"/>
    <x v="10"/>
    <x v="22"/>
    <x v="183"/>
    <x v="1"/>
    <n v="0"/>
    <n v="0"/>
    <n v="0"/>
    <n v="0"/>
    <e v="#N/A"/>
    <e v="#N/A"/>
    <n v="0"/>
    <x v="0"/>
    <x v="0"/>
    <x v="0"/>
    <x v="0"/>
    <x v="0"/>
    <x v="0"/>
    <x v="0"/>
    <x v="0"/>
    <x v="0"/>
    <x v="0"/>
  </r>
  <r>
    <x v="0"/>
    <x v="10"/>
    <x v="22"/>
    <x v="121"/>
    <x v="1"/>
    <n v="3459.7"/>
    <n v="209.67"/>
    <n v="3669.37"/>
    <n v="11"/>
    <e v="#N/A"/>
    <e v="#N/A"/>
    <n v="0"/>
    <x v="0"/>
    <x v="0"/>
    <x v="0"/>
    <x v="0"/>
    <x v="0"/>
    <x v="0"/>
    <x v="0"/>
    <x v="0"/>
    <x v="0"/>
    <x v="0"/>
  </r>
  <r>
    <x v="0"/>
    <x v="10"/>
    <x v="22"/>
    <x v="137"/>
    <x v="1"/>
    <n v="362.8"/>
    <n v="209.67"/>
    <n v="572.47"/>
    <n v="2"/>
    <e v="#N/A"/>
    <e v="#N/A"/>
    <n v="0"/>
    <x v="0"/>
    <x v="0"/>
    <x v="0"/>
    <x v="0"/>
    <x v="0"/>
    <x v="0"/>
    <x v="0"/>
    <x v="0"/>
    <x v="0"/>
    <x v="0"/>
  </r>
  <r>
    <x v="0"/>
    <x v="10"/>
    <x v="23"/>
    <x v="77"/>
    <x v="1"/>
    <n v="0"/>
    <n v="0"/>
    <n v="0"/>
    <n v="0"/>
    <n v="0"/>
    <n v="0"/>
    <n v="0"/>
    <x v="0"/>
    <x v="0"/>
    <x v="0"/>
    <x v="0"/>
    <x v="0"/>
    <x v="0"/>
    <x v="0"/>
    <x v="0"/>
    <x v="0"/>
    <x v="0"/>
  </r>
  <r>
    <x v="0"/>
    <x v="10"/>
    <x v="24"/>
    <x v="78"/>
    <x v="1"/>
    <n v="791.95"/>
    <n v="1444.41"/>
    <n v="2236.36"/>
    <n v="12"/>
    <n v="20677"/>
    <n v="144739"/>
    <n v="0.11"/>
    <x v="0"/>
    <x v="0"/>
    <x v="0"/>
    <x v="0"/>
    <x v="0"/>
    <x v="0"/>
    <x v="0"/>
    <x v="0"/>
    <x v="0"/>
    <x v="0"/>
  </r>
  <r>
    <x v="0"/>
    <x v="10"/>
    <x v="24"/>
    <x v="79"/>
    <x v="1"/>
    <n v="13.2"/>
    <n v="52.8"/>
    <n v="66"/>
    <n v="1"/>
    <n v="20150"/>
    <n v="141050"/>
    <n v="0"/>
    <x v="0"/>
    <x v="0"/>
    <x v="0"/>
    <x v="0"/>
    <x v="0"/>
    <x v="0"/>
    <x v="0"/>
    <x v="0"/>
    <x v="0"/>
    <x v="0"/>
  </r>
  <r>
    <x v="0"/>
    <x v="10"/>
    <x v="24"/>
    <x v="81"/>
    <x v="1"/>
    <n v="0"/>
    <n v="0"/>
    <n v="0"/>
    <n v="0"/>
    <n v="18600"/>
    <n v="130200"/>
    <n v="0"/>
    <x v="0"/>
    <x v="0"/>
    <x v="0"/>
    <x v="0"/>
    <x v="0"/>
    <x v="0"/>
    <x v="0"/>
    <x v="0"/>
    <x v="0"/>
    <x v="0"/>
  </r>
  <r>
    <x v="0"/>
    <x v="10"/>
    <x v="24"/>
    <x v="82"/>
    <x v="1"/>
    <n v="1304.0999999999999"/>
    <n v="0"/>
    <n v="1304.0999999999999"/>
    <n v="1"/>
    <n v="18600"/>
    <n v="130200"/>
    <n v="7.0000000000000007E-2"/>
    <x v="0"/>
    <x v="0"/>
    <x v="0"/>
    <x v="0"/>
    <x v="0"/>
    <x v="0"/>
    <x v="0"/>
    <x v="0"/>
    <x v="0"/>
    <x v="0"/>
  </r>
  <r>
    <x v="0"/>
    <x v="10"/>
    <x v="24"/>
    <x v="122"/>
    <x v="1"/>
    <n v="0"/>
    <n v="0"/>
    <n v="0"/>
    <n v="0"/>
    <e v="#N/A"/>
    <e v="#N/A"/>
    <n v="0"/>
    <x v="0"/>
    <x v="0"/>
    <x v="0"/>
    <x v="0"/>
    <x v="0"/>
    <x v="0"/>
    <x v="0"/>
    <x v="0"/>
    <x v="0"/>
    <x v="0"/>
  </r>
  <r>
    <x v="0"/>
    <x v="10"/>
    <x v="24"/>
    <x v="184"/>
    <x v="1"/>
    <n v="26.32"/>
    <n v="105.24"/>
    <n v="131.56"/>
    <n v="2"/>
    <e v="#N/A"/>
    <e v="#N/A"/>
    <n v="0"/>
    <x v="0"/>
    <x v="0"/>
    <x v="0"/>
    <x v="0"/>
    <x v="0"/>
    <x v="0"/>
    <x v="0"/>
    <x v="0"/>
    <x v="0"/>
    <x v="0"/>
  </r>
  <r>
    <x v="0"/>
    <x v="10"/>
    <x v="24"/>
    <x v="131"/>
    <x v="1"/>
    <n v="14.3"/>
    <n v="57.2"/>
    <n v="71.5"/>
    <n v="1"/>
    <e v="#N/A"/>
    <e v="#N/A"/>
    <n v="0"/>
    <x v="0"/>
    <x v="0"/>
    <x v="0"/>
    <x v="0"/>
    <x v="0"/>
    <x v="0"/>
    <x v="0"/>
    <x v="0"/>
    <x v="0"/>
    <x v="0"/>
  </r>
  <r>
    <x v="0"/>
    <x v="10"/>
    <x v="24"/>
    <x v="86"/>
    <x v="1"/>
    <n v="89"/>
    <n v="363.6"/>
    <n v="452.6"/>
    <n v="2"/>
    <n v="15500"/>
    <n v="108500"/>
    <n v="0.03"/>
    <x v="0"/>
    <x v="0"/>
    <x v="0"/>
    <x v="0"/>
    <x v="0"/>
    <x v="0"/>
    <x v="0"/>
    <x v="0"/>
    <x v="0"/>
    <x v="0"/>
  </r>
  <r>
    <x v="0"/>
    <x v="10"/>
    <x v="24"/>
    <x v="165"/>
    <x v="1"/>
    <n v="0"/>
    <n v="0"/>
    <n v="0"/>
    <n v="0"/>
    <e v="#N/A"/>
    <e v="#N/A"/>
    <n v="0"/>
    <x v="0"/>
    <x v="0"/>
    <x v="0"/>
    <x v="0"/>
    <x v="0"/>
    <x v="0"/>
    <x v="0"/>
    <x v="0"/>
    <x v="0"/>
    <x v="0"/>
  </r>
  <r>
    <x v="0"/>
    <x v="10"/>
    <x v="24"/>
    <x v="185"/>
    <x v="1"/>
    <n v="712.99"/>
    <n v="1189.99"/>
    <n v="1902.98"/>
    <n v="5"/>
    <e v="#N/A"/>
    <e v="#N/A"/>
    <n v="0"/>
    <x v="0"/>
    <x v="0"/>
    <x v="0"/>
    <x v="0"/>
    <x v="0"/>
    <x v="0"/>
    <x v="0"/>
    <x v="0"/>
    <x v="0"/>
    <x v="0"/>
  </r>
  <r>
    <x v="0"/>
    <x v="10"/>
    <x v="24"/>
    <x v="178"/>
    <x v="1"/>
    <n v="704.78"/>
    <n v="441.78"/>
    <n v="1146.56"/>
    <n v="14"/>
    <e v="#N/A"/>
    <e v="#N/A"/>
    <n v="0"/>
    <x v="0"/>
    <x v="0"/>
    <x v="0"/>
    <x v="0"/>
    <x v="0"/>
    <x v="0"/>
    <x v="0"/>
    <x v="0"/>
    <x v="0"/>
    <x v="0"/>
  </r>
  <r>
    <x v="0"/>
    <x v="10"/>
    <x v="26"/>
    <x v="87"/>
    <x v="1"/>
    <n v="0"/>
    <n v="0"/>
    <n v="0"/>
    <n v="0"/>
    <n v="4650"/>
    <n v="32550"/>
    <n v="0"/>
    <x v="0"/>
    <x v="0"/>
    <x v="0"/>
    <x v="0"/>
    <x v="0"/>
    <x v="0"/>
    <x v="0"/>
    <x v="0"/>
    <x v="0"/>
    <x v="0"/>
  </r>
  <r>
    <x v="0"/>
    <x v="10"/>
    <x v="26"/>
    <x v="88"/>
    <x v="1"/>
    <n v="0"/>
    <n v="0"/>
    <n v="0"/>
    <n v="0"/>
    <n v="4650"/>
    <n v="32550"/>
    <n v="0"/>
    <x v="0"/>
    <x v="0"/>
    <x v="0"/>
    <x v="0"/>
    <x v="0"/>
    <x v="0"/>
    <x v="0"/>
    <x v="0"/>
    <x v="0"/>
    <x v="0"/>
  </r>
  <r>
    <x v="0"/>
    <x v="10"/>
    <x v="27"/>
    <x v="89"/>
    <x v="1"/>
    <n v="0"/>
    <n v="0"/>
    <n v="0"/>
    <n v="0"/>
    <n v="6727"/>
    <n v="47089"/>
    <n v="0"/>
    <x v="0"/>
    <x v="0"/>
    <x v="0"/>
    <x v="0"/>
    <x v="0"/>
    <x v="0"/>
    <x v="0"/>
    <x v="0"/>
    <x v="0"/>
    <x v="0"/>
  </r>
  <r>
    <x v="0"/>
    <x v="10"/>
    <x v="27"/>
    <x v="90"/>
    <x v="1"/>
    <n v="0"/>
    <n v="0"/>
    <n v="0"/>
    <n v="0"/>
    <n v="6727"/>
    <n v="47089"/>
    <n v="0"/>
    <x v="0"/>
    <x v="0"/>
    <x v="0"/>
    <x v="0"/>
    <x v="0"/>
    <x v="0"/>
    <x v="0"/>
    <x v="0"/>
    <x v="0"/>
    <x v="0"/>
  </r>
  <r>
    <x v="0"/>
    <x v="10"/>
    <x v="27"/>
    <x v="91"/>
    <x v="1"/>
    <n v="0"/>
    <n v="0"/>
    <n v="0"/>
    <n v="0"/>
    <n v="6727"/>
    <n v="47089"/>
    <n v="0"/>
    <x v="0"/>
    <x v="0"/>
    <x v="0"/>
    <x v="0"/>
    <x v="0"/>
    <x v="0"/>
    <x v="0"/>
    <x v="0"/>
    <x v="0"/>
    <x v="0"/>
  </r>
  <r>
    <x v="0"/>
    <x v="10"/>
    <x v="28"/>
    <x v="92"/>
    <x v="1"/>
    <n v="0"/>
    <n v="0"/>
    <n v="0"/>
    <n v="0"/>
    <n v="0"/>
    <n v="0"/>
    <n v="0"/>
    <x v="0"/>
    <x v="0"/>
    <x v="0"/>
    <x v="0"/>
    <x v="0"/>
    <x v="0"/>
    <x v="0"/>
    <x v="0"/>
    <x v="0"/>
    <x v="0"/>
  </r>
  <r>
    <x v="0"/>
    <x v="10"/>
    <x v="36"/>
    <x v="186"/>
    <x v="1"/>
    <n v="0"/>
    <n v="0"/>
    <n v="0"/>
    <n v="0"/>
    <e v="#N/A"/>
    <e v="#N/A"/>
    <n v="0"/>
    <x v="0"/>
    <x v="0"/>
    <x v="0"/>
    <x v="0"/>
    <x v="0"/>
    <x v="0"/>
    <x v="0"/>
    <x v="0"/>
    <x v="0"/>
    <x v="0"/>
  </r>
  <r>
    <x v="0"/>
    <x v="10"/>
    <x v="29"/>
    <x v="93"/>
    <x v="1"/>
    <n v="13481.61"/>
    <n v="8455.14"/>
    <n v="21936.75"/>
    <n v="101"/>
    <n v="0"/>
    <n v="0"/>
    <n v="0"/>
    <x v="0"/>
    <x v="0"/>
    <x v="0"/>
    <x v="0"/>
    <x v="0"/>
    <x v="0"/>
    <x v="0"/>
    <x v="0"/>
    <x v="0"/>
    <x v="0"/>
  </r>
  <r>
    <x v="0"/>
    <x v="10"/>
    <x v="29"/>
    <x v="94"/>
    <x v="1"/>
    <n v="12243.61"/>
    <n v="5680.95"/>
    <n v="17924.560000000001"/>
    <n v="76"/>
    <n v="0"/>
    <n v="0"/>
    <n v="0"/>
    <x v="0"/>
    <x v="0"/>
    <x v="0"/>
    <x v="0"/>
    <x v="0"/>
    <x v="0"/>
    <x v="0"/>
    <x v="0"/>
    <x v="0"/>
    <x v="0"/>
  </r>
  <r>
    <x v="0"/>
    <x v="10"/>
    <x v="29"/>
    <x v="95"/>
    <x v="1"/>
    <n v="7338.13"/>
    <n v="14421.68"/>
    <n v="21759.81"/>
    <n v="111"/>
    <n v="0"/>
    <n v="0"/>
    <n v="0"/>
    <x v="0"/>
    <x v="0"/>
    <x v="0"/>
    <x v="0"/>
    <x v="0"/>
    <x v="0"/>
    <x v="0"/>
    <x v="0"/>
    <x v="0"/>
    <x v="0"/>
  </r>
  <r>
    <x v="0"/>
    <x v="10"/>
    <x v="29"/>
    <x v="124"/>
    <x v="1"/>
    <n v="39469.78"/>
    <n v="57045.03"/>
    <n v="96514.81"/>
    <n v="336"/>
    <e v="#N/A"/>
    <e v="#N/A"/>
    <n v="0"/>
    <x v="0"/>
    <x v="0"/>
    <x v="0"/>
    <x v="0"/>
    <x v="0"/>
    <x v="0"/>
    <x v="0"/>
    <x v="0"/>
    <x v="0"/>
    <x v="0"/>
  </r>
  <r>
    <x v="0"/>
    <x v="10"/>
    <x v="29"/>
    <x v="96"/>
    <x v="1"/>
    <n v="27578.05"/>
    <n v="43306.12"/>
    <n v="70884.17"/>
    <n v="129"/>
    <n v="0"/>
    <n v="0"/>
    <n v="0"/>
    <x v="0"/>
    <x v="0"/>
    <x v="0"/>
    <x v="0"/>
    <x v="0"/>
    <x v="0"/>
    <x v="0"/>
    <x v="0"/>
    <x v="0"/>
    <x v="0"/>
  </r>
  <r>
    <x v="0"/>
    <x v="10"/>
    <x v="29"/>
    <x v="97"/>
    <x v="1"/>
    <n v="25368.93"/>
    <n v="67097.08"/>
    <n v="92466.010000000009"/>
    <n v="278"/>
    <n v="17577"/>
    <n v="175770"/>
    <n v="5.26"/>
    <x v="0"/>
    <x v="0"/>
    <x v="0"/>
    <x v="0"/>
    <x v="0"/>
    <x v="0"/>
    <x v="0"/>
    <x v="0"/>
    <x v="0"/>
    <x v="0"/>
  </r>
  <r>
    <x v="0"/>
    <x v="10"/>
    <x v="30"/>
    <x v="99"/>
    <x v="1"/>
    <n v="0"/>
    <n v="0"/>
    <n v="0"/>
    <n v="0"/>
    <n v="16027"/>
    <n v="112189"/>
    <n v="0"/>
    <x v="0"/>
    <x v="0"/>
    <x v="0"/>
    <x v="0"/>
    <x v="0"/>
    <x v="0"/>
    <x v="0"/>
    <x v="0"/>
    <x v="0"/>
    <x v="0"/>
  </r>
  <r>
    <x v="0"/>
    <x v="10"/>
    <x v="30"/>
    <x v="100"/>
    <x v="1"/>
    <n v="0"/>
    <n v="0"/>
    <n v="0"/>
    <n v="0"/>
    <n v="14477"/>
    <n v="101339"/>
    <n v="0"/>
    <x v="0"/>
    <x v="0"/>
    <x v="0"/>
    <x v="0"/>
    <x v="0"/>
    <x v="0"/>
    <x v="0"/>
    <x v="0"/>
    <x v="0"/>
    <x v="0"/>
  </r>
  <r>
    <x v="0"/>
    <x v="10"/>
    <x v="30"/>
    <x v="101"/>
    <x v="1"/>
    <n v="0"/>
    <n v="0"/>
    <n v="0"/>
    <n v="0"/>
    <n v="10323"/>
    <n v="72261"/>
    <n v="0"/>
    <x v="0"/>
    <x v="0"/>
    <x v="0"/>
    <x v="0"/>
    <x v="0"/>
    <x v="0"/>
    <x v="0"/>
    <x v="0"/>
    <x v="0"/>
    <x v="0"/>
  </r>
  <r>
    <x v="0"/>
    <x v="10"/>
    <x v="30"/>
    <x v="102"/>
    <x v="1"/>
    <n v="0"/>
    <n v="0"/>
    <n v="0"/>
    <n v="0"/>
    <n v="0"/>
    <n v="0"/>
    <n v="0"/>
    <x v="0"/>
    <x v="0"/>
    <x v="0"/>
    <x v="0"/>
    <x v="0"/>
    <x v="0"/>
    <x v="0"/>
    <x v="0"/>
    <x v="0"/>
    <x v="0"/>
  </r>
  <r>
    <x v="0"/>
    <x v="10"/>
    <x v="30"/>
    <x v="103"/>
    <x v="1"/>
    <n v="0"/>
    <n v="0"/>
    <n v="0"/>
    <n v="0"/>
    <n v="0"/>
    <n v="0"/>
    <n v="0"/>
    <x v="0"/>
    <x v="0"/>
    <x v="0"/>
    <x v="0"/>
    <x v="0"/>
    <x v="0"/>
    <x v="0"/>
    <x v="0"/>
    <x v="0"/>
    <x v="0"/>
  </r>
  <r>
    <x v="0"/>
    <x v="10"/>
    <x v="30"/>
    <x v="105"/>
    <x v="1"/>
    <n v="0"/>
    <n v="0"/>
    <n v="0"/>
    <n v="0"/>
    <n v="0"/>
    <n v="0"/>
    <n v="0"/>
    <x v="0"/>
    <x v="0"/>
    <x v="0"/>
    <x v="0"/>
    <x v="0"/>
    <x v="0"/>
    <x v="0"/>
    <x v="0"/>
    <x v="0"/>
    <x v="0"/>
  </r>
  <r>
    <x v="0"/>
    <x v="10"/>
    <x v="30"/>
    <x v="106"/>
    <x v="1"/>
    <n v="1098"/>
    <n v="0"/>
    <n v="1098"/>
    <n v="1"/>
    <n v="17050"/>
    <n v="119350"/>
    <n v="0.06"/>
    <x v="0"/>
    <x v="0"/>
    <x v="0"/>
    <x v="0"/>
    <x v="0"/>
    <x v="0"/>
    <x v="0"/>
    <x v="0"/>
    <x v="0"/>
    <x v="0"/>
  </r>
  <r>
    <x v="0"/>
    <x v="10"/>
    <x v="30"/>
    <x v="171"/>
    <x v="1"/>
    <n v="0"/>
    <n v="0"/>
    <n v="0"/>
    <n v="0"/>
    <e v="#N/A"/>
    <e v="#N/A"/>
    <n v="0"/>
    <x v="0"/>
    <x v="0"/>
    <x v="0"/>
    <x v="0"/>
    <x v="0"/>
    <x v="0"/>
    <x v="0"/>
    <x v="0"/>
    <x v="0"/>
    <x v="0"/>
  </r>
  <r>
    <x v="0"/>
    <x v="10"/>
    <x v="31"/>
    <x v="107"/>
    <x v="1"/>
    <n v="8048.81"/>
    <n v="6377.62"/>
    <n v="14426.43"/>
    <n v="18"/>
    <n v="0"/>
    <n v="0"/>
    <n v="0"/>
    <x v="0"/>
    <x v="0"/>
    <x v="0"/>
    <x v="0"/>
    <x v="0"/>
    <x v="0"/>
    <x v="0"/>
    <x v="0"/>
    <x v="0"/>
    <x v="0"/>
  </r>
  <r>
    <x v="0"/>
    <x v="10"/>
    <x v="31"/>
    <x v="108"/>
    <x v="1"/>
    <n v="0"/>
    <n v="0"/>
    <n v="0"/>
    <n v="0"/>
    <n v="0"/>
    <n v="0"/>
    <n v="0"/>
    <x v="0"/>
    <x v="0"/>
    <x v="0"/>
    <x v="0"/>
    <x v="0"/>
    <x v="0"/>
    <x v="0"/>
    <x v="0"/>
    <x v="0"/>
    <x v="0"/>
  </r>
  <r>
    <x v="0"/>
    <x v="10"/>
    <x v="31"/>
    <x v="109"/>
    <x v="1"/>
    <n v="11648.13"/>
    <n v="17617.7"/>
    <n v="29265.83"/>
    <n v="46"/>
    <n v="0"/>
    <n v="0"/>
    <n v="0"/>
    <x v="0"/>
    <x v="0"/>
    <x v="0"/>
    <x v="0"/>
    <x v="0"/>
    <x v="0"/>
    <x v="0"/>
    <x v="0"/>
    <x v="0"/>
    <x v="0"/>
  </r>
  <r>
    <x v="0"/>
    <x v="10"/>
    <x v="31"/>
    <x v="110"/>
    <x v="1"/>
    <n v="9543.09"/>
    <n v="17865.400000000001"/>
    <n v="27408.49"/>
    <n v="40"/>
    <n v="0"/>
    <n v="0"/>
    <n v="0"/>
    <x v="0"/>
    <x v="0"/>
    <x v="0"/>
    <x v="0"/>
    <x v="0"/>
    <x v="0"/>
    <x v="0"/>
    <x v="0"/>
    <x v="0"/>
    <x v="0"/>
  </r>
  <r>
    <x v="0"/>
    <x v="10"/>
    <x v="31"/>
    <x v="111"/>
    <x v="1"/>
    <n v="7661.78"/>
    <n v="16213.97"/>
    <n v="23875.75"/>
    <n v="31"/>
    <n v="0"/>
    <n v="0"/>
    <n v="0"/>
    <x v="0"/>
    <x v="0"/>
    <x v="0"/>
    <x v="0"/>
    <x v="0"/>
    <x v="0"/>
    <x v="0"/>
    <x v="0"/>
    <x v="0"/>
    <x v="0"/>
  </r>
  <r>
    <x v="0"/>
    <x v="10"/>
    <x v="31"/>
    <x v="128"/>
    <x v="1"/>
    <n v="0"/>
    <n v="292.5"/>
    <n v="292.5"/>
    <n v="1"/>
    <e v="#N/A"/>
    <e v="#N/A"/>
    <n v="0"/>
    <x v="0"/>
    <x v="0"/>
    <x v="0"/>
    <x v="0"/>
    <x v="0"/>
    <x v="0"/>
    <x v="0"/>
    <x v="0"/>
    <x v="0"/>
    <x v="0"/>
  </r>
  <r>
    <x v="0"/>
    <x v="10"/>
    <x v="31"/>
    <x v="112"/>
    <x v="1"/>
    <n v="3160.3"/>
    <n v="7964.08"/>
    <n v="11124.380000000001"/>
    <n v="24"/>
    <n v="13950"/>
    <n v="139500"/>
    <n v="0.8"/>
    <x v="0"/>
    <x v="0"/>
    <x v="0"/>
    <x v="0"/>
    <x v="0"/>
    <x v="0"/>
    <x v="0"/>
    <x v="0"/>
    <x v="0"/>
    <x v="0"/>
  </r>
  <r>
    <x v="0"/>
    <x v="10"/>
    <x v="32"/>
    <x v="113"/>
    <x v="1"/>
    <n v="0"/>
    <n v="0"/>
    <n v="0"/>
    <n v="0"/>
    <n v="5177"/>
    <n v="36239"/>
    <n v="0"/>
    <x v="0"/>
    <x v="0"/>
    <x v="0"/>
    <x v="0"/>
    <x v="0"/>
    <x v="0"/>
    <x v="0"/>
    <x v="0"/>
    <x v="0"/>
    <x v="0"/>
  </r>
  <r>
    <x v="0"/>
    <x v="10"/>
    <x v="32"/>
    <x v="114"/>
    <x v="1"/>
    <n v="1304.0999999999999"/>
    <n v="0"/>
    <n v="1304.0999999999999"/>
    <n v="1"/>
    <n v="31000"/>
    <n v="217000"/>
    <n v="0.04"/>
    <x v="0"/>
    <x v="0"/>
    <x v="0"/>
    <x v="0"/>
    <x v="0"/>
    <x v="0"/>
    <x v="0"/>
    <x v="0"/>
    <x v="0"/>
    <x v="0"/>
  </r>
  <r>
    <x v="0"/>
    <x v="10"/>
    <x v="32"/>
    <x v="115"/>
    <x v="1"/>
    <n v="0"/>
    <n v="0"/>
    <n v="0"/>
    <n v="0"/>
    <n v="0"/>
    <n v="0"/>
    <n v="0"/>
    <x v="0"/>
    <x v="0"/>
    <x v="0"/>
    <x v="0"/>
    <x v="0"/>
    <x v="0"/>
    <x v="0"/>
    <x v="0"/>
    <x v="0"/>
    <x v="0"/>
  </r>
  <r>
    <x v="0"/>
    <x v="10"/>
    <x v="32"/>
    <x v="116"/>
    <x v="1"/>
    <n v="0"/>
    <n v="0"/>
    <n v="0"/>
    <n v="0"/>
    <n v="0"/>
    <n v="0"/>
    <n v="0"/>
    <x v="0"/>
    <x v="0"/>
    <x v="0"/>
    <x v="0"/>
    <x v="0"/>
    <x v="0"/>
    <x v="0"/>
    <x v="0"/>
    <x v="0"/>
    <x v="0"/>
  </r>
  <r>
    <x v="0"/>
    <x v="10"/>
    <x v="33"/>
    <x v="117"/>
    <x v="1"/>
    <n v="0"/>
    <n v="0"/>
    <n v="0"/>
    <n v="0"/>
    <n v="0"/>
    <n v="0"/>
    <n v="0"/>
    <x v="0"/>
    <x v="0"/>
    <x v="0"/>
    <x v="0"/>
    <x v="0"/>
    <x v="0"/>
    <x v="0"/>
    <x v="0"/>
    <x v="0"/>
    <x v="0"/>
  </r>
  <r>
    <x v="0"/>
    <x v="10"/>
    <x v="33"/>
    <x v="118"/>
    <x v="1"/>
    <n v="0"/>
    <n v="0"/>
    <n v="0"/>
    <n v="0"/>
    <n v="0"/>
    <n v="0"/>
    <n v="0"/>
    <x v="0"/>
    <x v="0"/>
    <x v="0"/>
    <x v="0"/>
    <x v="0"/>
    <x v="0"/>
    <x v="0"/>
    <x v="0"/>
    <x v="0"/>
    <x v="0"/>
  </r>
  <r>
    <x v="0"/>
    <x v="10"/>
    <x v="33"/>
    <x v="143"/>
    <x v="1"/>
    <n v="0"/>
    <n v="0"/>
    <n v="0"/>
    <n v="0"/>
    <e v="#N/A"/>
    <e v="#N/A"/>
    <n v="0"/>
    <x v="0"/>
    <x v="0"/>
    <x v="0"/>
    <x v="0"/>
    <x v="0"/>
    <x v="0"/>
    <x v="0"/>
    <x v="0"/>
    <x v="0"/>
    <x v="0"/>
  </r>
  <r>
    <x v="0"/>
    <x v="10"/>
    <x v="0"/>
    <x v="0"/>
    <x v="2"/>
    <n v="6571.46"/>
    <n v="8160.38"/>
    <n v="14731.84"/>
    <n v="125"/>
    <n v="24475"/>
    <n v="171325"/>
    <n v="0.6"/>
    <x v="0"/>
    <x v="0"/>
    <x v="0"/>
    <x v="0"/>
    <x v="0"/>
    <x v="0"/>
    <x v="0"/>
    <x v="0"/>
    <x v="0"/>
    <x v="0"/>
  </r>
  <r>
    <x v="0"/>
    <x v="10"/>
    <x v="0"/>
    <x v="1"/>
    <x v="2"/>
    <n v="6608.71"/>
    <n v="6539.96"/>
    <n v="13148.67"/>
    <n v="116"/>
    <n v="24383"/>
    <n v="170681"/>
    <n v="0.54"/>
    <x v="0"/>
    <x v="0"/>
    <x v="0"/>
    <x v="0"/>
    <x v="0"/>
    <x v="0"/>
    <x v="0"/>
    <x v="0"/>
    <x v="0"/>
    <x v="0"/>
  </r>
  <r>
    <x v="0"/>
    <x v="10"/>
    <x v="0"/>
    <x v="172"/>
    <x v="2"/>
    <n v="0"/>
    <n v="0"/>
    <n v="0"/>
    <n v="0"/>
    <e v="#N/A"/>
    <e v="#N/A"/>
    <n v="0"/>
    <x v="0"/>
    <x v="0"/>
    <x v="0"/>
    <x v="0"/>
    <x v="0"/>
    <x v="0"/>
    <x v="0"/>
    <x v="0"/>
    <x v="0"/>
    <x v="0"/>
  </r>
  <r>
    <x v="0"/>
    <x v="10"/>
    <x v="0"/>
    <x v="4"/>
    <x v="2"/>
    <n v="23222.97"/>
    <n v="17857.63"/>
    <n v="41080.600000000006"/>
    <n v="292"/>
    <n v="8437"/>
    <n v="59059"/>
    <n v="4.87"/>
    <x v="0"/>
    <x v="0"/>
    <x v="0"/>
    <x v="0"/>
    <x v="0"/>
    <x v="0"/>
    <x v="0"/>
    <x v="0"/>
    <x v="0"/>
    <x v="0"/>
  </r>
  <r>
    <x v="0"/>
    <x v="10"/>
    <x v="0"/>
    <x v="7"/>
    <x v="2"/>
    <n v="13601.26"/>
    <n v="12938.08"/>
    <n v="26539.34"/>
    <n v="203"/>
    <n v="5821"/>
    <n v="40747"/>
    <n v="4.5599999999999996"/>
    <x v="0"/>
    <x v="0"/>
    <x v="0"/>
    <x v="0"/>
    <x v="0"/>
    <x v="0"/>
    <x v="0"/>
    <x v="0"/>
    <x v="0"/>
    <x v="0"/>
  </r>
  <r>
    <x v="0"/>
    <x v="10"/>
    <x v="0"/>
    <x v="8"/>
    <x v="2"/>
    <n v="29502.560000000001"/>
    <n v="23601.919999999998"/>
    <n v="53104.479999999996"/>
    <n v="439"/>
    <n v="0"/>
    <n v="0"/>
    <n v="0"/>
    <x v="0"/>
    <x v="0"/>
    <x v="0"/>
    <x v="0"/>
    <x v="0"/>
    <x v="0"/>
    <x v="0"/>
    <x v="0"/>
    <x v="0"/>
    <x v="0"/>
  </r>
  <r>
    <x v="0"/>
    <x v="10"/>
    <x v="0"/>
    <x v="119"/>
    <x v="2"/>
    <n v="2491.36"/>
    <n v="14636.87"/>
    <n v="17128.23"/>
    <n v="146"/>
    <e v="#N/A"/>
    <e v="#N/A"/>
    <n v="0"/>
    <x v="0"/>
    <x v="0"/>
    <x v="0"/>
    <x v="0"/>
    <x v="0"/>
    <x v="0"/>
    <x v="0"/>
    <x v="0"/>
    <x v="0"/>
    <x v="0"/>
  </r>
  <r>
    <x v="0"/>
    <x v="10"/>
    <x v="0"/>
    <x v="134"/>
    <x v="2"/>
    <n v="13712.76"/>
    <n v="16416.09"/>
    <n v="30128.85"/>
    <n v="224"/>
    <e v="#N/A"/>
    <e v="#N/A"/>
    <n v="0"/>
    <x v="0"/>
    <x v="0"/>
    <x v="0"/>
    <x v="0"/>
    <x v="0"/>
    <x v="0"/>
    <x v="0"/>
    <x v="0"/>
    <x v="0"/>
    <x v="0"/>
  </r>
  <r>
    <x v="0"/>
    <x v="10"/>
    <x v="0"/>
    <x v="135"/>
    <x v="2"/>
    <n v="19414.060000000001"/>
    <n v="16648.259999999998"/>
    <n v="36062.32"/>
    <n v="270"/>
    <e v="#N/A"/>
    <e v="#N/A"/>
    <n v="0"/>
    <x v="0"/>
    <x v="0"/>
    <x v="0"/>
    <x v="0"/>
    <x v="0"/>
    <x v="0"/>
    <x v="0"/>
    <x v="0"/>
    <x v="0"/>
    <x v="0"/>
  </r>
  <r>
    <x v="0"/>
    <x v="10"/>
    <x v="0"/>
    <x v="144"/>
    <x v="2"/>
    <n v="15312.21"/>
    <n v="21933.63"/>
    <n v="37245.839999999997"/>
    <n v="316"/>
    <e v="#N/A"/>
    <e v="#N/A"/>
    <n v="0"/>
    <x v="0"/>
    <x v="0"/>
    <x v="0"/>
    <x v="0"/>
    <x v="0"/>
    <x v="0"/>
    <x v="0"/>
    <x v="0"/>
    <x v="0"/>
    <x v="0"/>
  </r>
  <r>
    <x v="0"/>
    <x v="10"/>
    <x v="0"/>
    <x v="173"/>
    <x v="2"/>
    <n v="26342.33"/>
    <n v="21457.71"/>
    <n v="47800.04"/>
    <n v="404"/>
    <e v="#N/A"/>
    <e v="#N/A"/>
    <n v="0"/>
    <x v="0"/>
    <x v="0"/>
    <x v="0"/>
    <x v="0"/>
    <x v="0"/>
    <x v="0"/>
    <x v="0"/>
    <x v="0"/>
    <x v="0"/>
    <x v="0"/>
  </r>
  <r>
    <x v="0"/>
    <x v="10"/>
    <x v="0"/>
    <x v="179"/>
    <x v="2"/>
    <n v="4630.67"/>
    <n v="5747.74"/>
    <n v="10378.41"/>
    <n v="98"/>
    <e v="#N/A"/>
    <e v="#N/A"/>
    <n v="0"/>
    <x v="0"/>
    <x v="0"/>
    <x v="0"/>
    <x v="0"/>
    <x v="0"/>
    <x v="0"/>
    <x v="0"/>
    <x v="0"/>
    <x v="0"/>
    <x v="0"/>
  </r>
  <r>
    <x v="0"/>
    <x v="10"/>
    <x v="1"/>
    <x v="9"/>
    <x v="2"/>
    <n v="17617.13"/>
    <n v="10830.69"/>
    <n v="28447.82"/>
    <n v="204"/>
    <n v="0"/>
    <n v="0"/>
    <n v="0"/>
    <x v="0"/>
    <x v="0"/>
    <x v="0"/>
    <x v="0"/>
    <x v="0"/>
    <x v="0"/>
    <x v="0"/>
    <x v="0"/>
    <x v="0"/>
    <x v="0"/>
  </r>
  <r>
    <x v="0"/>
    <x v="10"/>
    <x v="1"/>
    <x v="10"/>
    <x v="2"/>
    <n v="6840.07"/>
    <n v="18055.7"/>
    <n v="24895.77"/>
    <n v="194"/>
    <n v="44423"/>
    <n v="310961"/>
    <n v="0.56000000000000005"/>
    <x v="0"/>
    <x v="0"/>
    <x v="0"/>
    <x v="0"/>
    <x v="0"/>
    <x v="0"/>
    <x v="0"/>
    <x v="0"/>
    <x v="0"/>
    <x v="0"/>
  </r>
  <r>
    <x v="0"/>
    <x v="10"/>
    <x v="1"/>
    <x v="11"/>
    <x v="2"/>
    <n v="0"/>
    <n v="0"/>
    <n v="0"/>
    <n v="0"/>
    <n v="31000"/>
    <n v="217000"/>
    <n v="0"/>
    <x v="0"/>
    <x v="0"/>
    <x v="0"/>
    <x v="0"/>
    <x v="0"/>
    <x v="0"/>
    <x v="0"/>
    <x v="0"/>
    <x v="0"/>
    <x v="0"/>
  </r>
  <r>
    <x v="0"/>
    <x v="10"/>
    <x v="1"/>
    <x v="12"/>
    <x v="2"/>
    <n v="18632.55"/>
    <n v="16881.46"/>
    <n v="35514.009999999995"/>
    <n v="195"/>
    <n v="0"/>
    <n v="0"/>
    <n v="0"/>
    <x v="0"/>
    <x v="0"/>
    <x v="0"/>
    <x v="0"/>
    <x v="0"/>
    <x v="0"/>
    <x v="0"/>
    <x v="0"/>
    <x v="0"/>
    <x v="0"/>
  </r>
  <r>
    <x v="0"/>
    <x v="10"/>
    <x v="1"/>
    <x v="13"/>
    <x v="2"/>
    <n v="0"/>
    <n v="0"/>
    <n v="0"/>
    <n v="0"/>
    <n v="0"/>
    <n v="0"/>
    <n v="0"/>
    <x v="0"/>
    <x v="0"/>
    <x v="0"/>
    <x v="0"/>
    <x v="0"/>
    <x v="0"/>
    <x v="0"/>
    <x v="0"/>
    <x v="0"/>
    <x v="0"/>
  </r>
  <r>
    <x v="0"/>
    <x v="10"/>
    <x v="1"/>
    <x v="14"/>
    <x v="2"/>
    <n v="2499.85"/>
    <n v="8575.5400000000009"/>
    <n v="11075.390000000001"/>
    <n v="90"/>
    <n v="29977"/>
    <n v="209839"/>
    <n v="0.37"/>
    <x v="0"/>
    <x v="0"/>
    <x v="0"/>
    <x v="0"/>
    <x v="0"/>
    <x v="0"/>
    <x v="0"/>
    <x v="0"/>
    <x v="0"/>
    <x v="0"/>
  </r>
  <r>
    <x v="0"/>
    <x v="10"/>
    <x v="1"/>
    <x v="15"/>
    <x v="2"/>
    <n v="557.66"/>
    <n v="2125.52"/>
    <n v="2683.18"/>
    <n v="20"/>
    <n v="0"/>
    <n v="0"/>
    <n v="0"/>
    <x v="0"/>
    <x v="0"/>
    <x v="0"/>
    <x v="0"/>
    <x v="0"/>
    <x v="0"/>
    <x v="0"/>
    <x v="0"/>
    <x v="0"/>
    <x v="0"/>
  </r>
  <r>
    <x v="0"/>
    <x v="10"/>
    <x v="1"/>
    <x v="146"/>
    <x v="2"/>
    <n v="1840.5"/>
    <n v="0"/>
    <n v="1840.5"/>
    <n v="11"/>
    <e v="#N/A"/>
    <e v="#N/A"/>
    <n v="0"/>
    <x v="0"/>
    <x v="0"/>
    <x v="0"/>
    <x v="0"/>
    <x v="0"/>
    <x v="0"/>
    <x v="0"/>
    <x v="0"/>
    <x v="0"/>
    <x v="0"/>
  </r>
  <r>
    <x v="0"/>
    <x v="10"/>
    <x v="1"/>
    <x v="168"/>
    <x v="2"/>
    <n v="1068.67"/>
    <n v="275.08"/>
    <n v="1343.75"/>
    <n v="10"/>
    <e v="#N/A"/>
    <e v="#N/A"/>
    <n v="0"/>
    <x v="0"/>
    <x v="0"/>
    <x v="0"/>
    <x v="0"/>
    <x v="0"/>
    <x v="0"/>
    <x v="0"/>
    <x v="0"/>
    <x v="0"/>
    <x v="0"/>
  </r>
  <r>
    <x v="0"/>
    <x v="10"/>
    <x v="1"/>
    <x v="174"/>
    <x v="2"/>
    <n v="0"/>
    <n v="0"/>
    <n v="0"/>
    <n v="0"/>
    <e v="#N/A"/>
    <e v="#N/A"/>
    <n v="0"/>
    <x v="0"/>
    <x v="0"/>
    <x v="0"/>
    <x v="0"/>
    <x v="0"/>
    <x v="0"/>
    <x v="0"/>
    <x v="0"/>
    <x v="0"/>
    <x v="0"/>
  </r>
  <r>
    <x v="0"/>
    <x v="10"/>
    <x v="2"/>
    <x v="16"/>
    <x v="2"/>
    <n v="12415.55"/>
    <n v="22390.55"/>
    <n v="34806.1"/>
    <n v="246"/>
    <n v="43400"/>
    <n v="303800"/>
    <n v="0.8"/>
    <x v="0"/>
    <x v="0"/>
    <x v="0"/>
    <x v="0"/>
    <x v="0"/>
    <x v="0"/>
    <x v="0"/>
    <x v="0"/>
    <x v="0"/>
    <x v="0"/>
  </r>
  <r>
    <x v="0"/>
    <x v="10"/>
    <x v="2"/>
    <x v="17"/>
    <x v="2"/>
    <n v="71445.570000000007"/>
    <n v="144076.4"/>
    <n v="215521.97"/>
    <n v="1752"/>
    <n v="39277"/>
    <n v="274939"/>
    <n v="5.49"/>
    <x v="0"/>
    <x v="0"/>
    <x v="0"/>
    <x v="0"/>
    <x v="0"/>
    <x v="0"/>
    <x v="0"/>
    <x v="0"/>
    <x v="0"/>
    <x v="0"/>
  </r>
  <r>
    <x v="0"/>
    <x v="10"/>
    <x v="2"/>
    <x v="18"/>
    <x v="2"/>
    <n v="60526.62"/>
    <n v="138663.9"/>
    <n v="199190.52"/>
    <n v="1407"/>
    <n v="0"/>
    <n v="0"/>
    <n v="0"/>
    <x v="0"/>
    <x v="0"/>
    <x v="0"/>
    <x v="0"/>
    <x v="0"/>
    <x v="0"/>
    <x v="0"/>
    <x v="0"/>
    <x v="0"/>
    <x v="0"/>
  </r>
  <r>
    <x v="0"/>
    <x v="10"/>
    <x v="2"/>
    <x v="180"/>
    <x v="2"/>
    <n v="41726.69"/>
    <n v="76616.97"/>
    <n v="118343.66"/>
    <n v="900"/>
    <e v="#N/A"/>
    <e v="#N/A"/>
    <n v="0"/>
    <x v="0"/>
    <x v="0"/>
    <x v="0"/>
    <x v="0"/>
    <x v="0"/>
    <x v="0"/>
    <x v="0"/>
    <x v="0"/>
    <x v="0"/>
    <x v="0"/>
  </r>
  <r>
    <x v="0"/>
    <x v="10"/>
    <x v="3"/>
    <x v="19"/>
    <x v="2"/>
    <n v="5082.75"/>
    <n v="4204.7299999999996"/>
    <n v="9287.48"/>
    <n v="87"/>
    <n v="31000"/>
    <n v="310000"/>
    <n v="0.3"/>
    <x v="0"/>
    <x v="0"/>
    <x v="0"/>
    <x v="0"/>
    <x v="0"/>
    <x v="0"/>
    <x v="0"/>
    <x v="0"/>
    <x v="0"/>
    <x v="0"/>
  </r>
  <r>
    <x v="0"/>
    <x v="10"/>
    <x v="3"/>
    <x v="20"/>
    <x v="2"/>
    <n v="3482.62"/>
    <n v="1110.57"/>
    <n v="4593.1899999999996"/>
    <n v="47"/>
    <n v="0"/>
    <n v="0"/>
    <n v="0"/>
    <x v="0"/>
    <x v="0"/>
    <x v="0"/>
    <x v="0"/>
    <x v="0"/>
    <x v="0"/>
    <x v="0"/>
    <x v="0"/>
    <x v="0"/>
    <x v="0"/>
  </r>
  <r>
    <x v="0"/>
    <x v="10"/>
    <x v="3"/>
    <x v="21"/>
    <x v="2"/>
    <n v="32423.279999999999"/>
    <n v="56306.84"/>
    <n v="88730.12"/>
    <n v="692"/>
    <n v="62000"/>
    <n v="620000"/>
    <n v="1.43"/>
    <x v="0"/>
    <x v="0"/>
    <x v="0"/>
    <x v="0"/>
    <x v="0"/>
    <x v="0"/>
    <x v="0"/>
    <x v="0"/>
    <x v="0"/>
    <x v="0"/>
  </r>
  <r>
    <x v="0"/>
    <x v="10"/>
    <x v="3"/>
    <x v="147"/>
    <x v="2"/>
    <n v="0"/>
    <n v="0"/>
    <n v="0"/>
    <n v="0"/>
    <e v="#N/A"/>
    <e v="#N/A"/>
    <n v="0"/>
    <x v="0"/>
    <x v="0"/>
    <x v="0"/>
    <x v="0"/>
    <x v="0"/>
    <x v="0"/>
    <x v="0"/>
    <x v="0"/>
    <x v="0"/>
    <x v="0"/>
  </r>
  <r>
    <x v="0"/>
    <x v="10"/>
    <x v="3"/>
    <x v="181"/>
    <x v="2"/>
    <n v="39.28"/>
    <n v="353.52"/>
    <n v="392.79999999999995"/>
    <n v="3"/>
    <e v="#N/A"/>
    <e v="#N/A"/>
    <n v="0"/>
    <x v="0"/>
    <x v="0"/>
    <x v="0"/>
    <x v="0"/>
    <x v="0"/>
    <x v="0"/>
    <x v="0"/>
    <x v="0"/>
    <x v="0"/>
    <x v="0"/>
  </r>
  <r>
    <x v="0"/>
    <x v="10"/>
    <x v="4"/>
    <x v="23"/>
    <x v="2"/>
    <n v="0"/>
    <n v="0"/>
    <n v="0"/>
    <n v="0"/>
    <n v="12710"/>
    <n v="88970"/>
    <n v="0"/>
    <x v="0"/>
    <x v="0"/>
    <x v="0"/>
    <x v="0"/>
    <x v="0"/>
    <x v="0"/>
    <x v="0"/>
    <x v="0"/>
    <x v="0"/>
    <x v="0"/>
  </r>
  <r>
    <x v="0"/>
    <x v="10"/>
    <x v="4"/>
    <x v="24"/>
    <x v="2"/>
    <n v="0"/>
    <n v="0"/>
    <n v="0"/>
    <n v="0"/>
    <n v="11377"/>
    <n v="79639"/>
    <n v="0"/>
    <x v="0"/>
    <x v="0"/>
    <x v="0"/>
    <x v="0"/>
    <x v="0"/>
    <x v="0"/>
    <x v="0"/>
    <x v="0"/>
    <x v="0"/>
    <x v="0"/>
  </r>
  <r>
    <x v="0"/>
    <x v="10"/>
    <x v="4"/>
    <x v="154"/>
    <x v="2"/>
    <n v="0"/>
    <n v="0"/>
    <n v="0"/>
    <n v="0"/>
    <e v="#N/A"/>
    <e v="#N/A"/>
    <n v="0"/>
    <x v="0"/>
    <x v="0"/>
    <x v="0"/>
    <x v="0"/>
    <x v="0"/>
    <x v="0"/>
    <x v="0"/>
    <x v="0"/>
    <x v="0"/>
    <x v="0"/>
  </r>
  <r>
    <x v="0"/>
    <x v="10"/>
    <x v="4"/>
    <x v="155"/>
    <x v="2"/>
    <n v="0"/>
    <n v="0"/>
    <n v="0"/>
    <n v="0"/>
    <e v="#N/A"/>
    <e v="#N/A"/>
    <n v="0"/>
    <x v="0"/>
    <x v="0"/>
    <x v="0"/>
    <x v="0"/>
    <x v="0"/>
    <x v="0"/>
    <x v="0"/>
    <x v="0"/>
    <x v="0"/>
    <x v="0"/>
  </r>
  <r>
    <x v="0"/>
    <x v="10"/>
    <x v="4"/>
    <x v="120"/>
    <x v="2"/>
    <n v="0"/>
    <n v="0"/>
    <n v="0"/>
    <n v="0"/>
    <e v="#N/A"/>
    <e v="#N/A"/>
    <n v="0"/>
    <x v="0"/>
    <x v="0"/>
    <x v="0"/>
    <x v="0"/>
    <x v="0"/>
    <x v="0"/>
    <x v="0"/>
    <x v="0"/>
    <x v="0"/>
    <x v="0"/>
  </r>
  <r>
    <x v="0"/>
    <x v="10"/>
    <x v="4"/>
    <x v="148"/>
    <x v="2"/>
    <n v="0"/>
    <n v="0"/>
    <n v="0"/>
    <n v="0"/>
    <e v="#N/A"/>
    <e v="#N/A"/>
    <n v="0"/>
    <x v="0"/>
    <x v="0"/>
    <x v="0"/>
    <x v="0"/>
    <x v="0"/>
    <x v="0"/>
    <x v="0"/>
    <x v="0"/>
    <x v="0"/>
    <x v="0"/>
  </r>
  <r>
    <x v="0"/>
    <x v="10"/>
    <x v="4"/>
    <x v="136"/>
    <x v="2"/>
    <n v="0"/>
    <n v="0"/>
    <n v="0"/>
    <n v="0"/>
    <e v="#N/A"/>
    <e v="#N/A"/>
    <n v="0"/>
    <x v="0"/>
    <x v="0"/>
    <x v="0"/>
    <x v="0"/>
    <x v="0"/>
    <x v="0"/>
    <x v="0"/>
    <x v="0"/>
    <x v="0"/>
    <x v="0"/>
  </r>
  <r>
    <x v="0"/>
    <x v="10"/>
    <x v="4"/>
    <x v="156"/>
    <x v="2"/>
    <n v="0"/>
    <n v="0"/>
    <n v="0"/>
    <n v="0"/>
    <e v="#N/A"/>
    <e v="#N/A"/>
    <n v="0"/>
    <x v="0"/>
    <x v="0"/>
    <x v="0"/>
    <x v="0"/>
    <x v="0"/>
    <x v="0"/>
    <x v="0"/>
    <x v="0"/>
    <x v="0"/>
    <x v="0"/>
  </r>
  <r>
    <x v="0"/>
    <x v="10"/>
    <x v="4"/>
    <x v="157"/>
    <x v="2"/>
    <n v="0"/>
    <n v="0"/>
    <n v="0"/>
    <n v="0"/>
    <e v="#N/A"/>
    <e v="#N/A"/>
    <n v="0"/>
    <x v="0"/>
    <x v="0"/>
    <x v="0"/>
    <x v="0"/>
    <x v="0"/>
    <x v="0"/>
    <x v="0"/>
    <x v="0"/>
    <x v="0"/>
    <x v="0"/>
  </r>
  <r>
    <x v="0"/>
    <x v="10"/>
    <x v="4"/>
    <x v="158"/>
    <x v="2"/>
    <n v="0"/>
    <n v="0"/>
    <n v="0"/>
    <n v="0"/>
    <e v="#N/A"/>
    <e v="#N/A"/>
    <n v="0"/>
    <x v="0"/>
    <x v="0"/>
    <x v="0"/>
    <x v="0"/>
    <x v="0"/>
    <x v="0"/>
    <x v="0"/>
    <x v="0"/>
    <x v="0"/>
    <x v="0"/>
  </r>
  <r>
    <x v="0"/>
    <x v="10"/>
    <x v="4"/>
    <x v="159"/>
    <x v="2"/>
    <n v="0"/>
    <n v="0"/>
    <n v="0"/>
    <n v="0"/>
    <e v="#N/A"/>
    <e v="#N/A"/>
    <n v="0"/>
    <x v="0"/>
    <x v="0"/>
    <x v="0"/>
    <x v="0"/>
    <x v="0"/>
    <x v="0"/>
    <x v="0"/>
    <x v="0"/>
    <x v="0"/>
    <x v="0"/>
  </r>
  <r>
    <x v="0"/>
    <x v="10"/>
    <x v="4"/>
    <x v="160"/>
    <x v="2"/>
    <n v="0"/>
    <n v="0"/>
    <n v="0"/>
    <n v="0"/>
    <e v="#N/A"/>
    <e v="#N/A"/>
    <n v="0"/>
    <x v="0"/>
    <x v="0"/>
    <x v="0"/>
    <x v="0"/>
    <x v="0"/>
    <x v="0"/>
    <x v="0"/>
    <x v="0"/>
    <x v="0"/>
    <x v="0"/>
  </r>
  <r>
    <x v="0"/>
    <x v="10"/>
    <x v="4"/>
    <x v="169"/>
    <x v="2"/>
    <n v="0"/>
    <n v="0"/>
    <n v="0"/>
    <n v="0"/>
    <e v="#N/A"/>
    <e v="#N/A"/>
    <n v="0"/>
    <x v="0"/>
    <x v="0"/>
    <x v="0"/>
    <x v="0"/>
    <x v="0"/>
    <x v="0"/>
    <x v="0"/>
    <x v="0"/>
    <x v="0"/>
    <x v="0"/>
  </r>
  <r>
    <x v="0"/>
    <x v="10"/>
    <x v="4"/>
    <x v="175"/>
    <x v="2"/>
    <n v="0"/>
    <n v="0"/>
    <n v="0"/>
    <n v="0"/>
    <e v="#N/A"/>
    <e v="#N/A"/>
    <n v="0"/>
    <x v="0"/>
    <x v="0"/>
    <x v="0"/>
    <x v="0"/>
    <x v="0"/>
    <x v="0"/>
    <x v="0"/>
    <x v="0"/>
    <x v="0"/>
    <x v="0"/>
  </r>
  <r>
    <x v="0"/>
    <x v="10"/>
    <x v="5"/>
    <x v="25"/>
    <x v="2"/>
    <n v="0"/>
    <n v="0"/>
    <n v="0"/>
    <n v="0"/>
    <n v="0"/>
    <n v="0"/>
    <n v="0"/>
    <x v="0"/>
    <x v="0"/>
    <x v="0"/>
    <x v="0"/>
    <x v="0"/>
    <x v="0"/>
    <x v="0"/>
    <x v="0"/>
    <x v="0"/>
    <x v="0"/>
  </r>
  <r>
    <x v="0"/>
    <x v="10"/>
    <x v="5"/>
    <x v="26"/>
    <x v="2"/>
    <n v="0"/>
    <n v="0"/>
    <n v="0"/>
    <n v="0"/>
    <n v="0"/>
    <n v="0"/>
    <n v="0"/>
    <x v="0"/>
    <x v="0"/>
    <x v="0"/>
    <x v="0"/>
    <x v="0"/>
    <x v="0"/>
    <x v="0"/>
    <x v="0"/>
    <x v="0"/>
    <x v="0"/>
  </r>
  <r>
    <x v="0"/>
    <x v="10"/>
    <x v="5"/>
    <x v="27"/>
    <x v="2"/>
    <n v="131.4"/>
    <n v="0"/>
    <n v="131.4"/>
    <n v="2"/>
    <n v="16523"/>
    <n v="165230"/>
    <n v="0.01"/>
    <x v="0"/>
    <x v="0"/>
    <x v="0"/>
    <x v="0"/>
    <x v="0"/>
    <x v="0"/>
    <x v="0"/>
    <x v="0"/>
    <x v="0"/>
    <x v="0"/>
  </r>
  <r>
    <x v="0"/>
    <x v="10"/>
    <x v="5"/>
    <x v="29"/>
    <x v="2"/>
    <n v="72.34"/>
    <n v="109.56"/>
    <n v="181.9"/>
    <n v="3"/>
    <n v="0"/>
    <n v="0"/>
    <n v="0"/>
    <x v="0"/>
    <x v="0"/>
    <x v="0"/>
    <x v="0"/>
    <x v="0"/>
    <x v="0"/>
    <x v="0"/>
    <x v="0"/>
    <x v="0"/>
    <x v="0"/>
  </r>
  <r>
    <x v="0"/>
    <x v="10"/>
    <x v="6"/>
    <x v="30"/>
    <x v="2"/>
    <n v="6184.13"/>
    <n v="10319.9"/>
    <n v="16504.03"/>
    <n v="142"/>
    <n v="0"/>
    <n v="0"/>
    <n v="0"/>
    <x v="0"/>
    <x v="0"/>
    <x v="0"/>
    <x v="0"/>
    <x v="0"/>
    <x v="0"/>
    <x v="0"/>
    <x v="0"/>
    <x v="0"/>
    <x v="0"/>
  </r>
  <r>
    <x v="0"/>
    <x v="10"/>
    <x v="6"/>
    <x v="31"/>
    <x v="2"/>
    <n v="23369.96"/>
    <n v="32996.239999999998"/>
    <n v="56366.2"/>
    <n v="409"/>
    <n v="34100"/>
    <n v="238700"/>
    <n v="1.65"/>
    <x v="0"/>
    <x v="0"/>
    <x v="0"/>
    <x v="0"/>
    <x v="0"/>
    <x v="0"/>
    <x v="0"/>
    <x v="0"/>
    <x v="0"/>
    <x v="0"/>
  </r>
  <r>
    <x v="0"/>
    <x v="10"/>
    <x v="6"/>
    <x v="32"/>
    <x v="2"/>
    <n v="11767.86"/>
    <n v="23609.88"/>
    <n v="35377.740000000005"/>
    <n v="255"/>
    <n v="17577"/>
    <n v="123039"/>
    <n v="2.0099999999999998"/>
    <x v="0"/>
    <x v="0"/>
    <x v="0"/>
    <x v="0"/>
    <x v="0"/>
    <x v="0"/>
    <x v="0"/>
    <x v="0"/>
    <x v="0"/>
    <x v="0"/>
  </r>
  <r>
    <x v="0"/>
    <x v="10"/>
    <x v="6"/>
    <x v="33"/>
    <x v="2"/>
    <n v="2911.95"/>
    <n v="4442.41"/>
    <n v="7354.36"/>
    <n v="61"/>
    <n v="0"/>
    <n v="0"/>
    <n v="0"/>
    <x v="0"/>
    <x v="0"/>
    <x v="0"/>
    <x v="0"/>
    <x v="0"/>
    <x v="0"/>
    <x v="0"/>
    <x v="0"/>
    <x v="0"/>
    <x v="0"/>
  </r>
  <r>
    <x v="0"/>
    <x v="10"/>
    <x v="6"/>
    <x v="140"/>
    <x v="2"/>
    <n v="0"/>
    <n v="0"/>
    <n v="0"/>
    <n v="0"/>
    <e v="#N/A"/>
    <e v="#N/A"/>
    <n v="0"/>
    <x v="0"/>
    <x v="0"/>
    <x v="0"/>
    <x v="0"/>
    <x v="0"/>
    <x v="0"/>
    <x v="0"/>
    <x v="0"/>
    <x v="0"/>
    <x v="0"/>
  </r>
  <r>
    <x v="0"/>
    <x v="10"/>
    <x v="7"/>
    <x v="34"/>
    <x v="2"/>
    <n v="28882.11"/>
    <n v="45208.73"/>
    <n v="74090.84"/>
    <n v="566"/>
    <n v="67177"/>
    <n v="470239"/>
    <n v="1.1000000000000001"/>
    <x v="0"/>
    <x v="0"/>
    <x v="0"/>
    <x v="0"/>
    <x v="0"/>
    <x v="0"/>
    <x v="0"/>
    <x v="0"/>
    <x v="0"/>
    <x v="0"/>
  </r>
  <r>
    <x v="0"/>
    <x v="10"/>
    <x v="8"/>
    <x v="35"/>
    <x v="2"/>
    <n v="11168.94"/>
    <n v="3699.6"/>
    <n v="14868.54"/>
    <n v="80"/>
    <n v="0"/>
    <n v="0"/>
    <n v="0"/>
    <x v="0"/>
    <x v="0"/>
    <x v="0"/>
    <x v="0"/>
    <x v="0"/>
    <x v="0"/>
    <x v="0"/>
    <x v="0"/>
    <x v="0"/>
    <x v="0"/>
  </r>
  <r>
    <x v="0"/>
    <x v="10"/>
    <x v="8"/>
    <x v="36"/>
    <x v="2"/>
    <n v="26208.1"/>
    <n v="28408.9"/>
    <n v="54617"/>
    <n v="384"/>
    <n v="0"/>
    <n v="0"/>
    <n v="0"/>
    <x v="0"/>
    <x v="0"/>
    <x v="0"/>
    <x v="0"/>
    <x v="0"/>
    <x v="0"/>
    <x v="0"/>
    <x v="0"/>
    <x v="0"/>
    <x v="0"/>
  </r>
  <r>
    <x v="0"/>
    <x v="10"/>
    <x v="8"/>
    <x v="161"/>
    <x v="2"/>
    <n v="21057.45"/>
    <n v="35324.92"/>
    <n v="56382.369999999995"/>
    <n v="321"/>
    <e v="#N/A"/>
    <e v="#N/A"/>
    <n v="0"/>
    <x v="0"/>
    <x v="0"/>
    <x v="0"/>
    <x v="0"/>
    <x v="0"/>
    <x v="0"/>
    <x v="0"/>
    <x v="0"/>
    <x v="0"/>
    <x v="0"/>
  </r>
  <r>
    <x v="0"/>
    <x v="10"/>
    <x v="9"/>
    <x v="37"/>
    <x v="2"/>
    <n v="8883.1299999999992"/>
    <n v="1647.49"/>
    <n v="10530.619999999999"/>
    <n v="78"/>
    <n v="32023"/>
    <n v="224161"/>
    <n v="0.33"/>
    <x v="0"/>
    <x v="0"/>
    <x v="0"/>
    <x v="0"/>
    <x v="0"/>
    <x v="0"/>
    <x v="0"/>
    <x v="0"/>
    <x v="0"/>
    <x v="0"/>
  </r>
  <r>
    <x v="0"/>
    <x v="10"/>
    <x v="9"/>
    <x v="38"/>
    <x v="2"/>
    <n v="0"/>
    <n v="0"/>
    <n v="0"/>
    <n v="0"/>
    <n v="0"/>
    <n v="0"/>
    <n v="0"/>
    <x v="0"/>
    <x v="0"/>
    <x v="0"/>
    <x v="0"/>
    <x v="0"/>
    <x v="0"/>
    <x v="0"/>
    <x v="0"/>
    <x v="0"/>
    <x v="0"/>
  </r>
  <r>
    <x v="0"/>
    <x v="10"/>
    <x v="9"/>
    <x v="39"/>
    <x v="2"/>
    <n v="5739.38"/>
    <n v="3984.35"/>
    <n v="9723.73"/>
    <n v="77"/>
    <n v="18352"/>
    <n v="128464"/>
    <n v="0.53"/>
    <x v="0"/>
    <x v="0"/>
    <x v="0"/>
    <x v="0"/>
    <x v="0"/>
    <x v="0"/>
    <x v="0"/>
    <x v="0"/>
    <x v="0"/>
    <x v="0"/>
  </r>
  <r>
    <x v="0"/>
    <x v="10"/>
    <x v="9"/>
    <x v="40"/>
    <x v="2"/>
    <n v="5095.25"/>
    <n v="3316.96"/>
    <n v="8412.2099999999991"/>
    <n v="51"/>
    <n v="28923"/>
    <n v="202461"/>
    <n v="0.28999999999999998"/>
    <x v="0"/>
    <x v="0"/>
    <x v="0"/>
    <x v="0"/>
    <x v="0"/>
    <x v="0"/>
    <x v="0"/>
    <x v="0"/>
    <x v="0"/>
    <x v="0"/>
  </r>
  <r>
    <x v="0"/>
    <x v="10"/>
    <x v="9"/>
    <x v="41"/>
    <x v="2"/>
    <n v="2504.5500000000002"/>
    <n v="4619.84"/>
    <n v="7124.39"/>
    <n v="63"/>
    <n v="0"/>
    <n v="0"/>
    <n v="0"/>
    <x v="0"/>
    <x v="0"/>
    <x v="0"/>
    <x v="0"/>
    <x v="0"/>
    <x v="0"/>
    <x v="0"/>
    <x v="0"/>
    <x v="0"/>
    <x v="0"/>
  </r>
  <r>
    <x v="0"/>
    <x v="10"/>
    <x v="10"/>
    <x v="42"/>
    <x v="2"/>
    <n v="3487.94"/>
    <n v="912.51"/>
    <n v="4400.45"/>
    <n v="43"/>
    <n v="0"/>
    <n v="0"/>
    <n v="0"/>
    <x v="0"/>
    <x v="0"/>
    <x v="0"/>
    <x v="0"/>
    <x v="0"/>
    <x v="0"/>
    <x v="0"/>
    <x v="0"/>
    <x v="0"/>
    <x v="0"/>
  </r>
  <r>
    <x v="0"/>
    <x v="10"/>
    <x v="10"/>
    <x v="43"/>
    <x v="2"/>
    <n v="10398.969999999999"/>
    <n v="5512.51"/>
    <n v="15911.48"/>
    <n v="120"/>
    <n v="0"/>
    <n v="0"/>
    <n v="0"/>
    <x v="0"/>
    <x v="0"/>
    <x v="0"/>
    <x v="0"/>
    <x v="0"/>
    <x v="0"/>
    <x v="0"/>
    <x v="0"/>
    <x v="0"/>
    <x v="0"/>
  </r>
  <r>
    <x v="0"/>
    <x v="10"/>
    <x v="10"/>
    <x v="44"/>
    <x v="2"/>
    <n v="2796.37"/>
    <n v="2513.48"/>
    <n v="5309.85"/>
    <n v="58"/>
    <n v="23777"/>
    <n v="237770"/>
    <n v="0.22"/>
    <x v="0"/>
    <x v="0"/>
    <x v="0"/>
    <x v="0"/>
    <x v="0"/>
    <x v="0"/>
    <x v="0"/>
    <x v="0"/>
    <x v="0"/>
    <x v="0"/>
  </r>
  <r>
    <x v="0"/>
    <x v="10"/>
    <x v="10"/>
    <x v="45"/>
    <x v="2"/>
    <n v="2800.12"/>
    <n v="1450.82"/>
    <n v="4250.9399999999996"/>
    <n v="35"/>
    <n v="0"/>
    <n v="0"/>
    <n v="0"/>
    <x v="0"/>
    <x v="0"/>
    <x v="0"/>
    <x v="0"/>
    <x v="0"/>
    <x v="0"/>
    <x v="0"/>
    <x v="0"/>
    <x v="0"/>
    <x v="0"/>
  </r>
  <r>
    <x v="0"/>
    <x v="10"/>
    <x v="10"/>
    <x v="46"/>
    <x v="2"/>
    <n v="7382.6"/>
    <n v="800.04"/>
    <n v="8182.64"/>
    <n v="73"/>
    <n v="0"/>
    <n v="0"/>
    <n v="0"/>
    <x v="0"/>
    <x v="0"/>
    <x v="0"/>
    <x v="0"/>
    <x v="0"/>
    <x v="0"/>
    <x v="0"/>
    <x v="0"/>
    <x v="0"/>
    <x v="0"/>
  </r>
  <r>
    <x v="0"/>
    <x v="10"/>
    <x v="10"/>
    <x v="47"/>
    <x v="2"/>
    <n v="1528.31"/>
    <n v="3445.1"/>
    <n v="4973.41"/>
    <n v="40"/>
    <n v="0"/>
    <n v="0"/>
    <n v="0"/>
    <x v="0"/>
    <x v="0"/>
    <x v="0"/>
    <x v="0"/>
    <x v="0"/>
    <x v="0"/>
    <x v="0"/>
    <x v="0"/>
    <x v="0"/>
    <x v="0"/>
  </r>
  <r>
    <x v="0"/>
    <x v="10"/>
    <x v="10"/>
    <x v="48"/>
    <x v="2"/>
    <n v="3277.52"/>
    <n v="2367.39"/>
    <n v="5644.91"/>
    <n v="47"/>
    <n v="33077"/>
    <n v="330770"/>
    <n v="0.17"/>
    <x v="0"/>
    <x v="0"/>
    <x v="0"/>
    <x v="0"/>
    <x v="0"/>
    <x v="0"/>
    <x v="0"/>
    <x v="0"/>
    <x v="0"/>
    <x v="0"/>
  </r>
  <r>
    <x v="0"/>
    <x v="10"/>
    <x v="10"/>
    <x v="49"/>
    <x v="2"/>
    <n v="7087.33"/>
    <n v="4698.8999999999996"/>
    <n v="11786.23"/>
    <n v="103"/>
    <n v="67177"/>
    <n v="671770"/>
    <n v="0.18"/>
    <x v="0"/>
    <x v="0"/>
    <x v="0"/>
    <x v="0"/>
    <x v="0"/>
    <x v="0"/>
    <x v="0"/>
    <x v="0"/>
    <x v="0"/>
    <x v="0"/>
  </r>
  <r>
    <x v="0"/>
    <x v="10"/>
    <x v="10"/>
    <x v="50"/>
    <x v="2"/>
    <n v="1991.5"/>
    <n v="203.41"/>
    <n v="2194.91"/>
    <n v="20"/>
    <n v="36177"/>
    <n v="361770"/>
    <n v="0.06"/>
    <x v="0"/>
    <x v="0"/>
    <x v="0"/>
    <x v="0"/>
    <x v="0"/>
    <x v="0"/>
    <x v="0"/>
    <x v="0"/>
    <x v="0"/>
    <x v="0"/>
  </r>
  <r>
    <x v="0"/>
    <x v="10"/>
    <x v="10"/>
    <x v="182"/>
    <x v="2"/>
    <n v="0"/>
    <n v="0"/>
    <n v="0"/>
    <n v="0"/>
    <e v="#N/A"/>
    <e v="#N/A"/>
    <n v="0"/>
    <x v="0"/>
    <x v="0"/>
    <x v="0"/>
    <x v="0"/>
    <x v="0"/>
    <x v="0"/>
    <x v="0"/>
    <x v="0"/>
    <x v="0"/>
    <x v="0"/>
  </r>
  <r>
    <x v="0"/>
    <x v="10"/>
    <x v="11"/>
    <x v="52"/>
    <x v="2"/>
    <n v="755.69"/>
    <n v="4492.32"/>
    <n v="5248.01"/>
    <n v="35"/>
    <n v="0"/>
    <n v="0"/>
    <n v="0"/>
    <x v="0"/>
    <x v="0"/>
    <x v="0"/>
    <x v="0"/>
    <x v="0"/>
    <x v="0"/>
    <x v="0"/>
    <x v="0"/>
    <x v="0"/>
    <x v="0"/>
  </r>
  <r>
    <x v="0"/>
    <x v="10"/>
    <x v="12"/>
    <x v="53"/>
    <x v="2"/>
    <n v="18.09"/>
    <n v="162.81"/>
    <n v="180.9"/>
    <n v="2"/>
    <n v="0"/>
    <n v="0"/>
    <n v="0"/>
    <x v="0"/>
    <x v="0"/>
    <x v="0"/>
    <x v="0"/>
    <x v="0"/>
    <x v="0"/>
    <x v="0"/>
    <x v="0"/>
    <x v="0"/>
    <x v="0"/>
  </r>
  <r>
    <x v="0"/>
    <x v="10"/>
    <x v="12"/>
    <x v="55"/>
    <x v="2"/>
    <n v="0"/>
    <n v="0"/>
    <n v="0"/>
    <n v="0"/>
    <n v="0"/>
    <n v="0"/>
    <n v="0"/>
    <x v="0"/>
    <x v="0"/>
    <x v="0"/>
    <x v="0"/>
    <x v="0"/>
    <x v="0"/>
    <x v="0"/>
    <x v="0"/>
    <x v="0"/>
    <x v="0"/>
  </r>
  <r>
    <x v="0"/>
    <x v="10"/>
    <x v="12"/>
    <x v="170"/>
    <x v="2"/>
    <n v="33135.94"/>
    <n v="10101.98"/>
    <n v="43237.919999999998"/>
    <n v="307"/>
    <e v="#N/A"/>
    <e v="#N/A"/>
    <n v="0"/>
    <x v="0"/>
    <x v="0"/>
    <x v="0"/>
    <x v="0"/>
    <x v="0"/>
    <x v="0"/>
    <x v="0"/>
    <x v="0"/>
    <x v="0"/>
    <x v="0"/>
  </r>
  <r>
    <x v="0"/>
    <x v="10"/>
    <x v="13"/>
    <x v="56"/>
    <x v="2"/>
    <n v="1698.15"/>
    <n v="190.2"/>
    <n v="1888.3500000000001"/>
    <n v="13"/>
    <n v="0"/>
    <n v="0"/>
    <n v="0"/>
    <x v="0"/>
    <x v="0"/>
    <x v="0"/>
    <x v="0"/>
    <x v="0"/>
    <x v="0"/>
    <x v="0"/>
    <x v="0"/>
    <x v="0"/>
    <x v="0"/>
  </r>
  <r>
    <x v="0"/>
    <x v="10"/>
    <x v="13"/>
    <x v="57"/>
    <x v="2"/>
    <n v="111.44"/>
    <n v="1170.27"/>
    <n v="1281.71"/>
    <n v="10"/>
    <n v="24273"/>
    <n v="242730"/>
    <n v="0.05"/>
    <x v="0"/>
    <x v="0"/>
    <x v="0"/>
    <x v="0"/>
    <x v="0"/>
    <x v="0"/>
    <x v="0"/>
    <x v="0"/>
    <x v="0"/>
    <x v="0"/>
  </r>
  <r>
    <x v="0"/>
    <x v="10"/>
    <x v="13"/>
    <x v="58"/>
    <x v="2"/>
    <n v="3054.61"/>
    <n v="3243.32"/>
    <n v="6297.93"/>
    <n v="46"/>
    <n v="0"/>
    <n v="0"/>
    <n v="0"/>
    <x v="0"/>
    <x v="0"/>
    <x v="0"/>
    <x v="0"/>
    <x v="0"/>
    <x v="0"/>
    <x v="0"/>
    <x v="0"/>
    <x v="0"/>
    <x v="0"/>
  </r>
  <r>
    <x v="0"/>
    <x v="10"/>
    <x v="13"/>
    <x v="162"/>
    <x v="2"/>
    <n v="0"/>
    <n v="0"/>
    <n v="0"/>
    <n v="0"/>
    <e v="#N/A"/>
    <e v="#N/A"/>
    <n v="0"/>
    <x v="0"/>
    <x v="0"/>
    <x v="0"/>
    <x v="0"/>
    <x v="0"/>
    <x v="0"/>
    <x v="0"/>
    <x v="0"/>
    <x v="0"/>
    <x v="0"/>
  </r>
  <r>
    <x v="0"/>
    <x v="10"/>
    <x v="34"/>
    <x v="129"/>
    <x v="2"/>
    <n v="19.739999999999998"/>
    <n v="78.94"/>
    <n v="98.679999999999993"/>
    <n v="2"/>
    <e v="#N/A"/>
    <e v="#N/A"/>
    <n v="0"/>
    <x v="0"/>
    <x v="0"/>
    <x v="0"/>
    <x v="0"/>
    <x v="0"/>
    <x v="0"/>
    <x v="0"/>
    <x v="0"/>
    <x v="0"/>
    <x v="0"/>
  </r>
  <r>
    <x v="0"/>
    <x v="10"/>
    <x v="14"/>
    <x v="130"/>
    <x v="2"/>
    <n v="10384.030000000001"/>
    <n v="107061.5"/>
    <n v="117445.53"/>
    <n v="974"/>
    <e v="#N/A"/>
    <e v="#N/A"/>
    <n v="0"/>
    <x v="0"/>
    <x v="0"/>
    <x v="0"/>
    <x v="0"/>
    <x v="0"/>
    <x v="0"/>
    <x v="0"/>
    <x v="0"/>
    <x v="0"/>
    <x v="0"/>
  </r>
  <r>
    <x v="0"/>
    <x v="10"/>
    <x v="15"/>
    <x v="163"/>
    <x v="2"/>
    <n v="2381.2399999999998"/>
    <n v="445.74"/>
    <n v="2826.9799999999996"/>
    <n v="13"/>
    <e v="#N/A"/>
    <e v="#N/A"/>
    <n v="0"/>
    <x v="0"/>
    <x v="0"/>
    <x v="0"/>
    <x v="0"/>
    <x v="0"/>
    <x v="0"/>
    <x v="0"/>
    <x v="0"/>
    <x v="0"/>
    <x v="0"/>
  </r>
  <r>
    <x v="0"/>
    <x v="10"/>
    <x v="16"/>
    <x v="61"/>
    <x v="2"/>
    <n v="0"/>
    <n v="0"/>
    <n v="0"/>
    <n v="0"/>
    <n v="0"/>
    <n v="0"/>
    <n v="0"/>
    <x v="0"/>
    <x v="0"/>
    <x v="0"/>
    <x v="0"/>
    <x v="0"/>
    <x v="0"/>
    <x v="0"/>
    <x v="0"/>
    <x v="0"/>
    <x v="0"/>
  </r>
  <r>
    <x v="0"/>
    <x v="10"/>
    <x v="17"/>
    <x v="62"/>
    <x v="2"/>
    <n v="19070.05"/>
    <n v="19219.240000000002"/>
    <n v="38289.29"/>
    <n v="352"/>
    <n v="0"/>
    <n v="0"/>
    <n v="0"/>
    <x v="0"/>
    <x v="0"/>
    <x v="0"/>
    <x v="0"/>
    <x v="0"/>
    <x v="0"/>
    <x v="0"/>
    <x v="0"/>
    <x v="0"/>
    <x v="0"/>
  </r>
  <r>
    <x v="0"/>
    <x v="10"/>
    <x v="17"/>
    <x v="63"/>
    <x v="2"/>
    <n v="4635.29"/>
    <n v="6459.6"/>
    <n v="11094.89"/>
    <n v="79"/>
    <n v="0"/>
    <n v="0"/>
    <n v="0"/>
    <x v="0"/>
    <x v="0"/>
    <x v="0"/>
    <x v="0"/>
    <x v="0"/>
    <x v="0"/>
    <x v="0"/>
    <x v="0"/>
    <x v="0"/>
    <x v="0"/>
  </r>
  <r>
    <x v="0"/>
    <x v="10"/>
    <x v="18"/>
    <x v="64"/>
    <x v="2"/>
    <n v="28620.89"/>
    <n v="69307.27"/>
    <n v="97928.16"/>
    <n v="888"/>
    <n v="22723"/>
    <n v="159061"/>
    <n v="4.3099999999999996"/>
    <x v="0"/>
    <x v="0"/>
    <x v="0"/>
    <x v="0"/>
    <x v="0"/>
    <x v="0"/>
    <x v="0"/>
    <x v="0"/>
    <x v="0"/>
    <x v="0"/>
  </r>
  <r>
    <x v="0"/>
    <x v="10"/>
    <x v="18"/>
    <x v="65"/>
    <x v="2"/>
    <n v="653.6"/>
    <n v="3551.25"/>
    <n v="4204.8500000000004"/>
    <n v="38"/>
    <n v="0"/>
    <n v="0"/>
    <n v="0"/>
    <x v="0"/>
    <x v="0"/>
    <x v="0"/>
    <x v="0"/>
    <x v="0"/>
    <x v="0"/>
    <x v="0"/>
    <x v="0"/>
    <x v="0"/>
    <x v="0"/>
  </r>
  <r>
    <x v="0"/>
    <x v="10"/>
    <x v="18"/>
    <x v="164"/>
    <x v="2"/>
    <n v="20124.490000000002"/>
    <n v="58350.46"/>
    <n v="78474.95"/>
    <n v="614"/>
    <e v="#N/A"/>
    <e v="#N/A"/>
    <n v="0"/>
    <x v="0"/>
    <x v="0"/>
    <x v="0"/>
    <x v="0"/>
    <x v="0"/>
    <x v="0"/>
    <x v="0"/>
    <x v="0"/>
    <x v="0"/>
    <x v="0"/>
  </r>
  <r>
    <x v="0"/>
    <x v="10"/>
    <x v="19"/>
    <x v="66"/>
    <x v="2"/>
    <n v="12136.75"/>
    <n v="6534.32"/>
    <n v="18671.07"/>
    <n v="113"/>
    <n v="0"/>
    <n v="0"/>
    <n v="0"/>
    <x v="0"/>
    <x v="0"/>
    <x v="0"/>
    <x v="0"/>
    <x v="0"/>
    <x v="0"/>
    <x v="0"/>
    <x v="0"/>
    <x v="0"/>
    <x v="0"/>
  </r>
  <r>
    <x v="0"/>
    <x v="10"/>
    <x v="20"/>
    <x v="67"/>
    <x v="2"/>
    <n v="53969.74"/>
    <n v="33243.15"/>
    <n v="87212.89"/>
    <n v="534"/>
    <n v="0"/>
    <n v="0"/>
    <n v="0"/>
    <x v="0"/>
    <x v="0"/>
    <x v="0"/>
    <x v="0"/>
    <x v="0"/>
    <x v="0"/>
    <x v="0"/>
    <x v="0"/>
    <x v="0"/>
    <x v="0"/>
  </r>
  <r>
    <x v="0"/>
    <x v="10"/>
    <x v="20"/>
    <x v="68"/>
    <x v="2"/>
    <n v="51739.19"/>
    <n v="38098.620000000003"/>
    <n v="89837.81"/>
    <n v="366"/>
    <n v="0"/>
    <n v="0"/>
    <n v="0"/>
    <x v="0"/>
    <x v="0"/>
    <x v="0"/>
    <x v="0"/>
    <x v="0"/>
    <x v="0"/>
    <x v="0"/>
    <x v="0"/>
    <x v="0"/>
    <x v="0"/>
  </r>
  <r>
    <x v="0"/>
    <x v="10"/>
    <x v="21"/>
    <x v="70"/>
    <x v="2"/>
    <n v="25150.22"/>
    <n v="12908.68"/>
    <n v="38058.9"/>
    <n v="288"/>
    <n v="62000"/>
    <n v="620000"/>
    <n v="0.61"/>
    <x v="0"/>
    <x v="0"/>
    <x v="0"/>
    <x v="0"/>
    <x v="0"/>
    <x v="0"/>
    <x v="0"/>
    <x v="0"/>
    <x v="0"/>
    <x v="0"/>
  </r>
  <r>
    <x v="0"/>
    <x v="10"/>
    <x v="21"/>
    <x v="71"/>
    <x v="2"/>
    <n v="29631.7"/>
    <n v="34725.74"/>
    <n v="64357.440000000002"/>
    <n v="518"/>
    <n v="50623"/>
    <n v="506230"/>
    <n v="1.27"/>
    <x v="0"/>
    <x v="0"/>
    <x v="0"/>
    <x v="0"/>
    <x v="0"/>
    <x v="0"/>
    <x v="0"/>
    <x v="0"/>
    <x v="0"/>
    <x v="0"/>
  </r>
  <r>
    <x v="0"/>
    <x v="10"/>
    <x v="21"/>
    <x v="72"/>
    <x v="2"/>
    <n v="13210.16"/>
    <n v="29190.06"/>
    <n v="42400.22"/>
    <n v="357"/>
    <n v="29977"/>
    <n v="299770"/>
    <n v="1.41"/>
    <x v="0"/>
    <x v="0"/>
    <x v="0"/>
    <x v="0"/>
    <x v="0"/>
    <x v="0"/>
    <x v="0"/>
    <x v="0"/>
    <x v="0"/>
    <x v="0"/>
  </r>
  <r>
    <x v="0"/>
    <x v="10"/>
    <x v="21"/>
    <x v="73"/>
    <x v="2"/>
    <n v="14512.01"/>
    <n v="23684.69"/>
    <n v="38196.699999999997"/>
    <n v="336"/>
    <n v="27900"/>
    <n v="279000"/>
    <n v="1.37"/>
    <x v="0"/>
    <x v="0"/>
    <x v="0"/>
    <x v="0"/>
    <x v="0"/>
    <x v="0"/>
    <x v="0"/>
    <x v="0"/>
    <x v="0"/>
    <x v="0"/>
  </r>
  <r>
    <x v="0"/>
    <x v="10"/>
    <x v="21"/>
    <x v="137"/>
    <x v="2"/>
    <n v="15399.72"/>
    <n v="21771.77"/>
    <n v="37171.49"/>
    <n v="304"/>
    <e v="#N/A"/>
    <e v="#N/A"/>
    <n v="0"/>
    <x v="0"/>
    <x v="0"/>
    <x v="0"/>
    <x v="0"/>
    <x v="0"/>
    <x v="0"/>
    <x v="0"/>
    <x v="0"/>
    <x v="0"/>
    <x v="0"/>
  </r>
  <r>
    <x v="0"/>
    <x v="10"/>
    <x v="21"/>
    <x v="142"/>
    <x v="2"/>
    <n v="6002.26"/>
    <n v="6856.85"/>
    <n v="12859.11"/>
    <n v="101"/>
    <e v="#N/A"/>
    <e v="#N/A"/>
    <n v="0"/>
    <x v="0"/>
    <x v="0"/>
    <x v="0"/>
    <x v="0"/>
    <x v="0"/>
    <x v="0"/>
    <x v="0"/>
    <x v="0"/>
    <x v="0"/>
    <x v="0"/>
  </r>
  <r>
    <x v="0"/>
    <x v="10"/>
    <x v="22"/>
    <x v="74"/>
    <x v="2"/>
    <n v="1046.04"/>
    <n v="1880.83"/>
    <n v="2926.87"/>
    <n v="32"/>
    <n v="13423"/>
    <n v="134230"/>
    <n v="0.22"/>
    <x v="0"/>
    <x v="0"/>
    <x v="0"/>
    <x v="0"/>
    <x v="0"/>
    <x v="0"/>
    <x v="0"/>
    <x v="0"/>
    <x v="0"/>
    <x v="0"/>
  </r>
  <r>
    <x v="0"/>
    <x v="10"/>
    <x v="22"/>
    <x v="75"/>
    <x v="2"/>
    <n v="1391.85"/>
    <n v="1448.58"/>
    <n v="2840.43"/>
    <n v="23"/>
    <n v="14477"/>
    <n v="144770"/>
    <n v="0.2"/>
    <x v="0"/>
    <x v="0"/>
    <x v="0"/>
    <x v="0"/>
    <x v="0"/>
    <x v="0"/>
    <x v="0"/>
    <x v="0"/>
    <x v="0"/>
    <x v="0"/>
  </r>
  <r>
    <x v="0"/>
    <x v="10"/>
    <x v="22"/>
    <x v="72"/>
    <x v="2"/>
    <n v="0"/>
    <n v="0"/>
    <n v="0"/>
    <n v="0"/>
    <n v="29977"/>
    <n v="299770"/>
    <n v="0"/>
    <x v="0"/>
    <x v="0"/>
    <x v="0"/>
    <x v="0"/>
    <x v="0"/>
    <x v="0"/>
    <x v="0"/>
    <x v="0"/>
    <x v="0"/>
    <x v="0"/>
  </r>
  <r>
    <x v="0"/>
    <x v="10"/>
    <x v="22"/>
    <x v="73"/>
    <x v="2"/>
    <n v="0"/>
    <n v="0"/>
    <n v="0"/>
    <n v="0"/>
    <n v="27900"/>
    <n v="279000"/>
    <n v="0"/>
    <x v="0"/>
    <x v="0"/>
    <x v="0"/>
    <x v="0"/>
    <x v="0"/>
    <x v="0"/>
    <x v="0"/>
    <x v="0"/>
    <x v="0"/>
    <x v="0"/>
  </r>
  <r>
    <x v="0"/>
    <x v="10"/>
    <x v="22"/>
    <x v="183"/>
    <x v="2"/>
    <n v="0"/>
    <n v="0"/>
    <n v="0"/>
    <n v="0"/>
    <e v="#N/A"/>
    <e v="#N/A"/>
    <n v="0"/>
    <x v="0"/>
    <x v="0"/>
    <x v="0"/>
    <x v="0"/>
    <x v="0"/>
    <x v="0"/>
    <x v="0"/>
    <x v="0"/>
    <x v="0"/>
    <x v="0"/>
  </r>
  <r>
    <x v="0"/>
    <x v="10"/>
    <x v="22"/>
    <x v="121"/>
    <x v="2"/>
    <n v="1345.54"/>
    <n v="291.88"/>
    <n v="1637.42"/>
    <n v="14"/>
    <e v="#N/A"/>
    <e v="#N/A"/>
    <n v="0"/>
    <x v="0"/>
    <x v="0"/>
    <x v="0"/>
    <x v="0"/>
    <x v="0"/>
    <x v="0"/>
    <x v="0"/>
    <x v="0"/>
    <x v="0"/>
    <x v="0"/>
  </r>
  <r>
    <x v="0"/>
    <x v="10"/>
    <x v="22"/>
    <x v="137"/>
    <x v="2"/>
    <n v="0"/>
    <n v="0"/>
    <n v="0"/>
    <n v="0"/>
    <e v="#N/A"/>
    <e v="#N/A"/>
    <n v="0"/>
    <x v="0"/>
    <x v="0"/>
    <x v="0"/>
    <x v="0"/>
    <x v="0"/>
    <x v="0"/>
    <x v="0"/>
    <x v="0"/>
    <x v="0"/>
    <x v="0"/>
  </r>
  <r>
    <x v="0"/>
    <x v="10"/>
    <x v="23"/>
    <x v="77"/>
    <x v="2"/>
    <n v="0"/>
    <n v="0"/>
    <n v="0"/>
    <n v="0"/>
    <n v="0"/>
    <n v="0"/>
    <n v="0"/>
    <x v="0"/>
    <x v="0"/>
    <x v="0"/>
    <x v="0"/>
    <x v="0"/>
    <x v="0"/>
    <x v="0"/>
    <x v="0"/>
    <x v="0"/>
    <x v="0"/>
  </r>
  <r>
    <x v="0"/>
    <x v="10"/>
    <x v="24"/>
    <x v="78"/>
    <x v="2"/>
    <n v="5166.01"/>
    <n v="5594.73"/>
    <n v="10760.74"/>
    <n v="78"/>
    <n v="20677"/>
    <n v="144739"/>
    <n v="0.52"/>
    <x v="0"/>
    <x v="0"/>
    <x v="0"/>
    <x v="0"/>
    <x v="0"/>
    <x v="0"/>
    <x v="0"/>
    <x v="0"/>
    <x v="0"/>
    <x v="0"/>
  </r>
  <r>
    <x v="0"/>
    <x v="10"/>
    <x v="24"/>
    <x v="79"/>
    <x v="2"/>
    <n v="68.040000000000006"/>
    <n v="272.16000000000003"/>
    <n v="340.20000000000005"/>
    <n v="4"/>
    <n v="20150"/>
    <n v="141050"/>
    <n v="0.02"/>
    <x v="0"/>
    <x v="0"/>
    <x v="0"/>
    <x v="0"/>
    <x v="0"/>
    <x v="0"/>
    <x v="0"/>
    <x v="0"/>
    <x v="0"/>
    <x v="0"/>
  </r>
  <r>
    <x v="0"/>
    <x v="10"/>
    <x v="24"/>
    <x v="81"/>
    <x v="2"/>
    <n v="222.3"/>
    <n v="0"/>
    <n v="222.3"/>
    <n v="1"/>
    <n v="18600"/>
    <n v="130200"/>
    <n v="0.01"/>
    <x v="0"/>
    <x v="0"/>
    <x v="0"/>
    <x v="0"/>
    <x v="0"/>
    <x v="0"/>
    <x v="0"/>
    <x v="0"/>
    <x v="0"/>
    <x v="0"/>
  </r>
  <r>
    <x v="0"/>
    <x v="10"/>
    <x v="24"/>
    <x v="82"/>
    <x v="2"/>
    <n v="1168.72"/>
    <n v="733.28"/>
    <n v="1902"/>
    <n v="13"/>
    <n v="18600"/>
    <n v="130200"/>
    <n v="0.1"/>
    <x v="0"/>
    <x v="0"/>
    <x v="0"/>
    <x v="0"/>
    <x v="0"/>
    <x v="0"/>
    <x v="0"/>
    <x v="0"/>
    <x v="0"/>
    <x v="0"/>
  </r>
  <r>
    <x v="0"/>
    <x v="10"/>
    <x v="24"/>
    <x v="122"/>
    <x v="2"/>
    <n v="0"/>
    <n v="0"/>
    <n v="0"/>
    <n v="0"/>
    <e v="#N/A"/>
    <e v="#N/A"/>
    <n v="0"/>
    <x v="0"/>
    <x v="0"/>
    <x v="0"/>
    <x v="0"/>
    <x v="0"/>
    <x v="0"/>
    <x v="0"/>
    <x v="0"/>
    <x v="0"/>
    <x v="0"/>
  </r>
  <r>
    <x v="0"/>
    <x v="10"/>
    <x v="24"/>
    <x v="184"/>
    <x v="2"/>
    <n v="0"/>
    <n v="0"/>
    <n v="0"/>
    <n v="0"/>
    <e v="#N/A"/>
    <e v="#N/A"/>
    <n v="0"/>
    <x v="0"/>
    <x v="0"/>
    <x v="0"/>
    <x v="0"/>
    <x v="0"/>
    <x v="0"/>
    <x v="0"/>
    <x v="0"/>
    <x v="0"/>
    <x v="0"/>
  </r>
  <r>
    <x v="0"/>
    <x v="10"/>
    <x v="24"/>
    <x v="131"/>
    <x v="2"/>
    <n v="32.89"/>
    <n v="131.56"/>
    <n v="164.45"/>
    <n v="1"/>
    <e v="#N/A"/>
    <e v="#N/A"/>
    <n v="0"/>
    <x v="0"/>
    <x v="0"/>
    <x v="0"/>
    <x v="0"/>
    <x v="0"/>
    <x v="0"/>
    <x v="0"/>
    <x v="0"/>
    <x v="0"/>
    <x v="0"/>
  </r>
  <r>
    <x v="0"/>
    <x v="10"/>
    <x v="24"/>
    <x v="86"/>
    <x v="2"/>
    <n v="2384.9"/>
    <n v="1456.84"/>
    <n v="3841.74"/>
    <n v="23"/>
    <n v="15500"/>
    <n v="108500"/>
    <n v="0.25"/>
    <x v="0"/>
    <x v="0"/>
    <x v="0"/>
    <x v="0"/>
    <x v="0"/>
    <x v="0"/>
    <x v="0"/>
    <x v="0"/>
    <x v="0"/>
    <x v="0"/>
  </r>
  <r>
    <x v="0"/>
    <x v="10"/>
    <x v="24"/>
    <x v="165"/>
    <x v="2"/>
    <n v="0"/>
    <n v="0"/>
    <n v="0"/>
    <n v="0"/>
    <e v="#N/A"/>
    <e v="#N/A"/>
    <n v="0"/>
    <x v="0"/>
    <x v="0"/>
    <x v="0"/>
    <x v="0"/>
    <x v="0"/>
    <x v="0"/>
    <x v="0"/>
    <x v="0"/>
    <x v="0"/>
    <x v="0"/>
  </r>
  <r>
    <x v="0"/>
    <x v="10"/>
    <x v="24"/>
    <x v="185"/>
    <x v="2"/>
    <n v="444.6"/>
    <n v="346.08"/>
    <n v="790.68000000000006"/>
    <n v="6"/>
    <e v="#N/A"/>
    <e v="#N/A"/>
    <n v="0"/>
    <x v="0"/>
    <x v="0"/>
    <x v="0"/>
    <x v="0"/>
    <x v="0"/>
    <x v="0"/>
    <x v="0"/>
    <x v="0"/>
    <x v="0"/>
    <x v="0"/>
  </r>
  <r>
    <x v="0"/>
    <x v="10"/>
    <x v="24"/>
    <x v="178"/>
    <x v="2"/>
    <n v="4282.26"/>
    <n v="3030.93"/>
    <n v="7313.1900000000005"/>
    <n v="43"/>
    <e v="#N/A"/>
    <e v="#N/A"/>
    <n v="0"/>
    <x v="0"/>
    <x v="0"/>
    <x v="0"/>
    <x v="0"/>
    <x v="0"/>
    <x v="0"/>
    <x v="0"/>
    <x v="0"/>
    <x v="0"/>
    <x v="0"/>
  </r>
  <r>
    <x v="0"/>
    <x v="10"/>
    <x v="26"/>
    <x v="87"/>
    <x v="2"/>
    <n v="0"/>
    <n v="0"/>
    <n v="0"/>
    <n v="0"/>
    <n v="4650"/>
    <n v="32550"/>
    <n v="0"/>
    <x v="0"/>
    <x v="0"/>
    <x v="0"/>
    <x v="0"/>
    <x v="0"/>
    <x v="0"/>
    <x v="0"/>
    <x v="0"/>
    <x v="0"/>
    <x v="0"/>
  </r>
  <r>
    <x v="0"/>
    <x v="10"/>
    <x v="26"/>
    <x v="88"/>
    <x v="2"/>
    <n v="0"/>
    <n v="0"/>
    <n v="0"/>
    <n v="0"/>
    <n v="4650"/>
    <n v="32550"/>
    <n v="0"/>
    <x v="0"/>
    <x v="0"/>
    <x v="0"/>
    <x v="0"/>
    <x v="0"/>
    <x v="0"/>
    <x v="0"/>
    <x v="0"/>
    <x v="0"/>
    <x v="0"/>
  </r>
  <r>
    <x v="0"/>
    <x v="10"/>
    <x v="27"/>
    <x v="89"/>
    <x v="2"/>
    <n v="0"/>
    <n v="0"/>
    <n v="0"/>
    <n v="0"/>
    <n v="6727"/>
    <n v="47089"/>
    <n v="0"/>
    <x v="0"/>
    <x v="0"/>
    <x v="0"/>
    <x v="0"/>
    <x v="0"/>
    <x v="0"/>
    <x v="0"/>
    <x v="0"/>
    <x v="0"/>
    <x v="0"/>
  </r>
  <r>
    <x v="0"/>
    <x v="10"/>
    <x v="27"/>
    <x v="90"/>
    <x v="2"/>
    <n v="0"/>
    <n v="0"/>
    <n v="0"/>
    <n v="0"/>
    <n v="6727"/>
    <n v="47089"/>
    <n v="0"/>
    <x v="0"/>
    <x v="0"/>
    <x v="0"/>
    <x v="0"/>
    <x v="0"/>
    <x v="0"/>
    <x v="0"/>
    <x v="0"/>
    <x v="0"/>
    <x v="0"/>
  </r>
  <r>
    <x v="0"/>
    <x v="10"/>
    <x v="27"/>
    <x v="91"/>
    <x v="2"/>
    <n v="0"/>
    <n v="0"/>
    <n v="0"/>
    <n v="0"/>
    <n v="6727"/>
    <n v="47089"/>
    <n v="0"/>
    <x v="0"/>
    <x v="0"/>
    <x v="0"/>
    <x v="0"/>
    <x v="0"/>
    <x v="0"/>
    <x v="0"/>
    <x v="0"/>
    <x v="0"/>
    <x v="0"/>
  </r>
  <r>
    <x v="0"/>
    <x v="10"/>
    <x v="28"/>
    <x v="92"/>
    <x v="2"/>
    <n v="11778.82"/>
    <n v="6177.64"/>
    <n v="17956.46"/>
    <n v="57"/>
    <n v="0"/>
    <n v="0"/>
    <n v="0"/>
    <x v="0"/>
    <x v="0"/>
    <x v="0"/>
    <x v="0"/>
    <x v="0"/>
    <x v="0"/>
    <x v="0"/>
    <x v="0"/>
    <x v="0"/>
    <x v="0"/>
  </r>
  <r>
    <x v="0"/>
    <x v="10"/>
    <x v="36"/>
    <x v="186"/>
    <x v="2"/>
    <n v="0"/>
    <n v="0"/>
    <n v="0"/>
    <n v="0"/>
    <e v="#N/A"/>
    <e v="#N/A"/>
    <n v="0"/>
    <x v="0"/>
    <x v="0"/>
    <x v="0"/>
    <x v="0"/>
    <x v="0"/>
    <x v="0"/>
    <x v="0"/>
    <x v="0"/>
    <x v="0"/>
    <x v="0"/>
  </r>
  <r>
    <x v="0"/>
    <x v="10"/>
    <x v="29"/>
    <x v="93"/>
    <x v="2"/>
    <n v="93.11"/>
    <n v="850.61"/>
    <n v="943.72"/>
    <n v="10"/>
    <n v="0"/>
    <n v="0"/>
    <n v="0"/>
    <x v="0"/>
    <x v="0"/>
    <x v="0"/>
    <x v="0"/>
    <x v="0"/>
    <x v="0"/>
    <x v="0"/>
    <x v="0"/>
    <x v="0"/>
    <x v="0"/>
  </r>
  <r>
    <x v="0"/>
    <x v="10"/>
    <x v="29"/>
    <x v="94"/>
    <x v="2"/>
    <n v="0"/>
    <n v="58.5"/>
    <n v="58.5"/>
    <n v="1"/>
    <n v="0"/>
    <n v="0"/>
    <n v="0"/>
    <x v="0"/>
    <x v="0"/>
    <x v="0"/>
    <x v="0"/>
    <x v="0"/>
    <x v="0"/>
    <x v="0"/>
    <x v="0"/>
    <x v="0"/>
    <x v="0"/>
  </r>
  <r>
    <x v="0"/>
    <x v="10"/>
    <x v="29"/>
    <x v="95"/>
    <x v="2"/>
    <n v="370.18"/>
    <n v="4911.25"/>
    <n v="5281.43"/>
    <n v="47"/>
    <n v="0"/>
    <n v="0"/>
    <n v="0"/>
    <x v="0"/>
    <x v="0"/>
    <x v="0"/>
    <x v="0"/>
    <x v="0"/>
    <x v="0"/>
    <x v="0"/>
    <x v="0"/>
    <x v="0"/>
    <x v="0"/>
  </r>
  <r>
    <x v="0"/>
    <x v="10"/>
    <x v="29"/>
    <x v="124"/>
    <x v="2"/>
    <n v="8836.91"/>
    <n v="8700.61"/>
    <n v="17537.52"/>
    <n v="142"/>
    <e v="#N/A"/>
    <e v="#N/A"/>
    <n v="0"/>
    <x v="0"/>
    <x v="0"/>
    <x v="0"/>
    <x v="0"/>
    <x v="0"/>
    <x v="0"/>
    <x v="0"/>
    <x v="0"/>
    <x v="0"/>
    <x v="0"/>
  </r>
  <r>
    <x v="0"/>
    <x v="10"/>
    <x v="29"/>
    <x v="96"/>
    <x v="2"/>
    <n v="6985.19"/>
    <n v="6431.99"/>
    <n v="13417.18"/>
    <n v="130"/>
    <n v="0"/>
    <n v="0"/>
    <n v="0"/>
    <x v="0"/>
    <x v="0"/>
    <x v="0"/>
    <x v="0"/>
    <x v="0"/>
    <x v="0"/>
    <x v="0"/>
    <x v="0"/>
    <x v="0"/>
    <x v="0"/>
  </r>
  <r>
    <x v="0"/>
    <x v="10"/>
    <x v="29"/>
    <x v="97"/>
    <x v="2"/>
    <n v="2638.56"/>
    <n v="33826.53"/>
    <n v="36465.089999999997"/>
    <n v="278"/>
    <n v="17577"/>
    <n v="175770"/>
    <n v="2.0699999999999998"/>
    <x v="0"/>
    <x v="0"/>
    <x v="0"/>
    <x v="0"/>
    <x v="0"/>
    <x v="0"/>
    <x v="0"/>
    <x v="0"/>
    <x v="0"/>
    <x v="0"/>
  </r>
  <r>
    <x v="0"/>
    <x v="10"/>
    <x v="30"/>
    <x v="99"/>
    <x v="2"/>
    <n v="0"/>
    <n v="0"/>
    <n v="0"/>
    <n v="0"/>
    <n v="16027"/>
    <n v="112189"/>
    <n v="0"/>
    <x v="0"/>
    <x v="0"/>
    <x v="0"/>
    <x v="0"/>
    <x v="0"/>
    <x v="0"/>
    <x v="0"/>
    <x v="0"/>
    <x v="0"/>
    <x v="0"/>
  </r>
  <r>
    <x v="0"/>
    <x v="10"/>
    <x v="30"/>
    <x v="100"/>
    <x v="2"/>
    <n v="0"/>
    <n v="0"/>
    <n v="0"/>
    <n v="0"/>
    <n v="14477"/>
    <n v="101339"/>
    <n v="0"/>
    <x v="0"/>
    <x v="0"/>
    <x v="0"/>
    <x v="0"/>
    <x v="0"/>
    <x v="0"/>
    <x v="0"/>
    <x v="0"/>
    <x v="0"/>
    <x v="0"/>
  </r>
  <r>
    <x v="0"/>
    <x v="10"/>
    <x v="30"/>
    <x v="101"/>
    <x v="2"/>
    <n v="0"/>
    <n v="0"/>
    <n v="0"/>
    <n v="0"/>
    <n v="10323"/>
    <n v="72261"/>
    <n v="0"/>
    <x v="0"/>
    <x v="0"/>
    <x v="0"/>
    <x v="0"/>
    <x v="0"/>
    <x v="0"/>
    <x v="0"/>
    <x v="0"/>
    <x v="0"/>
    <x v="0"/>
  </r>
  <r>
    <x v="0"/>
    <x v="10"/>
    <x v="30"/>
    <x v="102"/>
    <x v="2"/>
    <n v="0"/>
    <n v="0"/>
    <n v="0"/>
    <n v="0"/>
    <n v="0"/>
    <n v="0"/>
    <n v="0"/>
    <x v="0"/>
    <x v="0"/>
    <x v="0"/>
    <x v="0"/>
    <x v="0"/>
    <x v="0"/>
    <x v="0"/>
    <x v="0"/>
    <x v="0"/>
    <x v="0"/>
  </r>
  <r>
    <x v="0"/>
    <x v="10"/>
    <x v="30"/>
    <x v="103"/>
    <x v="2"/>
    <n v="0"/>
    <n v="0"/>
    <n v="0"/>
    <n v="0"/>
    <n v="0"/>
    <n v="0"/>
    <n v="0"/>
    <x v="0"/>
    <x v="0"/>
    <x v="0"/>
    <x v="0"/>
    <x v="0"/>
    <x v="0"/>
    <x v="0"/>
    <x v="0"/>
    <x v="0"/>
    <x v="0"/>
  </r>
  <r>
    <x v="0"/>
    <x v="10"/>
    <x v="30"/>
    <x v="105"/>
    <x v="2"/>
    <n v="0"/>
    <n v="0"/>
    <n v="0"/>
    <n v="0"/>
    <n v="0"/>
    <n v="0"/>
    <n v="0"/>
    <x v="0"/>
    <x v="0"/>
    <x v="0"/>
    <x v="0"/>
    <x v="0"/>
    <x v="0"/>
    <x v="0"/>
    <x v="0"/>
    <x v="0"/>
    <x v="0"/>
  </r>
  <r>
    <x v="0"/>
    <x v="10"/>
    <x v="30"/>
    <x v="106"/>
    <x v="2"/>
    <n v="0"/>
    <n v="0"/>
    <n v="0"/>
    <n v="0"/>
    <n v="17050"/>
    <n v="119350"/>
    <n v="0"/>
    <x v="0"/>
    <x v="0"/>
    <x v="0"/>
    <x v="0"/>
    <x v="0"/>
    <x v="0"/>
    <x v="0"/>
    <x v="0"/>
    <x v="0"/>
    <x v="0"/>
  </r>
  <r>
    <x v="0"/>
    <x v="10"/>
    <x v="30"/>
    <x v="171"/>
    <x v="2"/>
    <n v="0"/>
    <n v="0"/>
    <n v="0"/>
    <n v="0"/>
    <e v="#N/A"/>
    <e v="#N/A"/>
    <n v="0"/>
    <x v="0"/>
    <x v="0"/>
    <x v="0"/>
    <x v="0"/>
    <x v="0"/>
    <x v="0"/>
    <x v="0"/>
    <x v="0"/>
    <x v="0"/>
    <x v="0"/>
  </r>
  <r>
    <x v="0"/>
    <x v="10"/>
    <x v="31"/>
    <x v="107"/>
    <x v="2"/>
    <n v="1245.81"/>
    <n v="1348.91"/>
    <n v="2594.7200000000003"/>
    <n v="19"/>
    <n v="0"/>
    <n v="0"/>
    <n v="0"/>
    <x v="0"/>
    <x v="0"/>
    <x v="0"/>
    <x v="0"/>
    <x v="0"/>
    <x v="0"/>
    <x v="0"/>
    <x v="0"/>
    <x v="0"/>
    <x v="0"/>
  </r>
  <r>
    <x v="0"/>
    <x v="10"/>
    <x v="31"/>
    <x v="108"/>
    <x v="2"/>
    <n v="0"/>
    <n v="0"/>
    <n v="0"/>
    <n v="0"/>
    <n v="0"/>
    <n v="0"/>
    <n v="0"/>
    <x v="0"/>
    <x v="0"/>
    <x v="0"/>
    <x v="0"/>
    <x v="0"/>
    <x v="0"/>
    <x v="0"/>
    <x v="0"/>
    <x v="0"/>
    <x v="0"/>
  </r>
  <r>
    <x v="0"/>
    <x v="10"/>
    <x v="31"/>
    <x v="109"/>
    <x v="2"/>
    <n v="35.28"/>
    <n v="317.52"/>
    <n v="352.79999999999995"/>
    <n v="2"/>
    <n v="0"/>
    <n v="0"/>
    <n v="0"/>
    <x v="0"/>
    <x v="0"/>
    <x v="0"/>
    <x v="0"/>
    <x v="0"/>
    <x v="0"/>
    <x v="0"/>
    <x v="0"/>
    <x v="0"/>
    <x v="0"/>
  </r>
  <r>
    <x v="0"/>
    <x v="10"/>
    <x v="31"/>
    <x v="110"/>
    <x v="2"/>
    <n v="2812.78"/>
    <n v="1432.72"/>
    <n v="4245.5"/>
    <n v="29"/>
    <n v="0"/>
    <n v="0"/>
    <n v="0"/>
    <x v="0"/>
    <x v="0"/>
    <x v="0"/>
    <x v="0"/>
    <x v="0"/>
    <x v="0"/>
    <x v="0"/>
    <x v="0"/>
    <x v="0"/>
    <x v="0"/>
  </r>
  <r>
    <x v="0"/>
    <x v="10"/>
    <x v="31"/>
    <x v="111"/>
    <x v="2"/>
    <n v="1992.82"/>
    <n v="2112.9299999999998"/>
    <n v="4105.75"/>
    <n v="32"/>
    <n v="0"/>
    <n v="0"/>
    <n v="0"/>
    <x v="0"/>
    <x v="0"/>
    <x v="0"/>
    <x v="0"/>
    <x v="0"/>
    <x v="0"/>
    <x v="0"/>
    <x v="0"/>
    <x v="0"/>
    <x v="0"/>
  </r>
  <r>
    <x v="0"/>
    <x v="10"/>
    <x v="31"/>
    <x v="128"/>
    <x v="2"/>
    <n v="340.14"/>
    <n v="906.77"/>
    <n v="1246.9099999999999"/>
    <n v="5"/>
    <e v="#N/A"/>
    <e v="#N/A"/>
    <n v="0"/>
    <x v="0"/>
    <x v="0"/>
    <x v="0"/>
    <x v="0"/>
    <x v="0"/>
    <x v="0"/>
    <x v="0"/>
    <x v="0"/>
    <x v="0"/>
    <x v="0"/>
  </r>
  <r>
    <x v="0"/>
    <x v="10"/>
    <x v="31"/>
    <x v="112"/>
    <x v="2"/>
    <n v="1892.43"/>
    <n v="844.23"/>
    <n v="2736.66"/>
    <n v="17"/>
    <n v="13950"/>
    <n v="139500"/>
    <n v="0.2"/>
    <x v="0"/>
    <x v="0"/>
    <x v="0"/>
    <x v="0"/>
    <x v="0"/>
    <x v="0"/>
    <x v="0"/>
    <x v="0"/>
    <x v="0"/>
    <x v="0"/>
  </r>
  <r>
    <x v="0"/>
    <x v="10"/>
    <x v="32"/>
    <x v="113"/>
    <x v="2"/>
    <n v="677.83"/>
    <n v="138.07"/>
    <n v="815.90000000000009"/>
    <n v="8"/>
    <n v="5177"/>
    <n v="36239"/>
    <n v="0.16"/>
    <x v="0"/>
    <x v="0"/>
    <x v="0"/>
    <x v="0"/>
    <x v="0"/>
    <x v="0"/>
    <x v="0"/>
    <x v="0"/>
    <x v="0"/>
    <x v="0"/>
  </r>
  <r>
    <x v="0"/>
    <x v="10"/>
    <x v="32"/>
    <x v="114"/>
    <x v="2"/>
    <n v="65.7"/>
    <n v="0"/>
    <n v="65.7"/>
    <n v="1"/>
    <n v="31000"/>
    <n v="217000"/>
    <n v="0"/>
    <x v="0"/>
    <x v="0"/>
    <x v="0"/>
    <x v="0"/>
    <x v="0"/>
    <x v="0"/>
    <x v="0"/>
    <x v="0"/>
    <x v="0"/>
    <x v="0"/>
  </r>
  <r>
    <x v="0"/>
    <x v="10"/>
    <x v="32"/>
    <x v="115"/>
    <x v="2"/>
    <n v="677.7"/>
    <n v="0"/>
    <n v="677.7"/>
    <n v="8"/>
    <n v="0"/>
    <n v="0"/>
    <n v="0"/>
    <x v="0"/>
    <x v="0"/>
    <x v="0"/>
    <x v="0"/>
    <x v="0"/>
    <x v="0"/>
    <x v="0"/>
    <x v="0"/>
    <x v="0"/>
    <x v="0"/>
  </r>
  <r>
    <x v="0"/>
    <x v="10"/>
    <x v="32"/>
    <x v="116"/>
    <x v="2"/>
    <n v="0"/>
    <n v="0"/>
    <n v="0"/>
    <n v="0"/>
    <n v="0"/>
    <n v="0"/>
    <n v="0"/>
    <x v="0"/>
    <x v="0"/>
    <x v="0"/>
    <x v="0"/>
    <x v="0"/>
    <x v="0"/>
    <x v="0"/>
    <x v="0"/>
    <x v="0"/>
    <x v="0"/>
  </r>
  <r>
    <x v="0"/>
    <x v="10"/>
    <x v="33"/>
    <x v="117"/>
    <x v="2"/>
    <n v="3319.46"/>
    <n v="3448.71"/>
    <n v="6768.17"/>
    <n v="39"/>
    <n v="0"/>
    <n v="0"/>
    <n v="0"/>
    <x v="0"/>
    <x v="0"/>
    <x v="0"/>
    <x v="0"/>
    <x v="0"/>
    <x v="0"/>
    <x v="0"/>
    <x v="0"/>
    <x v="0"/>
    <x v="0"/>
  </r>
  <r>
    <x v="0"/>
    <x v="10"/>
    <x v="33"/>
    <x v="118"/>
    <x v="2"/>
    <n v="2372.33"/>
    <n v="9696.7199999999993"/>
    <n v="12069.05"/>
    <n v="103"/>
    <n v="0"/>
    <n v="0"/>
    <n v="0"/>
    <x v="0"/>
    <x v="0"/>
    <x v="0"/>
    <x v="0"/>
    <x v="0"/>
    <x v="0"/>
    <x v="0"/>
    <x v="0"/>
    <x v="0"/>
    <x v="0"/>
  </r>
  <r>
    <x v="0"/>
    <x v="10"/>
    <x v="33"/>
    <x v="143"/>
    <x v="2"/>
    <n v="3239.69"/>
    <n v="2138.44"/>
    <n v="5378.13"/>
    <n v="46"/>
    <e v="#N/A"/>
    <e v="#N/A"/>
    <n v="0"/>
    <x v="0"/>
    <x v="0"/>
    <x v="0"/>
    <x v="0"/>
    <x v="0"/>
    <x v="0"/>
    <x v="0"/>
    <x v="0"/>
    <x v="0"/>
    <x v="0"/>
  </r>
  <r>
    <x v="0"/>
    <x v="10"/>
    <x v="0"/>
    <x v="0"/>
    <x v="3"/>
    <n v="4642.7299999999996"/>
    <n v="6418.77"/>
    <n v="11061.5"/>
    <n v="192"/>
    <n v="24475"/>
    <n v="171325"/>
    <n v="0.45"/>
    <x v="0"/>
    <x v="0"/>
    <x v="0"/>
    <x v="0"/>
    <x v="0"/>
    <x v="0"/>
    <x v="0"/>
    <x v="0"/>
    <x v="0"/>
    <x v="0"/>
  </r>
  <r>
    <x v="0"/>
    <x v="10"/>
    <x v="0"/>
    <x v="1"/>
    <x v="3"/>
    <n v="7318.63"/>
    <n v="9099.7099999999991"/>
    <n v="16418.34"/>
    <n v="365"/>
    <n v="24383"/>
    <n v="170681"/>
    <n v="0.67"/>
    <x v="0"/>
    <x v="0"/>
    <x v="0"/>
    <x v="0"/>
    <x v="0"/>
    <x v="0"/>
    <x v="0"/>
    <x v="0"/>
    <x v="0"/>
    <x v="0"/>
  </r>
  <r>
    <x v="0"/>
    <x v="10"/>
    <x v="0"/>
    <x v="172"/>
    <x v="3"/>
    <n v="0"/>
    <n v="0"/>
    <n v="0"/>
    <n v="0"/>
    <e v="#N/A"/>
    <e v="#N/A"/>
    <n v="0"/>
    <x v="0"/>
    <x v="0"/>
    <x v="0"/>
    <x v="0"/>
    <x v="0"/>
    <x v="0"/>
    <x v="0"/>
    <x v="0"/>
    <x v="0"/>
    <x v="0"/>
  </r>
  <r>
    <x v="0"/>
    <x v="10"/>
    <x v="0"/>
    <x v="4"/>
    <x v="3"/>
    <n v="14118.46"/>
    <n v="16797.16"/>
    <n v="30915.62"/>
    <n v="538"/>
    <n v="8437"/>
    <n v="59059"/>
    <n v="3.66"/>
    <x v="0"/>
    <x v="0"/>
    <x v="0"/>
    <x v="0"/>
    <x v="0"/>
    <x v="0"/>
    <x v="0"/>
    <x v="0"/>
    <x v="0"/>
    <x v="0"/>
  </r>
  <r>
    <x v="0"/>
    <x v="10"/>
    <x v="0"/>
    <x v="7"/>
    <x v="3"/>
    <n v="13376.32"/>
    <n v="10154.02"/>
    <n v="23530.34"/>
    <n v="537"/>
    <n v="5821"/>
    <n v="40747"/>
    <n v="4.04"/>
    <x v="0"/>
    <x v="0"/>
    <x v="0"/>
    <x v="0"/>
    <x v="0"/>
    <x v="0"/>
    <x v="0"/>
    <x v="0"/>
    <x v="0"/>
    <x v="0"/>
  </r>
  <r>
    <x v="0"/>
    <x v="10"/>
    <x v="0"/>
    <x v="8"/>
    <x v="3"/>
    <n v="15413.69"/>
    <n v="14662.98"/>
    <n v="30076.67"/>
    <n v="637"/>
    <n v="0"/>
    <n v="0"/>
    <n v="0"/>
    <x v="0"/>
    <x v="0"/>
    <x v="0"/>
    <x v="0"/>
    <x v="0"/>
    <x v="0"/>
    <x v="0"/>
    <x v="0"/>
    <x v="0"/>
    <x v="0"/>
  </r>
  <r>
    <x v="0"/>
    <x v="10"/>
    <x v="0"/>
    <x v="119"/>
    <x v="3"/>
    <n v="1097"/>
    <n v="7888.96"/>
    <n v="8985.9599999999991"/>
    <n v="198"/>
    <e v="#N/A"/>
    <e v="#N/A"/>
    <n v="0"/>
    <x v="0"/>
    <x v="0"/>
    <x v="0"/>
    <x v="0"/>
    <x v="0"/>
    <x v="0"/>
    <x v="0"/>
    <x v="0"/>
    <x v="0"/>
    <x v="0"/>
  </r>
  <r>
    <x v="0"/>
    <x v="10"/>
    <x v="0"/>
    <x v="134"/>
    <x v="3"/>
    <n v="13365.24"/>
    <n v="12776.02"/>
    <n v="26141.260000000002"/>
    <n v="569"/>
    <e v="#N/A"/>
    <e v="#N/A"/>
    <n v="0"/>
    <x v="0"/>
    <x v="0"/>
    <x v="0"/>
    <x v="0"/>
    <x v="0"/>
    <x v="0"/>
    <x v="0"/>
    <x v="0"/>
    <x v="0"/>
    <x v="0"/>
  </r>
  <r>
    <x v="0"/>
    <x v="10"/>
    <x v="0"/>
    <x v="135"/>
    <x v="3"/>
    <n v="13890.25"/>
    <n v="12491.63"/>
    <n v="26381.879999999997"/>
    <n v="556"/>
    <e v="#N/A"/>
    <e v="#N/A"/>
    <n v="0"/>
    <x v="0"/>
    <x v="0"/>
    <x v="0"/>
    <x v="0"/>
    <x v="0"/>
    <x v="0"/>
    <x v="0"/>
    <x v="0"/>
    <x v="0"/>
    <x v="0"/>
  </r>
  <r>
    <x v="0"/>
    <x v="10"/>
    <x v="0"/>
    <x v="144"/>
    <x v="3"/>
    <n v="11899.36"/>
    <n v="15675.62"/>
    <n v="27574.980000000003"/>
    <n v="590"/>
    <e v="#N/A"/>
    <e v="#N/A"/>
    <n v="0"/>
    <x v="0"/>
    <x v="0"/>
    <x v="0"/>
    <x v="0"/>
    <x v="0"/>
    <x v="0"/>
    <x v="0"/>
    <x v="0"/>
    <x v="0"/>
    <x v="0"/>
  </r>
  <r>
    <x v="0"/>
    <x v="10"/>
    <x v="0"/>
    <x v="173"/>
    <x v="3"/>
    <n v="16294.83"/>
    <n v="14162.88"/>
    <n v="30457.71"/>
    <n v="664"/>
    <e v="#N/A"/>
    <e v="#N/A"/>
    <n v="0"/>
    <x v="0"/>
    <x v="0"/>
    <x v="0"/>
    <x v="0"/>
    <x v="0"/>
    <x v="0"/>
    <x v="0"/>
    <x v="0"/>
    <x v="0"/>
    <x v="0"/>
  </r>
  <r>
    <x v="0"/>
    <x v="10"/>
    <x v="0"/>
    <x v="179"/>
    <x v="3"/>
    <n v="1415.34"/>
    <n v="2899.51"/>
    <n v="4314.8500000000004"/>
    <n v="89"/>
    <e v="#N/A"/>
    <e v="#N/A"/>
    <n v="0"/>
    <x v="0"/>
    <x v="0"/>
    <x v="0"/>
    <x v="0"/>
    <x v="0"/>
    <x v="0"/>
    <x v="0"/>
    <x v="0"/>
    <x v="0"/>
    <x v="0"/>
  </r>
  <r>
    <x v="0"/>
    <x v="10"/>
    <x v="1"/>
    <x v="9"/>
    <x v="3"/>
    <n v="12921.77"/>
    <n v="15451.11"/>
    <n v="28372.880000000001"/>
    <n v="427"/>
    <n v="0"/>
    <n v="0"/>
    <n v="0"/>
    <x v="0"/>
    <x v="0"/>
    <x v="0"/>
    <x v="0"/>
    <x v="0"/>
    <x v="0"/>
    <x v="0"/>
    <x v="0"/>
    <x v="0"/>
    <x v="0"/>
  </r>
  <r>
    <x v="0"/>
    <x v="10"/>
    <x v="1"/>
    <x v="10"/>
    <x v="3"/>
    <n v="5201.72"/>
    <n v="10703.32"/>
    <n v="15905.04"/>
    <n v="334"/>
    <n v="44423"/>
    <n v="310961"/>
    <n v="0.36"/>
    <x v="0"/>
    <x v="0"/>
    <x v="0"/>
    <x v="0"/>
    <x v="0"/>
    <x v="0"/>
    <x v="0"/>
    <x v="0"/>
    <x v="0"/>
    <x v="0"/>
  </r>
  <r>
    <x v="0"/>
    <x v="10"/>
    <x v="1"/>
    <x v="11"/>
    <x v="3"/>
    <n v="7065.48"/>
    <n v="6692.06"/>
    <n v="13757.54"/>
    <n v="26"/>
    <n v="31000"/>
    <n v="217000"/>
    <n v="0.44"/>
    <x v="0"/>
    <x v="0"/>
    <x v="0"/>
    <x v="0"/>
    <x v="0"/>
    <x v="0"/>
    <x v="0"/>
    <x v="0"/>
    <x v="0"/>
    <x v="0"/>
  </r>
  <r>
    <x v="0"/>
    <x v="10"/>
    <x v="1"/>
    <x v="12"/>
    <x v="3"/>
    <n v="8.34"/>
    <n v="25.58"/>
    <n v="33.92"/>
    <n v="5"/>
    <n v="0"/>
    <n v="0"/>
    <n v="0"/>
    <x v="0"/>
    <x v="0"/>
    <x v="0"/>
    <x v="0"/>
    <x v="0"/>
    <x v="0"/>
    <x v="0"/>
    <x v="0"/>
    <x v="0"/>
    <x v="0"/>
  </r>
  <r>
    <x v="0"/>
    <x v="10"/>
    <x v="1"/>
    <x v="13"/>
    <x v="3"/>
    <n v="0"/>
    <n v="0"/>
    <n v="0"/>
    <n v="0"/>
    <n v="0"/>
    <n v="0"/>
    <n v="0"/>
    <x v="0"/>
    <x v="0"/>
    <x v="0"/>
    <x v="0"/>
    <x v="0"/>
    <x v="0"/>
    <x v="0"/>
    <x v="0"/>
    <x v="0"/>
    <x v="0"/>
  </r>
  <r>
    <x v="0"/>
    <x v="10"/>
    <x v="1"/>
    <x v="14"/>
    <x v="3"/>
    <n v="1740.48"/>
    <n v="3583.94"/>
    <n v="5324.42"/>
    <n v="86"/>
    <n v="29977"/>
    <n v="209839"/>
    <n v="0.18"/>
    <x v="0"/>
    <x v="0"/>
    <x v="0"/>
    <x v="0"/>
    <x v="0"/>
    <x v="0"/>
    <x v="0"/>
    <x v="0"/>
    <x v="0"/>
    <x v="0"/>
  </r>
  <r>
    <x v="0"/>
    <x v="10"/>
    <x v="1"/>
    <x v="15"/>
    <x v="3"/>
    <n v="27.04"/>
    <n v="243.36"/>
    <n v="270.40000000000003"/>
    <n v="4"/>
    <n v="0"/>
    <n v="0"/>
    <n v="0"/>
    <x v="0"/>
    <x v="0"/>
    <x v="0"/>
    <x v="0"/>
    <x v="0"/>
    <x v="0"/>
    <x v="0"/>
    <x v="0"/>
    <x v="0"/>
    <x v="0"/>
  </r>
  <r>
    <x v="0"/>
    <x v="10"/>
    <x v="1"/>
    <x v="146"/>
    <x v="3"/>
    <n v="0"/>
    <n v="0"/>
    <n v="0"/>
    <n v="0"/>
    <e v="#N/A"/>
    <e v="#N/A"/>
    <n v="0"/>
    <x v="0"/>
    <x v="0"/>
    <x v="0"/>
    <x v="0"/>
    <x v="0"/>
    <x v="0"/>
    <x v="0"/>
    <x v="0"/>
    <x v="0"/>
    <x v="0"/>
  </r>
  <r>
    <x v="0"/>
    <x v="10"/>
    <x v="1"/>
    <x v="168"/>
    <x v="3"/>
    <n v="655.02"/>
    <n v="217.08"/>
    <n v="872.1"/>
    <n v="17"/>
    <e v="#N/A"/>
    <e v="#N/A"/>
    <n v="0"/>
    <x v="0"/>
    <x v="0"/>
    <x v="0"/>
    <x v="0"/>
    <x v="0"/>
    <x v="0"/>
    <x v="0"/>
    <x v="0"/>
    <x v="0"/>
    <x v="0"/>
  </r>
  <r>
    <x v="0"/>
    <x v="10"/>
    <x v="1"/>
    <x v="174"/>
    <x v="3"/>
    <n v="832.8"/>
    <n v="691.2"/>
    <n v="1524"/>
    <n v="2"/>
    <e v="#N/A"/>
    <e v="#N/A"/>
    <n v="0"/>
    <x v="0"/>
    <x v="0"/>
    <x v="0"/>
    <x v="0"/>
    <x v="0"/>
    <x v="0"/>
    <x v="0"/>
    <x v="0"/>
    <x v="0"/>
    <x v="0"/>
  </r>
  <r>
    <x v="0"/>
    <x v="10"/>
    <x v="2"/>
    <x v="16"/>
    <x v="3"/>
    <n v="1575.43"/>
    <n v="259.25"/>
    <n v="1834.68"/>
    <n v="12"/>
    <n v="43400"/>
    <n v="303800"/>
    <n v="0.04"/>
    <x v="0"/>
    <x v="0"/>
    <x v="0"/>
    <x v="0"/>
    <x v="0"/>
    <x v="0"/>
    <x v="0"/>
    <x v="0"/>
    <x v="0"/>
    <x v="0"/>
  </r>
  <r>
    <x v="0"/>
    <x v="10"/>
    <x v="2"/>
    <x v="17"/>
    <x v="3"/>
    <n v="2668.44"/>
    <n v="2104.4499999999998"/>
    <n v="4772.8899999999994"/>
    <n v="82"/>
    <n v="39277"/>
    <n v="274939"/>
    <n v="0.12"/>
    <x v="0"/>
    <x v="0"/>
    <x v="0"/>
    <x v="0"/>
    <x v="0"/>
    <x v="0"/>
    <x v="0"/>
    <x v="0"/>
    <x v="0"/>
    <x v="0"/>
  </r>
  <r>
    <x v="0"/>
    <x v="10"/>
    <x v="2"/>
    <x v="18"/>
    <x v="3"/>
    <n v="196.08"/>
    <n v="71.5"/>
    <n v="267.58000000000004"/>
    <n v="3"/>
    <n v="0"/>
    <n v="0"/>
    <n v="0"/>
    <x v="0"/>
    <x v="0"/>
    <x v="0"/>
    <x v="0"/>
    <x v="0"/>
    <x v="0"/>
    <x v="0"/>
    <x v="0"/>
    <x v="0"/>
    <x v="0"/>
  </r>
  <r>
    <x v="0"/>
    <x v="10"/>
    <x v="2"/>
    <x v="180"/>
    <x v="3"/>
    <n v="993.53"/>
    <n v="1133.3499999999999"/>
    <n v="2126.88"/>
    <n v="33"/>
    <e v="#N/A"/>
    <e v="#N/A"/>
    <n v="0"/>
    <x v="0"/>
    <x v="0"/>
    <x v="0"/>
    <x v="0"/>
    <x v="0"/>
    <x v="0"/>
    <x v="0"/>
    <x v="0"/>
    <x v="0"/>
    <x v="0"/>
  </r>
  <r>
    <x v="0"/>
    <x v="10"/>
    <x v="3"/>
    <x v="19"/>
    <x v="3"/>
    <n v="159.30000000000001"/>
    <n v="36.4"/>
    <n v="195.70000000000002"/>
    <n v="7"/>
    <n v="31000"/>
    <n v="310000"/>
    <n v="0.01"/>
    <x v="0"/>
    <x v="0"/>
    <x v="0"/>
    <x v="0"/>
    <x v="0"/>
    <x v="0"/>
    <x v="0"/>
    <x v="0"/>
    <x v="0"/>
    <x v="0"/>
  </r>
  <r>
    <x v="0"/>
    <x v="10"/>
    <x v="3"/>
    <x v="20"/>
    <x v="3"/>
    <n v="2099.8000000000002"/>
    <n v="44.8"/>
    <n v="2144.6000000000004"/>
    <n v="4"/>
    <n v="0"/>
    <n v="0"/>
    <n v="0"/>
    <x v="0"/>
    <x v="0"/>
    <x v="0"/>
    <x v="0"/>
    <x v="0"/>
    <x v="0"/>
    <x v="0"/>
    <x v="0"/>
    <x v="0"/>
    <x v="0"/>
  </r>
  <r>
    <x v="0"/>
    <x v="10"/>
    <x v="3"/>
    <x v="21"/>
    <x v="3"/>
    <n v="923.32"/>
    <n v="1499.07"/>
    <n v="2422.39"/>
    <n v="23"/>
    <n v="62000"/>
    <n v="620000"/>
    <n v="0.04"/>
    <x v="0"/>
    <x v="0"/>
    <x v="0"/>
    <x v="0"/>
    <x v="0"/>
    <x v="0"/>
    <x v="0"/>
    <x v="0"/>
    <x v="0"/>
    <x v="0"/>
  </r>
  <r>
    <x v="0"/>
    <x v="10"/>
    <x v="3"/>
    <x v="147"/>
    <x v="3"/>
    <n v="0"/>
    <n v="0"/>
    <n v="0"/>
    <n v="0"/>
    <e v="#N/A"/>
    <e v="#N/A"/>
    <n v="0"/>
    <x v="0"/>
    <x v="0"/>
    <x v="0"/>
    <x v="0"/>
    <x v="0"/>
    <x v="0"/>
    <x v="0"/>
    <x v="0"/>
    <x v="0"/>
    <x v="0"/>
  </r>
  <r>
    <x v="0"/>
    <x v="10"/>
    <x v="3"/>
    <x v="181"/>
    <x v="3"/>
    <n v="0"/>
    <n v="0"/>
    <n v="0"/>
    <n v="0"/>
    <e v="#N/A"/>
    <e v="#N/A"/>
    <n v="0"/>
    <x v="0"/>
    <x v="0"/>
    <x v="0"/>
    <x v="0"/>
    <x v="0"/>
    <x v="0"/>
    <x v="0"/>
    <x v="0"/>
    <x v="0"/>
    <x v="0"/>
  </r>
  <r>
    <x v="0"/>
    <x v="10"/>
    <x v="4"/>
    <x v="23"/>
    <x v="3"/>
    <n v="0"/>
    <n v="0"/>
    <n v="0"/>
    <n v="0"/>
    <n v="12710"/>
    <n v="88970"/>
    <n v="0"/>
    <x v="0"/>
    <x v="0"/>
    <x v="0"/>
    <x v="0"/>
    <x v="0"/>
    <x v="0"/>
    <x v="0"/>
    <x v="0"/>
    <x v="0"/>
    <x v="0"/>
  </r>
  <r>
    <x v="0"/>
    <x v="10"/>
    <x v="4"/>
    <x v="24"/>
    <x v="3"/>
    <n v="0"/>
    <n v="0"/>
    <n v="0"/>
    <n v="0"/>
    <n v="11377"/>
    <n v="79639"/>
    <n v="0"/>
    <x v="0"/>
    <x v="0"/>
    <x v="0"/>
    <x v="0"/>
    <x v="0"/>
    <x v="0"/>
    <x v="0"/>
    <x v="0"/>
    <x v="0"/>
    <x v="0"/>
  </r>
  <r>
    <x v="0"/>
    <x v="10"/>
    <x v="4"/>
    <x v="154"/>
    <x v="3"/>
    <n v="0"/>
    <n v="10.01"/>
    <n v="10.01"/>
    <n v="1"/>
    <e v="#N/A"/>
    <e v="#N/A"/>
    <n v="0"/>
    <x v="0"/>
    <x v="0"/>
    <x v="0"/>
    <x v="0"/>
    <x v="0"/>
    <x v="0"/>
    <x v="0"/>
    <x v="0"/>
    <x v="0"/>
    <x v="0"/>
  </r>
  <r>
    <x v="0"/>
    <x v="10"/>
    <x v="4"/>
    <x v="155"/>
    <x v="3"/>
    <n v="0"/>
    <n v="0"/>
    <n v="0"/>
    <n v="0"/>
    <e v="#N/A"/>
    <e v="#N/A"/>
    <n v="0"/>
    <x v="0"/>
    <x v="0"/>
    <x v="0"/>
    <x v="0"/>
    <x v="0"/>
    <x v="0"/>
    <x v="0"/>
    <x v="0"/>
    <x v="0"/>
    <x v="0"/>
  </r>
  <r>
    <x v="0"/>
    <x v="10"/>
    <x v="4"/>
    <x v="120"/>
    <x v="3"/>
    <n v="0"/>
    <n v="0"/>
    <n v="0"/>
    <n v="0"/>
    <e v="#N/A"/>
    <e v="#N/A"/>
    <n v="0"/>
    <x v="0"/>
    <x v="0"/>
    <x v="0"/>
    <x v="0"/>
    <x v="0"/>
    <x v="0"/>
    <x v="0"/>
    <x v="0"/>
    <x v="0"/>
    <x v="0"/>
  </r>
  <r>
    <x v="0"/>
    <x v="10"/>
    <x v="4"/>
    <x v="148"/>
    <x v="3"/>
    <n v="0"/>
    <n v="0"/>
    <n v="0"/>
    <n v="0"/>
    <e v="#N/A"/>
    <e v="#N/A"/>
    <n v="0"/>
    <x v="0"/>
    <x v="0"/>
    <x v="0"/>
    <x v="0"/>
    <x v="0"/>
    <x v="0"/>
    <x v="0"/>
    <x v="0"/>
    <x v="0"/>
    <x v="0"/>
  </r>
  <r>
    <x v="0"/>
    <x v="10"/>
    <x v="4"/>
    <x v="136"/>
    <x v="3"/>
    <n v="0"/>
    <n v="0"/>
    <n v="0"/>
    <n v="0"/>
    <e v="#N/A"/>
    <e v="#N/A"/>
    <n v="0"/>
    <x v="0"/>
    <x v="0"/>
    <x v="0"/>
    <x v="0"/>
    <x v="0"/>
    <x v="0"/>
    <x v="0"/>
    <x v="0"/>
    <x v="0"/>
    <x v="0"/>
  </r>
  <r>
    <x v="0"/>
    <x v="10"/>
    <x v="4"/>
    <x v="156"/>
    <x v="3"/>
    <n v="0"/>
    <n v="0"/>
    <n v="0"/>
    <n v="0"/>
    <e v="#N/A"/>
    <e v="#N/A"/>
    <n v="0"/>
    <x v="0"/>
    <x v="0"/>
    <x v="0"/>
    <x v="0"/>
    <x v="0"/>
    <x v="0"/>
    <x v="0"/>
    <x v="0"/>
    <x v="0"/>
    <x v="0"/>
  </r>
  <r>
    <x v="0"/>
    <x v="10"/>
    <x v="4"/>
    <x v="157"/>
    <x v="3"/>
    <n v="0"/>
    <n v="0"/>
    <n v="0"/>
    <n v="0"/>
    <e v="#N/A"/>
    <e v="#N/A"/>
    <n v="0"/>
    <x v="0"/>
    <x v="0"/>
    <x v="0"/>
    <x v="0"/>
    <x v="0"/>
    <x v="0"/>
    <x v="0"/>
    <x v="0"/>
    <x v="0"/>
    <x v="0"/>
  </r>
  <r>
    <x v="0"/>
    <x v="10"/>
    <x v="4"/>
    <x v="158"/>
    <x v="3"/>
    <n v="0"/>
    <n v="0"/>
    <n v="0"/>
    <n v="0"/>
    <e v="#N/A"/>
    <e v="#N/A"/>
    <n v="0"/>
    <x v="0"/>
    <x v="0"/>
    <x v="0"/>
    <x v="0"/>
    <x v="0"/>
    <x v="0"/>
    <x v="0"/>
    <x v="0"/>
    <x v="0"/>
    <x v="0"/>
  </r>
  <r>
    <x v="0"/>
    <x v="10"/>
    <x v="4"/>
    <x v="159"/>
    <x v="3"/>
    <n v="0"/>
    <n v="0"/>
    <n v="0"/>
    <n v="0"/>
    <e v="#N/A"/>
    <e v="#N/A"/>
    <n v="0"/>
    <x v="0"/>
    <x v="0"/>
    <x v="0"/>
    <x v="0"/>
    <x v="0"/>
    <x v="0"/>
    <x v="0"/>
    <x v="0"/>
    <x v="0"/>
    <x v="0"/>
  </r>
  <r>
    <x v="0"/>
    <x v="10"/>
    <x v="4"/>
    <x v="160"/>
    <x v="3"/>
    <n v="0"/>
    <n v="0"/>
    <n v="0"/>
    <n v="0"/>
    <e v="#N/A"/>
    <e v="#N/A"/>
    <n v="0"/>
    <x v="0"/>
    <x v="0"/>
    <x v="0"/>
    <x v="0"/>
    <x v="0"/>
    <x v="0"/>
    <x v="0"/>
    <x v="0"/>
    <x v="0"/>
    <x v="0"/>
  </r>
  <r>
    <x v="0"/>
    <x v="10"/>
    <x v="4"/>
    <x v="169"/>
    <x v="3"/>
    <n v="0"/>
    <n v="0"/>
    <n v="0"/>
    <n v="0"/>
    <e v="#N/A"/>
    <e v="#N/A"/>
    <n v="0"/>
    <x v="0"/>
    <x v="0"/>
    <x v="0"/>
    <x v="0"/>
    <x v="0"/>
    <x v="0"/>
    <x v="0"/>
    <x v="0"/>
    <x v="0"/>
    <x v="0"/>
  </r>
  <r>
    <x v="0"/>
    <x v="10"/>
    <x v="4"/>
    <x v="175"/>
    <x v="3"/>
    <n v="0"/>
    <n v="0"/>
    <n v="0"/>
    <n v="0"/>
    <e v="#N/A"/>
    <e v="#N/A"/>
    <n v="0"/>
    <x v="0"/>
    <x v="0"/>
    <x v="0"/>
    <x v="0"/>
    <x v="0"/>
    <x v="0"/>
    <x v="0"/>
    <x v="0"/>
    <x v="0"/>
    <x v="0"/>
  </r>
  <r>
    <x v="0"/>
    <x v="10"/>
    <x v="5"/>
    <x v="25"/>
    <x v="3"/>
    <n v="725"/>
    <n v="499.5"/>
    <n v="1224.5"/>
    <n v="2"/>
    <n v="0"/>
    <n v="0"/>
    <n v="0"/>
    <x v="0"/>
    <x v="0"/>
    <x v="0"/>
    <x v="0"/>
    <x v="0"/>
    <x v="0"/>
    <x v="0"/>
    <x v="0"/>
    <x v="0"/>
    <x v="0"/>
  </r>
  <r>
    <x v="0"/>
    <x v="10"/>
    <x v="5"/>
    <x v="26"/>
    <x v="3"/>
    <n v="652.5"/>
    <n v="0"/>
    <n v="652.5"/>
    <n v="1"/>
    <n v="0"/>
    <n v="0"/>
    <n v="0"/>
    <x v="0"/>
    <x v="0"/>
    <x v="0"/>
    <x v="0"/>
    <x v="0"/>
    <x v="0"/>
    <x v="0"/>
    <x v="0"/>
    <x v="0"/>
    <x v="0"/>
  </r>
  <r>
    <x v="0"/>
    <x v="10"/>
    <x v="5"/>
    <x v="27"/>
    <x v="3"/>
    <n v="6.72"/>
    <n v="81.48"/>
    <n v="88.2"/>
    <n v="3"/>
    <n v="16523"/>
    <n v="165230"/>
    <n v="0.01"/>
    <x v="0"/>
    <x v="0"/>
    <x v="0"/>
    <x v="0"/>
    <x v="0"/>
    <x v="0"/>
    <x v="0"/>
    <x v="0"/>
    <x v="0"/>
    <x v="0"/>
  </r>
  <r>
    <x v="0"/>
    <x v="10"/>
    <x v="5"/>
    <x v="29"/>
    <x v="3"/>
    <n v="718.71"/>
    <n v="47.32"/>
    <n v="766.03000000000009"/>
    <n v="9"/>
    <n v="0"/>
    <n v="0"/>
    <n v="0"/>
    <x v="0"/>
    <x v="0"/>
    <x v="0"/>
    <x v="0"/>
    <x v="0"/>
    <x v="0"/>
    <x v="0"/>
    <x v="0"/>
    <x v="0"/>
    <x v="0"/>
  </r>
  <r>
    <x v="0"/>
    <x v="10"/>
    <x v="6"/>
    <x v="30"/>
    <x v="3"/>
    <n v="13515.28"/>
    <n v="20138.59"/>
    <n v="33653.870000000003"/>
    <n v="94"/>
    <n v="0"/>
    <n v="0"/>
    <n v="0"/>
    <x v="0"/>
    <x v="0"/>
    <x v="0"/>
    <x v="0"/>
    <x v="0"/>
    <x v="0"/>
    <x v="0"/>
    <x v="0"/>
    <x v="0"/>
    <x v="0"/>
  </r>
  <r>
    <x v="0"/>
    <x v="10"/>
    <x v="6"/>
    <x v="31"/>
    <x v="3"/>
    <n v="38289.17"/>
    <n v="43585.82"/>
    <n v="81874.989999999991"/>
    <n v="219"/>
    <n v="34100"/>
    <n v="238700"/>
    <n v="2.4"/>
    <x v="0"/>
    <x v="0"/>
    <x v="0"/>
    <x v="0"/>
    <x v="0"/>
    <x v="0"/>
    <x v="0"/>
    <x v="0"/>
    <x v="0"/>
    <x v="0"/>
  </r>
  <r>
    <x v="0"/>
    <x v="10"/>
    <x v="6"/>
    <x v="32"/>
    <x v="3"/>
    <n v="30939.69"/>
    <n v="32806.120000000003"/>
    <n v="63745.81"/>
    <n v="247"/>
    <n v="17577"/>
    <n v="123039"/>
    <n v="3.63"/>
    <x v="0"/>
    <x v="0"/>
    <x v="0"/>
    <x v="0"/>
    <x v="0"/>
    <x v="0"/>
    <x v="0"/>
    <x v="0"/>
    <x v="0"/>
    <x v="0"/>
  </r>
  <r>
    <x v="0"/>
    <x v="10"/>
    <x v="6"/>
    <x v="33"/>
    <x v="3"/>
    <n v="17370.34"/>
    <n v="10247.52"/>
    <n v="27617.86"/>
    <n v="64"/>
    <n v="0"/>
    <n v="0"/>
    <n v="0"/>
    <x v="0"/>
    <x v="0"/>
    <x v="0"/>
    <x v="0"/>
    <x v="0"/>
    <x v="0"/>
    <x v="0"/>
    <x v="0"/>
    <x v="0"/>
    <x v="0"/>
  </r>
  <r>
    <x v="0"/>
    <x v="10"/>
    <x v="6"/>
    <x v="140"/>
    <x v="3"/>
    <n v="0"/>
    <n v="0"/>
    <n v="0"/>
    <n v="0"/>
    <e v="#N/A"/>
    <e v="#N/A"/>
    <n v="0"/>
    <x v="0"/>
    <x v="0"/>
    <x v="0"/>
    <x v="0"/>
    <x v="0"/>
    <x v="0"/>
    <x v="0"/>
    <x v="0"/>
    <x v="0"/>
    <x v="0"/>
  </r>
  <r>
    <x v="0"/>
    <x v="10"/>
    <x v="7"/>
    <x v="34"/>
    <x v="3"/>
    <n v="89.1"/>
    <n v="53.95"/>
    <n v="143.05000000000001"/>
    <n v="2"/>
    <n v="67177"/>
    <n v="470239"/>
    <n v="0"/>
    <x v="0"/>
    <x v="0"/>
    <x v="0"/>
    <x v="0"/>
    <x v="0"/>
    <x v="0"/>
    <x v="0"/>
    <x v="0"/>
    <x v="0"/>
    <x v="0"/>
  </r>
  <r>
    <x v="0"/>
    <x v="10"/>
    <x v="8"/>
    <x v="35"/>
    <x v="3"/>
    <n v="875.42"/>
    <n v="364.18"/>
    <n v="1239.5999999999999"/>
    <n v="18"/>
    <n v="0"/>
    <n v="0"/>
    <n v="0"/>
    <x v="0"/>
    <x v="0"/>
    <x v="0"/>
    <x v="0"/>
    <x v="0"/>
    <x v="0"/>
    <x v="0"/>
    <x v="0"/>
    <x v="0"/>
    <x v="0"/>
  </r>
  <r>
    <x v="0"/>
    <x v="10"/>
    <x v="8"/>
    <x v="36"/>
    <x v="3"/>
    <n v="2375.9299999999998"/>
    <n v="2145.62"/>
    <n v="4521.5499999999993"/>
    <n v="72"/>
    <n v="0"/>
    <n v="0"/>
    <n v="0"/>
    <x v="0"/>
    <x v="0"/>
    <x v="0"/>
    <x v="0"/>
    <x v="0"/>
    <x v="0"/>
    <x v="0"/>
    <x v="0"/>
    <x v="0"/>
    <x v="0"/>
  </r>
  <r>
    <x v="0"/>
    <x v="10"/>
    <x v="8"/>
    <x v="161"/>
    <x v="3"/>
    <n v="3259.5"/>
    <n v="3847.53"/>
    <n v="7107.0300000000007"/>
    <n v="124"/>
    <e v="#N/A"/>
    <e v="#N/A"/>
    <n v="0"/>
    <x v="0"/>
    <x v="0"/>
    <x v="0"/>
    <x v="0"/>
    <x v="0"/>
    <x v="0"/>
    <x v="0"/>
    <x v="0"/>
    <x v="0"/>
    <x v="0"/>
  </r>
  <r>
    <x v="0"/>
    <x v="10"/>
    <x v="9"/>
    <x v="37"/>
    <x v="3"/>
    <n v="21373.51"/>
    <n v="3356.86"/>
    <n v="24730.37"/>
    <n v="38"/>
    <n v="32023"/>
    <n v="224161"/>
    <n v="0.77"/>
    <x v="0"/>
    <x v="0"/>
    <x v="0"/>
    <x v="0"/>
    <x v="0"/>
    <x v="0"/>
    <x v="0"/>
    <x v="0"/>
    <x v="0"/>
    <x v="0"/>
  </r>
  <r>
    <x v="0"/>
    <x v="10"/>
    <x v="9"/>
    <x v="38"/>
    <x v="3"/>
    <n v="0"/>
    <n v="0"/>
    <n v="0"/>
    <n v="0"/>
    <n v="0"/>
    <n v="0"/>
    <n v="0"/>
    <x v="0"/>
    <x v="0"/>
    <x v="0"/>
    <x v="0"/>
    <x v="0"/>
    <x v="0"/>
    <x v="0"/>
    <x v="0"/>
    <x v="0"/>
    <x v="0"/>
  </r>
  <r>
    <x v="0"/>
    <x v="10"/>
    <x v="9"/>
    <x v="39"/>
    <x v="3"/>
    <n v="9979.2900000000009"/>
    <n v="8705.34"/>
    <n v="18684.63"/>
    <n v="37"/>
    <n v="18352"/>
    <n v="128464"/>
    <n v="1.02"/>
    <x v="0"/>
    <x v="0"/>
    <x v="0"/>
    <x v="0"/>
    <x v="0"/>
    <x v="0"/>
    <x v="0"/>
    <x v="0"/>
    <x v="0"/>
    <x v="0"/>
  </r>
  <r>
    <x v="0"/>
    <x v="10"/>
    <x v="9"/>
    <x v="40"/>
    <x v="3"/>
    <n v="3735.92"/>
    <n v="4646.3999999999996"/>
    <n v="8382.32"/>
    <n v="16"/>
    <n v="28923"/>
    <n v="202461"/>
    <n v="0.28999999999999998"/>
    <x v="0"/>
    <x v="0"/>
    <x v="0"/>
    <x v="0"/>
    <x v="0"/>
    <x v="0"/>
    <x v="0"/>
    <x v="0"/>
    <x v="0"/>
    <x v="0"/>
  </r>
  <r>
    <x v="0"/>
    <x v="10"/>
    <x v="9"/>
    <x v="41"/>
    <x v="3"/>
    <n v="4652.84"/>
    <n v="2494.36"/>
    <n v="7147.2000000000007"/>
    <n v="9"/>
    <n v="0"/>
    <n v="0"/>
    <n v="0"/>
    <x v="0"/>
    <x v="0"/>
    <x v="0"/>
    <x v="0"/>
    <x v="0"/>
    <x v="0"/>
    <x v="0"/>
    <x v="0"/>
    <x v="0"/>
    <x v="0"/>
  </r>
  <r>
    <x v="0"/>
    <x v="10"/>
    <x v="10"/>
    <x v="42"/>
    <x v="3"/>
    <n v="385.2"/>
    <n v="0"/>
    <n v="385.2"/>
    <n v="4"/>
    <n v="0"/>
    <n v="0"/>
    <n v="0"/>
    <x v="0"/>
    <x v="0"/>
    <x v="0"/>
    <x v="0"/>
    <x v="0"/>
    <x v="0"/>
    <x v="0"/>
    <x v="0"/>
    <x v="0"/>
    <x v="0"/>
  </r>
  <r>
    <x v="0"/>
    <x v="10"/>
    <x v="10"/>
    <x v="43"/>
    <x v="3"/>
    <n v="712.37"/>
    <n v="435.07"/>
    <n v="1147.44"/>
    <n v="14"/>
    <n v="0"/>
    <n v="0"/>
    <n v="0"/>
    <x v="0"/>
    <x v="0"/>
    <x v="0"/>
    <x v="0"/>
    <x v="0"/>
    <x v="0"/>
    <x v="0"/>
    <x v="0"/>
    <x v="0"/>
    <x v="0"/>
  </r>
  <r>
    <x v="0"/>
    <x v="10"/>
    <x v="10"/>
    <x v="44"/>
    <x v="3"/>
    <n v="2497.46"/>
    <n v="1364.12"/>
    <n v="3861.58"/>
    <n v="23"/>
    <n v="23777"/>
    <n v="237770"/>
    <n v="0.16"/>
    <x v="0"/>
    <x v="0"/>
    <x v="0"/>
    <x v="0"/>
    <x v="0"/>
    <x v="0"/>
    <x v="0"/>
    <x v="0"/>
    <x v="0"/>
    <x v="0"/>
  </r>
  <r>
    <x v="0"/>
    <x v="10"/>
    <x v="10"/>
    <x v="45"/>
    <x v="3"/>
    <n v="808.62"/>
    <n v="213.76"/>
    <n v="1022.38"/>
    <n v="12"/>
    <n v="0"/>
    <n v="0"/>
    <n v="0"/>
    <x v="0"/>
    <x v="0"/>
    <x v="0"/>
    <x v="0"/>
    <x v="0"/>
    <x v="0"/>
    <x v="0"/>
    <x v="0"/>
    <x v="0"/>
    <x v="0"/>
  </r>
  <r>
    <x v="0"/>
    <x v="10"/>
    <x v="10"/>
    <x v="46"/>
    <x v="3"/>
    <n v="295.14"/>
    <n v="250.56"/>
    <n v="545.70000000000005"/>
    <n v="10"/>
    <n v="0"/>
    <n v="0"/>
    <n v="0"/>
    <x v="0"/>
    <x v="0"/>
    <x v="0"/>
    <x v="0"/>
    <x v="0"/>
    <x v="0"/>
    <x v="0"/>
    <x v="0"/>
    <x v="0"/>
    <x v="0"/>
  </r>
  <r>
    <x v="0"/>
    <x v="10"/>
    <x v="10"/>
    <x v="47"/>
    <x v="3"/>
    <n v="15.12"/>
    <n v="104.88"/>
    <n v="120"/>
    <n v="3"/>
    <n v="0"/>
    <n v="0"/>
    <n v="0"/>
    <x v="0"/>
    <x v="0"/>
    <x v="0"/>
    <x v="0"/>
    <x v="0"/>
    <x v="0"/>
    <x v="0"/>
    <x v="0"/>
    <x v="0"/>
    <x v="0"/>
  </r>
  <r>
    <x v="0"/>
    <x v="10"/>
    <x v="10"/>
    <x v="48"/>
    <x v="3"/>
    <n v="33.24"/>
    <n v="56.16"/>
    <n v="89.4"/>
    <n v="3"/>
    <n v="33077"/>
    <n v="330770"/>
    <n v="0"/>
    <x v="0"/>
    <x v="0"/>
    <x v="0"/>
    <x v="0"/>
    <x v="0"/>
    <x v="0"/>
    <x v="0"/>
    <x v="0"/>
    <x v="0"/>
    <x v="0"/>
  </r>
  <r>
    <x v="0"/>
    <x v="10"/>
    <x v="10"/>
    <x v="49"/>
    <x v="3"/>
    <n v="1316.99"/>
    <n v="883.09"/>
    <n v="2200.08"/>
    <n v="17"/>
    <n v="67177"/>
    <n v="671770"/>
    <n v="0.03"/>
    <x v="0"/>
    <x v="0"/>
    <x v="0"/>
    <x v="0"/>
    <x v="0"/>
    <x v="0"/>
    <x v="0"/>
    <x v="0"/>
    <x v="0"/>
    <x v="0"/>
  </r>
  <r>
    <x v="0"/>
    <x v="10"/>
    <x v="10"/>
    <x v="50"/>
    <x v="3"/>
    <n v="0"/>
    <n v="0"/>
    <n v="0"/>
    <n v="0"/>
    <n v="36177"/>
    <n v="361770"/>
    <n v="0"/>
    <x v="0"/>
    <x v="0"/>
    <x v="0"/>
    <x v="0"/>
    <x v="0"/>
    <x v="0"/>
    <x v="0"/>
    <x v="0"/>
    <x v="0"/>
    <x v="0"/>
  </r>
  <r>
    <x v="0"/>
    <x v="10"/>
    <x v="10"/>
    <x v="182"/>
    <x v="3"/>
    <n v="0"/>
    <n v="0"/>
    <n v="0"/>
    <n v="0"/>
    <e v="#N/A"/>
    <e v="#N/A"/>
    <n v="0"/>
    <x v="0"/>
    <x v="0"/>
    <x v="0"/>
    <x v="0"/>
    <x v="0"/>
    <x v="0"/>
    <x v="0"/>
    <x v="0"/>
    <x v="0"/>
    <x v="0"/>
  </r>
  <r>
    <x v="0"/>
    <x v="10"/>
    <x v="11"/>
    <x v="52"/>
    <x v="3"/>
    <n v="73.77"/>
    <n v="147.37"/>
    <n v="221.14"/>
    <n v="4"/>
    <n v="0"/>
    <n v="0"/>
    <n v="0"/>
    <x v="0"/>
    <x v="0"/>
    <x v="0"/>
    <x v="0"/>
    <x v="0"/>
    <x v="0"/>
    <x v="0"/>
    <x v="0"/>
    <x v="0"/>
    <x v="0"/>
  </r>
  <r>
    <x v="0"/>
    <x v="10"/>
    <x v="12"/>
    <x v="53"/>
    <x v="3"/>
    <n v="398.27"/>
    <n v="5534.73"/>
    <n v="5933"/>
    <n v="8"/>
    <n v="0"/>
    <n v="0"/>
    <n v="0"/>
    <x v="0"/>
    <x v="0"/>
    <x v="0"/>
    <x v="0"/>
    <x v="0"/>
    <x v="0"/>
    <x v="0"/>
    <x v="0"/>
    <x v="0"/>
    <x v="0"/>
  </r>
  <r>
    <x v="0"/>
    <x v="10"/>
    <x v="12"/>
    <x v="55"/>
    <x v="3"/>
    <n v="249.6"/>
    <n v="3603.6"/>
    <n v="3853.2"/>
    <n v="4"/>
    <n v="0"/>
    <n v="0"/>
    <n v="0"/>
    <x v="0"/>
    <x v="0"/>
    <x v="0"/>
    <x v="0"/>
    <x v="0"/>
    <x v="0"/>
    <x v="0"/>
    <x v="0"/>
    <x v="0"/>
    <x v="0"/>
  </r>
  <r>
    <x v="0"/>
    <x v="10"/>
    <x v="12"/>
    <x v="170"/>
    <x v="3"/>
    <n v="0.56999999999999995"/>
    <n v="5.15"/>
    <n v="5.7200000000000006"/>
    <n v="1"/>
    <e v="#N/A"/>
    <e v="#N/A"/>
    <n v="0"/>
    <x v="0"/>
    <x v="0"/>
    <x v="0"/>
    <x v="0"/>
    <x v="0"/>
    <x v="0"/>
    <x v="0"/>
    <x v="0"/>
    <x v="0"/>
    <x v="0"/>
  </r>
  <r>
    <x v="0"/>
    <x v="10"/>
    <x v="13"/>
    <x v="56"/>
    <x v="3"/>
    <n v="0"/>
    <n v="0"/>
    <n v="0"/>
    <n v="0"/>
    <n v="0"/>
    <n v="0"/>
    <n v="0"/>
    <x v="0"/>
    <x v="0"/>
    <x v="0"/>
    <x v="0"/>
    <x v="0"/>
    <x v="0"/>
    <x v="0"/>
    <x v="0"/>
    <x v="0"/>
    <x v="0"/>
  </r>
  <r>
    <x v="0"/>
    <x v="10"/>
    <x v="13"/>
    <x v="57"/>
    <x v="3"/>
    <n v="960.76"/>
    <n v="1499.47"/>
    <n v="2460.23"/>
    <n v="12"/>
    <n v="24273"/>
    <n v="242730"/>
    <n v="0.1"/>
    <x v="0"/>
    <x v="0"/>
    <x v="0"/>
    <x v="0"/>
    <x v="0"/>
    <x v="0"/>
    <x v="0"/>
    <x v="0"/>
    <x v="0"/>
    <x v="0"/>
  </r>
  <r>
    <x v="0"/>
    <x v="10"/>
    <x v="13"/>
    <x v="58"/>
    <x v="3"/>
    <n v="2335.12"/>
    <n v="3416.74"/>
    <n v="5751.86"/>
    <n v="41"/>
    <n v="0"/>
    <n v="0"/>
    <n v="0"/>
    <x v="0"/>
    <x v="0"/>
    <x v="0"/>
    <x v="0"/>
    <x v="0"/>
    <x v="0"/>
    <x v="0"/>
    <x v="0"/>
    <x v="0"/>
    <x v="0"/>
  </r>
  <r>
    <x v="0"/>
    <x v="10"/>
    <x v="13"/>
    <x v="162"/>
    <x v="3"/>
    <n v="0"/>
    <n v="0"/>
    <n v="0"/>
    <n v="0"/>
    <e v="#N/A"/>
    <e v="#N/A"/>
    <n v="0"/>
    <x v="0"/>
    <x v="0"/>
    <x v="0"/>
    <x v="0"/>
    <x v="0"/>
    <x v="0"/>
    <x v="0"/>
    <x v="0"/>
    <x v="0"/>
    <x v="0"/>
  </r>
  <r>
    <x v="0"/>
    <x v="10"/>
    <x v="34"/>
    <x v="129"/>
    <x v="3"/>
    <n v="0"/>
    <n v="0"/>
    <n v="0"/>
    <n v="0"/>
    <e v="#N/A"/>
    <e v="#N/A"/>
    <n v="0"/>
    <x v="0"/>
    <x v="0"/>
    <x v="0"/>
    <x v="0"/>
    <x v="0"/>
    <x v="0"/>
    <x v="0"/>
    <x v="0"/>
    <x v="0"/>
    <x v="0"/>
  </r>
  <r>
    <x v="0"/>
    <x v="10"/>
    <x v="14"/>
    <x v="130"/>
    <x v="3"/>
    <n v="1583.76"/>
    <n v="19914.64"/>
    <n v="21498.399999999998"/>
    <n v="81"/>
    <e v="#N/A"/>
    <e v="#N/A"/>
    <n v="0"/>
    <x v="0"/>
    <x v="0"/>
    <x v="0"/>
    <x v="0"/>
    <x v="0"/>
    <x v="0"/>
    <x v="0"/>
    <x v="0"/>
    <x v="0"/>
    <x v="0"/>
  </r>
  <r>
    <x v="0"/>
    <x v="10"/>
    <x v="15"/>
    <x v="163"/>
    <x v="3"/>
    <n v="0"/>
    <n v="0"/>
    <n v="0"/>
    <n v="0"/>
    <e v="#N/A"/>
    <e v="#N/A"/>
    <n v="0"/>
    <x v="0"/>
    <x v="0"/>
    <x v="0"/>
    <x v="0"/>
    <x v="0"/>
    <x v="0"/>
    <x v="0"/>
    <x v="0"/>
    <x v="0"/>
    <x v="0"/>
  </r>
  <r>
    <x v="0"/>
    <x v="10"/>
    <x v="16"/>
    <x v="61"/>
    <x v="3"/>
    <n v="239"/>
    <n v="285.39999999999998"/>
    <n v="524.4"/>
    <n v="3"/>
    <n v="0"/>
    <n v="0"/>
    <n v="0"/>
    <x v="0"/>
    <x v="0"/>
    <x v="0"/>
    <x v="0"/>
    <x v="0"/>
    <x v="0"/>
    <x v="0"/>
    <x v="0"/>
    <x v="0"/>
    <x v="0"/>
  </r>
  <r>
    <x v="0"/>
    <x v="10"/>
    <x v="17"/>
    <x v="62"/>
    <x v="3"/>
    <n v="127.22"/>
    <n v="123.8"/>
    <n v="251.01999999999998"/>
    <n v="24"/>
    <n v="0"/>
    <n v="0"/>
    <n v="0"/>
    <x v="0"/>
    <x v="0"/>
    <x v="0"/>
    <x v="0"/>
    <x v="0"/>
    <x v="0"/>
    <x v="0"/>
    <x v="0"/>
    <x v="0"/>
    <x v="0"/>
  </r>
  <r>
    <x v="0"/>
    <x v="10"/>
    <x v="17"/>
    <x v="63"/>
    <x v="3"/>
    <n v="14.4"/>
    <n v="0"/>
    <n v="14.4"/>
    <n v="2"/>
    <n v="0"/>
    <n v="0"/>
    <n v="0"/>
    <x v="0"/>
    <x v="0"/>
    <x v="0"/>
    <x v="0"/>
    <x v="0"/>
    <x v="0"/>
    <x v="0"/>
    <x v="0"/>
    <x v="0"/>
    <x v="0"/>
  </r>
  <r>
    <x v="0"/>
    <x v="10"/>
    <x v="18"/>
    <x v="64"/>
    <x v="3"/>
    <n v="7693.93"/>
    <n v="1450.54"/>
    <n v="9144.4700000000012"/>
    <n v="92"/>
    <n v="22723"/>
    <n v="159061"/>
    <n v="0.4"/>
    <x v="0"/>
    <x v="0"/>
    <x v="0"/>
    <x v="0"/>
    <x v="0"/>
    <x v="0"/>
    <x v="0"/>
    <x v="0"/>
    <x v="0"/>
    <x v="0"/>
  </r>
  <r>
    <x v="0"/>
    <x v="10"/>
    <x v="18"/>
    <x v="65"/>
    <x v="3"/>
    <n v="0"/>
    <n v="0"/>
    <n v="0"/>
    <n v="0"/>
    <n v="0"/>
    <n v="0"/>
    <n v="0"/>
    <x v="0"/>
    <x v="0"/>
    <x v="0"/>
    <x v="0"/>
    <x v="0"/>
    <x v="0"/>
    <x v="0"/>
    <x v="0"/>
    <x v="0"/>
    <x v="0"/>
  </r>
  <r>
    <x v="0"/>
    <x v="10"/>
    <x v="18"/>
    <x v="164"/>
    <x v="3"/>
    <n v="538.36"/>
    <n v="1307.06"/>
    <n v="1845.42"/>
    <n v="32"/>
    <e v="#N/A"/>
    <e v="#N/A"/>
    <n v="0"/>
    <x v="0"/>
    <x v="0"/>
    <x v="0"/>
    <x v="0"/>
    <x v="0"/>
    <x v="0"/>
    <x v="0"/>
    <x v="0"/>
    <x v="0"/>
    <x v="0"/>
  </r>
  <r>
    <x v="0"/>
    <x v="10"/>
    <x v="19"/>
    <x v="66"/>
    <x v="3"/>
    <n v="32.159999999999997"/>
    <n v="504.84"/>
    <n v="537"/>
    <n v="9"/>
    <n v="0"/>
    <n v="0"/>
    <n v="0"/>
    <x v="0"/>
    <x v="0"/>
    <x v="0"/>
    <x v="0"/>
    <x v="0"/>
    <x v="0"/>
    <x v="0"/>
    <x v="0"/>
    <x v="0"/>
    <x v="0"/>
  </r>
  <r>
    <x v="0"/>
    <x v="10"/>
    <x v="20"/>
    <x v="67"/>
    <x v="3"/>
    <n v="67990.36"/>
    <n v="18178.38"/>
    <n v="86168.74"/>
    <n v="53"/>
    <n v="0"/>
    <n v="0"/>
    <n v="0"/>
    <x v="0"/>
    <x v="0"/>
    <x v="0"/>
    <x v="0"/>
    <x v="0"/>
    <x v="0"/>
    <x v="0"/>
    <x v="0"/>
    <x v="0"/>
    <x v="0"/>
  </r>
  <r>
    <x v="0"/>
    <x v="10"/>
    <x v="20"/>
    <x v="68"/>
    <x v="3"/>
    <n v="95995.63"/>
    <n v="28218.11"/>
    <n v="124213.74"/>
    <n v="70"/>
    <n v="0"/>
    <n v="0"/>
    <n v="0"/>
    <x v="0"/>
    <x v="0"/>
    <x v="0"/>
    <x v="0"/>
    <x v="0"/>
    <x v="0"/>
    <x v="0"/>
    <x v="0"/>
    <x v="0"/>
    <x v="0"/>
  </r>
  <r>
    <x v="0"/>
    <x v="10"/>
    <x v="21"/>
    <x v="70"/>
    <x v="3"/>
    <n v="2559.9299999999998"/>
    <n v="2001.67"/>
    <n v="4561.6000000000004"/>
    <n v="23"/>
    <n v="62000"/>
    <n v="620000"/>
    <n v="7.0000000000000007E-2"/>
    <x v="0"/>
    <x v="0"/>
    <x v="0"/>
    <x v="0"/>
    <x v="0"/>
    <x v="0"/>
    <x v="0"/>
    <x v="0"/>
    <x v="0"/>
    <x v="0"/>
  </r>
  <r>
    <x v="0"/>
    <x v="10"/>
    <x v="21"/>
    <x v="71"/>
    <x v="3"/>
    <n v="3862.55"/>
    <n v="2728.77"/>
    <n v="6591.32"/>
    <n v="33"/>
    <n v="50623"/>
    <n v="506230"/>
    <n v="0.13"/>
    <x v="0"/>
    <x v="0"/>
    <x v="0"/>
    <x v="0"/>
    <x v="0"/>
    <x v="0"/>
    <x v="0"/>
    <x v="0"/>
    <x v="0"/>
    <x v="0"/>
  </r>
  <r>
    <x v="0"/>
    <x v="10"/>
    <x v="21"/>
    <x v="72"/>
    <x v="3"/>
    <n v="3659.32"/>
    <n v="3961.48"/>
    <n v="7620.8"/>
    <n v="48"/>
    <n v="29977"/>
    <n v="299770"/>
    <n v="0.25"/>
    <x v="0"/>
    <x v="0"/>
    <x v="0"/>
    <x v="0"/>
    <x v="0"/>
    <x v="0"/>
    <x v="0"/>
    <x v="0"/>
    <x v="0"/>
    <x v="0"/>
  </r>
  <r>
    <x v="0"/>
    <x v="10"/>
    <x v="21"/>
    <x v="73"/>
    <x v="3"/>
    <n v="3143.25"/>
    <n v="3459.98"/>
    <n v="6603.23"/>
    <n v="38"/>
    <n v="27900"/>
    <n v="279000"/>
    <n v="0.24"/>
    <x v="0"/>
    <x v="0"/>
    <x v="0"/>
    <x v="0"/>
    <x v="0"/>
    <x v="0"/>
    <x v="0"/>
    <x v="0"/>
    <x v="0"/>
    <x v="0"/>
  </r>
  <r>
    <x v="0"/>
    <x v="10"/>
    <x v="21"/>
    <x v="137"/>
    <x v="3"/>
    <n v="2942.83"/>
    <n v="4989.24"/>
    <n v="7932.07"/>
    <n v="29"/>
    <e v="#N/A"/>
    <e v="#N/A"/>
    <n v="0"/>
    <x v="0"/>
    <x v="0"/>
    <x v="0"/>
    <x v="0"/>
    <x v="0"/>
    <x v="0"/>
    <x v="0"/>
    <x v="0"/>
    <x v="0"/>
    <x v="0"/>
  </r>
  <r>
    <x v="0"/>
    <x v="10"/>
    <x v="21"/>
    <x v="142"/>
    <x v="3"/>
    <n v="0"/>
    <n v="448.39"/>
    <n v="448.39"/>
    <n v="3"/>
    <e v="#N/A"/>
    <e v="#N/A"/>
    <n v="0"/>
    <x v="0"/>
    <x v="0"/>
    <x v="0"/>
    <x v="0"/>
    <x v="0"/>
    <x v="0"/>
    <x v="0"/>
    <x v="0"/>
    <x v="0"/>
    <x v="0"/>
  </r>
  <r>
    <x v="0"/>
    <x v="10"/>
    <x v="22"/>
    <x v="74"/>
    <x v="3"/>
    <n v="1748.66"/>
    <n v="896.25"/>
    <n v="2644.91"/>
    <n v="19"/>
    <n v="13423"/>
    <n v="134230"/>
    <n v="0.2"/>
    <x v="0"/>
    <x v="0"/>
    <x v="0"/>
    <x v="0"/>
    <x v="0"/>
    <x v="0"/>
    <x v="0"/>
    <x v="0"/>
    <x v="0"/>
    <x v="0"/>
  </r>
  <r>
    <x v="0"/>
    <x v="10"/>
    <x v="22"/>
    <x v="75"/>
    <x v="3"/>
    <n v="2406.56"/>
    <n v="724.39"/>
    <n v="3130.95"/>
    <n v="16"/>
    <n v="14477"/>
    <n v="144770"/>
    <n v="0.22"/>
    <x v="0"/>
    <x v="0"/>
    <x v="0"/>
    <x v="0"/>
    <x v="0"/>
    <x v="0"/>
    <x v="0"/>
    <x v="0"/>
    <x v="0"/>
    <x v="0"/>
  </r>
  <r>
    <x v="0"/>
    <x v="10"/>
    <x v="22"/>
    <x v="72"/>
    <x v="3"/>
    <n v="0"/>
    <n v="0"/>
    <n v="0"/>
    <n v="0"/>
    <n v="29977"/>
    <n v="299770"/>
    <n v="0"/>
    <x v="0"/>
    <x v="0"/>
    <x v="0"/>
    <x v="0"/>
    <x v="0"/>
    <x v="0"/>
    <x v="0"/>
    <x v="0"/>
    <x v="0"/>
    <x v="0"/>
  </r>
  <r>
    <x v="0"/>
    <x v="10"/>
    <x v="22"/>
    <x v="73"/>
    <x v="3"/>
    <n v="281.29000000000002"/>
    <n v="131.56"/>
    <n v="412.85"/>
    <n v="2"/>
    <n v="27900"/>
    <n v="279000"/>
    <n v="0.01"/>
    <x v="0"/>
    <x v="0"/>
    <x v="0"/>
    <x v="0"/>
    <x v="0"/>
    <x v="0"/>
    <x v="0"/>
    <x v="0"/>
    <x v="0"/>
    <x v="0"/>
  </r>
  <r>
    <x v="0"/>
    <x v="10"/>
    <x v="22"/>
    <x v="183"/>
    <x v="3"/>
    <n v="0"/>
    <n v="0"/>
    <n v="0"/>
    <n v="0"/>
    <e v="#N/A"/>
    <e v="#N/A"/>
    <n v="0"/>
    <x v="0"/>
    <x v="0"/>
    <x v="0"/>
    <x v="0"/>
    <x v="0"/>
    <x v="0"/>
    <x v="0"/>
    <x v="0"/>
    <x v="0"/>
    <x v="0"/>
  </r>
  <r>
    <x v="0"/>
    <x v="10"/>
    <x v="22"/>
    <x v="121"/>
    <x v="3"/>
    <n v="981.52"/>
    <n v="1261.58"/>
    <n v="2243.1"/>
    <n v="12"/>
    <e v="#N/A"/>
    <e v="#N/A"/>
    <n v="0"/>
    <x v="0"/>
    <x v="0"/>
    <x v="0"/>
    <x v="0"/>
    <x v="0"/>
    <x v="0"/>
    <x v="0"/>
    <x v="0"/>
    <x v="0"/>
    <x v="0"/>
  </r>
  <r>
    <x v="0"/>
    <x v="10"/>
    <x v="22"/>
    <x v="137"/>
    <x v="3"/>
    <n v="248.4"/>
    <n v="0"/>
    <n v="248.4"/>
    <n v="1"/>
    <e v="#N/A"/>
    <e v="#N/A"/>
    <n v="0"/>
    <x v="0"/>
    <x v="0"/>
    <x v="0"/>
    <x v="0"/>
    <x v="0"/>
    <x v="0"/>
    <x v="0"/>
    <x v="0"/>
    <x v="0"/>
    <x v="0"/>
  </r>
  <r>
    <x v="0"/>
    <x v="10"/>
    <x v="23"/>
    <x v="77"/>
    <x v="3"/>
    <n v="0"/>
    <n v="0"/>
    <n v="0"/>
    <n v="0"/>
    <n v="0"/>
    <n v="0"/>
    <n v="0"/>
    <x v="0"/>
    <x v="0"/>
    <x v="0"/>
    <x v="0"/>
    <x v="0"/>
    <x v="0"/>
    <x v="0"/>
    <x v="0"/>
    <x v="0"/>
    <x v="0"/>
  </r>
  <r>
    <x v="0"/>
    <x v="10"/>
    <x v="24"/>
    <x v="78"/>
    <x v="3"/>
    <n v="18444.32"/>
    <n v="10352.299999999999"/>
    <n v="28796.62"/>
    <n v="676"/>
    <n v="20677"/>
    <n v="144739"/>
    <n v="1.39"/>
    <x v="0"/>
    <x v="0"/>
    <x v="0"/>
    <x v="0"/>
    <x v="0"/>
    <x v="0"/>
    <x v="0"/>
    <x v="0"/>
    <x v="0"/>
    <x v="0"/>
  </r>
  <r>
    <x v="0"/>
    <x v="10"/>
    <x v="24"/>
    <x v="79"/>
    <x v="3"/>
    <n v="5.88"/>
    <n v="23.52"/>
    <n v="29.4"/>
    <n v="1"/>
    <n v="20150"/>
    <n v="141050"/>
    <n v="0"/>
    <x v="0"/>
    <x v="0"/>
    <x v="0"/>
    <x v="0"/>
    <x v="0"/>
    <x v="0"/>
    <x v="0"/>
    <x v="0"/>
    <x v="0"/>
    <x v="0"/>
  </r>
  <r>
    <x v="0"/>
    <x v="10"/>
    <x v="24"/>
    <x v="81"/>
    <x v="3"/>
    <n v="182.72"/>
    <n v="154.08000000000001"/>
    <n v="336.8"/>
    <n v="6"/>
    <n v="18600"/>
    <n v="130200"/>
    <n v="0.02"/>
    <x v="0"/>
    <x v="0"/>
    <x v="0"/>
    <x v="0"/>
    <x v="0"/>
    <x v="0"/>
    <x v="0"/>
    <x v="0"/>
    <x v="0"/>
    <x v="0"/>
  </r>
  <r>
    <x v="0"/>
    <x v="10"/>
    <x v="24"/>
    <x v="82"/>
    <x v="3"/>
    <n v="14824.7"/>
    <n v="7669.59"/>
    <n v="22494.29"/>
    <n v="547"/>
    <n v="18600"/>
    <n v="130200"/>
    <n v="1.21"/>
    <x v="0"/>
    <x v="0"/>
    <x v="0"/>
    <x v="0"/>
    <x v="0"/>
    <x v="0"/>
    <x v="0"/>
    <x v="0"/>
    <x v="0"/>
    <x v="0"/>
  </r>
  <r>
    <x v="0"/>
    <x v="10"/>
    <x v="24"/>
    <x v="122"/>
    <x v="3"/>
    <n v="124.2"/>
    <n v="0"/>
    <n v="124.2"/>
    <n v="5"/>
    <e v="#N/A"/>
    <e v="#N/A"/>
    <n v="0"/>
    <x v="0"/>
    <x v="0"/>
    <x v="0"/>
    <x v="0"/>
    <x v="0"/>
    <x v="0"/>
    <x v="0"/>
    <x v="0"/>
    <x v="0"/>
    <x v="0"/>
  </r>
  <r>
    <x v="0"/>
    <x v="10"/>
    <x v="24"/>
    <x v="184"/>
    <x v="3"/>
    <n v="31.19"/>
    <n v="197.61"/>
    <n v="228.8"/>
    <n v="5"/>
    <e v="#N/A"/>
    <e v="#N/A"/>
    <n v="0"/>
    <x v="0"/>
    <x v="0"/>
    <x v="0"/>
    <x v="0"/>
    <x v="0"/>
    <x v="0"/>
    <x v="0"/>
    <x v="0"/>
    <x v="0"/>
    <x v="0"/>
  </r>
  <r>
    <x v="0"/>
    <x v="10"/>
    <x v="24"/>
    <x v="131"/>
    <x v="3"/>
    <n v="4783.7"/>
    <n v="2459.16"/>
    <n v="7242.86"/>
    <n v="153"/>
    <e v="#N/A"/>
    <e v="#N/A"/>
    <n v="0"/>
    <x v="0"/>
    <x v="0"/>
    <x v="0"/>
    <x v="0"/>
    <x v="0"/>
    <x v="0"/>
    <x v="0"/>
    <x v="0"/>
    <x v="0"/>
    <x v="0"/>
  </r>
  <r>
    <x v="0"/>
    <x v="10"/>
    <x v="24"/>
    <x v="86"/>
    <x v="3"/>
    <n v="4736.13"/>
    <n v="3430.37"/>
    <n v="8166.5"/>
    <n v="181"/>
    <n v="15500"/>
    <n v="108500"/>
    <n v="0.53"/>
    <x v="0"/>
    <x v="0"/>
    <x v="0"/>
    <x v="0"/>
    <x v="0"/>
    <x v="0"/>
    <x v="0"/>
    <x v="0"/>
    <x v="0"/>
    <x v="0"/>
  </r>
  <r>
    <x v="0"/>
    <x v="10"/>
    <x v="24"/>
    <x v="165"/>
    <x v="3"/>
    <n v="0"/>
    <n v="0"/>
    <n v="0"/>
    <n v="0"/>
    <e v="#N/A"/>
    <e v="#N/A"/>
    <n v="0"/>
    <x v="0"/>
    <x v="0"/>
    <x v="0"/>
    <x v="0"/>
    <x v="0"/>
    <x v="0"/>
    <x v="0"/>
    <x v="0"/>
    <x v="0"/>
    <x v="0"/>
  </r>
  <r>
    <x v="0"/>
    <x v="10"/>
    <x v="24"/>
    <x v="185"/>
    <x v="3"/>
    <n v="7018.93"/>
    <n v="3416.72"/>
    <n v="10435.65"/>
    <n v="215"/>
    <e v="#N/A"/>
    <e v="#N/A"/>
    <n v="0"/>
    <x v="0"/>
    <x v="0"/>
    <x v="0"/>
    <x v="0"/>
    <x v="0"/>
    <x v="0"/>
    <x v="0"/>
    <x v="0"/>
    <x v="0"/>
    <x v="0"/>
  </r>
  <r>
    <x v="0"/>
    <x v="10"/>
    <x v="24"/>
    <x v="178"/>
    <x v="3"/>
    <n v="10431.629999999999"/>
    <n v="4371.09"/>
    <n v="14802.72"/>
    <n v="378"/>
    <e v="#N/A"/>
    <e v="#N/A"/>
    <n v="0"/>
    <x v="0"/>
    <x v="0"/>
    <x v="0"/>
    <x v="0"/>
    <x v="0"/>
    <x v="0"/>
    <x v="0"/>
    <x v="0"/>
    <x v="0"/>
    <x v="0"/>
  </r>
  <r>
    <x v="0"/>
    <x v="10"/>
    <x v="26"/>
    <x v="87"/>
    <x v="3"/>
    <n v="0"/>
    <n v="0"/>
    <n v="0"/>
    <n v="0"/>
    <n v="4650"/>
    <n v="32550"/>
    <n v="0"/>
    <x v="0"/>
    <x v="0"/>
    <x v="0"/>
    <x v="0"/>
    <x v="0"/>
    <x v="0"/>
    <x v="0"/>
    <x v="0"/>
    <x v="0"/>
    <x v="0"/>
  </r>
  <r>
    <x v="0"/>
    <x v="10"/>
    <x v="26"/>
    <x v="88"/>
    <x v="3"/>
    <n v="0"/>
    <n v="0"/>
    <n v="0"/>
    <n v="0"/>
    <n v="4650"/>
    <n v="32550"/>
    <n v="0"/>
    <x v="0"/>
    <x v="0"/>
    <x v="0"/>
    <x v="0"/>
    <x v="0"/>
    <x v="0"/>
    <x v="0"/>
    <x v="0"/>
    <x v="0"/>
    <x v="0"/>
  </r>
  <r>
    <x v="0"/>
    <x v="10"/>
    <x v="27"/>
    <x v="89"/>
    <x v="3"/>
    <n v="0"/>
    <n v="0"/>
    <n v="0"/>
    <n v="0"/>
    <n v="6727"/>
    <n v="47089"/>
    <n v="0"/>
    <x v="0"/>
    <x v="0"/>
    <x v="0"/>
    <x v="0"/>
    <x v="0"/>
    <x v="0"/>
    <x v="0"/>
    <x v="0"/>
    <x v="0"/>
    <x v="0"/>
  </r>
  <r>
    <x v="0"/>
    <x v="10"/>
    <x v="27"/>
    <x v="90"/>
    <x v="3"/>
    <n v="0"/>
    <n v="0"/>
    <n v="0"/>
    <n v="0"/>
    <n v="6727"/>
    <n v="47089"/>
    <n v="0"/>
    <x v="0"/>
    <x v="0"/>
    <x v="0"/>
    <x v="0"/>
    <x v="0"/>
    <x v="0"/>
    <x v="0"/>
    <x v="0"/>
    <x v="0"/>
    <x v="0"/>
  </r>
  <r>
    <x v="0"/>
    <x v="10"/>
    <x v="27"/>
    <x v="91"/>
    <x v="3"/>
    <n v="0"/>
    <n v="0"/>
    <n v="0"/>
    <n v="0"/>
    <n v="6727"/>
    <n v="47089"/>
    <n v="0"/>
    <x v="0"/>
    <x v="0"/>
    <x v="0"/>
    <x v="0"/>
    <x v="0"/>
    <x v="0"/>
    <x v="0"/>
    <x v="0"/>
    <x v="0"/>
    <x v="0"/>
  </r>
  <r>
    <x v="0"/>
    <x v="10"/>
    <x v="28"/>
    <x v="92"/>
    <x v="3"/>
    <n v="7.2"/>
    <n v="8"/>
    <n v="15.2"/>
    <n v="2"/>
    <n v="0"/>
    <n v="0"/>
    <n v="0"/>
    <x v="0"/>
    <x v="0"/>
    <x v="0"/>
    <x v="0"/>
    <x v="0"/>
    <x v="0"/>
    <x v="0"/>
    <x v="0"/>
    <x v="0"/>
    <x v="0"/>
  </r>
  <r>
    <x v="0"/>
    <x v="10"/>
    <x v="36"/>
    <x v="186"/>
    <x v="3"/>
    <n v="0"/>
    <n v="0"/>
    <n v="0"/>
    <n v="0"/>
    <e v="#N/A"/>
    <e v="#N/A"/>
    <n v="0"/>
    <x v="0"/>
    <x v="0"/>
    <x v="0"/>
    <x v="0"/>
    <x v="0"/>
    <x v="0"/>
    <x v="0"/>
    <x v="0"/>
    <x v="0"/>
    <x v="0"/>
  </r>
  <r>
    <x v="0"/>
    <x v="10"/>
    <x v="29"/>
    <x v="93"/>
    <x v="3"/>
    <n v="1259.6400000000001"/>
    <n v="1152.76"/>
    <n v="2412.4"/>
    <n v="12"/>
    <n v="0"/>
    <n v="0"/>
    <n v="0"/>
    <x v="0"/>
    <x v="0"/>
    <x v="0"/>
    <x v="0"/>
    <x v="0"/>
    <x v="0"/>
    <x v="0"/>
    <x v="0"/>
    <x v="0"/>
    <x v="0"/>
  </r>
  <r>
    <x v="0"/>
    <x v="10"/>
    <x v="29"/>
    <x v="94"/>
    <x v="3"/>
    <n v="1289.26"/>
    <n v="447.64"/>
    <n v="1736.9"/>
    <n v="5"/>
    <n v="0"/>
    <n v="0"/>
    <n v="0"/>
    <x v="0"/>
    <x v="0"/>
    <x v="0"/>
    <x v="0"/>
    <x v="0"/>
    <x v="0"/>
    <x v="0"/>
    <x v="0"/>
    <x v="0"/>
    <x v="0"/>
  </r>
  <r>
    <x v="0"/>
    <x v="10"/>
    <x v="29"/>
    <x v="95"/>
    <x v="3"/>
    <n v="24.7"/>
    <n v="258.5"/>
    <n v="283.2"/>
    <n v="4"/>
    <n v="0"/>
    <n v="0"/>
    <n v="0"/>
    <x v="0"/>
    <x v="0"/>
    <x v="0"/>
    <x v="0"/>
    <x v="0"/>
    <x v="0"/>
    <x v="0"/>
    <x v="0"/>
    <x v="0"/>
    <x v="0"/>
  </r>
  <r>
    <x v="0"/>
    <x v="10"/>
    <x v="29"/>
    <x v="124"/>
    <x v="3"/>
    <n v="7277.31"/>
    <n v="7486.15"/>
    <n v="14763.46"/>
    <n v="62"/>
    <e v="#N/A"/>
    <e v="#N/A"/>
    <n v="0"/>
    <x v="0"/>
    <x v="0"/>
    <x v="0"/>
    <x v="0"/>
    <x v="0"/>
    <x v="0"/>
    <x v="0"/>
    <x v="0"/>
    <x v="0"/>
    <x v="0"/>
  </r>
  <r>
    <x v="0"/>
    <x v="10"/>
    <x v="29"/>
    <x v="96"/>
    <x v="3"/>
    <n v="5643.17"/>
    <n v="5100.0200000000004"/>
    <n v="10743.19"/>
    <n v="60"/>
    <n v="0"/>
    <n v="0"/>
    <n v="0"/>
    <x v="0"/>
    <x v="0"/>
    <x v="0"/>
    <x v="0"/>
    <x v="0"/>
    <x v="0"/>
    <x v="0"/>
    <x v="0"/>
    <x v="0"/>
    <x v="0"/>
  </r>
  <r>
    <x v="0"/>
    <x v="10"/>
    <x v="29"/>
    <x v="97"/>
    <x v="3"/>
    <n v="2414.63"/>
    <n v="3980.25"/>
    <n v="6394.88"/>
    <n v="36"/>
    <n v="17577"/>
    <n v="175770"/>
    <n v="0.36"/>
    <x v="0"/>
    <x v="0"/>
    <x v="0"/>
    <x v="0"/>
    <x v="0"/>
    <x v="0"/>
    <x v="0"/>
    <x v="0"/>
    <x v="0"/>
    <x v="0"/>
  </r>
  <r>
    <x v="0"/>
    <x v="10"/>
    <x v="30"/>
    <x v="99"/>
    <x v="3"/>
    <n v="11656.69"/>
    <n v="132824.9"/>
    <n v="144481.59"/>
    <n v="503"/>
    <n v="16027"/>
    <n v="112189"/>
    <n v="9.01"/>
    <x v="0"/>
    <x v="0"/>
    <x v="0"/>
    <x v="0"/>
    <x v="0"/>
    <x v="0"/>
    <x v="0"/>
    <x v="0"/>
    <x v="0"/>
    <x v="0"/>
  </r>
  <r>
    <x v="0"/>
    <x v="10"/>
    <x v="30"/>
    <x v="100"/>
    <x v="3"/>
    <n v="13333.86"/>
    <n v="89044.22"/>
    <n v="102378.08"/>
    <n v="352"/>
    <n v="14477"/>
    <n v="101339"/>
    <n v="7.07"/>
    <x v="0"/>
    <x v="0"/>
    <x v="0"/>
    <x v="0"/>
    <x v="0"/>
    <x v="0"/>
    <x v="0"/>
    <x v="0"/>
    <x v="0"/>
    <x v="0"/>
  </r>
  <r>
    <x v="0"/>
    <x v="10"/>
    <x v="30"/>
    <x v="101"/>
    <x v="3"/>
    <n v="4632.29"/>
    <n v="50655.7"/>
    <n v="55287.99"/>
    <n v="205"/>
    <n v="10323"/>
    <n v="72261"/>
    <n v="5.36"/>
    <x v="0"/>
    <x v="0"/>
    <x v="0"/>
    <x v="0"/>
    <x v="0"/>
    <x v="0"/>
    <x v="0"/>
    <x v="0"/>
    <x v="0"/>
    <x v="0"/>
  </r>
  <r>
    <x v="0"/>
    <x v="10"/>
    <x v="30"/>
    <x v="102"/>
    <x v="3"/>
    <n v="1427.41"/>
    <n v="17329.95"/>
    <n v="18757.36"/>
    <n v="47"/>
    <n v="0"/>
    <n v="0"/>
    <n v="0"/>
    <x v="0"/>
    <x v="0"/>
    <x v="0"/>
    <x v="0"/>
    <x v="0"/>
    <x v="0"/>
    <x v="0"/>
    <x v="0"/>
    <x v="0"/>
    <x v="0"/>
  </r>
  <r>
    <x v="0"/>
    <x v="10"/>
    <x v="30"/>
    <x v="103"/>
    <x v="3"/>
    <n v="258.2"/>
    <n v="1655.4"/>
    <n v="1913.6000000000001"/>
    <n v="7"/>
    <n v="0"/>
    <n v="0"/>
    <n v="0"/>
    <x v="0"/>
    <x v="0"/>
    <x v="0"/>
    <x v="0"/>
    <x v="0"/>
    <x v="0"/>
    <x v="0"/>
    <x v="0"/>
    <x v="0"/>
    <x v="0"/>
  </r>
  <r>
    <x v="0"/>
    <x v="10"/>
    <x v="30"/>
    <x v="105"/>
    <x v="3"/>
    <n v="0"/>
    <n v="0"/>
    <n v="0"/>
    <n v="0"/>
    <n v="0"/>
    <n v="0"/>
    <n v="0"/>
    <x v="0"/>
    <x v="0"/>
    <x v="0"/>
    <x v="0"/>
    <x v="0"/>
    <x v="0"/>
    <x v="0"/>
    <x v="0"/>
    <x v="0"/>
    <x v="0"/>
  </r>
  <r>
    <x v="0"/>
    <x v="10"/>
    <x v="30"/>
    <x v="106"/>
    <x v="3"/>
    <n v="2847.33"/>
    <n v="22346"/>
    <n v="25193.33"/>
    <n v="69"/>
    <n v="17050"/>
    <n v="119350"/>
    <n v="1.48"/>
    <x v="0"/>
    <x v="0"/>
    <x v="0"/>
    <x v="0"/>
    <x v="0"/>
    <x v="0"/>
    <x v="0"/>
    <x v="0"/>
    <x v="0"/>
    <x v="0"/>
  </r>
  <r>
    <x v="0"/>
    <x v="10"/>
    <x v="30"/>
    <x v="171"/>
    <x v="3"/>
    <n v="17543.32"/>
    <n v="106343.4"/>
    <n v="123886.72"/>
    <n v="302"/>
    <e v="#N/A"/>
    <e v="#N/A"/>
    <n v="0"/>
    <x v="0"/>
    <x v="0"/>
    <x v="0"/>
    <x v="0"/>
    <x v="0"/>
    <x v="0"/>
    <x v="0"/>
    <x v="0"/>
    <x v="0"/>
    <x v="0"/>
  </r>
  <r>
    <x v="0"/>
    <x v="10"/>
    <x v="31"/>
    <x v="107"/>
    <x v="3"/>
    <n v="752.66"/>
    <n v="1238.82"/>
    <n v="1991.48"/>
    <n v="13"/>
    <n v="0"/>
    <n v="0"/>
    <n v="0"/>
    <x v="0"/>
    <x v="0"/>
    <x v="0"/>
    <x v="0"/>
    <x v="0"/>
    <x v="0"/>
    <x v="0"/>
    <x v="0"/>
    <x v="0"/>
    <x v="0"/>
  </r>
  <r>
    <x v="0"/>
    <x v="10"/>
    <x v="31"/>
    <x v="108"/>
    <x v="3"/>
    <n v="0"/>
    <n v="195"/>
    <n v="195"/>
    <n v="1"/>
    <n v="0"/>
    <n v="0"/>
    <n v="0"/>
    <x v="0"/>
    <x v="0"/>
    <x v="0"/>
    <x v="0"/>
    <x v="0"/>
    <x v="0"/>
    <x v="0"/>
    <x v="0"/>
    <x v="0"/>
    <x v="0"/>
  </r>
  <r>
    <x v="0"/>
    <x v="10"/>
    <x v="31"/>
    <x v="109"/>
    <x v="3"/>
    <n v="764.27"/>
    <n v="2733.28"/>
    <n v="3497.55"/>
    <n v="25"/>
    <n v="0"/>
    <n v="0"/>
    <n v="0"/>
    <x v="0"/>
    <x v="0"/>
    <x v="0"/>
    <x v="0"/>
    <x v="0"/>
    <x v="0"/>
    <x v="0"/>
    <x v="0"/>
    <x v="0"/>
    <x v="0"/>
  </r>
  <r>
    <x v="0"/>
    <x v="10"/>
    <x v="31"/>
    <x v="110"/>
    <x v="3"/>
    <n v="1360.61"/>
    <n v="1979.64"/>
    <n v="3340.25"/>
    <n v="25"/>
    <n v="0"/>
    <n v="0"/>
    <n v="0"/>
    <x v="0"/>
    <x v="0"/>
    <x v="0"/>
    <x v="0"/>
    <x v="0"/>
    <x v="0"/>
    <x v="0"/>
    <x v="0"/>
    <x v="0"/>
    <x v="0"/>
  </r>
  <r>
    <x v="0"/>
    <x v="10"/>
    <x v="31"/>
    <x v="111"/>
    <x v="3"/>
    <n v="1739.97"/>
    <n v="4883.99"/>
    <n v="6623.96"/>
    <n v="31"/>
    <n v="0"/>
    <n v="0"/>
    <n v="0"/>
    <x v="0"/>
    <x v="0"/>
    <x v="0"/>
    <x v="0"/>
    <x v="0"/>
    <x v="0"/>
    <x v="0"/>
    <x v="0"/>
    <x v="0"/>
    <x v="0"/>
  </r>
  <r>
    <x v="0"/>
    <x v="10"/>
    <x v="31"/>
    <x v="128"/>
    <x v="3"/>
    <n v="6.08"/>
    <n v="54.72"/>
    <n v="60.8"/>
    <n v="3"/>
    <e v="#N/A"/>
    <e v="#N/A"/>
    <n v="0"/>
    <x v="0"/>
    <x v="0"/>
    <x v="0"/>
    <x v="0"/>
    <x v="0"/>
    <x v="0"/>
    <x v="0"/>
    <x v="0"/>
    <x v="0"/>
    <x v="0"/>
  </r>
  <r>
    <x v="0"/>
    <x v="10"/>
    <x v="31"/>
    <x v="112"/>
    <x v="3"/>
    <n v="1353.01"/>
    <n v="3378.65"/>
    <n v="4731.66"/>
    <n v="80"/>
    <n v="13950"/>
    <n v="139500"/>
    <n v="0.34"/>
    <x v="0"/>
    <x v="0"/>
    <x v="0"/>
    <x v="0"/>
    <x v="0"/>
    <x v="0"/>
    <x v="0"/>
    <x v="0"/>
    <x v="0"/>
    <x v="0"/>
  </r>
  <r>
    <x v="0"/>
    <x v="10"/>
    <x v="32"/>
    <x v="113"/>
    <x v="3"/>
    <n v="649.45000000000005"/>
    <n v="4054.55"/>
    <n v="4704"/>
    <n v="19"/>
    <n v="5177"/>
    <n v="36239"/>
    <n v="0.91"/>
    <x v="0"/>
    <x v="0"/>
    <x v="0"/>
    <x v="0"/>
    <x v="0"/>
    <x v="0"/>
    <x v="0"/>
    <x v="0"/>
    <x v="0"/>
    <x v="0"/>
  </r>
  <r>
    <x v="0"/>
    <x v="10"/>
    <x v="32"/>
    <x v="114"/>
    <x v="3"/>
    <n v="6180.71"/>
    <n v="31510.14"/>
    <n v="37690.85"/>
    <n v="250"/>
    <n v="31000"/>
    <n v="217000"/>
    <n v="1.22"/>
    <x v="0"/>
    <x v="0"/>
    <x v="0"/>
    <x v="0"/>
    <x v="0"/>
    <x v="0"/>
    <x v="0"/>
    <x v="0"/>
    <x v="0"/>
    <x v="0"/>
  </r>
  <r>
    <x v="0"/>
    <x v="10"/>
    <x v="32"/>
    <x v="115"/>
    <x v="3"/>
    <n v="2028.16"/>
    <n v="13441.97"/>
    <n v="15470.13"/>
    <n v="51"/>
    <n v="0"/>
    <n v="0"/>
    <n v="0"/>
    <x v="0"/>
    <x v="0"/>
    <x v="0"/>
    <x v="0"/>
    <x v="0"/>
    <x v="0"/>
    <x v="0"/>
    <x v="0"/>
    <x v="0"/>
    <x v="0"/>
  </r>
  <r>
    <x v="0"/>
    <x v="10"/>
    <x v="32"/>
    <x v="116"/>
    <x v="3"/>
    <n v="747.8"/>
    <n v="12574.51"/>
    <n v="13322.31"/>
    <n v="46"/>
    <n v="0"/>
    <n v="0"/>
    <n v="0"/>
    <x v="0"/>
    <x v="0"/>
    <x v="0"/>
    <x v="0"/>
    <x v="0"/>
    <x v="0"/>
    <x v="0"/>
    <x v="0"/>
    <x v="0"/>
    <x v="0"/>
  </r>
  <r>
    <x v="0"/>
    <x v="10"/>
    <x v="33"/>
    <x v="117"/>
    <x v="3"/>
    <n v="1069.29"/>
    <n v="1923.53"/>
    <n v="2992.8199999999997"/>
    <n v="13"/>
    <n v="0"/>
    <n v="0"/>
    <n v="0"/>
    <x v="0"/>
    <x v="0"/>
    <x v="0"/>
    <x v="0"/>
    <x v="0"/>
    <x v="0"/>
    <x v="0"/>
    <x v="0"/>
    <x v="0"/>
    <x v="0"/>
  </r>
  <r>
    <x v="0"/>
    <x v="10"/>
    <x v="33"/>
    <x v="118"/>
    <x v="3"/>
    <n v="1012.31"/>
    <n v="3959.87"/>
    <n v="4972.18"/>
    <n v="23"/>
    <n v="0"/>
    <n v="0"/>
    <n v="0"/>
    <x v="0"/>
    <x v="0"/>
    <x v="0"/>
    <x v="0"/>
    <x v="0"/>
    <x v="0"/>
    <x v="0"/>
    <x v="0"/>
    <x v="0"/>
    <x v="0"/>
  </r>
  <r>
    <x v="0"/>
    <x v="10"/>
    <x v="33"/>
    <x v="143"/>
    <x v="3"/>
    <n v="204.68"/>
    <n v="880.52"/>
    <n v="1085.2"/>
    <n v="4"/>
    <e v="#N/A"/>
    <e v="#N/A"/>
    <n v="0"/>
    <x v="0"/>
    <x v="0"/>
    <x v="0"/>
    <x v="0"/>
    <x v="0"/>
    <x v="0"/>
    <x v="0"/>
    <x v="0"/>
    <x v="0"/>
    <x v="0"/>
  </r>
  <r>
    <x v="0"/>
    <x v="10"/>
    <x v="0"/>
    <x v="0"/>
    <x v="4"/>
    <n v="0"/>
    <n v="0"/>
    <n v="0"/>
    <n v="0"/>
    <n v="24475"/>
    <n v="171325"/>
    <n v="0"/>
    <x v="0"/>
    <x v="0"/>
    <x v="0"/>
    <x v="0"/>
    <x v="0"/>
    <x v="0"/>
    <x v="0"/>
    <x v="0"/>
    <x v="0"/>
    <x v="0"/>
  </r>
  <r>
    <x v="0"/>
    <x v="10"/>
    <x v="0"/>
    <x v="1"/>
    <x v="4"/>
    <n v="0"/>
    <n v="0"/>
    <n v="0"/>
    <n v="0"/>
    <n v="24383"/>
    <n v="170681"/>
    <n v="0"/>
    <x v="0"/>
    <x v="0"/>
    <x v="0"/>
    <x v="0"/>
    <x v="0"/>
    <x v="0"/>
    <x v="0"/>
    <x v="0"/>
    <x v="0"/>
    <x v="0"/>
  </r>
  <r>
    <x v="0"/>
    <x v="10"/>
    <x v="0"/>
    <x v="172"/>
    <x v="4"/>
    <n v="0"/>
    <n v="0"/>
    <n v="0"/>
    <n v="0"/>
    <e v="#N/A"/>
    <e v="#N/A"/>
    <n v="0"/>
    <x v="0"/>
    <x v="0"/>
    <x v="0"/>
    <x v="0"/>
    <x v="0"/>
    <x v="0"/>
    <x v="0"/>
    <x v="0"/>
    <x v="0"/>
    <x v="0"/>
  </r>
  <r>
    <x v="0"/>
    <x v="10"/>
    <x v="0"/>
    <x v="4"/>
    <x v="4"/>
    <n v="0"/>
    <n v="0"/>
    <n v="0"/>
    <n v="0"/>
    <n v="8437"/>
    <n v="59059"/>
    <n v="0"/>
    <x v="0"/>
    <x v="0"/>
    <x v="0"/>
    <x v="0"/>
    <x v="0"/>
    <x v="0"/>
    <x v="0"/>
    <x v="0"/>
    <x v="0"/>
    <x v="0"/>
  </r>
  <r>
    <x v="0"/>
    <x v="10"/>
    <x v="0"/>
    <x v="7"/>
    <x v="4"/>
    <n v="0"/>
    <n v="0"/>
    <n v="0"/>
    <n v="0"/>
    <n v="5821"/>
    <n v="40747"/>
    <n v="0"/>
    <x v="0"/>
    <x v="0"/>
    <x v="0"/>
    <x v="0"/>
    <x v="0"/>
    <x v="0"/>
    <x v="0"/>
    <x v="0"/>
    <x v="0"/>
    <x v="0"/>
  </r>
  <r>
    <x v="0"/>
    <x v="10"/>
    <x v="0"/>
    <x v="8"/>
    <x v="4"/>
    <n v="0"/>
    <n v="0"/>
    <n v="0"/>
    <n v="0"/>
    <n v="0"/>
    <n v="0"/>
    <n v="0"/>
    <x v="0"/>
    <x v="0"/>
    <x v="0"/>
    <x v="0"/>
    <x v="0"/>
    <x v="0"/>
    <x v="0"/>
    <x v="0"/>
    <x v="0"/>
    <x v="0"/>
  </r>
  <r>
    <x v="0"/>
    <x v="10"/>
    <x v="0"/>
    <x v="119"/>
    <x v="4"/>
    <n v="0"/>
    <n v="0"/>
    <n v="0"/>
    <n v="0"/>
    <e v="#N/A"/>
    <e v="#N/A"/>
    <n v="0"/>
    <x v="0"/>
    <x v="0"/>
    <x v="0"/>
    <x v="0"/>
    <x v="0"/>
    <x v="0"/>
    <x v="0"/>
    <x v="0"/>
    <x v="0"/>
    <x v="0"/>
  </r>
  <r>
    <x v="0"/>
    <x v="10"/>
    <x v="0"/>
    <x v="134"/>
    <x v="4"/>
    <n v="0"/>
    <n v="0"/>
    <n v="0"/>
    <n v="0"/>
    <e v="#N/A"/>
    <e v="#N/A"/>
    <n v="0"/>
    <x v="0"/>
    <x v="0"/>
    <x v="0"/>
    <x v="0"/>
    <x v="0"/>
    <x v="0"/>
    <x v="0"/>
    <x v="0"/>
    <x v="0"/>
    <x v="0"/>
  </r>
  <r>
    <x v="0"/>
    <x v="10"/>
    <x v="0"/>
    <x v="135"/>
    <x v="4"/>
    <n v="0"/>
    <n v="0"/>
    <n v="0"/>
    <n v="0"/>
    <e v="#N/A"/>
    <e v="#N/A"/>
    <n v="0"/>
    <x v="0"/>
    <x v="0"/>
    <x v="0"/>
    <x v="0"/>
    <x v="0"/>
    <x v="0"/>
    <x v="0"/>
    <x v="0"/>
    <x v="0"/>
    <x v="0"/>
  </r>
  <r>
    <x v="0"/>
    <x v="10"/>
    <x v="0"/>
    <x v="144"/>
    <x v="4"/>
    <n v="0"/>
    <n v="0"/>
    <n v="0"/>
    <n v="0"/>
    <e v="#N/A"/>
    <e v="#N/A"/>
    <n v="0"/>
    <x v="0"/>
    <x v="0"/>
    <x v="0"/>
    <x v="0"/>
    <x v="0"/>
    <x v="0"/>
    <x v="0"/>
    <x v="0"/>
    <x v="0"/>
    <x v="0"/>
  </r>
  <r>
    <x v="0"/>
    <x v="10"/>
    <x v="0"/>
    <x v="173"/>
    <x v="4"/>
    <n v="0"/>
    <n v="0"/>
    <n v="0"/>
    <n v="0"/>
    <e v="#N/A"/>
    <e v="#N/A"/>
    <n v="0"/>
    <x v="0"/>
    <x v="0"/>
    <x v="0"/>
    <x v="0"/>
    <x v="0"/>
    <x v="0"/>
    <x v="0"/>
    <x v="0"/>
    <x v="0"/>
    <x v="0"/>
  </r>
  <r>
    <x v="0"/>
    <x v="10"/>
    <x v="0"/>
    <x v="179"/>
    <x v="4"/>
    <n v="0"/>
    <n v="0"/>
    <n v="0"/>
    <n v="0"/>
    <e v="#N/A"/>
    <e v="#N/A"/>
    <n v="0"/>
    <x v="0"/>
    <x v="0"/>
    <x v="0"/>
    <x v="0"/>
    <x v="0"/>
    <x v="0"/>
    <x v="0"/>
    <x v="0"/>
    <x v="0"/>
    <x v="0"/>
  </r>
  <r>
    <x v="0"/>
    <x v="10"/>
    <x v="1"/>
    <x v="9"/>
    <x v="4"/>
    <n v="6953.05"/>
    <n v="1395560"/>
    <n v="1402513.05"/>
    <n v="109"/>
    <n v="0"/>
    <n v="0"/>
    <n v="0"/>
    <x v="0"/>
    <x v="0"/>
    <x v="0"/>
    <x v="0"/>
    <x v="0"/>
    <x v="0"/>
    <x v="0"/>
    <x v="0"/>
    <x v="0"/>
    <x v="0"/>
  </r>
  <r>
    <x v="0"/>
    <x v="10"/>
    <x v="1"/>
    <x v="10"/>
    <x v="4"/>
    <n v="9719.56"/>
    <n v="1201578"/>
    <n v="1211297.56"/>
    <n v="81"/>
    <n v="44423"/>
    <n v="310961"/>
    <n v="27.27"/>
    <x v="0"/>
    <x v="0"/>
    <x v="0"/>
    <x v="0"/>
    <x v="0"/>
    <x v="0"/>
    <x v="0"/>
    <x v="0"/>
    <x v="0"/>
    <x v="0"/>
  </r>
  <r>
    <x v="0"/>
    <x v="10"/>
    <x v="1"/>
    <x v="11"/>
    <x v="4"/>
    <n v="0"/>
    <n v="0"/>
    <n v="0"/>
    <n v="0"/>
    <n v="31000"/>
    <n v="217000"/>
    <n v="0"/>
    <x v="0"/>
    <x v="0"/>
    <x v="0"/>
    <x v="0"/>
    <x v="0"/>
    <x v="0"/>
    <x v="0"/>
    <x v="0"/>
    <x v="0"/>
    <x v="0"/>
  </r>
  <r>
    <x v="0"/>
    <x v="10"/>
    <x v="1"/>
    <x v="12"/>
    <x v="4"/>
    <n v="8637.2999999999993"/>
    <n v="5184"/>
    <n v="13821.3"/>
    <n v="5"/>
    <n v="0"/>
    <n v="0"/>
    <n v="0"/>
    <x v="0"/>
    <x v="0"/>
    <x v="0"/>
    <x v="0"/>
    <x v="0"/>
    <x v="0"/>
    <x v="0"/>
    <x v="0"/>
    <x v="0"/>
    <x v="0"/>
  </r>
  <r>
    <x v="0"/>
    <x v="10"/>
    <x v="1"/>
    <x v="13"/>
    <x v="4"/>
    <n v="8115.72"/>
    <n v="1760641"/>
    <n v="1768756.72"/>
    <n v="57"/>
    <n v="0"/>
    <n v="0"/>
    <n v="0"/>
    <x v="0"/>
    <x v="0"/>
    <x v="0"/>
    <x v="0"/>
    <x v="0"/>
    <x v="0"/>
    <x v="0"/>
    <x v="0"/>
    <x v="0"/>
    <x v="0"/>
  </r>
  <r>
    <x v="0"/>
    <x v="10"/>
    <x v="1"/>
    <x v="14"/>
    <x v="4"/>
    <n v="5000"/>
    <n v="64904.56"/>
    <n v="69904.56"/>
    <n v="10"/>
    <n v="29977"/>
    <n v="209839"/>
    <n v="2.33"/>
    <x v="0"/>
    <x v="0"/>
    <x v="0"/>
    <x v="0"/>
    <x v="0"/>
    <x v="0"/>
    <x v="0"/>
    <x v="0"/>
    <x v="0"/>
    <x v="0"/>
  </r>
  <r>
    <x v="0"/>
    <x v="10"/>
    <x v="1"/>
    <x v="15"/>
    <x v="4"/>
    <n v="0"/>
    <n v="0"/>
    <n v="0"/>
    <n v="0"/>
    <n v="0"/>
    <n v="0"/>
    <n v="0"/>
    <x v="0"/>
    <x v="0"/>
    <x v="0"/>
    <x v="0"/>
    <x v="0"/>
    <x v="0"/>
    <x v="0"/>
    <x v="0"/>
    <x v="0"/>
    <x v="0"/>
  </r>
  <r>
    <x v="0"/>
    <x v="10"/>
    <x v="1"/>
    <x v="146"/>
    <x v="4"/>
    <n v="0"/>
    <n v="8531.43"/>
    <n v="8531.43"/>
    <n v="1"/>
    <e v="#N/A"/>
    <e v="#N/A"/>
    <n v="0"/>
    <x v="0"/>
    <x v="0"/>
    <x v="0"/>
    <x v="0"/>
    <x v="0"/>
    <x v="0"/>
    <x v="0"/>
    <x v="0"/>
    <x v="0"/>
    <x v="0"/>
  </r>
  <r>
    <x v="0"/>
    <x v="10"/>
    <x v="1"/>
    <x v="168"/>
    <x v="4"/>
    <n v="0"/>
    <n v="0"/>
    <n v="0"/>
    <n v="0"/>
    <e v="#N/A"/>
    <e v="#N/A"/>
    <n v="0"/>
    <x v="0"/>
    <x v="0"/>
    <x v="0"/>
    <x v="0"/>
    <x v="0"/>
    <x v="0"/>
    <x v="0"/>
    <x v="0"/>
    <x v="0"/>
    <x v="0"/>
  </r>
  <r>
    <x v="0"/>
    <x v="10"/>
    <x v="1"/>
    <x v="174"/>
    <x v="4"/>
    <n v="0"/>
    <n v="0"/>
    <n v="0"/>
    <n v="0"/>
    <e v="#N/A"/>
    <e v="#N/A"/>
    <n v="0"/>
    <x v="0"/>
    <x v="0"/>
    <x v="0"/>
    <x v="0"/>
    <x v="0"/>
    <x v="0"/>
    <x v="0"/>
    <x v="0"/>
    <x v="0"/>
    <x v="0"/>
  </r>
  <r>
    <x v="0"/>
    <x v="10"/>
    <x v="2"/>
    <x v="16"/>
    <x v="4"/>
    <n v="0"/>
    <n v="0"/>
    <n v="0"/>
    <n v="0"/>
    <n v="43400"/>
    <n v="303800"/>
    <n v="0"/>
    <x v="0"/>
    <x v="0"/>
    <x v="0"/>
    <x v="0"/>
    <x v="0"/>
    <x v="0"/>
    <x v="0"/>
    <x v="0"/>
    <x v="0"/>
    <x v="0"/>
  </r>
  <r>
    <x v="0"/>
    <x v="10"/>
    <x v="2"/>
    <x v="17"/>
    <x v="4"/>
    <n v="0"/>
    <n v="140191.1"/>
    <n v="140191.1"/>
    <n v="9"/>
    <n v="39277"/>
    <n v="274939"/>
    <n v="3.57"/>
    <x v="0"/>
    <x v="0"/>
    <x v="0"/>
    <x v="0"/>
    <x v="0"/>
    <x v="0"/>
    <x v="0"/>
    <x v="0"/>
    <x v="0"/>
    <x v="0"/>
  </r>
  <r>
    <x v="0"/>
    <x v="10"/>
    <x v="2"/>
    <x v="18"/>
    <x v="4"/>
    <n v="0"/>
    <n v="0"/>
    <n v="0"/>
    <n v="0"/>
    <n v="0"/>
    <n v="0"/>
    <n v="0"/>
    <x v="0"/>
    <x v="0"/>
    <x v="0"/>
    <x v="0"/>
    <x v="0"/>
    <x v="0"/>
    <x v="0"/>
    <x v="0"/>
    <x v="0"/>
    <x v="0"/>
  </r>
  <r>
    <x v="0"/>
    <x v="10"/>
    <x v="2"/>
    <x v="180"/>
    <x v="4"/>
    <n v="9156.9599999999991"/>
    <n v="11173.62"/>
    <n v="20330.580000000002"/>
    <n v="3"/>
    <e v="#N/A"/>
    <e v="#N/A"/>
    <n v="0"/>
    <x v="0"/>
    <x v="0"/>
    <x v="0"/>
    <x v="0"/>
    <x v="0"/>
    <x v="0"/>
    <x v="0"/>
    <x v="0"/>
    <x v="0"/>
    <x v="0"/>
  </r>
  <r>
    <x v="0"/>
    <x v="10"/>
    <x v="3"/>
    <x v="19"/>
    <x v="4"/>
    <n v="5250"/>
    <n v="7256.67"/>
    <n v="12506.67"/>
    <n v="3"/>
    <n v="31000"/>
    <n v="310000"/>
    <n v="0.4"/>
    <x v="0"/>
    <x v="0"/>
    <x v="0"/>
    <x v="0"/>
    <x v="0"/>
    <x v="0"/>
    <x v="0"/>
    <x v="0"/>
    <x v="0"/>
    <x v="0"/>
  </r>
  <r>
    <x v="0"/>
    <x v="10"/>
    <x v="3"/>
    <x v="20"/>
    <x v="4"/>
    <n v="61437"/>
    <n v="0"/>
    <n v="61437"/>
    <n v="9"/>
    <n v="0"/>
    <n v="0"/>
    <n v="0"/>
    <x v="0"/>
    <x v="0"/>
    <x v="0"/>
    <x v="0"/>
    <x v="0"/>
    <x v="0"/>
    <x v="0"/>
    <x v="0"/>
    <x v="0"/>
    <x v="0"/>
  </r>
  <r>
    <x v="0"/>
    <x v="10"/>
    <x v="3"/>
    <x v="21"/>
    <x v="4"/>
    <n v="112986.6"/>
    <n v="229647"/>
    <n v="342633.6"/>
    <n v="29"/>
    <n v="62000"/>
    <n v="620000"/>
    <n v="5.53"/>
    <x v="0"/>
    <x v="0"/>
    <x v="0"/>
    <x v="0"/>
    <x v="0"/>
    <x v="0"/>
    <x v="0"/>
    <x v="0"/>
    <x v="0"/>
    <x v="0"/>
  </r>
  <r>
    <x v="0"/>
    <x v="10"/>
    <x v="3"/>
    <x v="147"/>
    <x v="4"/>
    <n v="6400"/>
    <n v="112965.8"/>
    <n v="119365.8"/>
    <n v="2"/>
    <e v="#N/A"/>
    <e v="#N/A"/>
    <n v="0"/>
    <x v="0"/>
    <x v="0"/>
    <x v="0"/>
    <x v="0"/>
    <x v="0"/>
    <x v="0"/>
    <x v="0"/>
    <x v="0"/>
    <x v="0"/>
    <x v="0"/>
  </r>
  <r>
    <x v="0"/>
    <x v="10"/>
    <x v="3"/>
    <x v="181"/>
    <x v="4"/>
    <n v="0"/>
    <n v="0"/>
    <n v="0"/>
    <n v="0"/>
    <e v="#N/A"/>
    <e v="#N/A"/>
    <n v="0"/>
    <x v="0"/>
    <x v="0"/>
    <x v="0"/>
    <x v="0"/>
    <x v="0"/>
    <x v="0"/>
    <x v="0"/>
    <x v="0"/>
    <x v="0"/>
    <x v="0"/>
  </r>
  <r>
    <x v="0"/>
    <x v="10"/>
    <x v="4"/>
    <x v="23"/>
    <x v="4"/>
    <n v="0"/>
    <n v="0"/>
    <n v="0"/>
    <n v="0"/>
    <n v="12710"/>
    <n v="88970"/>
    <n v="0"/>
    <x v="0"/>
    <x v="0"/>
    <x v="0"/>
    <x v="0"/>
    <x v="0"/>
    <x v="0"/>
    <x v="0"/>
    <x v="0"/>
    <x v="0"/>
    <x v="0"/>
  </r>
  <r>
    <x v="0"/>
    <x v="10"/>
    <x v="4"/>
    <x v="24"/>
    <x v="4"/>
    <n v="0"/>
    <n v="0"/>
    <n v="0"/>
    <n v="0"/>
    <n v="11377"/>
    <n v="79639"/>
    <n v="0"/>
    <x v="0"/>
    <x v="0"/>
    <x v="0"/>
    <x v="0"/>
    <x v="0"/>
    <x v="0"/>
    <x v="0"/>
    <x v="0"/>
    <x v="0"/>
    <x v="0"/>
  </r>
  <r>
    <x v="0"/>
    <x v="10"/>
    <x v="4"/>
    <x v="154"/>
    <x v="4"/>
    <n v="0"/>
    <n v="0"/>
    <n v="0"/>
    <n v="0"/>
    <e v="#N/A"/>
    <e v="#N/A"/>
    <n v="0"/>
    <x v="0"/>
    <x v="0"/>
    <x v="0"/>
    <x v="0"/>
    <x v="0"/>
    <x v="0"/>
    <x v="0"/>
    <x v="0"/>
    <x v="0"/>
    <x v="0"/>
  </r>
  <r>
    <x v="0"/>
    <x v="10"/>
    <x v="4"/>
    <x v="155"/>
    <x v="4"/>
    <n v="0"/>
    <n v="0"/>
    <n v="0"/>
    <n v="0"/>
    <e v="#N/A"/>
    <e v="#N/A"/>
    <n v="0"/>
    <x v="0"/>
    <x v="0"/>
    <x v="0"/>
    <x v="0"/>
    <x v="0"/>
    <x v="0"/>
    <x v="0"/>
    <x v="0"/>
    <x v="0"/>
    <x v="0"/>
  </r>
  <r>
    <x v="0"/>
    <x v="10"/>
    <x v="4"/>
    <x v="120"/>
    <x v="4"/>
    <n v="0"/>
    <n v="0"/>
    <n v="0"/>
    <n v="0"/>
    <e v="#N/A"/>
    <e v="#N/A"/>
    <n v="0"/>
    <x v="0"/>
    <x v="0"/>
    <x v="0"/>
    <x v="0"/>
    <x v="0"/>
    <x v="0"/>
    <x v="0"/>
    <x v="0"/>
    <x v="0"/>
    <x v="0"/>
  </r>
  <r>
    <x v="0"/>
    <x v="10"/>
    <x v="4"/>
    <x v="148"/>
    <x v="4"/>
    <n v="0"/>
    <n v="0"/>
    <n v="0"/>
    <n v="0"/>
    <e v="#N/A"/>
    <e v="#N/A"/>
    <n v="0"/>
    <x v="0"/>
    <x v="0"/>
    <x v="0"/>
    <x v="0"/>
    <x v="0"/>
    <x v="0"/>
    <x v="0"/>
    <x v="0"/>
    <x v="0"/>
    <x v="0"/>
  </r>
  <r>
    <x v="0"/>
    <x v="10"/>
    <x v="4"/>
    <x v="136"/>
    <x v="4"/>
    <n v="0"/>
    <n v="0"/>
    <n v="0"/>
    <n v="0"/>
    <e v="#N/A"/>
    <e v="#N/A"/>
    <n v="0"/>
    <x v="0"/>
    <x v="0"/>
    <x v="0"/>
    <x v="0"/>
    <x v="0"/>
    <x v="0"/>
    <x v="0"/>
    <x v="0"/>
    <x v="0"/>
    <x v="0"/>
  </r>
  <r>
    <x v="0"/>
    <x v="10"/>
    <x v="4"/>
    <x v="156"/>
    <x v="4"/>
    <n v="0"/>
    <n v="0"/>
    <n v="0"/>
    <n v="0"/>
    <e v="#N/A"/>
    <e v="#N/A"/>
    <n v="0"/>
    <x v="0"/>
    <x v="0"/>
    <x v="0"/>
    <x v="0"/>
    <x v="0"/>
    <x v="0"/>
    <x v="0"/>
    <x v="0"/>
    <x v="0"/>
    <x v="0"/>
  </r>
  <r>
    <x v="0"/>
    <x v="10"/>
    <x v="4"/>
    <x v="157"/>
    <x v="4"/>
    <n v="0"/>
    <n v="0"/>
    <n v="0"/>
    <n v="0"/>
    <e v="#N/A"/>
    <e v="#N/A"/>
    <n v="0"/>
    <x v="0"/>
    <x v="0"/>
    <x v="0"/>
    <x v="0"/>
    <x v="0"/>
    <x v="0"/>
    <x v="0"/>
    <x v="0"/>
    <x v="0"/>
    <x v="0"/>
  </r>
  <r>
    <x v="0"/>
    <x v="10"/>
    <x v="4"/>
    <x v="158"/>
    <x v="4"/>
    <n v="0"/>
    <n v="0"/>
    <n v="0"/>
    <n v="0"/>
    <e v="#N/A"/>
    <e v="#N/A"/>
    <n v="0"/>
    <x v="0"/>
    <x v="0"/>
    <x v="0"/>
    <x v="0"/>
    <x v="0"/>
    <x v="0"/>
    <x v="0"/>
    <x v="0"/>
    <x v="0"/>
    <x v="0"/>
  </r>
  <r>
    <x v="0"/>
    <x v="10"/>
    <x v="4"/>
    <x v="159"/>
    <x v="4"/>
    <n v="0"/>
    <n v="0"/>
    <n v="0"/>
    <n v="0"/>
    <e v="#N/A"/>
    <e v="#N/A"/>
    <n v="0"/>
    <x v="0"/>
    <x v="0"/>
    <x v="0"/>
    <x v="0"/>
    <x v="0"/>
    <x v="0"/>
    <x v="0"/>
    <x v="0"/>
    <x v="0"/>
    <x v="0"/>
  </r>
  <r>
    <x v="0"/>
    <x v="10"/>
    <x v="4"/>
    <x v="160"/>
    <x v="4"/>
    <n v="0"/>
    <n v="0"/>
    <n v="0"/>
    <n v="0"/>
    <e v="#N/A"/>
    <e v="#N/A"/>
    <n v="0"/>
    <x v="0"/>
    <x v="0"/>
    <x v="0"/>
    <x v="0"/>
    <x v="0"/>
    <x v="0"/>
    <x v="0"/>
    <x v="0"/>
    <x v="0"/>
    <x v="0"/>
  </r>
  <r>
    <x v="0"/>
    <x v="10"/>
    <x v="4"/>
    <x v="169"/>
    <x v="4"/>
    <n v="0"/>
    <n v="0"/>
    <n v="0"/>
    <n v="0"/>
    <e v="#N/A"/>
    <e v="#N/A"/>
    <n v="0"/>
    <x v="0"/>
    <x v="0"/>
    <x v="0"/>
    <x v="0"/>
    <x v="0"/>
    <x v="0"/>
    <x v="0"/>
    <x v="0"/>
    <x v="0"/>
    <x v="0"/>
  </r>
  <r>
    <x v="0"/>
    <x v="10"/>
    <x v="4"/>
    <x v="175"/>
    <x v="4"/>
    <n v="0"/>
    <n v="0"/>
    <n v="0"/>
    <n v="0"/>
    <e v="#N/A"/>
    <e v="#N/A"/>
    <n v="0"/>
    <x v="0"/>
    <x v="0"/>
    <x v="0"/>
    <x v="0"/>
    <x v="0"/>
    <x v="0"/>
    <x v="0"/>
    <x v="0"/>
    <x v="0"/>
    <x v="0"/>
  </r>
  <r>
    <x v="0"/>
    <x v="10"/>
    <x v="5"/>
    <x v="25"/>
    <x v="4"/>
    <n v="25000"/>
    <n v="27334.639999999999"/>
    <n v="52334.64"/>
    <n v="2"/>
    <n v="0"/>
    <n v="0"/>
    <n v="0"/>
    <x v="0"/>
    <x v="0"/>
    <x v="0"/>
    <x v="0"/>
    <x v="0"/>
    <x v="0"/>
    <x v="0"/>
    <x v="0"/>
    <x v="0"/>
    <x v="0"/>
  </r>
  <r>
    <x v="0"/>
    <x v="10"/>
    <x v="5"/>
    <x v="26"/>
    <x v="4"/>
    <n v="37689.99"/>
    <n v="967478.5"/>
    <n v="1005168.49"/>
    <n v="22"/>
    <n v="0"/>
    <n v="0"/>
    <n v="0"/>
    <x v="0"/>
    <x v="0"/>
    <x v="0"/>
    <x v="0"/>
    <x v="0"/>
    <x v="0"/>
    <x v="0"/>
    <x v="0"/>
    <x v="0"/>
    <x v="0"/>
  </r>
  <r>
    <x v="0"/>
    <x v="10"/>
    <x v="5"/>
    <x v="27"/>
    <x v="4"/>
    <n v="0"/>
    <n v="0"/>
    <n v="0"/>
    <n v="0"/>
    <n v="16523"/>
    <n v="165230"/>
    <n v="0"/>
    <x v="0"/>
    <x v="0"/>
    <x v="0"/>
    <x v="0"/>
    <x v="0"/>
    <x v="0"/>
    <x v="0"/>
    <x v="0"/>
    <x v="0"/>
    <x v="0"/>
  </r>
  <r>
    <x v="0"/>
    <x v="10"/>
    <x v="5"/>
    <x v="29"/>
    <x v="4"/>
    <n v="72201.3"/>
    <n v="430343.3"/>
    <n v="502544.6"/>
    <n v="11"/>
    <n v="0"/>
    <n v="0"/>
    <n v="0"/>
    <x v="0"/>
    <x v="0"/>
    <x v="0"/>
    <x v="0"/>
    <x v="0"/>
    <x v="0"/>
    <x v="0"/>
    <x v="0"/>
    <x v="0"/>
    <x v="0"/>
  </r>
  <r>
    <x v="0"/>
    <x v="10"/>
    <x v="6"/>
    <x v="30"/>
    <x v="4"/>
    <n v="41265.629999999997"/>
    <n v="813758"/>
    <n v="855023.63"/>
    <n v="26"/>
    <n v="0"/>
    <n v="0"/>
    <n v="0"/>
    <x v="0"/>
    <x v="0"/>
    <x v="0"/>
    <x v="0"/>
    <x v="0"/>
    <x v="0"/>
    <x v="0"/>
    <x v="0"/>
    <x v="0"/>
    <x v="0"/>
  </r>
  <r>
    <x v="0"/>
    <x v="10"/>
    <x v="6"/>
    <x v="31"/>
    <x v="4"/>
    <n v="0"/>
    <n v="277884.79999999999"/>
    <n v="277884.79999999999"/>
    <n v="10"/>
    <n v="34100"/>
    <n v="238700"/>
    <n v="8.15"/>
    <x v="0"/>
    <x v="0"/>
    <x v="0"/>
    <x v="0"/>
    <x v="0"/>
    <x v="0"/>
    <x v="0"/>
    <x v="0"/>
    <x v="0"/>
    <x v="0"/>
  </r>
  <r>
    <x v="0"/>
    <x v="10"/>
    <x v="6"/>
    <x v="32"/>
    <x v="4"/>
    <n v="0"/>
    <n v="0"/>
    <n v="0"/>
    <n v="0"/>
    <n v="17577"/>
    <n v="123039"/>
    <n v="0"/>
    <x v="0"/>
    <x v="0"/>
    <x v="0"/>
    <x v="0"/>
    <x v="0"/>
    <x v="0"/>
    <x v="0"/>
    <x v="0"/>
    <x v="0"/>
    <x v="0"/>
  </r>
  <r>
    <x v="0"/>
    <x v="10"/>
    <x v="6"/>
    <x v="33"/>
    <x v="4"/>
    <n v="56952.74"/>
    <n v="345283.5"/>
    <n v="402236.24"/>
    <n v="12"/>
    <n v="0"/>
    <n v="0"/>
    <n v="0"/>
    <x v="0"/>
    <x v="0"/>
    <x v="0"/>
    <x v="0"/>
    <x v="0"/>
    <x v="0"/>
    <x v="0"/>
    <x v="0"/>
    <x v="0"/>
    <x v="0"/>
  </r>
  <r>
    <x v="0"/>
    <x v="10"/>
    <x v="6"/>
    <x v="140"/>
    <x v="4"/>
    <n v="0"/>
    <n v="0"/>
    <n v="0"/>
    <n v="0"/>
    <e v="#N/A"/>
    <e v="#N/A"/>
    <n v="0"/>
    <x v="0"/>
    <x v="0"/>
    <x v="0"/>
    <x v="0"/>
    <x v="0"/>
    <x v="0"/>
    <x v="0"/>
    <x v="0"/>
    <x v="0"/>
    <x v="0"/>
  </r>
  <r>
    <x v="0"/>
    <x v="10"/>
    <x v="7"/>
    <x v="34"/>
    <x v="4"/>
    <n v="0"/>
    <n v="0"/>
    <n v="0"/>
    <n v="0"/>
    <n v="67177"/>
    <n v="470239"/>
    <n v="0"/>
    <x v="0"/>
    <x v="0"/>
    <x v="0"/>
    <x v="0"/>
    <x v="0"/>
    <x v="0"/>
    <x v="0"/>
    <x v="0"/>
    <x v="0"/>
    <x v="0"/>
  </r>
  <r>
    <x v="0"/>
    <x v="10"/>
    <x v="8"/>
    <x v="35"/>
    <x v="4"/>
    <n v="5285.54"/>
    <n v="717041"/>
    <n v="722326.54"/>
    <n v="18"/>
    <n v="0"/>
    <n v="0"/>
    <n v="0"/>
    <x v="0"/>
    <x v="0"/>
    <x v="0"/>
    <x v="0"/>
    <x v="0"/>
    <x v="0"/>
    <x v="0"/>
    <x v="0"/>
    <x v="0"/>
    <x v="0"/>
  </r>
  <r>
    <x v="0"/>
    <x v="10"/>
    <x v="8"/>
    <x v="36"/>
    <x v="4"/>
    <n v="33616.78"/>
    <n v="1275454"/>
    <n v="1309070.78"/>
    <n v="50"/>
    <n v="0"/>
    <n v="0"/>
    <n v="0"/>
    <x v="0"/>
    <x v="0"/>
    <x v="0"/>
    <x v="0"/>
    <x v="0"/>
    <x v="0"/>
    <x v="0"/>
    <x v="0"/>
    <x v="0"/>
    <x v="0"/>
  </r>
  <r>
    <x v="0"/>
    <x v="10"/>
    <x v="8"/>
    <x v="161"/>
    <x v="4"/>
    <n v="4810.6400000000003"/>
    <n v="243157.5"/>
    <n v="247968.14"/>
    <n v="16"/>
    <e v="#N/A"/>
    <e v="#N/A"/>
    <n v="0"/>
    <x v="0"/>
    <x v="0"/>
    <x v="0"/>
    <x v="0"/>
    <x v="0"/>
    <x v="0"/>
    <x v="0"/>
    <x v="0"/>
    <x v="0"/>
    <x v="0"/>
  </r>
  <r>
    <x v="0"/>
    <x v="10"/>
    <x v="9"/>
    <x v="37"/>
    <x v="4"/>
    <n v="0"/>
    <n v="0"/>
    <n v="0"/>
    <n v="0"/>
    <n v="32023"/>
    <n v="224161"/>
    <n v="0"/>
    <x v="0"/>
    <x v="0"/>
    <x v="0"/>
    <x v="0"/>
    <x v="0"/>
    <x v="0"/>
    <x v="0"/>
    <x v="0"/>
    <x v="0"/>
    <x v="0"/>
  </r>
  <r>
    <x v="0"/>
    <x v="10"/>
    <x v="9"/>
    <x v="38"/>
    <x v="4"/>
    <n v="0"/>
    <n v="118962.8"/>
    <n v="118962.8"/>
    <n v="4"/>
    <n v="0"/>
    <n v="0"/>
    <n v="0"/>
    <x v="0"/>
    <x v="0"/>
    <x v="0"/>
    <x v="0"/>
    <x v="0"/>
    <x v="0"/>
    <x v="0"/>
    <x v="0"/>
    <x v="0"/>
    <x v="0"/>
  </r>
  <r>
    <x v="0"/>
    <x v="10"/>
    <x v="9"/>
    <x v="39"/>
    <x v="4"/>
    <n v="0"/>
    <n v="0"/>
    <n v="0"/>
    <n v="0"/>
    <n v="18352"/>
    <n v="128464"/>
    <n v="0"/>
    <x v="0"/>
    <x v="0"/>
    <x v="0"/>
    <x v="0"/>
    <x v="0"/>
    <x v="0"/>
    <x v="0"/>
    <x v="0"/>
    <x v="0"/>
    <x v="0"/>
  </r>
  <r>
    <x v="0"/>
    <x v="10"/>
    <x v="9"/>
    <x v="40"/>
    <x v="4"/>
    <n v="22335.73"/>
    <n v="11221.66"/>
    <n v="33557.39"/>
    <n v="4"/>
    <n v="28923"/>
    <n v="202461"/>
    <n v="1.1599999999999999"/>
    <x v="0"/>
    <x v="0"/>
    <x v="0"/>
    <x v="0"/>
    <x v="0"/>
    <x v="0"/>
    <x v="0"/>
    <x v="0"/>
    <x v="0"/>
    <x v="0"/>
  </r>
  <r>
    <x v="0"/>
    <x v="10"/>
    <x v="9"/>
    <x v="41"/>
    <x v="4"/>
    <n v="0"/>
    <n v="361409.1"/>
    <n v="361409.1"/>
    <n v="6"/>
    <n v="0"/>
    <n v="0"/>
    <n v="0"/>
    <x v="0"/>
    <x v="0"/>
    <x v="0"/>
    <x v="0"/>
    <x v="0"/>
    <x v="0"/>
    <x v="0"/>
    <x v="0"/>
    <x v="0"/>
    <x v="0"/>
  </r>
  <r>
    <x v="0"/>
    <x v="10"/>
    <x v="10"/>
    <x v="42"/>
    <x v="4"/>
    <n v="26737"/>
    <n v="15079.79"/>
    <n v="41816.79"/>
    <n v="4"/>
    <n v="0"/>
    <n v="0"/>
    <n v="0"/>
    <x v="0"/>
    <x v="0"/>
    <x v="0"/>
    <x v="0"/>
    <x v="0"/>
    <x v="0"/>
    <x v="0"/>
    <x v="0"/>
    <x v="0"/>
    <x v="0"/>
  </r>
  <r>
    <x v="0"/>
    <x v="10"/>
    <x v="10"/>
    <x v="43"/>
    <x v="4"/>
    <n v="180298.6"/>
    <n v="115059"/>
    <n v="295357.59999999998"/>
    <n v="22"/>
    <n v="0"/>
    <n v="0"/>
    <n v="0"/>
    <x v="0"/>
    <x v="0"/>
    <x v="0"/>
    <x v="0"/>
    <x v="0"/>
    <x v="0"/>
    <x v="0"/>
    <x v="0"/>
    <x v="0"/>
    <x v="0"/>
  </r>
  <r>
    <x v="0"/>
    <x v="10"/>
    <x v="10"/>
    <x v="44"/>
    <x v="4"/>
    <n v="0"/>
    <n v="0"/>
    <n v="0"/>
    <n v="0"/>
    <n v="23777"/>
    <n v="237770"/>
    <n v="0"/>
    <x v="0"/>
    <x v="0"/>
    <x v="0"/>
    <x v="0"/>
    <x v="0"/>
    <x v="0"/>
    <x v="0"/>
    <x v="0"/>
    <x v="0"/>
    <x v="0"/>
  </r>
  <r>
    <x v="0"/>
    <x v="10"/>
    <x v="10"/>
    <x v="45"/>
    <x v="4"/>
    <n v="58117.7"/>
    <n v="17518.64"/>
    <n v="75636.34"/>
    <n v="12"/>
    <n v="0"/>
    <n v="0"/>
    <n v="0"/>
    <x v="0"/>
    <x v="0"/>
    <x v="0"/>
    <x v="0"/>
    <x v="0"/>
    <x v="0"/>
    <x v="0"/>
    <x v="0"/>
    <x v="0"/>
    <x v="0"/>
  </r>
  <r>
    <x v="0"/>
    <x v="10"/>
    <x v="10"/>
    <x v="46"/>
    <x v="4"/>
    <n v="258400.1"/>
    <n v="241524.6"/>
    <n v="499924.7"/>
    <n v="31"/>
    <n v="0"/>
    <n v="0"/>
    <n v="0"/>
    <x v="0"/>
    <x v="0"/>
    <x v="0"/>
    <x v="0"/>
    <x v="0"/>
    <x v="0"/>
    <x v="0"/>
    <x v="0"/>
    <x v="0"/>
    <x v="0"/>
  </r>
  <r>
    <x v="0"/>
    <x v="10"/>
    <x v="10"/>
    <x v="47"/>
    <x v="4"/>
    <n v="36344.28"/>
    <n v="88709.95"/>
    <n v="125054.23"/>
    <n v="16"/>
    <n v="0"/>
    <n v="0"/>
    <n v="0"/>
    <x v="0"/>
    <x v="0"/>
    <x v="0"/>
    <x v="0"/>
    <x v="0"/>
    <x v="0"/>
    <x v="0"/>
    <x v="0"/>
    <x v="0"/>
    <x v="0"/>
  </r>
  <r>
    <x v="0"/>
    <x v="10"/>
    <x v="10"/>
    <x v="48"/>
    <x v="4"/>
    <n v="119215.4"/>
    <n v="131161"/>
    <n v="250376.4"/>
    <n v="26"/>
    <n v="33077"/>
    <n v="330770"/>
    <n v="7.57"/>
    <x v="0"/>
    <x v="0"/>
    <x v="0"/>
    <x v="0"/>
    <x v="0"/>
    <x v="0"/>
    <x v="0"/>
    <x v="0"/>
    <x v="0"/>
    <x v="0"/>
  </r>
  <r>
    <x v="0"/>
    <x v="10"/>
    <x v="10"/>
    <x v="49"/>
    <x v="4"/>
    <n v="124297.3"/>
    <n v="117446.6"/>
    <n v="241743.90000000002"/>
    <n v="25"/>
    <n v="67177"/>
    <n v="671770"/>
    <n v="3.6"/>
    <x v="0"/>
    <x v="0"/>
    <x v="0"/>
    <x v="0"/>
    <x v="0"/>
    <x v="0"/>
    <x v="0"/>
    <x v="0"/>
    <x v="0"/>
    <x v="0"/>
  </r>
  <r>
    <x v="0"/>
    <x v="10"/>
    <x v="10"/>
    <x v="50"/>
    <x v="4"/>
    <n v="47175"/>
    <n v="6061.32"/>
    <n v="53236.32"/>
    <n v="4"/>
    <n v="36177"/>
    <n v="361770"/>
    <n v="1.47"/>
    <x v="0"/>
    <x v="0"/>
    <x v="0"/>
    <x v="0"/>
    <x v="0"/>
    <x v="0"/>
    <x v="0"/>
    <x v="0"/>
    <x v="0"/>
    <x v="0"/>
  </r>
  <r>
    <x v="0"/>
    <x v="10"/>
    <x v="10"/>
    <x v="182"/>
    <x v="4"/>
    <n v="0"/>
    <n v="0"/>
    <n v="0"/>
    <n v="0"/>
    <e v="#N/A"/>
    <e v="#N/A"/>
    <n v="0"/>
    <x v="0"/>
    <x v="0"/>
    <x v="0"/>
    <x v="0"/>
    <x v="0"/>
    <x v="0"/>
    <x v="0"/>
    <x v="0"/>
    <x v="0"/>
    <x v="0"/>
  </r>
  <r>
    <x v="0"/>
    <x v="10"/>
    <x v="11"/>
    <x v="52"/>
    <x v="4"/>
    <n v="0"/>
    <n v="0"/>
    <n v="0"/>
    <n v="0"/>
    <n v="0"/>
    <n v="0"/>
    <n v="0"/>
    <x v="0"/>
    <x v="0"/>
    <x v="0"/>
    <x v="0"/>
    <x v="0"/>
    <x v="0"/>
    <x v="0"/>
    <x v="0"/>
    <x v="0"/>
    <x v="0"/>
  </r>
  <r>
    <x v="0"/>
    <x v="10"/>
    <x v="12"/>
    <x v="53"/>
    <x v="4"/>
    <n v="0"/>
    <n v="0"/>
    <n v="0"/>
    <n v="0"/>
    <n v="0"/>
    <n v="0"/>
    <n v="0"/>
    <x v="0"/>
    <x v="0"/>
    <x v="0"/>
    <x v="0"/>
    <x v="0"/>
    <x v="0"/>
    <x v="0"/>
    <x v="0"/>
    <x v="0"/>
    <x v="0"/>
  </r>
  <r>
    <x v="0"/>
    <x v="10"/>
    <x v="12"/>
    <x v="55"/>
    <x v="4"/>
    <n v="0"/>
    <n v="0"/>
    <n v="0"/>
    <n v="0"/>
    <n v="0"/>
    <n v="0"/>
    <n v="0"/>
    <x v="0"/>
    <x v="0"/>
    <x v="0"/>
    <x v="0"/>
    <x v="0"/>
    <x v="0"/>
    <x v="0"/>
    <x v="0"/>
    <x v="0"/>
    <x v="0"/>
  </r>
  <r>
    <x v="0"/>
    <x v="10"/>
    <x v="12"/>
    <x v="170"/>
    <x v="4"/>
    <n v="0"/>
    <n v="0"/>
    <n v="0"/>
    <n v="0"/>
    <e v="#N/A"/>
    <e v="#N/A"/>
    <n v="0"/>
    <x v="0"/>
    <x v="0"/>
    <x v="0"/>
    <x v="0"/>
    <x v="0"/>
    <x v="0"/>
    <x v="0"/>
    <x v="0"/>
    <x v="0"/>
    <x v="0"/>
  </r>
  <r>
    <x v="0"/>
    <x v="10"/>
    <x v="13"/>
    <x v="56"/>
    <x v="4"/>
    <n v="474430"/>
    <n v="0"/>
    <n v="474430"/>
    <n v="14"/>
    <n v="0"/>
    <n v="0"/>
    <n v="0"/>
    <x v="0"/>
    <x v="0"/>
    <x v="0"/>
    <x v="0"/>
    <x v="0"/>
    <x v="0"/>
    <x v="0"/>
    <x v="0"/>
    <x v="0"/>
    <x v="0"/>
  </r>
  <r>
    <x v="0"/>
    <x v="10"/>
    <x v="13"/>
    <x v="57"/>
    <x v="4"/>
    <n v="10080"/>
    <n v="231374.9"/>
    <n v="241454.9"/>
    <n v="7"/>
    <n v="24273"/>
    <n v="242730"/>
    <n v="9.9499999999999993"/>
    <x v="0"/>
    <x v="0"/>
    <x v="0"/>
    <x v="0"/>
    <x v="0"/>
    <x v="0"/>
    <x v="0"/>
    <x v="0"/>
    <x v="0"/>
    <x v="0"/>
  </r>
  <r>
    <x v="0"/>
    <x v="10"/>
    <x v="13"/>
    <x v="58"/>
    <x v="4"/>
    <n v="76033"/>
    <n v="159346.79999999999"/>
    <n v="235379.8"/>
    <n v="21"/>
    <n v="0"/>
    <n v="0"/>
    <n v="0"/>
    <x v="0"/>
    <x v="0"/>
    <x v="0"/>
    <x v="0"/>
    <x v="0"/>
    <x v="0"/>
    <x v="0"/>
    <x v="0"/>
    <x v="0"/>
    <x v="0"/>
  </r>
  <r>
    <x v="0"/>
    <x v="10"/>
    <x v="13"/>
    <x v="162"/>
    <x v="4"/>
    <n v="0"/>
    <n v="0"/>
    <n v="0"/>
    <n v="0"/>
    <e v="#N/A"/>
    <e v="#N/A"/>
    <n v="0"/>
    <x v="0"/>
    <x v="0"/>
    <x v="0"/>
    <x v="0"/>
    <x v="0"/>
    <x v="0"/>
    <x v="0"/>
    <x v="0"/>
    <x v="0"/>
    <x v="0"/>
  </r>
  <r>
    <x v="0"/>
    <x v="10"/>
    <x v="34"/>
    <x v="129"/>
    <x v="4"/>
    <n v="0"/>
    <n v="32426.080000000002"/>
    <n v="32426.080000000002"/>
    <n v="2"/>
    <e v="#N/A"/>
    <e v="#N/A"/>
    <n v="0"/>
    <x v="0"/>
    <x v="0"/>
    <x v="0"/>
    <x v="0"/>
    <x v="0"/>
    <x v="0"/>
    <x v="0"/>
    <x v="0"/>
    <x v="0"/>
    <x v="0"/>
  </r>
  <r>
    <x v="0"/>
    <x v="10"/>
    <x v="14"/>
    <x v="130"/>
    <x v="4"/>
    <n v="0"/>
    <n v="0"/>
    <n v="0"/>
    <n v="0"/>
    <e v="#N/A"/>
    <e v="#N/A"/>
    <n v="0"/>
    <x v="0"/>
    <x v="0"/>
    <x v="0"/>
    <x v="0"/>
    <x v="0"/>
    <x v="0"/>
    <x v="0"/>
    <x v="0"/>
    <x v="0"/>
    <x v="0"/>
  </r>
  <r>
    <x v="0"/>
    <x v="10"/>
    <x v="15"/>
    <x v="163"/>
    <x v="4"/>
    <n v="0"/>
    <n v="0"/>
    <n v="0"/>
    <n v="0"/>
    <e v="#N/A"/>
    <e v="#N/A"/>
    <n v="0"/>
    <x v="0"/>
    <x v="0"/>
    <x v="0"/>
    <x v="0"/>
    <x v="0"/>
    <x v="0"/>
    <x v="0"/>
    <x v="0"/>
    <x v="0"/>
    <x v="0"/>
  </r>
  <r>
    <x v="0"/>
    <x v="10"/>
    <x v="16"/>
    <x v="61"/>
    <x v="4"/>
    <n v="1208"/>
    <n v="45847.24"/>
    <n v="47055.24"/>
    <n v="5"/>
    <n v="0"/>
    <n v="0"/>
    <n v="0"/>
    <x v="0"/>
    <x v="0"/>
    <x v="0"/>
    <x v="0"/>
    <x v="0"/>
    <x v="0"/>
    <x v="0"/>
    <x v="0"/>
    <x v="0"/>
    <x v="0"/>
  </r>
  <r>
    <x v="0"/>
    <x v="10"/>
    <x v="17"/>
    <x v="62"/>
    <x v="4"/>
    <n v="0"/>
    <n v="0"/>
    <n v="0"/>
    <n v="0"/>
    <n v="0"/>
    <n v="0"/>
    <n v="0"/>
    <x v="0"/>
    <x v="0"/>
    <x v="0"/>
    <x v="0"/>
    <x v="0"/>
    <x v="0"/>
    <x v="0"/>
    <x v="0"/>
    <x v="0"/>
    <x v="0"/>
  </r>
  <r>
    <x v="0"/>
    <x v="10"/>
    <x v="17"/>
    <x v="63"/>
    <x v="4"/>
    <n v="0"/>
    <n v="0"/>
    <n v="0"/>
    <n v="0"/>
    <n v="0"/>
    <n v="0"/>
    <n v="0"/>
    <x v="0"/>
    <x v="0"/>
    <x v="0"/>
    <x v="0"/>
    <x v="0"/>
    <x v="0"/>
    <x v="0"/>
    <x v="0"/>
    <x v="0"/>
    <x v="0"/>
  </r>
  <r>
    <x v="0"/>
    <x v="10"/>
    <x v="18"/>
    <x v="64"/>
    <x v="4"/>
    <n v="0"/>
    <n v="0"/>
    <n v="0"/>
    <n v="0"/>
    <n v="22723"/>
    <n v="159061"/>
    <n v="0"/>
    <x v="0"/>
    <x v="0"/>
    <x v="0"/>
    <x v="0"/>
    <x v="0"/>
    <x v="0"/>
    <x v="0"/>
    <x v="0"/>
    <x v="0"/>
    <x v="0"/>
  </r>
  <r>
    <x v="0"/>
    <x v="10"/>
    <x v="18"/>
    <x v="65"/>
    <x v="4"/>
    <n v="0"/>
    <n v="188208.4"/>
    <n v="188208.4"/>
    <n v="3"/>
    <n v="0"/>
    <n v="0"/>
    <n v="0"/>
    <x v="0"/>
    <x v="0"/>
    <x v="0"/>
    <x v="0"/>
    <x v="0"/>
    <x v="0"/>
    <x v="0"/>
    <x v="0"/>
    <x v="0"/>
    <x v="0"/>
  </r>
  <r>
    <x v="0"/>
    <x v="10"/>
    <x v="18"/>
    <x v="164"/>
    <x v="4"/>
    <n v="1500"/>
    <n v="178600.6"/>
    <n v="180100.6"/>
    <n v="6"/>
    <e v="#N/A"/>
    <e v="#N/A"/>
    <n v="0"/>
    <x v="0"/>
    <x v="0"/>
    <x v="0"/>
    <x v="0"/>
    <x v="0"/>
    <x v="0"/>
    <x v="0"/>
    <x v="0"/>
    <x v="0"/>
    <x v="0"/>
  </r>
  <r>
    <x v="0"/>
    <x v="10"/>
    <x v="19"/>
    <x v="66"/>
    <x v="4"/>
    <n v="179092.6"/>
    <n v="408888.2"/>
    <n v="587980.80000000005"/>
    <n v="19"/>
    <n v="0"/>
    <n v="0"/>
    <n v="0"/>
    <x v="0"/>
    <x v="0"/>
    <x v="0"/>
    <x v="0"/>
    <x v="0"/>
    <x v="0"/>
    <x v="0"/>
    <x v="0"/>
    <x v="0"/>
    <x v="0"/>
  </r>
  <r>
    <x v="0"/>
    <x v="10"/>
    <x v="20"/>
    <x v="67"/>
    <x v="4"/>
    <n v="12083.42"/>
    <n v="35239.11"/>
    <n v="47322.53"/>
    <n v="3"/>
    <n v="0"/>
    <n v="0"/>
    <n v="0"/>
    <x v="0"/>
    <x v="0"/>
    <x v="0"/>
    <x v="0"/>
    <x v="0"/>
    <x v="0"/>
    <x v="0"/>
    <x v="0"/>
    <x v="0"/>
    <x v="0"/>
  </r>
  <r>
    <x v="0"/>
    <x v="10"/>
    <x v="20"/>
    <x v="68"/>
    <x v="4"/>
    <n v="6877.46"/>
    <n v="12783.68"/>
    <n v="19661.14"/>
    <n v="2"/>
    <n v="0"/>
    <n v="0"/>
    <n v="0"/>
    <x v="0"/>
    <x v="0"/>
    <x v="0"/>
    <x v="0"/>
    <x v="0"/>
    <x v="0"/>
    <x v="0"/>
    <x v="0"/>
    <x v="0"/>
    <x v="0"/>
  </r>
  <r>
    <x v="0"/>
    <x v="10"/>
    <x v="21"/>
    <x v="70"/>
    <x v="4"/>
    <n v="232029.3"/>
    <n v="223375.8"/>
    <n v="455405.1"/>
    <n v="42"/>
    <n v="62000"/>
    <n v="620000"/>
    <n v="7.35"/>
    <x v="0"/>
    <x v="0"/>
    <x v="0"/>
    <x v="0"/>
    <x v="0"/>
    <x v="0"/>
    <x v="0"/>
    <x v="0"/>
    <x v="0"/>
    <x v="0"/>
  </r>
  <r>
    <x v="0"/>
    <x v="10"/>
    <x v="21"/>
    <x v="71"/>
    <x v="4"/>
    <n v="126367.8"/>
    <n v="32742.97"/>
    <n v="159110.77000000002"/>
    <n v="22"/>
    <n v="50623"/>
    <n v="506230"/>
    <n v="3.14"/>
    <x v="0"/>
    <x v="0"/>
    <x v="0"/>
    <x v="0"/>
    <x v="0"/>
    <x v="0"/>
    <x v="0"/>
    <x v="0"/>
    <x v="0"/>
    <x v="0"/>
  </r>
  <r>
    <x v="0"/>
    <x v="10"/>
    <x v="21"/>
    <x v="72"/>
    <x v="4"/>
    <n v="81266.23"/>
    <n v="68828.820000000007"/>
    <n v="150095.04999999999"/>
    <n v="23"/>
    <n v="29977"/>
    <n v="299770"/>
    <n v="5.01"/>
    <x v="0"/>
    <x v="0"/>
    <x v="0"/>
    <x v="0"/>
    <x v="0"/>
    <x v="0"/>
    <x v="0"/>
    <x v="0"/>
    <x v="0"/>
    <x v="0"/>
  </r>
  <r>
    <x v="0"/>
    <x v="10"/>
    <x v="21"/>
    <x v="73"/>
    <x v="4"/>
    <n v="63815.85"/>
    <n v="70212.479999999996"/>
    <n v="134028.32999999999"/>
    <n v="24"/>
    <n v="27900"/>
    <n v="279000"/>
    <n v="4.8"/>
    <x v="0"/>
    <x v="0"/>
    <x v="0"/>
    <x v="0"/>
    <x v="0"/>
    <x v="0"/>
    <x v="0"/>
    <x v="0"/>
    <x v="0"/>
    <x v="0"/>
  </r>
  <r>
    <x v="0"/>
    <x v="10"/>
    <x v="21"/>
    <x v="137"/>
    <x v="4"/>
    <n v="61476.03"/>
    <n v="82325.210000000006"/>
    <n v="143801.24"/>
    <n v="24"/>
    <e v="#N/A"/>
    <e v="#N/A"/>
    <n v="0"/>
    <x v="0"/>
    <x v="0"/>
    <x v="0"/>
    <x v="0"/>
    <x v="0"/>
    <x v="0"/>
    <x v="0"/>
    <x v="0"/>
    <x v="0"/>
    <x v="0"/>
  </r>
  <r>
    <x v="0"/>
    <x v="10"/>
    <x v="21"/>
    <x v="142"/>
    <x v="4"/>
    <n v="11370.7"/>
    <n v="4663.93"/>
    <n v="16034.630000000001"/>
    <n v="4"/>
    <e v="#N/A"/>
    <e v="#N/A"/>
    <n v="0"/>
    <x v="0"/>
    <x v="0"/>
    <x v="0"/>
    <x v="0"/>
    <x v="0"/>
    <x v="0"/>
    <x v="0"/>
    <x v="0"/>
    <x v="0"/>
    <x v="0"/>
  </r>
  <r>
    <x v="0"/>
    <x v="10"/>
    <x v="22"/>
    <x v="74"/>
    <x v="4"/>
    <n v="0"/>
    <n v="0"/>
    <n v="0"/>
    <n v="0"/>
    <n v="13423"/>
    <n v="134230"/>
    <n v="0"/>
    <x v="0"/>
    <x v="0"/>
    <x v="0"/>
    <x v="0"/>
    <x v="0"/>
    <x v="0"/>
    <x v="0"/>
    <x v="0"/>
    <x v="0"/>
    <x v="0"/>
  </r>
  <r>
    <x v="0"/>
    <x v="10"/>
    <x v="22"/>
    <x v="75"/>
    <x v="4"/>
    <n v="0"/>
    <n v="0"/>
    <n v="0"/>
    <n v="0"/>
    <n v="14477"/>
    <n v="144770"/>
    <n v="0"/>
    <x v="0"/>
    <x v="0"/>
    <x v="0"/>
    <x v="0"/>
    <x v="0"/>
    <x v="0"/>
    <x v="0"/>
    <x v="0"/>
    <x v="0"/>
    <x v="0"/>
  </r>
  <r>
    <x v="0"/>
    <x v="10"/>
    <x v="22"/>
    <x v="72"/>
    <x v="4"/>
    <n v="0"/>
    <n v="0"/>
    <n v="0"/>
    <n v="0"/>
    <n v="29977"/>
    <n v="299770"/>
    <n v="0"/>
    <x v="0"/>
    <x v="0"/>
    <x v="0"/>
    <x v="0"/>
    <x v="0"/>
    <x v="0"/>
    <x v="0"/>
    <x v="0"/>
    <x v="0"/>
    <x v="0"/>
  </r>
  <r>
    <x v="0"/>
    <x v="10"/>
    <x v="22"/>
    <x v="73"/>
    <x v="4"/>
    <n v="0"/>
    <n v="0"/>
    <n v="0"/>
    <n v="0"/>
    <n v="27900"/>
    <n v="279000"/>
    <n v="0"/>
    <x v="0"/>
    <x v="0"/>
    <x v="0"/>
    <x v="0"/>
    <x v="0"/>
    <x v="0"/>
    <x v="0"/>
    <x v="0"/>
    <x v="0"/>
    <x v="0"/>
  </r>
  <r>
    <x v="0"/>
    <x v="10"/>
    <x v="22"/>
    <x v="183"/>
    <x v="4"/>
    <n v="0"/>
    <n v="0"/>
    <n v="0"/>
    <n v="0"/>
    <e v="#N/A"/>
    <e v="#N/A"/>
    <n v="0"/>
    <x v="0"/>
    <x v="0"/>
    <x v="0"/>
    <x v="0"/>
    <x v="0"/>
    <x v="0"/>
    <x v="0"/>
    <x v="0"/>
    <x v="0"/>
    <x v="0"/>
  </r>
  <r>
    <x v="0"/>
    <x v="10"/>
    <x v="22"/>
    <x v="121"/>
    <x v="4"/>
    <n v="0"/>
    <n v="0"/>
    <n v="0"/>
    <n v="0"/>
    <e v="#N/A"/>
    <e v="#N/A"/>
    <n v="0"/>
    <x v="0"/>
    <x v="0"/>
    <x v="0"/>
    <x v="0"/>
    <x v="0"/>
    <x v="0"/>
    <x v="0"/>
    <x v="0"/>
    <x v="0"/>
    <x v="0"/>
  </r>
  <r>
    <x v="0"/>
    <x v="10"/>
    <x v="22"/>
    <x v="137"/>
    <x v="4"/>
    <n v="0"/>
    <n v="0"/>
    <n v="0"/>
    <n v="0"/>
    <e v="#N/A"/>
    <e v="#N/A"/>
    <n v="0"/>
    <x v="0"/>
    <x v="0"/>
    <x v="0"/>
    <x v="0"/>
    <x v="0"/>
    <x v="0"/>
    <x v="0"/>
    <x v="0"/>
    <x v="0"/>
    <x v="0"/>
  </r>
  <r>
    <x v="0"/>
    <x v="10"/>
    <x v="23"/>
    <x v="77"/>
    <x v="4"/>
    <n v="0"/>
    <n v="142567.6"/>
    <n v="142567.6"/>
    <n v="43"/>
    <n v="0"/>
    <n v="0"/>
    <n v="0"/>
    <x v="0"/>
    <x v="0"/>
    <x v="0"/>
    <x v="0"/>
    <x v="0"/>
    <x v="0"/>
    <x v="0"/>
    <x v="0"/>
    <x v="0"/>
    <x v="0"/>
  </r>
  <r>
    <x v="0"/>
    <x v="10"/>
    <x v="24"/>
    <x v="78"/>
    <x v="4"/>
    <n v="0"/>
    <n v="0"/>
    <n v="0"/>
    <n v="0"/>
    <n v="20677"/>
    <n v="144739"/>
    <n v="0"/>
    <x v="0"/>
    <x v="0"/>
    <x v="0"/>
    <x v="0"/>
    <x v="0"/>
    <x v="0"/>
    <x v="0"/>
    <x v="0"/>
    <x v="0"/>
    <x v="0"/>
  </r>
  <r>
    <x v="0"/>
    <x v="10"/>
    <x v="24"/>
    <x v="79"/>
    <x v="4"/>
    <n v="0"/>
    <n v="0"/>
    <n v="0"/>
    <n v="0"/>
    <n v="20150"/>
    <n v="141050"/>
    <n v="0"/>
    <x v="0"/>
    <x v="0"/>
    <x v="0"/>
    <x v="0"/>
    <x v="0"/>
    <x v="0"/>
    <x v="0"/>
    <x v="0"/>
    <x v="0"/>
    <x v="0"/>
  </r>
  <r>
    <x v="0"/>
    <x v="10"/>
    <x v="24"/>
    <x v="81"/>
    <x v="4"/>
    <n v="0"/>
    <n v="0"/>
    <n v="0"/>
    <n v="0"/>
    <n v="18600"/>
    <n v="130200"/>
    <n v="0"/>
    <x v="0"/>
    <x v="0"/>
    <x v="0"/>
    <x v="0"/>
    <x v="0"/>
    <x v="0"/>
    <x v="0"/>
    <x v="0"/>
    <x v="0"/>
    <x v="0"/>
  </r>
  <r>
    <x v="0"/>
    <x v="10"/>
    <x v="24"/>
    <x v="82"/>
    <x v="4"/>
    <n v="0"/>
    <n v="0"/>
    <n v="0"/>
    <n v="0"/>
    <n v="18600"/>
    <n v="130200"/>
    <n v="0"/>
    <x v="0"/>
    <x v="0"/>
    <x v="0"/>
    <x v="0"/>
    <x v="0"/>
    <x v="0"/>
    <x v="0"/>
    <x v="0"/>
    <x v="0"/>
    <x v="0"/>
  </r>
  <r>
    <x v="0"/>
    <x v="10"/>
    <x v="24"/>
    <x v="122"/>
    <x v="4"/>
    <n v="0"/>
    <n v="0"/>
    <n v="0"/>
    <n v="0"/>
    <e v="#N/A"/>
    <e v="#N/A"/>
    <n v="0"/>
    <x v="0"/>
    <x v="0"/>
    <x v="0"/>
    <x v="0"/>
    <x v="0"/>
    <x v="0"/>
    <x v="0"/>
    <x v="0"/>
    <x v="0"/>
    <x v="0"/>
  </r>
  <r>
    <x v="0"/>
    <x v="10"/>
    <x v="24"/>
    <x v="184"/>
    <x v="4"/>
    <n v="0"/>
    <n v="4304.99"/>
    <n v="4304.99"/>
    <n v="1"/>
    <e v="#N/A"/>
    <e v="#N/A"/>
    <n v="0"/>
    <x v="0"/>
    <x v="0"/>
    <x v="0"/>
    <x v="0"/>
    <x v="0"/>
    <x v="0"/>
    <x v="0"/>
    <x v="0"/>
    <x v="0"/>
    <x v="0"/>
  </r>
  <r>
    <x v="0"/>
    <x v="10"/>
    <x v="24"/>
    <x v="131"/>
    <x v="4"/>
    <n v="0"/>
    <n v="0"/>
    <n v="0"/>
    <n v="0"/>
    <e v="#N/A"/>
    <e v="#N/A"/>
    <n v="0"/>
    <x v="0"/>
    <x v="0"/>
    <x v="0"/>
    <x v="0"/>
    <x v="0"/>
    <x v="0"/>
    <x v="0"/>
    <x v="0"/>
    <x v="0"/>
    <x v="0"/>
  </r>
  <r>
    <x v="0"/>
    <x v="10"/>
    <x v="24"/>
    <x v="86"/>
    <x v="4"/>
    <n v="0"/>
    <n v="0"/>
    <n v="0"/>
    <n v="0"/>
    <n v="15500"/>
    <n v="108500"/>
    <n v="0"/>
    <x v="0"/>
    <x v="0"/>
    <x v="0"/>
    <x v="0"/>
    <x v="0"/>
    <x v="0"/>
    <x v="0"/>
    <x v="0"/>
    <x v="0"/>
    <x v="0"/>
  </r>
  <r>
    <x v="0"/>
    <x v="10"/>
    <x v="24"/>
    <x v="165"/>
    <x v="4"/>
    <n v="0"/>
    <n v="0"/>
    <n v="0"/>
    <n v="0"/>
    <e v="#N/A"/>
    <e v="#N/A"/>
    <n v="0"/>
    <x v="0"/>
    <x v="0"/>
    <x v="0"/>
    <x v="0"/>
    <x v="0"/>
    <x v="0"/>
    <x v="0"/>
    <x v="0"/>
    <x v="0"/>
    <x v="0"/>
  </r>
  <r>
    <x v="0"/>
    <x v="10"/>
    <x v="24"/>
    <x v="185"/>
    <x v="4"/>
    <n v="0"/>
    <n v="0"/>
    <n v="0"/>
    <n v="0"/>
    <e v="#N/A"/>
    <e v="#N/A"/>
    <n v="0"/>
    <x v="0"/>
    <x v="0"/>
    <x v="0"/>
    <x v="0"/>
    <x v="0"/>
    <x v="0"/>
    <x v="0"/>
    <x v="0"/>
    <x v="0"/>
    <x v="0"/>
  </r>
  <r>
    <x v="0"/>
    <x v="10"/>
    <x v="24"/>
    <x v="178"/>
    <x v="4"/>
    <n v="0"/>
    <n v="0"/>
    <n v="0"/>
    <n v="0"/>
    <e v="#N/A"/>
    <e v="#N/A"/>
    <n v="0"/>
    <x v="0"/>
    <x v="0"/>
    <x v="0"/>
    <x v="0"/>
    <x v="0"/>
    <x v="0"/>
    <x v="0"/>
    <x v="0"/>
    <x v="0"/>
    <x v="0"/>
  </r>
  <r>
    <x v="0"/>
    <x v="10"/>
    <x v="26"/>
    <x v="87"/>
    <x v="4"/>
    <n v="0"/>
    <n v="0"/>
    <n v="0"/>
    <n v="0"/>
    <n v="4650"/>
    <n v="32550"/>
    <n v="0"/>
    <x v="0"/>
    <x v="0"/>
    <x v="0"/>
    <x v="0"/>
    <x v="0"/>
    <x v="0"/>
    <x v="0"/>
    <x v="0"/>
    <x v="0"/>
    <x v="0"/>
  </r>
  <r>
    <x v="0"/>
    <x v="10"/>
    <x v="26"/>
    <x v="88"/>
    <x v="4"/>
    <n v="0"/>
    <n v="0"/>
    <n v="0"/>
    <n v="0"/>
    <n v="4650"/>
    <n v="32550"/>
    <n v="0"/>
    <x v="0"/>
    <x v="0"/>
    <x v="0"/>
    <x v="0"/>
    <x v="0"/>
    <x v="0"/>
    <x v="0"/>
    <x v="0"/>
    <x v="0"/>
    <x v="0"/>
  </r>
  <r>
    <x v="0"/>
    <x v="10"/>
    <x v="27"/>
    <x v="89"/>
    <x v="4"/>
    <n v="0"/>
    <n v="0"/>
    <n v="0"/>
    <n v="0"/>
    <n v="6727"/>
    <n v="47089"/>
    <n v="0"/>
    <x v="0"/>
    <x v="0"/>
    <x v="0"/>
    <x v="0"/>
    <x v="0"/>
    <x v="0"/>
    <x v="0"/>
    <x v="0"/>
    <x v="0"/>
    <x v="0"/>
  </r>
  <r>
    <x v="0"/>
    <x v="10"/>
    <x v="27"/>
    <x v="90"/>
    <x v="4"/>
    <n v="0"/>
    <n v="0"/>
    <n v="0"/>
    <n v="0"/>
    <n v="6727"/>
    <n v="47089"/>
    <n v="0"/>
    <x v="0"/>
    <x v="0"/>
    <x v="0"/>
    <x v="0"/>
    <x v="0"/>
    <x v="0"/>
    <x v="0"/>
    <x v="0"/>
    <x v="0"/>
    <x v="0"/>
  </r>
  <r>
    <x v="0"/>
    <x v="10"/>
    <x v="27"/>
    <x v="91"/>
    <x v="4"/>
    <n v="0"/>
    <n v="0"/>
    <n v="0"/>
    <n v="0"/>
    <n v="6727"/>
    <n v="47089"/>
    <n v="0"/>
    <x v="0"/>
    <x v="0"/>
    <x v="0"/>
    <x v="0"/>
    <x v="0"/>
    <x v="0"/>
    <x v="0"/>
    <x v="0"/>
    <x v="0"/>
    <x v="0"/>
  </r>
  <r>
    <x v="0"/>
    <x v="10"/>
    <x v="28"/>
    <x v="92"/>
    <x v="4"/>
    <n v="0"/>
    <n v="23272.14"/>
    <n v="23272.14"/>
    <n v="1"/>
    <n v="0"/>
    <n v="0"/>
    <n v="0"/>
    <x v="0"/>
    <x v="0"/>
    <x v="0"/>
    <x v="0"/>
    <x v="0"/>
    <x v="0"/>
    <x v="0"/>
    <x v="0"/>
    <x v="0"/>
    <x v="0"/>
  </r>
  <r>
    <x v="0"/>
    <x v="10"/>
    <x v="36"/>
    <x v="186"/>
    <x v="4"/>
    <n v="0"/>
    <n v="0"/>
    <n v="0"/>
    <n v="0"/>
    <e v="#N/A"/>
    <e v="#N/A"/>
    <n v="0"/>
    <x v="0"/>
    <x v="0"/>
    <x v="0"/>
    <x v="0"/>
    <x v="0"/>
    <x v="0"/>
    <x v="0"/>
    <x v="0"/>
    <x v="0"/>
    <x v="0"/>
  </r>
  <r>
    <x v="0"/>
    <x v="10"/>
    <x v="29"/>
    <x v="93"/>
    <x v="4"/>
    <n v="29373.78"/>
    <n v="247682.1"/>
    <n v="277055.88"/>
    <n v="8"/>
    <n v="0"/>
    <n v="0"/>
    <n v="0"/>
    <x v="0"/>
    <x v="0"/>
    <x v="0"/>
    <x v="0"/>
    <x v="0"/>
    <x v="0"/>
    <x v="0"/>
    <x v="0"/>
    <x v="0"/>
    <x v="0"/>
  </r>
  <r>
    <x v="0"/>
    <x v="10"/>
    <x v="29"/>
    <x v="94"/>
    <x v="4"/>
    <n v="48761.599999999999"/>
    <n v="48254.99"/>
    <n v="97016.59"/>
    <n v="10"/>
    <n v="0"/>
    <n v="0"/>
    <n v="0"/>
    <x v="0"/>
    <x v="0"/>
    <x v="0"/>
    <x v="0"/>
    <x v="0"/>
    <x v="0"/>
    <x v="0"/>
    <x v="0"/>
    <x v="0"/>
    <x v="0"/>
  </r>
  <r>
    <x v="0"/>
    <x v="10"/>
    <x v="29"/>
    <x v="95"/>
    <x v="4"/>
    <n v="123095.3"/>
    <n v="250228.4"/>
    <n v="373323.7"/>
    <n v="9"/>
    <n v="0"/>
    <n v="0"/>
    <n v="0"/>
    <x v="0"/>
    <x v="0"/>
    <x v="0"/>
    <x v="0"/>
    <x v="0"/>
    <x v="0"/>
    <x v="0"/>
    <x v="0"/>
    <x v="0"/>
    <x v="0"/>
  </r>
  <r>
    <x v="0"/>
    <x v="10"/>
    <x v="29"/>
    <x v="124"/>
    <x v="4"/>
    <n v="0"/>
    <n v="9356.9"/>
    <n v="9356.9"/>
    <n v="1"/>
    <e v="#N/A"/>
    <e v="#N/A"/>
    <n v="0"/>
    <x v="0"/>
    <x v="0"/>
    <x v="0"/>
    <x v="0"/>
    <x v="0"/>
    <x v="0"/>
    <x v="0"/>
    <x v="0"/>
    <x v="0"/>
    <x v="0"/>
  </r>
  <r>
    <x v="0"/>
    <x v="10"/>
    <x v="29"/>
    <x v="96"/>
    <x v="4"/>
    <n v="18271.39"/>
    <n v="81928.33"/>
    <n v="100199.72"/>
    <n v="3"/>
    <n v="0"/>
    <n v="0"/>
    <n v="0"/>
    <x v="0"/>
    <x v="0"/>
    <x v="0"/>
    <x v="0"/>
    <x v="0"/>
    <x v="0"/>
    <x v="0"/>
    <x v="0"/>
    <x v="0"/>
    <x v="0"/>
  </r>
  <r>
    <x v="0"/>
    <x v="10"/>
    <x v="29"/>
    <x v="97"/>
    <x v="4"/>
    <n v="0"/>
    <n v="0"/>
    <n v="0"/>
    <n v="0"/>
    <n v="17577"/>
    <n v="175770"/>
    <n v="0"/>
    <x v="0"/>
    <x v="0"/>
    <x v="0"/>
    <x v="0"/>
    <x v="0"/>
    <x v="0"/>
    <x v="0"/>
    <x v="0"/>
    <x v="0"/>
    <x v="0"/>
  </r>
  <r>
    <x v="0"/>
    <x v="10"/>
    <x v="30"/>
    <x v="99"/>
    <x v="4"/>
    <n v="0"/>
    <n v="0"/>
    <n v="0"/>
    <n v="0"/>
    <n v="16027"/>
    <n v="112189"/>
    <n v="0"/>
    <x v="0"/>
    <x v="0"/>
    <x v="0"/>
    <x v="0"/>
    <x v="0"/>
    <x v="0"/>
    <x v="0"/>
    <x v="0"/>
    <x v="0"/>
    <x v="0"/>
  </r>
  <r>
    <x v="0"/>
    <x v="10"/>
    <x v="30"/>
    <x v="100"/>
    <x v="4"/>
    <n v="0"/>
    <n v="0"/>
    <n v="0"/>
    <n v="0"/>
    <n v="14477"/>
    <n v="101339"/>
    <n v="0"/>
    <x v="0"/>
    <x v="0"/>
    <x v="0"/>
    <x v="0"/>
    <x v="0"/>
    <x v="0"/>
    <x v="0"/>
    <x v="0"/>
    <x v="0"/>
    <x v="0"/>
  </r>
  <r>
    <x v="0"/>
    <x v="10"/>
    <x v="30"/>
    <x v="101"/>
    <x v="4"/>
    <n v="0"/>
    <n v="0"/>
    <n v="0"/>
    <n v="0"/>
    <n v="10323"/>
    <n v="72261"/>
    <n v="0"/>
    <x v="0"/>
    <x v="0"/>
    <x v="0"/>
    <x v="0"/>
    <x v="0"/>
    <x v="0"/>
    <x v="0"/>
    <x v="0"/>
    <x v="0"/>
    <x v="0"/>
  </r>
  <r>
    <x v="0"/>
    <x v="10"/>
    <x v="30"/>
    <x v="102"/>
    <x v="4"/>
    <n v="10570.6"/>
    <n v="31922.400000000001"/>
    <n v="42493"/>
    <n v="7"/>
    <n v="0"/>
    <n v="0"/>
    <n v="0"/>
    <x v="0"/>
    <x v="0"/>
    <x v="0"/>
    <x v="0"/>
    <x v="0"/>
    <x v="0"/>
    <x v="0"/>
    <x v="0"/>
    <x v="0"/>
    <x v="0"/>
  </r>
  <r>
    <x v="0"/>
    <x v="10"/>
    <x v="30"/>
    <x v="103"/>
    <x v="4"/>
    <n v="0"/>
    <n v="0"/>
    <n v="0"/>
    <n v="0"/>
    <n v="0"/>
    <n v="0"/>
    <n v="0"/>
    <x v="0"/>
    <x v="0"/>
    <x v="0"/>
    <x v="0"/>
    <x v="0"/>
    <x v="0"/>
    <x v="0"/>
    <x v="0"/>
    <x v="0"/>
    <x v="0"/>
  </r>
  <r>
    <x v="0"/>
    <x v="10"/>
    <x v="30"/>
    <x v="105"/>
    <x v="4"/>
    <n v="0"/>
    <n v="0"/>
    <n v="0"/>
    <n v="0"/>
    <n v="0"/>
    <n v="0"/>
    <n v="0"/>
    <x v="0"/>
    <x v="0"/>
    <x v="0"/>
    <x v="0"/>
    <x v="0"/>
    <x v="0"/>
    <x v="0"/>
    <x v="0"/>
    <x v="0"/>
    <x v="0"/>
  </r>
  <r>
    <x v="0"/>
    <x v="10"/>
    <x v="30"/>
    <x v="106"/>
    <x v="4"/>
    <n v="0"/>
    <n v="0"/>
    <n v="0"/>
    <n v="0"/>
    <n v="17050"/>
    <n v="119350"/>
    <n v="0"/>
    <x v="0"/>
    <x v="0"/>
    <x v="0"/>
    <x v="0"/>
    <x v="0"/>
    <x v="0"/>
    <x v="0"/>
    <x v="0"/>
    <x v="0"/>
    <x v="0"/>
  </r>
  <r>
    <x v="0"/>
    <x v="10"/>
    <x v="30"/>
    <x v="171"/>
    <x v="4"/>
    <n v="0"/>
    <n v="0"/>
    <n v="0"/>
    <n v="0"/>
    <e v="#N/A"/>
    <e v="#N/A"/>
    <n v="0"/>
    <x v="0"/>
    <x v="0"/>
    <x v="0"/>
    <x v="0"/>
    <x v="0"/>
    <x v="0"/>
    <x v="0"/>
    <x v="0"/>
    <x v="0"/>
    <x v="0"/>
  </r>
  <r>
    <x v="0"/>
    <x v="10"/>
    <x v="31"/>
    <x v="107"/>
    <x v="4"/>
    <n v="92734"/>
    <n v="61839.38"/>
    <n v="154573.38"/>
    <n v="32"/>
    <n v="0"/>
    <n v="0"/>
    <n v="0"/>
    <x v="0"/>
    <x v="0"/>
    <x v="0"/>
    <x v="0"/>
    <x v="0"/>
    <x v="0"/>
    <x v="0"/>
    <x v="0"/>
    <x v="0"/>
    <x v="0"/>
  </r>
  <r>
    <x v="0"/>
    <x v="10"/>
    <x v="31"/>
    <x v="108"/>
    <x v="4"/>
    <n v="4118.7"/>
    <n v="26251.03"/>
    <n v="30369.73"/>
    <n v="3"/>
    <n v="0"/>
    <n v="0"/>
    <n v="0"/>
    <x v="0"/>
    <x v="0"/>
    <x v="0"/>
    <x v="0"/>
    <x v="0"/>
    <x v="0"/>
    <x v="0"/>
    <x v="0"/>
    <x v="0"/>
    <x v="0"/>
  </r>
  <r>
    <x v="0"/>
    <x v="10"/>
    <x v="31"/>
    <x v="109"/>
    <x v="4"/>
    <n v="109129.7"/>
    <n v="221360.8"/>
    <n v="330490.5"/>
    <n v="46"/>
    <n v="0"/>
    <n v="0"/>
    <n v="0"/>
    <x v="0"/>
    <x v="0"/>
    <x v="0"/>
    <x v="0"/>
    <x v="0"/>
    <x v="0"/>
    <x v="0"/>
    <x v="0"/>
    <x v="0"/>
    <x v="0"/>
  </r>
  <r>
    <x v="0"/>
    <x v="10"/>
    <x v="31"/>
    <x v="110"/>
    <x v="4"/>
    <n v="132184.70000000001"/>
    <n v="117163.7"/>
    <n v="249348.40000000002"/>
    <n v="34"/>
    <n v="0"/>
    <n v="0"/>
    <n v="0"/>
    <x v="0"/>
    <x v="0"/>
    <x v="0"/>
    <x v="0"/>
    <x v="0"/>
    <x v="0"/>
    <x v="0"/>
    <x v="0"/>
    <x v="0"/>
    <x v="0"/>
  </r>
  <r>
    <x v="0"/>
    <x v="10"/>
    <x v="31"/>
    <x v="111"/>
    <x v="4"/>
    <n v="15672"/>
    <n v="25575.37"/>
    <n v="41247.369999999995"/>
    <n v="9"/>
    <n v="0"/>
    <n v="0"/>
    <n v="0"/>
    <x v="0"/>
    <x v="0"/>
    <x v="0"/>
    <x v="0"/>
    <x v="0"/>
    <x v="0"/>
    <x v="0"/>
    <x v="0"/>
    <x v="0"/>
    <x v="0"/>
  </r>
  <r>
    <x v="0"/>
    <x v="10"/>
    <x v="31"/>
    <x v="128"/>
    <x v="4"/>
    <n v="0"/>
    <n v="0"/>
    <n v="0"/>
    <n v="0"/>
    <e v="#N/A"/>
    <e v="#N/A"/>
    <n v="0"/>
    <x v="0"/>
    <x v="0"/>
    <x v="0"/>
    <x v="0"/>
    <x v="0"/>
    <x v="0"/>
    <x v="0"/>
    <x v="0"/>
    <x v="0"/>
    <x v="0"/>
  </r>
  <r>
    <x v="0"/>
    <x v="10"/>
    <x v="31"/>
    <x v="112"/>
    <x v="4"/>
    <n v="0"/>
    <n v="0"/>
    <n v="0"/>
    <n v="0"/>
    <n v="13950"/>
    <n v="139500"/>
    <n v="0"/>
    <x v="0"/>
    <x v="0"/>
    <x v="0"/>
    <x v="0"/>
    <x v="0"/>
    <x v="0"/>
    <x v="0"/>
    <x v="0"/>
    <x v="0"/>
    <x v="0"/>
  </r>
  <r>
    <x v="0"/>
    <x v="10"/>
    <x v="32"/>
    <x v="113"/>
    <x v="4"/>
    <n v="19320"/>
    <n v="23674.27"/>
    <n v="42994.270000000004"/>
    <n v="5"/>
    <n v="5177"/>
    <n v="36239"/>
    <n v="8.3000000000000007"/>
    <x v="0"/>
    <x v="0"/>
    <x v="0"/>
    <x v="0"/>
    <x v="0"/>
    <x v="0"/>
    <x v="0"/>
    <x v="0"/>
    <x v="0"/>
    <x v="0"/>
  </r>
  <r>
    <x v="0"/>
    <x v="10"/>
    <x v="32"/>
    <x v="114"/>
    <x v="4"/>
    <n v="0"/>
    <n v="0"/>
    <n v="0"/>
    <n v="0"/>
    <n v="31000"/>
    <n v="217000"/>
    <n v="0"/>
    <x v="0"/>
    <x v="0"/>
    <x v="0"/>
    <x v="0"/>
    <x v="0"/>
    <x v="0"/>
    <x v="0"/>
    <x v="0"/>
    <x v="0"/>
    <x v="0"/>
  </r>
  <r>
    <x v="0"/>
    <x v="10"/>
    <x v="32"/>
    <x v="115"/>
    <x v="4"/>
    <n v="2000"/>
    <n v="33124.339999999997"/>
    <n v="35124.339999999997"/>
    <n v="4"/>
    <n v="0"/>
    <n v="0"/>
    <n v="0"/>
    <x v="0"/>
    <x v="0"/>
    <x v="0"/>
    <x v="0"/>
    <x v="0"/>
    <x v="0"/>
    <x v="0"/>
    <x v="0"/>
    <x v="0"/>
    <x v="0"/>
  </r>
  <r>
    <x v="0"/>
    <x v="10"/>
    <x v="32"/>
    <x v="116"/>
    <x v="4"/>
    <n v="0"/>
    <n v="36213.39"/>
    <n v="36213.39"/>
    <n v="3"/>
    <n v="0"/>
    <n v="0"/>
    <n v="0"/>
    <x v="0"/>
    <x v="0"/>
    <x v="0"/>
    <x v="0"/>
    <x v="0"/>
    <x v="0"/>
    <x v="0"/>
    <x v="0"/>
    <x v="0"/>
    <x v="0"/>
  </r>
  <r>
    <x v="0"/>
    <x v="10"/>
    <x v="33"/>
    <x v="117"/>
    <x v="4"/>
    <n v="0"/>
    <n v="0"/>
    <n v="0"/>
    <n v="0"/>
    <n v="0"/>
    <n v="0"/>
    <n v="0"/>
    <x v="0"/>
    <x v="0"/>
    <x v="0"/>
    <x v="0"/>
    <x v="0"/>
    <x v="0"/>
    <x v="0"/>
    <x v="0"/>
    <x v="0"/>
    <x v="0"/>
  </r>
  <r>
    <x v="0"/>
    <x v="10"/>
    <x v="33"/>
    <x v="118"/>
    <x v="4"/>
    <n v="0"/>
    <n v="0"/>
    <n v="0"/>
    <n v="0"/>
    <n v="0"/>
    <n v="0"/>
    <n v="0"/>
    <x v="0"/>
    <x v="0"/>
    <x v="0"/>
    <x v="0"/>
    <x v="0"/>
    <x v="0"/>
    <x v="0"/>
    <x v="0"/>
    <x v="0"/>
    <x v="0"/>
  </r>
  <r>
    <x v="0"/>
    <x v="10"/>
    <x v="33"/>
    <x v="143"/>
    <x v="4"/>
    <n v="0"/>
    <n v="0"/>
    <n v="0"/>
    <n v="0"/>
    <e v="#N/A"/>
    <e v="#N/A"/>
    <n v="0"/>
    <x v="0"/>
    <x v="0"/>
    <x v="0"/>
    <x v="0"/>
    <x v="0"/>
    <x v="0"/>
    <x v="0"/>
    <x v="0"/>
    <x v="0"/>
    <x v="0"/>
  </r>
  <r>
    <x v="0"/>
    <x v="10"/>
    <x v="0"/>
    <x v="0"/>
    <x v="5"/>
    <n v="45423.039999999994"/>
    <n v="46933"/>
    <n v="92356.04"/>
    <n v="97"/>
    <n v="24475"/>
    <n v="171325"/>
    <n v="3.77"/>
    <x v="0"/>
    <x v="0"/>
    <x v="0"/>
    <x v="0"/>
    <x v="0"/>
    <x v="0"/>
    <x v="0"/>
    <x v="0"/>
    <x v="0"/>
    <x v="0"/>
  </r>
  <r>
    <x v="0"/>
    <x v="10"/>
    <x v="0"/>
    <x v="1"/>
    <x v="5"/>
    <n v="36919.869999999995"/>
    <n v="31943.12000000001"/>
    <n v="68862.990000000005"/>
    <n v="250"/>
    <n v="24383"/>
    <n v="170681"/>
    <n v="2.82"/>
    <x v="0"/>
    <x v="0"/>
    <x v="0"/>
    <x v="0"/>
    <x v="0"/>
    <x v="0"/>
    <x v="0"/>
    <x v="0"/>
    <x v="0"/>
    <x v="0"/>
  </r>
  <r>
    <x v="0"/>
    <x v="10"/>
    <x v="0"/>
    <x v="172"/>
    <x v="5"/>
    <n v="155.30000000000001"/>
    <n v="273.7"/>
    <n v="429"/>
    <n v="6"/>
    <e v="#N/A"/>
    <e v="#N/A"/>
    <n v="0"/>
    <x v="0"/>
    <x v="0"/>
    <x v="0"/>
    <x v="0"/>
    <x v="0"/>
    <x v="0"/>
    <x v="0"/>
    <x v="0"/>
    <x v="0"/>
    <x v="0"/>
  </r>
  <r>
    <x v="0"/>
    <x v="10"/>
    <x v="0"/>
    <x v="4"/>
    <x v="5"/>
    <n v="63337.38"/>
    <n v="89991.76999999999"/>
    <n v="153329.15"/>
    <n v="327"/>
    <n v="8437"/>
    <n v="59059"/>
    <n v="18.170000000000002"/>
    <x v="0"/>
    <x v="0"/>
    <x v="0"/>
    <x v="0"/>
    <x v="0"/>
    <x v="0"/>
    <x v="0"/>
    <x v="0"/>
    <x v="0"/>
    <x v="0"/>
  </r>
  <r>
    <x v="0"/>
    <x v="10"/>
    <x v="0"/>
    <x v="7"/>
    <x v="5"/>
    <n v="53921.43"/>
    <n v="35986.480000000003"/>
    <n v="89907.91"/>
    <n v="246"/>
    <n v="5821"/>
    <n v="40747"/>
    <n v="15.45"/>
    <x v="0"/>
    <x v="0"/>
    <x v="0"/>
    <x v="0"/>
    <x v="0"/>
    <x v="0"/>
    <x v="0"/>
    <x v="0"/>
    <x v="0"/>
    <x v="0"/>
  </r>
  <r>
    <x v="0"/>
    <x v="10"/>
    <x v="0"/>
    <x v="8"/>
    <x v="5"/>
    <n v="71764.290000000008"/>
    <n v="77058.679999999993"/>
    <n v="148822.97"/>
    <n v="327"/>
    <n v="0"/>
    <n v="0"/>
    <n v="0"/>
    <x v="0"/>
    <x v="0"/>
    <x v="0"/>
    <x v="0"/>
    <x v="0"/>
    <x v="0"/>
    <x v="0"/>
    <x v="0"/>
    <x v="0"/>
    <x v="0"/>
  </r>
  <r>
    <x v="0"/>
    <x v="10"/>
    <x v="0"/>
    <x v="119"/>
    <x v="5"/>
    <n v="8877.86"/>
    <n v="42311.11"/>
    <n v="51188.97"/>
    <n v="106"/>
    <e v="#N/A"/>
    <e v="#N/A"/>
    <n v="0"/>
    <x v="0"/>
    <x v="0"/>
    <x v="0"/>
    <x v="0"/>
    <x v="0"/>
    <x v="0"/>
    <x v="0"/>
    <x v="0"/>
    <x v="0"/>
    <x v="0"/>
  </r>
  <r>
    <x v="0"/>
    <x v="10"/>
    <x v="0"/>
    <x v="134"/>
    <x v="5"/>
    <n v="44641.69"/>
    <n v="63120.36"/>
    <n v="107762.05"/>
    <n v="287"/>
    <e v="#N/A"/>
    <e v="#N/A"/>
    <n v="0"/>
    <x v="0"/>
    <x v="0"/>
    <x v="0"/>
    <x v="0"/>
    <x v="0"/>
    <x v="0"/>
    <x v="0"/>
    <x v="0"/>
    <x v="0"/>
    <x v="0"/>
  </r>
  <r>
    <x v="0"/>
    <x v="10"/>
    <x v="0"/>
    <x v="135"/>
    <x v="5"/>
    <n v="65017.59"/>
    <n v="44030.19"/>
    <n v="109047.78"/>
    <n v="320"/>
    <e v="#N/A"/>
    <e v="#N/A"/>
    <n v="0"/>
    <x v="0"/>
    <x v="0"/>
    <x v="0"/>
    <x v="0"/>
    <x v="0"/>
    <x v="0"/>
    <x v="0"/>
    <x v="0"/>
    <x v="0"/>
    <x v="0"/>
  </r>
  <r>
    <x v="0"/>
    <x v="10"/>
    <x v="0"/>
    <x v="144"/>
    <x v="5"/>
    <n v="54370.879999999997"/>
    <n v="51268.62"/>
    <n v="105639.5"/>
    <n v="342"/>
    <e v="#N/A"/>
    <e v="#N/A"/>
    <n v="0"/>
    <x v="0"/>
    <x v="0"/>
    <x v="0"/>
    <x v="0"/>
    <x v="0"/>
    <x v="0"/>
    <x v="0"/>
    <x v="0"/>
    <x v="0"/>
    <x v="0"/>
  </r>
  <r>
    <x v="0"/>
    <x v="10"/>
    <x v="0"/>
    <x v="173"/>
    <x v="5"/>
    <n v="63581.130000000005"/>
    <n v="48271.619999999995"/>
    <n v="111852.75"/>
    <n v="333"/>
    <e v="#N/A"/>
    <e v="#N/A"/>
    <n v="0"/>
    <x v="0"/>
    <x v="0"/>
    <x v="0"/>
    <x v="0"/>
    <x v="0"/>
    <x v="0"/>
    <x v="0"/>
    <x v="0"/>
    <x v="0"/>
    <x v="0"/>
  </r>
  <r>
    <x v="0"/>
    <x v="10"/>
    <x v="0"/>
    <x v="179"/>
    <x v="5"/>
    <n v="17920.52"/>
    <n v="18778.999999999996"/>
    <n v="36699.519999999997"/>
    <n v="62"/>
    <e v="#N/A"/>
    <e v="#N/A"/>
    <n v="0"/>
    <x v="0"/>
    <x v="0"/>
    <x v="0"/>
    <x v="0"/>
    <x v="0"/>
    <x v="0"/>
    <x v="0"/>
    <x v="0"/>
    <x v="0"/>
    <x v="0"/>
  </r>
  <r>
    <x v="0"/>
    <x v="10"/>
    <x v="1"/>
    <x v="9"/>
    <x v="5"/>
    <n v="188365.86999999997"/>
    <n v="1487159.4000000001"/>
    <n v="1675525.27"/>
    <n v="1232"/>
    <n v="0"/>
    <n v="0"/>
    <n v="0"/>
    <x v="0"/>
    <x v="0"/>
    <x v="0"/>
    <x v="0"/>
    <x v="0"/>
    <x v="0"/>
    <x v="0"/>
    <x v="0"/>
    <x v="0"/>
    <x v="0"/>
  </r>
  <r>
    <x v="0"/>
    <x v="10"/>
    <x v="1"/>
    <x v="10"/>
    <x v="5"/>
    <n v="65248.71"/>
    <n v="1272569.8"/>
    <n v="1337818.51"/>
    <n v="741"/>
    <n v="44423"/>
    <n v="310961"/>
    <n v="30.12"/>
    <x v="0"/>
    <x v="0"/>
    <x v="0"/>
    <x v="0"/>
    <x v="0"/>
    <x v="0"/>
    <x v="0"/>
    <x v="0"/>
    <x v="0"/>
    <x v="0"/>
  </r>
  <r>
    <x v="0"/>
    <x v="10"/>
    <x v="1"/>
    <x v="11"/>
    <x v="5"/>
    <n v="10623.3"/>
    <n v="8330.7999999999993"/>
    <n v="18954.099999999999"/>
    <n v="23"/>
    <n v="31000"/>
    <n v="217000"/>
    <n v="0.61"/>
    <x v="0"/>
    <x v="0"/>
    <x v="0"/>
    <x v="0"/>
    <x v="0"/>
    <x v="0"/>
    <x v="0"/>
    <x v="0"/>
    <x v="0"/>
    <x v="0"/>
  </r>
  <r>
    <x v="0"/>
    <x v="10"/>
    <x v="1"/>
    <x v="12"/>
    <x v="5"/>
    <n v="48667.91"/>
    <n v="39032.099999999991"/>
    <n v="87700.01"/>
    <n v="157"/>
    <n v="0"/>
    <n v="0"/>
    <n v="0"/>
    <x v="0"/>
    <x v="0"/>
    <x v="0"/>
    <x v="0"/>
    <x v="0"/>
    <x v="0"/>
    <x v="0"/>
    <x v="0"/>
    <x v="0"/>
    <x v="0"/>
  </r>
  <r>
    <x v="0"/>
    <x v="10"/>
    <x v="1"/>
    <x v="13"/>
    <x v="5"/>
    <n v="9086.7200000000012"/>
    <n v="1760641.11"/>
    <n v="1769727.83"/>
    <n v="0"/>
    <n v="0"/>
    <n v="0"/>
    <n v="0"/>
    <x v="0"/>
    <x v="0"/>
    <x v="0"/>
    <x v="0"/>
    <x v="0"/>
    <x v="0"/>
    <x v="0"/>
    <x v="0"/>
    <x v="0"/>
    <x v="0"/>
  </r>
  <r>
    <x v="0"/>
    <x v="10"/>
    <x v="1"/>
    <x v="14"/>
    <x v="5"/>
    <n v="34923.520000000004"/>
    <n v="103077.99999999999"/>
    <n v="138001.51999999999"/>
    <n v="414"/>
    <n v="29977"/>
    <n v="209839"/>
    <n v="4.5999999999999996"/>
    <x v="0"/>
    <x v="0"/>
    <x v="0"/>
    <x v="0"/>
    <x v="0"/>
    <x v="0"/>
    <x v="0"/>
    <x v="0"/>
    <x v="0"/>
    <x v="0"/>
  </r>
  <r>
    <x v="0"/>
    <x v="10"/>
    <x v="1"/>
    <x v="15"/>
    <x v="5"/>
    <n v="4929.82"/>
    <n v="5882.08"/>
    <n v="10811.9"/>
    <n v="28"/>
    <n v="0"/>
    <n v="0"/>
    <n v="0"/>
    <x v="0"/>
    <x v="0"/>
    <x v="0"/>
    <x v="0"/>
    <x v="0"/>
    <x v="0"/>
    <x v="0"/>
    <x v="0"/>
    <x v="0"/>
    <x v="0"/>
  </r>
  <r>
    <x v="0"/>
    <x v="10"/>
    <x v="1"/>
    <x v="146"/>
    <x v="5"/>
    <n v="7937.33"/>
    <n v="8755.8000000000011"/>
    <n v="16693.13"/>
    <n v="21"/>
    <e v="#N/A"/>
    <e v="#N/A"/>
    <n v="0"/>
    <x v="0"/>
    <x v="0"/>
    <x v="0"/>
    <x v="0"/>
    <x v="0"/>
    <x v="0"/>
    <x v="0"/>
    <x v="0"/>
    <x v="0"/>
    <x v="0"/>
  </r>
  <r>
    <x v="0"/>
    <x v="10"/>
    <x v="1"/>
    <x v="168"/>
    <x v="5"/>
    <n v="2617.3900000000003"/>
    <n v="1414.4599999999996"/>
    <n v="4031.85"/>
    <n v="28"/>
    <e v="#N/A"/>
    <e v="#N/A"/>
    <n v="0"/>
    <x v="0"/>
    <x v="0"/>
    <x v="0"/>
    <x v="0"/>
    <x v="0"/>
    <x v="0"/>
    <x v="0"/>
    <x v="0"/>
    <x v="0"/>
    <x v="0"/>
  </r>
  <r>
    <x v="0"/>
    <x v="10"/>
    <x v="1"/>
    <x v="174"/>
    <x v="5"/>
    <n v="2086.6"/>
    <n v="691.20000000000027"/>
    <n v="2777.8"/>
    <n v="6"/>
    <e v="#N/A"/>
    <e v="#N/A"/>
    <n v="0"/>
    <x v="0"/>
    <x v="0"/>
    <x v="0"/>
    <x v="0"/>
    <x v="0"/>
    <x v="0"/>
    <x v="0"/>
    <x v="0"/>
    <x v="0"/>
    <x v="0"/>
  </r>
  <r>
    <x v="0"/>
    <x v="10"/>
    <x v="2"/>
    <x v="16"/>
    <x v="5"/>
    <n v="29750.28"/>
    <n v="37285.660000000003"/>
    <n v="67035.94"/>
    <n v="71"/>
    <n v="43400"/>
    <n v="303800"/>
    <n v="1.54"/>
    <x v="0"/>
    <x v="0"/>
    <x v="0"/>
    <x v="0"/>
    <x v="0"/>
    <x v="0"/>
    <x v="0"/>
    <x v="0"/>
    <x v="0"/>
    <x v="0"/>
  </r>
  <r>
    <x v="0"/>
    <x v="10"/>
    <x v="2"/>
    <x v="17"/>
    <x v="5"/>
    <n v="137622.78000000003"/>
    <n v="343505.33999999997"/>
    <n v="481128.12"/>
    <n v="604"/>
    <n v="39277"/>
    <n v="274939"/>
    <n v="12.25"/>
    <x v="0"/>
    <x v="0"/>
    <x v="0"/>
    <x v="0"/>
    <x v="0"/>
    <x v="0"/>
    <x v="0"/>
    <x v="0"/>
    <x v="0"/>
    <x v="0"/>
  </r>
  <r>
    <x v="0"/>
    <x v="10"/>
    <x v="2"/>
    <x v="18"/>
    <x v="5"/>
    <n v="124414.61"/>
    <n v="175015.27000000002"/>
    <n v="299429.88"/>
    <n v="395"/>
    <n v="0"/>
    <n v="0"/>
    <n v="0"/>
    <x v="0"/>
    <x v="0"/>
    <x v="0"/>
    <x v="0"/>
    <x v="0"/>
    <x v="0"/>
    <x v="0"/>
    <x v="0"/>
    <x v="0"/>
    <x v="0"/>
  </r>
  <r>
    <x v="0"/>
    <x v="10"/>
    <x v="2"/>
    <x v="180"/>
    <x v="5"/>
    <n v="78393.209999999992"/>
    <n v="107128.28"/>
    <n v="185521.49"/>
    <n v="234"/>
    <e v="#N/A"/>
    <e v="#N/A"/>
    <n v="0"/>
    <x v="0"/>
    <x v="0"/>
    <x v="0"/>
    <x v="0"/>
    <x v="0"/>
    <x v="0"/>
    <x v="0"/>
    <x v="0"/>
    <x v="0"/>
    <x v="0"/>
  </r>
  <r>
    <x v="0"/>
    <x v="10"/>
    <x v="3"/>
    <x v="19"/>
    <x v="5"/>
    <n v="23534.579999999998"/>
    <n v="23116.81"/>
    <n v="46651.39"/>
    <n v="103"/>
    <n v="31000"/>
    <n v="310000"/>
    <n v="1.5"/>
    <x v="0"/>
    <x v="0"/>
    <x v="0"/>
    <x v="0"/>
    <x v="0"/>
    <x v="0"/>
    <x v="0"/>
    <x v="0"/>
    <x v="0"/>
    <x v="0"/>
  </r>
  <r>
    <x v="0"/>
    <x v="10"/>
    <x v="3"/>
    <x v="20"/>
    <x v="5"/>
    <n v="91098.44"/>
    <n v="15606.149999999994"/>
    <n v="106704.59"/>
    <n v="138"/>
    <n v="0"/>
    <n v="0"/>
    <n v="0"/>
    <x v="0"/>
    <x v="0"/>
    <x v="0"/>
    <x v="0"/>
    <x v="0"/>
    <x v="0"/>
    <x v="0"/>
    <x v="0"/>
    <x v="0"/>
    <x v="0"/>
  </r>
  <r>
    <x v="0"/>
    <x v="10"/>
    <x v="3"/>
    <x v="21"/>
    <x v="5"/>
    <n v="224818.62"/>
    <n v="366945.72"/>
    <n v="591764.34"/>
    <n v="440"/>
    <n v="62000"/>
    <n v="620000"/>
    <n v="9.5399999999999991"/>
    <x v="0"/>
    <x v="0"/>
    <x v="0"/>
    <x v="0"/>
    <x v="0"/>
    <x v="0"/>
    <x v="0"/>
    <x v="0"/>
    <x v="0"/>
    <x v="0"/>
  </r>
  <r>
    <x v="0"/>
    <x v="10"/>
    <x v="3"/>
    <x v="147"/>
    <x v="5"/>
    <n v="6400"/>
    <n v="112965.77"/>
    <n v="119365.77"/>
    <n v="0"/>
    <e v="#N/A"/>
    <e v="#N/A"/>
    <n v="0"/>
    <x v="0"/>
    <x v="0"/>
    <x v="0"/>
    <x v="0"/>
    <x v="0"/>
    <x v="0"/>
    <x v="0"/>
    <x v="0"/>
    <x v="0"/>
    <x v="0"/>
  </r>
  <r>
    <x v="0"/>
    <x v="10"/>
    <x v="3"/>
    <x v="181"/>
    <x v="5"/>
    <n v="90.78"/>
    <n v="817.02"/>
    <n v="907.8"/>
    <n v="1"/>
    <e v="#N/A"/>
    <e v="#N/A"/>
    <n v="0"/>
    <x v="0"/>
    <x v="0"/>
    <x v="0"/>
    <x v="0"/>
    <x v="0"/>
    <x v="0"/>
    <x v="0"/>
    <x v="0"/>
    <x v="0"/>
    <x v="0"/>
  </r>
  <r>
    <x v="0"/>
    <x v="10"/>
    <x v="4"/>
    <x v="23"/>
    <x v="5"/>
    <n v="946"/>
    <n v="43650.01"/>
    <n v="44596.01"/>
    <n v="25"/>
    <n v="12710"/>
    <n v="88970"/>
    <n v="3.51"/>
    <x v="0"/>
    <x v="0"/>
    <x v="0"/>
    <x v="0"/>
    <x v="0"/>
    <x v="0"/>
    <x v="0"/>
    <x v="0"/>
    <x v="0"/>
    <x v="0"/>
  </r>
  <r>
    <x v="0"/>
    <x v="10"/>
    <x v="4"/>
    <x v="24"/>
    <x v="5"/>
    <n v="455.5"/>
    <n v="22029.599999999999"/>
    <n v="22485.1"/>
    <n v="23"/>
    <n v="11377"/>
    <n v="79639"/>
    <n v="1.98"/>
    <x v="0"/>
    <x v="0"/>
    <x v="0"/>
    <x v="0"/>
    <x v="0"/>
    <x v="0"/>
    <x v="0"/>
    <x v="0"/>
    <x v="0"/>
    <x v="0"/>
  </r>
  <r>
    <x v="0"/>
    <x v="10"/>
    <x v="4"/>
    <x v="154"/>
    <x v="5"/>
    <n v="420"/>
    <n v="20816.48"/>
    <n v="21236.48"/>
    <n v="25"/>
    <e v="#N/A"/>
    <e v="#N/A"/>
    <n v="0"/>
    <x v="0"/>
    <x v="0"/>
    <x v="0"/>
    <x v="0"/>
    <x v="0"/>
    <x v="0"/>
    <x v="0"/>
    <x v="0"/>
    <x v="0"/>
    <x v="0"/>
  </r>
  <r>
    <x v="0"/>
    <x v="10"/>
    <x v="4"/>
    <x v="155"/>
    <x v="5"/>
    <n v="10"/>
    <n v="8644.56"/>
    <n v="8654.56"/>
    <n v="12"/>
    <e v="#N/A"/>
    <e v="#N/A"/>
    <n v="0"/>
    <x v="0"/>
    <x v="0"/>
    <x v="0"/>
    <x v="0"/>
    <x v="0"/>
    <x v="0"/>
    <x v="0"/>
    <x v="0"/>
    <x v="0"/>
    <x v="0"/>
  </r>
  <r>
    <x v="0"/>
    <x v="10"/>
    <x v="4"/>
    <x v="120"/>
    <x v="5"/>
    <n v="1005"/>
    <n v="2152.9"/>
    <n v="3157.9"/>
    <n v="13"/>
    <e v="#N/A"/>
    <e v="#N/A"/>
    <n v="0"/>
    <x v="0"/>
    <x v="0"/>
    <x v="0"/>
    <x v="0"/>
    <x v="0"/>
    <x v="0"/>
    <x v="0"/>
    <x v="0"/>
    <x v="0"/>
    <x v="0"/>
  </r>
  <r>
    <x v="0"/>
    <x v="10"/>
    <x v="4"/>
    <x v="148"/>
    <x v="5"/>
    <n v="0"/>
    <n v="3288.3"/>
    <n v="3288.3"/>
    <n v="2"/>
    <e v="#N/A"/>
    <e v="#N/A"/>
    <n v="0"/>
    <x v="0"/>
    <x v="0"/>
    <x v="0"/>
    <x v="0"/>
    <x v="0"/>
    <x v="0"/>
    <x v="0"/>
    <x v="0"/>
    <x v="0"/>
    <x v="0"/>
  </r>
  <r>
    <x v="0"/>
    <x v="10"/>
    <x v="4"/>
    <x v="136"/>
    <x v="5"/>
    <n v="0"/>
    <n v="5915.46"/>
    <n v="5915.46"/>
    <n v="4"/>
    <e v="#N/A"/>
    <e v="#N/A"/>
    <n v="0"/>
    <x v="0"/>
    <x v="0"/>
    <x v="0"/>
    <x v="0"/>
    <x v="0"/>
    <x v="0"/>
    <x v="0"/>
    <x v="0"/>
    <x v="0"/>
    <x v="0"/>
  </r>
  <r>
    <x v="0"/>
    <x v="10"/>
    <x v="4"/>
    <x v="156"/>
    <x v="5"/>
    <n v="80"/>
    <n v="6378.16"/>
    <n v="6458.16"/>
    <n v="10"/>
    <e v="#N/A"/>
    <e v="#N/A"/>
    <n v="0"/>
    <x v="0"/>
    <x v="0"/>
    <x v="0"/>
    <x v="0"/>
    <x v="0"/>
    <x v="0"/>
    <x v="0"/>
    <x v="0"/>
    <x v="0"/>
    <x v="0"/>
  </r>
  <r>
    <x v="0"/>
    <x v="10"/>
    <x v="4"/>
    <x v="157"/>
    <x v="5"/>
    <n v="70"/>
    <n v="2971.2"/>
    <n v="3041.2"/>
    <n v="2"/>
    <e v="#N/A"/>
    <e v="#N/A"/>
    <n v="0"/>
    <x v="0"/>
    <x v="0"/>
    <x v="0"/>
    <x v="0"/>
    <x v="0"/>
    <x v="0"/>
    <x v="0"/>
    <x v="0"/>
    <x v="0"/>
    <x v="0"/>
  </r>
  <r>
    <x v="0"/>
    <x v="10"/>
    <x v="4"/>
    <x v="158"/>
    <x v="5"/>
    <n v="0"/>
    <n v="1231.26"/>
    <n v="1231.26"/>
    <n v="5"/>
    <e v="#N/A"/>
    <e v="#N/A"/>
    <n v="0"/>
    <x v="0"/>
    <x v="0"/>
    <x v="0"/>
    <x v="0"/>
    <x v="0"/>
    <x v="0"/>
    <x v="0"/>
    <x v="0"/>
    <x v="0"/>
    <x v="0"/>
  </r>
  <r>
    <x v="0"/>
    <x v="10"/>
    <x v="4"/>
    <x v="159"/>
    <x v="5"/>
    <n v="5.5"/>
    <n v="2794.8"/>
    <n v="2800.3"/>
    <n v="3"/>
    <e v="#N/A"/>
    <e v="#N/A"/>
    <n v="0"/>
    <x v="0"/>
    <x v="0"/>
    <x v="0"/>
    <x v="0"/>
    <x v="0"/>
    <x v="0"/>
    <x v="0"/>
    <x v="0"/>
    <x v="0"/>
    <x v="0"/>
  </r>
  <r>
    <x v="0"/>
    <x v="10"/>
    <x v="4"/>
    <x v="160"/>
    <x v="5"/>
    <n v="0"/>
    <n v="1231.26"/>
    <n v="1231.26"/>
    <n v="2"/>
    <e v="#N/A"/>
    <e v="#N/A"/>
    <n v="0"/>
    <x v="0"/>
    <x v="0"/>
    <x v="0"/>
    <x v="0"/>
    <x v="0"/>
    <x v="0"/>
    <x v="0"/>
    <x v="0"/>
    <x v="0"/>
    <x v="0"/>
  </r>
  <r>
    <x v="0"/>
    <x v="10"/>
    <x v="4"/>
    <x v="169"/>
    <x v="5"/>
    <n v="0"/>
    <n v="5592"/>
    <n v="5592"/>
    <n v="4"/>
    <e v="#N/A"/>
    <e v="#N/A"/>
    <n v="0"/>
    <x v="0"/>
    <x v="0"/>
    <x v="0"/>
    <x v="0"/>
    <x v="0"/>
    <x v="0"/>
    <x v="0"/>
    <x v="0"/>
    <x v="0"/>
    <x v="0"/>
  </r>
  <r>
    <x v="0"/>
    <x v="10"/>
    <x v="4"/>
    <x v="175"/>
    <x v="5"/>
    <n v="70"/>
    <n v="13167.6"/>
    <n v="13237.6"/>
    <n v="9"/>
    <e v="#N/A"/>
    <e v="#N/A"/>
    <n v="0"/>
    <x v="0"/>
    <x v="0"/>
    <x v="0"/>
    <x v="0"/>
    <x v="0"/>
    <x v="0"/>
    <x v="0"/>
    <x v="0"/>
    <x v="0"/>
    <x v="0"/>
  </r>
  <r>
    <x v="0"/>
    <x v="10"/>
    <x v="5"/>
    <x v="25"/>
    <x v="5"/>
    <n v="48998.8"/>
    <n v="42677.759999999995"/>
    <n v="91676.56"/>
    <n v="90"/>
    <n v="0"/>
    <n v="0"/>
    <n v="0"/>
    <x v="0"/>
    <x v="0"/>
    <x v="0"/>
    <x v="0"/>
    <x v="0"/>
    <x v="0"/>
    <x v="0"/>
    <x v="0"/>
    <x v="0"/>
    <x v="0"/>
  </r>
  <r>
    <x v="0"/>
    <x v="10"/>
    <x v="5"/>
    <x v="26"/>
    <x v="5"/>
    <n v="66886.59"/>
    <n v="976868.48"/>
    <n v="1043755.07"/>
    <n v="71"/>
    <n v="0"/>
    <n v="0"/>
    <n v="0"/>
    <x v="0"/>
    <x v="0"/>
    <x v="0"/>
    <x v="0"/>
    <x v="0"/>
    <x v="0"/>
    <x v="0"/>
    <x v="0"/>
    <x v="0"/>
    <x v="0"/>
  </r>
  <r>
    <x v="0"/>
    <x v="10"/>
    <x v="5"/>
    <x v="27"/>
    <x v="5"/>
    <n v="10801.279999999999"/>
    <n v="10747.780000000002"/>
    <n v="21549.06"/>
    <n v="68"/>
    <n v="16523"/>
    <n v="165230"/>
    <n v="1.3"/>
    <x v="0"/>
    <x v="0"/>
    <x v="0"/>
    <x v="0"/>
    <x v="0"/>
    <x v="0"/>
    <x v="0"/>
    <x v="0"/>
    <x v="0"/>
    <x v="0"/>
  </r>
  <r>
    <x v="0"/>
    <x v="10"/>
    <x v="5"/>
    <x v="29"/>
    <x v="5"/>
    <n v="158056.22"/>
    <n v="488748.44000000006"/>
    <n v="646804.66"/>
    <n v="149"/>
    <n v="0"/>
    <n v="0"/>
    <n v="0"/>
    <x v="0"/>
    <x v="0"/>
    <x v="0"/>
    <x v="0"/>
    <x v="0"/>
    <x v="0"/>
    <x v="0"/>
    <x v="0"/>
    <x v="0"/>
    <x v="0"/>
  </r>
  <r>
    <x v="0"/>
    <x v="10"/>
    <x v="6"/>
    <x v="30"/>
    <x v="5"/>
    <n v="70472.37"/>
    <n v="852484.41599999997"/>
    <n v="922956.78599999996"/>
    <n v="126"/>
    <n v="0"/>
    <n v="0"/>
    <n v="0"/>
    <x v="0"/>
    <x v="0"/>
    <x v="0"/>
    <x v="0"/>
    <x v="0"/>
    <x v="0"/>
    <x v="0"/>
    <x v="0"/>
    <x v="0"/>
    <x v="0"/>
  </r>
  <r>
    <x v="0"/>
    <x v="10"/>
    <x v="6"/>
    <x v="31"/>
    <x v="5"/>
    <n v="87419.54"/>
    <n v="371304.36000000004"/>
    <n v="458723.9"/>
    <n v="233"/>
    <n v="34100"/>
    <n v="238700"/>
    <n v="13.45"/>
    <x v="0"/>
    <x v="0"/>
    <x v="0"/>
    <x v="0"/>
    <x v="0"/>
    <x v="0"/>
    <x v="0"/>
    <x v="0"/>
    <x v="0"/>
    <x v="0"/>
  </r>
  <r>
    <x v="0"/>
    <x v="10"/>
    <x v="6"/>
    <x v="32"/>
    <x v="5"/>
    <n v="50679.7"/>
    <n v="62514.55"/>
    <n v="113194.25"/>
    <n v="179"/>
    <n v="17577"/>
    <n v="123039"/>
    <n v="6.44"/>
    <x v="0"/>
    <x v="0"/>
    <x v="0"/>
    <x v="0"/>
    <x v="0"/>
    <x v="0"/>
    <x v="0"/>
    <x v="0"/>
    <x v="0"/>
    <x v="0"/>
  </r>
  <r>
    <x v="0"/>
    <x v="10"/>
    <x v="6"/>
    <x v="33"/>
    <x v="5"/>
    <n v="84897.66"/>
    <n v="364254.27"/>
    <n v="449151.93000000005"/>
    <n v="67"/>
    <n v="0"/>
    <n v="0"/>
    <n v="0"/>
    <x v="0"/>
    <x v="0"/>
    <x v="0"/>
    <x v="0"/>
    <x v="0"/>
    <x v="0"/>
    <x v="0"/>
    <x v="0"/>
    <x v="0"/>
    <x v="0"/>
  </r>
  <r>
    <x v="0"/>
    <x v="10"/>
    <x v="6"/>
    <x v="140"/>
    <x v="5"/>
    <n v="600"/>
    <n v="0"/>
    <n v="600"/>
    <n v="3"/>
    <e v="#N/A"/>
    <e v="#N/A"/>
    <n v="0"/>
    <x v="0"/>
    <x v="0"/>
    <x v="0"/>
    <x v="0"/>
    <x v="0"/>
    <x v="0"/>
    <x v="0"/>
    <x v="0"/>
    <x v="0"/>
    <x v="0"/>
  </r>
  <r>
    <x v="0"/>
    <x v="10"/>
    <x v="7"/>
    <x v="34"/>
    <x v="5"/>
    <n v="121968.26999999999"/>
    <n v="65670.99000000002"/>
    <n v="187639.26"/>
    <n v="267"/>
    <n v="67177"/>
    <n v="470239"/>
    <n v="2.79"/>
    <x v="0"/>
    <x v="0"/>
    <x v="0"/>
    <x v="0"/>
    <x v="0"/>
    <x v="0"/>
    <x v="0"/>
    <x v="0"/>
    <x v="0"/>
    <x v="0"/>
  </r>
  <r>
    <x v="0"/>
    <x v="10"/>
    <x v="8"/>
    <x v="35"/>
    <x v="5"/>
    <n v="76788.549999999988"/>
    <n v="749186.24"/>
    <n v="825974.79"/>
    <n v="289"/>
    <n v="0"/>
    <n v="0"/>
    <n v="0"/>
    <x v="0"/>
    <x v="0"/>
    <x v="0"/>
    <x v="0"/>
    <x v="0"/>
    <x v="0"/>
    <x v="0"/>
    <x v="0"/>
    <x v="0"/>
    <x v="0"/>
  </r>
  <r>
    <x v="0"/>
    <x v="10"/>
    <x v="8"/>
    <x v="36"/>
    <x v="5"/>
    <n v="104249.78"/>
    <n v="1338495.03"/>
    <n v="1442744.81"/>
    <n v="312"/>
    <n v="0"/>
    <n v="0"/>
    <n v="0"/>
    <x v="0"/>
    <x v="0"/>
    <x v="0"/>
    <x v="0"/>
    <x v="0"/>
    <x v="0"/>
    <x v="0"/>
    <x v="0"/>
    <x v="0"/>
    <x v="0"/>
  </r>
  <r>
    <x v="0"/>
    <x v="10"/>
    <x v="8"/>
    <x v="161"/>
    <x v="5"/>
    <n v="54494.86"/>
    <n v="312601.7"/>
    <n v="367096.56"/>
    <n v="234"/>
    <e v="#N/A"/>
    <e v="#N/A"/>
    <n v="0"/>
    <x v="0"/>
    <x v="0"/>
    <x v="0"/>
    <x v="0"/>
    <x v="0"/>
    <x v="0"/>
    <x v="0"/>
    <x v="0"/>
    <x v="0"/>
    <x v="0"/>
  </r>
  <r>
    <x v="0"/>
    <x v="10"/>
    <x v="9"/>
    <x v="37"/>
    <x v="5"/>
    <n v="97571"/>
    <n v="50669.350000000006"/>
    <n v="148240.35"/>
    <n v="453"/>
    <n v="32023"/>
    <n v="224161"/>
    <n v="4.63"/>
    <x v="0"/>
    <x v="0"/>
    <x v="0"/>
    <x v="0"/>
    <x v="0"/>
    <x v="0"/>
    <x v="0"/>
    <x v="0"/>
    <x v="0"/>
    <x v="0"/>
  </r>
  <r>
    <x v="0"/>
    <x v="10"/>
    <x v="9"/>
    <x v="38"/>
    <x v="5"/>
    <n v="0"/>
    <n v="118962.79"/>
    <n v="118962.79"/>
    <n v="0"/>
    <n v="0"/>
    <n v="0"/>
    <n v="0"/>
    <x v="0"/>
    <x v="0"/>
    <x v="0"/>
    <x v="0"/>
    <x v="0"/>
    <x v="0"/>
    <x v="0"/>
    <x v="0"/>
    <x v="0"/>
    <x v="0"/>
  </r>
  <r>
    <x v="0"/>
    <x v="10"/>
    <x v="9"/>
    <x v="39"/>
    <x v="5"/>
    <n v="89754.06"/>
    <n v="47317.630000000005"/>
    <n v="137071.69"/>
    <n v="358"/>
    <n v="18352"/>
    <n v="128464"/>
    <n v="7.47"/>
    <x v="0"/>
    <x v="0"/>
    <x v="0"/>
    <x v="0"/>
    <x v="0"/>
    <x v="0"/>
    <x v="0"/>
    <x v="0"/>
    <x v="0"/>
    <x v="0"/>
  </r>
  <r>
    <x v="0"/>
    <x v="10"/>
    <x v="9"/>
    <x v="40"/>
    <x v="5"/>
    <n v="93882.08"/>
    <n v="55679.499999999985"/>
    <n v="149561.57999999999"/>
    <n v="290"/>
    <n v="28923"/>
    <n v="202461"/>
    <n v="5.17"/>
    <x v="0"/>
    <x v="0"/>
    <x v="0"/>
    <x v="0"/>
    <x v="0"/>
    <x v="0"/>
    <x v="0"/>
    <x v="0"/>
    <x v="0"/>
    <x v="0"/>
  </r>
  <r>
    <x v="0"/>
    <x v="10"/>
    <x v="9"/>
    <x v="41"/>
    <x v="5"/>
    <n v="44338.119999999995"/>
    <n v="389057.54"/>
    <n v="433395.66"/>
    <n v="141"/>
    <n v="0"/>
    <n v="0"/>
    <n v="0"/>
    <x v="0"/>
    <x v="0"/>
    <x v="0"/>
    <x v="0"/>
    <x v="0"/>
    <x v="0"/>
    <x v="0"/>
    <x v="0"/>
    <x v="0"/>
    <x v="0"/>
  </r>
  <r>
    <x v="0"/>
    <x v="10"/>
    <x v="10"/>
    <x v="42"/>
    <x v="5"/>
    <n v="39216.65"/>
    <n v="23128.29"/>
    <n v="62344.94"/>
    <n v="49"/>
    <n v="0"/>
    <n v="0"/>
    <n v="0"/>
    <x v="0"/>
    <x v="0"/>
    <x v="0"/>
    <x v="0"/>
    <x v="0"/>
    <x v="0"/>
    <x v="0"/>
    <x v="0"/>
    <x v="0"/>
    <x v="0"/>
  </r>
  <r>
    <x v="0"/>
    <x v="10"/>
    <x v="10"/>
    <x v="43"/>
    <x v="5"/>
    <n v="226992.59000000003"/>
    <n v="129836.97999999998"/>
    <n v="356829.57"/>
    <n v="97"/>
    <n v="0"/>
    <n v="0"/>
    <n v="0"/>
    <x v="0"/>
    <x v="0"/>
    <x v="0"/>
    <x v="0"/>
    <x v="0"/>
    <x v="0"/>
    <x v="0"/>
    <x v="0"/>
    <x v="0"/>
    <x v="0"/>
  </r>
  <r>
    <x v="0"/>
    <x v="10"/>
    <x v="10"/>
    <x v="44"/>
    <x v="5"/>
    <n v="16305.059999999998"/>
    <n v="13257.730000000003"/>
    <n v="29562.79"/>
    <n v="141"/>
    <n v="23777"/>
    <n v="237770"/>
    <n v="1.24"/>
    <x v="0"/>
    <x v="0"/>
    <x v="0"/>
    <x v="0"/>
    <x v="0"/>
    <x v="0"/>
    <x v="0"/>
    <x v="0"/>
    <x v="0"/>
    <x v="0"/>
  </r>
  <r>
    <x v="0"/>
    <x v="10"/>
    <x v="10"/>
    <x v="45"/>
    <x v="5"/>
    <n v="75520"/>
    <n v="22420.539999999994"/>
    <n v="97940.54"/>
    <n v="77"/>
    <n v="0"/>
    <n v="0"/>
    <n v="0"/>
    <x v="0"/>
    <x v="0"/>
    <x v="0"/>
    <x v="0"/>
    <x v="0"/>
    <x v="0"/>
    <x v="0"/>
    <x v="0"/>
    <x v="0"/>
    <x v="0"/>
  </r>
  <r>
    <x v="0"/>
    <x v="10"/>
    <x v="10"/>
    <x v="46"/>
    <x v="5"/>
    <n v="278011.38"/>
    <n v="246586.69999999995"/>
    <n v="524598.07999999996"/>
    <n v="84"/>
    <n v="0"/>
    <n v="0"/>
    <n v="0"/>
    <x v="0"/>
    <x v="0"/>
    <x v="0"/>
    <x v="0"/>
    <x v="0"/>
    <x v="0"/>
    <x v="0"/>
    <x v="0"/>
    <x v="0"/>
    <x v="0"/>
  </r>
  <r>
    <x v="0"/>
    <x v="10"/>
    <x v="10"/>
    <x v="47"/>
    <x v="5"/>
    <n v="44324.95"/>
    <n v="103715.75000000001"/>
    <n v="148040.70000000001"/>
    <n v="63"/>
    <n v="0"/>
    <n v="0"/>
    <n v="0"/>
    <x v="0"/>
    <x v="0"/>
    <x v="0"/>
    <x v="0"/>
    <x v="0"/>
    <x v="0"/>
    <x v="0"/>
    <x v="0"/>
    <x v="0"/>
    <x v="0"/>
  </r>
  <r>
    <x v="0"/>
    <x v="10"/>
    <x v="10"/>
    <x v="48"/>
    <x v="5"/>
    <n v="136939.9"/>
    <n v="138491.13999999998"/>
    <n v="275431.03999999998"/>
    <n v="114"/>
    <n v="33077"/>
    <n v="330770"/>
    <n v="8.33"/>
    <x v="0"/>
    <x v="0"/>
    <x v="0"/>
    <x v="0"/>
    <x v="0"/>
    <x v="0"/>
    <x v="0"/>
    <x v="0"/>
    <x v="0"/>
    <x v="0"/>
  </r>
  <r>
    <x v="0"/>
    <x v="10"/>
    <x v="10"/>
    <x v="49"/>
    <x v="5"/>
    <n v="145042.08000000002"/>
    <n v="128345.56"/>
    <n v="273387.64"/>
    <n v="87"/>
    <n v="67177"/>
    <n v="671770"/>
    <n v="4.07"/>
    <x v="0"/>
    <x v="0"/>
    <x v="0"/>
    <x v="0"/>
    <x v="0"/>
    <x v="0"/>
    <x v="0"/>
    <x v="0"/>
    <x v="0"/>
    <x v="0"/>
  </r>
  <r>
    <x v="0"/>
    <x v="10"/>
    <x v="10"/>
    <x v="50"/>
    <x v="5"/>
    <n v="51588.800000000003"/>
    <n v="7025.7299999999959"/>
    <n v="58614.53"/>
    <n v="16"/>
    <n v="36177"/>
    <n v="361770"/>
    <n v="1.62"/>
    <x v="0"/>
    <x v="0"/>
    <x v="0"/>
    <x v="0"/>
    <x v="0"/>
    <x v="0"/>
    <x v="0"/>
    <x v="0"/>
    <x v="0"/>
    <x v="0"/>
  </r>
  <r>
    <x v="0"/>
    <x v="10"/>
    <x v="10"/>
    <x v="182"/>
    <x v="5"/>
    <n v="6.6"/>
    <n v="59.4"/>
    <n v="66"/>
    <n v="1"/>
    <e v="#N/A"/>
    <e v="#N/A"/>
    <n v="0"/>
    <x v="0"/>
    <x v="0"/>
    <x v="0"/>
    <x v="0"/>
    <x v="0"/>
    <x v="0"/>
    <x v="0"/>
    <x v="0"/>
    <x v="0"/>
    <x v="0"/>
  </r>
  <r>
    <x v="0"/>
    <x v="10"/>
    <x v="11"/>
    <x v="52"/>
    <x v="5"/>
    <n v="3903.55"/>
    <n v="7701.579999999999"/>
    <n v="11605.13"/>
    <n v="39"/>
    <n v="0"/>
    <n v="0"/>
    <n v="0"/>
    <x v="0"/>
    <x v="0"/>
    <x v="0"/>
    <x v="0"/>
    <x v="0"/>
    <x v="0"/>
    <x v="0"/>
    <x v="0"/>
    <x v="0"/>
    <x v="0"/>
  </r>
  <r>
    <x v="0"/>
    <x v="10"/>
    <x v="12"/>
    <x v="53"/>
    <x v="5"/>
    <n v="43378.569999999992"/>
    <n v="18047.130000000005"/>
    <n v="61425.7"/>
    <n v="204"/>
    <n v="0"/>
    <n v="0"/>
    <n v="0"/>
    <x v="0"/>
    <x v="0"/>
    <x v="0"/>
    <x v="0"/>
    <x v="0"/>
    <x v="0"/>
    <x v="0"/>
    <x v="0"/>
    <x v="0"/>
    <x v="0"/>
  </r>
  <r>
    <x v="0"/>
    <x v="10"/>
    <x v="12"/>
    <x v="55"/>
    <x v="5"/>
    <n v="32233.46"/>
    <n v="10413.340000000004"/>
    <n v="42646.8"/>
    <n v="140"/>
    <n v="0"/>
    <n v="0"/>
    <n v="0"/>
    <x v="0"/>
    <x v="0"/>
    <x v="0"/>
    <x v="0"/>
    <x v="0"/>
    <x v="0"/>
    <x v="0"/>
    <x v="0"/>
    <x v="0"/>
    <x v="0"/>
  </r>
  <r>
    <x v="0"/>
    <x v="10"/>
    <x v="12"/>
    <x v="170"/>
    <x v="5"/>
    <n v="47427.01"/>
    <n v="16353.629999999997"/>
    <n v="63780.639999999999"/>
    <n v="151"/>
    <e v="#N/A"/>
    <e v="#N/A"/>
    <n v="0"/>
    <x v="0"/>
    <x v="0"/>
    <x v="0"/>
    <x v="0"/>
    <x v="0"/>
    <x v="0"/>
    <x v="0"/>
    <x v="0"/>
    <x v="0"/>
    <x v="0"/>
  </r>
  <r>
    <x v="0"/>
    <x v="10"/>
    <x v="13"/>
    <x v="56"/>
    <x v="5"/>
    <n v="486303.95"/>
    <n v="365.70000000001164"/>
    <n v="486669.65"/>
    <n v="39"/>
    <n v="0"/>
    <n v="0"/>
    <n v="0"/>
    <x v="0"/>
    <x v="0"/>
    <x v="0"/>
    <x v="0"/>
    <x v="0"/>
    <x v="0"/>
    <x v="0"/>
    <x v="0"/>
    <x v="0"/>
    <x v="0"/>
  </r>
  <r>
    <x v="0"/>
    <x v="10"/>
    <x v="13"/>
    <x v="57"/>
    <x v="5"/>
    <n v="20452"/>
    <n v="236994.96"/>
    <n v="257446.96"/>
    <n v="107"/>
    <n v="24273"/>
    <n v="242730"/>
    <n v="10.61"/>
    <x v="0"/>
    <x v="0"/>
    <x v="0"/>
    <x v="0"/>
    <x v="0"/>
    <x v="0"/>
    <x v="0"/>
    <x v="0"/>
    <x v="0"/>
    <x v="0"/>
  </r>
  <r>
    <x v="0"/>
    <x v="10"/>
    <x v="13"/>
    <x v="58"/>
    <x v="5"/>
    <n v="93054.68"/>
    <n v="177887.60000000003"/>
    <n v="270942.28000000003"/>
    <n v="129"/>
    <n v="0"/>
    <n v="0"/>
    <n v="0"/>
    <x v="0"/>
    <x v="0"/>
    <x v="0"/>
    <x v="0"/>
    <x v="0"/>
    <x v="0"/>
    <x v="0"/>
    <x v="0"/>
    <x v="0"/>
    <x v="0"/>
  </r>
  <r>
    <x v="0"/>
    <x v="10"/>
    <x v="13"/>
    <x v="162"/>
    <x v="5"/>
    <n v="777.78"/>
    <n v="275.52"/>
    <n v="1053.3"/>
    <n v="4"/>
    <e v="#N/A"/>
    <e v="#N/A"/>
    <n v="0"/>
    <x v="0"/>
    <x v="0"/>
    <x v="0"/>
    <x v="0"/>
    <x v="0"/>
    <x v="0"/>
    <x v="0"/>
    <x v="0"/>
    <x v="0"/>
    <x v="0"/>
  </r>
  <r>
    <x v="0"/>
    <x v="10"/>
    <x v="34"/>
    <x v="129"/>
    <x v="5"/>
    <n v="2480.88"/>
    <n v="34259.660000000003"/>
    <n v="36740.54"/>
    <n v="7"/>
    <e v="#N/A"/>
    <e v="#N/A"/>
    <n v="0"/>
    <x v="0"/>
    <x v="0"/>
    <x v="0"/>
    <x v="0"/>
    <x v="0"/>
    <x v="0"/>
    <x v="0"/>
    <x v="0"/>
    <x v="0"/>
    <x v="0"/>
  </r>
  <r>
    <x v="0"/>
    <x v="10"/>
    <x v="14"/>
    <x v="130"/>
    <x v="5"/>
    <n v="29740.579999999998"/>
    <n v="156003.5"/>
    <n v="185744.08"/>
    <n v="591"/>
    <e v="#N/A"/>
    <e v="#N/A"/>
    <n v="0"/>
    <x v="0"/>
    <x v="0"/>
    <x v="0"/>
    <x v="0"/>
    <x v="0"/>
    <x v="0"/>
    <x v="0"/>
    <x v="0"/>
    <x v="0"/>
    <x v="0"/>
  </r>
  <r>
    <x v="0"/>
    <x v="10"/>
    <x v="15"/>
    <x v="163"/>
    <x v="5"/>
    <n v="31742.53"/>
    <n v="4196.4500000000044"/>
    <n v="35938.980000000003"/>
    <n v="31"/>
    <e v="#N/A"/>
    <e v="#N/A"/>
    <n v="0"/>
    <x v="0"/>
    <x v="0"/>
    <x v="0"/>
    <x v="0"/>
    <x v="0"/>
    <x v="0"/>
    <x v="0"/>
    <x v="0"/>
    <x v="0"/>
    <x v="0"/>
  </r>
  <r>
    <x v="0"/>
    <x v="10"/>
    <x v="16"/>
    <x v="61"/>
    <x v="5"/>
    <n v="5501.72"/>
    <n v="47895.97"/>
    <n v="53397.69"/>
    <n v="30"/>
    <n v="0"/>
    <n v="0"/>
    <n v="0"/>
    <x v="0"/>
    <x v="0"/>
    <x v="0"/>
    <x v="0"/>
    <x v="0"/>
    <x v="0"/>
    <x v="0"/>
    <x v="0"/>
    <x v="0"/>
    <x v="0"/>
  </r>
  <r>
    <x v="0"/>
    <x v="10"/>
    <x v="17"/>
    <x v="62"/>
    <x v="5"/>
    <n v="39427.69"/>
    <n v="32267.919999999998"/>
    <n v="71695.61"/>
    <n v="194"/>
    <n v="0"/>
    <n v="0"/>
    <n v="0"/>
    <x v="0"/>
    <x v="0"/>
    <x v="0"/>
    <x v="0"/>
    <x v="0"/>
    <x v="0"/>
    <x v="0"/>
    <x v="0"/>
    <x v="0"/>
    <x v="0"/>
  </r>
  <r>
    <x v="0"/>
    <x v="10"/>
    <x v="17"/>
    <x v="63"/>
    <x v="5"/>
    <n v="9863.42"/>
    <n v="8776.4699999999993"/>
    <n v="18639.89"/>
    <n v="41"/>
    <n v="0"/>
    <n v="0"/>
    <n v="0"/>
    <x v="0"/>
    <x v="0"/>
    <x v="0"/>
    <x v="0"/>
    <x v="0"/>
    <x v="0"/>
    <x v="0"/>
    <x v="0"/>
    <x v="0"/>
    <x v="0"/>
  </r>
  <r>
    <x v="0"/>
    <x v="10"/>
    <x v="18"/>
    <x v="64"/>
    <x v="5"/>
    <n v="54179.73"/>
    <n v="97386.729999999981"/>
    <n v="151566.46"/>
    <n v="429"/>
    <n v="22723"/>
    <n v="159061"/>
    <n v="6.67"/>
    <x v="0"/>
    <x v="0"/>
    <x v="0"/>
    <x v="0"/>
    <x v="0"/>
    <x v="0"/>
    <x v="0"/>
    <x v="0"/>
    <x v="0"/>
    <x v="0"/>
  </r>
  <r>
    <x v="0"/>
    <x v="10"/>
    <x v="18"/>
    <x v="65"/>
    <x v="5"/>
    <n v="4346.8"/>
    <n v="193642.05000000002"/>
    <n v="197988.85"/>
    <n v="15"/>
    <n v="0"/>
    <n v="0"/>
    <n v="0"/>
    <x v="0"/>
    <x v="0"/>
    <x v="0"/>
    <x v="0"/>
    <x v="0"/>
    <x v="0"/>
    <x v="0"/>
    <x v="0"/>
    <x v="0"/>
    <x v="0"/>
  </r>
  <r>
    <x v="0"/>
    <x v="10"/>
    <x v="18"/>
    <x v="164"/>
    <x v="5"/>
    <n v="47277.19"/>
    <n v="282886.90000000002"/>
    <n v="330164.09000000003"/>
    <n v="293"/>
    <e v="#N/A"/>
    <e v="#N/A"/>
    <n v="0"/>
    <x v="0"/>
    <x v="0"/>
    <x v="0"/>
    <x v="0"/>
    <x v="0"/>
    <x v="0"/>
    <x v="0"/>
    <x v="0"/>
    <x v="0"/>
    <x v="0"/>
  </r>
  <r>
    <x v="0"/>
    <x v="10"/>
    <x v="19"/>
    <x v="66"/>
    <x v="5"/>
    <n v="203171.66"/>
    <n v="420089.23"/>
    <n v="623260.89"/>
    <n v="78"/>
    <n v="0"/>
    <n v="0"/>
    <n v="0"/>
    <x v="0"/>
    <x v="0"/>
    <x v="0"/>
    <x v="0"/>
    <x v="0"/>
    <x v="0"/>
    <x v="0"/>
    <x v="0"/>
    <x v="0"/>
    <x v="0"/>
  </r>
  <r>
    <x v="0"/>
    <x v="10"/>
    <x v="20"/>
    <x v="67"/>
    <x v="5"/>
    <n v="207112.27"/>
    <n v="102290.97"/>
    <n v="309403.24"/>
    <n v="211"/>
    <n v="0"/>
    <n v="0"/>
    <n v="0"/>
    <x v="0"/>
    <x v="0"/>
    <x v="0"/>
    <x v="0"/>
    <x v="0"/>
    <x v="0"/>
    <x v="0"/>
    <x v="0"/>
    <x v="0"/>
    <x v="0"/>
  </r>
  <r>
    <x v="0"/>
    <x v="10"/>
    <x v="20"/>
    <x v="68"/>
    <x v="5"/>
    <n v="242721.82"/>
    <n v="117730.57"/>
    <n v="360452.39"/>
    <n v="318"/>
    <n v="0"/>
    <n v="0"/>
    <n v="0"/>
    <x v="0"/>
    <x v="0"/>
    <x v="0"/>
    <x v="0"/>
    <x v="0"/>
    <x v="0"/>
    <x v="0"/>
    <x v="0"/>
    <x v="0"/>
    <x v="0"/>
  </r>
  <r>
    <x v="0"/>
    <x v="10"/>
    <x v="21"/>
    <x v="70"/>
    <x v="5"/>
    <n v="307883.65999999997"/>
    <n v="256605.82"/>
    <n v="564489.48"/>
    <n v="195"/>
    <n v="62000"/>
    <n v="620000"/>
    <n v="9.1"/>
    <x v="0"/>
    <x v="0"/>
    <x v="0"/>
    <x v="0"/>
    <x v="0"/>
    <x v="0"/>
    <x v="0"/>
    <x v="0"/>
    <x v="0"/>
    <x v="0"/>
  </r>
  <r>
    <x v="0"/>
    <x v="10"/>
    <x v="21"/>
    <x v="71"/>
    <x v="5"/>
    <n v="229840.28"/>
    <n v="117258.93000000002"/>
    <n v="347099.21"/>
    <n v="327"/>
    <n v="50623"/>
    <n v="506230"/>
    <n v="6.86"/>
    <x v="0"/>
    <x v="0"/>
    <x v="0"/>
    <x v="0"/>
    <x v="0"/>
    <x v="0"/>
    <x v="0"/>
    <x v="0"/>
    <x v="0"/>
    <x v="0"/>
  </r>
  <r>
    <x v="0"/>
    <x v="10"/>
    <x v="21"/>
    <x v="72"/>
    <x v="5"/>
    <n v="144988.73000000001"/>
    <n v="156662.92000000001"/>
    <n v="301651.65000000002"/>
    <n v="312"/>
    <n v="29977"/>
    <n v="299770"/>
    <n v="10.06"/>
    <x v="0"/>
    <x v="0"/>
    <x v="0"/>
    <x v="0"/>
    <x v="0"/>
    <x v="0"/>
    <x v="0"/>
    <x v="0"/>
    <x v="0"/>
    <x v="0"/>
  </r>
  <r>
    <x v="0"/>
    <x v="10"/>
    <x v="21"/>
    <x v="73"/>
    <x v="5"/>
    <n v="121658.33"/>
    <n v="133795.21000000002"/>
    <n v="255453.54000000004"/>
    <n v="268"/>
    <n v="27900"/>
    <n v="279000"/>
    <n v="9.16"/>
    <x v="0"/>
    <x v="0"/>
    <x v="0"/>
    <x v="0"/>
    <x v="0"/>
    <x v="0"/>
    <x v="0"/>
    <x v="0"/>
    <x v="0"/>
    <x v="0"/>
  </r>
  <r>
    <x v="0"/>
    <x v="10"/>
    <x v="21"/>
    <x v="137"/>
    <x v="5"/>
    <n v="106315.53"/>
    <n v="139436.04999999999"/>
    <n v="245751.58"/>
    <n v="208"/>
    <e v="#N/A"/>
    <e v="#N/A"/>
    <n v="0"/>
    <x v="0"/>
    <x v="0"/>
    <x v="0"/>
    <x v="0"/>
    <x v="0"/>
    <x v="0"/>
    <x v="0"/>
    <x v="0"/>
    <x v="0"/>
    <x v="0"/>
  </r>
  <r>
    <x v="0"/>
    <x v="10"/>
    <x v="21"/>
    <x v="142"/>
    <x v="5"/>
    <n v="27214.57"/>
    <n v="18412.21"/>
    <n v="45626.78"/>
    <n v="50"/>
    <e v="#N/A"/>
    <e v="#N/A"/>
    <n v="0"/>
    <x v="0"/>
    <x v="0"/>
    <x v="0"/>
    <x v="0"/>
    <x v="0"/>
    <x v="0"/>
    <x v="0"/>
    <x v="0"/>
    <x v="0"/>
    <x v="0"/>
  </r>
  <r>
    <x v="0"/>
    <x v="10"/>
    <x v="22"/>
    <x v="74"/>
    <x v="5"/>
    <n v="9171.52"/>
    <n v="6046.1299999999992"/>
    <n v="15217.65"/>
    <n v="44"/>
    <n v="13423"/>
    <n v="134230"/>
    <n v="1.1299999999999999"/>
    <x v="0"/>
    <x v="0"/>
    <x v="0"/>
    <x v="0"/>
    <x v="0"/>
    <x v="0"/>
    <x v="0"/>
    <x v="0"/>
    <x v="0"/>
    <x v="0"/>
  </r>
  <r>
    <x v="0"/>
    <x v="10"/>
    <x v="22"/>
    <x v="75"/>
    <x v="5"/>
    <n v="8082.73"/>
    <n v="4929.83"/>
    <n v="13012.56"/>
    <n v="30"/>
    <n v="14477"/>
    <n v="144770"/>
    <n v="0.9"/>
    <x v="0"/>
    <x v="0"/>
    <x v="0"/>
    <x v="0"/>
    <x v="0"/>
    <x v="0"/>
    <x v="0"/>
    <x v="0"/>
    <x v="0"/>
    <x v="0"/>
  </r>
  <r>
    <x v="0"/>
    <x v="10"/>
    <x v="22"/>
    <x v="72"/>
    <x v="5"/>
    <n v="168"/>
    <n v="0"/>
    <n v="168"/>
    <n v="1"/>
    <n v="29977"/>
    <n v="299770"/>
    <n v="0.01"/>
    <x v="0"/>
    <x v="0"/>
    <x v="0"/>
    <x v="0"/>
    <x v="0"/>
    <x v="0"/>
    <x v="0"/>
    <x v="0"/>
    <x v="0"/>
    <x v="0"/>
  </r>
  <r>
    <x v="0"/>
    <x v="10"/>
    <x v="22"/>
    <x v="73"/>
    <x v="5"/>
    <n v="1201.3900000000001"/>
    <n v="197.55999999999995"/>
    <n v="1398.95"/>
    <n v="3"/>
    <n v="27900"/>
    <n v="279000"/>
    <n v="0.05"/>
    <x v="0"/>
    <x v="0"/>
    <x v="0"/>
    <x v="0"/>
    <x v="0"/>
    <x v="0"/>
    <x v="0"/>
    <x v="0"/>
    <x v="0"/>
    <x v="0"/>
  </r>
  <r>
    <x v="0"/>
    <x v="10"/>
    <x v="22"/>
    <x v="183"/>
    <x v="5"/>
    <n v="84"/>
    <n v="0"/>
    <n v="84"/>
    <n v="1"/>
    <e v="#N/A"/>
    <e v="#N/A"/>
    <n v="0"/>
    <x v="0"/>
    <x v="0"/>
    <x v="0"/>
    <x v="0"/>
    <x v="0"/>
    <x v="0"/>
    <x v="0"/>
    <x v="0"/>
    <x v="0"/>
    <x v="0"/>
  </r>
  <r>
    <x v="0"/>
    <x v="10"/>
    <x v="22"/>
    <x v="121"/>
    <x v="5"/>
    <n v="7326.16"/>
    <n v="2341.7299999999996"/>
    <n v="9667.89"/>
    <n v="28"/>
    <e v="#N/A"/>
    <e v="#N/A"/>
    <n v="0"/>
    <x v="0"/>
    <x v="0"/>
    <x v="0"/>
    <x v="0"/>
    <x v="0"/>
    <x v="0"/>
    <x v="0"/>
    <x v="0"/>
    <x v="0"/>
    <x v="0"/>
  </r>
  <r>
    <x v="0"/>
    <x v="10"/>
    <x v="22"/>
    <x v="137"/>
    <x v="5"/>
    <n v="787.44999999999993"/>
    <n v="256.41999999999996"/>
    <n v="1043.8699999999999"/>
    <n v="3"/>
    <e v="#N/A"/>
    <e v="#N/A"/>
    <n v="0"/>
    <x v="0"/>
    <x v="0"/>
    <x v="0"/>
    <x v="0"/>
    <x v="0"/>
    <x v="0"/>
    <x v="0"/>
    <x v="0"/>
    <x v="0"/>
    <x v="0"/>
  </r>
  <r>
    <x v="0"/>
    <x v="10"/>
    <x v="23"/>
    <x v="77"/>
    <x v="5"/>
    <n v="0"/>
    <n v="142567.59"/>
    <n v="142567.59"/>
    <n v="0"/>
    <n v="0"/>
    <n v="0"/>
    <n v="0"/>
    <x v="0"/>
    <x v="0"/>
    <x v="0"/>
    <x v="0"/>
    <x v="0"/>
    <x v="0"/>
    <x v="0"/>
    <x v="0"/>
    <x v="0"/>
    <x v="0"/>
  </r>
  <r>
    <x v="0"/>
    <x v="10"/>
    <x v="24"/>
    <x v="78"/>
    <x v="5"/>
    <n v="48456.38"/>
    <n v="27829.340000000004"/>
    <n v="76285.72"/>
    <n v="368"/>
    <n v="20677"/>
    <n v="144739"/>
    <n v="3.69"/>
    <x v="0"/>
    <x v="0"/>
    <x v="0"/>
    <x v="0"/>
    <x v="0"/>
    <x v="0"/>
    <x v="0"/>
    <x v="0"/>
    <x v="0"/>
    <x v="0"/>
  </r>
  <r>
    <x v="0"/>
    <x v="10"/>
    <x v="24"/>
    <x v="79"/>
    <x v="5"/>
    <n v="99.12"/>
    <n v="396.48"/>
    <n v="495.6"/>
    <n v="1"/>
    <n v="20150"/>
    <n v="141050"/>
    <n v="0.02"/>
    <x v="0"/>
    <x v="0"/>
    <x v="0"/>
    <x v="0"/>
    <x v="0"/>
    <x v="0"/>
    <x v="0"/>
    <x v="0"/>
    <x v="0"/>
    <x v="0"/>
  </r>
  <r>
    <x v="0"/>
    <x v="10"/>
    <x v="24"/>
    <x v="81"/>
    <x v="5"/>
    <n v="664.82"/>
    <n v="272.27999999999997"/>
    <n v="937.1"/>
    <n v="4"/>
    <n v="18600"/>
    <n v="130200"/>
    <n v="0.05"/>
    <x v="0"/>
    <x v="0"/>
    <x v="0"/>
    <x v="0"/>
    <x v="0"/>
    <x v="0"/>
    <x v="0"/>
    <x v="0"/>
    <x v="0"/>
    <x v="0"/>
  </r>
  <r>
    <x v="0"/>
    <x v="10"/>
    <x v="24"/>
    <x v="82"/>
    <x v="5"/>
    <n v="39072.47"/>
    <n v="15625.419999999998"/>
    <n v="54697.89"/>
    <n v="296"/>
    <n v="18600"/>
    <n v="130200"/>
    <n v="2.94"/>
    <x v="0"/>
    <x v="0"/>
    <x v="0"/>
    <x v="0"/>
    <x v="0"/>
    <x v="0"/>
    <x v="0"/>
    <x v="0"/>
    <x v="0"/>
    <x v="0"/>
  </r>
  <r>
    <x v="0"/>
    <x v="10"/>
    <x v="24"/>
    <x v="122"/>
    <x v="5"/>
    <n v="244.2"/>
    <n v="0"/>
    <n v="244.2"/>
    <n v="1"/>
    <e v="#N/A"/>
    <e v="#N/A"/>
    <n v="0"/>
    <x v="0"/>
    <x v="0"/>
    <x v="0"/>
    <x v="0"/>
    <x v="0"/>
    <x v="0"/>
    <x v="0"/>
    <x v="0"/>
    <x v="0"/>
    <x v="0"/>
  </r>
  <r>
    <x v="0"/>
    <x v="10"/>
    <x v="24"/>
    <x v="184"/>
    <x v="5"/>
    <n v="726.2700000000001"/>
    <n v="4951.58"/>
    <n v="5677.85"/>
    <n v="7"/>
    <e v="#N/A"/>
    <e v="#N/A"/>
    <n v="0"/>
    <x v="0"/>
    <x v="0"/>
    <x v="0"/>
    <x v="0"/>
    <x v="0"/>
    <x v="0"/>
    <x v="0"/>
    <x v="0"/>
    <x v="0"/>
    <x v="0"/>
  </r>
  <r>
    <x v="0"/>
    <x v="10"/>
    <x v="24"/>
    <x v="131"/>
    <x v="5"/>
    <n v="10167.040000000001"/>
    <n v="5073.7699999999986"/>
    <n v="15240.81"/>
    <n v="84"/>
    <e v="#N/A"/>
    <e v="#N/A"/>
    <n v="0"/>
    <x v="0"/>
    <x v="0"/>
    <x v="0"/>
    <x v="0"/>
    <x v="0"/>
    <x v="0"/>
    <x v="0"/>
    <x v="0"/>
    <x v="0"/>
    <x v="0"/>
  </r>
  <r>
    <x v="0"/>
    <x v="10"/>
    <x v="24"/>
    <x v="86"/>
    <x v="5"/>
    <n v="12003.130000000001"/>
    <n v="8395.7099999999991"/>
    <n v="20398.84"/>
    <n v="108"/>
    <n v="15500"/>
    <n v="108500"/>
    <n v="1.32"/>
    <x v="0"/>
    <x v="0"/>
    <x v="0"/>
    <x v="0"/>
    <x v="0"/>
    <x v="0"/>
    <x v="0"/>
    <x v="0"/>
    <x v="0"/>
    <x v="0"/>
  </r>
  <r>
    <x v="0"/>
    <x v="10"/>
    <x v="24"/>
    <x v="165"/>
    <x v="5"/>
    <n v="84"/>
    <n v="0"/>
    <n v="84"/>
    <n v="1"/>
    <e v="#N/A"/>
    <e v="#N/A"/>
    <n v="0"/>
    <x v="0"/>
    <x v="0"/>
    <x v="0"/>
    <x v="0"/>
    <x v="0"/>
    <x v="0"/>
    <x v="0"/>
    <x v="0"/>
    <x v="0"/>
    <x v="0"/>
  </r>
  <r>
    <x v="0"/>
    <x v="10"/>
    <x v="24"/>
    <x v="185"/>
    <x v="5"/>
    <n v="15976.37"/>
    <n v="7247.9400000000005"/>
    <n v="23224.31"/>
    <n v="98"/>
    <e v="#N/A"/>
    <e v="#N/A"/>
    <n v="0"/>
    <x v="0"/>
    <x v="0"/>
    <x v="0"/>
    <x v="0"/>
    <x v="0"/>
    <x v="0"/>
    <x v="0"/>
    <x v="0"/>
    <x v="0"/>
    <x v="0"/>
  </r>
  <r>
    <x v="0"/>
    <x v="10"/>
    <x v="24"/>
    <x v="178"/>
    <x v="5"/>
    <n v="28009.919999999998"/>
    <n v="12422.550000000003"/>
    <n v="40432.47"/>
    <n v="178"/>
    <e v="#N/A"/>
    <e v="#N/A"/>
    <n v="0"/>
    <x v="0"/>
    <x v="0"/>
    <x v="0"/>
    <x v="0"/>
    <x v="0"/>
    <x v="0"/>
    <x v="0"/>
    <x v="0"/>
    <x v="0"/>
    <x v="0"/>
  </r>
  <r>
    <x v="0"/>
    <x v="10"/>
    <x v="26"/>
    <x v="87"/>
    <x v="5"/>
    <n v="12660.25"/>
    <n v="46.75"/>
    <n v="12707"/>
    <n v="4"/>
    <n v="4650"/>
    <n v="32550"/>
    <n v="2.73"/>
    <x v="0"/>
    <x v="0"/>
    <x v="0"/>
    <x v="0"/>
    <x v="0"/>
    <x v="0"/>
    <x v="0"/>
    <x v="0"/>
    <x v="0"/>
    <x v="0"/>
  </r>
  <r>
    <x v="0"/>
    <x v="10"/>
    <x v="26"/>
    <x v="88"/>
    <x v="5"/>
    <n v="3984"/>
    <n v="0"/>
    <n v="3984"/>
    <n v="1"/>
    <n v="4650"/>
    <n v="32550"/>
    <n v="0.86"/>
    <x v="0"/>
    <x v="0"/>
    <x v="0"/>
    <x v="0"/>
    <x v="0"/>
    <x v="0"/>
    <x v="0"/>
    <x v="0"/>
    <x v="0"/>
    <x v="0"/>
  </r>
  <r>
    <x v="0"/>
    <x v="10"/>
    <x v="27"/>
    <x v="89"/>
    <x v="5"/>
    <n v="35"/>
    <n v="0"/>
    <n v="35"/>
    <n v="1"/>
    <n v="6727"/>
    <n v="47089"/>
    <n v="0.01"/>
    <x v="0"/>
    <x v="0"/>
    <x v="0"/>
    <x v="0"/>
    <x v="0"/>
    <x v="0"/>
    <x v="0"/>
    <x v="0"/>
    <x v="0"/>
    <x v="0"/>
  </r>
  <r>
    <x v="0"/>
    <x v="10"/>
    <x v="27"/>
    <x v="90"/>
    <x v="5"/>
    <n v="245"/>
    <n v="0"/>
    <n v="245"/>
    <n v="7"/>
    <n v="6727"/>
    <n v="47089"/>
    <n v="0.04"/>
    <x v="0"/>
    <x v="0"/>
    <x v="0"/>
    <x v="0"/>
    <x v="0"/>
    <x v="0"/>
    <x v="0"/>
    <x v="0"/>
    <x v="0"/>
    <x v="0"/>
  </r>
  <r>
    <x v="0"/>
    <x v="10"/>
    <x v="27"/>
    <x v="91"/>
    <x v="5"/>
    <n v="175"/>
    <n v="0"/>
    <n v="175"/>
    <n v="5"/>
    <n v="6727"/>
    <n v="47089"/>
    <n v="0.03"/>
    <x v="0"/>
    <x v="0"/>
    <x v="0"/>
    <x v="0"/>
    <x v="0"/>
    <x v="0"/>
    <x v="0"/>
    <x v="0"/>
    <x v="0"/>
    <x v="0"/>
  </r>
  <r>
    <x v="0"/>
    <x v="10"/>
    <x v="28"/>
    <x v="92"/>
    <x v="5"/>
    <n v="17974.400000000001"/>
    <n v="31752.400000000001"/>
    <n v="49726.8"/>
    <n v="66"/>
    <n v="0"/>
    <n v="0"/>
    <n v="0"/>
    <x v="0"/>
    <x v="0"/>
    <x v="0"/>
    <x v="0"/>
    <x v="0"/>
    <x v="0"/>
    <x v="0"/>
    <x v="0"/>
    <x v="0"/>
    <x v="0"/>
  </r>
  <r>
    <x v="0"/>
    <x v="10"/>
    <x v="36"/>
    <x v="186"/>
    <x v="5"/>
    <n v="4702.6000000000004"/>
    <n v="117.39999999999964"/>
    <n v="4820"/>
    <n v="8"/>
    <e v="#N/A"/>
    <e v="#N/A"/>
    <n v="0"/>
    <x v="0"/>
    <x v="0"/>
    <x v="0"/>
    <x v="0"/>
    <x v="0"/>
    <x v="0"/>
    <x v="0"/>
    <x v="0"/>
    <x v="0"/>
    <x v="0"/>
  </r>
  <r>
    <x v="0"/>
    <x v="10"/>
    <x v="29"/>
    <x v="93"/>
    <x v="5"/>
    <n v="64908.770000000004"/>
    <n v="266199.44"/>
    <n v="331108.21000000002"/>
    <n v="159"/>
    <n v="0"/>
    <n v="0"/>
    <n v="0"/>
    <x v="0"/>
    <x v="0"/>
    <x v="0"/>
    <x v="0"/>
    <x v="0"/>
    <x v="0"/>
    <x v="0"/>
    <x v="0"/>
    <x v="0"/>
    <x v="0"/>
  </r>
  <r>
    <x v="0"/>
    <x v="10"/>
    <x v="29"/>
    <x v="94"/>
    <x v="5"/>
    <n v="78102.22"/>
    <n v="60780.829999999987"/>
    <n v="138883.04999999999"/>
    <n v="140"/>
    <n v="0"/>
    <n v="0"/>
    <n v="0"/>
    <x v="0"/>
    <x v="0"/>
    <x v="0"/>
    <x v="0"/>
    <x v="0"/>
    <x v="0"/>
    <x v="0"/>
    <x v="0"/>
    <x v="0"/>
    <x v="0"/>
  </r>
  <r>
    <x v="0"/>
    <x v="10"/>
    <x v="29"/>
    <x v="95"/>
    <x v="5"/>
    <n v="155045.19"/>
    <n v="280601.49"/>
    <n v="435646.68"/>
    <n v="206"/>
    <n v="0"/>
    <n v="0"/>
    <n v="0"/>
    <x v="0"/>
    <x v="0"/>
    <x v="0"/>
    <x v="0"/>
    <x v="0"/>
    <x v="0"/>
    <x v="0"/>
    <x v="0"/>
    <x v="0"/>
    <x v="0"/>
  </r>
  <r>
    <x v="0"/>
    <x v="10"/>
    <x v="29"/>
    <x v="124"/>
    <x v="5"/>
    <n v="72606.7"/>
    <n v="96722.99"/>
    <n v="169329.69"/>
    <n v="477"/>
    <e v="#N/A"/>
    <e v="#N/A"/>
    <n v="0"/>
    <x v="0"/>
    <x v="0"/>
    <x v="0"/>
    <x v="0"/>
    <x v="0"/>
    <x v="0"/>
    <x v="0"/>
    <x v="0"/>
    <x v="0"/>
    <x v="0"/>
  </r>
  <r>
    <x v="0"/>
    <x v="10"/>
    <x v="29"/>
    <x v="96"/>
    <x v="5"/>
    <n v="80216.320000000007"/>
    <n v="147453.44"/>
    <n v="227669.76000000001"/>
    <n v="215"/>
    <n v="0"/>
    <n v="0"/>
    <n v="0"/>
    <x v="0"/>
    <x v="0"/>
    <x v="0"/>
    <x v="0"/>
    <x v="0"/>
    <x v="0"/>
    <x v="0"/>
    <x v="0"/>
    <x v="0"/>
    <x v="0"/>
  </r>
  <r>
    <x v="0"/>
    <x v="10"/>
    <x v="29"/>
    <x v="97"/>
    <x v="5"/>
    <n v="43634.32"/>
    <n v="115482.66"/>
    <n v="159116.98000000001"/>
    <n v="383"/>
    <n v="17577"/>
    <n v="175770"/>
    <n v="9.0500000000000007"/>
    <x v="0"/>
    <x v="0"/>
    <x v="0"/>
    <x v="0"/>
    <x v="0"/>
    <x v="0"/>
    <x v="0"/>
    <x v="0"/>
    <x v="0"/>
    <x v="0"/>
  </r>
  <r>
    <x v="0"/>
    <x v="10"/>
    <x v="30"/>
    <x v="99"/>
    <x v="5"/>
    <n v="14819.59"/>
    <n v="143795.32"/>
    <n v="158614.91"/>
    <n v="340"/>
    <n v="16027"/>
    <n v="112189"/>
    <n v="9.9"/>
    <x v="0"/>
    <x v="0"/>
    <x v="0"/>
    <x v="0"/>
    <x v="0"/>
    <x v="0"/>
    <x v="0"/>
    <x v="0"/>
    <x v="0"/>
    <x v="0"/>
  </r>
  <r>
    <x v="0"/>
    <x v="10"/>
    <x v="30"/>
    <x v="100"/>
    <x v="5"/>
    <n v="18618.349999999999"/>
    <n v="95749.13"/>
    <n v="114367.48000000001"/>
    <n v="226"/>
    <n v="14477"/>
    <n v="101339"/>
    <n v="7.9"/>
    <x v="0"/>
    <x v="0"/>
    <x v="0"/>
    <x v="0"/>
    <x v="0"/>
    <x v="0"/>
    <x v="0"/>
    <x v="0"/>
    <x v="0"/>
    <x v="0"/>
  </r>
  <r>
    <x v="0"/>
    <x v="10"/>
    <x v="30"/>
    <x v="101"/>
    <x v="5"/>
    <n v="10216.34"/>
    <n v="54706.399999999994"/>
    <n v="64922.739999999991"/>
    <n v="148"/>
    <n v="10323"/>
    <n v="72261"/>
    <n v="6.29"/>
    <x v="0"/>
    <x v="0"/>
    <x v="0"/>
    <x v="0"/>
    <x v="0"/>
    <x v="0"/>
    <x v="0"/>
    <x v="0"/>
    <x v="0"/>
    <x v="0"/>
  </r>
  <r>
    <x v="0"/>
    <x v="10"/>
    <x v="30"/>
    <x v="102"/>
    <x v="5"/>
    <n v="13285.710000000001"/>
    <n v="53579.299999999996"/>
    <n v="66865.009999999995"/>
    <n v="75"/>
    <n v="0"/>
    <n v="0"/>
    <n v="0"/>
    <x v="0"/>
    <x v="0"/>
    <x v="0"/>
    <x v="0"/>
    <x v="0"/>
    <x v="0"/>
    <x v="0"/>
    <x v="0"/>
    <x v="0"/>
    <x v="0"/>
  </r>
  <r>
    <x v="0"/>
    <x v="10"/>
    <x v="30"/>
    <x v="103"/>
    <x v="5"/>
    <n v="12797.369999999999"/>
    <n v="3809.4799999999996"/>
    <n v="16606.849999999999"/>
    <n v="54"/>
    <n v="0"/>
    <n v="0"/>
    <n v="0"/>
    <x v="0"/>
    <x v="0"/>
    <x v="0"/>
    <x v="0"/>
    <x v="0"/>
    <x v="0"/>
    <x v="0"/>
    <x v="0"/>
    <x v="0"/>
    <x v="0"/>
  </r>
  <r>
    <x v="0"/>
    <x v="10"/>
    <x v="30"/>
    <x v="105"/>
    <x v="5"/>
    <n v="101.8"/>
    <n v="207"/>
    <n v="308.8"/>
    <n v="3"/>
    <n v="0"/>
    <n v="0"/>
    <n v="0"/>
    <x v="0"/>
    <x v="0"/>
    <x v="0"/>
    <x v="0"/>
    <x v="0"/>
    <x v="0"/>
    <x v="0"/>
    <x v="0"/>
    <x v="0"/>
    <x v="0"/>
  </r>
  <r>
    <x v="0"/>
    <x v="10"/>
    <x v="30"/>
    <x v="106"/>
    <x v="5"/>
    <n v="10464.1"/>
    <n v="24201.08"/>
    <n v="34665.18"/>
    <n v="106"/>
    <n v="17050"/>
    <n v="119350"/>
    <n v="2.0299999999999998"/>
    <x v="0"/>
    <x v="0"/>
    <x v="0"/>
    <x v="0"/>
    <x v="0"/>
    <x v="0"/>
    <x v="0"/>
    <x v="0"/>
    <x v="0"/>
    <x v="0"/>
  </r>
  <r>
    <x v="0"/>
    <x v="10"/>
    <x v="30"/>
    <x v="171"/>
    <x v="5"/>
    <n v="26736.880000000001"/>
    <n v="112265.91"/>
    <n v="139002.79"/>
    <n v="352"/>
    <e v="#N/A"/>
    <e v="#N/A"/>
    <n v="0"/>
    <x v="0"/>
    <x v="0"/>
    <x v="0"/>
    <x v="0"/>
    <x v="0"/>
    <x v="0"/>
    <x v="0"/>
    <x v="0"/>
    <x v="0"/>
    <x v="0"/>
  </r>
  <r>
    <x v="0"/>
    <x v="10"/>
    <x v="31"/>
    <x v="107"/>
    <x v="5"/>
    <n v="130079.66"/>
    <n v="79838.850000000006"/>
    <n v="209918.51"/>
    <n v="230"/>
    <n v="0"/>
    <n v="0"/>
    <n v="0"/>
    <x v="0"/>
    <x v="0"/>
    <x v="0"/>
    <x v="0"/>
    <x v="0"/>
    <x v="0"/>
    <x v="0"/>
    <x v="0"/>
    <x v="0"/>
    <x v="0"/>
  </r>
  <r>
    <x v="0"/>
    <x v="10"/>
    <x v="31"/>
    <x v="108"/>
    <x v="5"/>
    <n v="5777.2"/>
    <n v="27467.530000000002"/>
    <n v="33244.730000000003"/>
    <n v="16"/>
    <n v="0"/>
    <n v="0"/>
    <n v="0"/>
    <x v="0"/>
    <x v="0"/>
    <x v="0"/>
    <x v="0"/>
    <x v="0"/>
    <x v="0"/>
    <x v="0"/>
    <x v="0"/>
    <x v="0"/>
    <x v="0"/>
  </r>
  <r>
    <x v="0"/>
    <x v="10"/>
    <x v="31"/>
    <x v="109"/>
    <x v="5"/>
    <n v="149900.65"/>
    <n v="255708.55000000002"/>
    <n v="405609.2"/>
    <n v="306"/>
    <n v="0"/>
    <n v="0"/>
    <n v="0"/>
    <x v="0"/>
    <x v="0"/>
    <x v="0"/>
    <x v="0"/>
    <x v="0"/>
    <x v="0"/>
    <x v="0"/>
    <x v="0"/>
    <x v="0"/>
    <x v="0"/>
  </r>
  <r>
    <x v="0"/>
    <x v="10"/>
    <x v="31"/>
    <x v="110"/>
    <x v="5"/>
    <n v="178906.32"/>
    <n v="154926.28999999998"/>
    <n v="333832.61"/>
    <n v="316"/>
    <n v="0"/>
    <n v="0"/>
    <n v="0"/>
    <x v="0"/>
    <x v="0"/>
    <x v="0"/>
    <x v="0"/>
    <x v="0"/>
    <x v="0"/>
    <x v="0"/>
    <x v="0"/>
    <x v="0"/>
    <x v="0"/>
  </r>
  <r>
    <x v="0"/>
    <x v="10"/>
    <x v="31"/>
    <x v="111"/>
    <x v="5"/>
    <n v="43522.7"/>
    <n v="58146.130000000005"/>
    <n v="101668.83"/>
    <n v="150"/>
    <n v="0"/>
    <n v="0"/>
    <n v="0"/>
    <x v="0"/>
    <x v="0"/>
    <x v="0"/>
    <x v="0"/>
    <x v="0"/>
    <x v="0"/>
    <x v="0"/>
    <x v="0"/>
    <x v="0"/>
    <x v="0"/>
  </r>
  <r>
    <x v="0"/>
    <x v="10"/>
    <x v="31"/>
    <x v="128"/>
    <x v="5"/>
    <n v="4659.3500000000004"/>
    <n v="5449.6099999999988"/>
    <n v="10108.959999999999"/>
    <n v="57"/>
    <e v="#N/A"/>
    <e v="#N/A"/>
    <n v="0"/>
    <x v="0"/>
    <x v="0"/>
    <x v="0"/>
    <x v="0"/>
    <x v="0"/>
    <x v="0"/>
    <x v="0"/>
    <x v="0"/>
    <x v="0"/>
    <x v="0"/>
  </r>
  <r>
    <x v="0"/>
    <x v="10"/>
    <x v="31"/>
    <x v="112"/>
    <x v="5"/>
    <n v="40219.040000000008"/>
    <n v="32812.159999999989"/>
    <n v="73031.199999999997"/>
    <n v="916"/>
    <n v="13950"/>
    <n v="139500"/>
    <n v="5.24"/>
    <x v="0"/>
    <x v="0"/>
    <x v="0"/>
    <x v="0"/>
    <x v="0"/>
    <x v="0"/>
    <x v="0"/>
    <x v="0"/>
    <x v="0"/>
    <x v="0"/>
  </r>
  <r>
    <x v="0"/>
    <x v="10"/>
    <x v="32"/>
    <x v="113"/>
    <x v="5"/>
    <n v="28245.78"/>
    <n v="32945.89"/>
    <n v="61191.67"/>
    <n v="81"/>
    <n v="5177"/>
    <n v="36239"/>
    <n v="11.82"/>
    <x v="0"/>
    <x v="0"/>
    <x v="0"/>
    <x v="0"/>
    <x v="0"/>
    <x v="0"/>
    <x v="0"/>
    <x v="0"/>
    <x v="0"/>
    <x v="0"/>
  </r>
  <r>
    <x v="0"/>
    <x v="10"/>
    <x v="32"/>
    <x v="114"/>
    <x v="5"/>
    <n v="34237.71"/>
    <n v="62093.939999999995"/>
    <n v="96331.65"/>
    <n v="485"/>
    <n v="31000"/>
    <n v="217000"/>
    <n v="3.11"/>
    <x v="0"/>
    <x v="0"/>
    <x v="0"/>
    <x v="0"/>
    <x v="0"/>
    <x v="0"/>
    <x v="0"/>
    <x v="0"/>
    <x v="0"/>
    <x v="0"/>
  </r>
  <r>
    <x v="0"/>
    <x v="10"/>
    <x v="32"/>
    <x v="115"/>
    <x v="5"/>
    <n v="10024.99"/>
    <n v="50262.18"/>
    <n v="60287.17"/>
    <n v="61"/>
    <n v="0"/>
    <n v="0"/>
    <n v="0"/>
    <x v="0"/>
    <x v="0"/>
    <x v="0"/>
    <x v="0"/>
    <x v="0"/>
    <x v="0"/>
    <x v="0"/>
    <x v="0"/>
    <x v="0"/>
    <x v="0"/>
  </r>
  <r>
    <x v="0"/>
    <x v="10"/>
    <x v="32"/>
    <x v="116"/>
    <x v="5"/>
    <n v="10794.929999999998"/>
    <n v="57345.77"/>
    <n v="68140.7"/>
    <n v="117"/>
    <n v="0"/>
    <n v="0"/>
    <n v="0"/>
    <x v="0"/>
    <x v="0"/>
    <x v="0"/>
    <x v="0"/>
    <x v="0"/>
    <x v="0"/>
    <x v="0"/>
    <x v="0"/>
    <x v="0"/>
    <x v="0"/>
  </r>
  <r>
    <x v="0"/>
    <x v="10"/>
    <x v="33"/>
    <x v="117"/>
    <x v="5"/>
    <n v="58257.9"/>
    <n v="17440.090000000004"/>
    <n v="75697.990000000005"/>
    <n v="261"/>
    <n v="0"/>
    <n v="0"/>
    <n v="0"/>
    <x v="0"/>
    <x v="0"/>
    <x v="0"/>
    <x v="0"/>
    <x v="0"/>
    <x v="0"/>
    <x v="0"/>
    <x v="0"/>
    <x v="0"/>
    <x v="0"/>
  </r>
  <r>
    <x v="0"/>
    <x v="10"/>
    <x v="33"/>
    <x v="118"/>
    <x v="5"/>
    <n v="34109.540000000008"/>
    <n v="29384.189999999995"/>
    <n v="63493.73"/>
    <n v="351"/>
    <n v="0"/>
    <n v="0"/>
    <n v="0"/>
    <x v="0"/>
    <x v="0"/>
    <x v="0"/>
    <x v="0"/>
    <x v="0"/>
    <x v="0"/>
    <x v="0"/>
    <x v="0"/>
    <x v="0"/>
    <x v="0"/>
  </r>
  <r>
    <x v="0"/>
    <x v="10"/>
    <x v="33"/>
    <x v="143"/>
    <x v="5"/>
    <n v="18107.2"/>
    <n v="10338.579999999998"/>
    <n v="28445.78"/>
    <n v="102"/>
    <e v="#N/A"/>
    <e v="#N/A"/>
    <n v="0"/>
    <x v="0"/>
    <x v="0"/>
    <x v="0"/>
    <x v="0"/>
    <x v="0"/>
    <x v="0"/>
    <x v="0"/>
    <x v="0"/>
    <x v="0"/>
    <x v="0"/>
  </r>
  <r>
    <x v="0"/>
    <x v="11"/>
    <x v="0"/>
    <x v="0"/>
    <x v="0"/>
    <n v="1211.45"/>
    <n v="1544.05"/>
    <n v="2755.5"/>
    <n v="34"/>
    <n v="24475"/>
    <n v="171325"/>
    <n v="0.11"/>
    <x v="0"/>
    <x v="0"/>
    <x v="0"/>
    <x v="0"/>
    <x v="0"/>
    <x v="0"/>
    <x v="0"/>
    <x v="0"/>
    <x v="0"/>
    <x v="0"/>
  </r>
  <r>
    <x v="0"/>
    <x v="11"/>
    <x v="0"/>
    <x v="1"/>
    <x v="0"/>
    <n v="4664.7"/>
    <n v="3912.8"/>
    <n v="8577.5"/>
    <n v="102"/>
    <n v="24383"/>
    <n v="170681"/>
    <n v="0.35"/>
    <x v="0"/>
    <x v="0"/>
    <x v="0"/>
    <x v="0"/>
    <x v="0"/>
    <x v="0"/>
    <x v="0"/>
    <x v="0"/>
    <x v="0"/>
    <x v="0"/>
  </r>
  <r>
    <x v="0"/>
    <x v="11"/>
    <x v="0"/>
    <x v="172"/>
    <x v="0"/>
    <n v="360"/>
    <n v="0"/>
    <n v="360"/>
    <n v="3"/>
    <e v="#N/A"/>
    <e v="#N/A"/>
    <n v="0"/>
    <x v="0"/>
    <x v="0"/>
    <x v="0"/>
    <x v="0"/>
    <x v="0"/>
    <x v="0"/>
    <x v="0"/>
    <x v="0"/>
    <x v="0"/>
    <x v="0"/>
  </r>
  <r>
    <x v="0"/>
    <x v="11"/>
    <x v="0"/>
    <x v="4"/>
    <x v="0"/>
    <n v="7948.39"/>
    <n v="4170.1099999999997"/>
    <n v="12118.5"/>
    <n v="270"/>
    <n v="8437"/>
    <n v="59059"/>
    <n v="1.44"/>
    <x v="0"/>
    <x v="0"/>
    <x v="0"/>
    <x v="0"/>
    <x v="0"/>
    <x v="0"/>
    <x v="0"/>
    <x v="0"/>
    <x v="0"/>
    <x v="0"/>
  </r>
  <r>
    <x v="0"/>
    <x v="11"/>
    <x v="0"/>
    <x v="7"/>
    <x v="0"/>
    <n v="7482.96"/>
    <n v="3273.54"/>
    <n v="10756.5"/>
    <n v="233"/>
    <n v="5821"/>
    <n v="40747"/>
    <n v="1.85"/>
    <x v="0"/>
    <x v="0"/>
    <x v="0"/>
    <x v="0"/>
    <x v="0"/>
    <x v="0"/>
    <x v="0"/>
    <x v="0"/>
    <x v="0"/>
    <x v="0"/>
  </r>
  <r>
    <x v="0"/>
    <x v="11"/>
    <x v="0"/>
    <x v="8"/>
    <x v="0"/>
    <n v="9745.6"/>
    <n v="5688.9"/>
    <n v="15434.5"/>
    <n v="354"/>
    <n v="0"/>
    <n v="0"/>
    <n v="0"/>
    <x v="0"/>
    <x v="0"/>
    <x v="0"/>
    <x v="0"/>
    <x v="0"/>
    <x v="0"/>
    <x v="0"/>
    <x v="0"/>
    <x v="0"/>
    <x v="0"/>
  </r>
  <r>
    <x v="0"/>
    <x v="11"/>
    <x v="0"/>
    <x v="119"/>
    <x v="0"/>
    <n v="1422.8"/>
    <n v="5599.2"/>
    <n v="7022"/>
    <n v="54"/>
    <e v="#N/A"/>
    <e v="#N/A"/>
    <n v="0"/>
    <x v="0"/>
    <x v="0"/>
    <x v="0"/>
    <x v="0"/>
    <x v="0"/>
    <x v="0"/>
    <x v="0"/>
    <x v="0"/>
    <x v="0"/>
    <x v="0"/>
  </r>
  <r>
    <x v="0"/>
    <x v="11"/>
    <x v="0"/>
    <x v="134"/>
    <x v="0"/>
    <n v="9671.56"/>
    <n v="5001.1899999999996"/>
    <n v="14672.75"/>
    <n v="330"/>
    <e v="#N/A"/>
    <e v="#N/A"/>
    <n v="0"/>
    <x v="0"/>
    <x v="0"/>
    <x v="0"/>
    <x v="0"/>
    <x v="0"/>
    <x v="0"/>
    <x v="0"/>
    <x v="0"/>
    <x v="0"/>
    <x v="0"/>
  </r>
  <r>
    <x v="0"/>
    <x v="11"/>
    <x v="0"/>
    <x v="135"/>
    <x v="0"/>
    <n v="5534.46"/>
    <n v="2348.04"/>
    <n v="7882.5"/>
    <n v="170"/>
    <e v="#N/A"/>
    <e v="#N/A"/>
    <n v="0"/>
    <x v="0"/>
    <x v="0"/>
    <x v="0"/>
    <x v="0"/>
    <x v="0"/>
    <x v="0"/>
    <x v="0"/>
    <x v="0"/>
    <x v="0"/>
    <x v="0"/>
  </r>
  <r>
    <x v="0"/>
    <x v="11"/>
    <x v="0"/>
    <x v="144"/>
    <x v="0"/>
    <n v="7884.4"/>
    <n v="4270.6000000000004"/>
    <n v="12155"/>
    <n v="275"/>
    <e v="#N/A"/>
    <e v="#N/A"/>
    <n v="0"/>
    <x v="0"/>
    <x v="0"/>
    <x v="0"/>
    <x v="0"/>
    <x v="0"/>
    <x v="0"/>
    <x v="0"/>
    <x v="0"/>
    <x v="0"/>
    <x v="0"/>
  </r>
  <r>
    <x v="0"/>
    <x v="11"/>
    <x v="0"/>
    <x v="151"/>
    <x v="0"/>
    <n v="0"/>
    <n v="0"/>
    <n v="0"/>
    <n v="0"/>
    <e v="#N/A"/>
    <e v="#N/A"/>
    <n v="0"/>
    <x v="0"/>
    <x v="0"/>
    <x v="0"/>
    <x v="0"/>
    <x v="0"/>
    <x v="0"/>
    <x v="0"/>
    <x v="0"/>
    <x v="0"/>
    <x v="0"/>
  </r>
  <r>
    <x v="0"/>
    <x v="11"/>
    <x v="0"/>
    <x v="173"/>
    <x v="0"/>
    <n v="9413.01"/>
    <n v="3629.99"/>
    <n v="13043"/>
    <n v="284"/>
    <e v="#N/A"/>
    <e v="#N/A"/>
    <n v="0"/>
    <x v="0"/>
    <x v="0"/>
    <x v="0"/>
    <x v="0"/>
    <x v="0"/>
    <x v="0"/>
    <x v="0"/>
    <x v="0"/>
    <x v="0"/>
    <x v="0"/>
  </r>
  <r>
    <x v="0"/>
    <x v="11"/>
    <x v="0"/>
    <x v="187"/>
    <x v="0"/>
    <n v="0"/>
    <n v="0"/>
    <n v="0"/>
    <n v="0"/>
    <e v="#N/A"/>
    <e v="#N/A"/>
    <n v="0"/>
    <x v="0"/>
    <x v="0"/>
    <x v="0"/>
    <x v="0"/>
    <x v="0"/>
    <x v="0"/>
    <x v="0"/>
    <x v="0"/>
    <x v="0"/>
    <x v="0"/>
  </r>
  <r>
    <x v="0"/>
    <x v="11"/>
    <x v="0"/>
    <x v="179"/>
    <x v="0"/>
    <n v="18071.45"/>
    <n v="11779.55"/>
    <n v="29851"/>
    <n v="340"/>
    <e v="#N/A"/>
    <e v="#N/A"/>
    <n v="0"/>
    <x v="0"/>
    <x v="0"/>
    <x v="0"/>
    <x v="0"/>
    <x v="0"/>
    <x v="0"/>
    <x v="0"/>
    <x v="0"/>
    <x v="0"/>
    <x v="0"/>
  </r>
  <r>
    <x v="0"/>
    <x v="11"/>
    <x v="1"/>
    <x v="9"/>
    <x v="0"/>
    <n v="123767.7"/>
    <n v="51999.78"/>
    <n v="175767.47999999998"/>
    <n v="1301"/>
    <n v="0"/>
    <n v="0"/>
    <n v="0"/>
    <x v="0"/>
    <x v="0"/>
    <x v="0"/>
    <x v="0"/>
    <x v="0"/>
    <x v="0"/>
    <x v="0"/>
    <x v="0"/>
    <x v="0"/>
    <x v="0"/>
  </r>
  <r>
    <x v="0"/>
    <x v="11"/>
    <x v="1"/>
    <x v="10"/>
    <x v="0"/>
    <n v="33472.199999999997"/>
    <n v="35183.800000000003"/>
    <n v="68656"/>
    <n v="619"/>
    <n v="44423"/>
    <n v="310961"/>
    <n v="1.55"/>
    <x v="0"/>
    <x v="0"/>
    <x v="0"/>
    <x v="0"/>
    <x v="0"/>
    <x v="0"/>
    <x v="0"/>
    <x v="0"/>
    <x v="0"/>
    <x v="0"/>
  </r>
  <r>
    <x v="0"/>
    <x v="11"/>
    <x v="1"/>
    <x v="78"/>
    <x v="0"/>
    <n v="1311.7"/>
    <n v="1123.3"/>
    <n v="2435"/>
    <n v="38"/>
    <n v="20677"/>
    <n v="144739"/>
    <n v="0.12"/>
    <x v="0"/>
    <x v="0"/>
    <x v="0"/>
    <x v="0"/>
    <x v="0"/>
    <x v="0"/>
    <x v="0"/>
    <x v="0"/>
    <x v="0"/>
    <x v="0"/>
  </r>
  <r>
    <x v="0"/>
    <x v="11"/>
    <x v="1"/>
    <x v="11"/>
    <x v="0"/>
    <n v="1429.25"/>
    <n v="1678.25"/>
    <n v="3107.5"/>
    <n v="20"/>
    <n v="31000"/>
    <n v="217000"/>
    <n v="0.1"/>
    <x v="0"/>
    <x v="0"/>
    <x v="0"/>
    <x v="0"/>
    <x v="0"/>
    <x v="0"/>
    <x v="0"/>
    <x v="0"/>
    <x v="0"/>
    <x v="0"/>
  </r>
  <r>
    <x v="0"/>
    <x v="11"/>
    <x v="1"/>
    <x v="12"/>
    <x v="0"/>
    <n v="11381.64"/>
    <n v="7783.36"/>
    <n v="19165"/>
    <n v="131"/>
    <n v="0"/>
    <n v="0"/>
    <n v="0"/>
    <x v="0"/>
    <x v="0"/>
    <x v="0"/>
    <x v="0"/>
    <x v="0"/>
    <x v="0"/>
    <x v="0"/>
    <x v="0"/>
    <x v="0"/>
    <x v="0"/>
  </r>
  <r>
    <x v="0"/>
    <x v="11"/>
    <x v="1"/>
    <x v="13"/>
    <x v="0"/>
    <n v="0"/>
    <n v="0"/>
    <n v="0"/>
    <n v="0"/>
    <n v="0"/>
    <n v="0"/>
    <n v="0"/>
    <x v="0"/>
    <x v="0"/>
    <x v="0"/>
    <x v="0"/>
    <x v="0"/>
    <x v="0"/>
    <x v="0"/>
    <x v="0"/>
    <x v="0"/>
    <x v="0"/>
  </r>
  <r>
    <x v="0"/>
    <x v="11"/>
    <x v="1"/>
    <x v="83"/>
    <x v="0"/>
    <n v="0"/>
    <n v="0"/>
    <n v="0"/>
    <n v="0"/>
    <n v="17050"/>
    <n v="119350"/>
    <n v="0"/>
    <x v="0"/>
    <x v="0"/>
    <x v="0"/>
    <x v="0"/>
    <x v="0"/>
    <x v="0"/>
    <x v="0"/>
    <x v="0"/>
    <x v="0"/>
    <x v="0"/>
  </r>
  <r>
    <x v="0"/>
    <x v="11"/>
    <x v="1"/>
    <x v="14"/>
    <x v="0"/>
    <n v="13425.5"/>
    <n v="14851.5"/>
    <n v="28277"/>
    <n v="235"/>
    <n v="29977"/>
    <n v="209839"/>
    <n v="0.94"/>
    <x v="0"/>
    <x v="0"/>
    <x v="0"/>
    <x v="0"/>
    <x v="0"/>
    <x v="0"/>
    <x v="0"/>
    <x v="0"/>
    <x v="0"/>
    <x v="0"/>
  </r>
  <r>
    <x v="0"/>
    <x v="11"/>
    <x v="1"/>
    <x v="15"/>
    <x v="0"/>
    <n v="1699.25"/>
    <n v="1598.25"/>
    <n v="3297.5"/>
    <n v="20"/>
    <n v="0"/>
    <n v="0"/>
    <n v="0"/>
    <x v="0"/>
    <x v="0"/>
    <x v="0"/>
    <x v="0"/>
    <x v="0"/>
    <x v="0"/>
    <x v="0"/>
    <x v="0"/>
    <x v="0"/>
    <x v="0"/>
  </r>
  <r>
    <x v="0"/>
    <x v="11"/>
    <x v="1"/>
    <x v="146"/>
    <x v="0"/>
    <n v="2886.25"/>
    <n v="578.75"/>
    <n v="3465"/>
    <n v="23"/>
    <e v="#N/A"/>
    <e v="#N/A"/>
    <n v="0"/>
    <x v="0"/>
    <x v="0"/>
    <x v="0"/>
    <x v="0"/>
    <x v="0"/>
    <x v="0"/>
    <x v="0"/>
    <x v="0"/>
    <x v="0"/>
    <x v="0"/>
  </r>
  <r>
    <x v="0"/>
    <x v="11"/>
    <x v="1"/>
    <x v="168"/>
    <x v="0"/>
    <n v="2705.65"/>
    <n v="2898.35"/>
    <n v="5604"/>
    <n v="84"/>
    <e v="#N/A"/>
    <e v="#N/A"/>
    <n v="0"/>
    <x v="0"/>
    <x v="0"/>
    <x v="0"/>
    <x v="0"/>
    <x v="0"/>
    <x v="0"/>
    <x v="0"/>
    <x v="0"/>
    <x v="0"/>
    <x v="0"/>
  </r>
  <r>
    <x v="0"/>
    <x v="11"/>
    <x v="1"/>
    <x v="174"/>
    <x v="0"/>
    <n v="200"/>
    <n v="0"/>
    <n v="200"/>
    <n v="1"/>
    <e v="#N/A"/>
    <e v="#N/A"/>
    <n v="0"/>
    <x v="0"/>
    <x v="0"/>
    <x v="0"/>
    <x v="0"/>
    <x v="0"/>
    <x v="0"/>
    <x v="0"/>
    <x v="0"/>
    <x v="0"/>
    <x v="0"/>
  </r>
  <r>
    <x v="0"/>
    <x v="11"/>
    <x v="2"/>
    <x v="16"/>
    <x v="0"/>
    <n v="34050.400000000001"/>
    <n v="30415.599999999999"/>
    <n v="64466"/>
    <n v="506"/>
    <n v="43400"/>
    <n v="303800"/>
    <n v="1.49"/>
    <x v="0"/>
    <x v="0"/>
    <x v="0"/>
    <x v="0"/>
    <x v="0"/>
    <x v="0"/>
    <x v="0"/>
    <x v="0"/>
    <x v="0"/>
    <x v="0"/>
  </r>
  <r>
    <x v="0"/>
    <x v="11"/>
    <x v="2"/>
    <x v="17"/>
    <x v="0"/>
    <n v="8925.7999999999993"/>
    <n v="10867.2"/>
    <n v="19793"/>
    <n v="157"/>
    <n v="39277"/>
    <n v="274939"/>
    <n v="0.5"/>
    <x v="0"/>
    <x v="0"/>
    <x v="0"/>
    <x v="0"/>
    <x v="0"/>
    <x v="0"/>
    <x v="0"/>
    <x v="0"/>
    <x v="0"/>
    <x v="0"/>
  </r>
  <r>
    <x v="0"/>
    <x v="11"/>
    <x v="2"/>
    <x v="18"/>
    <x v="0"/>
    <n v="22387.77"/>
    <n v="28025.98"/>
    <n v="50413.75"/>
    <n v="351"/>
    <n v="0"/>
    <n v="0"/>
    <n v="0"/>
    <x v="0"/>
    <x v="0"/>
    <x v="0"/>
    <x v="0"/>
    <x v="0"/>
    <x v="0"/>
    <x v="0"/>
    <x v="0"/>
    <x v="0"/>
    <x v="0"/>
  </r>
  <r>
    <x v="0"/>
    <x v="11"/>
    <x v="2"/>
    <x v="180"/>
    <x v="0"/>
    <n v="15355.5"/>
    <n v="19068.5"/>
    <n v="34424"/>
    <n v="287"/>
    <e v="#N/A"/>
    <e v="#N/A"/>
    <n v="0"/>
    <x v="0"/>
    <x v="0"/>
    <x v="0"/>
    <x v="0"/>
    <x v="0"/>
    <x v="0"/>
    <x v="0"/>
    <x v="0"/>
    <x v="0"/>
    <x v="0"/>
  </r>
  <r>
    <x v="0"/>
    <x v="11"/>
    <x v="3"/>
    <x v="19"/>
    <x v="0"/>
    <n v="5841.9"/>
    <n v="4357.6000000000004"/>
    <n v="10199.5"/>
    <n v="153"/>
    <n v="31000"/>
    <n v="310000"/>
    <n v="0.33"/>
    <x v="0"/>
    <x v="0"/>
    <x v="0"/>
    <x v="0"/>
    <x v="0"/>
    <x v="0"/>
    <x v="0"/>
    <x v="0"/>
    <x v="0"/>
    <x v="0"/>
  </r>
  <r>
    <x v="0"/>
    <x v="11"/>
    <x v="3"/>
    <x v="20"/>
    <x v="0"/>
    <n v="13413.14"/>
    <n v="8776.86"/>
    <n v="22190"/>
    <n v="144"/>
    <n v="0"/>
    <n v="0"/>
    <n v="0"/>
    <x v="0"/>
    <x v="0"/>
    <x v="0"/>
    <x v="0"/>
    <x v="0"/>
    <x v="0"/>
    <x v="0"/>
    <x v="0"/>
    <x v="0"/>
    <x v="0"/>
  </r>
  <r>
    <x v="0"/>
    <x v="11"/>
    <x v="3"/>
    <x v="21"/>
    <x v="0"/>
    <n v="32802.29"/>
    <n v="24288.959999999999"/>
    <n v="57091.25"/>
    <n v="400"/>
    <n v="62000"/>
    <n v="620000"/>
    <n v="0.92"/>
    <x v="0"/>
    <x v="0"/>
    <x v="0"/>
    <x v="0"/>
    <x v="0"/>
    <x v="0"/>
    <x v="0"/>
    <x v="0"/>
    <x v="0"/>
    <x v="0"/>
  </r>
  <r>
    <x v="0"/>
    <x v="11"/>
    <x v="3"/>
    <x v="147"/>
    <x v="0"/>
    <n v="200"/>
    <n v="0"/>
    <n v="200"/>
    <n v="1"/>
    <e v="#N/A"/>
    <e v="#N/A"/>
    <n v="0"/>
    <x v="0"/>
    <x v="0"/>
    <x v="0"/>
    <x v="0"/>
    <x v="0"/>
    <x v="0"/>
    <x v="0"/>
    <x v="0"/>
    <x v="0"/>
    <x v="0"/>
  </r>
  <r>
    <x v="0"/>
    <x v="11"/>
    <x v="3"/>
    <x v="181"/>
    <x v="0"/>
    <n v="1971.25"/>
    <n v="1318.75"/>
    <n v="3290"/>
    <n v="22"/>
    <e v="#N/A"/>
    <e v="#N/A"/>
    <n v="0"/>
    <x v="0"/>
    <x v="0"/>
    <x v="0"/>
    <x v="0"/>
    <x v="0"/>
    <x v="0"/>
    <x v="0"/>
    <x v="0"/>
    <x v="0"/>
    <x v="0"/>
  </r>
  <r>
    <x v="0"/>
    <x v="11"/>
    <x v="4"/>
    <x v="23"/>
    <x v="0"/>
    <n v="140"/>
    <n v="0"/>
    <n v="140"/>
    <n v="17"/>
    <n v="12710"/>
    <n v="88970"/>
    <n v="0.01"/>
    <x v="0"/>
    <x v="0"/>
    <x v="0"/>
    <x v="0"/>
    <x v="0"/>
    <x v="0"/>
    <x v="0"/>
    <x v="0"/>
    <x v="0"/>
    <x v="0"/>
  </r>
  <r>
    <x v="0"/>
    <x v="11"/>
    <x v="4"/>
    <x v="24"/>
    <x v="0"/>
    <n v="70"/>
    <n v="0"/>
    <n v="70"/>
    <n v="9"/>
    <n v="11377"/>
    <n v="79639"/>
    <n v="0.01"/>
    <x v="0"/>
    <x v="0"/>
    <x v="0"/>
    <x v="0"/>
    <x v="0"/>
    <x v="0"/>
    <x v="0"/>
    <x v="0"/>
    <x v="0"/>
    <x v="0"/>
  </r>
  <r>
    <x v="0"/>
    <x v="11"/>
    <x v="4"/>
    <x v="154"/>
    <x v="0"/>
    <n v="210"/>
    <n v="0"/>
    <n v="210"/>
    <n v="3"/>
    <e v="#N/A"/>
    <e v="#N/A"/>
    <n v="0"/>
    <x v="0"/>
    <x v="0"/>
    <x v="0"/>
    <x v="0"/>
    <x v="0"/>
    <x v="0"/>
    <x v="0"/>
    <x v="0"/>
    <x v="0"/>
    <x v="0"/>
  </r>
  <r>
    <x v="0"/>
    <x v="11"/>
    <x v="4"/>
    <x v="155"/>
    <x v="0"/>
    <n v="140"/>
    <n v="0"/>
    <n v="140"/>
    <n v="4"/>
    <e v="#N/A"/>
    <e v="#N/A"/>
    <n v="0"/>
    <x v="0"/>
    <x v="0"/>
    <x v="0"/>
    <x v="0"/>
    <x v="0"/>
    <x v="0"/>
    <x v="0"/>
    <x v="0"/>
    <x v="0"/>
    <x v="0"/>
  </r>
  <r>
    <x v="0"/>
    <x v="11"/>
    <x v="4"/>
    <x v="120"/>
    <x v="0"/>
    <n v="1216"/>
    <n v="754"/>
    <n v="1970"/>
    <n v="15"/>
    <e v="#N/A"/>
    <e v="#N/A"/>
    <n v="0"/>
    <x v="0"/>
    <x v="0"/>
    <x v="0"/>
    <x v="0"/>
    <x v="0"/>
    <x v="0"/>
    <x v="0"/>
    <x v="0"/>
    <x v="0"/>
    <x v="0"/>
  </r>
  <r>
    <x v="0"/>
    <x v="11"/>
    <x v="4"/>
    <x v="148"/>
    <x v="0"/>
    <n v="0"/>
    <n v="0"/>
    <n v="0"/>
    <n v="2"/>
    <e v="#N/A"/>
    <e v="#N/A"/>
    <n v="0"/>
    <x v="0"/>
    <x v="0"/>
    <x v="0"/>
    <x v="0"/>
    <x v="0"/>
    <x v="0"/>
    <x v="0"/>
    <x v="0"/>
    <x v="0"/>
    <x v="0"/>
  </r>
  <r>
    <x v="0"/>
    <x v="11"/>
    <x v="4"/>
    <x v="136"/>
    <x v="0"/>
    <n v="70"/>
    <n v="0"/>
    <n v="70"/>
    <n v="2"/>
    <e v="#N/A"/>
    <e v="#N/A"/>
    <n v="0"/>
    <x v="0"/>
    <x v="0"/>
    <x v="0"/>
    <x v="0"/>
    <x v="0"/>
    <x v="0"/>
    <x v="0"/>
    <x v="0"/>
    <x v="0"/>
    <x v="0"/>
  </r>
  <r>
    <x v="0"/>
    <x v="11"/>
    <x v="4"/>
    <x v="156"/>
    <x v="0"/>
    <n v="70"/>
    <n v="0"/>
    <n v="70"/>
    <n v="6"/>
    <e v="#N/A"/>
    <e v="#N/A"/>
    <n v="0"/>
    <x v="0"/>
    <x v="0"/>
    <x v="0"/>
    <x v="0"/>
    <x v="0"/>
    <x v="0"/>
    <x v="0"/>
    <x v="0"/>
    <x v="0"/>
    <x v="0"/>
  </r>
  <r>
    <x v="0"/>
    <x v="11"/>
    <x v="4"/>
    <x v="157"/>
    <x v="0"/>
    <n v="0"/>
    <n v="0"/>
    <n v="0"/>
    <n v="7"/>
    <e v="#N/A"/>
    <e v="#N/A"/>
    <n v="0"/>
    <x v="0"/>
    <x v="0"/>
    <x v="0"/>
    <x v="0"/>
    <x v="0"/>
    <x v="0"/>
    <x v="0"/>
    <x v="0"/>
    <x v="0"/>
    <x v="0"/>
  </r>
  <r>
    <x v="0"/>
    <x v="11"/>
    <x v="4"/>
    <x v="158"/>
    <x v="0"/>
    <n v="0"/>
    <n v="0"/>
    <n v="0"/>
    <n v="3"/>
    <e v="#N/A"/>
    <e v="#N/A"/>
    <n v="0"/>
    <x v="0"/>
    <x v="0"/>
    <x v="0"/>
    <x v="0"/>
    <x v="0"/>
    <x v="0"/>
    <x v="0"/>
    <x v="0"/>
    <x v="0"/>
    <x v="0"/>
  </r>
  <r>
    <x v="0"/>
    <x v="11"/>
    <x v="4"/>
    <x v="159"/>
    <x v="0"/>
    <n v="70"/>
    <n v="0"/>
    <n v="70"/>
    <n v="6"/>
    <e v="#N/A"/>
    <e v="#N/A"/>
    <n v="0"/>
    <x v="0"/>
    <x v="0"/>
    <x v="0"/>
    <x v="0"/>
    <x v="0"/>
    <x v="0"/>
    <x v="0"/>
    <x v="0"/>
    <x v="0"/>
    <x v="0"/>
  </r>
  <r>
    <x v="0"/>
    <x v="11"/>
    <x v="4"/>
    <x v="160"/>
    <x v="0"/>
    <n v="140"/>
    <n v="0"/>
    <n v="140"/>
    <n v="10"/>
    <e v="#N/A"/>
    <e v="#N/A"/>
    <n v="0"/>
    <x v="0"/>
    <x v="0"/>
    <x v="0"/>
    <x v="0"/>
    <x v="0"/>
    <x v="0"/>
    <x v="0"/>
    <x v="0"/>
    <x v="0"/>
    <x v="0"/>
  </r>
  <r>
    <x v="0"/>
    <x v="11"/>
    <x v="4"/>
    <x v="169"/>
    <x v="0"/>
    <n v="0"/>
    <n v="0"/>
    <n v="0"/>
    <n v="0"/>
    <e v="#N/A"/>
    <e v="#N/A"/>
    <n v="0"/>
    <x v="0"/>
    <x v="0"/>
    <x v="0"/>
    <x v="0"/>
    <x v="0"/>
    <x v="0"/>
    <x v="0"/>
    <x v="0"/>
    <x v="0"/>
    <x v="0"/>
  </r>
  <r>
    <x v="0"/>
    <x v="11"/>
    <x v="4"/>
    <x v="175"/>
    <x v="0"/>
    <n v="10"/>
    <n v="40"/>
    <n v="50"/>
    <n v="10"/>
    <e v="#N/A"/>
    <e v="#N/A"/>
    <n v="0"/>
    <x v="0"/>
    <x v="0"/>
    <x v="0"/>
    <x v="0"/>
    <x v="0"/>
    <x v="0"/>
    <x v="0"/>
    <x v="0"/>
    <x v="0"/>
    <x v="0"/>
  </r>
  <r>
    <x v="0"/>
    <x v="11"/>
    <x v="5"/>
    <x v="25"/>
    <x v="0"/>
    <n v="9458.76"/>
    <n v="4068.74"/>
    <n v="13527.5"/>
    <n v="89"/>
    <n v="0"/>
    <n v="0"/>
    <n v="0"/>
    <x v="0"/>
    <x v="0"/>
    <x v="0"/>
    <x v="0"/>
    <x v="0"/>
    <x v="0"/>
    <x v="0"/>
    <x v="0"/>
    <x v="0"/>
    <x v="0"/>
  </r>
  <r>
    <x v="0"/>
    <x v="11"/>
    <x v="5"/>
    <x v="26"/>
    <x v="0"/>
    <n v="2496.13"/>
    <n v="2296.37"/>
    <n v="4792.5"/>
    <n v="30"/>
    <n v="0"/>
    <n v="0"/>
    <n v="0"/>
    <x v="0"/>
    <x v="0"/>
    <x v="0"/>
    <x v="0"/>
    <x v="0"/>
    <x v="0"/>
    <x v="0"/>
    <x v="0"/>
    <x v="0"/>
    <x v="0"/>
  </r>
  <r>
    <x v="0"/>
    <x v="11"/>
    <x v="5"/>
    <x v="27"/>
    <x v="0"/>
    <n v="2559.9"/>
    <n v="1814.6"/>
    <n v="4374.5"/>
    <n v="75"/>
    <n v="16523"/>
    <n v="165230"/>
    <n v="0.26"/>
    <x v="0"/>
    <x v="0"/>
    <x v="0"/>
    <x v="0"/>
    <x v="0"/>
    <x v="0"/>
    <x v="0"/>
    <x v="0"/>
    <x v="0"/>
    <x v="0"/>
  </r>
  <r>
    <x v="0"/>
    <x v="11"/>
    <x v="5"/>
    <x v="29"/>
    <x v="0"/>
    <n v="14638.38"/>
    <n v="11196.62"/>
    <n v="25835"/>
    <n v="179"/>
    <n v="0"/>
    <n v="0"/>
    <n v="0"/>
    <x v="0"/>
    <x v="0"/>
    <x v="0"/>
    <x v="0"/>
    <x v="0"/>
    <x v="0"/>
    <x v="0"/>
    <x v="0"/>
    <x v="0"/>
    <x v="0"/>
  </r>
  <r>
    <x v="0"/>
    <x v="11"/>
    <x v="6"/>
    <x v="30"/>
    <x v="0"/>
    <n v="9931.25"/>
    <n v="9371.25"/>
    <n v="19302.5"/>
    <n v="138"/>
    <n v="0"/>
    <n v="0"/>
    <n v="0"/>
    <x v="0"/>
    <x v="0"/>
    <x v="0"/>
    <x v="0"/>
    <x v="0"/>
    <x v="0"/>
    <x v="0"/>
    <x v="0"/>
    <x v="0"/>
    <x v="0"/>
  </r>
  <r>
    <x v="0"/>
    <x v="11"/>
    <x v="6"/>
    <x v="31"/>
    <x v="0"/>
    <n v="11460.1"/>
    <n v="12747.9"/>
    <n v="24208"/>
    <n v="201"/>
    <n v="34100"/>
    <n v="238700"/>
    <n v="0.71"/>
    <x v="0"/>
    <x v="0"/>
    <x v="0"/>
    <x v="0"/>
    <x v="0"/>
    <x v="0"/>
    <x v="0"/>
    <x v="0"/>
    <x v="0"/>
    <x v="0"/>
  </r>
  <r>
    <x v="0"/>
    <x v="11"/>
    <x v="6"/>
    <x v="32"/>
    <x v="0"/>
    <n v="6044.25"/>
    <n v="6866.25"/>
    <n v="12910.5"/>
    <n v="195"/>
    <n v="17577"/>
    <n v="123039"/>
    <n v="0.73"/>
    <x v="0"/>
    <x v="0"/>
    <x v="0"/>
    <x v="0"/>
    <x v="0"/>
    <x v="0"/>
    <x v="0"/>
    <x v="0"/>
    <x v="0"/>
    <x v="0"/>
  </r>
  <r>
    <x v="0"/>
    <x v="11"/>
    <x v="6"/>
    <x v="33"/>
    <x v="0"/>
    <n v="3468.13"/>
    <n v="3661.87"/>
    <n v="7130"/>
    <n v="50"/>
    <n v="0"/>
    <n v="0"/>
    <n v="0"/>
    <x v="0"/>
    <x v="0"/>
    <x v="0"/>
    <x v="0"/>
    <x v="0"/>
    <x v="0"/>
    <x v="0"/>
    <x v="0"/>
    <x v="0"/>
    <x v="0"/>
  </r>
  <r>
    <x v="0"/>
    <x v="11"/>
    <x v="6"/>
    <x v="140"/>
    <x v="0"/>
    <n v="1452.5"/>
    <n v="457.5"/>
    <n v="1910"/>
    <n v="10"/>
    <e v="#N/A"/>
    <e v="#N/A"/>
    <n v="0"/>
    <x v="0"/>
    <x v="0"/>
    <x v="0"/>
    <x v="0"/>
    <x v="0"/>
    <x v="0"/>
    <x v="0"/>
    <x v="0"/>
    <x v="0"/>
    <x v="0"/>
  </r>
  <r>
    <x v="0"/>
    <x v="11"/>
    <x v="7"/>
    <x v="34"/>
    <x v="0"/>
    <n v="17217.88"/>
    <n v="18110.87"/>
    <n v="35328.75"/>
    <n v="247"/>
    <n v="67177"/>
    <n v="470239"/>
    <n v="0.53"/>
    <x v="0"/>
    <x v="0"/>
    <x v="0"/>
    <x v="0"/>
    <x v="0"/>
    <x v="0"/>
    <x v="0"/>
    <x v="0"/>
    <x v="0"/>
    <x v="0"/>
  </r>
  <r>
    <x v="0"/>
    <x v="11"/>
    <x v="8"/>
    <x v="35"/>
    <x v="0"/>
    <n v="25148.39"/>
    <n v="11835.36"/>
    <n v="36983.75"/>
    <n v="249"/>
    <n v="0"/>
    <n v="0"/>
    <n v="0"/>
    <x v="0"/>
    <x v="0"/>
    <x v="0"/>
    <x v="0"/>
    <x v="0"/>
    <x v="0"/>
    <x v="0"/>
    <x v="0"/>
    <x v="0"/>
    <x v="0"/>
  </r>
  <r>
    <x v="0"/>
    <x v="11"/>
    <x v="8"/>
    <x v="36"/>
    <x v="0"/>
    <n v="22888.01"/>
    <n v="17031.990000000002"/>
    <n v="39920"/>
    <n v="260"/>
    <n v="0"/>
    <n v="0"/>
    <n v="0"/>
    <x v="0"/>
    <x v="0"/>
    <x v="0"/>
    <x v="0"/>
    <x v="0"/>
    <x v="0"/>
    <x v="0"/>
    <x v="0"/>
    <x v="0"/>
    <x v="0"/>
  </r>
  <r>
    <x v="0"/>
    <x v="11"/>
    <x v="8"/>
    <x v="161"/>
    <x v="0"/>
    <n v="16965.5"/>
    <n v="13950.5"/>
    <n v="30916"/>
    <n v="256"/>
    <e v="#N/A"/>
    <e v="#N/A"/>
    <n v="0"/>
    <x v="0"/>
    <x v="0"/>
    <x v="0"/>
    <x v="0"/>
    <x v="0"/>
    <x v="0"/>
    <x v="0"/>
    <x v="0"/>
    <x v="0"/>
    <x v="0"/>
  </r>
  <r>
    <x v="0"/>
    <x v="11"/>
    <x v="9"/>
    <x v="37"/>
    <x v="0"/>
    <n v="43163.76"/>
    <n v="22781.24"/>
    <n v="65945"/>
    <n v="457"/>
    <n v="32023"/>
    <n v="224161"/>
    <n v="2.06"/>
    <x v="0"/>
    <x v="0"/>
    <x v="0"/>
    <x v="0"/>
    <x v="0"/>
    <x v="0"/>
    <x v="0"/>
    <x v="0"/>
    <x v="0"/>
    <x v="0"/>
  </r>
  <r>
    <x v="0"/>
    <x v="11"/>
    <x v="9"/>
    <x v="38"/>
    <x v="0"/>
    <n v="0"/>
    <n v="0"/>
    <n v="0"/>
    <n v="0"/>
    <n v="0"/>
    <n v="0"/>
    <n v="0"/>
    <x v="0"/>
    <x v="0"/>
    <x v="0"/>
    <x v="0"/>
    <x v="0"/>
    <x v="0"/>
    <x v="0"/>
    <x v="0"/>
    <x v="0"/>
    <x v="0"/>
  </r>
  <r>
    <x v="0"/>
    <x v="11"/>
    <x v="9"/>
    <x v="39"/>
    <x v="0"/>
    <n v="18632.5"/>
    <n v="12062.75"/>
    <n v="30695.25"/>
    <n v="346"/>
    <n v="18352"/>
    <n v="128464"/>
    <n v="1.67"/>
    <x v="0"/>
    <x v="0"/>
    <x v="0"/>
    <x v="0"/>
    <x v="0"/>
    <x v="0"/>
    <x v="0"/>
    <x v="0"/>
    <x v="0"/>
    <x v="0"/>
  </r>
  <r>
    <x v="0"/>
    <x v="11"/>
    <x v="9"/>
    <x v="40"/>
    <x v="0"/>
    <n v="22671.9"/>
    <n v="13934.1"/>
    <n v="36606"/>
    <n v="308"/>
    <n v="28923"/>
    <n v="202461"/>
    <n v="1.27"/>
    <x v="0"/>
    <x v="0"/>
    <x v="0"/>
    <x v="0"/>
    <x v="0"/>
    <x v="0"/>
    <x v="0"/>
    <x v="0"/>
    <x v="0"/>
    <x v="0"/>
  </r>
  <r>
    <x v="0"/>
    <x v="11"/>
    <x v="9"/>
    <x v="41"/>
    <x v="0"/>
    <n v="25903.200000000001"/>
    <n v="5374.8"/>
    <n v="31278"/>
    <n v="157"/>
    <n v="0"/>
    <n v="0"/>
    <n v="0"/>
    <x v="0"/>
    <x v="0"/>
    <x v="0"/>
    <x v="0"/>
    <x v="0"/>
    <x v="0"/>
    <x v="0"/>
    <x v="0"/>
    <x v="0"/>
    <x v="0"/>
  </r>
  <r>
    <x v="0"/>
    <x v="11"/>
    <x v="10"/>
    <x v="42"/>
    <x v="0"/>
    <n v="7011"/>
    <n v="1176.5"/>
    <n v="8187.5"/>
    <n v="59"/>
    <n v="0"/>
    <n v="0"/>
    <n v="0"/>
    <x v="0"/>
    <x v="0"/>
    <x v="0"/>
    <x v="0"/>
    <x v="0"/>
    <x v="0"/>
    <x v="0"/>
    <x v="0"/>
    <x v="0"/>
    <x v="0"/>
  </r>
  <r>
    <x v="0"/>
    <x v="11"/>
    <x v="10"/>
    <x v="43"/>
    <x v="0"/>
    <n v="13442.26"/>
    <n v="4487.74"/>
    <n v="17930"/>
    <n v="126"/>
    <n v="0"/>
    <n v="0"/>
    <n v="0"/>
    <x v="0"/>
    <x v="0"/>
    <x v="0"/>
    <x v="0"/>
    <x v="0"/>
    <x v="0"/>
    <x v="0"/>
    <x v="0"/>
    <x v="0"/>
    <x v="0"/>
  </r>
  <r>
    <x v="0"/>
    <x v="11"/>
    <x v="10"/>
    <x v="44"/>
    <x v="0"/>
    <n v="5005.3"/>
    <n v="2505.1999999999998"/>
    <n v="7510.5"/>
    <n v="117"/>
    <n v="23777"/>
    <n v="237770"/>
    <n v="0.32"/>
    <x v="0"/>
    <x v="0"/>
    <x v="0"/>
    <x v="0"/>
    <x v="0"/>
    <x v="0"/>
    <x v="0"/>
    <x v="0"/>
    <x v="0"/>
    <x v="0"/>
  </r>
  <r>
    <x v="0"/>
    <x v="11"/>
    <x v="10"/>
    <x v="45"/>
    <x v="0"/>
    <n v="9780.1299999999992"/>
    <n v="4052.37"/>
    <n v="13832.5"/>
    <n v="95"/>
    <n v="0"/>
    <n v="0"/>
    <n v="0"/>
    <x v="0"/>
    <x v="0"/>
    <x v="0"/>
    <x v="0"/>
    <x v="0"/>
    <x v="0"/>
    <x v="0"/>
    <x v="0"/>
    <x v="0"/>
    <x v="0"/>
  </r>
  <r>
    <x v="0"/>
    <x v="11"/>
    <x v="10"/>
    <x v="46"/>
    <x v="0"/>
    <n v="7397"/>
    <n v="3033"/>
    <n v="10430"/>
    <n v="85"/>
    <n v="0"/>
    <n v="0"/>
    <n v="0"/>
    <x v="0"/>
    <x v="0"/>
    <x v="0"/>
    <x v="0"/>
    <x v="0"/>
    <x v="0"/>
    <x v="0"/>
    <x v="0"/>
    <x v="0"/>
    <x v="0"/>
  </r>
  <r>
    <x v="0"/>
    <x v="11"/>
    <x v="10"/>
    <x v="47"/>
    <x v="0"/>
    <n v="7645.25"/>
    <n v="3382.25"/>
    <n v="11027.5"/>
    <n v="85"/>
    <n v="0"/>
    <n v="0"/>
    <n v="0"/>
    <x v="0"/>
    <x v="0"/>
    <x v="0"/>
    <x v="0"/>
    <x v="0"/>
    <x v="0"/>
    <x v="0"/>
    <x v="0"/>
    <x v="0"/>
    <x v="0"/>
  </r>
  <r>
    <x v="0"/>
    <x v="11"/>
    <x v="10"/>
    <x v="48"/>
    <x v="0"/>
    <n v="6095.6"/>
    <n v="2680.4"/>
    <n v="8776"/>
    <n v="101"/>
    <n v="33077"/>
    <n v="330770"/>
    <n v="0.27"/>
    <x v="0"/>
    <x v="0"/>
    <x v="0"/>
    <x v="0"/>
    <x v="0"/>
    <x v="0"/>
    <x v="0"/>
    <x v="0"/>
    <x v="0"/>
    <x v="0"/>
  </r>
  <r>
    <x v="0"/>
    <x v="11"/>
    <x v="10"/>
    <x v="49"/>
    <x v="0"/>
    <n v="5703.5"/>
    <n v="2361.5"/>
    <n v="8065"/>
    <n v="63"/>
    <n v="67177"/>
    <n v="671770"/>
    <n v="0.12"/>
    <x v="0"/>
    <x v="0"/>
    <x v="0"/>
    <x v="0"/>
    <x v="0"/>
    <x v="0"/>
    <x v="0"/>
    <x v="0"/>
    <x v="0"/>
    <x v="0"/>
  </r>
  <r>
    <x v="0"/>
    <x v="11"/>
    <x v="10"/>
    <x v="50"/>
    <x v="0"/>
    <n v="2107.5"/>
    <n v="665"/>
    <n v="2772.5"/>
    <n v="19"/>
    <n v="36177"/>
    <n v="361770"/>
    <n v="0.08"/>
    <x v="0"/>
    <x v="0"/>
    <x v="0"/>
    <x v="0"/>
    <x v="0"/>
    <x v="0"/>
    <x v="0"/>
    <x v="0"/>
    <x v="0"/>
    <x v="0"/>
  </r>
  <r>
    <x v="0"/>
    <x v="11"/>
    <x v="11"/>
    <x v="52"/>
    <x v="0"/>
    <n v="5287.88"/>
    <n v="4289.62"/>
    <n v="9577.5"/>
    <n v="57"/>
    <n v="0"/>
    <n v="0"/>
    <n v="0"/>
    <x v="0"/>
    <x v="0"/>
    <x v="0"/>
    <x v="0"/>
    <x v="0"/>
    <x v="0"/>
    <x v="0"/>
    <x v="0"/>
    <x v="0"/>
    <x v="0"/>
  </r>
  <r>
    <x v="0"/>
    <x v="11"/>
    <x v="12"/>
    <x v="53"/>
    <x v="0"/>
    <n v="48066.67"/>
    <n v="14374.93"/>
    <n v="62441.599999999999"/>
    <n v="244"/>
    <n v="0"/>
    <n v="0"/>
    <n v="0"/>
    <x v="0"/>
    <x v="0"/>
    <x v="0"/>
    <x v="0"/>
    <x v="0"/>
    <x v="0"/>
    <x v="0"/>
    <x v="0"/>
    <x v="0"/>
    <x v="0"/>
  </r>
  <r>
    <x v="0"/>
    <x v="11"/>
    <x v="12"/>
    <x v="55"/>
    <x v="0"/>
    <n v="22259.3"/>
    <n v="8330.7000000000007"/>
    <n v="30590"/>
    <n v="118"/>
    <n v="0"/>
    <n v="0"/>
    <n v="0"/>
    <x v="0"/>
    <x v="0"/>
    <x v="0"/>
    <x v="0"/>
    <x v="0"/>
    <x v="0"/>
    <x v="0"/>
    <x v="0"/>
    <x v="0"/>
    <x v="0"/>
  </r>
  <r>
    <x v="0"/>
    <x v="11"/>
    <x v="12"/>
    <x v="170"/>
    <x v="0"/>
    <n v="13633.4"/>
    <n v="4950.6000000000004"/>
    <n v="18584"/>
    <n v="148"/>
    <e v="#N/A"/>
    <e v="#N/A"/>
    <n v="0"/>
    <x v="0"/>
    <x v="0"/>
    <x v="0"/>
    <x v="0"/>
    <x v="0"/>
    <x v="0"/>
    <x v="0"/>
    <x v="0"/>
    <x v="0"/>
    <x v="0"/>
  </r>
  <r>
    <x v="0"/>
    <x v="11"/>
    <x v="13"/>
    <x v="56"/>
    <x v="0"/>
    <n v="9368.25"/>
    <n v="741.75"/>
    <n v="10110"/>
    <n v="53"/>
    <n v="0"/>
    <n v="0"/>
    <n v="0"/>
    <x v="0"/>
    <x v="0"/>
    <x v="0"/>
    <x v="0"/>
    <x v="0"/>
    <x v="0"/>
    <x v="0"/>
    <x v="0"/>
    <x v="0"/>
    <x v="0"/>
  </r>
  <r>
    <x v="0"/>
    <x v="11"/>
    <x v="13"/>
    <x v="57"/>
    <x v="0"/>
    <n v="6535.7"/>
    <n v="2325.8000000000002"/>
    <n v="8861.5"/>
    <n v="127"/>
    <n v="24273"/>
    <n v="242730"/>
    <n v="0.37"/>
    <x v="0"/>
    <x v="0"/>
    <x v="0"/>
    <x v="0"/>
    <x v="0"/>
    <x v="0"/>
    <x v="0"/>
    <x v="0"/>
    <x v="0"/>
    <x v="0"/>
  </r>
  <r>
    <x v="0"/>
    <x v="11"/>
    <x v="13"/>
    <x v="58"/>
    <x v="0"/>
    <n v="13037.25"/>
    <n v="5617.75"/>
    <n v="18655"/>
    <n v="142"/>
    <n v="0"/>
    <n v="0"/>
    <n v="0"/>
    <x v="0"/>
    <x v="0"/>
    <x v="0"/>
    <x v="0"/>
    <x v="0"/>
    <x v="0"/>
    <x v="0"/>
    <x v="0"/>
    <x v="0"/>
    <x v="0"/>
  </r>
  <r>
    <x v="0"/>
    <x v="11"/>
    <x v="13"/>
    <x v="162"/>
    <x v="0"/>
    <n v="2827.5"/>
    <n v="440"/>
    <n v="3267.5"/>
    <n v="18"/>
    <e v="#N/A"/>
    <e v="#N/A"/>
    <n v="0"/>
    <x v="0"/>
    <x v="0"/>
    <x v="0"/>
    <x v="0"/>
    <x v="0"/>
    <x v="0"/>
    <x v="0"/>
    <x v="0"/>
    <x v="0"/>
    <x v="0"/>
  </r>
  <r>
    <x v="0"/>
    <x v="11"/>
    <x v="34"/>
    <x v="129"/>
    <x v="0"/>
    <n v="1371.5"/>
    <n v="324.5"/>
    <n v="1696"/>
    <n v="15"/>
    <e v="#N/A"/>
    <e v="#N/A"/>
    <n v="0"/>
    <x v="0"/>
    <x v="0"/>
    <x v="0"/>
    <x v="0"/>
    <x v="0"/>
    <x v="0"/>
    <x v="0"/>
    <x v="0"/>
    <x v="0"/>
    <x v="0"/>
  </r>
  <r>
    <x v="0"/>
    <x v="11"/>
    <x v="14"/>
    <x v="130"/>
    <x v="0"/>
    <n v="6395.55"/>
    <n v="24709.45"/>
    <n v="31105"/>
    <n v="580"/>
    <e v="#N/A"/>
    <e v="#N/A"/>
    <n v="0"/>
    <x v="0"/>
    <x v="0"/>
    <x v="0"/>
    <x v="0"/>
    <x v="0"/>
    <x v="0"/>
    <x v="0"/>
    <x v="0"/>
    <x v="0"/>
    <x v="0"/>
  </r>
  <r>
    <x v="0"/>
    <x v="11"/>
    <x v="15"/>
    <x v="163"/>
    <x v="0"/>
    <n v="1979.5"/>
    <n v="1340.5"/>
    <n v="3320"/>
    <n v="19"/>
    <e v="#N/A"/>
    <e v="#N/A"/>
    <n v="0"/>
    <x v="0"/>
    <x v="0"/>
    <x v="0"/>
    <x v="0"/>
    <x v="0"/>
    <x v="0"/>
    <x v="0"/>
    <x v="0"/>
    <x v="0"/>
    <x v="0"/>
  </r>
  <r>
    <x v="0"/>
    <x v="11"/>
    <x v="16"/>
    <x v="61"/>
    <x v="0"/>
    <n v="2951.75"/>
    <n v="953.25"/>
    <n v="3905"/>
    <n v="23"/>
    <n v="0"/>
    <n v="0"/>
    <n v="0"/>
    <x v="0"/>
    <x v="0"/>
    <x v="0"/>
    <x v="0"/>
    <x v="0"/>
    <x v="0"/>
    <x v="0"/>
    <x v="0"/>
    <x v="0"/>
    <x v="0"/>
  </r>
  <r>
    <x v="0"/>
    <x v="11"/>
    <x v="17"/>
    <x v="62"/>
    <x v="0"/>
    <n v="18476.14"/>
    <n v="9245.11"/>
    <n v="27721.25"/>
    <n v="188"/>
    <n v="0"/>
    <n v="0"/>
    <n v="0"/>
    <x v="0"/>
    <x v="0"/>
    <x v="0"/>
    <x v="0"/>
    <x v="0"/>
    <x v="0"/>
    <x v="0"/>
    <x v="0"/>
    <x v="0"/>
    <x v="0"/>
  </r>
  <r>
    <x v="0"/>
    <x v="11"/>
    <x v="17"/>
    <x v="63"/>
    <x v="0"/>
    <n v="5565.38"/>
    <n v="3269.62"/>
    <n v="8835"/>
    <n v="68"/>
    <n v="0"/>
    <n v="0"/>
    <n v="0"/>
    <x v="0"/>
    <x v="0"/>
    <x v="0"/>
    <x v="0"/>
    <x v="0"/>
    <x v="0"/>
    <x v="0"/>
    <x v="0"/>
    <x v="0"/>
    <x v="0"/>
  </r>
  <r>
    <x v="0"/>
    <x v="11"/>
    <x v="18"/>
    <x v="64"/>
    <x v="0"/>
    <n v="5411.5"/>
    <n v="11189.5"/>
    <n v="16601"/>
    <n v="296"/>
    <n v="22723"/>
    <n v="159061"/>
    <n v="0.73"/>
    <x v="0"/>
    <x v="0"/>
    <x v="0"/>
    <x v="0"/>
    <x v="0"/>
    <x v="0"/>
    <x v="0"/>
    <x v="0"/>
    <x v="0"/>
    <x v="0"/>
  </r>
  <r>
    <x v="0"/>
    <x v="11"/>
    <x v="18"/>
    <x v="65"/>
    <x v="0"/>
    <n v="2989"/>
    <n v="1208.5"/>
    <n v="4197.5"/>
    <n v="25"/>
    <n v="0"/>
    <n v="0"/>
    <n v="0"/>
    <x v="0"/>
    <x v="0"/>
    <x v="0"/>
    <x v="0"/>
    <x v="0"/>
    <x v="0"/>
    <x v="0"/>
    <x v="0"/>
    <x v="0"/>
    <x v="0"/>
  </r>
  <r>
    <x v="0"/>
    <x v="11"/>
    <x v="18"/>
    <x v="164"/>
    <x v="0"/>
    <n v="7204"/>
    <n v="22842"/>
    <n v="30046"/>
    <n v="242"/>
    <e v="#N/A"/>
    <e v="#N/A"/>
    <n v="0"/>
    <x v="0"/>
    <x v="0"/>
    <x v="0"/>
    <x v="0"/>
    <x v="0"/>
    <x v="0"/>
    <x v="0"/>
    <x v="0"/>
    <x v="0"/>
    <x v="0"/>
  </r>
  <r>
    <x v="0"/>
    <x v="11"/>
    <x v="19"/>
    <x v="66"/>
    <x v="0"/>
    <n v="6664.01"/>
    <n v="3435.99"/>
    <n v="10100"/>
    <n v="65"/>
    <n v="0"/>
    <n v="0"/>
    <n v="0"/>
    <x v="0"/>
    <x v="0"/>
    <x v="0"/>
    <x v="0"/>
    <x v="0"/>
    <x v="0"/>
    <x v="0"/>
    <x v="0"/>
    <x v="0"/>
    <x v="0"/>
  </r>
  <r>
    <x v="0"/>
    <x v="11"/>
    <x v="20"/>
    <x v="67"/>
    <x v="0"/>
    <n v="22351.63"/>
    <n v="10217.120000000001"/>
    <n v="32568.75"/>
    <n v="215"/>
    <n v="0"/>
    <n v="0"/>
    <n v="0"/>
    <x v="0"/>
    <x v="0"/>
    <x v="0"/>
    <x v="0"/>
    <x v="0"/>
    <x v="0"/>
    <x v="0"/>
    <x v="0"/>
    <x v="0"/>
    <x v="0"/>
  </r>
  <r>
    <x v="0"/>
    <x v="11"/>
    <x v="20"/>
    <x v="68"/>
    <x v="0"/>
    <n v="30213.13"/>
    <n v="10536.87"/>
    <n v="40750"/>
    <n v="284"/>
    <n v="0"/>
    <n v="0"/>
    <n v="0"/>
    <x v="0"/>
    <x v="0"/>
    <x v="0"/>
    <x v="0"/>
    <x v="0"/>
    <x v="0"/>
    <x v="0"/>
    <x v="0"/>
    <x v="0"/>
    <x v="0"/>
  </r>
  <r>
    <x v="0"/>
    <x v="11"/>
    <x v="21"/>
    <x v="70"/>
    <x v="0"/>
    <n v="17437.8"/>
    <n v="5946.2"/>
    <n v="23384"/>
    <n v="225"/>
    <n v="62000"/>
    <n v="620000"/>
    <n v="0.38"/>
    <x v="0"/>
    <x v="0"/>
    <x v="0"/>
    <x v="0"/>
    <x v="0"/>
    <x v="0"/>
    <x v="0"/>
    <x v="0"/>
    <x v="0"/>
    <x v="0"/>
  </r>
  <r>
    <x v="0"/>
    <x v="11"/>
    <x v="21"/>
    <x v="71"/>
    <x v="0"/>
    <n v="21005.5"/>
    <n v="12301.5"/>
    <n v="33307"/>
    <n v="288"/>
    <n v="50623"/>
    <n v="506230"/>
    <n v="0.66"/>
    <x v="0"/>
    <x v="0"/>
    <x v="0"/>
    <x v="0"/>
    <x v="0"/>
    <x v="0"/>
    <x v="0"/>
    <x v="0"/>
    <x v="0"/>
    <x v="0"/>
  </r>
  <r>
    <x v="0"/>
    <x v="11"/>
    <x v="21"/>
    <x v="72"/>
    <x v="0"/>
    <n v="4161.8999999999996"/>
    <n v="3654.1"/>
    <n v="7816"/>
    <n v="64"/>
    <n v="29977"/>
    <n v="299770"/>
    <n v="0.26"/>
    <x v="0"/>
    <x v="0"/>
    <x v="0"/>
    <x v="0"/>
    <x v="0"/>
    <x v="0"/>
    <x v="0"/>
    <x v="0"/>
    <x v="0"/>
    <x v="0"/>
  </r>
  <r>
    <x v="0"/>
    <x v="11"/>
    <x v="21"/>
    <x v="73"/>
    <x v="0"/>
    <n v="12693.45"/>
    <n v="11526.3"/>
    <n v="24219.75"/>
    <n v="294"/>
    <n v="27900"/>
    <n v="279000"/>
    <n v="0.87"/>
    <x v="0"/>
    <x v="0"/>
    <x v="0"/>
    <x v="0"/>
    <x v="0"/>
    <x v="0"/>
    <x v="0"/>
    <x v="0"/>
    <x v="0"/>
    <x v="0"/>
  </r>
  <r>
    <x v="0"/>
    <x v="11"/>
    <x v="21"/>
    <x v="137"/>
    <x v="0"/>
    <n v="13522.52"/>
    <n v="14549.23"/>
    <n v="28071.75"/>
    <n v="382"/>
    <e v="#N/A"/>
    <e v="#N/A"/>
    <n v="0"/>
    <x v="0"/>
    <x v="0"/>
    <x v="0"/>
    <x v="0"/>
    <x v="0"/>
    <x v="0"/>
    <x v="0"/>
    <x v="0"/>
    <x v="0"/>
    <x v="0"/>
  </r>
  <r>
    <x v="0"/>
    <x v="11"/>
    <x v="21"/>
    <x v="137"/>
    <x v="0"/>
    <n v="0"/>
    <n v="0"/>
    <n v="0"/>
    <n v="0"/>
    <e v="#N/A"/>
    <e v="#N/A"/>
    <n v="0"/>
    <x v="0"/>
    <x v="0"/>
    <x v="0"/>
    <x v="0"/>
    <x v="0"/>
    <x v="0"/>
    <x v="0"/>
    <x v="0"/>
    <x v="0"/>
    <x v="0"/>
  </r>
  <r>
    <x v="0"/>
    <x v="11"/>
    <x v="21"/>
    <x v="142"/>
    <x v="0"/>
    <n v="903.1"/>
    <n v="1746.9"/>
    <n v="2650"/>
    <n v="25"/>
    <e v="#N/A"/>
    <e v="#N/A"/>
    <n v="0"/>
    <x v="0"/>
    <x v="0"/>
    <x v="0"/>
    <x v="0"/>
    <x v="0"/>
    <x v="0"/>
    <x v="0"/>
    <x v="0"/>
    <x v="0"/>
    <x v="0"/>
  </r>
  <r>
    <x v="0"/>
    <x v="11"/>
    <x v="22"/>
    <x v="74"/>
    <x v="0"/>
    <n v="2285.4"/>
    <n v="543.6"/>
    <n v="2829"/>
    <n v="36"/>
    <n v="13423"/>
    <n v="134230"/>
    <n v="0.21"/>
    <x v="0"/>
    <x v="0"/>
    <x v="0"/>
    <x v="0"/>
    <x v="0"/>
    <x v="0"/>
    <x v="0"/>
    <x v="0"/>
    <x v="0"/>
    <x v="0"/>
  </r>
  <r>
    <x v="0"/>
    <x v="11"/>
    <x v="22"/>
    <x v="75"/>
    <x v="0"/>
    <n v="1798.1"/>
    <n v="565.9"/>
    <n v="2364"/>
    <n v="30"/>
    <n v="14477"/>
    <n v="144770"/>
    <n v="0.16"/>
    <x v="0"/>
    <x v="0"/>
    <x v="0"/>
    <x v="0"/>
    <x v="0"/>
    <x v="0"/>
    <x v="0"/>
    <x v="0"/>
    <x v="0"/>
    <x v="0"/>
  </r>
  <r>
    <x v="0"/>
    <x v="11"/>
    <x v="22"/>
    <x v="121"/>
    <x v="0"/>
    <n v="2025.5"/>
    <n v="534.5"/>
    <n v="2560"/>
    <n v="33"/>
    <e v="#N/A"/>
    <e v="#N/A"/>
    <n v="0"/>
    <x v="0"/>
    <x v="0"/>
    <x v="0"/>
    <x v="0"/>
    <x v="0"/>
    <x v="0"/>
    <x v="0"/>
    <x v="0"/>
    <x v="0"/>
    <x v="0"/>
  </r>
  <r>
    <x v="0"/>
    <x v="11"/>
    <x v="23"/>
    <x v="77"/>
    <x v="0"/>
    <n v="0"/>
    <n v="0"/>
    <n v="0"/>
    <n v="0"/>
    <n v="0"/>
    <n v="0"/>
    <n v="0"/>
    <x v="0"/>
    <x v="0"/>
    <x v="0"/>
    <x v="0"/>
    <x v="0"/>
    <x v="0"/>
    <x v="0"/>
    <x v="0"/>
    <x v="0"/>
    <x v="0"/>
  </r>
  <r>
    <x v="0"/>
    <x v="11"/>
    <x v="24"/>
    <x v="78"/>
    <x v="0"/>
    <n v="9584"/>
    <n v="4736"/>
    <n v="14320"/>
    <n v="159"/>
    <n v="20677"/>
    <n v="144739"/>
    <n v="0.69"/>
    <x v="0"/>
    <x v="0"/>
    <x v="0"/>
    <x v="0"/>
    <x v="0"/>
    <x v="0"/>
    <x v="0"/>
    <x v="0"/>
    <x v="0"/>
    <x v="0"/>
  </r>
  <r>
    <x v="0"/>
    <x v="11"/>
    <x v="24"/>
    <x v="79"/>
    <x v="0"/>
    <n v="120"/>
    <n v="120"/>
    <n v="240"/>
    <n v="2"/>
    <n v="20150"/>
    <n v="141050"/>
    <n v="0.01"/>
    <x v="0"/>
    <x v="0"/>
    <x v="0"/>
    <x v="0"/>
    <x v="0"/>
    <x v="0"/>
    <x v="0"/>
    <x v="0"/>
    <x v="0"/>
    <x v="0"/>
  </r>
  <r>
    <x v="0"/>
    <x v="11"/>
    <x v="24"/>
    <x v="81"/>
    <x v="0"/>
    <n v="127.8"/>
    <n v="70.2"/>
    <n v="198"/>
    <n v="2"/>
    <n v="18600"/>
    <n v="130200"/>
    <n v="0.01"/>
    <x v="0"/>
    <x v="0"/>
    <x v="0"/>
    <x v="0"/>
    <x v="0"/>
    <x v="0"/>
    <x v="0"/>
    <x v="0"/>
    <x v="0"/>
    <x v="0"/>
  </r>
  <r>
    <x v="0"/>
    <x v="11"/>
    <x v="24"/>
    <x v="82"/>
    <x v="0"/>
    <n v="10122.299999999999"/>
    <n v="5900.7"/>
    <n v="16023"/>
    <n v="183"/>
    <n v="18600"/>
    <n v="130200"/>
    <n v="0.86"/>
    <x v="0"/>
    <x v="0"/>
    <x v="0"/>
    <x v="0"/>
    <x v="0"/>
    <x v="0"/>
    <x v="0"/>
    <x v="0"/>
    <x v="0"/>
    <x v="0"/>
  </r>
  <r>
    <x v="0"/>
    <x v="11"/>
    <x v="24"/>
    <x v="122"/>
    <x v="0"/>
    <n v="408.5"/>
    <n v="380.5"/>
    <n v="789"/>
    <n v="9"/>
    <e v="#N/A"/>
    <e v="#N/A"/>
    <n v="0"/>
    <x v="0"/>
    <x v="0"/>
    <x v="0"/>
    <x v="0"/>
    <x v="0"/>
    <x v="0"/>
    <x v="0"/>
    <x v="0"/>
    <x v="0"/>
    <x v="0"/>
  </r>
  <r>
    <x v="0"/>
    <x v="11"/>
    <x v="24"/>
    <x v="10"/>
    <x v="0"/>
    <n v="0"/>
    <n v="0"/>
    <n v="0"/>
    <n v="0"/>
    <n v="44423"/>
    <n v="310961"/>
    <n v="0"/>
    <x v="0"/>
    <x v="0"/>
    <x v="0"/>
    <x v="0"/>
    <x v="0"/>
    <x v="0"/>
    <x v="0"/>
    <x v="0"/>
    <x v="0"/>
    <x v="0"/>
  </r>
  <r>
    <x v="0"/>
    <x v="11"/>
    <x v="24"/>
    <x v="184"/>
    <x v="0"/>
    <n v="5019.5"/>
    <n v="175.5"/>
    <n v="5195"/>
    <n v="26"/>
    <e v="#N/A"/>
    <e v="#N/A"/>
    <n v="0"/>
    <x v="0"/>
    <x v="0"/>
    <x v="0"/>
    <x v="0"/>
    <x v="0"/>
    <x v="0"/>
    <x v="0"/>
    <x v="0"/>
    <x v="0"/>
    <x v="0"/>
  </r>
  <r>
    <x v="0"/>
    <x v="11"/>
    <x v="24"/>
    <x v="13"/>
    <x v="0"/>
    <n v="200"/>
    <n v="0"/>
    <n v="200"/>
    <n v="1"/>
    <n v="0"/>
    <n v="0"/>
    <n v="0"/>
    <x v="0"/>
    <x v="0"/>
    <x v="0"/>
    <x v="0"/>
    <x v="0"/>
    <x v="0"/>
    <x v="0"/>
    <x v="0"/>
    <x v="0"/>
    <x v="0"/>
  </r>
  <r>
    <x v="0"/>
    <x v="11"/>
    <x v="24"/>
    <x v="131"/>
    <x v="0"/>
    <n v="7008.45"/>
    <n v="3455.05"/>
    <n v="10463.5"/>
    <n v="115"/>
    <e v="#N/A"/>
    <e v="#N/A"/>
    <n v="0"/>
    <x v="0"/>
    <x v="0"/>
    <x v="0"/>
    <x v="0"/>
    <x v="0"/>
    <x v="0"/>
    <x v="0"/>
    <x v="0"/>
    <x v="0"/>
    <x v="0"/>
  </r>
  <r>
    <x v="0"/>
    <x v="11"/>
    <x v="24"/>
    <x v="185"/>
    <x v="0"/>
    <n v="12695"/>
    <n v="4472.5"/>
    <n v="17167.5"/>
    <n v="179"/>
    <e v="#N/A"/>
    <e v="#N/A"/>
    <n v="0"/>
    <x v="0"/>
    <x v="0"/>
    <x v="0"/>
    <x v="0"/>
    <x v="0"/>
    <x v="0"/>
    <x v="0"/>
    <x v="0"/>
    <x v="0"/>
    <x v="0"/>
  </r>
  <r>
    <x v="0"/>
    <x v="11"/>
    <x v="24"/>
    <x v="178"/>
    <x v="0"/>
    <n v="4256.2"/>
    <n v="890.8"/>
    <n v="5147"/>
    <n v="52"/>
    <e v="#N/A"/>
    <e v="#N/A"/>
    <n v="0"/>
    <x v="0"/>
    <x v="0"/>
    <x v="0"/>
    <x v="0"/>
    <x v="0"/>
    <x v="0"/>
    <x v="0"/>
    <x v="0"/>
    <x v="0"/>
    <x v="0"/>
  </r>
  <r>
    <x v="0"/>
    <x v="11"/>
    <x v="26"/>
    <x v="87"/>
    <x v="0"/>
    <n v="97.2"/>
    <n v="52.8"/>
    <n v="150"/>
    <n v="2"/>
    <n v="4650"/>
    <n v="32550"/>
    <n v="0.03"/>
    <x v="0"/>
    <x v="0"/>
    <x v="0"/>
    <x v="0"/>
    <x v="0"/>
    <x v="0"/>
    <x v="0"/>
    <x v="0"/>
    <x v="0"/>
    <x v="0"/>
  </r>
  <r>
    <x v="0"/>
    <x v="11"/>
    <x v="26"/>
    <x v="88"/>
    <x v="0"/>
    <n v="84"/>
    <n v="0"/>
    <n v="84"/>
    <n v="1"/>
    <n v="4650"/>
    <n v="32550"/>
    <n v="0.02"/>
    <x v="0"/>
    <x v="0"/>
    <x v="0"/>
    <x v="0"/>
    <x v="0"/>
    <x v="0"/>
    <x v="0"/>
    <x v="0"/>
    <x v="0"/>
    <x v="0"/>
  </r>
  <r>
    <x v="0"/>
    <x v="11"/>
    <x v="27"/>
    <x v="89"/>
    <x v="0"/>
    <n v="175"/>
    <n v="0"/>
    <n v="175"/>
    <n v="5"/>
    <n v="6727"/>
    <n v="47089"/>
    <n v="0.03"/>
    <x v="0"/>
    <x v="0"/>
    <x v="0"/>
    <x v="0"/>
    <x v="0"/>
    <x v="0"/>
    <x v="0"/>
    <x v="0"/>
    <x v="0"/>
    <x v="0"/>
  </r>
  <r>
    <x v="0"/>
    <x v="11"/>
    <x v="27"/>
    <x v="90"/>
    <x v="0"/>
    <n v="85"/>
    <n v="0"/>
    <n v="85"/>
    <n v="2"/>
    <n v="6727"/>
    <n v="47089"/>
    <n v="0.01"/>
    <x v="0"/>
    <x v="0"/>
    <x v="0"/>
    <x v="0"/>
    <x v="0"/>
    <x v="0"/>
    <x v="0"/>
    <x v="0"/>
    <x v="0"/>
    <x v="0"/>
  </r>
  <r>
    <x v="0"/>
    <x v="11"/>
    <x v="27"/>
    <x v="91"/>
    <x v="0"/>
    <n v="210"/>
    <n v="0"/>
    <n v="210"/>
    <n v="6"/>
    <n v="6727"/>
    <n v="47089"/>
    <n v="0.03"/>
    <x v="0"/>
    <x v="0"/>
    <x v="0"/>
    <x v="0"/>
    <x v="0"/>
    <x v="0"/>
    <x v="0"/>
    <x v="0"/>
    <x v="0"/>
    <x v="0"/>
  </r>
  <r>
    <x v="0"/>
    <x v="11"/>
    <x v="28"/>
    <x v="92"/>
    <x v="0"/>
    <n v="11702.76"/>
    <n v="6124.74"/>
    <n v="17827.5"/>
    <n v="137"/>
    <n v="0"/>
    <n v="0"/>
    <n v="0"/>
    <x v="0"/>
    <x v="0"/>
    <x v="0"/>
    <x v="0"/>
    <x v="0"/>
    <x v="0"/>
    <x v="0"/>
    <x v="0"/>
    <x v="0"/>
    <x v="0"/>
  </r>
  <r>
    <x v="0"/>
    <x v="11"/>
    <x v="29"/>
    <x v="93"/>
    <x v="0"/>
    <n v="22479.01"/>
    <n v="10580.99"/>
    <n v="33060"/>
    <n v="186"/>
    <n v="0"/>
    <n v="0"/>
    <n v="0"/>
    <x v="0"/>
    <x v="0"/>
    <x v="0"/>
    <x v="0"/>
    <x v="0"/>
    <x v="0"/>
    <x v="0"/>
    <x v="0"/>
    <x v="0"/>
    <x v="0"/>
  </r>
  <r>
    <x v="0"/>
    <x v="11"/>
    <x v="29"/>
    <x v="94"/>
    <x v="0"/>
    <n v="19060.52"/>
    <n v="8293.23"/>
    <n v="27353.75"/>
    <n v="169"/>
    <n v="0"/>
    <n v="0"/>
    <n v="0"/>
    <x v="0"/>
    <x v="0"/>
    <x v="0"/>
    <x v="0"/>
    <x v="0"/>
    <x v="0"/>
    <x v="0"/>
    <x v="0"/>
    <x v="0"/>
    <x v="0"/>
  </r>
  <r>
    <x v="0"/>
    <x v="11"/>
    <x v="29"/>
    <x v="95"/>
    <x v="0"/>
    <n v="18350.39"/>
    <n v="8978.36"/>
    <n v="27328.75"/>
    <n v="167"/>
    <n v="0"/>
    <n v="0"/>
    <n v="0"/>
    <x v="0"/>
    <x v="0"/>
    <x v="0"/>
    <x v="0"/>
    <x v="0"/>
    <x v="0"/>
    <x v="0"/>
    <x v="0"/>
    <x v="0"/>
    <x v="0"/>
  </r>
  <r>
    <x v="0"/>
    <x v="11"/>
    <x v="29"/>
    <x v="124"/>
    <x v="0"/>
    <n v="14731.05"/>
    <n v="12742.95"/>
    <n v="27474"/>
    <n v="440"/>
    <e v="#N/A"/>
    <e v="#N/A"/>
    <n v="0"/>
    <x v="0"/>
    <x v="0"/>
    <x v="0"/>
    <x v="0"/>
    <x v="0"/>
    <x v="0"/>
    <x v="0"/>
    <x v="0"/>
    <x v="0"/>
    <x v="0"/>
  </r>
  <r>
    <x v="0"/>
    <x v="11"/>
    <x v="29"/>
    <x v="96"/>
    <x v="0"/>
    <n v="13822.88"/>
    <n v="6909.62"/>
    <n v="20732.5"/>
    <n v="170"/>
    <n v="0"/>
    <n v="0"/>
    <n v="0"/>
    <x v="0"/>
    <x v="0"/>
    <x v="0"/>
    <x v="0"/>
    <x v="0"/>
    <x v="0"/>
    <x v="0"/>
    <x v="0"/>
    <x v="0"/>
    <x v="0"/>
  </r>
  <r>
    <x v="0"/>
    <x v="11"/>
    <x v="29"/>
    <x v="97"/>
    <x v="0"/>
    <n v="10429.75"/>
    <n v="11570.25"/>
    <n v="22000"/>
    <n v="384"/>
    <n v="17577"/>
    <n v="175770"/>
    <n v="1.25"/>
    <x v="0"/>
    <x v="0"/>
    <x v="0"/>
    <x v="0"/>
    <x v="0"/>
    <x v="0"/>
    <x v="0"/>
    <x v="0"/>
    <x v="0"/>
    <x v="0"/>
  </r>
  <r>
    <x v="0"/>
    <x v="11"/>
    <x v="30"/>
    <x v="99"/>
    <x v="0"/>
    <n v="2704.7"/>
    <n v="10679.15"/>
    <n v="13383.849999999999"/>
    <n v="380"/>
    <n v="16027"/>
    <n v="112189"/>
    <n v="0.84"/>
    <x v="0"/>
    <x v="0"/>
    <x v="0"/>
    <x v="0"/>
    <x v="0"/>
    <x v="0"/>
    <x v="0"/>
    <x v="0"/>
    <x v="0"/>
    <x v="0"/>
  </r>
  <r>
    <x v="0"/>
    <x v="11"/>
    <x v="30"/>
    <x v="100"/>
    <x v="0"/>
    <n v="2601.87"/>
    <n v="6831.08"/>
    <n v="9432.9500000000007"/>
    <n v="241"/>
    <n v="14477"/>
    <n v="101339"/>
    <n v="0.65"/>
    <x v="0"/>
    <x v="0"/>
    <x v="0"/>
    <x v="0"/>
    <x v="0"/>
    <x v="0"/>
    <x v="0"/>
    <x v="0"/>
    <x v="0"/>
    <x v="0"/>
  </r>
  <r>
    <x v="0"/>
    <x v="11"/>
    <x v="30"/>
    <x v="101"/>
    <x v="0"/>
    <n v="1563.44"/>
    <n v="4677.41"/>
    <n v="6240.85"/>
    <n v="159"/>
    <n v="10323"/>
    <n v="72261"/>
    <n v="0.6"/>
    <x v="0"/>
    <x v="0"/>
    <x v="0"/>
    <x v="0"/>
    <x v="0"/>
    <x v="0"/>
    <x v="0"/>
    <x v="0"/>
    <x v="0"/>
    <x v="0"/>
  </r>
  <r>
    <x v="0"/>
    <x v="11"/>
    <x v="30"/>
    <x v="102"/>
    <x v="0"/>
    <n v="1009.25"/>
    <n v="4143.3500000000004"/>
    <n v="5152.6000000000004"/>
    <n v="79"/>
    <n v="0"/>
    <n v="0"/>
    <n v="0"/>
    <x v="0"/>
    <x v="0"/>
    <x v="0"/>
    <x v="0"/>
    <x v="0"/>
    <x v="0"/>
    <x v="0"/>
    <x v="0"/>
    <x v="0"/>
    <x v="0"/>
  </r>
  <r>
    <x v="0"/>
    <x v="11"/>
    <x v="30"/>
    <x v="103"/>
    <x v="0"/>
    <n v="753.86"/>
    <n v="2011.64"/>
    <n v="2765.5"/>
    <n v="61"/>
    <n v="0"/>
    <n v="0"/>
    <n v="0"/>
    <x v="0"/>
    <x v="0"/>
    <x v="0"/>
    <x v="0"/>
    <x v="0"/>
    <x v="0"/>
    <x v="0"/>
    <x v="0"/>
    <x v="0"/>
    <x v="0"/>
  </r>
  <r>
    <x v="0"/>
    <x v="11"/>
    <x v="30"/>
    <x v="106"/>
    <x v="0"/>
    <n v="2007.89"/>
    <n v="3457.91"/>
    <n v="5465.8"/>
    <n v="147"/>
    <n v="17050"/>
    <n v="119350"/>
    <n v="0.32"/>
    <x v="0"/>
    <x v="0"/>
    <x v="0"/>
    <x v="0"/>
    <x v="0"/>
    <x v="0"/>
    <x v="0"/>
    <x v="0"/>
    <x v="0"/>
    <x v="0"/>
  </r>
  <r>
    <x v="0"/>
    <x v="11"/>
    <x v="30"/>
    <x v="171"/>
    <x v="0"/>
    <n v="2109.0700000000002"/>
    <n v="5784.68"/>
    <n v="7893.75"/>
    <n v="302"/>
    <e v="#N/A"/>
    <e v="#N/A"/>
    <n v="0"/>
    <x v="0"/>
    <x v="0"/>
    <x v="0"/>
    <x v="0"/>
    <x v="0"/>
    <x v="0"/>
    <x v="0"/>
    <x v="0"/>
    <x v="0"/>
    <x v="0"/>
  </r>
  <r>
    <x v="0"/>
    <x v="11"/>
    <x v="30"/>
    <x v="188"/>
    <x v="0"/>
    <n v="58.8"/>
    <n v="0"/>
    <n v="58.8"/>
    <n v="1"/>
    <e v="#N/A"/>
    <e v="#N/A"/>
    <n v="0"/>
    <x v="0"/>
    <x v="0"/>
    <x v="0"/>
    <x v="0"/>
    <x v="0"/>
    <x v="0"/>
    <x v="0"/>
    <x v="0"/>
    <x v="0"/>
    <x v="0"/>
  </r>
  <r>
    <x v="0"/>
    <x v="11"/>
    <x v="31"/>
    <x v="107"/>
    <x v="0"/>
    <n v="40568.410000000003"/>
    <n v="15364.09"/>
    <n v="55932.5"/>
    <n v="370"/>
    <n v="0"/>
    <n v="0"/>
    <n v="0"/>
    <x v="0"/>
    <x v="0"/>
    <x v="0"/>
    <x v="0"/>
    <x v="0"/>
    <x v="0"/>
    <x v="0"/>
    <x v="0"/>
    <x v="0"/>
    <x v="0"/>
  </r>
  <r>
    <x v="0"/>
    <x v="11"/>
    <x v="31"/>
    <x v="108"/>
    <x v="0"/>
    <n v="10188.01"/>
    <n v="1689.49"/>
    <n v="11877.5"/>
    <n v="76"/>
    <n v="0"/>
    <n v="0"/>
    <n v="0"/>
    <x v="0"/>
    <x v="0"/>
    <x v="0"/>
    <x v="0"/>
    <x v="0"/>
    <x v="0"/>
    <x v="0"/>
    <x v="0"/>
    <x v="0"/>
    <x v="0"/>
  </r>
  <r>
    <x v="0"/>
    <x v="11"/>
    <x v="31"/>
    <x v="109"/>
    <x v="0"/>
    <n v="20473.13"/>
    <n v="10510.62"/>
    <n v="30983.75"/>
    <n v="232"/>
    <n v="0"/>
    <n v="0"/>
    <n v="0"/>
    <x v="0"/>
    <x v="0"/>
    <x v="0"/>
    <x v="0"/>
    <x v="0"/>
    <x v="0"/>
    <x v="0"/>
    <x v="0"/>
    <x v="0"/>
    <x v="0"/>
  </r>
  <r>
    <x v="0"/>
    <x v="11"/>
    <x v="31"/>
    <x v="110"/>
    <x v="0"/>
    <n v="29967.89"/>
    <n v="12542.11"/>
    <n v="42510"/>
    <n v="281"/>
    <n v="0"/>
    <n v="0"/>
    <n v="0"/>
    <x v="0"/>
    <x v="0"/>
    <x v="0"/>
    <x v="0"/>
    <x v="0"/>
    <x v="0"/>
    <x v="0"/>
    <x v="0"/>
    <x v="0"/>
    <x v="0"/>
  </r>
  <r>
    <x v="0"/>
    <x v="11"/>
    <x v="31"/>
    <x v="111"/>
    <x v="0"/>
    <n v="15791.26"/>
    <n v="7018.74"/>
    <n v="22810"/>
    <n v="146"/>
    <n v="0"/>
    <n v="0"/>
    <n v="0"/>
    <x v="0"/>
    <x v="0"/>
    <x v="0"/>
    <x v="0"/>
    <x v="0"/>
    <x v="0"/>
    <x v="0"/>
    <x v="0"/>
    <x v="0"/>
    <x v="0"/>
  </r>
  <r>
    <x v="0"/>
    <x v="11"/>
    <x v="31"/>
    <x v="128"/>
    <x v="0"/>
    <n v="6644.02"/>
    <n v="3855.98"/>
    <n v="10500"/>
    <n v="69"/>
    <e v="#N/A"/>
    <e v="#N/A"/>
    <n v="0"/>
    <x v="0"/>
    <x v="0"/>
    <x v="0"/>
    <x v="0"/>
    <x v="0"/>
    <x v="0"/>
    <x v="0"/>
    <x v="0"/>
    <x v="0"/>
    <x v="0"/>
  </r>
  <r>
    <x v="0"/>
    <x v="11"/>
    <x v="31"/>
    <x v="112"/>
    <x v="0"/>
    <n v="30811.9"/>
    <n v="19622.599999999999"/>
    <n v="50434.5"/>
    <n v="844"/>
    <n v="13950"/>
    <n v="139500"/>
    <n v="3.62"/>
    <x v="0"/>
    <x v="0"/>
    <x v="0"/>
    <x v="0"/>
    <x v="0"/>
    <x v="0"/>
    <x v="0"/>
    <x v="0"/>
    <x v="0"/>
    <x v="0"/>
  </r>
  <r>
    <x v="0"/>
    <x v="11"/>
    <x v="32"/>
    <x v="113"/>
    <x v="0"/>
    <n v="3766.75"/>
    <n v="3363.25"/>
    <n v="7130"/>
    <n v="45"/>
    <n v="5177"/>
    <n v="36239"/>
    <n v="1.38"/>
    <x v="0"/>
    <x v="0"/>
    <x v="0"/>
    <x v="0"/>
    <x v="0"/>
    <x v="0"/>
    <x v="0"/>
    <x v="0"/>
    <x v="0"/>
    <x v="0"/>
  </r>
  <r>
    <x v="0"/>
    <x v="11"/>
    <x v="32"/>
    <x v="114"/>
    <x v="0"/>
    <n v="27711.8"/>
    <n v="28226.2"/>
    <n v="55938"/>
    <n v="467"/>
    <n v="31000"/>
    <n v="217000"/>
    <n v="1.8"/>
    <x v="0"/>
    <x v="0"/>
    <x v="0"/>
    <x v="0"/>
    <x v="0"/>
    <x v="0"/>
    <x v="0"/>
    <x v="0"/>
    <x v="0"/>
    <x v="0"/>
  </r>
  <r>
    <x v="0"/>
    <x v="11"/>
    <x v="32"/>
    <x v="115"/>
    <x v="0"/>
    <n v="8298.76"/>
    <n v="5872.49"/>
    <n v="14171.25"/>
    <n v="91"/>
    <n v="0"/>
    <n v="0"/>
    <n v="0"/>
    <x v="0"/>
    <x v="0"/>
    <x v="0"/>
    <x v="0"/>
    <x v="0"/>
    <x v="0"/>
    <x v="0"/>
    <x v="0"/>
    <x v="0"/>
    <x v="0"/>
  </r>
  <r>
    <x v="0"/>
    <x v="11"/>
    <x v="32"/>
    <x v="116"/>
    <x v="0"/>
    <n v="9554.5"/>
    <n v="9528"/>
    <n v="19082.5"/>
    <n v="131"/>
    <n v="0"/>
    <n v="0"/>
    <n v="0"/>
    <x v="0"/>
    <x v="0"/>
    <x v="0"/>
    <x v="0"/>
    <x v="0"/>
    <x v="0"/>
    <x v="0"/>
    <x v="0"/>
    <x v="0"/>
    <x v="0"/>
  </r>
  <r>
    <x v="0"/>
    <x v="11"/>
    <x v="33"/>
    <x v="117"/>
    <x v="0"/>
    <n v="16941.77"/>
    <n v="12411.98"/>
    <n v="29353.75"/>
    <n v="225"/>
    <n v="0"/>
    <n v="0"/>
    <n v="0"/>
    <x v="0"/>
    <x v="0"/>
    <x v="0"/>
    <x v="0"/>
    <x v="0"/>
    <x v="0"/>
    <x v="0"/>
    <x v="0"/>
    <x v="0"/>
    <x v="0"/>
  </r>
  <r>
    <x v="0"/>
    <x v="11"/>
    <x v="33"/>
    <x v="118"/>
    <x v="0"/>
    <n v="30337.040000000001"/>
    <n v="20677.96"/>
    <n v="51015"/>
    <n v="431"/>
    <n v="0"/>
    <n v="0"/>
    <n v="0"/>
    <x v="0"/>
    <x v="0"/>
    <x v="0"/>
    <x v="0"/>
    <x v="0"/>
    <x v="0"/>
    <x v="0"/>
    <x v="0"/>
    <x v="0"/>
    <x v="0"/>
  </r>
  <r>
    <x v="0"/>
    <x v="11"/>
    <x v="33"/>
    <x v="143"/>
    <x v="0"/>
    <n v="4756.3"/>
    <n v="6627"/>
    <n v="11383.3"/>
    <n v="84"/>
    <e v="#N/A"/>
    <e v="#N/A"/>
    <n v="0"/>
    <x v="0"/>
    <x v="0"/>
    <x v="0"/>
    <x v="0"/>
    <x v="0"/>
    <x v="0"/>
    <x v="0"/>
    <x v="0"/>
    <x v="0"/>
    <x v="0"/>
  </r>
  <r>
    <x v="0"/>
    <x v="11"/>
    <x v="0"/>
    <x v="0"/>
    <x v="1"/>
    <n v="563.70000000000005"/>
    <n v="7343.87"/>
    <n v="7907.57"/>
    <n v="19"/>
    <n v="24475"/>
    <n v="171325"/>
    <n v="0.32"/>
    <x v="0"/>
    <x v="0"/>
    <x v="0"/>
    <x v="0"/>
    <x v="0"/>
    <x v="0"/>
    <x v="0"/>
    <x v="0"/>
    <x v="0"/>
    <x v="0"/>
  </r>
  <r>
    <x v="0"/>
    <x v="11"/>
    <x v="0"/>
    <x v="1"/>
    <x v="1"/>
    <n v="3927.16"/>
    <n v="13026.72"/>
    <n v="16953.879999999997"/>
    <n v="37"/>
    <n v="24383"/>
    <n v="170681"/>
    <n v="0.7"/>
    <x v="0"/>
    <x v="0"/>
    <x v="0"/>
    <x v="0"/>
    <x v="0"/>
    <x v="0"/>
    <x v="0"/>
    <x v="0"/>
    <x v="0"/>
    <x v="0"/>
  </r>
  <r>
    <x v="0"/>
    <x v="11"/>
    <x v="0"/>
    <x v="172"/>
    <x v="1"/>
    <n v="0"/>
    <n v="0"/>
    <n v="0"/>
    <n v="0"/>
    <e v="#N/A"/>
    <e v="#N/A"/>
    <n v="0"/>
    <x v="0"/>
    <x v="0"/>
    <x v="0"/>
    <x v="0"/>
    <x v="0"/>
    <x v="0"/>
    <x v="0"/>
    <x v="0"/>
    <x v="0"/>
    <x v="0"/>
  </r>
  <r>
    <x v="0"/>
    <x v="11"/>
    <x v="0"/>
    <x v="4"/>
    <x v="1"/>
    <n v="14178"/>
    <n v="29623.47"/>
    <n v="43801.47"/>
    <n v="130"/>
    <n v="8437"/>
    <n v="59059"/>
    <n v="5.19"/>
    <x v="0"/>
    <x v="0"/>
    <x v="0"/>
    <x v="0"/>
    <x v="0"/>
    <x v="0"/>
    <x v="0"/>
    <x v="0"/>
    <x v="0"/>
    <x v="0"/>
  </r>
  <r>
    <x v="0"/>
    <x v="11"/>
    <x v="0"/>
    <x v="7"/>
    <x v="1"/>
    <n v="7416.57"/>
    <n v="12841.47"/>
    <n v="20258.04"/>
    <n v="70"/>
    <n v="5821"/>
    <n v="40747"/>
    <n v="3.48"/>
    <x v="0"/>
    <x v="0"/>
    <x v="0"/>
    <x v="0"/>
    <x v="0"/>
    <x v="0"/>
    <x v="0"/>
    <x v="0"/>
    <x v="0"/>
    <x v="0"/>
  </r>
  <r>
    <x v="0"/>
    <x v="11"/>
    <x v="0"/>
    <x v="8"/>
    <x v="1"/>
    <n v="9766.82"/>
    <n v="47126.9"/>
    <n v="56893.72"/>
    <n v="154"/>
    <n v="0"/>
    <n v="0"/>
    <n v="0"/>
    <x v="0"/>
    <x v="0"/>
    <x v="0"/>
    <x v="0"/>
    <x v="0"/>
    <x v="0"/>
    <x v="0"/>
    <x v="0"/>
    <x v="0"/>
    <x v="0"/>
  </r>
  <r>
    <x v="0"/>
    <x v="11"/>
    <x v="0"/>
    <x v="119"/>
    <x v="1"/>
    <n v="389.41"/>
    <n v="10237.81"/>
    <n v="10627.22"/>
    <n v="27"/>
    <e v="#N/A"/>
    <e v="#N/A"/>
    <n v="0"/>
    <x v="0"/>
    <x v="0"/>
    <x v="0"/>
    <x v="0"/>
    <x v="0"/>
    <x v="0"/>
    <x v="0"/>
    <x v="0"/>
    <x v="0"/>
    <x v="0"/>
  </r>
  <r>
    <x v="0"/>
    <x v="11"/>
    <x v="0"/>
    <x v="134"/>
    <x v="1"/>
    <n v="10848.31"/>
    <n v="11935.71"/>
    <n v="22784.019999999997"/>
    <n v="70"/>
    <e v="#N/A"/>
    <e v="#N/A"/>
    <n v="0"/>
    <x v="0"/>
    <x v="0"/>
    <x v="0"/>
    <x v="0"/>
    <x v="0"/>
    <x v="0"/>
    <x v="0"/>
    <x v="0"/>
    <x v="0"/>
    <x v="0"/>
  </r>
  <r>
    <x v="0"/>
    <x v="11"/>
    <x v="0"/>
    <x v="135"/>
    <x v="1"/>
    <n v="7495.94"/>
    <n v="6193.79"/>
    <n v="13689.73"/>
    <n v="42"/>
    <e v="#N/A"/>
    <e v="#N/A"/>
    <n v="0"/>
    <x v="0"/>
    <x v="0"/>
    <x v="0"/>
    <x v="0"/>
    <x v="0"/>
    <x v="0"/>
    <x v="0"/>
    <x v="0"/>
    <x v="0"/>
    <x v="0"/>
  </r>
  <r>
    <x v="0"/>
    <x v="11"/>
    <x v="0"/>
    <x v="144"/>
    <x v="1"/>
    <n v="8437.0300000000007"/>
    <n v="11610.21"/>
    <n v="20047.239999999998"/>
    <n v="72"/>
    <e v="#N/A"/>
    <e v="#N/A"/>
    <n v="0"/>
    <x v="0"/>
    <x v="0"/>
    <x v="0"/>
    <x v="0"/>
    <x v="0"/>
    <x v="0"/>
    <x v="0"/>
    <x v="0"/>
    <x v="0"/>
    <x v="0"/>
  </r>
  <r>
    <x v="0"/>
    <x v="11"/>
    <x v="0"/>
    <x v="151"/>
    <x v="1"/>
    <n v="0"/>
    <n v="0"/>
    <n v="0"/>
    <n v="0"/>
    <e v="#N/A"/>
    <e v="#N/A"/>
    <n v="0"/>
    <x v="0"/>
    <x v="0"/>
    <x v="0"/>
    <x v="0"/>
    <x v="0"/>
    <x v="0"/>
    <x v="0"/>
    <x v="0"/>
    <x v="0"/>
    <x v="0"/>
  </r>
  <r>
    <x v="0"/>
    <x v="11"/>
    <x v="0"/>
    <x v="173"/>
    <x v="1"/>
    <n v="12328.26"/>
    <n v="4225.3100000000004"/>
    <n v="16553.57"/>
    <n v="63"/>
    <e v="#N/A"/>
    <e v="#N/A"/>
    <n v="0"/>
    <x v="0"/>
    <x v="0"/>
    <x v="0"/>
    <x v="0"/>
    <x v="0"/>
    <x v="0"/>
    <x v="0"/>
    <x v="0"/>
    <x v="0"/>
    <x v="0"/>
  </r>
  <r>
    <x v="0"/>
    <x v="11"/>
    <x v="0"/>
    <x v="187"/>
    <x v="1"/>
    <n v="0"/>
    <n v="0"/>
    <n v="0"/>
    <n v="0"/>
    <e v="#N/A"/>
    <e v="#N/A"/>
    <n v="0"/>
    <x v="0"/>
    <x v="0"/>
    <x v="0"/>
    <x v="0"/>
    <x v="0"/>
    <x v="0"/>
    <x v="0"/>
    <x v="0"/>
    <x v="0"/>
    <x v="0"/>
  </r>
  <r>
    <x v="0"/>
    <x v="11"/>
    <x v="0"/>
    <x v="179"/>
    <x v="1"/>
    <n v="14277.59"/>
    <n v="51965.45"/>
    <n v="66243.039999999994"/>
    <n v="198"/>
    <e v="#N/A"/>
    <e v="#N/A"/>
    <n v="0"/>
    <x v="0"/>
    <x v="0"/>
    <x v="0"/>
    <x v="0"/>
    <x v="0"/>
    <x v="0"/>
    <x v="0"/>
    <x v="0"/>
    <x v="0"/>
    <x v="0"/>
  </r>
  <r>
    <x v="0"/>
    <x v="11"/>
    <x v="1"/>
    <x v="9"/>
    <x v="1"/>
    <n v="35806.699999999997"/>
    <n v="18812.16"/>
    <n v="54618.86"/>
    <n v="425"/>
    <n v="0"/>
    <n v="0"/>
    <n v="0"/>
    <x v="0"/>
    <x v="0"/>
    <x v="0"/>
    <x v="0"/>
    <x v="0"/>
    <x v="0"/>
    <x v="0"/>
    <x v="0"/>
    <x v="0"/>
    <x v="0"/>
  </r>
  <r>
    <x v="0"/>
    <x v="11"/>
    <x v="1"/>
    <x v="10"/>
    <x v="1"/>
    <n v="778.88"/>
    <n v="2068.8000000000002"/>
    <n v="2847.6800000000003"/>
    <n v="21"/>
    <n v="44423"/>
    <n v="310961"/>
    <n v="0.06"/>
    <x v="0"/>
    <x v="0"/>
    <x v="0"/>
    <x v="0"/>
    <x v="0"/>
    <x v="0"/>
    <x v="0"/>
    <x v="0"/>
    <x v="0"/>
    <x v="0"/>
  </r>
  <r>
    <x v="0"/>
    <x v="11"/>
    <x v="1"/>
    <x v="78"/>
    <x v="1"/>
    <n v="0"/>
    <n v="0"/>
    <n v="0"/>
    <n v="0"/>
    <n v="20677"/>
    <n v="144739"/>
    <n v="0"/>
    <x v="0"/>
    <x v="0"/>
    <x v="0"/>
    <x v="0"/>
    <x v="0"/>
    <x v="0"/>
    <x v="0"/>
    <x v="0"/>
    <x v="0"/>
    <x v="0"/>
  </r>
  <r>
    <x v="0"/>
    <x v="11"/>
    <x v="1"/>
    <x v="11"/>
    <x v="1"/>
    <n v="0"/>
    <n v="0"/>
    <n v="0"/>
    <n v="0"/>
    <n v="31000"/>
    <n v="217000"/>
    <n v="0"/>
    <x v="0"/>
    <x v="0"/>
    <x v="0"/>
    <x v="0"/>
    <x v="0"/>
    <x v="0"/>
    <x v="0"/>
    <x v="0"/>
    <x v="0"/>
    <x v="0"/>
  </r>
  <r>
    <x v="0"/>
    <x v="11"/>
    <x v="1"/>
    <x v="12"/>
    <x v="1"/>
    <n v="2442.5"/>
    <n v="3337.36"/>
    <n v="5779.8600000000006"/>
    <n v="34"/>
    <n v="0"/>
    <n v="0"/>
    <n v="0"/>
    <x v="0"/>
    <x v="0"/>
    <x v="0"/>
    <x v="0"/>
    <x v="0"/>
    <x v="0"/>
    <x v="0"/>
    <x v="0"/>
    <x v="0"/>
    <x v="0"/>
  </r>
  <r>
    <x v="0"/>
    <x v="11"/>
    <x v="1"/>
    <x v="13"/>
    <x v="1"/>
    <n v="0"/>
    <n v="0"/>
    <n v="0"/>
    <n v="0"/>
    <n v="0"/>
    <n v="0"/>
    <n v="0"/>
    <x v="0"/>
    <x v="0"/>
    <x v="0"/>
    <x v="0"/>
    <x v="0"/>
    <x v="0"/>
    <x v="0"/>
    <x v="0"/>
    <x v="0"/>
    <x v="0"/>
  </r>
  <r>
    <x v="0"/>
    <x v="11"/>
    <x v="1"/>
    <x v="83"/>
    <x v="1"/>
    <n v="0"/>
    <n v="0"/>
    <n v="0"/>
    <n v="0"/>
    <n v="17050"/>
    <n v="119350"/>
    <n v="0"/>
    <x v="0"/>
    <x v="0"/>
    <x v="0"/>
    <x v="0"/>
    <x v="0"/>
    <x v="0"/>
    <x v="0"/>
    <x v="0"/>
    <x v="0"/>
    <x v="0"/>
  </r>
  <r>
    <x v="0"/>
    <x v="11"/>
    <x v="1"/>
    <x v="14"/>
    <x v="1"/>
    <n v="678.26"/>
    <n v="1365.34"/>
    <n v="2043.6"/>
    <n v="9"/>
    <n v="29977"/>
    <n v="209839"/>
    <n v="7.0000000000000007E-2"/>
    <x v="0"/>
    <x v="0"/>
    <x v="0"/>
    <x v="0"/>
    <x v="0"/>
    <x v="0"/>
    <x v="0"/>
    <x v="0"/>
    <x v="0"/>
    <x v="0"/>
  </r>
  <r>
    <x v="0"/>
    <x v="11"/>
    <x v="1"/>
    <x v="15"/>
    <x v="1"/>
    <n v="205.79"/>
    <n v="673.61"/>
    <n v="879.4"/>
    <n v="3"/>
    <n v="0"/>
    <n v="0"/>
    <n v="0"/>
    <x v="0"/>
    <x v="0"/>
    <x v="0"/>
    <x v="0"/>
    <x v="0"/>
    <x v="0"/>
    <x v="0"/>
    <x v="0"/>
    <x v="0"/>
    <x v="0"/>
  </r>
  <r>
    <x v="0"/>
    <x v="11"/>
    <x v="1"/>
    <x v="146"/>
    <x v="1"/>
    <n v="1956.6"/>
    <n v="0"/>
    <n v="1956.6"/>
    <n v="1"/>
    <e v="#N/A"/>
    <e v="#N/A"/>
    <n v="0"/>
    <x v="0"/>
    <x v="0"/>
    <x v="0"/>
    <x v="0"/>
    <x v="0"/>
    <x v="0"/>
    <x v="0"/>
    <x v="0"/>
    <x v="0"/>
    <x v="0"/>
  </r>
  <r>
    <x v="0"/>
    <x v="11"/>
    <x v="1"/>
    <x v="168"/>
    <x v="1"/>
    <n v="116.05"/>
    <n v="454.35"/>
    <n v="570.4"/>
    <n v="3"/>
    <e v="#N/A"/>
    <e v="#N/A"/>
    <n v="0"/>
    <x v="0"/>
    <x v="0"/>
    <x v="0"/>
    <x v="0"/>
    <x v="0"/>
    <x v="0"/>
    <x v="0"/>
    <x v="0"/>
    <x v="0"/>
    <x v="0"/>
  </r>
  <r>
    <x v="0"/>
    <x v="11"/>
    <x v="1"/>
    <x v="174"/>
    <x v="1"/>
    <n v="0"/>
    <n v="0"/>
    <n v="0"/>
    <n v="0"/>
    <e v="#N/A"/>
    <e v="#N/A"/>
    <n v="0"/>
    <x v="0"/>
    <x v="0"/>
    <x v="0"/>
    <x v="0"/>
    <x v="0"/>
    <x v="0"/>
    <x v="0"/>
    <x v="0"/>
    <x v="0"/>
    <x v="0"/>
  </r>
  <r>
    <x v="0"/>
    <x v="11"/>
    <x v="2"/>
    <x v="16"/>
    <x v="1"/>
    <n v="52502.45"/>
    <n v="38985.33"/>
    <n v="91487.78"/>
    <n v="215"/>
    <n v="43400"/>
    <n v="303800"/>
    <n v="2.11"/>
    <x v="0"/>
    <x v="0"/>
    <x v="0"/>
    <x v="0"/>
    <x v="0"/>
    <x v="0"/>
    <x v="0"/>
    <x v="0"/>
    <x v="0"/>
    <x v="0"/>
  </r>
  <r>
    <x v="0"/>
    <x v="11"/>
    <x v="2"/>
    <x v="17"/>
    <x v="1"/>
    <n v="9556.36"/>
    <n v="6869.58"/>
    <n v="16425.940000000002"/>
    <n v="44"/>
    <n v="39277"/>
    <n v="274939"/>
    <n v="0.42"/>
    <x v="0"/>
    <x v="0"/>
    <x v="0"/>
    <x v="0"/>
    <x v="0"/>
    <x v="0"/>
    <x v="0"/>
    <x v="0"/>
    <x v="0"/>
    <x v="0"/>
  </r>
  <r>
    <x v="0"/>
    <x v="11"/>
    <x v="2"/>
    <x v="18"/>
    <x v="1"/>
    <n v="10402.1"/>
    <n v="7864.79"/>
    <n v="18266.89"/>
    <n v="56"/>
    <n v="0"/>
    <n v="0"/>
    <n v="0"/>
    <x v="0"/>
    <x v="0"/>
    <x v="0"/>
    <x v="0"/>
    <x v="0"/>
    <x v="0"/>
    <x v="0"/>
    <x v="0"/>
    <x v="0"/>
    <x v="0"/>
  </r>
  <r>
    <x v="0"/>
    <x v="11"/>
    <x v="2"/>
    <x v="180"/>
    <x v="1"/>
    <n v="9851.82"/>
    <n v="19842.669999999998"/>
    <n v="29694.489999999998"/>
    <n v="81"/>
    <e v="#N/A"/>
    <e v="#N/A"/>
    <n v="0"/>
    <x v="0"/>
    <x v="0"/>
    <x v="0"/>
    <x v="0"/>
    <x v="0"/>
    <x v="0"/>
    <x v="0"/>
    <x v="0"/>
    <x v="0"/>
    <x v="0"/>
  </r>
  <r>
    <x v="0"/>
    <x v="11"/>
    <x v="3"/>
    <x v="19"/>
    <x v="1"/>
    <n v="12404.81"/>
    <n v="12931.77"/>
    <n v="25336.58"/>
    <n v="64"/>
    <n v="31000"/>
    <n v="310000"/>
    <n v="0.82"/>
    <x v="0"/>
    <x v="0"/>
    <x v="0"/>
    <x v="0"/>
    <x v="0"/>
    <x v="0"/>
    <x v="0"/>
    <x v="0"/>
    <x v="0"/>
    <x v="0"/>
  </r>
  <r>
    <x v="0"/>
    <x v="11"/>
    <x v="3"/>
    <x v="20"/>
    <x v="1"/>
    <n v="14899.29"/>
    <n v="12155.61"/>
    <n v="27054.9"/>
    <n v="61"/>
    <n v="0"/>
    <n v="0"/>
    <n v="0"/>
    <x v="0"/>
    <x v="0"/>
    <x v="0"/>
    <x v="0"/>
    <x v="0"/>
    <x v="0"/>
    <x v="0"/>
    <x v="0"/>
    <x v="0"/>
    <x v="0"/>
  </r>
  <r>
    <x v="0"/>
    <x v="11"/>
    <x v="3"/>
    <x v="21"/>
    <x v="1"/>
    <n v="32274.16"/>
    <n v="37618.14"/>
    <n v="69892.3"/>
    <n v="167"/>
    <n v="62000"/>
    <n v="620000"/>
    <n v="1.1299999999999999"/>
    <x v="0"/>
    <x v="0"/>
    <x v="0"/>
    <x v="0"/>
    <x v="0"/>
    <x v="0"/>
    <x v="0"/>
    <x v="0"/>
    <x v="0"/>
    <x v="0"/>
  </r>
  <r>
    <x v="0"/>
    <x v="11"/>
    <x v="3"/>
    <x v="147"/>
    <x v="1"/>
    <n v="0"/>
    <n v="0"/>
    <n v="0"/>
    <n v="0"/>
    <e v="#N/A"/>
    <e v="#N/A"/>
    <n v="0"/>
    <x v="0"/>
    <x v="0"/>
    <x v="0"/>
    <x v="0"/>
    <x v="0"/>
    <x v="0"/>
    <x v="0"/>
    <x v="0"/>
    <x v="0"/>
    <x v="0"/>
  </r>
  <r>
    <x v="0"/>
    <x v="11"/>
    <x v="3"/>
    <x v="181"/>
    <x v="1"/>
    <n v="4234.6000000000004"/>
    <n v="1147.42"/>
    <n v="5382.02"/>
    <n v="13"/>
    <e v="#N/A"/>
    <e v="#N/A"/>
    <n v="0"/>
    <x v="0"/>
    <x v="0"/>
    <x v="0"/>
    <x v="0"/>
    <x v="0"/>
    <x v="0"/>
    <x v="0"/>
    <x v="0"/>
    <x v="0"/>
    <x v="0"/>
  </r>
  <r>
    <x v="0"/>
    <x v="11"/>
    <x v="4"/>
    <x v="23"/>
    <x v="1"/>
    <n v="0"/>
    <n v="0"/>
    <n v="0"/>
    <n v="0"/>
    <n v="12710"/>
    <n v="88970"/>
    <n v="0"/>
    <x v="0"/>
    <x v="0"/>
    <x v="0"/>
    <x v="0"/>
    <x v="0"/>
    <x v="0"/>
    <x v="0"/>
    <x v="0"/>
    <x v="0"/>
    <x v="0"/>
  </r>
  <r>
    <x v="0"/>
    <x v="11"/>
    <x v="4"/>
    <x v="24"/>
    <x v="1"/>
    <n v="0"/>
    <n v="0"/>
    <n v="0"/>
    <n v="0"/>
    <n v="11377"/>
    <n v="79639"/>
    <n v="0"/>
    <x v="0"/>
    <x v="0"/>
    <x v="0"/>
    <x v="0"/>
    <x v="0"/>
    <x v="0"/>
    <x v="0"/>
    <x v="0"/>
    <x v="0"/>
    <x v="0"/>
  </r>
  <r>
    <x v="0"/>
    <x v="11"/>
    <x v="4"/>
    <x v="154"/>
    <x v="1"/>
    <n v="0"/>
    <n v="0"/>
    <n v="0"/>
    <n v="0"/>
    <e v="#N/A"/>
    <e v="#N/A"/>
    <n v="0"/>
    <x v="0"/>
    <x v="0"/>
    <x v="0"/>
    <x v="0"/>
    <x v="0"/>
    <x v="0"/>
    <x v="0"/>
    <x v="0"/>
    <x v="0"/>
    <x v="0"/>
  </r>
  <r>
    <x v="0"/>
    <x v="11"/>
    <x v="4"/>
    <x v="155"/>
    <x v="1"/>
    <n v="0"/>
    <n v="0"/>
    <n v="0"/>
    <n v="0"/>
    <e v="#N/A"/>
    <e v="#N/A"/>
    <n v="0"/>
    <x v="0"/>
    <x v="0"/>
    <x v="0"/>
    <x v="0"/>
    <x v="0"/>
    <x v="0"/>
    <x v="0"/>
    <x v="0"/>
    <x v="0"/>
    <x v="0"/>
  </r>
  <r>
    <x v="0"/>
    <x v="11"/>
    <x v="4"/>
    <x v="120"/>
    <x v="1"/>
    <n v="0"/>
    <n v="0"/>
    <n v="0"/>
    <n v="0"/>
    <e v="#N/A"/>
    <e v="#N/A"/>
    <n v="0"/>
    <x v="0"/>
    <x v="0"/>
    <x v="0"/>
    <x v="0"/>
    <x v="0"/>
    <x v="0"/>
    <x v="0"/>
    <x v="0"/>
    <x v="0"/>
    <x v="0"/>
  </r>
  <r>
    <x v="0"/>
    <x v="11"/>
    <x v="4"/>
    <x v="148"/>
    <x v="1"/>
    <n v="0"/>
    <n v="0"/>
    <n v="0"/>
    <n v="0"/>
    <e v="#N/A"/>
    <e v="#N/A"/>
    <n v="0"/>
    <x v="0"/>
    <x v="0"/>
    <x v="0"/>
    <x v="0"/>
    <x v="0"/>
    <x v="0"/>
    <x v="0"/>
    <x v="0"/>
    <x v="0"/>
    <x v="0"/>
  </r>
  <r>
    <x v="0"/>
    <x v="11"/>
    <x v="4"/>
    <x v="136"/>
    <x v="1"/>
    <n v="0"/>
    <n v="0"/>
    <n v="0"/>
    <n v="0"/>
    <e v="#N/A"/>
    <e v="#N/A"/>
    <n v="0"/>
    <x v="0"/>
    <x v="0"/>
    <x v="0"/>
    <x v="0"/>
    <x v="0"/>
    <x v="0"/>
    <x v="0"/>
    <x v="0"/>
    <x v="0"/>
    <x v="0"/>
  </r>
  <r>
    <x v="0"/>
    <x v="11"/>
    <x v="4"/>
    <x v="156"/>
    <x v="1"/>
    <n v="0"/>
    <n v="0"/>
    <n v="0"/>
    <n v="0"/>
    <e v="#N/A"/>
    <e v="#N/A"/>
    <n v="0"/>
    <x v="0"/>
    <x v="0"/>
    <x v="0"/>
    <x v="0"/>
    <x v="0"/>
    <x v="0"/>
    <x v="0"/>
    <x v="0"/>
    <x v="0"/>
    <x v="0"/>
  </r>
  <r>
    <x v="0"/>
    <x v="11"/>
    <x v="4"/>
    <x v="157"/>
    <x v="1"/>
    <n v="0"/>
    <n v="0"/>
    <n v="0"/>
    <n v="0"/>
    <e v="#N/A"/>
    <e v="#N/A"/>
    <n v="0"/>
    <x v="0"/>
    <x v="0"/>
    <x v="0"/>
    <x v="0"/>
    <x v="0"/>
    <x v="0"/>
    <x v="0"/>
    <x v="0"/>
    <x v="0"/>
    <x v="0"/>
  </r>
  <r>
    <x v="0"/>
    <x v="11"/>
    <x v="4"/>
    <x v="158"/>
    <x v="1"/>
    <n v="0"/>
    <n v="0"/>
    <n v="0"/>
    <n v="0"/>
    <e v="#N/A"/>
    <e v="#N/A"/>
    <n v="0"/>
    <x v="0"/>
    <x v="0"/>
    <x v="0"/>
    <x v="0"/>
    <x v="0"/>
    <x v="0"/>
    <x v="0"/>
    <x v="0"/>
    <x v="0"/>
    <x v="0"/>
  </r>
  <r>
    <x v="0"/>
    <x v="11"/>
    <x v="4"/>
    <x v="159"/>
    <x v="1"/>
    <n v="0"/>
    <n v="0"/>
    <n v="0"/>
    <n v="0"/>
    <e v="#N/A"/>
    <e v="#N/A"/>
    <n v="0"/>
    <x v="0"/>
    <x v="0"/>
    <x v="0"/>
    <x v="0"/>
    <x v="0"/>
    <x v="0"/>
    <x v="0"/>
    <x v="0"/>
    <x v="0"/>
    <x v="0"/>
  </r>
  <r>
    <x v="0"/>
    <x v="11"/>
    <x v="4"/>
    <x v="160"/>
    <x v="1"/>
    <n v="0"/>
    <n v="0"/>
    <n v="0"/>
    <n v="0"/>
    <e v="#N/A"/>
    <e v="#N/A"/>
    <n v="0"/>
    <x v="0"/>
    <x v="0"/>
    <x v="0"/>
    <x v="0"/>
    <x v="0"/>
    <x v="0"/>
    <x v="0"/>
    <x v="0"/>
    <x v="0"/>
    <x v="0"/>
  </r>
  <r>
    <x v="0"/>
    <x v="11"/>
    <x v="4"/>
    <x v="169"/>
    <x v="1"/>
    <n v="0"/>
    <n v="0"/>
    <n v="0"/>
    <n v="0"/>
    <e v="#N/A"/>
    <e v="#N/A"/>
    <n v="0"/>
    <x v="0"/>
    <x v="0"/>
    <x v="0"/>
    <x v="0"/>
    <x v="0"/>
    <x v="0"/>
    <x v="0"/>
    <x v="0"/>
    <x v="0"/>
    <x v="0"/>
  </r>
  <r>
    <x v="0"/>
    <x v="11"/>
    <x v="4"/>
    <x v="175"/>
    <x v="1"/>
    <n v="0"/>
    <n v="0"/>
    <n v="0"/>
    <n v="0"/>
    <e v="#N/A"/>
    <e v="#N/A"/>
    <n v="0"/>
    <x v="0"/>
    <x v="0"/>
    <x v="0"/>
    <x v="0"/>
    <x v="0"/>
    <x v="0"/>
    <x v="0"/>
    <x v="0"/>
    <x v="0"/>
    <x v="0"/>
  </r>
  <r>
    <x v="0"/>
    <x v="11"/>
    <x v="5"/>
    <x v="25"/>
    <x v="1"/>
    <n v="12670.78"/>
    <n v="5091.57"/>
    <n v="17762.349999999999"/>
    <n v="12"/>
    <n v="0"/>
    <n v="0"/>
    <n v="0"/>
    <x v="0"/>
    <x v="0"/>
    <x v="0"/>
    <x v="0"/>
    <x v="0"/>
    <x v="0"/>
    <x v="0"/>
    <x v="0"/>
    <x v="0"/>
    <x v="0"/>
  </r>
  <r>
    <x v="0"/>
    <x v="11"/>
    <x v="5"/>
    <x v="26"/>
    <x v="1"/>
    <n v="17"/>
    <n v="6058.45"/>
    <n v="6075.45"/>
    <n v="4"/>
    <n v="0"/>
    <n v="0"/>
    <n v="0"/>
    <x v="0"/>
    <x v="0"/>
    <x v="0"/>
    <x v="0"/>
    <x v="0"/>
    <x v="0"/>
    <x v="0"/>
    <x v="0"/>
    <x v="0"/>
    <x v="0"/>
  </r>
  <r>
    <x v="0"/>
    <x v="11"/>
    <x v="5"/>
    <x v="27"/>
    <x v="1"/>
    <n v="14740.62"/>
    <n v="9709.2800000000007"/>
    <n v="24449.9"/>
    <n v="23"/>
    <n v="16523"/>
    <n v="165230"/>
    <n v="1.48"/>
    <x v="0"/>
    <x v="0"/>
    <x v="0"/>
    <x v="0"/>
    <x v="0"/>
    <x v="0"/>
    <x v="0"/>
    <x v="0"/>
    <x v="0"/>
    <x v="0"/>
  </r>
  <r>
    <x v="0"/>
    <x v="11"/>
    <x v="5"/>
    <x v="29"/>
    <x v="1"/>
    <n v="43389.09"/>
    <n v="56910.99"/>
    <n v="100300.07999999999"/>
    <n v="68"/>
    <n v="0"/>
    <n v="0"/>
    <n v="0"/>
    <x v="0"/>
    <x v="0"/>
    <x v="0"/>
    <x v="0"/>
    <x v="0"/>
    <x v="0"/>
    <x v="0"/>
    <x v="0"/>
    <x v="0"/>
    <x v="0"/>
  </r>
  <r>
    <x v="0"/>
    <x v="11"/>
    <x v="6"/>
    <x v="30"/>
    <x v="1"/>
    <n v="35.880000000000003"/>
    <n v="764.52"/>
    <n v="800.4"/>
    <n v="2"/>
    <n v="0"/>
    <n v="0"/>
    <n v="0"/>
    <x v="0"/>
    <x v="0"/>
    <x v="0"/>
    <x v="0"/>
    <x v="0"/>
    <x v="0"/>
    <x v="0"/>
    <x v="0"/>
    <x v="0"/>
    <x v="0"/>
  </r>
  <r>
    <x v="0"/>
    <x v="11"/>
    <x v="6"/>
    <x v="31"/>
    <x v="1"/>
    <n v="2052.09"/>
    <n v="1282.58"/>
    <n v="3334.67"/>
    <n v="24"/>
    <n v="34100"/>
    <n v="238700"/>
    <n v="0.1"/>
    <x v="0"/>
    <x v="0"/>
    <x v="0"/>
    <x v="0"/>
    <x v="0"/>
    <x v="0"/>
    <x v="0"/>
    <x v="0"/>
    <x v="0"/>
    <x v="0"/>
  </r>
  <r>
    <x v="0"/>
    <x v="11"/>
    <x v="6"/>
    <x v="32"/>
    <x v="1"/>
    <n v="270"/>
    <n v="683.6"/>
    <n v="953.6"/>
    <n v="7"/>
    <n v="17577"/>
    <n v="123039"/>
    <n v="0.05"/>
    <x v="0"/>
    <x v="0"/>
    <x v="0"/>
    <x v="0"/>
    <x v="0"/>
    <x v="0"/>
    <x v="0"/>
    <x v="0"/>
    <x v="0"/>
    <x v="0"/>
  </r>
  <r>
    <x v="0"/>
    <x v="11"/>
    <x v="6"/>
    <x v="33"/>
    <x v="1"/>
    <n v="1467.9"/>
    <n v="328.9"/>
    <n v="1796.8000000000002"/>
    <n v="4"/>
    <n v="0"/>
    <n v="0"/>
    <n v="0"/>
    <x v="0"/>
    <x v="0"/>
    <x v="0"/>
    <x v="0"/>
    <x v="0"/>
    <x v="0"/>
    <x v="0"/>
    <x v="0"/>
    <x v="0"/>
    <x v="0"/>
  </r>
  <r>
    <x v="0"/>
    <x v="11"/>
    <x v="6"/>
    <x v="140"/>
    <x v="1"/>
    <n v="760.5"/>
    <n v="0"/>
    <n v="760.5"/>
    <n v="1"/>
    <e v="#N/A"/>
    <e v="#N/A"/>
    <n v="0"/>
    <x v="0"/>
    <x v="0"/>
    <x v="0"/>
    <x v="0"/>
    <x v="0"/>
    <x v="0"/>
    <x v="0"/>
    <x v="0"/>
    <x v="0"/>
    <x v="0"/>
  </r>
  <r>
    <x v="0"/>
    <x v="11"/>
    <x v="7"/>
    <x v="34"/>
    <x v="1"/>
    <n v="4209.5200000000004"/>
    <n v="2164"/>
    <n v="6373.52"/>
    <n v="23"/>
    <n v="67177"/>
    <n v="470239"/>
    <n v="0.09"/>
    <x v="0"/>
    <x v="0"/>
    <x v="0"/>
    <x v="0"/>
    <x v="0"/>
    <x v="0"/>
    <x v="0"/>
    <x v="0"/>
    <x v="0"/>
    <x v="0"/>
  </r>
  <r>
    <x v="0"/>
    <x v="11"/>
    <x v="8"/>
    <x v="35"/>
    <x v="1"/>
    <n v="34670.720000000001"/>
    <n v="12759.03"/>
    <n v="47429.75"/>
    <n v="219"/>
    <n v="0"/>
    <n v="0"/>
    <n v="0"/>
    <x v="0"/>
    <x v="0"/>
    <x v="0"/>
    <x v="0"/>
    <x v="0"/>
    <x v="0"/>
    <x v="0"/>
    <x v="0"/>
    <x v="0"/>
    <x v="0"/>
  </r>
  <r>
    <x v="0"/>
    <x v="11"/>
    <x v="8"/>
    <x v="36"/>
    <x v="1"/>
    <n v="9735.58"/>
    <n v="8756.4"/>
    <n v="18491.98"/>
    <n v="120"/>
    <n v="0"/>
    <n v="0"/>
    <n v="0"/>
    <x v="0"/>
    <x v="0"/>
    <x v="0"/>
    <x v="0"/>
    <x v="0"/>
    <x v="0"/>
    <x v="0"/>
    <x v="0"/>
    <x v="0"/>
    <x v="0"/>
  </r>
  <r>
    <x v="0"/>
    <x v="11"/>
    <x v="8"/>
    <x v="161"/>
    <x v="1"/>
    <n v="12019.5"/>
    <n v="18341.099999999999"/>
    <n v="30360.6"/>
    <n v="161"/>
    <e v="#N/A"/>
    <e v="#N/A"/>
    <n v="0"/>
    <x v="0"/>
    <x v="0"/>
    <x v="0"/>
    <x v="0"/>
    <x v="0"/>
    <x v="0"/>
    <x v="0"/>
    <x v="0"/>
    <x v="0"/>
    <x v="0"/>
  </r>
  <r>
    <x v="0"/>
    <x v="11"/>
    <x v="9"/>
    <x v="37"/>
    <x v="1"/>
    <n v="27313.07"/>
    <n v="29399.119999999999"/>
    <n v="56712.19"/>
    <n v="67"/>
    <n v="32023"/>
    <n v="224161"/>
    <n v="1.77"/>
    <x v="0"/>
    <x v="0"/>
    <x v="0"/>
    <x v="0"/>
    <x v="0"/>
    <x v="0"/>
    <x v="0"/>
    <x v="0"/>
    <x v="0"/>
    <x v="0"/>
  </r>
  <r>
    <x v="0"/>
    <x v="11"/>
    <x v="9"/>
    <x v="38"/>
    <x v="1"/>
    <n v="0"/>
    <n v="0"/>
    <n v="0"/>
    <n v="0"/>
    <n v="0"/>
    <n v="0"/>
    <n v="0"/>
    <x v="0"/>
    <x v="0"/>
    <x v="0"/>
    <x v="0"/>
    <x v="0"/>
    <x v="0"/>
    <x v="0"/>
    <x v="0"/>
    <x v="0"/>
    <x v="0"/>
  </r>
  <r>
    <x v="0"/>
    <x v="11"/>
    <x v="9"/>
    <x v="39"/>
    <x v="1"/>
    <n v="44015.96"/>
    <n v="34096.800000000003"/>
    <n v="78112.760000000009"/>
    <n v="57"/>
    <n v="18352"/>
    <n v="128464"/>
    <n v="4.26"/>
    <x v="0"/>
    <x v="0"/>
    <x v="0"/>
    <x v="0"/>
    <x v="0"/>
    <x v="0"/>
    <x v="0"/>
    <x v="0"/>
    <x v="0"/>
    <x v="0"/>
  </r>
  <r>
    <x v="0"/>
    <x v="11"/>
    <x v="9"/>
    <x v="40"/>
    <x v="1"/>
    <n v="32810.39"/>
    <n v="19002.02"/>
    <n v="51812.41"/>
    <n v="69"/>
    <n v="28923"/>
    <n v="202461"/>
    <n v="1.79"/>
    <x v="0"/>
    <x v="0"/>
    <x v="0"/>
    <x v="0"/>
    <x v="0"/>
    <x v="0"/>
    <x v="0"/>
    <x v="0"/>
    <x v="0"/>
    <x v="0"/>
  </r>
  <r>
    <x v="0"/>
    <x v="11"/>
    <x v="9"/>
    <x v="41"/>
    <x v="1"/>
    <n v="17167.61"/>
    <n v="10569.15"/>
    <n v="27736.760000000002"/>
    <n v="16"/>
    <n v="0"/>
    <n v="0"/>
    <n v="0"/>
    <x v="0"/>
    <x v="0"/>
    <x v="0"/>
    <x v="0"/>
    <x v="0"/>
    <x v="0"/>
    <x v="0"/>
    <x v="0"/>
    <x v="0"/>
    <x v="0"/>
  </r>
  <r>
    <x v="0"/>
    <x v="11"/>
    <x v="10"/>
    <x v="42"/>
    <x v="1"/>
    <n v="2833.14"/>
    <n v="1102.06"/>
    <n v="3935.2"/>
    <n v="16"/>
    <n v="0"/>
    <n v="0"/>
    <n v="0"/>
    <x v="0"/>
    <x v="0"/>
    <x v="0"/>
    <x v="0"/>
    <x v="0"/>
    <x v="0"/>
    <x v="0"/>
    <x v="0"/>
    <x v="0"/>
    <x v="0"/>
  </r>
  <r>
    <x v="0"/>
    <x v="11"/>
    <x v="10"/>
    <x v="43"/>
    <x v="1"/>
    <n v="7635.74"/>
    <n v="1963.76"/>
    <n v="9599.5"/>
    <n v="22"/>
    <n v="0"/>
    <n v="0"/>
    <n v="0"/>
    <x v="0"/>
    <x v="0"/>
    <x v="0"/>
    <x v="0"/>
    <x v="0"/>
    <x v="0"/>
    <x v="0"/>
    <x v="0"/>
    <x v="0"/>
    <x v="0"/>
  </r>
  <r>
    <x v="0"/>
    <x v="11"/>
    <x v="10"/>
    <x v="44"/>
    <x v="1"/>
    <n v="4444.72"/>
    <n v="2296.12"/>
    <n v="6740.84"/>
    <n v="15"/>
    <n v="23777"/>
    <n v="237770"/>
    <n v="0.28000000000000003"/>
    <x v="0"/>
    <x v="0"/>
    <x v="0"/>
    <x v="0"/>
    <x v="0"/>
    <x v="0"/>
    <x v="0"/>
    <x v="0"/>
    <x v="0"/>
    <x v="0"/>
  </r>
  <r>
    <x v="0"/>
    <x v="11"/>
    <x v="10"/>
    <x v="45"/>
    <x v="1"/>
    <n v="3719.57"/>
    <n v="2975.44"/>
    <n v="6695.01"/>
    <n v="24"/>
    <n v="0"/>
    <n v="0"/>
    <n v="0"/>
    <x v="0"/>
    <x v="0"/>
    <x v="0"/>
    <x v="0"/>
    <x v="0"/>
    <x v="0"/>
    <x v="0"/>
    <x v="0"/>
    <x v="0"/>
    <x v="0"/>
  </r>
  <r>
    <x v="0"/>
    <x v="11"/>
    <x v="10"/>
    <x v="46"/>
    <x v="1"/>
    <n v="2460.1"/>
    <n v="4010.68"/>
    <n v="6470.78"/>
    <n v="14"/>
    <n v="0"/>
    <n v="0"/>
    <n v="0"/>
    <x v="0"/>
    <x v="0"/>
    <x v="0"/>
    <x v="0"/>
    <x v="0"/>
    <x v="0"/>
    <x v="0"/>
    <x v="0"/>
    <x v="0"/>
    <x v="0"/>
  </r>
  <r>
    <x v="0"/>
    <x v="11"/>
    <x v="10"/>
    <x v="47"/>
    <x v="1"/>
    <n v="7436"/>
    <n v="6549.44"/>
    <n v="13985.439999999999"/>
    <n v="26"/>
    <n v="0"/>
    <n v="0"/>
    <n v="0"/>
    <x v="0"/>
    <x v="0"/>
    <x v="0"/>
    <x v="0"/>
    <x v="0"/>
    <x v="0"/>
    <x v="0"/>
    <x v="0"/>
    <x v="0"/>
    <x v="0"/>
  </r>
  <r>
    <x v="0"/>
    <x v="11"/>
    <x v="10"/>
    <x v="48"/>
    <x v="1"/>
    <n v="1081.6400000000001"/>
    <n v="489.84"/>
    <n v="1571.48"/>
    <n v="5"/>
    <n v="33077"/>
    <n v="330770"/>
    <n v="0.05"/>
    <x v="0"/>
    <x v="0"/>
    <x v="0"/>
    <x v="0"/>
    <x v="0"/>
    <x v="0"/>
    <x v="0"/>
    <x v="0"/>
    <x v="0"/>
    <x v="0"/>
  </r>
  <r>
    <x v="0"/>
    <x v="11"/>
    <x v="10"/>
    <x v="49"/>
    <x v="1"/>
    <n v="2986.82"/>
    <n v="4268.5600000000004"/>
    <n v="7255.380000000001"/>
    <n v="20"/>
    <n v="67177"/>
    <n v="671770"/>
    <n v="0.11"/>
    <x v="0"/>
    <x v="0"/>
    <x v="0"/>
    <x v="0"/>
    <x v="0"/>
    <x v="0"/>
    <x v="0"/>
    <x v="0"/>
    <x v="0"/>
    <x v="0"/>
  </r>
  <r>
    <x v="0"/>
    <x v="11"/>
    <x v="10"/>
    <x v="50"/>
    <x v="1"/>
    <n v="687.6"/>
    <n v="324"/>
    <n v="1011.6"/>
    <n v="3"/>
    <n v="36177"/>
    <n v="361770"/>
    <n v="0.03"/>
    <x v="0"/>
    <x v="0"/>
    <x v="0"/>
    <x v="0"/>
    <x v="0"/>
    <x v="0"/>
    <x v="0"/>
    <x v="0"/>
    <x v="0"/>
    <x v="0"/>
  </r>
  <r>
    <x v="0"/>
    <x v="11"/>
    <x v="11"/>
    <x v="52"/>
    <x v="1"/>
    <n v="744.19"/>
    <n v="945.59"/>
    <n v="1689.7800000000002"/>
    <n v="6"/>
    <n v="0"/>
    <n v="0"/>
    <n v="0"/>
    <x v="0"/>
    <x v="0"/>
    <x v="0"/>
    <x v="0"/>
    <x v="0"/>
    <x v="0"/>
    <x v="0"/>
    <x v="0"/>
    <x v="0"/>
    <x v="0"/>
  </r>
  <r>
    <x v="0"/>
    <x v="11"/>
    <x v="12"/>
    <x v="53"/>
    <x v="1"/>
    <n v="0"/>
    <n v="0"/>
    <n v="0"/>
    <n v="0"/>
    <n v="0"/>
    <n v="0"/>
    <n v="0"/>
    <x v="0"/>
    <x v="0"/>
    <x v="0"/>
    <x v="0"/>
    <x v="0"/>
    <x v="0"/>
    <x v="0"/>
    <x v="0"/>
    <x v="0"/>
    <x v="0"/>
  </r>
  <r>
    <x v="0"/>
    <x v="11"/>
    <x v="12"/>
    <x v="55"/>
    <x v="1"/>
    <n v="0"/>
    <n v="0"/>
    <n v="0"/>
    <n v="0"/>
    <n v="0"/>
    <n v="0"/>
    <n v="0"/>
    <x v="0"/>
    <x v="0"/>
    <x v="0"/>
    <x v="0"/>
    <x v="0"/>
    <x v="0"/>
    <x v="0"/>
    <x v="0"/>
    <x v="0"/>
    <x v="0"/>
  </r>
  <r>
    <x v="0"/>
    <x v="11"/>
    <x v="12"/>
    <x v="170"/>
    <x v="1"/>
    <n v="0"/>
    <n v="0"/>
    <n v="0"/>
    <n v="0"/>
    <e v="#N/A"/>
    <e v="#N/A"/>
    <n v="0"/>
    <x v="0"/>
    <x v="0"/>
    <x v="0"/>
    <x v="0"/>
    <x v="0"/>
    <x v="0"/>
    <x v="0"/>
    <x v="0"/>
    <x v="0"/>
    <x v="0"/>
  </r>
  <r>
    <x v="0"/>
    <x v="11"/>
    <x v="13"/>
    <x v="56"/>
    <x v="1"/>
    <n v="2173.5"/>
    <n v="0"/>
    <n v="2173.5"/>
    <n v="3"/>
    <n v="0"/>
    <n v="0"/>
    <n v="0"/>
    <x v="0"/>
    <x v="0"/>
    <x v="0"/>
    <x v="0"/>
    <x v="0"/>
    <x v="0"/>
    <x v="0"/>
    <x v="0"/>
    <x v="0"/>
    <x v="0"/>
  </r>
  <r>
    <x v="0"/>
    <x v="11"/>
    <x v="13"/>
    <x v="57"/>
    <x v="1"/>
    <n v="6760.13"/>
    <n v="3544.06"/>
    <n v="10304.19"/>
    <n v="32"/>
    <n v="24273"/>
    <n v="242730"/>
    <n v="0.42"/>
    <x v="0"/>
    <x v="0"/>
    <x v="0"/>
    <x v="0"/>
    <x v="0"/>
    <x v="0"/>
    <x v="0"/>
    <x v="0"/>
    <x v="0"/>
    <x v="0"/>
  </r>
  <r>
    <x v="0"/>
    <x v="11"/>
    <x v="13"/>
    <x v="58"/>
    <x v="1"/>
    <n v="3924.71"/>
    <n v="6752.26"/>
    <n v="10676.970000000001"/>
    <n v="48"/>
    <n v="0"/>
    <n v="0"/>
    <n v="0"/>
    <x v="0"/>
    <x v="0"/>
    <x v="0"/>
    <x v="0"/>
    <x v="0"/>
    <x v="0"/>
    <x v="0"/>
    <x v="0"/>
    <x v="0"/>
    <x v="0"/>
  </r>
  <r>
    <x v="0"/>
    <x v="11"/>
    <x v="13"/>
    <x v="162"/>
    <x v="1"/>
    <n v="434.7"/>
    <n v="0"/>
    <n v="434.7"/>
    <n v="1"/>
    <e v="#N/A"/>
    <e v="#N/A"/>
    <n v="0"/>
    <x v="0"/>
    <x v="0"/>
    <x v="0"/>
    <x v="0"/>
    <x v="0"/>
    <x v="0"/>
    <x v="0"/>
    <x v="0"/>
    <x v="0"/>
    <x v="0"/>
  </r>
  <r>
    <x v="0"/>
    <x v="11"/>
    <x v="34"/>
    <x v="129"/>
    <x v="1"/>
    <n v="541.6"/>
    <n v="797.58"/>
    <n v="1339.18"/>
    <n v="3"/>
    <e v="#N/A"/>
    <e v="#N/A"/>
    <n v="0"/>
    <x v="0"/>
    <x v="0"/>
    <x v="0"/>
    <x v="0"/>
    <x v="0"/>
    <x v="0"/>
    <x v="0"/>
    <x v="0"/>
    <x v="0"/>
    <x v="0"/>
  </r>
  <r>
    <x v="0"/>
    <x v="11"/>
    <x v="14"/>
    <x v="130"/>
    <x v="1"/>
    <n v="210.2"/>
    <n v="6295.27"/>
    <n v="6505.47"/>
    <n v="27"/>
    <e v="#N/A"/>
    <e v="#N/A"/>
    <n v="0"/>
    <x v="0"/>
    <x v="0"/>
    <x v="0"/>
    <x v="0"/>
    <x v="0"/>
    <x v="0"/>
    <x v="0"/>
    <x v="0"/>
    <x v="0"/>
    <x v="0"/>
  </r>
  <r>
    <x v="0"/>
    <x v="11"/>
    <x v="15"/>
    <x v="163"/>
    <x v="1"/>
    <n v="7453.88"/>
    <n v="15396.82"/>
    <n v="22850.7"/>
    <n v="9"/>
    <e v="#N/A"/>
    <e v="#N/A"/>
    <n v="0"/>
    <x v="0"/>
    <x v="0"/>
    <x v="0"/>
    <x v="0"/>
    <x v="0"/>
    <x v="0"/>
    <x v="0"/>
    <x v="0"/>
    <x v="0"/>
    <x v="0"/>
  </r>
  <r>
    <x v="0"/>
    <x v="11"/>
    <x v="16"/>
    <x v="61"/>
    <x v="1"/>
    <n v="20.59"/>
    <n v="185.33"/>
    <n v="205.92000000000002"/>
    <n v="1"/>
    <n v="0"/>
    <n v="0"/>
    <n v="0"/>
    <x v="0"/>
    <x v="0"/>
    <x v="0"/>
    <x v="0"/>
    <x v="0"/>
    <x v="0"/>
    <x v="0"/>
    <x v="0"/>
    <x v="0"/>
    <x v="0"/>
  </r>
  <r>
    <x v="0"/>
    <x v="11"/>
    <x v="17"/>
    <x v="62"/>
    <x v="1"/>
    <n v="3292.33"/>
    <n v="1625.18"/>
    <n v="4917.51"/>
    <n v="29"/>
    <n v="0"/>
    <n v="0"/>
    <n v="0"/>
    <x v="0"/>
    <x v="0"/>
    <x v="0"/>
    <x v="0"/>
    <x v="0"/>
    <x v="0"/>
    <x v="0"/>
    <x v="0"/>
    <x v="0"/>
    <x v="0"/>
  </r>
  <r>
    <x v="0"/>
    <x v="11"/>
    <x v="17"/>
    <x v="63"/>
    <x v="1"/>
    <n v="4864.2"/>
    <n v="3815.65"/>
    <n v="8679.85"/>
    <n v="19"/>
    <n v="0"/>
    <n v="0"/>
    <n v="0"/>
    <x v="0"/>
    <x v="0"/>
    <x v="0"/>
    <x v="0"/>
    <x v="0"/>
    <x v="0"/>
    <x v="0"/>
    <x v="0"/>
    <x v="0"/>
    <x v="0"/>
  </r>
  <r>
    <x v="0"/>
    <x v="11"/>
    <x v="18"/>
    <x v="64"/>
    <x v="1"/>
    <n v="7180.55"/>
    <n v="9353.42"/>
    <n v="16533.97"/>
    <n v="39"/>
    <n v="22723"/>
    <n v="159061"/>
    <n v="0.73"/>
    <x v="0"/>
    <x v="0"/>
    <x v="0"/>
    <x v="0"/>
    <x v="0"/>
    <x v="0"/>
    <x v="0"/>
    <x v="0"/>
    <x v="0"/>
    <x v="0"/>
  </r>
  <r>
    <x v="0"/>
    <x v="11"/>
    <x v="18"/>
    <x v="65"/>
    <x v="1"/>
    <n v="989.96"/>
    <n v="383.54"/>
    <n v="1373.5"/>
    <n v="5"/>
    <n v="0"/>
    <n v="0"/>
    <n v="0"/>
    <x v="0"/>
    <x v="0"/>
    <x v="0"/>
    <x v="0"/>
    <x v="0"/>
    <x v="0"/>
    <x v="0"/>
    <x v="0"/>
    <x v="0"/>
    <x v="0"/>
  </r>
  <r>
    <x v="0"/>
    <x v="11"/>
    <x v="18"/>
    <x v="164"/>
    <x v="1"/>
    <n v="8292.08"/>
    <n v="11946.08"/>
    <n v="20238.16"/>
    <n v="35"/>
    <e v="#N/A"/>
    <e v="#N/A"/>
    <n v="0"/>
    <x v="0"/>
    <x v="0"/>
    <x v="0"/>
    <x v="0"/>
    <x v="0"/>
    <x v="0"/>
    <x v="0"/>
    <x v="0"/>
    <x v="0"/>
    <x v="0"/>
  </r>
  <r>
    <x v="0"/>
    <x v="11"/>
    <x v="19"/>
    <x v="66"/>
    <x v="1"/>
    <n v="436.11"/>
    <n v="116.97"/>
    <n v="553.08000000000004"/>
    <n v="4"/>
    <n v="0"/>
    <n v="0"/>
    <n v="0"/>
    <x v="0"/>
    <x v="0"/>
    <x v="0"/>
    <x v="0"/>
    <x v="0"/>
    <x v="0"/>
    <x v="0"/>
    <x v="0"/>
    <x v="0"/>
    <x v="0"/>
  </r>
  <r>
    <x v="0"/>
    <x v="11"/>
    <x v="20"/>
    <x v="67"/>
    <x v="1"/>
    <n v="13094.28"/>
    <n v="9082.86"/>
    <n v="22177.14"/>
    <n v="51"/>
    <n v="0"/>
    <n v="0"/>
    <n v="0"/>
    <x v="0"/>
    <x v="0"/>
    <x v="0"/>
    <x v="0"/>
    <x v="0"/>
    <x v="0"/>
    <x v="0"/>
    <x v="0"/>
    <x v="0"/>
    <x v="0"/>
  </r>
  <r>
    <x v="0"/>
    <x v="11"/>
    <x v="20"/>
    <x v="68"/>
    <x v="1"/>
    <n v="20187.419999999998"/>
    <n v="11876.9"/>
    <n v="32064.32"/>
    <n v="71"/>
    <n v="0"/>
    <n v="0"/>
    <n v="0"/>
    <x v="0"/>
    <x v="0"/>
    <x v="0"/>
    <x v="0"/>
    <x v="0"/>
    <x v="0"/>
    <x v="0"/>
    <x v="0"/>
    <x v="0"/>
    <x v="0"/>
  </r>
  <r>
    <x v="0"/>
    <x v="11"/>
    <x v="21"/>
    <x v="70"/>
    <x v="1"/>
    <n v="32695.9"/>
    <n v="13511.63"/>
    <n v="46207.53"/>
    <n v="129"/>
    <n v="62000"/>
    <n v="620000"/>
    <n v="0.75"/>
    <x v="0"/>
    <x v="0"/>
    <x v="0"/>
    <x v="0"/>
    <x v="0"/>
    <x v="0"/>
    <x v="0"/>
    <x v="0"/>
    <x v="0"/>
    <x v="0"/>
  </r>
  <r>
    <x v="0"/>
    <x v="11"/>
    <x v="21"/>
    <x v="71"/>
    <x v="1"/>
    <n v="38555.910000000003"/>
    <n v="29284.23"/>
    <n v="67840.14"/>
    <n v="206"/>
    <n v="50623"/>
    <n v="506230"/>
    <n v="1.34"/>
    <x v="0"/>
    <x v="0"/>
    <x v="0"/>
    <x v="0"/>
    <x v="0"/>
    <x v="0"/>
    <x v="0"/>
    <x v="0"/>
    <x v="0"/>
    <x v="0"/>
  </r>
  <r>
    <x v="0"/>
    <x v="11"/>
    <x v="21"/>
    <x v="72"/>
    <x v="1"/>
    <n v="4880.4799999999996"/>
    <n v="7662.61"/>
    <n v="12543.09"/>
    <n v="40"/>
    <n v="29977"/>
    <n v="299770"/>
    <n v="0.42"/>
    <x v="0"/>
    <x v="0"/>
    <x v="0"/>
    <x v="0"/>
    <x v="0"/>
    <x v="0"/>
    <x v="0"/>
    <x v="0"/>
    <x v="0"/>
    <x v="0"/>
  </r>
  <r>
    <x v="0"/>
    <x v="11"/>
    <x v="21"/>
    <x v="73"/>
    <x v="1"/>
    <n v="24796.14"/>
    <n v="30273.34"/>
    <n v="55069.479999999996"/>
    <n v="171"/>
    <n v="27900"/>
    <n v="279000"/>
    <n v="1.97"/>
    <x v="0"/>
    <x v="0"/>
    <x v="0"/>
    <x v="0"/>
    <x v="0"/>
    <x v="0"/>
    <x v="0"/>
    <x v="0"/>
    <x v="0"/>
    <x v="0"/>
  </r>
  <r>
    <x v="0"/>
    <x v="11"/>
    <x v="21"/>
    <x v="137"/>
    <x v="1"/>
    <n v="26448.16"/>
    <n v="44623.25"/>
    <n v="71071.41"/>
    <n v="226"/>
    <e v="#N/A"/>
    <e v="#N/A"/>
    <n v="0"/>
    <x v="0"/>
    <x v="0"/>
    <x v="0"/>
    <x v="0"/>
    <x v="0"/>
    <x v="0"/>
    <x v="0"/>
    <x v="0"/>
    <x v="0"/>
    <x v="0"/>
  </r>
  <r>
    <x v="0"/>
    <x v="11"/>
    <x v="21"/>
    <x v="137"/>
    <x v="1"/>
    <n v="0"/>
    <n v="0"/>
    <n v="0"/>
    <n v="0"/>
    <e v="#N/A"/>
    <e v="#N/A"/>
    <n v="0"/>
    <x v="0"/>
    <x v="0"/>
    <x v="0"/>
    <x v="0"/>
    <x v="0"/>
    <x v="0"/>
    <x v="0"/>
    <x v="0"/>
    <x v="0"/>
    <x v="0"/>
  </r>
  <r>
    <x v="0"/>
    <x v="11"/>
    <x v="21"/>
    <x v="142"/>
    <x v="1"/>
    <n v="1805.55"/>
    <n v="2380.6999999999998"/>
    <n v="4186.25"/>
    <n v="13"/>
    <e v="#N/A"/>
    <e v="#N/A"/>
    <n v="0"/>
    <x v="0"/>
    <x v="0"/>
    <x v="0"/>
    <x v="0"/>
    <x v="0"/>
    <x v="0"/>
    <x v="0"/>
    <x v="0"/>
    <x v="0"/>
    <x v="0"/>
  </r>
  <r>
    <x v="0"/>
    <x v="11"/>
    <x v="22"/>
    <x v="74"/>
    <x v="1"/>
    <n v="6057.37"/>
    <n v="702.69"/>
    <n v="6760.0599999999995"/>
    <n v="21"/>
    <n v="13423"/>
    <n v="134230"/>
    <n v="0.5"/>
    <x v="0"/>
    <x v="0"/>
    <x v="0"/>
    <x v="0"/>
    <x v="0"/>
    <x v="0"/>
    <x v="0"/>
    <x v="0"/>
    <x v="0"/>
    <x v="0"/>
  </r>
  <r>
    <x v="0"/>
    <x v="11"/>
    <x v="22"/>
    <x v="75"/>
    <x v="1"/>
    <n v="3568"/>
    <n v="1119.3"/>
    <n v="4687.3"/>
    <n v="14"/>
    <n v="14477"/>
    <n v="144770"/>
    <n v="0.32"/>
    <x v="0"/>
    <x v="0"/>
    <x v="0"/>
    <x v="0"/>
    <x v="0"/>
    <x v="0"/>
    <x v="0"/>
    <x v="0"/>
    <x v="0"/>
    <x v="0"/>
  </r>
  <r>
    <x v="0"/>
    <x v="11"/>
    <x v="22"/>
    <x v="121"/>
    <x v="1"/>
    <n v="4187.7"/>
    <n v="727.68"/>
    <n v="4915.38"/>
    <n v="15"/>
    <e v="#N/A"/>
    <e v="#N/A"/>
    <n v="0"/>
    <x v="0"/>
    <x v="0"/>
    <x v="0"/>
    <x v="0"/>
    <x v="0"/>
    <x v="0"/>
    <x v="0"/>
    <x v="0"/>
    <x v="0"/>
    <x v="0"/>
  </r>
  <r>
    <x v="0"/>
    <x v="11"/>
    <x v="23"/>
    <x v="77"/>
    <x v="1"/>
    <n v="0"/>
    <n v="0"/>
    <n v="0"/>
    <n v="0"/>
    <n v="0"/>
    <n v="0"/>
    <n v="0"/>
    <x v="0"/>
    <x v="0"/>
    <x v="0"/>
    <x v="0"/>
    <x v="0"/>
    <x v="0"/>
    <x v="0"/>
    <x v="0"/>
    <x v="0"/>
    <x v="0"/>
  </r>
  <r>
    <x v="0"/>
    <x v="11"/>
    <x v="24"/>
    <x v="78"/>
    <x v="1"/>
    <n v="168.94"/>
    <n v="587.45000000000005"/>
    <n v="756.3900000000001"/>
    <n v="6"/>
    <n v="20677"/>
    <n v="144739"/>
    <n v="0.04"/>
    <x v="0"/>
    <x v="0"/>
    <x v="0"/>
    <x v="0"/>
    <x v="0"/>
    <x v="0"/>
    <x v="0"/>
    <x v="0"/>
    <x v="0"/>
    <x v="0"/>
  </r>
  <r>
    <x v="0"/>
    <x v="11"/>
    <x v="24"/>
    <x v="79"/>
    <x v="1"/>
    <n v="90"/>
    <n v="167.05"/>
    <n v="257.05"/>
    <n v="2"/>
    <n v="20150"/>
    <n v="141050"/>
    <n v="0.01"/>
    <x v="0"/>
    <x v="0"/>
    <x v="0"/>
    <x v="0"/>
    <x v="0"/>
    <x v="0"/>
    <x v="0"/>
    <x v="0"/>
    <x v="0"/>
    <x v="0"/>
  </r>
  <r>
    <x v="0"/>
    <x v="11"/>
    <x v="24"/>
    <x v="81"/>
    <x v="1"/>
    <n v="0"/>
    <n v="0"/>
    <n v="0"/>
    <n v="0"/>
    <n v="18600"/>
    <n v="130200"/>
    <n v="0"/>
    <x v="0"/>
    <x v="0"/>
    <x v="0"/>
    <x v="0"/>
    <x v="0"/>
    <x v="0"/>
    <x v="0"/>
    <x v="0"/>
    <x v="0"/>
    <x v="0"/>
  </r>
  <r>
    <x v="0"/>
    <x v="11"/>
    <x v="24"/>
    <x v="82"/>
    <x v="1"/>
    <n v="15.38"/>
    <n v="138.4"/>
    <n v="153.78"/>
    <n v="2"/>
    <n v="18600"/>
    <n v="130200"/>
    <n v="0.01"/>
    <x v="0"/>
    <x v="0"/>
    <x v="0"/>
    <x v="0"/>
    <x v="0"/>
    <x v="0"/>
    <x v="0"/>
    <x v="0"/>
    <x v="0"/>
    <x v="0"/>
  </r>
  <r>
    <x v="0"/>
    <x v="11"/>
    <x v="24"/>
    <x v="122"/>
    <x v="1"/>
    <n v="98.8"/>
    <n v="246.25"/>
    <n v="345.05"/>
    <n v="3"/>
    <e v="#N/A"/>
    <e v="#N/A"/>
    <n v="0"/>
    <x v="0"/>
    <x v="0"/>
    <x v="0"/>
    <x v="0"/>
    <x v="0"/>
    <x v="0"/>
    <x v="0"/>
    <x v="0"/>
    <x v="0"/>
    <x v="0"/>
  </r>
  <r>
    <x v="0"/>
    <x v="11"/>
    <x v="24"/>
    <x v="10"/>
    <x v="1"/>
    <n v="0"/>
    <n v="0"/>
    <n v="0"/>
    <n v="0"/>
    <n v="44423"/>
    <n v="310961"/>
    <n v="0"/>
    <x v="0"/>
    <x v="0"/>
    <x v="0"/>
    <x v="0"/>
    <x v="0"/>
    <x v="0"/>
    <x v="0"/>
    <x v="0"/>
    <x v="0"/>
    <x v="0"/>
  </r>
  <r>
    <x v="0"/>
    <x v="11"/>
    <x v="24"/>
    <x v="184"/>
    <x v="1"/>
    <n v="1260"/>
    <n v="0"/>
    <n v="1260"/>
    <n v="14"/>
    <e v="#N/A"/>
    <e v="#N/A"/>
    <n v="0"/>
    <x v="0"/>
    <x v="0"/>
    <x v="0"/>
    <x v="0"/>
    <x v="0"/>
    <x v="0"/>
    <x v="0"/>
    <x v="0"/>
    <x v="0"/>
    <x v="0"/>
  </r>
  <r>
    <x v="0"/>
    <x v="11"/>
    <x v="24"/>
    <x v="13"/>
    <x v="1"/>
    <n v="0"/>
    <n v="0"/>
    <n v="0"/>
    <n v="0"/>
    <n v="0"/>
    <n v="0"/>
    <n v="0"/>
    <x v="0"/>
    <x v="0"/>
    <x v="0"/>
    <x v="0"/>
    <x v="0"/>
    <x v="0"/>
    <x v="0"/>
    <x v="0"/>
    <x v="0"/>
    <x v="0"/>
  </r>
  <r>
    <x v="0"/>
    <x v="11"/>
    <x v="24"/>
    <x v="131"/>
    <x v="1"/>
    <n v="166.5"/>
    <n v="324"/>
    <n v="490.5"/>
    <n v="2"/>
    <e v="#N/A"/>
    <e v="#N/A"/>
    <n v="0"/>
    <x v="0"/>
    <x v="0"/>
    <x v="0"/>
    <x v="0"/>
    <x v="0"/>
    <x v="0"/>
    <x v="0"/>
    <x v="0"/>
    <x v="0"/>
    <x v="0"/>
  </r>
  <r>
    <x v="0"/>
    <x v="11"/>
    <x v="24"/>
    <x v="185"/>
    <x v="1"/>
    <n v="1896.64"/>
    <n v="1066.3399999999999"/>
    <n v="2962.98"/>
    <n v="9"/>
    <e v="#N/A"/>
    <e v="#N/A"/>
    <n v="0"/>
    <x v="0"/>
    <x v="0"/>
    <x v="0"/>
    <x v="0"/>
    <x v="0"/>
    <x v="0"/>
    <x v="0"/>
    <x v="0"/>
    <x v="0"/>
    <x v="0"/>
  </r>
  <r>
    <x v="0"/>
    <x v="11"/>
    <x v="24"/>
    <x v="178"/>
    <x v="1"/>
    <n v="32.89"/>
    <n v="296.01"/>
    <n v="328.9"/>
    <n v="1"/>
    <e v="#N/A"/>
    <e v="#N/A"/>
    <n v="0"/>
    <x v="0"/>
    <x v="0"/>
    <x v="0"/>
    <x v="0"/>
    <x v="0"/>
    <x v="0"/>
    <x v="0"/>
    <x v="0"/>
    <x v="0"/>
    <x v="0"/>
  </r>
  <r>
    <x v="0"/>
    <x v="11"/>
    <x v="26"/>
    <x v="87"/>
    <x v="1"/>
    <n v="0"/>
    <n v="0"/>
    <n v="0"/>
    <n v="0"/>
    <n v="4650"/>
    <n v="32550"/>
    <n v="0"/>
    <x v="0"/>
    <x v="0"/>
    <x v="0"/>
    <x v="0"/>
    <x v="0"/>
    <x v="0"/>
    <x v="0"/>
    <x v="0"/>
    <x v="0"/>
    <x v="0"/>
  </r>
  <r>
    <x v="0"/>
    <x v="11"/>
    <x v="26"/>
    <x v="88"/>
    <x v="1"/>
    <n v="0"/>
    <n v="0"/>
    <n v="0"/>
    <n v="0"/>
    <n v="4650"/>
    <n v="32550"/>
    <n v="0"/>
    <x v="0"/>
    <x v="0"/>
    <x v="0"/>
    <x v="0"/>
    <x v="0"/>
    <x v="0"/>
    <x v="0"/>
    <x v="0"/>
    <x v="0"/>
    <x v="0"/>
  </r>
  <r>
    <x v="0"/>
    <x v="11"/>
    <x v="27"/>
    <x v="89"/>
    <x v="1"/>
    <n v="0"/>
    <n v="0"/>
    <n v="0"/>
    <n v="0"/>
    <n v="6727"/>
    <n v="47089"/>
    <n v="0"/>
    <x v="0"/>
    <x v="0"/>
    <x v="0"/>
    <x v="0"/>
    <x v="0"/>
    <x v="0"/>
    <x v="0"/>
    <x v="0"/>
    <x v="0"/>
    <x v="0"/>
  </r>
  <r>
    <x v="0"/>
    <x v="11"/>
    <x v="27"/>
    <x v="90"/>
    <x v="1"/>
    <n v="0"/>
    <n v="0"/>
    <n v="0"/>
    <n v="0"/>
    <n v="6727"/>
    <n v="47089"/>
    <n v="0"/>
    <x v="0"/>
    <x v="0"/>
    <x v="0"/>
    <x v="0"/>
    <x v="0"/>
    <x v="0"/>
    <x v="0"/>
    <x v="0"/>
    <x v="0"/>
    <x v="0"/>
  </r>
  <r>
    <x v="0"/>
    <x v="11"/>
    <x v="27"/>
    <x v="91"/>
    <x v="1"/>
    <n v="0"/>
    <n v="0"/>
    <n v="0"/>
    <n v="0"/>
    <n v="6727"/>
    <n v="47089"/>
    <n v="0"/>
    <x v="0"/>
    <x v="0"/>
    <x v="0"/>
    <x v="0"/>
    <x v="0"/>
    <x v="0"/>
    <x v="0"/>
    <x v="0"/>
    <x v="0"/>
    <x v="0"/>
  </r>
  <r>
    <x v="0"/>
    <x v="11"/>
    <x v="28"/>
    <x v="92"/>
    <x v="1"/>
    <n v="599.87"/>
    <n v="1695.27"/>
    <n v="2295.14"/>
    <n v="11"/>
    <n v="0"/>
    <n v="0"/>
    <n v="0"/>
    <x v="0"/>
    <x v="0"/>
    <x v="0"/>
    <x v="0"/>
    <x v="0"/>
    <x v="0"/>
    <x v="0"/>
    <x v="0"/>
    <x v="0"/>
    <x v="0"/>
  </r>
  <r>
    <x v="0"/>
    <x v="11"/>
    <x v="29"/>
    <x v="93"/>
    <x v="1"/>
    <n v="7675.87"/>
    <n v="9695.57"/>
    <n v="17371.439999999999"/>
    <n v="92"/>
    <n v="0"/>
    <n v="0"/>
    <n v="0"/>
    <x v="0"/>
    <x v="0"/>
    <x v="0"/>
    <x v="0"/>
    <x v="0"/>
    <x v="0"/>
    <x v="0"/>
    <x v="0"/>
    <x v="0"/>
    <x v="0"/>
  </r>
  <r>
    <x v="0"/>
    <x v="11"/>
    <x v="29"/>
    <x v="94"/>
    <x v="1"/>
    <n v="11947.94"/>
    <n v="8332.1299999999992"/>
    <n v="20280.07"/>
    <n v="104"/>
    <n v="0"/>
    <n v="0"/>
    <n v="0"/>
    <x v="0"/>
    <x v="0"/>
    <x v="0"/>
    <x v="0"/>
    <x v="0"/>
    <x v="0"/>
    <x v="0"/>
    <x v="0"/>
    <x v="0"/>
    <x v="0"/>
  </r>
  <r>
    <x v="0"/>
    <x v="11"/>
    <x v="29"/>
    <x v="95"/>
    <x v="1"/>
    <n v="5626.04"/>
    <n v="13534.41"/>
    <n v="19160.45"/>
    <n v="90"/>
    <n v="0"/>
    <n v="0"/>
    <n v="0"/>
    <x v="0"/>
    <x v="0"/>
    <x v="0"/>
    <x v="0"/>
    <x v="0"/>
    <x v="0"/>
    <x v="0"/>
    <x v="0"/>
    <x v="0"/>
    <x v="0"/>
  </r>
  <r>
    <x v="0"/>
    <x v="11"/>
    <x v="29"/>
    <x v="124"/>
    <x v="1"/>
    <n v="36632.519999999997"/>
    <n v="57616.81"/>
    <n v="94249.329999999987"/>
    <n v="311"/>
    <e v="#N/A"/>
    <e v="#N/A"/>
    <n v="0"/>
    <x v="0"/>
    <x v="0"/>
    <x v="0"/>
    <x v="0"/>
    <x v="0"/>
    <x v="0"/>
    <x v="0"/>
    <x v="0"/>
    <x v="0"/>
    <x v="0"/>
  </r>
  <r>
    <x v="0"/>
    <x v="11"/>
    <x v="29"/>
    <x v="96"/>
    <x v="1"/>
    <n v="23088.080000000002"/>
    <n v="24593.119999999999"/>
    <n v="47681.2"/>
    <n v="82"/>
    <n v="0"/>
    <n v="0"/>
    <n v="0"/>
    <x v="0"/>
    <x v="0"/>
    <x v="0"/>
    <x v="0"/>
    <x v="0"/>
    <x v="0"/>
    <x v="0"/>
    <x v="0"/>
    <x v="0"/>
    <x v="0"/>
  </r>
  <r>
    <x v="0"/>
    <x v="11"/>
    <x v="29"/>
    <x v="97"/>
    <x v="1"/>
    <n v="10864.09"/>
    <n v="58333.35"/>
    <n v="69197.440000000002"/>
    <n v="248"/>
    <n v="17577"/>
    <n v="175770"/>
    <n v="3.94"/>
    <x v="0"/>
    <x v="0"/>
    <x v="0"/>
    <x v="0"/>
    <x v="0"/>
    <x v="0"/>
    <x v="0"/>
    <x v="0"/>
    <x v="0"/>
    <x v="0"/>
  </r>
  <r>
    <x v="0"/>
    <x v="11"/>
    <x v="30"/>
    <x v="99"/>
    <x v="1"/>
    <n v="0"/>
    <n v="0"/>
    <n v="0"/>
    <n v="0"/>
    <n v="16027"/>
    <n v="112189"/>
    <n v="0"/>
    <x v="0"/>
    <x v="0"/>
    <x v="0"/>
    <x v="0"/>
    <x v="0"/>
    <x v="0"/>
    <x v="0"/>
    <x v="0"/>
    <x v="0"/>
    <x v="0"/>
  </r>
  <r>
    <x v="0"/>
    <x v="11"/>
    <x v="30"/>
    <x v="100"/>
    <x v="1"/>
    <n v="0"/>
    <n v="0"/>
    <n v="0"/>
    <n v="0"/>
    <n v="14477"/>
    <n v="101339"/>
    <n v="0"/>
    <x v="0"/>
    <x v="0"/>
    <x v="0"/>
    <x v="0"/>
    <x v="0"/>
    <x v="0"/>
    <x v="0"/>
    <x v="0"/>
    <x v="0"/>
    <x v="0"/>
  </r>
  <r>
    <x v="0"/>
    <x v="11"/>
    <x v="30"/>
    <x v="101"/>
    <x v="1"/>
    <n v="0"/>
    <n v="0"/>
    <n v="0"/>
    <n v="0"/>
    <n v="10323"/>
    <n v="72261"/>
    <n v="0"/>
    <x v="0"/>
    <x v="0"/>
    <x v="0"/>
    <x v="0"/>
    <x v="0"/>
    <x v="0"/>
    <x v="0"/>
    <x v="0"/>
    <x v="0"/>
    <x v="0"/>
  </r>
  <r>
    <x v="0"/>
    <x v="11"/>
    <x v="30"/>
    <x v="102"/>
    <x v="1"/>
    <n v="0"/>
    <n v="0"/>
    <n v="0"/>
    <n v="0"/>
    <n v="0"/>
    <n v="0"/>
    <n v="0"/>
    <x v="0"/>
    <x v="0"/>
    <x v="0"/>
    <x v="0"/>
    <x v="0"/>
    <x v="0"/>
    <x v="0"/>
    <x v="0"/>
    <x v="0"/>
    <x v="0"/>
  </r>
  <r>
    <x v="0"/>
    <x v="11"/>
    <x v="30"/>
    <x v="103"/>
    <x v="1"/>
    <n v="0"/>
    <n v="0"/>
    <n v="0"/>
    <n v="0"/>
    <n v="0"/>
    <n v="0"/>
    <n v="0"/>
    <x v="0"/>
    <x v="0"/>
    <x v="0"/>
    <x v="0"/>
    <x v="0"/>
    <x v="0"/>
    <x v="0"/>
    <x v="0"/>
    <x v="0"/>
    <x v="0"/>
  </r>
  <r>
    <x v="0"/>
    <x v="11"/>
    <x v="30"/>
    <x v="106"/>
    <x v="1"/>
    <n v="0"/>
    <n v="0"/>
    <n v="0"/>
    <n v="0"/>
    <n v="17050"/>
    <n v="119350"/>
    <n v="0"/>
    <x v="0"/>
    <x v="0"/>
    <x v="0"/>
    <x v="0"/>
    <x v="0"/>
    <x v="0"/>
    <x v="0"/>
    <x v="0"/>
    <x v="0"/>
    <x v="0"/>
  </r>
  <r>
    <x v="0"/>
    <x v="11"/>
    <x v="30"/>
    <x v="171"/>
    <x v="1"/>
    <n v="0"/>
    <n v="0"/>
    <n v="0"/>
    <n v="0"/>
    <e v="#N/A"/>
    <e v="#N/A"/>
    <n v="0"/>
    <x v="0"/>
    <x v="0"/>
    <x v="0"/>
    <x v="0"/>
    <x v="0"/>
    <x v="0"/>
    <x v="0"/>
    <x v="0"/>
    <x v="0"/>
    <x v="0"/>
  </r>
  <r>
    <x v="0"/>
    <x v="11"/>
    <x v="30"/>
    <x v="188"/>
    <x v="1"/>
    <n v="0"/>
    <n v="0"/>
    <n v="0"/>
    <n v="0"/>
    <e v="#N/A"/>
    <e v="#N/A"/>
    <n v="0"/>
    <x v="0"/>
    <x v="0"/>
    <x v="0"/>
    <x v="0"/>
    <x v="0"/>
    <x v="0"/>
    <x v="0"/>
    <x v="0"/>
    <x v="0"/>
    <x v="0"/>
  </r>
  <r>
    <x v="0"/>
    <x v="11"/>
    <x v="31"/>
    <x v="107"/>
    <x v="1"/>
    <n v="10716.85"/>
    <n v="4994.09"/>
    <n v="15710.94"/>
    <n v="29"/>
    <n v="0"/>
    <n v="0"/>
    <n v="0"/>
    <x v="0"/>
    <x v="0"/>
    <x v="0"/>
    <x v="0"/>
    <x v="0"/>
    <x v="0"/>
    <x v="0"/>
    <x v="0"/>
    <x v="0"/>
    <x v="0"/>
  </r>
  <r>
    <x v="0"/>
    <x v="11"/>
    <x v="31"/>
    <x v="108"/>
    <x v="1"/>
    <n v="3312.55"/>
    <n v="105.15"/>
    <n v="3417.7000000000003"/>
    <n v="4"/>
    <n v="0"/>
    <n v="0"/>
    <n v="0"/>
    <x v="0"/>
    <x v="0"/>
    <x v="0"/>
    <x v="0"/>
    <x v="0"/>
    <x v="0"/>
    <x v="0"/>
    <x v="0"/>
    <x v="0"/>
    <x v="0"/>
  </r>
  <r>
    <x v="0"/>
    <x v="11"/>
    <x v="31"/>
    <x v="109"/>
    <x v="1"/>
    <n v="3275.34"/>
    <n v="19608.37"/>
    <n v="22883.71"/>
    <n v="31"/>
    <n v="0"/>
    <n v="0"/>
    <n v="0"/>
    <x v="0"/>
    <x v="0"/>
    <x v="0"/>
    <x v="0"/>
    <x v="0"/>
    <x v="0"/>
    <x v="0"/>
    <x v="0"/>
    <x v="0"/>
    <x v="0"/>
  </r>
  <r>
    <x v="0"/>
    <x v="11"/>
    <x v="31"/>
    <x v="110"/>
    <x v="1"/>
    <n v="11697.58"/>
    <n v="20566.939999999999"/>
    <n v="32264.519999999997"/>
    <n v="59"/>
    <n v="0"/>
    <n v="0"/>
    <n v="0"/>
    <x v="0"/>
    <x v="0"/>
    <x v="0"/>
    <x v="0"/>
    <x v="0"/>
    <x v="0"/>
    <x v="0"/>
    <x v="0"/>
    <x v="0"/>
    <x v="0"/>
  </r>
  <r>
    <x v="0"/>
    <x v="11"/>
    <x v="31"/>
    <x v="111"/>
    <x v="1"/>
    <n v="4245.74"/>
    <n v="13622.75"/>
    <n v="17868.489999999998"/>
    <n v="26"/>
    <n v="0"/>
    <n v="0"/>
    <n v="0"/>
    <x v="0"/>
    <x v="0"/>
    <x v="0"/>
    <x v="0"/>
    <x v="0"/>
    <x v="0"/>
    <x v="0"/>
    <x v="0"/>
    <x v="0"/>
    <x v="0"/>
  </r>
  <r>
    <x v="0"/>
    <x v="11"/>
    <x v="31"/>
    <x v="128"/>
    <x v="1"/>
    <n v="2402.1"/>
    <n v="0"/>
    <n v="2402.1"/>
    <n v="2"/>
    <e v="#N/A"/>
    <e v="#N/A"/>
    <n v="0"/>
    <x v="0"/>
    <x v="0"/>
    <x v="0"/>
    <x v="0"/>
    <x v="0"/>
    <x v="0"/>
    <x v="0"/>
    <x v="0"/>
    <x v="0"/>
    <x v="0"/>
  </r>
  <r>
    <x v="0"/>
    <x v="11"/>
    <x v="31"/>
    <x v="112"/>
    <x v="1"/>
    <n v="2625.27"/>
    <n v="12473.35"/>
    <n v="15098.62"/>
    <n v="25"/>
    <n v="13950"/>
    <n v="139500"/>
    <n v="1.08"/>
    <x v="0"/>
    <x v="0"/>
    <x v="0"/>
    <x v="0"/>
    <x v="0"/>
    <x v="0"/>
    <x v="0"/>
    <x v="0"/>
    <x v="0"/>
    <x v="0"/>
  </r>
  <r>
    <x v="0"/>
    <x v="11"/>
    <x v="32"/>
    <x v="113"/>
    <x v="1"/>
    <n v="0"/>
    <n v="0"/>
    <n v="0"/>
    <n v="0"/>
    <n v="5177"/>
    <n v="36239"/>
    <n v="0"/>
    <x v="0"/>
    <x v="0"/>
    <x v="0"/>
    <x v="0"/>
    <x v="0"/>
    <x v="0"/>
    <x v="0"/>
    <x v="0"/>
    <x v="0"/>
    <x v="0"/>
  </r>
  <r>
    <x v="0"/>
    <x v="11"/>
    <x v="32"/>
    <x v="114"/>
    <x v="1"/>
    <n v="0"/>
    <n v="0"/>
    <n v="0"/>
    <n v="0"/>
    <n v="31000"/>
    <n v="217000"/>
    <n v="0"/>
    <x v="0"/>
    <x v="0"/>
    <x v="0"/>
    <x v="0"/>
    <x v="0"/>
    <x v="0"/>
    <x v="0"/>
    <x v="0"/>
    <x v="0"/>
    <x v="0"/>
  </r>
  <r>
    <x v="0"/>
    <x v="11"/>
    <x v="32"/>
    <x v="115"/>
    <x v="1"/>
    <n v="0"/>
    <n v="0"/>
    <n v="0"/>
    <n v="0"/>
    <n v="0"/>
    <n v="0"/>
    <n v="0"/>
    <x v="0"/>
    <x v="0"/>
    <x v="0"/>
    <x v="0"/>
    <x v="0"/>
    <x v="0"/>
    <x v="0"/>
    <x v="0"/>
    <x v="0"/>
    <x v="0"/>
  </r>
  <r>
    <x v="0"/>
    <x v="11"/>
    <x v="32"/>
    <x v="116"/>
    <x v="1"/>
    <n v="0"/>
    <n v="0"/>
    <n v="0"/>
    <n v="0"/>
    <n v="0"/>
    <n v="0"/>
    <n v="0"/>
    <x v="0"/>
    <x v="0"/>
    <x v="0"/>
    <x v="0"/>
    <x v="0"/>
    <x v="0"/>
    <x v="0"/>
    <x v="0"/>
    <x v="0"/>
    <x v="0"/>
  </r>
  <r>
    <x v="0"/>
    <x v="11"/>
    <x v="33"/>
    <x v="117"/>
    <x v="1"/>
    <n v="0"/>
    <n v="1480.05"/>
    <n v="1480.05"/>
    <n v="1"/>
    <n v="0"/>
    <n v="0"/>
    <n v="0"/>
    <x v="0"/>
    <x v="0"/>
    <x v="0"/>
    <x v="0"/>
    <x v="0"/>
    <x v="0"/>
    <x v="0"/>
    <x v="0"/>
    <x v="0"/>
    <x v="0"/>
  </r>
  <r>
    <x v="0"/>
    <x v="11"/>
    <x v="33"/>
    <x v="118"/>
    <x v="1"/>
    <n v="0"/>
    <n v="0"/>
    <n v="0"/>
    <n v="0"/>
    <n v="0"/>
    <n v="0"/>
    <n v="0"/>
    <x v="0"/>
    <x v="0"/>
    <x v="0"/>
    <x v="0"/>
    <x v="0"/>
    <x v="0"/>
    <x v="0"/>
    <x v="0"/>
    <x v="0"/>
    <x v="0"/>
  </r>
  <r>
    <x v="0"/>
    <x v="11"/>
    <x v="33"/>
    <x v="143"/>
    <x v="1"/>
    <n v="0"/>
    <n v="0"/>
    <n v="0"/>
    <n v="0"/>
    <e v="#N/A"/>
    <e v="#N/A"/>
    <n v="0"/>
    <x v="0"/>
    <x v="0"/>
    <x v="0"/>
    <x v="0"/>
    <x v="0"/>
    <x v="0"/>
    <x v="0"/>
    <x v="0"/>
    <x v="0"/>
    <x v="0"/>
  </r>
  <r>
    <x v="0"/>
    <x v="11"/>
    <x v="0"/>
    <x v="0"/>
    <x v="2"/>
    <n v="1025.96"/>
    <n v="1785.74"/>
    <n v="2811.7"/>
    <n v="28"/>
    <n v="24475"/>
    <n v="171325"/>
    <n v="0.11"/>
    <x v="0"/>
    <x v="0"/>
    <x v="0"/>
    <x v="0"/>
    <x v="0"/>
    <x v="0"/>
    <x v="0"/>
    <x v="0"/>
    <x v="0"/>
    <x v="0"/>
  </r>
  <r>
    <x v="0"/>
    <x v="11"/>
    <x v="0"/>
    <x v="1"/>
    <x v="2"/>
    <n v="1327"/>
    <n v="4672.6499999999996"/>
    <n v="5999.65"/>
    <n v="61"/>
    <n v="24383"/>
    <n v="170681"/>
    <n v="0.25"/>
    <x v="0"/>
    <x v="0"/>
    <x v="0"/>
    <x v="0"/>
    <x v="0"/>
    <x v="0"/>
    <x v="0"/>
    <x v="0"/>
    <x v="0"/>
    <x v="0"/>
  </r>
  <r>
    <x v="0"/>
    <x v="11"/>
    <x v="0"/>
    <x v="172"/>
    <x v="2"/>
    <n v="0"/>
    <n v="0"/>
    <n v="0"/>
    <n v="0"/>
    <e v="#N/A"/>
    <e v="#N/A"/>
    <n v="0"/>
    <x v="0"/>
    <x v="0"/>
    <x v="0"/>
    <x v="0"/>
    <x v="0"/>
    <x v="0"/>
    <x v="0"/>
    <x v="0"/>
    <x v="0"/>
    <x v="0"/>
  </r>
  <r>
    <x v="0"/>
    <x v="11"/>
    <x v="0"/>
    <x v="4"/>
    <x v="2"/>
    <n v="15529.07"/>
    <n v="14676.52"/>
    <n v="30205.59"/>
    <n v="245"/>
    <n v="8437"/>
    <n v="59059"/>
    <n v="3.58"/>
    <x v="0"/>
    <x v="0"/>
    <x v="0"/>
    <x v="0"/>
    <x v="0"/>
    <x v="0"/>
    <x v="0"/>
    <x v="0"/>
    <x v="0"/>
    <x v="0"/>
  </r>
  <r>
    <x v="0"/>
    <x v="11"/>
    <x v="0"/>
    <x v="7"/>
    <x v="2"/>
    <n v="13855.56"/>
    <n v="11680.66"/>
    <n v="25536.22"/>
    <n v="212"/>
    <n v="5821"/>
    <n v="40747"/>
    <n v="4.3899999999999997"/>
    <x v="0"/>
    <x v="0"/>
    <x v="0"/>
    <x v="0"/>
    <x v="0"/>
    <x v="0"/>
    <x v="0"/>
    <x v="0"/>
    <x v="0"/>
    <x v="0"/>
  </r>
  <r>
    <x v="0"/>
    <x v="11"/>
    <x v="0"/>
    <x v="8"/>
    <x v="2"/>
    <n v="13796.68"/>
    <n v="24676.62"/>
    <n v="38473.300000000003"/>
    <n v="325"/>
    <n v="0"/>
    <n v="0"/>
    <n v="0"/>
    <x v="0"/>
    <x v="0"/>
    <x v="0"/>
    <x v="0"/>
    <x v="0"/>
    <x v="0"/>
    <x v="0"/>
    <x v="0"/>
    <x v="0"/>
    <x v="0"/>
  </r>
  <r>
    <x v="0"/>
    <x v="11"/>
    <x v="0"/>
    <x v="119"/>
    <x v="2"/>
    <n v="1992.57"/>
    <n v="11512.38"/>
    <n v="13504.949999999999"/>
    <n v="120"/>
    <e v="#N/A"/>
    <e v="#N/A"/>
    <n v="0"/>
    <x v="0"/>
    <x v="0"/>
    <x v="0"/>
    <x v="0"/>
    <x v="0"/>
    <x v="0"/>
    <x v="0"/>
    <x v="0"/>
    <x v="0"/>
    <x v="0"/>
  </r>
  <r>
    <x v="0"/>
    <x v="11"/>
    <x v="0"/>
    <x v="134"/>
    <x v="2"/>
    <n v="18932.71"/>
    <n v="16814.87"/>
    <n v="35747.58"/>
    <n v="263"/>
    <e v="#N/A"/>
    <e v="#N/A"/>
    <n v="0"/>
    <x v="0"/>
    <x v="0"/>
    <x v="0"/>
    <x v="0"/>
    <x v="0"/>
    <x v="0"/>
    <x v="0"/>
    <x v="0"/>
    <x v="0"/>
    <x v="0"/>
  </r>
  <r>
    <x v="0"/>
    <x v="11"/>
    <x v="0"/>
    <x v="135"/>
    <x v="2"/>
    <n v="14498.44"/>
    <n v="6108.37"/>
    <n v="20606.810000000001"/>
    <n v="155"/>
    <e v="#N/A"/>
    <e v="#N/A"/>
    <n v="0"/>
    <x v="0"/>
    <x v="0"/>
    <x v="0"/>
    <x v="0"/>
    <x v="0"/>
    <x v="0"/>
    <x v="0"/>
    <x v="0"/>
    <x v="0"/>
    <x v="0"/>
  </r>
  <r>
    <x v="0"/>
    <x v="11"/>
    <x v="0"/>
    <x v="144"/>
    <x v="2"/>
    <n v="21566.61"/>
    <n v="20413.830000000002"/>
    <n v="41980.44"/>
    <n v="355"/>
    <e v="#N/A"/>
    <e v="#N/A"/>
    <n v="0"/>
    <x v="0"/>
    <x v="0"/>
    <x v="0"/>
    <x v="0"/>
    <x v="0"/>
    <x v="0"/>
    <x v="0"/>
    <x v="0"/>
    <x v="0"/>
    <x v="0"/>
  </r>
  <r>
    <x v="0"/>
    <x v="11"/>
    <x v="0"/>
    <x v="151"/>
    <x v="2"/>
    <n v="0"/>
    <n v="0"/>
    <n v="0"/>
    <n v="0"/>
    <e v="#N/A"/>
    <e v="#N/A"/>
    <n v="0"/>
    <x v="0"/>
    <x v="0"/>
    <x v="0"/>
    <x v="0"/>
    <x v="0"/>
    <x v="0"/>
    <x v="0"/>
    <x v="0"/>
    <x v="0"/>
    <x v="0"/>
  </r>
  <r>
    <x v="0"/>
    <x v="11"/>
    <x v="0"/>
    <x v="173"/>
    <x v="2"/>
    <n v="18892.68"/>
    <n v="12943.22"/>
    <n v="31835.9"/>
    <n v="272"/>
    <e v="#N/A"/>
    <e v="#N/A"/>
    <n v="0"/>
    <x v="0"/>
    <x v="0"/>
    <x v="0"/>
    <x v="0"/>
    <x v="0"/>
    <x v="0"/>
    <x v="0"/>
    <x v="0"/>
    <x v="0"/>
    <x v="0"/>
  </r>
  <r>
    <x v="0"/>
    <x v="11"/>
    <x v="0"/>
    <x v="187"/>
    <x v="2"/>
    <n v="0"/>
    <n v="0"/>
    <n v="0"/>
    <n v="0"/>
    <e v="#N/A"/>
    <e v="#N/A"/>
    <n v="0"/>
    <x v="0"/>
    <x v="0"/>
    <x v="0"/>
    <x v="0"/>
    <x v="0"/>
    <x v="0"/>
    <x v="0"/>
    <x v="0"/>
    <x v="0"/>
    <x v="0"/>
  </r>
  <r>
    <x v="0"/>
    <x v="11"/>
    <x v="0"/>
    <x v="179"/>
    <x v="2"/>
    <n v="18584.32"/>
    <n v="22730.65"/>
    <n v="41314.97"/>
    <n v="371"/>
    <e v="#N/A"/>
    <e v="#N/A"/>
    <n v="0"/>
    <x v="0"/>
    <x v="0"/>
    <x v="0"/>
    <x v="0"/>
    <x v="0"/>
    <x v="0"/>
    <x v="0"/>
    <x v="0"/>
    <x v="0"/>
    <x v="0"/>
  </r>
  <r>
    <x v="0"/>
    <x v="11"/>
    <x v="1"/>
    <x v="9"/>
    <x v="2"/>
    <n v="15571.99"/>
    <n v="15884.85"/>
    <n v="31456.84"/>
    <n v="246"/>
    <n v="0"/>
    <n v="0"/>
    <n v="0"/>
    <x v="0"/>
    <x v="0"/>
    <x v="0"/>
    <x v="0"/>
    <x v="0"/>
    <x v="0"/>
    <x v="0"/>
    <x v="0"/>
    <x v="0"/>
    <x v="0"/>
  </r>
  <r>
    <x v="0"/>
    <x v="11"/>
    <x v="1"/>
    <x v="10"/>
    <x v="2"/>
    <n v="9278.14"/>
    <n v="19473.66"/>
    <n v="28751.8"/>
    <n v="235"/>
    <n v="44423"/>
    <n v="310961"/>
    <n v="0.65"/>
    <x v="0"/>
    <x v="0"/>
    <x v="0"/>
    <x v="0"/>
    <x v="0"/>
    <x v="0"/>
    <x v="0"/>
    <x v="0"/>
    <x v="0"/>
    <x v="0"/>
  </r>
  <r>
    <x v="0"/>
    <x v="11"/>
    <x v="1"/>
    <x v="78"/>
    <x v="2"/>
    <n v="881.4"/>
    <n v="256.82"/>
    <n v="1138.22"/>
    <n v="9"/>
    <n v="20677"/>
    <n v="144739"/>
    <n v="0.06"/>
    <x v="0"/>
    <x v="0"/>
    <x v="0"/>
    <x v="0"/>
    <x v="0"/>
    <x v="0"/>
    <x v="0"/>
    <x v="0"/>
    <x v="0"/>
    <x v="0"/>
  </r>
  <r>
    <x v="0"/>
    <x v="11"/>
    <x v="1"/>
    <x v="11"/>
    <x v="2"/>
    <n v="60.55"/>
    <n v="545.03"/>
    <n v="605.57999999999993"/>
    <n v="8"/>
    <n v="31000"/>
    <n v="217000"/>
    <n v="0.02"/>
    <x v="0"/>
    <x v="0"/>
    <x v="0"/>
    <x v="0"/>
    <x v="0"/>
    <x v="0"/>
    <x v="0"/>
    <x v="0"/>
    <x v="0"/>
    <x v="0"/>
  </r>
  <r>
    <x v="0"/>
    <x v="11"/>
    <x v="1"/>
    <x v="12"/>
    <x v="2"/>
    <n v="19654.93"/>
    <n v="9331.77"/>
    <n v="28986.7"/>
    <n v="124"/>
    <n v="0"/>
    <n v="0"/>
    <n v="0"/>
    <x v="0"/>
    <x v="0"/>
    <x v="0"/>
    <x v="0"/>
    <x v="0"/>
    <x v="0"/>
    <x v="0"/>
    <x v="0"/>
    <x v="0"/>
    <x v="0"/>
  </r>
  <r>
    <x v="0"/>
    <x v="11"/>
    <x v="1"/>
    <x v="13"/>
    <x v="2"/>
    <n v="0"/>
    <n v="0"/>
    <n v="0"/>
    <n v="0"/>
    <n v="0"/>
    <n v="0"/>
    <n v="0"/>
    <x v="0"/>
    <x v="0"/>
    <x v="0"/>
    <x v="0"/>
    <x v="0"/>
    <x v="0"/>
    <x v="0"/>
    <x v="0"/>
    <x v="0"/>
    <x v="0"/>
  </r>
  <r>
    <x v="0"/>
    <x v="11"/>
    <x v="1"/>
    <x v="83"/>
    <x v="2"/>
    <n v="0"/>
    <n v="0"/>
    <n v="0"/>
    <n v="0"/>
    <n v="17050"/>
    <n v="119350"/>
    <n v="0"/>
    <x v="0"/>
    <x v="0"/>
    <x v="0"/>
    <x v="0"/>
    <x v="0"/>
    <x v="0"/>
    <x v="0"/>
    <x v="0"/>
    <x v="0"/>
    <x v="0"/>
  </r>
  <r>
    <x v="0"/>
    <x v="11"/>
    <x v="1"/>
    <x v="14"/>
    <x v="2"/>
    <n v="2954.29"/>
    <n v="2306.2399999999998"/>
    <n v="5260.53"/>
    <n v="44"/>
    <n v="29977"/>
    <n v="209839"/>
    <n v="0.18"/>
    <x v="0"/>
    <x v="0"/>
    <x v="0"/>
    <x v="0"/>
    <x v="0"/>
    <x v="0"/>
    <x v="0"/>
    <x v="0"/>
    <x v="0"/>
    <x v="0"/>
  </r>
  <r>
    <x v="0"/>
    <x v="11"/>
    <x v="1"/>
    <x v="15"/>
    <x v="2"/>
    <n v="442.41"/>
    <n v="730.64"/>
    <n v="1173.05"/>
    <n v="10"/>
    <n v="0"/>
    <n v="0"/>
    <n v="0"/>
    <x v="0"/>
    <x v="0"/>
    <x v="0"/>
    <x v="0"/>
    <x v="0"/>
    <x v="0"/>
    <x v="0"/>
    <x v="0"/>
    <x v="0"/>
    <x v="0"/>
  </r>
  <r>
    <x v="0"/>
    <x v="11"/>
    <x v="1"/>
    <x v="146"/>
    <x v="2"/>
    <n v="110.7"/>
    <n v="846.3"/>
    <n v="957"/>
    <n v="6"/>
    <e v="#N/A"/>
    <e v="#N/A"/>
    <n v="0"/>
    <x v="0"/>
    <x v="0"/>
    <x v="0"/>
    <x v="0"/>
    <x v="0"/>
    <x v="0"/>
    <x v="0"/>
    <x v="0"/>
    <x v="0"/>
    <x v="0"/>
  </r>
  <r>
    <x v="0"/>
    <x v="11"/>
    <x v="1"/>
    <x v="168"/>
    <x v="2"/>
    <n v="388.76"/>
    <n v="2211.48"/>
    <n v="2600.2399999999998"/>
    <n v="21"/>
    <e v="#N/A"/>
    <e v="#N/A"/>
    <n v="0"/>
    <x v="0"/>
    <x v="0"/>
    <x v="0"/>
    <x v="0"/>
    <x v="0"/>
    <x v="0"/>
    <x v="0"/>
    <x v="0"/>
    <x v="0"/>
    <x v="0"/>
  </r>
  <r>
    <x v="0"/>
    <x v="11"/>
    <x v="1"/>
    <x v="174"/>
    <x v="2"/>
    <n v="0"/>
    <n v="0"/>
    <n v="0"/>
    <n v="0"/>
    <e v="#N/A"/>
    <e v="#N/A"/>
    <n v="0"/>
    <x v="0"/>
    <x v="0"/>
    <x v="0"/>
    <x v="0"/>
    <x v="0"/>
    <x v="0"/>
    <x v="0"/>
    <x v="0"/>
    <x v="0"/>
    <x v="0"/>
  </r>
  <r>
    <x v="0"/>
    <x v="11"/>
    <x v="2"/>
    <x v="16"/>
    <x v="2"/>
    <n v="115405.6"/>
    <n v="145967.4"/>
    <n v="261373"/>
    <n v="1911"/>
    <n v="43400"/>
    <n v="303800"/>
    <n v="6.02"/>
    <x v="0"/>
    <x v="0"/>
    <x v="0"/>
    <x v="0"/>
    <x v="0"/>
    <x v="0"/>
    <x v="0"/>
    <x v="0"/>
    <x v="0"/>
    <x v="0"/>
  </r>
  <r>
    <x v="0"/>
    <x v="11"/>
    <x v="2"/>
    <x v="17"/>
    <x v="2"/>
    <n v="19195.41"/>
    <n v="47218.29"/>
    <n v="66413.7"/>
    <n v="558"/>
    <n v="39277"/>
    <n v="274939"/>
    <n v="1.69"/>
    <x v="0"/>
    <x v="0"/>
    <x v="0"/>
    <x v="0"/>
    <x v="0"/>
    <x v="0"/>
    <x v="0"/>
    <x v="0"/>
    <x v="0"/>
    <x v="0"/>
  </r>
  <r>
    <x v="0"/>
    <x v="11"/>
    <x v="2"/>
    <x v="18"/>
    <x v="2"/>
    <n v="53324.68"/>
    <n v="145833.9"/>
    <n v="199158.58"/>
    <n v="1394"/>
    <n v="0"/>
    <n v="0"/>
    <n v="0"/>
    <x v="0"/>
    <x v="0"/>
    <x v="0"/>
    <x v="0"/>
    <x v="0"/>
    <x v="0"/>
    <x v="0"/>
    <x v="0"/>
    <x v="0"/>
    <x v="0"/>
  </r>
  <r>
    <x v="0"/>
    <x v="11"/>
    <x v="2"/>
    <x v="180"/>
    <x v="2"/>
    <n v="28759.22"/>
    <n v="133195.6"/>
    <n v="161954.82"/>
    <n v="1289"/>
    <e v="#N/A"/>
    <e v="#N/A"/>
    <n v="0"/>
    <x v="0"/>
    <x v="0"/>
    <x v="0"/>
    <x v="0"/>
    <x v="0"/>
    <x v="0"/>
    <x v="0"/>
    <x v="0"/>
    <x v="0"/>
    <x v="0"/>
  </r>
  <r>
    <x v="0"/>
    <x v="11"/>
    <x v="3"/>
    <x v="19"/>
    <x v="2"/>
    <n v="7494.08"/>
    <n v="7957.03"/>
    <n v="15451.11"/>
    <n v="182"/>
    <n v="31000"/>
    <n v="310000"/>
    <n v="0.5"/>
    <x v="0"/>
    <x v="0"/>
    <x v="0"/>
    <x v="0"/>
    <x v="0"/>
    <x v="0"/>
    <x v="0"/>
    <x v="0"/>
    <x v="0"/>
    <x v="0"/>
  </r>
  <r>
    <x v="0"/>
    <x v="11"/>
    <x v="3"/>
    <x v="20"/>
    <x v="2"/>
    <n v="3940.33"/>
    <n v="3075.42"/>
    <n v="7015.75"/>
    <n v="98"/>
    <n v="0"/>
    <n v="0"/>
    <n v="0"/>
    <x v="0"/>
    <x v="0"/>
    <x v="0"/>
    <x v="0"/>
    <x v="0"/>
    <x v="0"/>
    <x v="0"/>
    <x v="0"/>
    <x v="0"/>
    <x v="0"/>
  </r>
  <r>
    <x v="0"/>
    <x v="11"/>
    <x v="3"/>
    <x v="21"/>
    <x v="2"/>
    <n v="26129.09"/>
    <n v="46937.93"/>
    <n v="73067.02"/>
    <n v="569"/>
    <n v="62000"/>
    <n v="620000"/>
    <n v="1.18"/>
    <x v="0"/>
    <x v="0"/>
    <x v="0"/>
    <x v="0"/>
    <x v="0"/>
    <x v="0"/>
    <x v="0"/>
    <x v="0"/>
    <x v="0"/>
    <x v="0"/>
  </r>
  <r>
    <x v="0"/>
    <x v="11"/>
    <x v="3"/>
    <x v="147"/>
    <x v="2"/>
    <n v="0"/>
    <n v="0"/>
    <n v="0"/>
    <n v="0"/>
    <e v="#N/A"/>
    <e v="#N/A"/>
    <n v="0"/>
    <x v="0"/>
    <x v="0"/>
    <x v="0"/>
    <x v="0"/>
    <x v="0"/>
    <x v="0"/>
    <x v="0"/>
    <x v="0"/>
    <x v="0"/>
    <x v="0"/>
  </r>
  <r>
    <x v="0"/>
    <x v="11"/>
    <x v="3"/>
    <x v="181"/>
    <x v="2"/>
    <n v="2055"/>
    <n v="891.55"/>
    <n v="2946.55"/>
    <n v="27"/>
    <e v="#N/A"/>
    <e v="#N/A"/>
    <n v="0"/>
    <x v="0"/>
    <x v="0"/>
    <x v="0"/>
    <x v="0"/>
    <x v="0"/>
    <x v="0"/>
    <x v="0"/>
    <x v="0"/>
    <x v="0"/>
    <x v="0"/>
  </r>
  <r>
    <x v="0"/>
    <x v="11"/>
    <x v="4"/>
    <x v="23"/>
    <x v="2"/>
    <n v="0"/>
    <n v="0"/>
    <n v="0"/>
    <n v="0"/>
    <n v="12710"/>
    <n v="88970"/>
    <n v="0"/>
    <x v="0"/>
    <x v="0"/>
    <x v="0"/>
    <x v="0"/>
    <x v="0"/>
    <x v="0"/>
    <x v="0"/>
    <x v="0"/>
    <x v="0"/>
    <x v="0"/>
  </r>
  <r>
    <x v="0"/>
    <x v="11"/>
    <x v="4"/>
    <x v="24"/>
    <x v="2"/>
    <n v="0"/>
    <n v="0"/>
    <n v="0"/>
    <n v="0"/>
    <n v="11377"/>
    <n v="79639"/>
    <n v="0"/>
    <x v="0"/>
    <x v="0"/>
    <x v="0"/>
    <x v="0"/>
    <x v="0"/>
    <x v="0"/>
    <x v="0"/>
    <x v="0"/>
    <x v="0"/>
    <x v="0"/>
  </r>
  <r>
    <x v="0"/>
    <x v="11"/>
    <x v="4"/>
    <x v="154"/>
    <x v="2"/>
    <n v="0"/>
    <n v="0"/>
    <n v="0"/>
    <n v="0"/>
    <e v="#N/A"/>
    <e v="#N/A"/>
    <n v="0"/>
    <x v="0"/>
    <x v="0"/>
    <x v="0"/>
    <x v="0"/>
    <x v="0"/>
    <x v="0"/>
    <x v="0"/>
    <x v="0"/>
    <x v="0"/>
    <x v="0"/>
  </r>
  <r>
    <x v="0"/>
    <x v="11"/>
    <x v="4"/>
    <x v="155"/>
    <x v="2"/>
    <n v="0"/>
    <n v="0"/>
    <n v="0"/>
    <n v="0"/>
    <e v="#N/A"/>
    <e v="#N/A"/>
    <n v="0"/>
    <x v="0"/>
    <x v="0"/>
    <x v="0"/>
    <x v="0"/>
    <x v="0"/>
    <x v="0"/>
    <x v="0"/>
    <x v="0"/>
    <x v="0"/>
    <x v="0"/>
  </r>
  <r>
    <x v="0"/>
    <x v="11"/>
    <x v="4"/>
    <x v="120"/>
    <x v="2"/>
    <n v="0"/>
    <n v="0"/>
    <n v="0"/>
    <n v="0"/>
    <e v="#N/A"/>
    <e v="#N/A"/>
    <n v="0"/>
    <x v="0"/>
    <x v="0"/>
    <x v="0"/>
    <x v="0"/>
    <x v="0"/>
    <x v="0"/>
    <x v="0"/>
    <x v="0"/>
    <x v="0"/>
    <x v="0"/>
  </r>
  <r>
    <x v="0"/>
    <x v="11"/>
    <x v="4"/>
    <x v="148"/>
    <x v="2"/>
    <n v="0"/>
    <n v="0"/>
    <n v="0"/>
    <n v="0"/>
    <e v="#N/A"/>
    <e v="#N/A"/>
    <n v="0"/>
    <x v="0"/>
    <x v="0"/>
    <x v="0"/>
    <x v="0"/>
    <x v="0"/>
    <x v="0"/>
    <x v="0"/>
    <x v="0"/>
    <x v="0"/>
    <x v="0"/>
  </r>
  <r>
    <x v="0"/>
    <x v="11"/>
    <x v="4"/>
    <x v="136"/>
    <x v="2"/>
    <n v="0"/>
    <n v="0"/>
    <n v="0"/>
    <n v="0"/>
    <e v="#N/A"/>
    <e v="#N/A"/>
    <n v="0"/>
    <x v="0"/>
    <x v="0"/>
    <x v="0"/>
    <x v="0"/>
    <x v="0"/>
    <x v="0"/>
    <x v="0"/>
    <x v="0"/>
    <x v="0"/>
    <x v="0"/>
  </r>
  <r>
    <x v="0"/>
    <x v="11"/>
    <x v="4"/>
    <x v="156"/>
    <x v="2"/>
    <n v="0"/>
    <n v="0"/>
    <n v="0"/>
    <n v="0"/>
    <e v="#N/A"/>
    <e v="#N/A"/>
    <n v="0"/>
    <x v="0"/>
    <x v="0"/>
    <x v="0"/>
    <x v="0"/>
    <x v="0"/>
    <x v="0"/>
    <x v="0"/>
    <x v="0"/>
    <x v="0"/>
    <x v="0"/>
  </r>
  <r>
    <x v="0"/>
    <x v="11"/>
    <x v="4"/>
    <x v="157"/>
    <x v="2"/>
    <n v="0"/>
    <n v="0"/>
    <n v="0"/>
    <n v="0"/>
    <e v="#N/A"/>
    <e v="#N/A"/>
    <n v="0"/>
    <x v="0"/>
    <x v="0"/>
    <x v="0"/>
    <x v="0"/>
    <x v="0"/>
    <x v="0"/>
    <x v="0"/>
    <x v="0"/>
    <x v="0"/>
    <x v="0"/>
  </r>
  <r>
    <x v="0"/>
    <x v="11"/>
    <x v="4"/>
    <x v="158"/>
    <x v="2"/>
    <n v="0"/>
    <n v="0"/>
    <n v="0"/>
    <n v="0"/>
    <e v="#N/A"/>
    <e v="#N/A"/>
    <n v="0"/>
    <x v="0"/>
    <x v="0"/>
    <x v="0"/>
    <x v="0"/>
    <x v="0"/>
    <x v="0"/>
    <x v="0"/>
    <x v="0"/>
    <x v="0"/>
    <x v="0"/>
  </r>
  <r>
    <x v="0"/>
    <x v="11"/>
    <x v="4"/>
    <x v="159"/>
    <x v="2"/>
    <n v="0"/>
    <n v="0"/>
    <n v="0"/>
    <n v="0"/>
    <e v="#N/A"/>
    <e v="#N/A"/>
    <n v="0"/>
    <x v="0"/>
    <x v="0"/>
    <x v="0"/>
    <x v="0"/>
    <x v="0"/>
    <x v="0"/>
    <x v="0"/>
    <x v="0"/>
    <x v="0"/>
    <x v="0"/>
  </r>
  <r>
    <x v="0"/>
    <x v="11"/>
    <x v="4"/>
    <x v="160"/>
    <x v="2"/>
    <n v="0"/>
    <n v="0"/>
    <n v="0"/>
    <n v="0"/>
    <e v="#N/A"/>
    <e v="#N/A"/>
    <n v="0"/>
    <x v="0"/>
    <x v="0"/>
    <x v="0"/>
    <x v="0"/>
    <x v="0"/>
    <x v="0"/>
    <x v="0"/>
    <x v="0"/>
    <x v="0"/>
    <x v="0"/>
  </r>
  <r>
    <x v="0"/>
    <x v="11"/>
    <x v="4"/>
    <x v="169"/>
    <x v="2"/>
    <n v="0"/>
    <n v="0"/>
    <n v="0"/>
    <n v="0"/>
    <e v="#N/A"/>
    <e v="#N/A"/>
    <n v="0"/>
    <x v="0"/>
    <x v="0"/>
    <x v="0"/>
    <x v="0"/>
    <x v="0"/>
    <x v="0"/>
    <x v="0"/>
    <x v="0"/>
    <x v="0"/>
    <x v="0"/>
  </r>
  <r>
    <x v="0"/>
    <x v="11"/>
    <x v="4"/>
    <x v="175"/>
    <x v="2"/>
    <n v="0"/>
    <n v="0"/>
    <n v="0"/>
    <n v="0"/>
    <e v="#N/A"/>
    <e v="#N/A"/>
    <n v="0"/>
    <x v="0"/>
    <x v="0"/>
    <x v="0"/>
    <x v="0"/>
    <x v="0"/>
    <x v="0"/>
    <x v="0"/>
    <x v="0"/>
    <x v="0"/>
    <x v="0"/>
  </r>
  <r>
    <x v="0"/>
    <x v="11"/>
    <x v="5"/>
    <x v="25"/>
    <x v="2"/>
    <n v="131.4"/>
    <n v="0"/>
    <n v="131.4"/>
    <n v="2"/>
    <n v="0"/>
    <n v="0"/>
    <n v="0"/>
    <x v="0"/>
    <x v="0"/>
    <x v="0"/>
    <x v="0"/>
    <x v="0"/>
    <x v="0"/>
    <x v="0"/>
    <x v="0"/>
    <x v="0"/>
    <x v="0"/>
  </r>
  <r>
    <x v="0"/>
    <x v="11"/>
    <x v="5"/>
    <x v="26"/>
    <x v="2"/>
    <n v="0"/>
    <n v="1380.6"/>
    <n v="1380.6"/>
    <n v="9"/>
    <n v="0"/>
    <n v="0"/>
    <n v="0"/>
    <x v="0"/>
    <x v="0"/>
    <x v="0"/>
    <x v="0"/>
    <x v="0"/>
    <x v="0"/>
    <x v="0"/>
    <x v="0"/>
    <x v="0"/>
    <x v="0"/>
  </r>
  <r>
    <x v="0"/>
    <x v="11"/>
    <x v="5"/>
    <x v="27"/>
    <x v="2"/>
    <n v="0"/>
    <n v="0"/>
    <n v="0"/>
    <n v="0"/>
    <n v="16523"/>
    <n v="165230"/>
    <n v="0"/>
    <x v="0"/>
    <x v="0"/>
    <x v="0"/>
    <x v="0"/>
    <x v="0"/>
    <x v="0"/>
    <x v="0"/>
    <x v="0"/>
    <x v="0"/>
    <x v="0"/>
  </r>
  <r>
    <x v="0"/>
    <x v="11"/>
    <x v="5"/>
    <x v="29"/>
    <x v="2"/>
    <n v="65.7"/>
    <n v="1645.75"/>
    <n v="1711.45"/>
    <n v="10"/>
    <n v="0"/>
    <n v="0"/>
    <n v="0"/>
    <x v="0"/>
    <x v="0"/>
    <x v="0"/>
    <x v="0"/>
    <x v="0"/>
    <x v="0"/>
    <x v="0"/>
    <x v="0"/>
    <x v="0"/>
    <x v="0"/>
  </r>
  <r>
    <x v="0"/>
    <x v="11"/>
    <x v="6"/>
    <x v="30"/>
    <x v="2"/>
    <n v="3380.86"/>
    <n v="8966.0499999999993"/>
    <n v="12346.91"/>
    <n v="115"/>
    <n v="0"/>
    <n v="0"/>
    <n v="0"/>
    <x v="0"/>
    <x v="0"/>
    <x v="0"/>
    <x v="0"/>
    <x v="0"/>
    <x v="0"/>
    <x v="0"/>
    <x v="0"/>
    <x v="0"/>
    <x v="0"/>
  </r>
  <r>
    <x v="0"/>
    <x v="11"/>
    <x v="6"/>
    <x v="31"/>
    <x v="2"/>
    <n v="24389.7"/>
    <n v="38041.96"/>
    <n v="62431.66"/>
    <n v="436"/>
    <n v="34100"/>
    <n v="238700"/>
    <n v="1.83"/>
    <x v="0"/>
    <x v="0"/>
    <x v="0"/>
    <x v="0"/>
    <x v="0"/>
    <x v="0"/>
    <x v="0"/>
    <x v="0"/>
    <x v="0"/>
    <x v="0"/>
  </r>
  <r>
    <x v="0"/>
    <x v="11"/>
    <x v="6"/>
    <x v="32"/>
    <x v="2"/>
    <n v="15474.7"/>
    <n v="24804.14"/>
    <n v="40278.839999999997"/>
    <n v="289"/>
    <n v="17577"/>
    <n v="123039"/>
    <n v="2.29"/>
    <x v="0"/>
    <x v="0"/>
    <x v="0"/>
    <x v="0"/>
    <x v="0"/>
    <x v="0"/>
    <x v="0"/>
    <x v="0"/>
    <x v="0"/>
    <x v="0"/>
  </r>
  <r>
    <x v="0"/>
    <x v="11"/>
    <x v="6"/>
    <x v="33"/>
    <x v="2"/>
    <n v="2706"/>
    <n v="5258.09"/>
    <n v="7964.09"/>
    <n v="63"/>
    <n v="0"/>
    <n v="0"/>
    <n v="0"/>
    <x v="0"/>
    <x v="0"/>
    <x v="0"/>
    <x v="0"/>
    <x v="0"/>
    <x v="0"/>
    <x v="0"/>
    <x v="0"/>
    <x v="0"/>
    <x v="0"/>
  </r>
  <r>
    <x v="0"/>
    <x v="11"/>
    <x v="6"/>
    <x v="140"/>
    <x v="2"/>
    <n v="0"/>
    <n v="0"/>
    <n v="0"/>
    <n v="0"/>
    <e v="#N/A"/>
    <e v="#N/A"/>
    <n v="0"/>
    <x v="0"/>
    <x v="0"/>
    <x v="0"/>
    <x v="0"/>
    <x v="0"/>
    <x v="0"/>
    <x v="0"/>
    <x v="0"/>
    <x v="0"/>
    <x v="0"/>
  </r>
  <r>
    <x v="0"/>
    <x v="11"/>
    <x v="7"/>
    <x v="34"/>
    <x v="2"/>
    <n v="20429.54"/>
    <n v="39659.74"/>
    <n v="60089.279999999999"/>
    <n v="469"/>
    <n v="67177"/>
    <n v="470239"/>
    <n v="0.89"/>
    <x v="0"/>
    <x v="0"/>
    <x v="0"/>
    <x v="0"/>
    <x v="0"/>
    <x v="0"/>
    <x v="0"/>
    <x v="0"/>
    <x v="0"/>
    <x v="0"/>
  </r>
  <r>
    <x v="0"/>
    <x v="11"/>
    <x v="8"/>
    <x v="35"/>
    <x v="2"/>
    <n v="10959.55"/>
    <n v="5894.79"/>
    <n v="16854.34"/>
    <n v="76"/>
    <n v="0"/>
    <n v="0"/>
    <n v="0"/>
    <x v="0"/>
    <x v="0"/>
    <x v="0"/>
    <x v="0"/>
    <x v="0"/>
    <x v="0"/>
    <x v="0"/>
    <x v="0"/>
    <x v="0"/>
    <x v="0"/>
  </r>
  <r>
    <x v="0"/>
    <x v="11"/>
    <x v="8"/>
    <x v="36"/>
    <x v="2"/>
    <n v="24142.79"/>
    <n v="33327.54"/>
    <n v="57470.33"/>
    <n v="399"/>
    <n v="0"/>
    <n v="0"/>
    <n v="0"/>
    <x v="0"/>
    <x v="0"/>
    <x v="0"/>
    <x v="0"/>
    <x v="0"/>
    <x v="0"/>
    <x v="0"/>
    <x v="0"/>
    <x v="0"/>
    <x v="0"/>
  </r>
  <r>
    <x v="0"/>
    <x v="11"/>
    <x v="8"/>
    <x v="161"/>
    <x v="2"/>
    <n v="18918.09"/>
    <n v="38541.089999999997"/>
    <n v="57459.179999999993"/>
    <n v="336"/>
    <e v="#N/A"/>
    <e v="#N/A"/>
    <n v="0"/>
    <x v="0"/>
    <x v="0"/>
    <x v="0"/>
    <x v="0"/>
    <x v="0"/>
    <x v="0"/>
    <x v="0"/>
    <x v="0"/>
    <x v="0"/>
    <x v="0"/>
  </r>
  <r>
    <x v="0"/>
    <x v="11"/>
    <x v="9"/>
    <x v="37"/>
    <x v="2"/>
    <n v="6316.41"/>
    <n v="2602.5500000000002"/>
    <n v="8918.9599999999991"/>
    <n v="65"/>
    <n v="32023"/>
    <n v="224161"/>
    <n v="0.28000000000000003"/>
    <x v="0"/>
    <x v="0"/>
    <x v="0"/>
    <x v="0"/>
    <x v="0"/>
    <x v="0"/>
    <x v="0"/>
    <x v="0"/>
    <x v="0"/>
    <x v="0"/>
  </r>
  <r>
    <x v="0"/>
    <x v="11"/>
    <x v="9"/>
    <x v="38"/>
    <x v="2"/>
    <n v="0"/>
    <n v="0"/>
    <n v="0"/>
    <n v="0"/>
    <n v="0"/>
    <n v="0"/>
    <n v="0"/>
    <x v="0"/>
    <x v="0"/>
    <x v="0"/>
    <x v="0"/>
    <x v="0"/>
    <x v="0"/>
    <x v="0"/>
    <x v="0"/>
    <x v="0"/>
    <x v="0"/>
  </r>
  <r>
    <x v="0"/>
    <x v="11"/>
    <x v="9"/>
    <x v="39"/>
    <x v="2"/>
    <n v="5400.52"/>
    <n v="10253.370000000001"/>
    <n v="15653.890000000001"/>
    <n v="137"/>
    <n v="18352"/>
    <n v="128464"/>
    <n v="0.85"/>
    <x v="0"/>
    <x v="0"/>
    <x v="0"/>
    <x v="0"/>
    <x v="0"/>
    <x v="0"/>
    <x v="0"/>
    <x v="0"/>
    <x v="0"/>
    <x v="0"/>
  </r>
  <r>
    <x v="0"/>
    <x v="11"/>
    <x v="9"/>
    <x v="40"/>
    <x v="2"/>
    <n v="10094.82"/>
    <n v="5821"/>
    <n v="15915.82"/>
    <n v="77"/>
    <n v="28923"/>
    <n v="202461"/>
    <n v="0.55000000000000004"/>
    <x v="0"/>
    <x v="0"/>
    <x v="0"/>
    <x v="0"/>
    <x v="0"/>
    <x v="0"/>
    <x v="0"/>
    <x v="0"/>
    <x v="0"/>
    <x v="0"/>
  </r>
  <r>
    <x v="0"/>
    <x v="11"/>
    <x v="9"/>
    <x v="41"/>
    <x v="2"/>
    <n v="5241.95"/>
    <n v="3961.21"/>
    <n v="9203.16"/>
    <n v="68"/>
    <n v="0"/>
    <n v="0"/>
    <n v="0"/>
    <x v="0"/>
    <x v="0"/>
    <x v="0"/>
    <x v="0"/>
    <x v="0"/>
    <x v="0"/>
    <x v="0"/>
    <x v="0"/>
    <x v="0"/>
    <x v="0"/>
  </r>
  <r>
    <x v="0"/>
    <x v="11"/>
    <x v="10"/>
    <x v="42"/>
    <x v="2"/>
    <n v="5406.74"/>
    <n v="701.42"/>
    <n v="6108.16"/>
    <n v="54"/>
    <n v="0"/>
    <n v="0"/>
    <n v="0"/>
    <x v="0"/>
    <x v="0"/>
    <x v="0"/>
    <x v="0"/>
    <x v="0"/>
    <x v="0"/>
    <x v="0"/>
    <x v="0"/>
    <x v="0"/>
    <x v="0"/>
  </r>
  <r>
    <x v="0"/>
    <x v="11"/>
    <x v="10"/>
    <x v="43"/>
    <x v="2"/>
    <n v="20450.97"/>
    <n v="6627.58"/>
    <n v="27078.550000000003"/>
    <n v="178"/>
    <n v="0"/>
    <n v="0"/>
    <n v="0"/>
    <x v="0"/>
    <x v="0"/>
    <x v="0"/>
    <x v="0"/>
    <x v="0"/>
    <x v="0"/>
    <x v="0"/>
    <x v="0"/>
    <x v="0"/>
    <x v="0"/>
  </r>
  <r>
    <x v="0"/>
    <x v="11"/>
    <x v="10"/>
    <x v="44"/>
    <x v="2"/>
    <n v="2682.98"/>
    <n v="632.72"/>
    <n v="3315.7"/>
    <n v="28"/>
    <n v="23777"/>
    <n v="237770"/>
    <n v="0.14000000000000001"/>
    <x v="0"/>
    <x v="0"/>
    <x v="0"/>
    <x v="0"/>
    <x v="0"/>
    <x v="0"/>
    <x v="0"/>
    <x v="0"/>
    <x v="0"/>
    <x v="0"/>
  </r>
  <r>
    <x v="0"/>
    <x v="11"/>
    <x v="10"/>
    <x v="45"/>
    <x v="2"/>
    <n v="3602.46"/>
    <n v="2995.21"/>
    <n v="6597.67"/>
    <n v="56"/>
    <n v="0"/>
    <n v="0"/>
    <n v="0"/>
    <x v="0"/>
    <x v="0"/>
    <x v="0"/>
    <x v="0"/>
    <x v="0"/>
    <x v="0"/>
    <x v="0"/>
    <x v="0"/>
    <x v="0"/>
    <x v="0"/>
  </r>
  <r>
    <x v="0"/>
    <x v="11"/>
    <x v="10"/>
    <x v="46"/>
    <x v="2"/>
    <n v="3893.56"/>
    <n v="2332.94"/>
    <n v="6226.5"/>
    <n v="58"/>
    <n v="0"/>
    <n v="0"/>
    <n v="0"/>
    <x v="0"/>
    <x v="0"/>
    <x v="0"/>
    <x v="0"/>
    <x v="0"/>
    <x v="0"/>
    <x v="0"/>
    <x v="0"/>
    <x v="0"/>
    <x v="0"/>
  </r>
  <r>
    <x v="0"/>
    <x v="11"/>
    <x v="10"/>
    <x v="47"/>
    <x v="2"/>
    <n v="8118.88"/>
    <n v="3472.59"/>
    <n v="11591.470000000001"/>
    <n v="81"/>
    <n v="0"/>
    <n v="0"/>
    <n v="0"/>
    <x v="0"/>
    <x v="0"/>
    <x v="0"/>
    <x v="0"/>
    <x v="0"/>
    <x v="0"/>
    <x v="0"/>
    <x v="0"/>
    <x v="0"/>
    <x v="0"/>
  </r>
  <r>
    <x v="0"/>
    <x v="11"/>
    <x v="10"/>
    <x v="48"/>
    <x v="2"/>
    <n v="2723.26"/>
    <n v="1446.42"/>
    <n v="4169.68"/>
    <n v="38"/>
    <n v="33077"/>
    <n v="330770"/>
    <n v="0.13"/>
    <x v="0"/>
    <x v="0"/>
    <x v="0"/>
    <x v="0"/>
    <x v="0"/>
    <x v="0"/>
    <x v="0"/>
    <x v="0"/>
    <x v="0"/>
    <x v="0"/>
  </r>
  <r>
    <x v="0"/>
    <x v="11"/>
    <x v="10"/>
    <x v="49"/>
    <x v="2"/>
    <n v="3518.97"/>
    <n v="2305.41"/>
    <n v="5824.3799999999992"/>
    <n v="52"/>
    <n v="67177"/>
    <n v="671770"/>
    <n v="0.09"/>
    <x v="0"/>
    <x v="0"/>
    <x v="0"/>
    <x v="0"/>
    <x v="0"/>
    <x v="0"/>
    <x v="0"/>
    <x v="0"/>
    <x v="0"/>
    <x v="0"/>
  </r>
  <r>
    <x v="0"/>
    <x v="11"/>
    <x v="10"/>
    <x v="50"/>
    <x v="2"/>
    <n v="1098.3499999999999"/>
    <n v="740.33"/>
    <n v="1838.6799999999998"/>
    <n v="18"/>
    <n v="36177"/>
    <n v="361770"/>
    <n v="0.05"/>
    <x v="0"/>
    <x v="0"/>
    <x v="0"/>
    <x v="0"/>
    <x v="0"/>
    <x v="0"/>
    <x v="0"/>
    <x v="0"/>
    <x v="0"/>
    <x v="0"/>
  </r>
  <r>
    <x v="0"/>
    <x v="11"/>
    <x v="11"/>
    <x v="52"/>
    <x v="2"/>
    <n v="737.56"/>
    <n v="4298.87"/>
    <n v="5036.43"/>
    <n v="28"/>
    <n v="0"/>
    <n v="0"/>
    <n v="0"/>
    <x v="0"/>
    <x v="0"/>
    <x v="0"/>
    <x v="0"/>
    <x v="0"/>
    <x v="0"/>
    <x v="0"/>
    <x v="0"/>
    <x v="0"/>
    <x v="0"/>
  </r>
  <r>
    <x v="0"/>
    <x v="11"/>
    <x v="12"/>
    <x v="53"/>
    <x v="2"/>
    <n v="0"/>
    <n v="0"/>
    <n v="0"/>
    <n v="0"/>
    <n v="0"/>
    <n v="0"/>
    <n v="0"/>
    <x v="0"/>
    <x v="0"/>
    <x v="0"/>
    <x v="0"/>
    <x v="0"/>
    <x v="0"/>
    <x v="0"/>
    <x v="0"/>
    <x v="0"/>
    <x v="0"/>
  </r>
  <r>
    <x v="0"/>
    <x v="11"/>
    <x v="12"/>
    <x v="55"/>
    <x v="2"/>
    <n v="0"/>
    <n v="0"/>
    <n v="0"/>
    <n v="0"/>
    <n v="0"/>
    <n v="0"/>
    <n v="0"/>
    <x v="0"/>
    <x v="0"/>
    <x v="0"/>
    <x v="0"/>
    <x v="0"/>
    <x v="0"/>
    <x v="0"/>
    <x v="0"/>
    <x v="0"/>
    <x v="0"/>
  </r>
  <r>
    <x v="0"/>
    <x v="11"/>
    <x v="12"/>
    <x v="170"/>
    <x v="2"/>
    <n v="20651.080000000002"/>
    <n v="5228.72"/>
    <n v="25879.800000000003"/>
    <n v="192"/>
    <e v="#N/A"/>
    <e v="#N/A"/>
    <n v="0"/>
    <x v="0"/>
    <x v="0"/>
    <x v="0"/>
    <x v="0"/>
    <x v="0"/>
    <x v="0"/>
    <x v="0"/>
    <x v="0"/>
    <x v="0"/>
    <x v="0"/>
  </r>
  <r>
    <x v="0"/>
    <x v="11"/>
    <x v="13"/>
    <x v="56"/>
    <x v="2"/>
    <n v="534.6"/>
    <n v="0"/>
    <n v="534.6"/>
    <n v="5"/>
    <n v="0"/>
    <n v="0"/>
    <n v="0"/>
    <x v="0"/>
    <x v="0"/>
    <x v="0"/>
    <x v="0"/>
    <x v="0"/>
    <x v="0"/>
    <x v="0"/>
    <x v="0"/>
    <x v="0"/>
    <x v="0"/>
  </r>
  <r>
    <x v="0"/>
    <x v="11"/>
    <x v="13"/>
    <x v="57"/>
    <x v="2"/>
    <n v="1173.3800000000001"/>
    <n v="1579.19"/>
    <n v="2752.57"/>
    <n v="27"/>
    <n v="24273"/>
    <n v="242730"/>
    <n v="0.11"/>
    <x v="0"/>
    <x v="0"/>
    <x v="0"/>
    <x v="0"/>
    <x v="0"/>
    <x v="0"/>
    <x v="0"/>
    <x v="0"/>
    <x v="0"/>
    <x v="0"/>
  </r>
  <r>
    <x v="0"/>
    <x v="11"/>
    <x v="13"/>
    <x v="58"/>
    <x v="2"/>
    <n v="3074.02"/>
    <n v="2416.1799999999998"/>
    <n v="5490.2"/>
    <n v="43"/>
    <n v="0"/>
    <n v="0"/>
    <n v="0"/>
    <x v="0"/>
    <x v="0"/>
    <x v="0"/>
    <x v="0"/>
    <x v="0"/>
    <x v="0"/>
    <x v="0"/>
    <x v="0"/>
    <x v="0"/>
    <x v="0"/>
  </r>
  <r>
    <x v="0"/>
    <x v="11"/>
    <x v="13"/>
    <x v="162"/>
    <x v="2"/>
    <n v="154.80000000000001"/>
    <n v="0"/>
    <n v="154.80000000000001"/>
    <n v="1"/>
    <e v="#N/A"/>
    <e v="#N/A"/>
    <n v="0"/>
    <x v="0"/>
    <x v="0"/>
    <x v="0"/>
    <x v="0"/>
    <x v="0"/>
    <x v="0"/>
    <x v="0"/>
    <x v="0"/>
    <x v="0"/>
    <x v="0"/>
  </r>
  <r>
    <x v="0"/>
    <x v="11"/>
    <x v="34"/>
    <x v="129"/>
    <x v="2"/>
    <n v="0"/>
    <n v="0"/>
    <n v="0"/>
    <n v="0"/>
    <e v="#N/A"/>
    <e v="#N/A"/>
    <n v="0"/>
    <x v="0"/>
    <x v="0"/>
    <x v="0"/>
    <x v="0"/>
    <x v="0"/>
    <x v="0"/>
    <x v="0"/>
    <x v="0"/>
    <x v="0"/>
    <x v="0"/>
  </r>
  <r>
    <x v="0"/>
    <x v="11"/>
    <x v="14"/>
    <x v="130"/>
    <x v="2"/>
    <n v="12189.34"/>
    <n v="130796.3"/>
    <n v="142985.64000000001"/>
    <n v="1170"/>
    <e v="#N/A"/>
    <e v="#N/A"/>
    <n v="0"/>
    <x v="0"/>
    <x v="0"/>
    <x v="0"/>
    <x v="0"/>
    <x v="0"/>
    <x v="0"/>
    <x v="0"/>
    <x v="0"/>
    <x v="0"/>
    <x v="0"/>
  </r>
  <r>
    <x v="0"/>
    <x v="11"/>
    <x v="15"/>
    <x v="163"/>
    <x v="2"/>
    <n v="1302.02"/>
    <n v="495.68"/>
    <n v="1797.7"/>
    <n v="5"/>
    <e v="#N/A"/>
    <e v="#N/A"/>
    <n v="0"/>
    <x v="0"/>
    <x v="0"/>
    <x v="0"/>
    <x v="0"/>
    <x v="0"/>
    <x v="0"/>
    <x v="0"/>
    <x v="0"/>
    <x v="0"/>
    <x v="0"/>
  </r>
  <r>
    <x v="0"/>
    <x v="11"/>
    <x v="16"/>
    <x v="61"/>
    <x v="2"/>
    <n v="478.19"/>
    <n v="318.52999999999997"/>
    <n v="796.72"/>
    <n v="7"/>
    <n v="0"/>
    <n v="0"/>
    <n v="0"/>
    <x v="0"/>
    <x v="0"/>
    <x v="0"/>
    <x v="0"/>
    <x v="0"/>
    <x v="0"/>
    <x v="0"/>
    <x v="0"/>
    <x v="0"/>
    <x v="0"/>
  </r>
  <r>
    <x v="0"/>
    <x v="11"/>
    <x v="17"/>
    <x v="62"/>
    <x v="2"/>
    <n v="18993.830000000002"/>
    <n v="24930.080000000002"/>
    <n v="43923.91"/>
    <n v="399"/>
    <n v="0"/>
    <n v="0"/>
    <n v="0"/>
    <x v="0"/>
    <x v="0"/>
    <x v="0"/>
    <x v="0"/>
    <x v="0"/>
    <x v="0"/>
    <x v="0"/>
    <x v="0"/>
    <x v="0"/>
    <x v="0"/>
  </r>
  <r>
    <x v="0"/>
    <x v="11"/>
    <x v="17"/>
    <x v="63"/>
    <x v="2"/>
    <n v="9158.85"/>
    <n v="14855.66"/>
    <n v="24014.510000000002"/>
    <n v="184"/>
    <n v="0"/>
    <n v="0"/>
    <n v="0"/>
    <x v="0"/>
    <x v="0"/>
    <x v="0"/>
    <x v="0"/>
    <x v="0"/>
    <x v="0"/>
    <x v="0"/>
    <x v="0"/>
    <x v="0"/>
    <x v="0"/>
  </r>
  <r>
    <x v="0"/>
    <x v="11"/>
    <x v="18"/>
    <x v="64"/>
    <x v="2"/>
    <n v="9818.31"/>
    <n v="63438.46"/>
    <n v="73256.77"/>
    <n v="617"/>
    <n v="22723"/>
    <n v="159061"/>
    <n v="3.22"/>
    <x v="0"/>
    <x v="0"/>
    <x v="0"/>
    <x v="0"/>
    <x v="0"/>
    <x v="0"/>
    <x v="0"/>
    <x v="0"/>
    <x v="0"/>
    <x v="0"/>
  </r>
  <r>
    <x v="0"/>
    <x v="11"/>
    <x v="18"/>
    <x v="65"/>
    <x v="2"/>
    <n v="1756.62"/>
    <n v="2036.88"/>
    <n v="3793.5"/>
    <n v="45"/>
    <n v="0"/>
    <n v="0"/>
    <n v="0"/>
    <x v="0"/>
    <x v="0"/>
    <x v="0"/>
    <x v="0"/>
    <x v="0"/>
    <x v="0"/>
    <x v="0"/>
    <x v="0"/>
    <x v="0"/>
    <x v="0"/>
  </r>
  <r>
    <x v="0"/>
    <x v="11"/>
    <x v="18"/>
    <x v="164"/>
    <x v="2"/>
    <n v="16249.86"/>
    <n v="47177.84"/>
    <n v="63427.7"/>
    <n v="501"/>
    <e v="#N/A"/>
    <e v="#N/A"/>
    <n v="0"/>
    <x v="0"/>
    <x v="0"/>
    <x v="0"/>
    <x v="0"/>
    <x v="0"/>
    <x v="0"/>
    <x v="0"/>
    <x v="0"/>
    <x v="0"/>
    <x v="0"/>
  </r>
  <r>
    <x v="0"/>
    <x v="11"/>
    <x v="19"/>
    <x v="66"/>
    <x v="2"/>
    <n v="8479.2000000000007"/>
    <n v="4697.4399999999996"/>
    <n v="13176.64"/>
    <n v="84"/>
    <n v="0"/>
    <n v="0"/>
    <n v="0"/>
    <x v="0"/>
    <x v="0"/>
    <x v="0"/>
    <x v="0"/>
    <x v="0"/>
    <x v="0"/>
    <x v="0"/>
    <x v="0"/>
    <x v="0"/>
    <x v="0"/>
  </r>
  <r>
    <x v="0"/>
    <x v="11"/>
    <x v="20"/>
    <x v="67"/>
    <x v="2"/>
    <n v="46302.07"/>
    <n v="39009.39"/>
    <n v="85311.459999999992"/>
    <n v="555"/>
    <n v="0"/>
    <n v="0"/>
    <n v="0"/>
    <x v="0"/>
    <x v="0"/>
    <x v="0"/>
    <x v="0"/>
    <x v="0"/>
    <x v="0"/>
    <x v="0"/>
    <x v="0"/>
    <x v="0"/>
    <x v="0"/>
  </r>
  <r>
    <x v="0"/>
    <x v="11"/>
    <x v="20"/>
    <x v="68"/>
    <x v="2"/>
    <n v="51309.87"/>
    <n v="33336.129999999997"/>
    <n v="84646"/>
    <n v="342"/>
    <n v="0"/>
    <n v="0"/>
    <n v="0"/>
    <x v="0"/>
    <x v="0"/>
    <x v="0"/>
    <x v="0"/>
    <x v="0"/>
    <x v="0"/>
    <x v="0"/>
    <x v="0"/>
    <x v="0"/>
    <x v="0"/>
  </r>
  <r>
    <x v="0"/>
    <x v="11"/>
    <x v="21"/>
    <x v="70"/>
    <x v="2"/>
    <n v="30671.13"/>
    <n v="14758.61"/>
    <n v="45429.740000000005"/>
    <n v="314"/>
    <n v="62000"/>
    <n v="620000"/>
    <n v="0.73"/>
    <x v="0"/>
    <x v="0"/>
    <x v="0"/>
    <x v="0"/>
    <x v="0"/>
    <x v="0"/>
    <x v="0"/>
    <x v="0"/>
    <x v="0"/>
    <x v="0"/>
  </r>
  <r>
    <x v="0"/>
    <x v="11"/>
    <x v="21"/>
    <x v="71"/>
    <x v="2"/>
    <n v="23725.43"/>
    <n v="30526.82"/>
    <n v="54252.25"/>
    <n v="473"/>
    <n v="50623"/>
    <n v="506230"/>
    <n v="1.07"/>
    <x v="0"/>
    <x v="0"/>
    <x v="0"/>
    <x v="0"/>
    <x v="0"/>
    <x v="0"/>
    <x v="0"/>
    <x v="0"/>
    <x v="0"/>
    <x v="0"/>
  </r>
  <r>
    <x v="0"/>
    <x v="11"/>
    <x v="21"/>
    <x v="72"/>
    <x v="2"/>
    <n v="3183.08"/>
    <n v="7018.73"/>
    <n v="10201.81"/>
    <n v="82"/>
    <n v="29977"/>
    <n v="299770"/>
    <n v="0.34"/>
    <x v="0"/>
    <x v="0"/>
    <x v="0"/>
    <x v="0"/>
    <x v="0"/>
    <x v="0"/>
    <x v="0"/>
    <x v="0"/>
    <x v="0"/>
    <x v="0"/>
  </r>
  <r>
    <x v="0"/>
    <x v="11"/>
    <x v="21"/>
    <x v="73"/>
    <x v="2"/>
    <n v="19965.79"/>
    <n v="29639.07"/>
    <n v="49604.86"/>
    <n v="406"/>
    <n v="27900"/>
    <n v="279000"/>
    <n v="1.78"/>
    <x v="0"/>
    <x v="0"/>
    <x v="0"/>
    <x v="0"/>
    <x v="0"/>
    <x v="0"/>
    <x v="0"/>
    <x v="0"/>
    <x v="0"/>
    <x v="0"/>
  </r>
  <r>
    <x v="0"/>
    <x v="11"/>
    <x v="21"/>
    <x v="137"/>
    <x v="2"/>
    <n v="26002.43"/>
    <n v="42481.17"/>
    <n v="68483.600000000006"/>
    <n v="559"/>
    <e v="#N/A"/>
    <e v="#N/A"/>
    <n v="0"/>
    <x v="0"/>
    <x v="0"/>
    <x v="0"/>
    <x v="0"/>
    <x v="0"/>
    <x v="0"/>
    <x v="0"/>
    <x v="0"/>
    <x v="0"/>
    <x v="0"/>
  </r>
  <r>
    <x v="0"/>
    <x v="11"/>
    <x v="21"/>
    <x v="137"/>
    <x v="2"/>
    <n v="0"/>
    <n v="0"/>
    <n v="0"/>
    <n v="0"/>
    <e v="#N/A"/>
    <e v="#N/A"/>
    <n v="0"/>
    <x v="0"/>
    <x v="0"/>
    <x v="0"/>
    <x v="0"/>
    <x v="0"/>
    <x v="0"/>
    <x v="0"/>
    <x v="0"/>
    <x v="0"/>
    <x v="0"/>
  </r>
  <r>
    <x v="0"/>
    <x v="11"/>
    <x v="21"/>
    <x v="142"/>
    <x v="2"/>
    <n v="552.83000000000004"/>
    <n v="3656.93"/>
    <n v="4209.76"/>
    <n v="34"/>
    <e v="#N/A"/>
    <e v="#N/A"/>
    <n v="0"/>
    <x v="0"/>
    <x v="0"/>
    <x v="0"/>
    <x v="0"/>
    <x v="0"/>
    <x v="0"/>
    <x v="0"/>
    <x v="0"/>
    <x v="0"/>
    <x v="0"/>
  </r>
  <r>
    <x v="0"/>
    <x v="11"/>
    <x v="22"/>
    <x v="74"/>
    <x v="2"/>
    <n v="3115.84"/>
    <n v="786.54"/>
    <n v="3902.38"/>
    <n v="31"/>
    <n v="13423"/>
    <n v="134230"/>
    <n v="0.28999999999999998"/>
    <x v="0"/>
    <x v="0"/>
    <x v="0"/>
    <x v="0"/>
    <x v="0"/>
    <x v="0"/>
    <x v="0"/>
    <x v="0"/>
    <x v="0"/>
    <x v="0"/>
  </r>
  <r>
    <x v="0"/>
    <x v="11"/>
    <x v="22"/>
    <x v="75"/>
    <x v="2"/>
    <n v="1223.5"/>
    <n v="908.9"/>
    <n v="2132.4"/>
    <n v="18"/>
    <n v="14477"/>
    <n v="144770"/>
    <n v="0.15"/>
    <x v="0"/>
    <x v="0"/>
    <x v="0"/>
    <x v="0"/>
    <x v="0"/>
    <x v="0"/>
    <x v="0"/>
    <x v="0"/>
    <x v="0"/>
    <x v="0"/>
  </r>
  <r>
    <x v="0"/>
    <x v="11"/>
    <x v="22"/>
    <x v="121"/>
    <x v="2"/>
    <n v="1614.46"/>
    <n v="973.97"/>
    <n v="2588.4300000000003"/>
    <n v="25"/>
    <e v="#N/A"/>
    <e v="#N/A"/>
    <n v="0"/>
    <x v="0"/>
    <x v="0"/>
    <x v="0"/>
    <x v="0"/>
    <x v="0"/>
    <x v="0"/>
    <x v="0"/>
    <x v="0"/>
    <x v="0"/>
    <x v="0"/>
  </r>
  <r>
    <x v="0"/>
    <x v="11"/>
    <x v="23"/>
    <x v="77"/>
    <x v="2"/>
    <n v="0"/>
    <n v="0"/>
    <n v="0"/>
    <n v="0"/>
    <n v="0"/>
    <n v="0"/>
    <n v="0"/>
    <x v="0"/>
    <x v="0"/>
    <x v="0"/>
    <x v="0"/>
    <x v="0"/>
    <x v="0"/>
    <x v="0"/>
    <x v="0"/>
    <x v="0"/>
    <x v="0"/>
  </r>
  <r>
    <x v="0"/>
    <x v="11"/>
    <x v="24"/>
    <x v="78"/>
    <x v="2"/>
    <n v="1864.6"/>
    <n v="5485.52"/>
    <n v="7350.1200000000008"/>
    <n v="58"/>
    <n v="20677"/>
    <n v="144739"/>
    <n v="0.36"/>
    <x v="0"/>
    <x v="0"/>
    <x v="0"/>
    <x v="0"/>
    <x v="0"/>
    <x v="0"/>
    <x v="0"/>
    <x v="0"/>
    <x v="0"/>
    <x v="0"/>
  </r>
  <r>
    <x v="0"/>
    <x v="11"/>
    <x v="24"/>
    <x v="79"/>
    <x v="2"/>
    <n v="0"/>
    <n v="0"/>
    <n v="0"/>
    <n v="0"/>
    <n v="20150"/>
    <n v="141050"/>
    <n v="0"/>
    <x v="0"/>
    <x v="0"/>
    <x v="0"/>
    <x v="0"/>
    <x v="0"/>
    <x v="0"/>
    <x v="0"/>
    <x v="0"/>
    <x v="0"/>
    <x v="0"/>
  </r>
  <r>
    <x v="0"/>
    <x v="11"/>
    <x v="24"/>
    <x v="81"/>
    <x v="2"/>
    <n v="0"/>
    <n v="0"/>
    <n v="0"/>
    <n v="0"/>
    <n v="18600"/>
    <n v="130200"/>
    <n v="0"/>
    <x v="0"/>
    <x v="0"/>
    <x v="0"/>
    <x v="0"/>
    <x v="0"/>
    <x v="0"/>
    <x v="0"/>
    <x v="0"/>
    <x v="0"/>
    <x v="0"/>
  </r>
  <r>
    <x v="0"/>
    <x v="11"/>
    <x v="24"/>
    <x v="82"/>
    <x v="2"/>
    <n v="722.16"/>
    <n v="1270.94"/>
    <n v="1993.1"/>
    <n v="18"/>
    <n v="18600"/>
    <n v="130200"/>
    <n v="0.11"/>
    <x v="0"/>
    <x v="0"/>
    <x v="0"/>
    <x v="0"/>
    <x v="0"/>
    <x v="0"/>
    <x v="0"/>
    <x v="0"/>
    <x v="0"/>
    <x v="0"/>
  </r>
  <r>
    <x v="0"/>
    <x v="11"/>
    <x v="24"/>
    <x v="122"/>
    <x v="2"/>
    <n v="22.08"/>
    <n v="198.72"/>
    <n v="220.8"/>
    <n v="1"/>
    <e v="#N/A"/>
    <e v="#N/A"/>
    <n v="0"/>
    <x v="0"/>
    <x v="0"/>
    <x v="0"/>
    <x v="0"/>
    <x v="0"/>
    <x v="0"/>
    <x v="0"/>
    <x v="0"/>
    <x v="0"/>
    <x v="0"/>
  </r>
  <r>
    <x v="0"/>
    <x v="11"/>
    <x v="24"/>
    <x v="10"/>
    <x v="2"/>
    <n v="0"/>
    <n v="0"/>
    <n v="0"/>
    <n v="0"/>
    <n v="44423"/>
    <n v="310961"/>
    <n v="0"/>
    <x v="0"/>
    <x v="0"/>
    <x v="0"/>
    <x v="0"/>
    <x v="0"/>
    <x v="0"/>
    <x v="0"/>
    <x v="0"/>
    <x v="0"/>
    <x v="0"/>
  </r>
  <r>
    <x v="0"/>
    <x v="11"/>
    <x v="24"/>
    <x v="184"/>
    <x v="2"/>
    <n v="0"/>
    <n v="0"/>
    <n v="0"/>
    <n v="0"/>
    <e v="#N/A"/>
    <e v="#N/A"/>
    <n v="0"/>
    <x v="0"/>
    <x v="0"/>
    <x v="0"/>
    <x v="0"/>
    <x v="0"/>
    <x v="0"/>
    <x v="0"/>
    <x v="0"/>
    <x v="0"/>
    <x v="0"/>
  </r>
  <r>
    <x v="0"/>
    <x v="11"/>
    <x v="24"/>
    <x v="13"/>
    <x v="2"/>
    <n v="0"/>
    <n v="0"/>
    <n v="0"/>
    <n v="0"/>
    <n v="0"/>
    <n v="0"/>
    <n v="0"/>
    <x v="0"/>
    <x v="0"/>
    <x v="0"/>
    <x v="0"/>
    <x v="0"/>
    <x v="0"/>
    <x v="0"/>
    <x v="0"/>
    <x v="0"/>
    <x v="0"/>
  </r>
  <r>
    <x v="0"/>
    <x v="11"/>
    <x v="24"/>
    <x v="131"/>
    <x v="2"/>
    <n v="0"/>
    <n v="0"/>
    <n v="0"/>
    <n v="0"/>
    <e v="#N/A"/>
    <e v="#N/A"/>
    <n v="0"/>
    <x v="0"/>
    <x v="0"/>
    <x v="0"/>
    <x v="0"/>
    <x v="0"/>
    <x v="0"/>
    <x v="0"/>
    <x v="0"/>
    <x v="0"/>
    <x v="0"/>
  </r>
  <r>
    <x v="0"/>
    <x v="11"/>
    <x v="24"/>
    <x v="185"/>
    <x v="2"/>
    <n v="555.88"/>
    <n v="856.84"/>
    <n v="1412.72"/>
    <n v="8"/>
    <e v="#N/A"/>
    <e v="#N/A"/>
    <n v="0"/>
    <x v="0"/>
    <x v="0"/>
    <x v="0"/>
    <x v="0"/>
    <x v="0"/>
    <x v="0"/>
    <x v="0"/>
    <x v="0"/>
    <x v="0"/>
    <x v="0"/>
  </r>
  <r>
    <x v="0"/>
    <x v="11"/>
    <x v="24"/>
    <x v="178"/>
    <x v="2"/>
    <n v="662.26"/>
    <n v="1116.6300000000001"/>
    <n v="1778.89"/>
    <n v="14"/>
    <e v="#N/A"/>
    <e v="#N/A"/>
    <n v="0"/>
    <x v="0"/>
    <x v="0"/>
    <x v="0"/>
    <x v="0"/>
    <x v="0"/>
    <x v="0"/>
    <x v="0"/>
    <x v="0"/>
    <x v="0"/>
    <x v="0"/>
  </r>
  <r>
    <x v="0"/>
    <x v="11"/>
    <x v="26"/>
    <x v="87"/>
    <x v="2"/>
    <n v="0"/>
    <n v="0"/>
    <n v="0"/>
    <n v="0"/>
    <n v="4650"/>
    <n v="32550"/>
    <n v="0"/>
    <x v="0"/>
    <x v="0"/>
    <x v="0"/>
    <x v="0"/>
    <x v="0"/>
    <x v="0"/>
    <x v="0"/>
    <x v="0"/>
    <x v="0"/>
    <x v="0"/>
  </r>
  <r>
    <x v="0"/>
    <x v="11"/>
    <x v="26"/>
    <x v="88"/>
    <x v="2"/>
    <n v="0"/>
    <n v="0"/>
    <n v="0"/>
    <n v="0"/>
    <n v="4650"/>
    <n v="32550"/>
    <n v="0"/>
    <x v="0"/>
    <x v="0"/>
    <x v="0"/>
    <x v="0"/>
    <x v="0"/>
    <x v="0"/>
    <x v="0"/>
    <x v="0"/>
    <x v="0"/>
    <x v="0"/>
  </r>
  <r>
    <x v="0"/>
    <x v="11"/>
    <x v="27"/>
    <x v="89"/>
    <x v="2"/>
    <n v="0"/>
    <n v="0"/>
    <n v="0"/>
    <n v="0"/>
    <n v="6727"/>
    <n v="47089"/>
    <n v="0"/>
    <x v="0"/>
    <x v="0"/>
    <x v="0"/>
    <x v="0"/>
    <x v="0"/>
    <x v="0"/>
    <x v="0"/>
    <x v="0"/>
    <x v="0"/>
    <x v="0"/>
  </r>
  <r>
    <x v="0"/>
    <x v="11"/>
    <x v="27"/>
    <x v="90"/>
    <x v="2"/>
    <n v="0"/>
    <n v="0"/>
    <n v="0"/>
    <n v="0"/>
    <n v="6727"/>
    <n v="47089"/>
    <n v="0"/>
    <x v="0"/>
    <x v="0"/>
    <x v="0"/>
    <x v="0"/>
    <x v="0"/>
    <x v="0"/>
    <x v="0"/>
    <x v="0"/>
    <x v="0"/>
    <x v="0"/>
  </r>
  <r>
    <x v="0"/>
    <x v="11"/>
    <x v="27"/>
    <x v="91"/>
    <x v="2"/>
    <n v="0"/>
    <n v="0"/>
    <n v="0"/>
    <n v="0"/>
    <n v="6727"/>
    <n v="47089"/>
    <n v="0"/>
    <x v="0"/>
    <x v="0"/>
    <x v="0"/>
    <x v="0"/>
    <x v="0"/>
    <x v="0"/>
    <x v="0"/>
    <x v="0"/>
    <x v="0"/>
    <x v="0"/>
  </r>
  <r>
    <x v="0"/>
    <x v="11"/>
    <x v="28"/>
    <x v="92"/>
    <x v="2"/>
    <n v="23479.83"/>
    <n v="18107.25"/>
    <n v="41587.08"/>
    <n v="140"/>
    <n v="0"/>
    <n v="0"/>
    <n v="0"/>
    <x v="0"/>
    <x v="0"/>
    <x v="0"/>
    <x v="0"/>
    <x v="0"/>
    <x v="0"/>
    <x v="0"/>
    <x v="0"/>
    <x v="0"/>
    <x v="0"/>
  </r>
  <r>
    <x v="0"/>
    <x v="11"/>
    <x v="29"/>
    <x v="93"/>
    <x v="2"/>
    <n v="82.33"/>
    <n v="462.12"/>
    <n v="544.45000000000005"/>
    <n v="7"/>
    <n v="0"/>
    <n v="0"/>
    <n v="0"/>
    <x v="0"/>
    <x v="0"/>
    <x v="0"/>
    <x v="0"/>
    <x v="0"/>
    <x v="0"/>
    <x v="0"/>
    <x v="0"/>
    <x v="0"/>
    <x v="0"/>
  </r>
  <r>
    <x v="0"/>
    <x v="11"/>
    <x v="29"/>
    <x v="94"/>
    <x v="2"/>
    <n v="93.53"/>
    <n v="864.39"/>
    <n v="957.92"/>
    <n v="10"/>
    <n v="0"/>
    <n v="0"/>
    <n v="0"/>
    <x v="0"/>
    <x v="0"/>
    <x v="0"/>
    <x v="0"/>
    <x v="0"/>
    <x v="0"/>
    <x v="0"/>
    <x v="0"/>
    <x v="0"/>
    <x v="0"/>
  </r>
  <r>
    <x v="0"/>
    <x v="11"/>
    <x v="29"/>
    <x v="95"/>
    <x v="2"/>
    <n v="3220.39"/>
    <n v="2353.7399999999998"/>
    <n v="5574.1299999999992"/>
    <n v="44"/>
    <n v="0"/>
    <n v="0"/>
    <n v="0"/>
    <x v="0"/>
    <x v="0"/>
    <x v="0"/>
    <x v="0"/>
    <x v="0"/>
    <x v="0"/>
    <x v="0"/>
    <x v="0"/>
    <x v="0"/>
    <x v="0"/>
  </r>
  <r>
    <x v="0"/>
    <x v="11"/>
    <x v="29"/>
    <x v="124"/>
    <x v="2"/>
    <n v="6389.57"/>
    <n v="7519.99"/>
    <n v="13909.56"/>
    <n v="128"/>
    <e v="#N/A"/>
    <e v="#N/A"/>
    <n v="0"/>
    <x v="0"/>
    <x v="0"/>
    <x v="0"/>
    <x v="0"/>
    <x v="0"/>
    <x v="0"/>
    <x v="0"/>
    <x v="0"/>
    <x v="0"/>
    <x v="0"/>
  </r>
  <r>
    <x v="0"/>
    <x v="11"/>
    <x v="29"/>
    <x v="96"/>
    <x v="2"/>
    <n v="6361.82"/>
    <n v="5855.27"/>
    <n v="12217.09"/>
    <n v="104"/>
    <n v="0"/>
    <n v="0"/>
    <n v="0"/>
    <x v="0"/>
    <x v="0"/>
    <x v="0"/>
    <x v="0"/>
    <x v="0"/>
    <x v="0"/>
    <x v="0"/>
    <x v="0"/>
    <x v="0"/>
    <x v="0"/>
  </r>
  <r>
    <x v="0"/>
    <x v="11"/>
    <x v="29"/>
    <x v="97"/>
    <x v="2"/>
    <n v="2147.35"/>
    <n v="19530.78"/>
    <n v="21678.129999999997"/>
    <n v="185"/>
    <n v="17577"/>
    <n v="175770"/>
    <n v="1.23"/>
    <x v="0"/>
    <x v="0"/>
    <x v="0"/>
    <x v="0"/>
    <x v="0"/>
    <x v="0"/>
    <x v="0"/>
    <x v="0"/>
    <x v="0"/>
    <x v="0"/>
  </r>
  <r>
    <x v="0"/>
    <x v="11"/>
    <x v="30"/>
    <x v="99"/>
    <x v="2"/>
    <n v="0"/>
    <n v="0"/>
    <n v="0"/>
    <n v="0"/>
    <n v="16027"/>
    <n v="112189"/>
    <n v="0"/>
    <x v="0"/>
    <x v="0"/>
    <x v="0"/>
    <x v="0"/>
    <x v="0"/>
    <x v="0"/>
    <x v="0"/>
    <x v="0"/>
    <x v="0"/>
    <x v="0"/>
  </r>
  <r>
    <x v="0"/>
    <x v="11"/>
    <x v="30"/>
    <x v="100"/>
    <x v="2"/>
    <n v="0"/>
    <n v="0"/>
    <n v="0"/>
    <n v="0"/>
    <n v="14477"/>
    <n v="101339"/>
    <n v="0"/>
    <x v="0"/>
    <x v="0"/>
    <x v="0"/>
    <x v="0"/>
    <x v="0"/>
    <x v="0"/>
    <x v="0"/>
    <x v="0"/>
    <x v="0"/>
    <x v="0"/>
  </r>
  <r>
    <x v="0"/>
    <x v="11"/>
    <x v="30"/>
    <x v="101"/>
    <x v="2"/>
    <n v="0"/>
    <n v="0"/>
    <n v="0"/>
    <n v="0"/>
    <n v="10323"/>
    <n v="72261"/>
    <n v="0"/>
    <x v="0"/>
    <x v="0"/>
    <x v="0"/>
    <x v="0"/>
    <x v="0"/>
    <x v="0"/>
    <x v="0"/>
    <x v="0"/>
    <x v="0"/>
    <x v="0"/>
  </r>
  <r>
    <x v="0"/>
    <x v="11"/>
    <x v="30"/>
    <x v="102"/>
    <x v="2"/>
    <n v="0"/>
    <n v="0"/>
    <n v="0"/>
    <n v="0"/>
    <n v="0"/>
    <n v="0"/>
    <n v="0"/>
    <x v="0"/>
    <x v="0"/>
    <x v="0"/>
    <x v="0"/>
    <x v="0"/>
    <x v="0"/>
    <x v="0"/>
    <x v="0"/>
    <x v="0"/>
    <x v="0"/>
  </r>
  <r>
    <x v="0"/>
    <x v="11"/>
    <x v="30"/>
    <x v="103"/>
    <x v="2"/>
    <n v="0"/>
    <n v="0"/>
    <n v="0"/>
    <n v="0"/>
    <n v="0"/>
    <n v="0"/>
    <n v="0"/>
    <x v="0"/>
    <x v="0"/>
    <x v="0"/>
    <x v="0"/>
    <x v="0"/>
    <x v="0"/>
    <x v="0"/>
    <x v="0"/>
    <x v="0"/>
    <x v="0"/>
  </r>
  <r>
    <x v="0"/>
    <x v="11"/>
    <x v="30"/>
    <x v="106"/>
    <x v="2"/>
    <n v="1175.4000000000001"/>
    <n v="0"/>
    <n v="1175.4000000000001"/>
    <n v="6"/>
    <n v="17050"/>
    <n v="119350"/>
    <n v="7.0000000000000007E-2"/>
    <x v="0"/>
    <x v="0"/>
    <x v="0"/>
    <x v="0"/>
    <x v="0"/>
    <x v="0"/>
    <x v="0"/>
    <x v="0"/>
    <x v="0"/>
    <x v="0"/>
  </r>
  <r>
    <x v="0"/>
    <x v="11"/>
    <x v="30"/>
    <x v="171"/>
    <x v="2"/>
    <n v="0"/>
    <n v="0"/>
    <n v="0"/>
    <n v="0"/>
    <e v="#N/A"/>
    <e v="#N/A"/>
    <n v="0"/>
    <x v="0"/>
    <x v="0"/>
    <x v="0"/>
    <x v="0"/>
    <x v="0"/>
    <x v="0"/>
    <x v="0"/>
    <x v="0"/>
    <x v="0"/>
    <x v="0"/>
  </r>
  <r>
    <x v="0"/>
    <x v="11"/>
    <x v="30"/>
    <x v="188"/>
    <x v="2"/>
    <n v="0"/>
    <n v="0"/>
    <n v="0"/>
    <n v="0"/>
    <e v="#N/A"/>
    <e v="#N/A"/>
    <n v="0"/>
    <x v="0"/>
    <x v="0"/>
    <x v="0"/>
    <x v="0"/>
    <x v="0"/>
    <x v="0"/>
    <x v="0"/>
    <x v="0"/>
    <x v="0"/>
    <x v="0"/>
  </r>
  <r>
    <x v="0"/>
    <x v="11"/>
    <x v="31"/>
    <x v="107"/>
    <x v="2"/>
    <n v="1656.89"/>
    <n v="43.16"/>
    <n v="1700.0500000000002"/>
    <n v="10"/>
    <n v="0"/>
    <n v="0"/>
    <n v="0"/>
    <x v="0"/>
    <x v="0"/>
    <x v="0"/>
    <x v="0"/>
    <x v="0"/>
    <x v="0"/>
    <x v="0"/>
    <x v="0"/>
    <x v="0"/>
    <x v="0"/>
  </r>
  <r>
    <x v="0"/>
    <x v="11"/>
    <x v="31"/>
    <x v="108"/>
    <x v="2"/>
    <n v="8.8000000000000007"/>
    <n v="79.2"/>
    <n v="88"/>
    <n v="1"/>
    <n v="0"/>
    <n v="0"/>
    <n v="0"/>
    <x v="0"/>
    <x v="0"/>
    <x v="0"/>
    <x v="0"/>
    <x v="0"/>
    <x v="0"/>
    <x v="0"/>
    <x v="0"/>
    <x v="0"/>
    <x v="0"/>
  </r>
  <r>
    <x v="0"/>
    <x v="11"/>
    <x v="31"/>
    <x v="109"/>
    <x v="2"/>
    <n v="42.9"/>
    <n v="332.8"/>
    <n v="375.7"/>
    <n v="2"/>
    <n v="0"/>
    <n v="0"/>
    <n v="0"/>
    <x v="0"/>
    <x v="0"/>
    <x v="0"/>
    <x v="0"/>
    <x v="0"/>
    <x v="0"/>
    <x v="0"/>
    <x v="0"/>
    <x v="0"/>
    <x v="0"/>
  </r>
  <r>
    <x v="0"/>
    <x v="11"/>
    <x v="31"/>
    <x v="110"/>
    <x v="2"/>
    <n v="3754.25"/>
    <n v="1428.5"/>
    <n v="5182.75"/>
    <n v="33"/>
    <n v="0"/>
    <n v="0"/>
    <n v="0"/>
    <x v="0"/>
    <x v="0"/>
    <x v="0"/>
    <x v="0"/>
    <x v="0"/>
    <x v="0"/>
    <x v="0"/>
    <x v="0"/>
    <x v="0"/>
    <x v="0"/>
  </r>
  <r>
    <x v="0"/>
    <x v="11"/>
    <x v="31"/>
    <x v="111"/>
    <x v="2"/>
    <n v="2363.2600000000002"/>
    <n v="932.97"/>
    <n v="3296.2300000000005"/>
    <n v="19"/>
    <n v="0"/>
    <n v="0"/>
    <n v="0"/>
    <x v="0"/>
    <x v="0"/>
    <x v="0"/>
    <x v="0"/>
    <x v="0"/>
    <x v="0"/>
    <x v="0"/>
    <x v="0"/>
    <x v="0"/>
    <x v="0"/>
  </r>
  <r>
    <x v="0"/>
    <x v="11"/>
    <x v="31"/>
    <x v="128"/>
    <x v="2"/>
    <n v="59.28"/>
    <n v="237.12"/>
    <n v="296.39999999999998"/>
    <n v="2"/>
    <e v="#N/A"/>
    <e v="#N/A"/>
    <n v="0"/>
    <x v="0"/>
    <x v="0"/>
    <x v="0"/>
    <x v="0"/>
    <x v="0"/>
    <x v="0"/>
    <x v="0"/>
    <x v="0"/>
    <x v="0"/>
    <x v="0"/>
  </r>
  <r>
    <x v="0"/>
    <x v="11"/>
    <x v="31"/>
    <x v="112"/>
    <x v="2"/>
    <n v="1230.28"/>
    <n v="526.41"/>
    <n v="1756.69"/>
    <n v="13"/>
    <n v="13950"/>
    <n v="139500"/>
    <n v="0.13"/>
    <x v="0"/>
    <x v="0"/>
    <x v="0"/>
    <x v="0"/>
    <x v="0"/>
    <x v="0"/>
    <x v="0"/>
    <x v="0"/>
    <x v="0"/>
    <x v="0"/>
  </r>
  <r>
    <x v="0"/>
    <x v="11"/>
    <x v="32"/>
    <x v="113"/>
    <x v="2"/>
    <n v="22.24"/>
    <n v="331.43"/>
    <n v="353.67"/>
    <n v="5"/>
    <n v="5177"/>
    <n v="36239"/>
    <n v="7.0000000000000007E-2"/>
    <x v="0"/>
    <x v="0"/>
    <x v="0"/>
    <x v="0"/>
    <x v="0"/>
    <x v="0"/>
    <x v="0"/>
    <x v="0"/>
    <x v="0"/>
    <x v="0"/>
  </r>
  <r>
    <x v="0"/>
    <x v="11"/>
    <x v="32"/>
    <x v="114"/>
    <x v="2"/>
    <n v="65.7"/>
    <n v="0"/>
    <n v="65.7"/>
    <n v="1"/>
    <n v="31000"/>
    <n v="217000"/>
    <n v="0"/>
    <x v="0"/>
    <x v="0"/>
    <x v="0"/>
    <x v="0"/>
    <x v="0"/>
    <x v="0"/>
    <x v="0"/>
    <x v="0"/>
    <x v="0"/>
    <x v="0"/>
  </r>
  <r>
    <x v="0"/>
    <x v="11"/>
    <x v="32"/>
    <x v="115"/>
    <x v="2"/>
    <n v="0"/>
    <n v="0"/>
    <n v="0"/>
    <n v="0"/>
    <n v="0"/>
    <n v="0"/>
    <n v="0"/>
    <x v="0"/>
    <x v="0"/>
    <x v="0"/>
    <x v="0"/>
    <x v="0"/>
    <x v="0"/>
    <x v="0"/>
    <x v="0"/>
    <x v="0"/>
    <x v="0"/>
  </r>
  <r>
    <x v="0"/>
    <x v="11"/>
    <x v="32"/>
    <x v="116"/>
    <x v="2"/>
    <n v="0"/>
    <n v="0"/>
    <n v="0"/>
    <n v="0"/>
    <n v="0"/>
    <n v="0"/>
    <n v="0"/>
    <x v="0"/>
    <x v="0"/>
    <x v="0"/>
    <x v="0"/>
    <x v="0"/>
    <x v="0"/>
    <x v="0"/>
    <x v="0"/>
    <x v="0"/>
    <x v="0"/>
  </r>
  <r>
    <x v="0"/>
    <x v="11"/>
    <x v="33"/>
    <x v="117"/>
    <x v="2"/>
    <n v="4681.93"/>
    <n v="4383.84"/>
    <n v="9065.77"/>
    <n v="69"/>
    <n v="0"/>
    <n v="0"/>
    <n v="0"/>
    <x v="0"/>
    <x v="0"/>
    <x v="0"/>
    <x v="0"/>
    <x v="0"/>
    <x v="0"/>
    <x v="0"/>
    <x v="0"/>
    <x v="0"/>
    <x v="0"/>
  </r>
  <r>
    <x v="0"/>
    <x v="11"/>
    <x v="33"/>
    <x v="118"/>
    <x v="2"/>
    <n v="4223.84"/>
    <n v="4506.7299999999996"/>
    <n v="8730.57"/>
    <n v="95"/>
    <n v="0"/>
    <n v="0"/>
    <n v="0"/>
    <x v="0"/>
    <x v="0"/>
    <x v="0"/>
    <x v="0"/>
    <x v="0"/>
    <x v="0"/>
    <x v="0"/>
    <x v="0"/>
    <x v="0"/>
    <x v="0"/>
  </r>
  <r>
    <x v="0"/>
    <x v="11"/>
    <x v="33"/>
    <x v="143"/>
    <x v="2"/>
    <n v="1279.51"/>
    <n v="3937.18"/>
    <n v="5216.6899999999996"/>
    <n v="44"/>
    <e v="#N/A"/>
    <e v="#N/A"/>
    <n v="0"/>
    <x v="0"/>
    <x v="0"/>
    <x v="0"/>
    <x v="0"/>
    <x v="0"/>
    <x v="0"/>
    <x v="0"/>
    <x v="0"/>
    <x v="0"/>
    <x v="0"/>
  </r>
  <r>
    <x v="0"/>
    <x v="11"/>
    <x v="0"/>
    <x v="0"/>
    <x v="3"/>
    <n v="615.79999999999995"/>
    <n v="1560.71"/>
    <n v="2176.5100000000002"/>
    <n v="49"/>
    <n v="24475"/>
    <n v="171325"/>
    <n v="0.09"/>
    <x v="0"/>
    <x v="0"/>
    <x v="0"/>
    <x v="0"/>
    <x v="0"/>
    <x v="0"/>
    <x v="0"/>
    <x v="0"/>
    <x v="0"/>
    <x v="0"/>
  </r>
  <r>
    <x v="0"/>
    <x v="11"/>
    <x v="0"/>
    <x v="1"/>
    <x v="3"/>
    <n v="2087.1799999999998"/>
    <n v="2989.07"/>
    <n v="5076.25"/>
    <n v="124"/>
    <n v="24383"/>
    <n v="170681"/>
    <n v="0.21"/>
    <x v="0"/>
    <x v="0"/>
    <x v="0"/>
    <x v="0"/>
    <x v="0"/>
    <x v="0"/>
    <x v="0"/>
    <x v="0"/>
    <x v="0"/>
    <x v="0"/>
  </r>
  <r>
    <x v="0"/>
    <x v="11"/>
    <x v="0"/>
    <x v="172"/>
    <x v="3"/>
    <n v="0"/>
    <n v="0"/>
    <n v="0"/>
    <n v="0"/>
    <e v="#N/A"/>
    <e v="#N/A"/>
    <n v="0"/>
    <x v="0"/>
    <x v="0"/>
    <x v="0"/>
    <x v="0"/>
    <x v="0"/>
    <x v="0"/>
    <x v="0"/>
    <x v="0"/>
    <x v="0"/>
    <x v="0"/>
  </r>
  <r>
    <x v="0"/>
    <x v="11"/>
    <x v="0"/>
    <x v="4"/>
    <x v="3"/>
    <n v="14251.45"/>
    <n v="10698.37"/>
    <n v="24949.82"/>
    <n v="502"/>
    <n v="8437"/>
    <n v="59059"/>
    <n v="2.96"/>
    <x v="0"/>
    <x v="0"/>
    <x v="0"/>
    <x v="0"/>
    <x v="0"/>
    <x v="0"/>
    <x v="0"/>
    <x v="0"/>
    <x v="0"/>
    <x v="0"/>
  </r>
  <r>
    <x v="0"/>
    <x v="11"/>
    <x v="0"/>
    <x v="7"/>
    <x v="3"/>
    <n v="14570.37"/>
    <n v="10150.219999999999"/>
    <n v="24720.59"/>
    <n v="515"/>
    <n v="5821"/>
    <n v="40747"/>
    <n v="4.25"/>
    <x v="0"/>
    <x v="0"/>
    <x v="0"/>
    <x v="0"/>
    <x v="0"/>
    <x v="0"/>
    <x v="0"/>
    <x v="0"/>
    <x v="0"/>
    <x v="0"/>
  </r>
  <r>
    <x v="0"/>
    <x v="11"/>
    <x v="0"/>
    <x v="8"/>
    <x v="3"/>
    <n v="12161.94"/>
    <n v="16068.13"/>
    <n v="28230.07"/>
    <n v="621"/>
    <n v="0"/>
    <n v="0"/>
    <n v="0"/>
    <x v="0"/>
    <x v="0"/>
    <x v="0"/>
    <x v="0"/>
    <x v="0"/>
    <x v="0"/>
    <x v="0"/>
    <x v="0"/>
    <x v="0"/>
    <x v="0"/>
  </r>
  <r>
    <x v="0"/>
    <x v="11"/>
    <x v="0"/>
    <x v="119"/>
    <x v="3"/>
    <n v="862.97"/>
    <n v="3570.99"/>
    <n v="4433.96"/>
    <n v="108"/>
    <e v="#N/A"/>
    <e v="#N/A"/>
    <n v="0"/>
    <x v="0"/>
    <x v="0"/>
    <x v="0"/>
    <x v="0"/>
    <x v="0"/>
    <x v="0"/>
    <x v="0"/>
    <x v="0"/>
    <x v="0"/>
    <x v="0"/>
  </r>
  <r>
    <x v="0"/>
    <x v="11"/>
    <x v="0"/>
    <x v="134"/>
    <x v="3"/>
    <n v="13256.19"/>
    <n v="13777.66"/>
    <n v="27033.85"/>
    <n v="605"/>
    <e v="#N/A"/>
    <e v="#N/A"/>
    <n v="0"/>
    <x v="0"/>
    <x v="0"/>
    <x v="0"/>
    <x v="0"/>
    <x v="0"/>
    <x v="0"/>
    <x v="0"/>
    <x v="0"/>
    <x v="0"/>
    <x v="0"/>
  </r>
  <r>
    <x v="0"/>
    <x v="11"/>
    <x v="0"/>
    <x v="135"/>
    <x v="3"/>
    <n v="8917.02"/>
    <n v="4975.67"/>
    <n v="13892.69"/>
    <n v="336"/>
    <e v="#N/A"/>
    <e v="#N/A"/>
    <n v="0"/>
    <x v="0"/>
    <x v="0"/>
    <x v="0"/>
    <x v="0"/>
    <x v="0"/>
    <x v="0"/>
    <x v="0"/>
    <x v="0"/>
    <x v="0"/>
    <x v="0"/>
  </r>
  <r>
    <x v="0"/>
    <x v="11"/>
    <x v="0"/>
    <x v="144"/>
    <x v="3"/>
    <n v="8353.91"/>
    <n v="8480.09"/>
    <n v="16834"/>
    <n v="363"/>
    <e v="#N/A"/>
    <e v="#N/A"/>
    <n v="0"/>
    <x v="0"/>
    <x v="0"/>
    <x v="0"/>
    <x v="0"/>
    <x v="0"/>
    <x v="0"/>
    <x v="0"/>
    <x v="0"/>
    <x v="0"/>
    <x v="0"/>
  </r>
  <r>
    <x v="0"/>
    <x v="11"/>
    <x v="0"/>
    <x v="151"/>
    <x v="3"/>
    <n v="0"/>
    <n v="0"/>
    <n v="0"/>
    <n v="0"/>
    <e v="#N/A"/>
    <e v="#N/A"/>
    <n v="0"/>
    <x v="0"/>
    <x v="0"/>
    <x v="0"/>
    <x v="0"/>
    <x v="0"/>
    <x v="0"/>
    <x v="0"/>
    <x v="0"/>
    <x v="0"/>
    <x v="0"/>
  </r>
  <r>
    <x v="0"/>
    <x v="11"/>
    <x v="0"/>
    <x v="173"/>
    <x v="3"/>
    <n v="12050.87"/>
    <n v="8844.32"/>
    <n v="20895.190000000002"/>
    <n v="472"/>
    <e v="#N/A"/>
    <e v="#N/A"/>
    <n v="0"/>
    <x v="0"/>
    <x v="0"/>
    <x v="0"/>
    <x v="0"/>
    <x v="0"/>
    <x v="0"/>
    <x v="0"/>
    <x v="0"/>
    <x v="0"/>
    <x v="0"/>
  </r>
  <r>
    <x v="0"/>
    <x v="11"/>
    <x v="0"/>
    <x v="187"/>
    <x v="3"/>
    <n v="0"/>
    <n v="0"/>
    <n v="0"/>
    <n v="0"/>
    <e v="#N/A"/>
    <e v="#N/A"/>
    <n v="0"/>
    <x v="0"/>
    <x v="0"/>
    <x v="0"/>
    <x v="0"/>
    <x v="0"/>
    <x v="0"/>
    <x v="0"/>
    <x v="0"/>
    <x v="0"/>
    <x v="0"/>
  </r>
  <r>
    <x v="0"/>
    <x v="11"/>
    <x v="0"/>
    <x v="179"/>
    <x v="3"/>
    <n v="13047.78"/>
    <n v="17239.63"/>
    <n v="30287.410000000003"/>
    <n v="650"/>
    <e v="#N/A"/>
    <e v="#N/A"/>
    <n v="0"/>
    <x v="0"/>
    <x v="0"/>
    <x v="0"/>
    <x v="0"/>
    <x v="0"/>
    <x v="0"/>
    <x v="0"/>
    <x v="0"/>
    <x v="0"/>
    <x v="0"/>
  </r>
  <r>
    <x v="0"/>
    <x v="11"/>
    <x v="1"/>
    <x v="9"/>
    <x v="3"/>
    <n v="13384.32"/>
    <n v="16468.07"/>
    <n v="29852.39"/>
    <n v="359"/>
    <n v="0"/>
    <n v="0"/>
    <n v="0"/>
    <x v="0"/>
    <x v="0"/>
    <x v="0"/>
    <x v="0"/>
    <x v="0"/>
    <x v="0"/>
    <x v="0"/>
    <x v="0"/>
    <x v="0"/>
    <x v="0"/>
  </r>
  <r>
    <x v="0"/>
    <x v="11"/>
    <x v="1"/>
    <x v="10"/>
    <x v="3"/>
    <n v="6247.04"/>
    <n v="12431.48"/>
    <n v="18678.52"/>
    <n v="362"/>
    <n v="44423"/>
    <n v="310961"/>
    <n v="0.42"/>
    <x v="0"/>
    <x v="0"/>
    <x v="0"/>
    <x v="0"/>
    <x v="0"/>
    <x v="0"/>
    <x v="0"/>
    <x v="0"/>
    <x v="0"/>
    <x v="0"/>
  </r>
  <r>
    <x v="0"/>
    <x v="11"/>
    <x v="1"/>
    <x v="78"/>
    <x v="3"/>
    <n v="702.22"/>
    <n v="280.88"/>
    <n v="983.1"/>
    <n v="21"/>
    <n v="20677"/>
    <n v="144739"/>
    <n v="0.05"/>
    <x v="0"/>
    <x v="0"/>
    <x v="0"/>
    <x v="0"/>
    <x v="0"/>
    <x v="0"/>
    <x v="0"/>
    <x v="0"/>
    <x v="0"/>
    <x v="0"/>
  </r>
  <r>
    <x v="0"/>
    <x v="11"/>
    <x v="1"/>
    <x v="11"/>
    <x v="3"/>
    <n v="2445.3000000000002"/>
    <n v="3020.08"/>
    <n v="5465.38"/>
    <n v="9"/>
    <n v="31000"/>
    <n v="217000"/>
    <n v="0.18"/>
    <x v="0"/>
    <x v="0"/>
    <x v="0"/>
    <x v="0"/>
    <x v="0"/>
    <x v="0"/>
    <x v="0"/>
    <x v="0"/>
    <x v="0"/>
    <x v="0"/>
  </r>
  <r>
    <x v="0"/>
    <x v="11"/>
    <x v="1"/>
    <x v="12"/>
    <x v="3"/>
    <n v="36.799999999999997"/>
    <n v="32.96"/>
    <n v="69.759999999999991"/>
    <n v="10"/>
    <n v="0"/>
    <n v="0"/>
    <n v="0"/>
    <x v="0"/>
    <x v="0"/>
    <x v="0"/>
    <x v="0"/>
    <x v="0"/>
    <x v="0"/>
    <x v="0"/>
    <x v="0"/>
    <x v="0"/>
    <x v="0"/>
  </r>
  <r>
    <x v="0"/>
    <x v="11"/>
    <x v="1"/>
    <x v="13"/>
    <x v="3"/>
    <n v="0"/>
    <n v="0"/>
    <n v="0"/>
    <n v="0"/>
    <n v="0"/>
    <n v="0"/>
    <n v="0"/>
    <x v="0"/>
    <x v="0"/>
    <x v="0"/>
    <x v="0"/>
    <x v="0"/>
    <x v="0"/>
    <x v="0"/>
    <x v="0"/>
    <x v="0"/>
    <x v="0"/>
  </r>
  <r>
    <x v="0"/>
    <x v="11"/>
    <x v="1"/>
    <x v="83"/>
    <x v="3"/>
    <n v="0"/>
    <n v="0"/>
    <n v="0"/>
    <n v="0"/>
    <n v="17050"/>
    <n v="119350"/>
    <n v="0"/>
    <x v="0"/>
    <x v="0"/>
    <x v="0"/>
    <x v="0"/>
    <x v="0"/>
    <x v="0"/>
    <x v="0"/>
    <x v="0"/>
    <x v="0"/>
    <x v="0"/>
  </r>
  <r>
    <x v="0"/>
    <x v="11"/>
    <x v="1"/>
    <x v="14"/>
    <x v="3"/>
    <n v="592.69000000000005"/>
    <n v="969.71"/>
    <n v="1562.4"/>
    <n v="35"/>
    <n v="29977"/>
    <n v="209839"/>
    <n v="0.05"/>
    <x v="0"/>
    <x v="0"/>
    <x v="0"/>
    <x v="0"/>
    <x v="0"/>
    <x v="0"/>
    <x v="0"/>
    <x v="0"/>
    <x v="0"/>
    <x v="0"/>
  </r>
  <r>
    <x v="0"/>
    <x v="11"/>
    <x v="1"/>
    <x v="15"/>
    <x v="3"/>
    <n v="0"/>
    <n v="0"/>
    <n v="0"/>
    <n v="0"/>
    <n v="0"/>
    <n v="0"/>
    <n v="0"/>
    <x v="0"/>
    <x v="0"/>
    <x v="0"/>
    <x v="0"/>
    <x v="0"/>
    <x v="0"/>
    <x v="0"/>
    <x v="0"/>
    <x v="0"/>
    <x v="0"/>
  </r>
  <r>
    <x v="0"/>
    <x v="11"/>
    <x v="1"/>
    <x v="146"/>
    <x v="3"/>
    <n v="1565.1"/>
    <n v="624"/>
    <n v="2189.1"/>
    <n v="3"/>
    <e v="#N/A"/>
    <e v="#N/A"/>
    <n v="0"/>
    <x v="0"/>
    <x v="0"/>
    <x v="0"/>
    <x v="0"/>
    <x v="0"/>
    <x v="0"/>
    <x v="0"/>
    <x v="0"/>
    <x v="0"/>
    <x v="0"/>
  </r>
  <r>
    <x v="0"/>
    <x v="11"/>
    <x v="1"/>
    <x v="168"/>
    <x v="3"/>
    <n v="1010.8"/>
    <n v="1477.25"/>
    <n v="2488.0500000000002"/>
    <n v="59"/>
    <e v="#N/A"/>
    <e v="#N/A"/>
    <n v="0"/>
    <x v="0"/>
    <x v="0"/>
    <x v="0"/>
    <x v="0"/>
    <x v="0"/>
    <x v="0"/>
    <x v="0"/>
    <x v="0"/>
    <x v="0"/>
    <x v="0"/>
  </r>
  <r>
    <x v="0"/>
    <x v="11"/>
    <x v="1"/>
    <x v="174"/>
    <x v="3"/>
    <n v="0"/>
    <n v="0"/>
    <n v="0"/>
    <n v="0"/>
    <e v="#N/A"/>
    <e v="#N/A"/>
    <n v="0"/>
    <x v="0"/>
    <x v="0"/>
    <x v="0"/>
    <x v="0"/>
    <x v="0"/>
    <x v="0"/>
    <x v="0"/>
    <x v="0"/>
    <x v="0"/>
    <x v="0"/>
  </r>
  <r>
    <x v="0"/>
    <x v="11"/>
    <x v="2"/>
    <x v="16"/>
    <x v="3"/>
    <n v="8223.8700000000008"/>
    <n v="1769.43"/>
    <n v="9993.3000000000011"/>
    <n v="47"/>
    <n v="43400"/>
    <n v="303800"/>
    <n v="0.23"/>
    <x v="0"/>
    <x v="0"/>
    <x v="0"/>
    <x v="0"/>
    <x v="0"/>
    <x v="0"/>
    <x v="0"/>
    <x v="0"/>
    <x v="0"/>
    <x v="0"/>
  </r>
  <r>
    <x v="0"/>
    <x v="11"/>
    <x v="2"/>
    <x v="17"/>
    <x v="3"/>
    <n v="906.5"/>
    <n v="282.74"/>
    <n v="1189.24"/>
    <n v="10"/>
    <n v="39277"/>
    <n v="274939"/>
    <n v="0.03"/>
    <x v="0"/>
    <x v="0"/>
    <x v="0"/>
    <x v="0"/>
    <x v="0"/>
    <x v="0"/>
    <x v="0"/>
    <x v="0"/>
    <x v="0"/>
    <x v="0"/>
  </r>
  <r>
    <x v="0"/>
    <x v="11"/>
    <x v="2"/>
    <x v="18"/>
    <x v="3"/>
    <n v="7.2"/>
    <n v="187.85"/>
    <n v="195.04999999999998"/>
    <n v="5"/>
    <n v="0"/>
    <n v="0"/>
    <n v="0"/>
    <x v="0"/>
    <x v="0"/>
    <x v="0"/>
    <x v="0"/>
    <x v="0"/>
    <x v="0"/>
    <x v="0"/>
    <x v="0"/>
    <x v="0"/>
    <x v="0"/>
  </r>
  <r>
    <x v="0"/>
    <x v="11"/>
    <x v="2"/>
    <x v="180"/>
    <x v="3"/>
    <n v="734.2"/>
    <n v="608.42999999999995"/>
    <n v="1342.63"/>
    <n v="25"/>
    <e v="#N/A"/>
    <e v="#N/A"/>
    <n v="0"/>
    <x v="0"/>
    <x v="0"/>
    <x v="0"/>
    <x v="0"/>
    <x v="0"/>
    <x v="0"/>
    <x v="0"/>
    <x v="0"/>
    <x v="0"/>
    <x v="0"/>
  </r>
  <r>
    <x v="0"/>
    <x v="11"/>
    <x v="3"/>
    <x v="19"/>
    <x v="3"/>
    <n v="1900.3"/>
    <n v="1907.8"/>
    <n v="3808.1"/>
    <n v="10"/>
    <n v="31000"/>
    <n v="310000"/>
    <n v="0.12"/>
    <x v="0"/>
    <x v="0"/>
    <x v="0"/>
    <x v="0"/>
    <x v="0"/>
    <x v="0"/>
    <x v="0"/>
    <x v="0"/>
    <x v="0"/>
    <x v="0"/>
  </r>
  <r>
    <x v="0"/>
    <x v="11"/>
    <x v="3"/>
    <x v="20"/>
    <x v="3"/>
    <n v="27.76"/>
    <n v="136.44999999999999"/>
    <n v="164.20999999999998"/>
    <n v="4"/>
    <n v="0"/>
    <n v="0"/>
    <n v="0"/>
    <x v="0"/>
    <x v="0"/>
    <x v="0"/>
    <x v="0"/>
    <x v="0"/>
    <x v="0"/>
    <x v="0"/>
    <x v="0"/>
    <x v="0"/>
    <x v="0"/>
  </r>
  <r>
    <x v="0"/>
    <x v="11"/>
    <x v="3"/>
    <x v="21"/>
    <x v="3"/>
    <n v="660.52"/>
    <n v="5651.66"/>
    <n v="6312.18"/>
    <n v="25"/>
    <n v="62000"/>
    <n v="620000"/>
    <n v="0.1"/>
    <x v="0"/>
    <x v="0"/>
    <x v="0"/>
    <x v="0"/>
    <x v="0"/>
    <x v="0"/>
    <x v="0"/>
    <x v="0"/>
    <x v="0"/>
    <x v="0"/>
  </r>
  <r>
    <x v="0"/>
    <x v="11"/>
    <x v="3"/>
    <x v="147"/>
    <x v="3"/>
    <n v="0"/>
    <n v="0"/>
    <n v="0"/>
    <n v="0"/>
    <e v="#N/A"/>
    <e v="#N/A"/>
    <n v="0"/>
    <x v="0"/>
    <x v="0"/>
    <x v="0"/>
    <x v="0"/>
    <x v="0"/>
    <x v="0"/>
    <x v="0"/>
    <x v="0"/>
    <x v="0"/>
    <x v="0"/>
  </r>
  <r>
    <x v="0"/>
    <x v="11"/>
    <x v="3"/>
    <x v="181"/>
    <x v="3"/>
    <n v="40.200000000000003"/>
    <n v="396.06"/>
    <n v="436.26"/>
    <n v="9"/>
    <e v="#N/A"/>
    <e v="#N/A"/>
    <n v="0"/>
    <x v="0"/>
    <x v="0"/>
    <x v="0"/>
    <x v="0"/>
    <x v="0"/>
    <x v="0"/>
    <x v="0"/>
    <x v="0"/>
    <x v="0"/>
    <x v="0"/>
  </r>
  <r>
    <x v="0"/>
    <x v="11"/>
    <x v="4"/>
    <x v="23"/>
    <x v="3"/>
    <n v="0"/>
    <n v="0"/>
    <n v="0"/>
    <n v="0"/>
    <n v="12710"/>
    <n v="88970"/>
    <n v="0"/>
    <x v="0"/>
    <x v="0"/>
    <x v="0"/>
    <x v="0"/>
    <x v="0"/>
    <x v="0"/>
    <x v="0"/>
    <x v="0"/>
    <x v="0"/>
    <x v="0"/>
  </r>
  <r>
    <x v="0"/>
    <x v="11"/>
    <x v="4"/>
    <x v="24"/>
    <x v="3"/>
    <n v="0"/>
    <n v="0"/>
    <n v="0"/>
    <n v="0"/>
    <n v="11377"/>
    <n v="79639"/>
    <n v="0"/>
    <x v="0"/>
    <x v="0"/>
    <x v="0"/>
    <x v="0"/>
    <x v="0"/>
    <x v="0"/>
    <x v="0"/>
    <x v="0"/>
    <x v="0"/>
    <x v="0"/>
  </r>
  <r>
    <x v="0"/>
    <x v="11"/>
    <x v="4"/>
    <x v="154"/>
    <x v="3"/>
    <n v="0"/>
    <n v="0"/>
    <n v="0"/>
    <n v="0"/>
    <e v="#N/A"/>
    <e v="#N/A"/>
    <n v="0"/>
    <x v="0"/>
    <x v="0"/>
    <x v="0"/>
    <x v="0"/>
    <x v="0"/>
    <x v="0"/>
    <x v="0"/>
    <x v="0"/>
    <x v="0"/>
    <x v="0"/>
  </r>
  <r>
    <x v="0"/>
    <x v="11"/>
    <x v="4"/>
    <x v="155"/>
    <x v="3"/>
    <n v="0"/>
    <n v="33"/>
    <n v="33"/>
    <n v="1"/>
    <e v="#N/A"/>
    <e v="#N/A"/>
    <n v="0"/>
    <x v="0"/>
    <x v="0"/>
    <x v="0"/>
    <x v="0"/>
    <x v="0"/>
    <x v="0"/>
    <x v="0"/>
    <x v="0"/>
    <x v="0"/>
    <x v="0"/>
  </r>
  <r>
    <x v="0"/>
    <x v="11"/>
    <x v="4"/>
    <x v="120"/>
    <x v="3"/>
    <n v="0"/>
    <n v="0"/>
    <n v="0"/>
    <n v="0"/>
    <e v="#N/A"/>
    <e v="#N/A"/>
    <n v="0"/>
    <x v="0"/>
    <x v="0"/>
    <x v="0"/>
    <x v="0"/>
    <x v="0"/>
    <x v="0"/>
    <x v="0"/>
    <x v="0"/>
    <x v="0"/>
    <x v="0"/>
  </r>
  <r>
    <x v="0"/>
    <x v="11"/>
    <x v="4"/>
    <x v="148"/>
    <x v="3"/>
    <n v="0"/>
    <n v="0"/>
    <n v="0"/>
    <n v="0"/>
    <e v="#N/A"/>
    <e v="#N/A"/>
    <n v="0"/>
    <x v="0"/>
    <x v="0"/>
    <x v="0"/>
    <x v="0"/>
    <x v="0"/>
    <x v="0"/>
    <x v="0"/>
    <x v="0"/>
    <x v="0"/>
    <x v="0"/>
  </r>
  <r>
    <x v="0"/>
    <x v="11"/>
    <x v="4"/>
    <x v="136"/>
    <x v="3"/>
    <n v="0"/>
    <n v="0"/>
    <n v="0"/>
    <n v="0"/>
    <e v="#N/A"/>
    <e v="#N/A"/>
    <n v="0"/>
    <x v="0"/>
    <x v="0"/>
    <x v="0"/>
    <x v="0"/>
    <x v="0"/>
    <x v="0"/>
    <x v="0"/>
    <x v="0"/>
    <x v="0"/>
    <x v="0"/>
  </r>
  <r>
    <x v="0"/>
    <x v="11"/>
    <x v="4"/>
    <x v="156"/>
    <x v="3"/>
    <n v="0"/>
    <n v="0"/>
    <n v="0"/>
    <n v="0"/>
    <e v="#N/A"/>
    <e v="#N/A"/>
    <n v="0"/>
    <x v="0"/>
    <x v="0"/>
    <x v="0"/>
    <x v="0"/>
    <x v="0"/>
    <x v="0"/>
    <x v="0"/>
    <x v="0"/>
    <x v="0"/>
    <x v="0"/>
  </r>
  <r>
    <x v="0"/>
    <x v="11"/>
    <x v="4"/>
    <x v="157"/>
    <x v="3"/>
    <n v="0"/>
    <n v="0"/>
    <n v="0"/>
    <n v="0"/>
    <e v="#N/A"/>
    <e v="#N/A"/>
    <n v="0"/>
    <x v="0"/>
    <x v="0"/>
    <x v="0"/>
    <x v="0"/>
    <x v="0"/>
    <x v="0"/>
    <x v="0"/>
    <x v="0"/>
    <x v="0"/>
    <x v="0"/>
  </r>
  <r>
    <x v="0"/>
    <x v="11"/>
    <x v="4"/>
    <x v="158"/>
    <x v="3"/>
    <n v="0"/>
    <n v="0"/>
    <n v="0"/>
    <n v="0"/>
    <e v="#N/A"/>
    <e v="#N/A"/>
    <n v="0"/>
    <x v="0"/>
    <x v="0"/>
    <x v="0"/>
    <x v="0"/>
    <x v="0"/>
    <x v="0"/>
    <x v="0"/>
    <x v="0"/>
    <x v="0"/>
    <x v="0"/>
  </r>
  <r>
    <x v="0"/>
    <x v="11"/>
    <x v="4"/>
    <x v="159"/>
    <x v="3"/>
    <n v="0"/>
    <n v="0"/>
    <n v="0"/>
    <n v="0"/>
    <e v="#N/A"/>
    <e v="#N/A"/>
    <n v="0"/>
    <x v="0"/>
    <x v="0"/>
    <x v="0"/>
    <x v="0"/>
    <x v="0"/>
    <x v="0"/>
    <x v="0"/>
    <x v="0"/>
    <x v="0"/>
    <x v="0"/>
  </r>
  <r>
    <x v="0"/>
    <x v="11"/>
    <x v="4"/>
    <x v="160"/>
    <x v="3"/>
    <n v="0"/>
    <n v="0"/>
    <n v="0"/>
    <n v="0"/>
    <e v="#N/A"/>
    <e v="#N/A"/>
    <n v="0"/>
    <x v="0"/>
    <x v="0"/>
    <x v="0"/>
    <x v="0"/>
    <x v="0"/>
    <x v="0"/>
    <x v="0"/>
    <x v="0"/>
    <x v="0"/>
    <x v="0"/>
  </r>
  <r>
    <x v="0"/>
    <x v="11"/>
    <x v="4"/>
    <x v="169"/>
    <x v="3"/>
    <n v="0"/>
    <n v="0"/>
    <n v="0"/>
    <n v="0"/>
    <e v="#N/A"/>
    <e v="#N/A"/>
    <n v="0"/>
    <x v="0"/>
    <x v="0"/>
    <x v="0"/>
    <x v="0"/>
    <x v="0"/>
    <x v="0"/>
    <x v="0"/>
    <x v="0"/>
    <x v="0"/>
    <x v="0"/>
  </r>
  <r>
    <x v="0"/>
    <x v="11"/>
    <x v="4"/>
    <x v="175"/>
    <x v="3"/>
    <n v="8"/>
    <n v="32.04"/>
    <n v="40.04"/>
    <n v="1"/>
    <e v="#N/A"/>
    <e v="#N/A"/>
    <n v="0"/>
    <x v="0"/>
    <x v="0"/>
    <x v="0"/>
    <x v="0"/>
    <x v="0"/>
    <x v="0"/>
    <x v="0"/>
    <x v="0"/>
    <x v="0"/>
    <x v="0"/>
  </r>
  <r>
    <x v="0"/>
    <x v="11"/>
    <x v="5"/>
    <x v="25"/>
    <x v="3"/>
    <n v="187.01"/>
    <n v="844.54"/>
    <n v="1031.55"/>
    <n v="2"/>
    <n v="0"/>
    <n v="0"/>
    <n v="0"/>
    <x v="0"/>
    <x v="0"/>
    <x v="0"/>
    <x v="0"/>
    <x v="0"/>
    <x v="0"/>
    <x v="0"/>
    <x v="0"/>
    <x v="0"/>
    <x v="0"/>
  </r>
  <r>
    <x v="0"/>
    <x v="11"/>
    <x v="5"/>
    <x v="26"/>
    <x v="3"/>
    <n v="0"/>
    <n v="0"/>
    <n v="0"/>
    <n v="0"/>
    <n v="0"/>
    <n v="0"/>
    <n v="0"/>
    <x v="0"/>
    <x v="0"/>
    <x v="0"/>
    <x v="0"/>
    <x v="0"/>
    <x v="0"/>
    <x v="0"/>
    <x v="0"/>
    <x v="0"/>
    <x v="0"/>
  </r>
  <r>
    <x v="0"/>
    <x v="11"/>
    <x v="5"/>
    <x v="27"/>
    <x v="3"/>
    <n v="66.599999999999994"/>
    <n v="0"/>
    <n v="66.599999999999994"/>
    <n v="2"/>
    <n v="16523"/>
    <n v="165230"/>
    <n v="0"/>
    <x v="0"/>
    <x v="0"/>
    <x v="0"/>
    <x v="0"/>
    <x v="0"/>
    <x v="0"/>
    <x v="0"/>
    <x v="0"/>
    <x v="0"/>
    <x v="0"/>
  </r>
  <r>
    <x v="0"/>
    <x v="11"/>
    <x v="5"/>
    <x v="29"/>
    <x v="3"/>
    <n v="70.760000000000005"/>
    <n v="16.64"/>
    <n v="87.4"/>
    <n v="3"/>
    <n v="0"/>
    <n v="0"/>
    <n v="0"/>
    <x v="0"/>
    <x v="0"/>
    <x v="0"/>
    <x v="0"/>
    <x v="0"/>
    <x v="0"/>
    <x v="0"/>
    <x v="0"/>
    <x v="0"/>
    <x v="0"/>
  </r>
  <r>
    <x v="0"/>
    <x v="11"/>
    <x v="6"/>
    <x v="30"/>
    <x v="3"/>
    <n v="11779.61"/>
    <n v="22056"/>
    <n v="33835.61"/>
    <n v="94"/>
    <n v="0"/>
    <n v="0"/>
    <n v="0"/>
    <x v="0"/>
    <x v="0"/>
    <x v="0"/>
    <x v="0"/>
    <x v="0"/>
    <x v="0"/>
    <x v="0"/>
    <x v="0"/>
    <x v="0"/>
    <x v="0"/>
  </r>
  <r>
    <x v="0"/>
    <x v="11"/>
    <x v="6"/>
    <x v="31"/>
    <x v="3"/>
    <n v="35823.53"/>
    <n v="42480.47"/>
    <n v="78304"/>
    <n v="204"/>
    <n v="34100"/>
    <n v="238700"/>
    <n v="2.2999999999999998"/>
    <x v="0"/>
    <x v="0"/>
    <x v="0"/>
    <x v="0"/>
    <x v="0"/>
    <x v="0"/>
    <x v="0"/>
    <x v="0"/>
    <x v="0"/>
    <x v="0"/>
  </r>
  <r>
    <x v="0"/>
    <x v="11"/>
    <x v="6"/>
    <x v="32"/>
    <x v="3"/>
    <n v="29668.48"/>
    <n v="32277.39"/>
    <n v="61945.869999999995"/>
    <n v="253"/>
    <n v="17577"/>
    <n v="123039"/>
    <n v="3.52"/>
    <x v="0"/>
    <x v="0"/>
    <x v="0"/>
    <x v="0"/>
    <x v="0"/>
    <x v="0"/>
    <x v="0"/>
    <x v="0"/>
    <x v="0"/>
    <x v="0"/>
  </r>
  <r>
    <x v="0"/>
    <x v="11"/>
    <x v="6"/>
    <x v="33"/>
    <x v="3"/>
    <n v="8553.75"/>
    <n v="12713.01"/>
    <n v="21266.760000000002"/>
    <n v="55"/>
    <n v="0"/>
    <n v="0"/>
    <n v="0"/>
    <x v="0"/>
    <x v="0"/>
    <x v="0"/>
    <x v="0"/>
    <x v="0"/>
    <x v="0"/>
    <x v="0"/>
    <x v="0"/>
    <x v="0"/>
    <x v="0"/>
  </r>
  <r>
    <x v="0"/>
    <x v="11"/>
    <x v="6"/>
    <x v="140"/>
    <x v="3"/>
    <n v="4433.5"/>
    <n v="824"/>
    <n v="5257.5"/>
    <n v="12"/>
    <e v="#N/A"/>
    <e v="#N/A"/>
    <n v="0"/>
    <x v="0"/>
    <x v="0"/>
    <x v="0"/>
    <x v="0"/>
    <x v="0"/>
    <x v="0"/>
    <x v="0"/>
    <x v="0"/>
    <x v="0"/>
    <x v="0"/>
  </r>
  <r>
    <x v="0"/>
    <x v="11"/>
    <x v="7"/>
    <x v="34"/>
    <x v="3"/>
    <n v="0"/>
    <n v="0"/>
    <n v="0"/>
    <n v="0"/>
    <n v="67177"/>
    <n v="470239"/>
    <n v="0"/>
    <x v="0"/>
    <x v="0"/>
    <x v="0"/>
    <x v="0"/>
    <x v="0"/>
    <x v="0"/>
    <x v="0"/>
    <x v="0"/>
    <x v="0"/>
    <x v="0"/>
  </r>
  <r>
    <x v="0"/>
    <x v="11"/>
    <x v="8"/>
    <x v="35"/>
    <x v="3"/>
    <n v="1448.39"/>
    <n v="809.03"/>
    <n v="2257.42"/>
    <n v="20"/>
    <n v="0"/>
    <n v="0"/>
    <n v="0"/>
    <x v="0"/>
    <x v="0"/>
    <x v="0"/>
    <x v="0"/>
    <x v="0"/>
    <x v="0"/>
    <x v="0"/>
    <x v="0"/>
    <x v="0"/>
    <x v="0"/>
  </r>
  <r>
    <x v="0"/>
    <x v="11"/>
    <x v="8"/>
    <x v="36"/>
    <x v="3"/>
    <n v="1538.56"/>
    <n v="1686.74"/>
    <n v="3225.3"/>
    <n v="44"/>
    <n v="0"/>
    <n v="0"/>
    <n v="0"/>
    <x v="0"/>
    <x v="0"/>
    <x v="0"/>
    <x v="0"/>
    <x v="0"/>
    <x v="0"/>
    <x v="0"/>
    <x v="0"/>
    <x v="0"/>
    <x v="0"/>
  </r>
  <r>
    <x v="0"/>
    <x v="11"/>
    <x v="8"/>
    <x v="161"/>
    <x v="3"/>
    <n v="3876.49"/>
    <n v="3558.56"/>
    <n v="7435.0499999999993"/>
    <n v="117"/>
    <e v="#N/A"/>
    <e v="#N/A"/>
    <n v="0"/>
    <x v="0"/>
    <x v="0"/>
    <x v="0"/>
    <x v="0"/>
    <x v="0"/>
    <x v="0"/>
    <x v="0"/>
    <x v="0"/>
    <x v="0"/>
    <x v="0"/>
  </r>
  <r>
    <x v="0"/>
    <x v="11"/>
    <x v="9"/>
    <x v="37"/>
    <x v="3"/>
    <n v="14333.62"/>
    <n v="3186.12"/>
    <n v="17519.740000000002"/>
    <n v="34"/>
    <n v="32023"/>
    <n v="224161"/>
    <n v="0.55000000000000004"/>
    <x v="0"/>
    <x v="0"/>
    <x v="0"/>
    <x v="0"/>
    <x v="0"/>
    <x v="0"/>
    <x v="0"/>
    <x v="0"/>
    <x v="0"/>
    <x v="0"/>
  </r>
  <r>
    <x v="0"/>
    <x v="11"/>
    <x v="9"/>
    <x v="38"/>
    <x v="3"/>
    <n v="0"/>
    <n v="0"/>
    <n v="0"/>
    <n v="0"/>
    <n v="0"/>
    <n v="0"/>
    <n v="0"/>
    <x v="0"/>
    <x v="0"/>
    <x v="0"/>
    <x v="0"/>
    <x v="0"/>
    <x v="0"/>
    <x v="0"/>
    <x v="0"/>
    <x v="0"/>
    <x v="0"/>
  </r>
  <r>
    <x v="0"/>
    <x v="11"/>
    <x v="9"/>
    <x v="39"/>
    <x v="3"/>
    <n v="10294.530000000001"/>
    <n v="11224.22"/>
    <n v="21518.75"/>
    <n v="45"/>
    <n v="18352"/>
    <n v="128464"/>
    <n v="1.17"/>
    <x v="0"/>
    <x v="0"/>
    <x v="0"/>
    <x v="0"/>
    <x v="0"/>
    <x v="0"/>
    <x v="0"/>
    <x v="0"/>
    <x v="0"/>
    <x v="0"/>
  </r>
  <r>
    <x v="0"/>
    <x v="11"/>
    <x v="9"/>
    <x v="40"/>
    <x v="3"/>
    <n v="8154.94"/>
    <n v="2978.53"/>
    <n v="11133.47"/>
    <n v="18"/>
    <n v="28923"/>
    <n v="202461"/>
    <n v="0.38"/>
    <x v="0"/>
    <x v="0"/>
    <x v="0"/>
    <x v="0"/>
    <x v="0"/>
    <x v="0"/>
    <x v="0"/>
    <x v="0"/>
    <x v="0"/>
    <x v="0"/>
  </r>
  <r>
    <x v="0"/>
    <x v="11"/>
    <x v="9"/>
    <x v="41"/>
    <x v="3"/>
    <n v="4316"/>
    <n v="1138.8"/>
    <n v="5454.8"/>
    <n v="9"/>
    <n v="0"/>
    <n v="0"/>
    <n v="0"/>
    <x v="0"/>
    <x v="0"/>
    <x v="0"/>
    <x v="0"/>
    <x v="0"/>
    <x v="0"/>
    <x v="0"/>
    <x v="0"/>
    <x v="0"/>
    <x v="0"/>
  </r>
  <r>
    <x v="0"/>
    <x v="11"/>
    <x v="10"/>
    <x v="42"/>
    <x v="3"/>
    <n v="688.68"/>
    <n v="179.5"/>
    <n v="868.18"/>
    <n v="10"/>
    <n v="0"/>
    <n v="0"/>
    <n v="0"/>
    <x v="0"/>
    <x v="0"/>
    <x v="0"/>
    <x v="0"/>
    <x v="0"/>
    <x v="0"/>
    <x v="0"/>
    <x v="0"/>
    <x v="0"/>
    <x v="0"/>
  </r>
  <r>
    <x v="0"/>
    <x v="11"/>
    <x v="10"/>
    <x v="43"/>
    <x v="3"/>
    <n v="3140.34"/>
    <n v="1476.82"/>
    <n v="4617.16"/>
    <n v="20"/>
    <n v="0"/>
    <n v="0"/>
    <n v="0"/>
    <x v="0"/>
    <x v="0"/>
    <x v="0"/>
    <x v="0"/>
    <x v="0"/>
    <x v="0"/>
    <x v="0"/>
    <x v="0"/>
    <x v="0"/>
    <x v="0"/>
  </r>
  <r>
    <x v="0"/>
    <x v="11"/>
    <x v="10"/>
    <x v="44"/>
    <x v="3"/>
    <n v="3959.73"/>
    <n v="1960.68"/>
    <n v="5920.41"/>
    <n v="33"/>
    <n v="23777"/>
    <n v="237770"/>
    <n v="0.25"/>
    <x v="0"/>
    <x v="0"/>
    <x v="0"/>
    <x v="0"/>
    <x v="0"/>
    <x v="0"/>
    <x v="0"/>
    <x v="0"/>
    <x v="0"/>
    <x v="0"/>
  </r>
  <r>
    <x v="0"/>
    <x v="11"/>
    <x v="10"/>
    <x v="45"/>
    <x v="3"/>
    <n v="952.81"/>
    <n v="619.15"/>
    <n v="1571.96"/>
    <n v="17"/>
    <n v="0"/>
    <n v="0"/>
    <n v="0"/>
    <x v="0"/>
    <x v="0"/>
    <x v="0"/>
    <x v="0"/>
    <x v="0"/>
    <x v="0"/>
    <x v="0"/>
    <x v="0"/>
    <x v="0"/>
    <x v="0"/>
  </r>
  <r>
    <x v="0"/>
    <x v="11"/>
    <x v="10"/>
    <x v="46"/>
    <x v="3"/>
    <n v="388.16"/>
    <n v="334.19"/>
    <n v="722.35"/>
    <n v="9"/>
    <n v="0"/>
    <n v="0"/>
    <n v="0"/>
    <x v="0"/>
    <x v="0"/>
    <x v="0"/>
    <x v="0"/>
    <x v="0"/>
    <x v="0"/>
    <x v="0"/>
    <x v="0"/>
    <x v="0"/>
    <x v="0"/>
  </r>
  <r>
    <x v="0"/>
    <x v="11"/>
    <x v="10"/>
    <x v="47"/>
    <x v="3"/>
    <n v="0"/>
    <n v="0"/>
    <n v="0"/>
    <n v="0"/>
    <n v="0"/>
    <n v="0"/>
    <n v="0"/>
    <x v="0"/>
    <x v="0"/>
    <x v="0"/>
    <x v="0"/>
    <x v="0"/>
    <x v="0"/>
    <x v="0"/>
    <x v="0"/>
    <x v="0"/>
    <x v="0"/>
  </r>
  <r>
    <x v="0"/>
    <x v="11"/>
    <x v="10"/>
    <x v="48"/>
    <x v="3"/>
    <n v="632.70000000000005"/>
    <n v="0"/>
    <n v="632.70000000000005"/>
    <n v="2"/>
    <n v="33077"/>
    <n v="330770"/>
    <n v="0.02"/>
    <x v="0"/>
    <x v="0"/>
    <x v="0"/>
    <x v="0"/>
    <x v="0"/>
    <x v="0"/>
    <x v="0"/>
    <x v="0"/>
    <x v="0"/>
    <x v="0"/>
  </r>
  <r>
    <x v="0"/>
    <x v="11"/>
    <x v="10"/>
    <x v="49"/>
    <x v="3"/>
    <n v="373.8"/>
    <n v="528"/>
    <n v="901.8"/>
    <n v="8"/>
    <n v="67177"/>
    <n v="671770"/>
    <n v="0.01"/>
    <x v="0"/>
    <x v="0"/>
    <x v="0"/>
    <x v="0"/>
    <x v="0"/>
    <x v="0"/>
    <x v="0"/>
    <x v="0"/>
    <x v="0"/>
    <x v="0"/>
  </r>
  <r>
    <x v="0"/>
    <x v="11"/>
    <x v="10"/>
    <x v="50"/>
    <x v="3"/>
    <n v="0"/>
    <n v="0"/>
    <n v="0"/>
    <n v="0"/>
    <n v="36177"/>
    <n v="361770"/>
    <n v="0"/>
    <x v="0"/>
    <x v="0"/>
    <x v="0"/>
    <x v="0"/>
    <x v="0"/>
    <x v="0"/>
    <x v="0"/>
    <x v="0"/>
    <x v="0"/>
    <x v="0"/>
  </r>
  <r>
    <x v="0"/>
    <x v="11"/>
    <x v="11"/>
    <x v="52"/>
    <x v="3"/>
    <n v="93.52"/>
    <n v="342.16"/>
    <n v="435.68"/>
    <n v="8"/>
    <n v="0"/>
    <n v="0"/>
    <n v="0"/>
    <x v="0"/>
    <x v="0"/>
    <x v="0"/>
    <x v="0"/>
    <x v="0"/>
    <x v="0"/>
    <x v="0"/>
    <x v="0"/>
    <x v="0"/>
    <x v="0"/>
  </r>
  <r>
    <x v="0"/>
    <x v="11"/>
    <x v="12"/>
    <x v="53"/>
    <x v="3"/>
    <n v="317.92"/>
    <n v="4165.6400000000003"/>
    <n v="4483.5600000000004"/>
    <n v="5"/>
    <n v="0"/>
    <n v="0"/>
    <n v="0"/>
    <x v="0"/>
    <x v="0"/>
    <x v="0"/>
    <x v="0"/>
    <x v="0"/>
    <x v="0"/>
    <x v="0"/>
    <x v="0"/>
    <x v="0"/>
    <x v="0"/>
  </r>
  <r>
    <x v="0"/>
    <x v="11"/>
    <x v="12"/>
    <x v="55"/>
    <x v="3"/>
    <n v="566.24"/>
    <n v="7381.66"/>
    <n v="7947.9"/>
    <n v="8"/>
    <n v="0"/>
    <n v="0"/>
    <n v="0"/>
    <x v="0"/>
    <x v="0"/>
    <x v="0"/>
    <x v="0"/>
    <x v="0"/>
    <x v="0"/>
    <x v="0"/>
    <x v="0"/>
    <x v="0"/>
    <x v="0"/>
  </r>
  <r>
    <x v="0"/>
    <x v="11"/>
    <x v="12"/>
    <x v="170"/>
    <x v="3"/>
    <n v="35.21"/>
    <n v="895.29"/>
    <n v="930.5"/>
    <n v="3"/>
    <e v="#N/A"/>
    <e v="#N/A"/>
    <n v="0"/>
    <x v="0"/>
    <x v="0"/>
    <x v="0"/>
    <x v="0"/>
    <x v="0"/>
    <x v="0"/>
    <x v="0"/>
    <x v="0"/>
    <x v="0"/>
    <x v="0"/>
  </r>
  <r>
    <x v="0"/>
    <x v="11"/>
    <x v="13"/>
    <x v="56"/>
    <x v="3"/>
    <n v="0"/>
    <n v="0"/>
    <n v="0"/>
    <n v="0"/>
    <n v="0"/>
    <n v="0"/>
    <n v="0"/>
    <x v="0"/>
    <x v="0"/>
    <x v="0"/>
    <x v="0"/>
    <x v="0"/>
    <x v="0"/>
    <x v="0"/>
    <x v="0"/>
    <x v="0"/>
    <x v="0"/>
  </r>
  <r>
    <x v="0"/>
    <x v="11"/>
    <x v="13"/>
    <x v="57"/>
    <x v="3"/>
    <n v="579"/>
    <n v="468"/>
    <n v="1047"/>
    <n v="10"/>
    <n v="24273"/>
    <n v="242730"/>
    <n v="0.04"/>
    <x v="0"/>
    <x v="0"/>
    <x v="0"/>
    <x v="0"/>
    <x v="0"/>
    <x v="0"/>
    <x v="0"/>
    <x v="0"/>
    <x v="0"/>
    <x v="0"/>
  </r>
  <r>
    <x v="0"/>
    <x v="11"/>
    <x v="13"/>
    <x v="58"/>
    <x v="3"/>
    <n v="781.56"/>
    <n v="3223.04"/>
    <n v="4004.6"/>
    <n v="36"/>
    <n v="0"/>
    <n v="0"/>
    <n v="0"/>
    <x v="0"/>
    <x v="0"/>
    <x v="0"/>
    <x v="0"/>
    <x v="0"/>
    <x v="0"/>
    <x v="0"/>
    <x v="0"/>
    <x v="0"/>
    <x v="0"/>
  </r>
  <r>
    <x v="0"/>
    <x v="11"/>
    <x v="13"/>
    <x v="162"/>
    <x v="3"/>
    <n v="0"/>
    <n v="807.3"/>
    <n v="807.3"/>
    <n v="2"/>
    <e v="#N/A"/>
    <e v="#N/A"/>
    <n v="0"/>
    <x v="0"/>
    <x v="0"/>
    <x v="0"/>
    <x v="0"/>
    <x v="0"/>
    <x v="0"/>
    <x v="0"/>
    <x v="0"/>
    <x v="0"/>
    <x v="0"/>
  </r>
  <r>
    <x v="0"/>
    <x v="11"/>
    <x v="34"/>
    <x v="129"/>
    <x v="3"/>
    <n v="0"/>
    <n v="0"/>
    <n v="0"/>
    <n v="0"/>
    <e v="#N/A"/>
    <e v="#N/A"/>
    <n v="0"/>
    <x v="0"/>
    <x v="0"/>
    <x v="0"/>
    <x v="0"/>
    <x v="0"/>
    <x v="0"/>
    <x v="0"/>
    <x v="0"/>
    <x v="0"/>
    <x v="0"/>
  </r>
  <r>
    <x v="0"/>
    <x v="11"/>
    <x v="14"/>
    <x v="130"/>
    <x v="3"/>
    <n v="126.93"/>
    <n v="11375.79"/>
    <n v="11502.720000000001"/>
    <n v="48"/>
    <e v="#N/A"/>
    <e v="#N/A"/>
    <n v="0"/>
    <x v="0"/>
    <x v="0"/>
    <x v="0"/>
    <x v="0"/>
    <x v="0"/>
    <x v="0"/>
    <x v="0"/>
    <x v="0"/>
    <x v="0"/>
    <x v="0"/>
  </r>
  <r>
    <x v="0"/>
    <x v="11"/>
    <x v="15"/>
    <x v="163"/>
    <x v="3"/>
    <n v="0"/>
    <n v="0"/>
    <n v="0"/>
    <n v="0"/>
    <e v="#N/A"/>
    <e v="#N/A"/>
    <n v="0"/>
    <x v="0"/>
    <x v="0"/>
    <x v="0"/>
    <x v="0"/>
    <x v="0"/>
    <x v="0"/>
    <x v="0"/>
    <x v="0"/>
    <x v="0"/>
    <x v="0"/>
  </r>
  <r>
    <x v="0"/>
    <x v="11"/>
    <x v="16"/>
    <x v="61"/>
    <x v="3"/>
    <n v="104.5"/>
    <n v="287.2"/>
    <n v="391.7"/>
    <n v="3"/>
    <n v="0"/>
    <n v="0"/>
    <n v="0"/>
    <x v="0"/>
    <x v="0"/>
    <x v="0"/>
    <x v="0"/>
    <x v="0"/>
    <x v="0"/>
    <x v="0"/>
    <x v="0"/>
    <x v="0"/>
    <x v="0"/>
  </r>
  <r>
    <x v="0"/>
    <x v="11"/>
    <x v="17"/>
    <x v="62"/>
    <x v="3"/>
    <n v="223.57"/>
    <n v="72.069999999999993"/>
    <n v="295.64"/>
    <n v="30"/>
    <n v="0"/>
    <n v="0"/>
    <n v="0"/>
    <x v="0"/>
    <x v="0"/>
    <x v="0"/>
    <x v="0"/>
    <x v="0"/>
    <x v="0"/>
    <x v="0"/>
    <x v="0"/>
    <x v="0"/>
    <x v="0"/>
  </r>
  <r>
    <x v="0"/>
    <x v="11"/>
    <x v="17"/>
    <x v="63"/>
    <x v="3"/>
    <n v="342"/>
    <n v="461.89"/>
    <n v="803.89"/>
    <n v="8"/>
    <n v="0"/>
    <n v="0"/>
    <n v="0"/>
    <x v="0"/>
    <x v="0"/>
    <x v="0"/>
    <x v="0"/>
    <x v="0"/>
    <x v="0"/>
    <x v="0"/>
    <x v="0"/>
    <x v="0"/>
    <x v="0"/>
  </r>
  <r>
    <x v="0"/>
    <x v="11"/>
    <x v="18"/>
    <x v="64"/>
    <x v="3"/>
    <n v="474.25"/>
    <n v="1269.57"/>
    <n v="1743.82"/>
    <n v="38"/>
    <n v="22723"/>
    <n v="159061"/>
    <n v="0.08"/>
    <x v="0"/>
    <x v="0"/>
    <x v="0"/>
    <x v="0"/>
    <x v="0"/>
    <x v="0"/>
    <x v="0"/>
    <x v="0"/>
    <x v="0"/>
    <x v="0"/>
  </r>
  <r>
    <x v="0"/>
    <x v="11"/>
    <x v="18"/>
    <x v="65"/>
    <x v="3"/>
    <n v="9.8800000000000008"/>
    <n v="39.520000000000003"/>
    <n v="49.400000000000006"/>
    <n v="1"/>
    <n v="0"/>
    <n v="0"/>
    <n v="0"/>
    <x v="0"/>
    <x v="0"/>
    <x v="0"/>
    <x v="0"/>
    <x v="0"/>
    <x v="0"/>
    <x v="0"/>
    <x v="0"/>
    <x v="0"/>
    <x v="0"/>
  </r>
  <r>
    <x v="0"/>
    <x v="11"/>
    <x v="18"/>
    <x v="164"/>
    <x v="3"/>
    <n v="606.54"/>
    <n v="1131.8599999999999"/>
    <n v="1738.3999999999999"/>
    <n v="31"/>
    <e v="#N/A"/>
    <e v="#N/A"/>
    <n v="0"/>
    <x v="0"/>
    <x v="0"/>
    <x v="0"/>
    <x v="0"/>
    <x v="0"/>
    <x v="0"/>
    <x v="0"/>
    <x v="0"/>
    <x v="0"/>
    <x v="0"/>
  </r>
  <r>
    <x v="0"/>
    <x v="11"/>
    <x v="19"/>
    <x v="66"/>
    <x v="3"/>
    <n v="70.569999999999993"/>
    <n v="230.29"/>
    <n v="300.86"/>
    <n v="8"/>
    <n v="0"/>
    <n v="0"/>
    <n v="0"/>
    <x v="0"/>
    <x v="0"/>
    <x v="0"/>
    <x v="0"/>
    <x v="0"/>
    <x v="0"/>
    <x v="0"/>
    <x v="0"/>
    <x v="0"/>
    <x v="0"/>
  </r>
  <r>
    <x v="0"/>
    <x v="11"/>
    <x v="20"/>
    <x v="67"/>
    <x v="3"/>
    <n v="55295.63"/>
    <n v="14852.97"/>
    <n v="70148.599999999991"/>
    <n v="41"/>
    <n v="0"/>
    <n v="0"/>
    <n v="0"/>
    <x v="0"/>
    <x v="0"/>
    <x v="0"/>
    <x v="0"/>
    <x v="0"/>
    <x v="0"/>
    <x v="0"/>
    <x v="0"/>
    <x v="0"/>
    <x v="0"/>
  </r>
  <r>
    <x v="0"/>
    <x v="11"/>
    <x v="20"/>
    <x v="68"/>
    <x v="3"/>
    <n v="91627.59"/>
    <n v="27052.33"/>
    <n v="118679.92"/>
    <n v="65"/>
    <n v="0"/>
    <n v="0"/>
    <n v="0"/>
    <x v="0"/>
    <x v="0"/>
    <x v="0"/>
    <x v="0"/>
    <x v="0"/>
    <x v="0"/>
    <x v="0"/>
    <x v="0"/>
    <x v="0"/>
    <x v="0"/>
  </r>
  <r>
    <x v="0"/>
    <x v="11"/>
    <x v="21"/>
    <x v="70"/>
    <x v="3"/>
    <n v="5564.2"/>
    <n v="2011.54"/>
    <n v="7575.74"/>
    <n v="38"/>
    <n v="62000"/>
    <n v="620000"/>
    <n v="0.12"/>
    <x v="0"/>
    <x v="0"/>
    <x v="0"/>
    <x v="0"/>
    <x v="0"/>
    <x v="0"/>
    <x v="0"/>
    <x v="0"/>
    <x v="0"/>
    <x v="0"/>
  </r>
  <r>
    <x v="0"/>
    <x v="11"/>
    <x v="21"/>
    <x v="71"/>
    <x v="3"/>
    <n v="5558.21"/>
    <n v="1789.35"/>
    <n v="7347.5599999999995"/>
    <n v="43"/>
    <n v="50623"/>
    <n v="506230"/>
    <n v="0.15"/>
    <x v="0"/>
    <x v="0"/>
    <x v="0"/>
    <x v="0"/>
    <x v="0"/>
    <x v="0"/>
    <x v="0"/>
    <x v="0"/>
    <x v="0"/>
    <x v="0"/>
  </r>
  <r>
    <x v="0"/>
    <x v="11"/>
    <x v="21"/>
    <x v="72"/>
    <x v="3"/>
    <n v="322.8"/>
    <n v="613.79999999999995"/>
    <n v="936.59999999999991"/>
    <n v="6"/>
    <n v="29977"/>
    <n v="299770"/>
    <n v="0.03"/>
    <x v="0"/>
    <x v="0"/>
    <x v="0"/>
    <x v="0"/>
    <x v="0"/>
    <x v="0"/>
    <x v="0"/>
    <x v="0"/>
    <x v="0"/>
    <x v="0"/>
  </r>
  <r>
    <x v="0"/>
    <x v="11"/>
    <x v="21"/>
    <x v="73"/>
    <x v="3"/>
    <n v="3034.41"/>
    <n v="3812.81"/>
    <n v="6847.2199999999993"/>
    <n v="41"/>
    <n v="27900"/>
    <n v="279000"/>
    <n v="0.25"/>
    <x v="0"/>
    <x v="0"/>
    <x v="0"/>
    <x v="0"/>
    <x v="0"/>
    <x v="0"/>
    <x v="0"/>
    <x v="0"/>
    <x v="0"/>
    <x v="0"/>
  </r>
  <r>
    <x v="0"/>
    <x v="11"/>
    <x v="21"/>
    <x v="137"/>
    <x v="3"/>
    <n v="4740.8500000000004"/>
    <n v="4732.8900000000003"/>
    <n v="9473.7400000000016"/>
    <n v="44"/>
    <e v="#N/A"/>
    <e v="#N/A"/>
    <n v="0"/>
    <x v="0"/>
    <x v="0"/>
    <x v="0"/>
    <x v="0"/>
    <x v="0"/>
    <x v="0"/>
    <x v="0"/>
    <x v="0"/>
    <x v="0"/>
    <x v="0"/>
  </r>
  <r>
    <x v="0"/>
    <x v="11"/>
    <x v="21"/>
    <x v="137"/>
    <x v="3"/>
    <n v="0"/>
    <n v="0"/>
    <n v="0"/>
    <n v="0"/>
    <e v="#N/A"/>
    <e v="#N/A"/>
    <n v="0"/>
    <x v="0"/>
    <x v="0"/>
    <x v="0"/>
    <x v="0"/>
    <x v="0"/>
    <x v="0"/>
    <x v="0"/>
    <x v="0"/>
    <x v="0"/>
    <x v="0"/>
  </r>
  <r>
    <x v="0"/>
    <x v="11"/>
    <x v="21"/>
    <x v="142"/>
    <x v="3"/>
    <n v="171"/>
    <n v="234.6"/>
    <n v="405.6"/>
    <n v="2"/>
    <e v="#N/A"/>
    <e v="#N/A"/>
    <n v="0"/>
    <x v="0"/>
    <x v="0"/>
    <x v="0"/>
    <x v="0"/>
    <x v="0"/>
    <x v="0"/>
    <x v="0"/>
    <x v="0"/>
    <x v="0"/>
    <x v="0"/>
  </r>
  <r>
    <x v="0"/>
    <x v="11"/>
    <x v="22"/>
    <x v="74"/>
    <x v="3"/>
    <n v="2610.79"/>
    <n v="523.37"/>
    <n v="3134.16"/>
    <n v="18"/>
    <n v="13423"/>
    <n v="134230"/>
    <n v="0.23"/>
    <x v="0"/>
    <x v="0"/>
    <x v="0"/>
    <x v="0"/>
    <x v="0"/>
    <x v="0"/>
    <x v="0"/>
    <x v="0"/>
    <x v="0"/>
    <x v="0"/>
  </r>
  <r>
    <x v="0"/>
    <x v="11"/>
    <x v="22"/>
    <x v="75"/>
    <x v="3"/>
    <n v="2209.84"/>
    <n v="1478.01"/>
    <n v="3687.8500000000004"/>
    <n v="18"/>
    <n v="14477"/>
    <n v="144770"/>
    <n v="0.25"/>
    <x v="0"/>
    <x v="0"/>
    <x v="0"/>
    <x v="0"/>
    <x v="0"/>
    <x v="0"/>
    <x v="0"/>
    <x v="0"/>
    <x v="0"/>
    <x v="0"/>
  </r>
  <r>
    <x v="0"/>
    <x v="11"/>
    <x v="22"/>
    <x v="121"/>
    <x v="3"/>
    <n v="1298.6199999999999"/>
    <n v="519.62"/>
    <n v="1818.2399999999998"/>
    <n v="10"/>
    <e v="#N/A"/>
    <e v="#N/A"/>
    <n v="0"/>
    <x v="0"/>
    <x v="0"/>
    <x v="0"/>
    <x v="0"/>
    <x v="0"/>
    <x v="0"/>
    <x v="0"/>
    <x v="0"/>
    <x v="0"/>
    <x v="0"/>
  </r>
  <r>
    <x v="0"/>
    <x v="11"/>
    <x v="23"/>
    <x v="77"/>
    <x v="3"/>
    <n v="0"/>
    <n v="0"/>
    <n v="0"/>
    <n v="0"/>
    <n v="0"/>
    <n v="0"/>
    <n v="0"/>
    <x v="0"/>
    <x v="0"/>
    <x v="0"/>
    <x v="0"/>
    <x v="0"/>
    <x v="0"/>
    <x v="0"/>
    <x v="0"/>
    <x v="0"/>
    <x v="0"/>
  </r>
  <r>
    <x v="0"/>
    <x v="11"/>
    <x v="24"/>
    <x v="78"/>
    <x v="3"/>
    <n v="6352.76"/>
    <n v="4618.92"/>
    <n v="10971.68"/>
    <n v="266"/>
    <n v="20677"/>
    <n v="144739"/>
    <n v="0.53"/>
    <x v="0"/>
    <x v="0"/>
    <x v="0"/>
    <x v="0"/>
    <x v="0"/>
    <x v="0"/>
    <x v="0"/>
    <x v="0"/>
    <x v="0"/>
    <x v="0"/>
  </r>
  <r>
    <x v="0"/>
    <x v="11"/>
    <x v="24"/>
    <x v="79"/>
    <x v="3"/>
    <n v="108.9"/>
    <n v="137.11000000000001"/>
    <n v="246.01000000000002"/>
    <n v="4"/>
    <n v="20150"/>
    <n v="141050"/>
    <n v="0.01"/>
    <x v="0"/>
    <x v="0"/>
    <x v="0"/>
    <x v="0"/>
    <x v="0"/>
    <x v="0"/>
    <x v="0"/>
    <x v="0"/>
    <x v="0"/>
    <x v="0"/>
  </r>
  <r>
    <x v="0"/>
    <x v="11"/>
    <x v="24"/>
    <x v="81"/>
    <x v="3"/>
    <n v="0"/>
    <n v="0"/>
    <n v="0"/>
    <n v="0"/>
    <n v="18600"/>
    <n v="130200"/>
    <n v="0"/>
    <x v="0"/>
    <x v="0"/>
    <x v="0"/>
    <x v="0"/>
    <x v="0"/>
    <x v="0"/>
    <x v="0"/>
    <x v="0"/>
    <x v="0"/>
    <x v="0"/>
  </r>
  <r>
    <x v="0"/>
    <x v="11"/>
    <x v="24"/>
    <x v="82"/>
    <x v="3"/>
    <n v="7226.53"/>
    <n v="6081.04"/>
    <n v="13307.57"/>
    <n v="332"/>
    <n v="18600"/>
    <n v="130200"/>
    <n v="0.72"/>
    <x v="0"/>
    <x v="0"/>
    <x v="0"/>
    <x v="0"/>
    <x v="0"/>
    <x v="0"/>
    <x v="0"/>
    <x v="0"/>
    <x v="0"/>
    <x v="0"/>
  </r>
  <r>
    <x v="0"/>
    <x v="11"/>
    <x v="24"/>
    <x v="122"/>
    <x v="3"/>
    <n v="316.89999999999998"/>
    <n v="701.05"/>
    <n v="1017.9499999999999"/>
    <n v="22"/>
    <e v="#N/A"/>
    <e v="#N/A"/>
    <n v="0"/>
    <x v="0"/>
    <x v="0"/>
    <x v="0"/>
    <x v="0"/>
    <x v="0"/>
    <x v="0"/>
    <x v="0"/>
    <x v="0"/>
    <x v="0"/>
    <x v="0"/>
  </r>
  <r>
    <x v="0"/>
    <x v="11"/>
    <x v="24"/>
    <x v="10"/>
    <x v="3"/>
    <n v="0"/>
    <n v="0"/>
    <n v="0"/>
    <n v="0"/>
    <n v="44423"/>
    <n v="310961"/>
    <n v="0"/>
    <x v="0"/>
    <x v="0"/>
    <x v="0"/>
    <x v="0"/>
    <x v="0"/>
    <x v="0"/>
    <x v="0"/>
    <x v="0"/>
    <x v="0"/>
    <x v="0"/>
  </r>
  <r>
    <x v="0"/>
    <x v="11"/>
    <x v="24"/>
    <x v="184"/>
    <x v="3"/>
    <n v="364.5"/>
    <n v="0"/>
    <n v="364.5"/>
    <n v="6"/>
    <e v="#N/A"/>
    <e v="#N/A"/>
    <n v="0"/>
    <x v="0"/>
    <x v="0"/>
    <x v="0"/>
    <x v="0"/>
    <x v="0"/>
    <x v="0"/>
    <x v="0"/>
    <x v="0"/>
    <x v="0"/>
    <x v="0"/>
  </r>
  <r>
    <x v="0"/>
    <x v="11"/>
    <x v="24"/>
    <x v="13"/>
    <x v="3"/>
    <n v="0"/>
    <n v="0"/>
    <n v="0"/>
    <n v="0"/>
    <n v="0"/>
    <n v="0"/>
    <n v="0"/>
    <x v="0"/>
    <x v="0"/>
    <x v="0"/>
    <x v="0"/>
    <x v="0"/>
    <x v="0"/>
    <x v="0"/>
    <x v="0"/>
    <x v="0"/>
    <x v="0"/>
  </r>
  <r>
    <x v="0"/>
    <x v="11"/>
    <x v="24"/>
    <x v="131"/>
    <x v="3"/>
    <n v="5877.96"/>
    <n v="3260.12"/>
    <n v="9138.08"/>
    <n v="200"/>
    <e v="#N/A"/>
    <e v="#N/A"/>
    <n v="0"/>
    <x v="0"/>
    <x v="0"/>
    <x v="0"/>
    <x v="0"/>
    <x v="0"/>
    <x v="0"/>
    <x v="0"/>
    <x v="0"/>
    <x v="0"/>
    <x v="0"/>
  </r>
  <r>
    <x v="0"/>
    <x v="11"/>
    <x v="24"/>
    <x v="185"/>
    <x v="3"/>
    <n v="13011.07"/>
    <n v="6370.93"/>
    <n v="19382"/>
    <n v="415"/>
    <e v="#N/A"/>
    <e v="#N/A"/>
    <n v="0"/>
    <x v="0"/>
    <x v="0"/>
    <x v="0"/>
    <x v="0"/>
    <x v="0"/>
    <x v="0"/>
    <x v="0"/>
    <x v="0"/>
    <x v="0"/>
    <x v="0"/>
  </r>
  <r>
    <x v="0"/>
    <x v="11"/>
    <x v="24"/>
    <x v="178"/>
    <x v="3"/>
    <n v="3053.88"/>
    <n v="781.95"/>
    <n v="3835.83"/>
    <n v="108"/>
    <e v="#N/A"/>
    <e v="#N/A"/>
    <n v="0"/>
    <x v="0"/>
    <x v="0"/>
    <x v="0"/>
    <x v="0"/>
    <x v="0"/>
    <x v="0"/>
    <x v="0"/>
    <x v="0"/>
    <x v="0"/>
    <x v="0"/>
  </r>
  <r>
    <x v="0"/>
    <x v="11"/>
    <x v="26"/>
    <x v="87"/>
    <x v="3"/>
    <n v="0"/>
    <n v="0"/>
    <n v="0"/>
    <n v="0"/>
    <n v="4650"/>
    <n v="32550"/>
    <n v="0"/>
    <x v="0"/>
    <x v="0"/>
    <x v="0"/>
    <x v="0"/>
    <x v="0"/>
    <x v="0"/>
    <x v="0"/>
    <x v="0"/>
    <x v="0"/>
    <x v="0"/>
  </r>
  <r>
    <x v="0"/>
    <x v="11"/>
    <x v="26"/>
    <x v="88"/>
    <x v="3"/>
    <n v="0"/>
    <n v="0"/>
    <n v="0"/>
    <n v="0"/>
    <n v="4650"/>
    <n v="32550"/>
    <n v="0"/>
    <x v="0"/>
    <x v="0"/>
    <x v="0"/>
    <x v="0"/>
    <x v="0"/>
    <x v="0"/>
    <x v="0"/>
    <x v="0"/>
    <x v="0"/>
    <x v="0"/>
  </r>
  <r>
    <x v="0"/>
    <x v="11"/>
    <x v="27"/>
    <x v="89"/>
    <x v="3"/>
    <n v="0"/>
    <n v="0"/>
    <n v="0"/>
    <n v="0"/>
    <n v="6727"/>
    <n v="47089"/>
    <n v="0"/>
    <x v="0"/>
    <x v="0"/>
    <x v="0"/>
    <x v="0"/>
    <x v="0"/>
    <x v="0"/>
    <x v="0"/>
    <x v="0"/>
    <x v="0"/>
    <x v="0"/>
  </r>
  <r>
    <x v="0"/>
    <x v="11"/>
    <x v="27"/>
    <x v="90"/>
    <x v="3"/>
    <n v="0"/>
    <n v="0"/>
    <n v="0"/>
    <n v="0"/>
    <n v="6727"/>
    <n v="47089"/>
    <n v="0"/>
    <x v="0"/>
    <x v="0"/>
    <x v="0"/>
    <x v="0"/>
    <x v="0"/>
    <x v="0"/>
    <x v="0"/>
    <x v="0"/>
    <x v="0"/>
    <x v="0"/>
  </r>
  <r>
    <x v="0"/>
    <x v="11"/>
    <x v="27"/>
    <x v="91"/>
    <x v="3"/>
    <n v="0"/>
    <n v="0"/>
    <n v="0"/>
    <n v="0"/>
    <n v="6727"/>
    <n v="47089"/>
    <n v="0"/>
    <x v="0"/>
    <x v="0"/>
    <x v="0"/>
    <x v="0"/>
    <x v="0"/>
    <x v="0"/>
    <x v="0"/>
    <x v="0"/>
    <x v="0"/>
    <x v="0"/>
  </r>
  <r>
    <x v="0"/>
    <x v="11"/>
    <x v="28"/>
    <x v="92"/>
    <x v="3"/>
    <n v="120.1"/>
    <n v="14.3"/>
    <n v="134.4"/>
    <n v="7"/>
    <n v="0"/>
    <n v="0"/>
    <n v="0"/>
    <x v="0"/>
    <x v="0"/>
    <x v="0"/>
    <x v="0"/>
    <x v="0"/>
    <x v="0"/>
    <x v="0"/>
    <x v="0"/>
    <x v="0"/>
    <x v="0"/>
  </r>
  <r>
    <x v="0"/>
    <x v="11"/>
    <x v="29"/>
    <x v="93"/>
    <x v="3"/>
    <n v="1128.5"/>
    <n v="1381.05"/>
    <n v="2509.5500000000002"/>
    <n v="16"/>
    <n v="0"/>
    <n v="0"/>
    <n v="0"/>
    <x v="0"/>
    <x v="0"/>
    <x v="0"/>
    <x v="0"/>
    <x v="0"/>
    <x v="0"/>
    <x v="0"/>
    <x v="0"/>
    <x v="0"/>
    <x v="0"/>
  </r>
  <r>
    <x v="0"/>
    <x v="11"/>
    <x v="29"/>
    <x v="94"/>
    <x v="3"/>
    <n v="1503.81"/>
    <n v="689.64"/>
    <n v="2193.4499999999998"/>
    <n v="8"/>
    <n v="0"/>
    <n v="0"/>
    <n v="0"/>
    <x v="0"/>
    <x v="0"/>
    <x v="0"/>
    <x v="0"/>
    <x v="0"/>
    <x v="0"/>
    <x v="0"/>
    <x v="0"/>
    <x v="0"/>
    <x v="0"/>
  </r>
  <r>
    <x v="0"/>
    <x v="11"/>
    <x v="29"/>
    <x v="95"/>
    <x v="3"/>
    <n v="729.31"/>
    <n v="135.38999999999999"/>
    <n v="864.69999999999993"/>
    <n v="4"/>
    <n v="0"/>
    <n v="0"/>
    <n v="0"/>
    <x v="0"/>
    <x v="0"/>
    <x v="0"/>
    <x v="0"/>
    <x v="0"/>
    <x v="0"/>
    <x v="0"/>
    <x v="0"/>
    <x v="0"/>
    <x v="0"/>
  </r>
  <r>
    <x v="0"/>
    <x v="11"/>
    <x v="29"/>
    <x v="124"/>
    <x v="3"/>
    <n v="4986.58"/>
    <n v="6249.27"/>
    <n v="11235.85"/>
    <n v="64"/>
    <e v="#N/A"/>
    <e v="#N/A"/>
    <n v="0"/>
    <x v="0"/>
    <x v="0"/>
    <x v="0"/>
    <x v="0"/>
    <x v="0"/>
    <x v="0"/>
    <x v="0"/>
    <x v="0"/>
    <x v="0"/>
    <x v="0"/>
  </r>
  <r>
    <x v="0"/>
    <x v="11"/>
    <x v="29"/>
    <x v="96"/>
    <x v="3"/>
    <n v="3679.43"/>
    <n v="1637.02"/>
    <n v="5316.45"/>
    <n v="56"/>
    <n v="0"/>
    <n v="0"/>
    <n v="0"/>
    <x v="0"/>
    <x v="0"/>
    <x v="0"/>
    <x v="0"/>
    <x v="0"/>
    <x v="0"/>
    <x v="0"/>
    <x v="0"/>
    <x v="0"/>
    <x v="0"/>
  </r>
  <r>
    <x v="0"/>
    <x v="11"/>
    <x v="29"/>
    <x v="97"/>
    <x v="3"/>
    <n v="4554.1400000000003"/>
    <n v="1801.24"/>
    <n v="6355.38"/>
    <n v="26"/>
    <n v="17577"/>
    <n v="175770"/>
    <n v="0.36"/>
    <x v="0"/>
    <x v="0"/>
    <x v="0"/>
    <x v="0"/>
    <x v="0"/>
    <x v="0"/>
    <x v="0"/>
    <x v="0"/>
    <x v="0"/>
    <x v="0"/>
  </r>
  <r>
    <x v="0"/>
    <x v="11"/>
    <x v="30"/>
    <x v="99"/>
    <x v="3"/>
    <n v="12098.46"/>
    <n v="180058.7"/>
    <n v="192157.16"/>
    <n v="627"/>
    <n v="16027"/>
    <n v="112189"/>
    <n v="11.99"/>
    <x v="0"/>
    <x v="0"/>
    <x v="0"/>
    <x v="0"/>
    <x v="0"/>
    <x v="0"/>
    <x v="0"/>
    <x v="0"/>
    <x v="0"/>
    <x v="0"/>
  </r>
  <r>
    <x v="0"/>
    <x v="11"/>
    <x v="30"/>
    <x v="100"/>
    <x v="3"/>
    <n v="11883.77"/>
    <n v="99030.46"/>
    <n v="110914.23000000001"/>
    <n v="366"/>
    <n v="14477"/>
    <n v="101339"/>
    <n v="7.66"/>
    <x v="0"/>
    <x v="0"/>
    <x v="0"/>
    <x v="0"/>
    <x v="0"/>
    <x v="0"/>
    <x v="0"/>
    <x v="0"/>
    <x v="0"/>
    <x v="0"/>
  </r>
  <r>
    <x v="0"/>
    <x v="11"/>
    <x v="30"/>
    <x v="101"/>
    <x v="3"/>
    <n v="4425.8599999999997"/>
    <n v="53085.06"/>
    <n v="57510.92"/>
    <n v="215"/>
    <n v="10323"/>
    <n v="72261"/>
    <n v="5.57"/>
    <x v="0"/>
    <x v="0"/>
    <x v="0"/>
    <x v="0"/>
    <x v="0"/>
    <x v="0"/>
    <x v="0"/>
    <x v="0"/>
    <x v="0"/>
    <x v="0"/>
  </r>
  <r>
    <x v="0"/>
    <x v="11"/>
    <x v="30"/>
    <x v="102"/>
    <x v="3"/>
    <n v="1976.02"/>
    <n v="21929.08"/>
    <n v="23905.100000000002"/>
    <n v="45"/>
    <n v="0"/>
    <n v="0"/>
    <n v="0"/>
    <x v="0"/>
    <x v="0"/>
    <x v="0"/>
    <x v="0"/>
    <x v="0"/>
    <x v="0"/>
    <x v="0"/>
    <x v="0"/>
    <x v="0"/>
    <x v="0"/>
  </r>
  <r>
    <x v="0"/>
    <x v="11"/>
    <x v="30"/>
    <x v="103"/>
    <x v="3"/>
    <n v="5310.27"/>
    <n v="5537.72"/>
    <n v="10847.990000000002"/>
    <n v="22"/>
    <n v="0"/>
    <n v="0"/>
    <n v="0"/>
    <x v="0"/>
    <x v="0"/>
    <x v="0"/>
    <x v="0"/>
    <x v="0"/>
    <x v="0"/>
    <x v="0"/>
    <x v="0"/>
    <x v="0"/>
    <x v="0"/>
  </r>
  <r>
    <x v="0"/>
    <x v="11"/>
    <x v="30"/>
    <x v="106"/>
    <x v="3"/>
    <n v="4690.7299999999996"/>
    <n v="29671.17"/>
    <n v="34361.899999999994"/>
    <n v="92"/>
    <n v="17050"/>
    <n v="119350"/>
    <n v="2.02"/>
    <x v="0"/>
    <x v="0"/>
    <x v="0"/>
    <x v="0"/>
    <x v="0"/>
    <x v="0"/>
    <x v="0"/>
    <x v="0"/>
    <x v="0"/>
    <x v="0"/>
  </r>
  <r>
    <x v="0"/>
    <x v="11"/>
    <x v="30"/>
    <x v="171"/>
    <x v="3"/>
    <n v="18650.560000000001"/>
    <n v="90236.07"/>
    <n v="108886.63"/>
    <n v="237"/>
    <e v="#N/A"/>
    <e v="#N/A"/>
    <n v="0"/>
    <x v="0"/>
    <x v="0"/>
    <x v="0"/>
    <x v="0"/>
    <x v="0"/>
    <x v="0"/>
    <x v="0"/>
    <x v="0"/>
    <x v="0"/>
    <x v="0"/>
  </r>
  <r>
    <x v="0"/>
    <x v="11"/>
    <x v="30"/>
    <x v="188"/>
    <x v="3"/>
    <n v="0"/>
    <n v="0"/>
    <n v="0"/>
    <n v="0"/>
    <e v="#N/A"/>
    <e v="#N/A"/>
    <n v="0"/>
    <x v="0"/>
    <x v="0"/>
    <x v="0"/>
    <x v="0"/>
    <x v="0"/>
    <x v="0"/>
    <x v="0"/>
    <x v="0"/>
    <x v="0"/>
    <x v="0"/>
  </r>
  <r>
    <x v="0"/>
    <x v="11"/>
    <x v="31"/>
    <x v="107"/>
    <x v="3"/>
    <n v="3614.7"/>
    <n v="2307.0500000000002"/>
    <n v="5921.75"/>
    <n v="32"/>
    <n v="0"/>
    <n v="0"/>
    <n v="0"/>
    <x v="0"/>
    <x v="0"/>
    <x v="0"/>
    <x v="0"/>
    <x v="0"/>
    <x v="0"/>
    <x v="0"/>
    <x v="0"/>
    <x v="0"/>
    <x v="0"/>
  </r>
  <r>
    <x v="0"/>
    <x v="11"/>
    <x v="31"/>
    <x v="108"/>
    <x v="3"/>
    <n v="473.4"/>
    <n v="0"/>
    <n v="473.4"/>
    <n v="2"/>
    <n v="0"/>
    <n v="0"/>
    <n v="0"/>
    <x v="0"/>
    <x v="0"/>
    <x v="0"/>
    <x v="0"/>
    <x v="0"/>
    <x v="0"/>
    <x v="0"/>
    <x v="0"/>
    <x v="0"/>
    <x v="0"/>
  </r>
  <r>
    <x v="0"/>
    <x v="11"/>
    <x v="31"/>
    <x v="109"/>
    <x v="3"/>
    <n v="357.38"/>
    <n v="2353.0700000000002"/>
    <n v="2710.4500000000003"/>
    <n v="20"/>
    <n v="0"/>
    <n v="0"/>
    <n v="0"/>
    <x v="0"/>
    <x v="0"/>
    <x v="0"/>
    <x v="0"/>
    <x v="0"/>
    <x v="0"/>
    <x v="0"/>
    <x v="0"/>
    <x v="0"/>
    <x v="0"/>
  </r>
  <r>
    <x v="0"/>
    <x v="11"/>
    <x v="31"/>
    <x v="110"/>
    <x v="3"/>
    <n v="1513.56"/>
    <n v="1306.81"/>
    <n v="2820.37"/>
    <n v="20"/>
    <n v="0"/>
    <n v="0"/>
    <n v="0"/>
    <x v="0"/>
    <x v="0"/>
    <x v="0"/>
    <x v="0"/>
    <x v="0"/>
    <x v="0"/>
    <x v="0"/>
    <x v="0"/>
    <x v="0"/>
    <x v="0"/>
  </r>
  <r>
    <x v="0"/>
    <x v="11"/>
    <x v="31"/>
    <x v="111"/>
    <x v="3"/>
    <n v="3053.84"/>
    <n v="2897.14"/>
    <n v="5950.98"/>
    <n v="27"/>
    <n v="0"/>
    <n v="0"/>
    <n v="0"/>
    <x v="0"/>
    <x v="0"/>
    <x v="0"/>
    <x v="0"/>
    <x v="0"/>
    <x v="0"/>
    <x v="0"/>
    <x v="0"/>
    <x v="0"/>
    <x v="0"/>
  </r>
  <r>
    <x v="0"/>
    <x v="11"/>
    <x v="31"/>
    <x v="128"/>
    <x v="3"/>
    <n v="1656.9"/>
    <n v="0"/>
    <n v="1656.9"/>
    <n v="7"/>
    <e v="#N/A"/>
    <e v="#N/A"/>
    <n v="0"/>
    <x v="0"/>
    <x v="0"/>
    <x v="0"/>
    <x v="0"/>
    <x v="0"/>
    <x v="0"/>
    <x v="0"/>
    <x v="0"/>
    <x v="0"/>
    <x v="0"/>
  </r>
  <r>
    <x v="0"/>
    <x v="11"/>
    <x v="31"/>
    <x v="112"/>
    <x v="3"/>
    <n v="2049.81"/>
    <n v="2812.34"/>
    <n v="4862.1499999999996"/>
    <n v="93"/>
    <n v="13950"/>
    <n v="139500"/>
    <n v="0.35"/>
    <x v="0"/>
    <x v="0"/>
    <x v="0"/>
    <x v="0"/>
    <x v="0"/>
    <x v="0"/>
    <x v="0"/>
    <x v="0"/>
    <x v="0"/>
    <x v="0"/>
  </r>
  <r>
    <x v="0"/>
    <x v="11"/>
    <x v="32"/>
    <x v="113"/>
    <x v="3"/>
    <n v="676.07"/>
    <n v="2487.0100000000002"/>
    <n v="3163.0800000000004"/>
    <n v="13"/>
    <n v="5177"/>
    <n v="36239"/>
    <n v="0.61"/>
    <x v="0"/>
    <x v="0"/>
    <x v="0"/>
    <x v="0"/>
    <x v="0"/>
    <x v="0"/>
    <x v="0"/>
    <x v="0"/>
    <x v="0"/>
    <x v="0"/>
  </r>
  <r>
    <x v="0"/>
    <x v="11"/>
    <x v="32"/>
    <x v="114"/>
    <x v="3"/>
    <n v="4270.8599999999997"/>
    <n v="31384.2"/>
    <n v="35655.06"/>
    <n v="276"/>
    <n v="31000"/>
    <n v="217000"/>
    <n v="1.1499999999999999"/>
    <x v="0"/>
    <x v="0"/>
    <x v="0"/>
    <x v="0"/>
    <x v="0"/>
    <x v="0"/>
    <x v="0"/>
    <x v="0"/>
    <x v="0"/>
    <x v="0"/>
  </r>
  <r>
    <x v="0"/>
    <x v="11"/>
    <x v="32"/>
    <x v="115"/>
    <x v="3"/>
    <n v="9702.7900000000009"/>
    <n v="16108.77"/>
    <n v="25811.56"/>
    <n v="47"/>
    <n v="0"/>
    <n v="0"/>
    <n v="0"/>
    <x v="0"/>
    <x v="0"/>
    <x v="0"/>
    <x v="0"/>
    <x v="0"/>
    <x v="0"/>
    <x v="0"/>
    <x v="0"/>
    <x v="0"/>
    <x v="0"/>
  </r>
  <r>
    <x v="0"/>
    <x v="11"/>
    <x v="32"/>
    <x v="116"/>
    <x v="3"/>
    <n v="461.45"/>
    <n v="2057.85"/>
    <n v="2519.2999999999997"/>
    <n v="7"/>
    <n v="0"/>
    <n v="0"/>
    <n v="0"/>
    <x v="0"/>
    <x v="0"/>
    <x v="0"/>
    <x v="0"/>
    <x v="0"/>
    <x v="0"/>
    <x v="0"/>
    <x v="0"/>
    <x v="0"/>
    <x v="0"/>
  </r>
  <r>
    <x v="0"/>
    <x v="11"/>
    <x v="33"/>
    <x v="117"/>
    <x v="3"/>
    <n v="1133.5999999999999"/>
    <n v="4518.1000000000004"/>
    <n v="5651.7000000000007"/>
    <n v="15"/>
    <n v="0"/>
    <n v="0"/>
    <n v="0"/>
    <x v="0"/>
    <x v="0"/>
    <x v="0"/>
    <x v="0"/>
    <x v="0"/>
    <x v="0"/>
    <x v="0"/>
    <x v="0"/>
    <x v="0"/>
    <x v="0"/>
  </r>
  <r>
    <x v="0"/>
    <x v="11"/>
    <x v="33"/>
    <x v="118"/>
    <x v="3"/>
    <n v="1700.7"/>
    <n v="6746.9"/>
    <n v="8447.6"/>
    <n v="36"/>
    <n v="0"/>
    <n v="0"/>
    <n v="0"/>
    <x v="0"/>
    <x v="0"/>
    <x v="0"/>
    <x v="0"/>
    <x v="0"/>
    <x v="0"/>
    <x v="0"/>
    <x v="0"/>
    <x v="0"/>
    <x v="0"/>
  </r>
  <r>
    <x v="0"/>
    <x v="11"/>
    <x v="33"/>
    <x v="143"/>
    <x v="3"/>
    <n v="125.18"/>
    <n v="755.44"/>
    <n v="880.62000000000012"/>
    <n v="4"/>
    <e v="#N/A"/>
    <e v="#N/A"/>
    <n v="0"/>
    <x v="0"/>
    <x v="0"/>
    <x v="0"/>
    <x v="0"/>
    <x v="0"/>
    <x v="0"/>
    <x v="0"/>
    <x v="0"/>
    <x v="0"/>
    <x v="0"/>
  </r>
  <r>
    <x v="0"/>
    <x v="11"/>
    <x v="0"/>
    <x v="0"/>
    <x v="4"/>
    <n v="0"/>
    <n v="0"/>
    <n v="0"/>
    <n v="0"/>
    <n v="24475"/>
    <n v="171325"/>
    <n v="0"/>
    <x v="0"/>
    <x v="0"/>
    <x v="0"/>
    <x v="0"/>
    <x v="0"/>
    <x v="0"/>
    <x v="0"/>
    <x v="0"/>
    <x v="0"/>
    <x v="0"/>
  </r>
  <r>
    <x v="0"/>
    <x v="11"/>
    <x v="0"/>
    <x v="1"/>
    <x v="4"/>
    <n v="0"/>
    <n v="0"/>
    <n v="0"/>
    <n v="0"/>
    <n v="24383"/>
    <n v="170681"/>
    <n v="0"/>
    <x v="0"/>
    <x v="0"/>
    <x v="0"/>
    <x v="0"/>
    <x v="0"/>
    <x v="0"/>
    <x v="0"/>
    <x v="0"/>
    <x v="0"/>
    <x v="0"/>
  </r>
  <r>
    <x v="0"/>
    <x v="11"/>
    <x v="0"/>
    <x v="172"/>
    <x v="4"/>
    <n v="0"/>
    <n v="0"/>
    <n v="0"/>
    <n v="0"/>
    <e v="#N/A"/>
    <e v="#N/A"/>
    <n v="0"/>
    <x v="0"/>
    <x v="0"/>
    <x v="0"/>
    <x v="0"/>
    <x v="0"/>
    <x v="0"/>
    <x v="0"/>
    <x v="0"/>
    <x v="0"/>
    <x v="0"/>
  </r>
  <r>
    <x v="0"/>
    <x v="11"/>
    <x v="0"/>
    <x v="4"/>
    <x v="4"/>
    <n v="0"/>
    <n v="0"/>
    <n v="0"/>
    <n v="0"/>
    <n v="8437"/>
    <n v="59059"/>
    <n v="0"/>
    <x v="0"/>
    <x v="0"/>
    <x v="0"/>
    <x v="0"/>
    <x v="0"/>
    <x v="0"/>
    <x v="0"/>
    <x v="0"/>
    <x v="0"/>
    <x v="0"/>
  </r>
  <r>
    <x v="0"/>
    <x v="11"/>
    <x v="0"/>
    <x v="7"/>
    <x v="4"/>
    <n v="0"/>
    <n v="0"/>
    <n v="0"/>
    <n v="0"/>
    <n v="5821"/>
    <n v="40747"/>
    <n v="0"/>
    <x v="0"/>
    <x v="0"/>
    <x v="0"/>
    <x v="0"/>
    <x v="0"/>
    <x v="0"/>
    <x v="0"/>
    <x v="0"/>
    <x v="0"/>
    <x v="0"/>
  </r>
  <r>
    <x v="0"/>
    <x v="11"/>
    <x v="0"/>
    <x v="8"/>
    <x v="4"/>
    <n v="0"/>
    <n v="0"/>
    <n v="0"/>
    <n v="0"/>
    <n v="0"/>
    <n v="0"/>
    <n v="0"/>
    <x v="0"/>
    <x v="0"/>
    <x v="0"/>
    <x v="0"/>
    <x v="0"/>
    <x v="0"/>
    <x v="0"/>
    <x v="0"/>
    <x v="0"/>
    <x v="0"/>
  </r>
  <r>
    <x v="0"/>
    <x v="11"/>
    <x v="0"/>
    <x v="119"/>
    <x v="4"/>
    <n v="0"/>
    <n v="0"/>
    <n v="0"/>
    <n v="0"/>
    <e v="#N/A"/>
    <e v="#N/A"/>
    <n v="0"/>
    <x v="0"/>
    <x v="0"/>
    <x v="0"/>
    <x v="0"/>
    <x v="0"/>
    <x v="0"/>
    <x v="0"/>
    <x v="0"/>
    <x v="0"/>
    <x v="0"/>
  </r>
  <r>
    <x v="0"/>
    <x v="11"/>
    <x v="0"/>
    <x v="134"/>
    <x v="4"/>
    <n v="0"/>
    <n v="0"/>
    <n v="0"/>
    <n v="0"/>
    <e v="#N/A"/>
    <e v="#N/A"/>
    <n v="0"/>
    <x v="0"/>
    <x v="0"/>
    <x v="0"/>
    <x v="0"/>
    <x v="0"/>
    <x v="0"/>
    <x v="0"/>
    <x v="0"/>
    <x v="0"/>
    <x v="0"/>
  </r>
  <r>
    <x v="0"/>
    <x v="11"/>
    <x v="0"/>
    <x v="135"/>
    <x v="4"/>
    <n v="0"/>
    <n v="0"/>
    <n v="0"/>
    <n v="0"/>
    <e v="#N/A"/>
    <e v="#N/A"/>
    <n v="0"/>
    <x v="0"/>
    <x v="0"/>
    <x v="0"/>
    <x v="0"/>
    <x v="0"/>
    <x v="0"/>
    <x v="0"/>
    <x v="0"/>
    <x v="0"/>
    <x v="0"/>
  </r>
  <r>
    <x v="0"/>
    <x v="11"/>
    <x v="0"/>
    <x v="144"/>
    <x v="4"/>
    <n v="0"/>
    <n v="0"/>
    <n v="0"/>
    <n v="0"/>
    <e v="#N/A"/>
    <e v="#N/A"/>
    <n v="0"/>
    <x v="0"/>
    <x v="0"/>
    <x v="0"/>
    <x v="0"/>
    <x v="0"/>
    <x v="0"/>
    <x v="0"/>
    <x v="0"/>
    <x v="0"/>
    <x v="0"/>
  </r>
  <r>
    <x v="0"/>
    <x v="11"/>
    <x v="0"/>
    <x v="151"/>
    <x v="4"/>
    <n v="0"/>
    <n v="0"/>
    <n v="0"/>
    <n v="0"/>
    <e v="#N/A"/>
    <e v="#N/A"/>
    <n v="0"/>
    <x v="0"/>
    <x v="0"/>
    <x v="0"/>
    <x v="0"/>
    <x v="0"/>
    <x v="0"/>
    <x v="0"/>
    <x v="0"/>
    <x v="0"/>
    <x v="0"/>
  </r>
  <r>
    <x v="0"/>
    <x v="11"/>
    <x v="0"/>
    <x v="173"/>
    <x v="4"/>
    <n v="0"/>
    <n v="0"/>
    <n v="0"/>
    <n v="0"/>
    <e v="#N/A"/>
    <e v="#N/A"/>
    <n v="0"/>
    <x v="0"/>
    <x v="0"/>
    <x v="0"/>
    <x v="0"/>
    <x v="0"/>
    <x v="0"/>
    <x v="0"/>
    <x v="0"/>
    <x v="0"/>
    <x v="0"/>
  </r>
  <r>
    <x v="0"/>
    <x v="11"/>
    <x v="0"/>
    <x v="187"/>
    <x v="4"/>
    <n v="0"/>
    <n v="0"/>
    <n v="0"/>
    <n v="0"/>
    <e v="#N/A"/>
    <e v="#N/A"/>
    <n v="0"/>
    <x v="0"/>
    <x v="0"/>
    <x v="0"/>
    <x v="0"/>
    <x v="0"/>
    <x v="0"/>
    <x v="0"/>
    <x v="0"/>
    <x v="0"/>
    <x v="0"/>
  </r>
  <r>
    <x v="0"/>
    <x v="11"/>
    <x v="0"/>
    <x v="179"/>
    <x v="4"/>
    <n v="0"/>
    <n v="0"/>
    <n v="0"/>
    <n v="0"/>
    <e v="#N/A"/>
    <e v="#N/A"/>
    <n v="0"/>
    <x v="0"/>
    <x v="0"/>
    <x v="0"/>
    <x v="0"/>
    <x v="0"/>
    <x v="0"/>
    <x v="0"/>
    <x v="0"/>
    <x v="0"/>
    <x v="0"/>
  </r>
  <r>
    <x v="0"/>
    <x v="11"/>
    <x v="1"/>
    <x v="9"/>
    <x v="4"/>
    <n v="8302.58"/>
    <n v="994132.8"/>
    <n v="1002435.38"/>
    <n v="112"/>
    <n v="0"/>
    <n v="0"/>
    <n v="0"/>
    <x v="0"/>
    <x v="0"/>
    <x v="0"/>
    <x v="0"/>
    <x v="0"/>
    <x v="0"/>
    <x v="0"/>
    <x v="0"/>
    <x v="0"/>
    <x v="0"/>
  </r>
  <r>
    <x v="0"/>
    <x v="11"/>
    <x v="1"/>
    <x v="10"/>
    <x v="4"/>
    <n v="2100"/>
    <n v="964736.2"/>
    <n v="966836.2"/>
    <n v="58"/>
    <n v="44423"/>
    <n v="310961"/>
    <n v="21.76"/>
    <x v="0"/>
    <x v="0"/>
    <x v="0"/>
    <x v="0"/>
    <x v="0"/>
    <x v="0"/>
    <x v="0"/>
    <x v="0"/>
    <x v="0"/>
    <x v="0"/>
  </r>
  <r>
    <x v="0"/>
    <x v="11"/>
    <x v="1"/>
    <x v="78"/>
    <x v="4"/>
    <n v="0"/>
    <n v="0"/>
    <n v="0"/>
    <n v="0"/>
    <n v="20677"/>
    <n v="144739"/>
    <n v="0"/>
    <x v="0"/>
    <x v="0"/>
    <x v="0"/>
    <x v="0"/>
    <x v="0"/>
    <x v="0"/>
    <x v="0"/>
    <x v="0"/>
    <x v="0"/>
    <x v="0"/>
  </r>
  <r>
    <x v="0"/>
    <x v="11"/>
    <x v="1"/>
    <x v="11"/>
    <x v="4"/>
    <n v="0"/>
    <n v="0"/>
    <n v="0"/>
    <n v="0"/>
    <n v="31000"/>
    <n v="217000"/>
    <n v="0"/>
    <x v="0"/>
    <x v="0"/>
    <x v="0"/>
    <x v="0"/>
    <x v="0"/>
    <x v="0"/>
    <x v="0"/>
    <x v="0"/>
    <x v="0"/>
    <x v="0"/>
  </r>
  <r>
    <x v="0"/>
    <x v="11"/>
    <x v="1"/>
    <x v="12"/>
    <x v="4"/>
    <n v="0"/>
    <n v="8772.24"/>
    <n v="8772.24"/>
    <n v="3"/>
    <n v="0"/>
    <n v="0"/>
    <n v="0"/>
    <x v="0"/>
    <x v="0"/>
    <x v="0"/>
    <x v="0"/>
    <x v="0"/>
    <x v="0"/>
    <x v="0"/>
    <x v="0"/>
    <x v="0"/>
    <x v="0"/>
  </r>
  <r>
    <x v="0"/>
    <x v="11"/>
    <x v="1"/>
    <x v="13"/>
    <x v="4"/>
    <n v="11003.96"/>
    <n v="1230089"/>
    <n v="1241092.96"/>
    <n v="54"/>
    <n v="0"/>
    <n v="0"/>
    <n v="0"/>
    <x v="0"/>
    <x v="0"/>
    <x v="0"/>
    <x v="0"/>
    <x v="0"/>
    <x v="0"/>
    <x v="0"/>
    <x v="0"/>
    <x v="0"/>
    <x v="0"/>
  </r>
  <r>
    <x v="0"/>
    <x v="11"/>
    <x v="1"/>
    <x v="83"/>
    <x v="4"/>
    <n v="0"/>
    <n v="0"/>
    <n v="0"/>
    <n v="0"/>
    <n v="17050"/>
    <n v="119350"/>
    <n v="0"/>
    <x v="0"/>
    <x v="0"/>
    <x v="0"/>
    <x v="0"/>
    <x v="0"/>
    <x v="0"/>
    <x v="0"/>
    <x v="0"/>
    <x v="0"/>
    <x v="0"/>
  </r>
  <r>
    <x v="0"/>
    <x v="11"/>
    <x v="1"/>
    <x v="14"/>
    <x v="4"/>
    <n v="0"/>
    <n v="7582.7"/>
    <n v="7582.7"/>
    <n v="1"/>
    <n v="29977"/>
    <n v="209839"/>
    <n v="0.25"/>
    <x v="0"/>
    <x v="0"/>
    <x v="0"/>
    <x v="0"/>
    <x v="0"/>
    <x v="0"/>
    <x v="0"/>
    <x v="0"/>
    <x v="0"/>
    <x v="0"/>
  </r>
  <r>
    <x v="0"/>
    <x v="11"/>
    <x v="1"/>
    <x v="15"/>
    <x v="4"/>
    <n v="0"/>
    <n v="0"/>
    <n v="0"/>
    <n v="0"/>
    <n v="0"/>
    <n v="0"/>
    <n v="0"/>
    <x v="0"/>
    <x v="0"/>
    <x v="0"/>
    <x v="0"/>
    <x v="0"/>
    <x v="0"/>
    <x v="0"/>
    <x v="0"/>
    <x v="0"/>
    <x v="0"/>
  </r>
  <r>
    <x v="0"/>
    <x v="11"/>
    <x v="1"/>
    <x v="146"/>
    <x v="4"/>
    <n v="0"/>
    <n v="5164.3100000000004"/>
    <n v="5164.3100000000004"/>
    <n v="1"/>
    <e v="#N/A"/>
    <e v="#N/A"/>
    <n v="0"/>
    <x v="0"/>
    <x v="0"/>
    <x v="0"/>
    <x v="0"/>
    <x v="0"/>
    <x v="0"/>
    <x v="0"/>
    <x v="0"/>
    <x v="0"/>
    <x v="0"/>
  </r>
  <r>
    <x v="0"/>
    <x v="11"/>
    <x v="1"/>
    <x v="168"/>
    <x v="4"/>
    <n v="0"/>
    <n v="0"/>
    <n v="0"/>
    <n v="0"/>
    <e v="#N/A"/>
    <e v="#N/A"/>
    <n v="0"/>
    <x v="0"/>
    <x v="0"/>
    <x v="0"/>
    <x v="0"/>
    <x v="0"/>
    <x v="0"/>
    <x v="0"/>
    <x v="0"/>
    <x v="0"/>
    <x v="0"/>
  </r>
  <r>
    <x v="0"/>
    <x v="11"/>
    <x v="1"/>
    <x v="174"/>
    <x v="4"/>
    <n v="0"/>
    <n v="0"/>
    <n v="0"/>
    <n v="0"/>
    <e v="#N/A"/>
    <e v="#N/A"/>
    <n v="0"/>
    <x v="0"/>
    <x v="0"/>
    <x v="0"/>
    <x v="0"/>
    <x v="0"/>
    <x v="0"/>
    <x v="0"/>
    <x v="0"/>
    <x v="0"/>
    <x v="0"/>
  </r>
  <r>
    <x v="0"/>
    <x v="11"/>
    <x v="2"/>
    <x v="16"/>
    <x v="4"/>
    <n v="21919.32"/>
    <n v="81628.039999999994"/>
    <n v="103547.35999999999"/>
    <n v="6"/>
    <n v="43400"/>
    <n v="303800"/>
    <n v="2.39"/>
    <x v="0"/>
    <x v="0"/>
    <x v="0"/>
    <x v="0"/>
    <x v="0"/>
    <x v="0"/>
    <x v="0"/>
    <x v="0"/>
    <x v="0"/>
    <x v="0"/>
  </r>
  <r>
    <x v="0"/>
    <x v="11"/>
    <x v="2"/>
    <x v="17"/>
    <x v="4"/>
    <n v="0"/>
    <n v="46062.720000000001"/>
    <n v="46062.720000000001"/>
    <n v="3"/>
    <n v="39277"/>
    <n v="274939"/>
    <n v="1.17"/>
    <x v="0"/>
    <x v="0"/>
    <x v="0"/>
    <x v="0"/>
    <x v="0"/>
    <x v="0"/>
    <x v="0"/>
    <x v="0"/>
    <x v="0"/>
    <x v="0"/>
  </r>
  <r>
    <x v="0"/>
    <x v="11"/>
    <x v="2"/>
    <x v="18"/>
    <x v="4"/>
    <n v="0"/>
    <n v="0"/>
    <n v="0"/>
    <n v="0"/>
    <n v="0"/>
    <n v="0"/>
    <n v="0"/>
    <x v="0"/>
    <x v="0"/>
    <x v="0"/>
    <x v="0"/>
    <x v="0"/>
    <x v="0"/>
    <x v="0"/>
    <x v="0"/>
    <x v="0"/>
    <x v="0"/>
  </r>
  <r>
    <x v="0"/>
    <x v="11"/>
    <x v="2"/>
    <x v="180"/>
    <x v="4"/>
    <n v="0"/>
    <n v="16823.439999999999"/>
    <n v="16823.439999999999"/>
    <n v="1"/>
    <e v="#N/A"/>
    <e v="#N/A"/>
    <n v="0"/>
    <x v="0"/>
    <x v="0"/>
    <x v="0"/>
    <x v="0"/>
    <x v="0"/>
    <x v="0"/>
    <x v="0"/>
    <x v="0"/>
    <x v="0"/>
    <x v="0"/>
  </r>
  <r>
    <x v="0"/>
    <x v="11"/>
    <x v="3"/>
    <x v="19"/>
    <x v="4"/>
    <n v="600"/>
    <n v="583.39"/>
    <n v="1183.3899999999999"/>
    <n v="1"/>
    <n v="31000"/>
    <n v="310000"/>
    <n v="0.04"/>
    <x v="0"/>
    <x v="0"/>
    <x v="0"/>
    <x v="0"/>
    <x v="0"/>
    <x v="0"/>
    <x v="0"/>
    <x v="0"/>
    <x v="0"/>
    <x v="0"/>
  </r>
  <r>
    <x v="0"/>
    <x v="11"/>
    <x v="3"/>
    <x v="20"/>
    <x v="4"/>
    <n v="60194.080000000002"/>
    <n v="33729.79"/>
    <n v="93923.87"/>
    <n v="12"/>
    <n v="0"/>
    <n v="0"/>
    <n v="0"/>
    <x v="0"/>
    <x v="0"/>
    <x v="0"/>
    <x v="0"/>
    <x v="0"/>
    <x v="0"/>
    <x v="0"/>
    <x v="0"/>
    <x v="0"/>
    <x v="0"/>
  </r>
  <r>
    <x v="0"/>
    <x v="11"/>
    <x v="3"/>
    <x v="21"/>
    <x v="4"/>
    <n v="98437.27"/>
    <n v="236692.4"/>
    <n v="335129.67"/>
    <n v="25"/>
    <n v="62000"/>
    <n v="620000"/>
    <n v="5.41"/>
    <x v="0"/>
    <x v="0"/>
    <x v="0"/>
    <x v="0"/>
    <x v="0"/>
    <x v="0"/>
    <x v="0"/>
    <x v="0"/>
    <x v="0"/>
    <x v="0"/>
  </r>
  <r>
    <x v="0"/>
    <x v="11"/>
    <x v="3"/>
    <x v="147"/>
    <x v="4"/>
    <n v="1575"/>
    <n v="0"/>
    <n v="1575"/>
    <n v="1"/>
    <e v="#N/A"/>
    <e v="#N/A"/>
    <n v="0"/>
    <x v="0"/>
    <x v="0"/>
    <x v="0"/>
    <x v="0"/>
    <x v="0"/>
    <x v="0"/>
    <x v="0"/>
    <x v="0"/>
    <x v="0"/>
    <x v="0"/>
  </r>
  <r>
    <x v="0"/>
    <x v="11"/>
    <x v="3"/>
    <x v="181"/>
    <x v="4"/>
    <n v="0"/>
    <n v="0"/>
    <n v="0"/>
    <n v="0"/>
    <e v="#N/A"/>
    <e v="#N/A"/>
    <n v="0"/>
    <x v="0"/>
    <x v="0"/>
    <x v="0"/>
    <x v="0"/>
    <x v="0"/>
    <x v="0"/>
    <x v="0"/>
    <x v="0"/>
    <x v="0"/>
    <x v="0"/>
  </r>
  <r>
    <x v="0"/>
    <x v="11"/>
    <x v="4"/>
    <x v="23"/>
    <x v="4"/>
    <n v="0"/>
    <n v="0"/>
    <n v="0"/>
    <n v="0"/>
    <n v="12710"/>
    <n v="88970"/>
    <n v="0"/>
    <x v="0"/>
    <x v="0"/>
    <x v="0"/>
    <x v="0"/>
    <x v="0"/>
    <x v="0"/>
    <x v="0"/>
    <x v="0"/>
    <x v="0"/>
    <x v="0"/>
  </r>
  <r>
    <x v="0"/>
    <x v="11"/>
    <x v="4"/>
    <x v="24"/>
    <x v="4"/>
    <n v="0"/>
    <n v="0"/>
    <n v="0"/>
    <n v="0"/>
    <n v="11377"/>
    <n v="79639"/>
    <n v="0"/>
    <x v="0"/>
    <x v="0"/>
    <x v="0"/>
    <x v="0"/>
    <x v="0"/>
    <x v="0"/>
    <x v="0"/>
    <x v="0"/>
    <x v="0"/>
    <x v="0"/>
  </r>
  <r>
    <x v="0"/>
    <x v="11"/>
    <x v="4"/>
    <x v="154"/>
    <x v="4"/>
    <n v="0"/>
    <n v="0"/>
    <n v="0"/>
    <n v="0"/>
    <e v="#N/A"/>
    <e v="#N/A"/>
    <n v="0"/>
    <x v="0"/>
    <x v="0"/>
    <x v="0"/>
    <x v="0"/>
    <x v="0"/>
    <x v="0"/>
    <x v="0"/>
    <x v="0"/>
    <x v="0"/>
    <x v="0"/>
  </r>
  <r>
    <x v="0"/>
    <x v="11"/>
    <x v="4"/>
    <x v="155"/>
    <x v="4"/>
    <n v="0"/>
    <n v="0"/>
    <n v="0"/>
    <n v="0"/>
    <e v="#N/A"/>
    <e v="#N/A"/>
    <n v="0"/>
    <x v="0"/>
    <x v="0"/>
    <x v="0"/>
    <x v="0"/>
    <x v="0"/>
    <x v="0"/>
    <x v="0"/>
    <x v="0"/>
    <x v="0"/>
    <x v="0"/>
  </r>
  <r>
    <x v="0"/>
    <x v="11"/>
    <x v="4"/>
    <x v="120"/>
    <x v="4"/>
    <n v="0"/>
    <n v="0"/>
    <n v="0"/>
    <n v="0"/>
    <e v="#N/A"/>
    <e v="#N/A"/>
    <n v="0"/>
    <x v="0"/>
    <x v="0"/>
    <x v="0"/>
    <x v="0"/>
    <x v="0"/>
    <x v="0"/>
    <x v="0"/>
    <x v="0"/>
    <x v="0"/>
    <x v="0"/>
  </r>
  <r>
    <x v="0"/>
    <x v="11"/>
    <x v="4"/>
    <x v="148"/>
    <x v="4"/>
    <n v="0"/>
    <n v="0"/>
    <n v="0"/>
    <n v="0"/>
    <e v="#N/A"/>
    <e v="#N/A"/>
    <n v="0"/>
    <x v="0"/>
    <x v="0"/>
    <x v="0"/>
    <x v="0"/>
    <x v="0"/>
    <x v="0"/>
    <x v="0"/>
    <x v="0"/>
    <x v="0"/>
    <x v="0"/>
  </r>
  <r>
    <x v="0"/>
    <x v="11"/>
    <x v="4"/>
    <x v="136"/>
    <x v="4"/>
    <n v="0"/>
    <n v="0"/>
    <n v="0"/>
    <n v="0"/>
    <e v="#N/A"/>
    <e v="#N/A"/>
    <n v="0"/>
    <x v="0"/>
    <x v="0"/>
    <x v="0"/>
    <x v="0"/>
    <x v="0"/>
    <x v="0"/>
    <x v="0"/>
    <x v="0"/>
    <x v="0"/>
    <x v="0"/>
  </r>
  <r>
    <x v="0"/>
    <x v="11"/>
    <x v="4"/>
    <x v="156"/>
    <x v="4"/>
    <n v="0"/>
    <n v="0"/>
    <n v="0"/>
    <n v="0"/>
    <e v="#N/A"/>
    <e v="#N/A"/>
    <n v="0"/>
    <x v="0"/>
    <x v="0"/>
    <x v="0"/>
    <x v="0"/>
    <x v="0"/>
    <x v="0"/>
    <x v="0"/>
    <x v="0"/>
    <x v="0"/>
    <x v="0"/>
  </r>
  <r>
    <x v="0"/>
    <x v="11"/>
    <x v="4"/>
    <x v="157"/>
    <x v="4"/>
    <n v="0"/>
    <n v="0"/>
    <n v="0"/>
    <n v="0"/>
    <e v="#N/A"/>
    <e v="#N/A"/>
    <n v="0"/>
    <x v="0"/>
    <x v="0"/>
    <x v="0"/>
    <x v="0"/>
    <x v="0"/>
    <x v="0"/>
    <x v="0"/>
    <x v="0"/>
    <x v="0"/>
    <x v="0"/>
  </r>
  <r>
    <x v="0"/>
    <x v="11"/>
    <x v="4"/>
    <x v="158"/>
    <x v="4"/>
    <n v="0"/>
    <n v="0"/>
    <n v="0"/>
    <n v="0"/>
    <e v="#N/A"/>
    <e v="#N/A"/>
    <n v="0"/>
    <x v="0"/>
    <x v="0"/>
    <x v="0"/>
    <x v="0"/>
    <x v="0"/>
    <x v="0"/>
    <x v="0"/>
    <x v="0"/>
    <x v="0"/>
    <x v="0"/>
  </r>
  <r>
    <x v="0"/>
    <x v="11"/>
    <x v="4"/>
    <x v="159"/>
    <x v="4"/>
    <n v="0"/>
    <n v="0"/>
    <n v="0"/>
    <n v="0"/>
    <e v="#N/A"/>
    <e v="#N/A"/>
    <n v="0"/>
    <x v="0"/>
    <x v="0"/>
    <x v="0"/>
    <x v="0"/>
    <x v="0"/>
    <x v="0"/>
    <x v="0"/>
    <x v="0"/>
    <x v="0"/>
    <x v="0"/>
  </r>
  <r>
    <x v="0"/>
    <x v="11"/>
    <x v="4"/>
    <x v="160"/>
    <x v="4"/>
    <n v="0"/>
    <n v="0"/>
    <n v="0"/>
    <n v="0"/>
    <e v="#N/A"/>
    <e v="#N/A"/>
    <n v="0"/>
    <x v="0"/>
    <x v="0"/>
    <x v="0"/>
    <x v="0"/>
    <x v="0"/>
    <x v="0"/>
    <x v="0"/>
    <x v="0"/>
    <x v="0"/>
    <x v="0"/>
  </r>
  <r>
    <x v="0"/>
    <x v="11"/>
    <x v="4"/>
    <x v="169"/>
    <x v="4"/>
    <n v="0"/>
    <n v="0"/>
    <n v="0"/>
    <n v="0"/>
    <e v="#N/A"/>
    <e v="#N/A"/>
    <n v="0"/>
    <x v="0"/>
    <x v="0"/>
    <x v="0"/>
    <x v="0"/>
    <x v="0"/>
    <x v="0"/>
    <x v="0"/>
    <x v="0"/>
    <x v="0"/>
    <x v="0"/>
  </r>
  <r>
    <x v="0"/>
    <x v="11"/>
    <x v="4"/>
    <x v="175"/>
    <x v="4"/>
    <n v="0"/>
    <n v="0"/>
    <n v="0"/>
    <n v="0"/>
    <e v="#N/A"/>
    <e v="#N/A"/>
    <n v="0"/>
    <x v="0"/>
    <x v="0"/>
    <x v="0"/>
    <x v="0"/>
    <x v="0"/>
    <x v="0"/>
    <x v="0"/>
    <x v="0"/>
    <x v="0"/>
    <x v="0"/>
  </r>
  <r>
    <x v="0"/>
    <x v="11"/>
    <x v="5"/>
    <x v="25"/>
    <x v="4"/>
    <n v="75460.36"/>
    <n v="0"/>
    <n v="75460.36"/>
    <n v="2"/>
    <n v="0"/>
    <n v="0"/>
    <n v="0"/>
    <x v="0"/>
    <x v="0"/>
    <x v="0"/>
    <x v="0"/>
    <x v="0"/>
    <x v="0"/>
    <x v="0"/>
    <x v="0"/>
    <x v="0"/>
    <x v="0"/>
  </r>
  <r>
    <x v="0"/>
    <x v="11"/>
    <x v="5"/>
    <x v="26"/>
    <x v="4"/>
    <n v="38754.129999999997"/>
    <n v="1280415"/>
    <n v="1319169.1299999999"/>
    <n v="23"/>
    <n v="0"/>
    <n v="0"/>
    <n v="0"/>
    <x v="0"/>
    <x v="0"/>
    <x v="0"/>
    <x v="0"/>
    <x v="0"/>
    <x v="0"/>
    <x v="0"/>
    <x v="0"/>
    <x v="0"/>
    <x v="0"/>
  </r>
  <r>
    <x v="0"/>
    <x v="11"/>
    <x v="5"/>
    <x v="27"/>
    <x v="4"/>
    <n v="0"/>
    <n v="0"/>
    <n v="0"/>
    <n v="0"/>
    <n v="16523"/>
    <n v="165230"/>
    <n v="0"/>
    <x v="0"/>
    <x v="0"/>
    <x v="0"/>
    <x v="0"/>
    <x v="0"/>
    <x v="0"/>
    <x v="0"/>
    <x v="0"/>
    <x v="0"/>
    <x v="0"/>
  </r>
  <r>
    <x v="0"/>
    <x v="11"/>
    <x v="5"/>
    <x v="29"/>
    <x v="4"/>
    <n v="325779.3"/>
    <n v="666280.4"/>
    <n v="992059.7"/>
    <n v="11"/>
    <n v="0"/>
    <n v="0"/>
    <n v="0"/>
    <x v="0"/>
    <x v="0"/>
    <x v="0"/>
    <x v="0"/>
    <x v="0"/>
    <x v="0"/>
    <x v="0"/>
    <x v="0"/>
    <x v="0"/>
    <x v="0"/>
  </r>
  <r>
    <x v="0"/>
    <x v="11"/>
    <x v="6"/>
    <x v="30"/>
    <x v="4"/>
    <n v="1000"/>
    <n v="561780.6"/>
    <n v="562780.6"/>
    <n v="20"/>
    <n v="0"/>
    <n v="0"/>
    <n v="0"/>
    <x v="0"/>
    <x v="0"/>
    <x v="0"/>
    <x v="0"/>
    <x v="0"/>
    <x v="0"/>
    <x v="0"/>
    <x v="0"/>
    <x v="0"/>
    <x v="0"/>
  </r>
  <r>
    <x v="0"/>
    <x v="11"/>
    <x v="6"/>
    <x v="31"/>
    <x v="4"/>
    <n v="4000"/>
    <n v="377116.6"/>
    <n v="381116.6"/>
    <n v="15"/>
    <n v="34100"/>
    <n v="238700"/>
    <n v="11.18"/>
    <x v="0"/>
    <x v="0"/>
    <x v="0"/>
    <x v="0"/>
    <x v="0"/>
    <x v="0"/>
    <x v="0"/>
    <x v="0"/>
    <x v="0"/>
    <x v="0"/>
  </r>
  <r>
    <x v="0"/>
    <x v="11"/>
    <x v="6"/>
    <x v="32"/>
    <x v="4"/>
    <n v="0"/>
    <n v="0"/>
    <n v="0"/>
    <n v="0"/>
    <n v="17577"/>
    <n v="123039"/>
    <n v="0"/>
    <x v="0"/>
    <x v="0"/>
    <x v="0"/>
    <x v="0"/>
    <x v="0"/>
    <x v="0"/>
    <x v="0"/>
    <x v="0"/>
    <x v="0"/>
    <x v="0"/>
  </r>
  <r>
    <x v="0"/>
    <x v="11"/>
    <x v="6"/>
    <x v="33"/>
    <x v="4"/>
    <n v="0"/>
    <n v="33763.769999999997"/>
    <n v="33763.769999999997"/>
    <n v="3"/>
    <n v="0"/>
    <n v="0"/>
    <n v="0"/>
    <x v="0"/>
    <x v="0"/>
    <x v="0"/>
    <x v="0"/>
    <x v="0"/>
    <x v="0"/>
    <x v="0"/>
    <x v="0"/>
    <x v="0"/>
    <x v="0"/>
  </r>
  <r>
    <x v="0"/>
    <x v="11"/>
    <x v="6"/>
    <x v="140"/>
    <x v="4"/>
    <n v="0"/>
    <n v="0"/>
    <n v="0"/>
    <n v="0"/>
    <e v="#N/A"/>
    <e v="#N/A"/>
    <n v="0"/>
    <x v="0"/>
    <x v="0"/>
    <x v="0"/>
    <x v="0"/>
    <x v="0"/>
    <x v="0"/>
    <x v="0"/>
    <x v="0"/>
    <x v="0"/>
    <x v="0"/>
  </r>
  <r>
    <x v="0"/>
    <x v="11"/>
    <x v="7"/>
    <x v="34"/>
    <x v="4"/>
    <n v="0"/>
    <n v="0"/>
    <n v="0"/>
    <n v="0"/>
    <n v="67177"/>
    <n v="470239"/>
    <n v="0"/>
    <x v="0"/>
    <x v="0"/>
    <x v="0"/>
    <x v="0"/>
    <x v="0"/>
    <x v="0"/>
    <x v="0"/>
    <x v="0"/>
    <x v="0"/>
    <x v="0"/>
  </r>
  <r>
    <x v="0"/>
    <x v="11"/>
    <x v="8"/>
    <x v="35"/>
    <x v="4"/>
    <n v="10948.95"/>
    <n v="464789.4"/>
    <n v="475738.35000000003"/>
    <n v="14"/>
    <n v="0"/>
    <n v="0"/>
    <n v="0"/>
    <x v="0"/>
    <x v="0"/>
    <x v="0"/>
    <x v="0"/>
    <x v="0"/>
    <x v="0"/>
    <x v="0"/>
    <x v="0"/>
    <x v="0"/>
    <x v="0"/>
  </r>
  <r>
    <x v="0"/>
    <x v="11"/>
    <x v="8"/>
    <x v="36"/>
    <x v="4"/>
    <n v="19720.98"/>
    <n v="703600.2"/>
    <n v="723321.17999999993"/>
    <n v="36"/>
    <n v="0"/>
    <n v="0"/>
    <n v="0"/>
    <x v="0"/>
    <x v="0"/>
    <x v="0"/>
    <x v="0"/>
    <x v="0"/>
    <x v="0"/>
    <x v="0"/>
    <x v="0"/>
    <x v="0"/>
    <x v="0"/>
  </r>
  <r>
    <x v="0"/>
    <x v="11"/>
    <x v="8"/>
    <x v="161"/>
    <x v="4"/>
    <n v="12676.99"/>
    <n v="264470.90000000002"/>
    <n v="277147.89"/>
    <n v="17"/>
    <e v="#N/A"/>
    <e v="#N/A"/>
    <n v="0"/>
    <x v="0"/>
    <x v="0"/>
    <x v="0"/>
    <x v="0"/>
    <x v="0"/>
    <x v="0"/>
    <x v="0"/>
    <x v="0"/>
    <x v="0"/>
    <x v="0"/>
  </r>
  <r>
    <x v="0"/>
    <x v="11"/>
    <x v="9"/>
    <x v="37"/>
    <x v="4"/>
    <n v="0"/>
    <n v="9922.4599999999991"/>
    <n v="9922.4599999999991"/>
    <n v="1"/>
    <n v="32023"/>
    <n v="224161"/>
    <n v="0.31"/>
    <x v="0"/>
    <x v="0"/>
    <x v="0"/>
    <x v="0"/>
    <x v="0"/>
    <x v="0"/>
    <x v="0"/>
    <x v="0"/>
    <x v="0"/>
    <x v="0"/>
  </r>
  <r>
    <x v="0"/>
    <x v="11"/>
    <x v="9"/>
    <x v="38"/>
    <x v="4"/>
    <n v="999.18"/>
    <n v="195464.6"/>
    <n v="196463.78"/>
    <n v="5"/>
    <n v="0"/>
    <n v="0"/>
    <n v="0"/>
    <x v="0"/>
    <x v="0"/>
    <x v="0"/>
    <x v="0"/>
    <x v="0"/>
    <x v="0"/>
    <x v="0"/>
    <x v="0"/>
    <x v="0"/>
    <x v="0"/>
  </r>
  <r>
    <x v="0"/>
    <x v="11"/>
    <x v="9"/>
    <x v="39"/>
    <x v="4"/>
    <n v="0"/>
    <n v="0"/>
    <n v="0"/>
    <n v="0"/>
    <n v="18352"/>
    <n v="128464"/>
    <n v="0"/>
    <x v="0"/>
    <x v="0"/>
    <x v="0"/>
    <x v="0"/>
    <x v="0"/>
    <x v="0"/>
    <x v="0"/>
    <x v="0"/>
    <x v="0"/>
    <x v="0"/>
  </r>
  <r>
    <x v="0"/>
    <x v="11"/>
    <x v="9"/>
    <x v="40"/>
    <x v="4"/>
    <n v="42440.800000000003"/>
    <n v="12618.14"/>
    <n v="55058.94"/>
    <n v="3"/>
    <n v="28923"/>
    <n v="202461"/>
    <n v="1.9"/>
    <x v="0"/>
    <x v="0"/>
    <x v="0"/>
    <x v="0"/>
    <x v="0"/>
    <x v="0"/>
    <x v="0"/>
    <x v="0"/>
    <x v="0"/>
    <x v="0"/>
  </r>
  <r>
    <x v="0"/>
    <x v="11"/>
    <x v="9"/>
    <x v="41"/>
    <x v="4"/>
    <n v="1841.76"/>
    <n v="216591"/>
    <n v="218432.76"/>
    <n v="7"/>
    <n v="0"/>
    <n v="0"/>
    <n v="0"/>
    <x v="0"/>
    <x v="0"/>
    <x v="0"/>
    <x v="0"/>
    <x v="0"/>
    <x v="0"/>
    <x v="0"/>
    <x v="0"/>
    <x v="0"/>
    <x v="0"/>
  </r>
  <r>
    <x v="0"/>
    <x v="11"/>
    <x v="10"/>
    <x v="42"/>
    <x v="4"/>
    <n v="65371.6"/>
    <n v="13682.05"/>
    <n v="79053.649999999994"/>
    <n v="10"/>
    <n v="0"/>
    <n v="0"/>
    <n v="0"/>
    <x v="0"/>
    <x v="0"/>
    <x v="0"/>
    <x v="0"/>
    <x v="0"/>
    <x v="0"/>
    <x v="0"/>
    <x v="0"/>
    <x v="0"/>
    <x v="0"/>
  </r>
  <r>
    <x v="0"/>
    <x v="11"/>
    <x v="10"/>
    <x v="43"/>
    <x v="4"/>
    <n v="276460.7"/>
    <n v="326703.7"/>
    <n v="603164.4"/>
    <n v="34"/>
    <n v="0"/>
    <n v="0"/>
    <n v="0"/>
    <x v="0"/>
    <x v="0"/>
    <x v="0"/>
    <x v="0"/>
    <x v="0"/>
    <x v="0"/>
    <x v="0"/>
    <x v="0"/>
    <x v="0"/>
    <x v="0"/>
  </r>
  <r>
    <x v="0"/>
    <x v="11"/>
    <x v="10"/>
    <x v="44"/>
    <x v="4"/>
    <n v="0"/>
    <n v="0"/>
    <n v="0"/>
    <n v="0"/>
    <n v="23777"/>
    <n v="237770"/>
    <n v="0"/>
    <x v="0"/>
    <x v="0"/>
    <x v="0"/>
    <x v="0"/>
    <x v="0"/>
    <x v="0"/>
    <x v="0"/>
    <x v="0"/>
    <x v="0"/>
    <x v="0"/>
  </r>
  <r>
    <x v="0"/>
    <x v="11"/>
    <x v="10"/>
    <x v="45"/>
    <x v="4"/>
    <n v="70460"/>
    <n v="108143.9"/>
    <n v="178603.9"/>
    <n v="19"/>
    <n v="0"/>
    <n v="0"/>
    <n v="0"/>
    <x v="0"/>
    <x v="0"/>
    <x v="0"/>
    <x v="0"/>
    <x v="0"/>
    <x v="0"/>
    <x v="0"/>
    <x v="0"/>
    <x v="0"/>
    <x v="0"/>
  </r>
  <r>
    <x v="0"/>
    <x v="11"/>
    <x v="10"/>
    <x v="46"/>
    <x v="4"/>
    <n v="203336.2"/>
    <n v="98775.58"/>
    <n v="302111.78000000003"/>
    <n v="25"/>
    <n v="0"/>
    <n v="0"/>
    <n v="0"/>
    <x v="0"/>
    <x v="0"/>
    <x v="0"/>
    <x v="0"/>
    <x v="0"/>
    <x v="0"/>
    <x v="0"/>
    <x v="0"/>
    <x v="0"/>
    <x v="0"/>
  </r>
  <r>
    <x v="0"/>
    <x v="11"/>
    <x v="10"/>
    <x v="47"/>
    <x v="4"/>
    <n v="85476.97"/>
    <n v="53308.67"/>
    <n v="138785.64000000001"/>
    <n v="16"/>
    <n v="0"/>
    <n v="0"/>
    <n v="0"/>
    <x v="0"/>
    <x v="0"/>
    <x v="0"/>
    <x v="0"/>
    <x v="0"/>
    <x v="0"/>
    <x v="0"/>
    <x v="0"/>
    <x v="0"/>
    <x v="0"/>
  </r>
  <r>
    <x v="0"/>
    <x v="11"/>
    <x v="10"/>
    <x v="48"/>
    <x v="4"/>
    <n v="90664.71"/>
    <n v="76495.820000000007"/>
    <n v="167160.53000000003"/>
    <n v="19"/>
    <n v="33077"/>
    <n v="330770"/>
    <n v="5.05"/>
    <x v="0"/>
    <x v="0"/>
    <x v="0"/>
    <x v="0"/>
    <x v="0"/>
    <x v="0"/>
    <x v="0"/>
    <x v="0"/>
    <x v="0"/>
    <x v="0"/>
  </r>
  <r>
    <x v="0"/>
    <x v="11"/>
    <x v="10"/>
    <x v="49"/>
    <x v="4"/>
    <n v="138523.29999999999"/>
    <n v="287432.59999999998"/>
    <n v="425955.89999999997"/>
    <n v="30"/>
    <n v="67177"/>
    <n v="671770"/>
    <n v="6.34"/>
    <x v="0"/>
    <x v="0"/>
    <x v="0"/>
    <x v="0"/>
    <x v="0"/>
    <x v="0"/>
    <x v="0"/>
    <x v="0"/>
    <x v="0"/>
    <x v="0"/>
  </r>
  <r>
    <x v="0"/>
    <x v="11"/>
    <x v="10"/>
    <x v="50"/>
    <x v="4"/>
    <n v="16500"/>
    <n v="10499.62"/>
    <n v="26999.620000000003"/>
    <n v="2"/>
    <n v="36177"/>
    <n v="361770"/>
    <n v="0.75"/>
    <x v="0"/>
    <x v="0"/>
    <x v="0"/>
    <x v="0"/>
    <x v="0"/>
    <x v="0"/>
    <x v="0"/>
    <x v="0"/>
    <x v="0"/>
    <x v="0"/>
  </r>
  <r>
    <x v="0"/>
    <x v="11"/>
    <x v="11"/>
    <x v="52"/>
    <x v="4"/>
    <n v="0"/>
    <n v="63528.6"/>
    <n v="63528.6"/>
    <n v="2"/>
    <n v="0"/>
    <n v="0"/>
    <n v="0"/>
    <x v="0"/>
    <x v="0"/>
    <x v="0"/>
    <x v="0"/>
    <x v="0"/>
    <x v="0"/>
    <x v="0"/>
    <x v="0"/>
    <x v="0"/>
    <x v="0"/>
  </r>
  <r>
    <x v="0"/>
    <x v="11"/>
    <x v="12"/>
    <x v="53"/>
    <x v="4"/>
    <n v="0"/>
    <n v="0"/>
    <n v="0"/>
    <n v="0"/>
    <n v="0"/>
    <n v="0"/>
    <n v="0"/>
    <x v="0"/>
    <x v="0"/>
    <x v="0"/>
    <x v="0"/>
    <x v="0"/>
    <x v="0"/>
    <x v="0"/>
    <x v="0"/>
    <x v="0"/>
    <x v="0"/>
  </r>
  <r>
    <x v="0"/>
    <x v="11"/>
    <x v="12"/>
    <x v="55"/>
    <x v="4"/>
    <n v="0"/>
    <n v="0"/>
    <n v="0"/>
    <n v="0"/>
    <n v="0"/>
    <n v="0"/>
    <n v="0"/>
    <x v="0"/>
    <x v="0"/>
    <x v="0"/>
    <x v="0"/>
    <x v="0"/>
    <x v="0"/>
    <x v="0"/>
    <x v="0"/>
    <x v="0"/>
    <x v="0"/>
  </r>
  <r>
    <x v="0"/>
    <x v="11"/>
    <x v="12"/>
    <x v="170"/>
    <x v="4"/>
    <n v="0"/>
    <n v="0"/>
    <n v="0"/>
    <n v="0"/>
    <e v="#N/A"/>
    <e v="#N/A"/>
    <n v="0"/>
    <x v="0"/>
    <x v="0"/>
    <x v="0"/>
    <x v="0"/>
    <x v="0"/>
    <x v="0"/>
    <x v="0"/>
    <x v="0"/>
    <x v="0"/>
    <x v="0"/>
  </r>
  <r>
    <x v="0"/>
    <x v="11"/>
    <x v="13"/>
    <x v="56"/>
    <x v="4"/>
    <n v="322852"/>
    <n v="0"/>
    <n v="322852"/>
    <n v="13"/>
    <n v="0"/>
    <n v="0"/>
    <n v="0"/>
    <x v="0"/>
    <x v="0"/>
    <x v="0"/>
    <x v="0"/>
    <x v="0"/>
    <x v="0"/>
    <x v="0"/>
    <x v="0"/>
    <x v="0"/>
    <x v="0"/>
  </r>
  <r>
    <x v="0"/>
    <x v="11"/>
    <x v="13"/>
    <x v="57"/>
    <x v="4"/>
    <n v="5970"/>
    <n v="50050.96"/>
    <n v="56020.959999999999"/>
    <n v="5"/>
    <n v="24273"/>
    <n v="242730"/>
    <n v="2.31"/>
    <x v="0"/>
    <x v="0"/>
    <x v="0"/>
    <x v="0"/>
    <x v="0"/>
    <x v="0"/>
    <x v="0"/>
    <x v="0"/>
    <x v="0"/>
    <x v="0"/>
  </r>
  <r>
    <x v="0"/>
    <x v="11"/>
    <x v="13"/>
    <x v="58"/>
    <x v="4"/>
    <n v="68391.899999999994"/>
    <n v="239944.7"/>
    <n v="308336.59999999998"/>
    <n v="27"/>
    <n v="0"/>
    <n v="0"/>
    <n v="0"/>
    <x v="0"/>
    <x v="0"/>
    <x v="0"/>
    <x v="0"/>
    <x v="0"/>
    <x v="0"/>
    <x v="0"/>
    <x v="0"/>
    <x v="0"/>
    <x v="0"/>
  </r>
  <r>
    <x v="0"/>
    <x v="11"/>
    <x v="13"/>
    <x v="162"/>
    <x v="4"/>
    <n v="6615"/>
    <n v="0"/>
    <n v="6615"/>
    <n v="1"/>
    <e v="#N/A"/>
    <e v="#N/A"/>
    <n v="0"/>
    <x v="0"/>
    <x v="0"/>
    <x v="0"/>
    <x v="0"/>
    <x v="0"/>
    <x v="0"/>
    <x v="0"/>
    <x v="0"/>
    <x v="0"/>
    <x v="0"/>
  </r>
  <r>
    <x v="0"/>
    <x v="11"/>
    <x v="34"/>
    <x v="129"/>
    <x v="4"/>
    <n v="2764.82"/>
    <n v="0"/>
    <n v="2764.82"/>
    <n v="1"/>
    <e v="#N/A"/>
    <e v="#N/A"/>
    <n v="0"/>
    <x v="0"/>
    <x v="0"/>
    <x v="0"/>
    <x v="0"/>
    <x v="0"/>
    <x v="0"/>
    <x v="0"/>
    <x v="0"/>
    <x v="0"/>
    <x v="0"/>
  </r>
  <r>
    <x v="0"/>
    <x v="11"/>
    <x v="14"/>
    <x v="130"/>
    <x v="4"/>
    <n v="0"/>
    <n v="0"/>
    <n v="0"/>
    <n v="0"/>
    <e v="#N/A"/>
    <e v="#N/A"/>
    <n v="0"/>
    <x v="0"/>
    <x v="0"/>
    <x v="0"/>
    <x v="0"/>
    <x v="0"/>
    <x v="0"/>
    <x v="0"/>
    <x v="0"/>
    <x v="0"/>
    <x v="0"/>
  </r>
  <r>
    <x v="0"/>
    <x v="11"/>
    <x v="15"/>
    <x v="163"/>
    <x v="4"/>
    <n v="0"/>
    <n v="0"/>
    <n v="0"/>
    <n v="0"/>
    <e v="#N/A"/>
    <e v="#N/A"/>
    <n v="0"/>
    <x v="0"/>
    <x v="0"/>
    <x v="0"/>
    <x v="0"/>
    <x v="0"/>
    <x v="0"/>
    <x v="0"/>
    <x v="0"/>
    <x v="0"/>
    <x v="0"/>
  </r>
  <r>
    <x v="0"/>
    <x v="11"/>
    <x v="16"/>
    <x v="61"/>
    <x v="4"/>
    <n v="7200"/>
    <n v="99135.53"/>
    <n v="106335.53"/>
    <n v="6"/>
    <n v="0"/>
    <n v="0"/>
    <n v="0"/>
    <x v="0"/>
    <x v="0"/>
    <x v="0"/>
    <x v="0"/>
    <x v="0"/>
    <x v="0"/>
    <x v="0"/>
    <x v="0"/>
    <x v="0"/>
    <x v="0"/>
  </r>
  <r>
    <x v="0"/>
    <x v="11"/>
    <x v="17"/>
    <x v="62"/>
    <x v="4"/>
    <n v="0"/>
    <n v="0"/>
    <n v="0"/>
    <n v="0"/>
    <n v="0"/>
    <n v="0"/>
    <n v="0"/>
    <x v="0"/>
    <x v="0"/>
    <x v="0"/>
    <x v="0"/>
    <x v="0"/>
    <x v="0"/>
    <x v="0"/>
    <x v="0"/>
    <x v="0"/>
    <x v="0"/>
  </r>
  <r>
    <x v="0"/>
    <x v="11"/>
    <x v="17"/>
    <x v="63"/>
    <x v="4"/>
    <n v="0"/>
    <n v="40790.910000000003"/>
    <n v="40790.910000000003"/>
    <n v="1"/>
    <n v="0"/>
    <n v="0"/>
    <n v="0"/>
    <x v="0"/>
    <x v="0"/>
    <x v="0"/>
    <x v="0"/>
    <x v="0"/>
    <x v="0"/>
    <x v="0"/>
    <x v="0"/>
    <x v="0"/>
    <x v="0"/>
  </r>
  <r>
    <x v="0"/>
    <x v="11"/>
    <x v="18"/>
    <x v="64"/>
    <x v="4"/>
    <n v="0"/>
    <n v="0"/>
    <n v="0"/>
    <n v="0"/>
    <n v="22723"/>
    <n v="159061"/>
    <n v="0"/>
    <x v="0"/>
    <x v="0"/>
    <x v="0"/>
    <x v="0"/>
    <x v="0"/>
    <x v="0"/>
    <x v="0"/>
    <x v="0"/>
    <x v="0"/>
    <x v="0"/>
  </r>
  <r>
    <x v="0"/>
    <x v="11"/>
    <x v="18"/>
    <x v="65"/>
    <x v="4"/>
    <n v="0"/>
    <n v="44375.28"/>
    <n v="44375.28"/>
    <n v="2"/>
    <n v="0"/>
    <n v="0"/>
    <n v="0"/>
    <x v="0"/>
    <x v="0"/>
    <x v="0"/>
    <x v="0"/>
    <x v="0"/>
    <x v="0"/>
    <x v="0"/>
    <x v="0"/>
    <x v="0"/>
    <x v="0"/>
  </r>
  <r>
    <x v="0"/>
    <x v="11"/>
    <x v="18"/>
    <x v="164"/>
    <x v="4"/>
    <n v="0"/>
    <n v="54958.47"/>
    <n v="54958.47"/>
    <n v="2"/>
    <e v="#N/A"/>
    <e v="#N/A"/>
    <n v="0"/>
    <x v="0"/>
    <x v="0"/>
    <x v="0"/>
    <x v="0"/>
    <x v="0"/>
    <x v="0"/>
    <x v="0"/>
    <x v="0"/>
    <x v="0"/>
    <x v="0"/>
  </r>
  <r>
    <x v="0"/>
    <x v="11"/>
    <x v="19"/>
    <x v="66"/>
    <x v="4"/>
    <n v="0"/>
    <n v="327742"/>
    <n v="327742"/>
    <n v="9"/>
    <n v="0"/>
    <n v="0"/>
    <n v="0"/>
    <x v="0"/>
    <x v="0"/>
    <x v="0"/>
    <x v="0"/>
    <x v="0"/>
    <x v="0"/>
    <x v="0"/>
    <x v="0"/>
    <x v="0"/>
    <x v="0"/>
  </r>
  <r>
    <x v="0"/>
    <x v="11"/>
    <x v="20"/>
    <x v="67"/>
    <x v="4"/>
    <n v="1635.32"/>
    <n v="0"/>
    <n v="1635.32"/>
    <n v="1"/>
    <n v="0"/>
    <n v="0"/>
    <n v="0"/>
    <x v="0"/>
    <x v="0"/>
    <x v="0"/>
    <x v="0"/>
    <x v="0"/>
    <x v="0"/>
    <x v="0"/>
    <x v="0"/>
    <x v="0"/>
    <x v="0"/>
  </r>
  <r>
    <x v="0"/>
    <x v="11"/>
    <x v="20"/>
    <x v="68"/>
    <x v="4"/>
    <n v="3458.3"/>
    <n v="2373.44"/>
    <n v="5831.74"/>
    <n v="2"/>
    <n v="0"/>
    <n v="0"/>
    <n v="0"/>
    <x v="0"/>
    <x v="0"/>
    <x v="0"/>
    <x v="0"/>
    <x v="0"/>
    <x v="0"/>
    <x v="0"/>
    <x v="0"/>
    <x v="0"/>
    <x v="0"/>
  </r>
  <r>
    <x v="0"/>
    <x v="11"/>
    <x v="21"/>
    <x v="70"/>
    <x v="4"/>
    <n v="373779.7"/>
    <n v="200500.1"/>
    <n v="574279.80000000005"/>
    <n v="51"/>
    <n v="62000"/>
    <n v="620000"/>
    <n v="9.26"/>
    <x v="0"/>
    <x v="0"/>
    <x v="0"/>
    <x v="0"/>
    <x v="0"/>
    <x v="0"/>
    <x v="0"/>
    <x v="0"/>
    <x v="0"/>
    <x v="0"/>
  </r>
  <r>
    <x v="0"/>
    <x v="11"/>
    <x v="21"/>
    <x v="71"/>
    <x v="4"/>
    <n v="106975.5"/>
    <n v="110113.60000000001"/>
    <n v="217089.1"/>
    <n v="39"/>
    <n v="50623"/>
    <n v="506230"/>
    <n v="4.29"/>
    <x v="0"/>
    <x v="0"/>
    <x v="0"/>
    <x v="0"/>
    <x v="0"/>
    <x v="0"/>
    <x v="0"/>
    <x v="0"/>
    <x v="0"/>
    <x v="0"/>
  </r>
  <r>
    <x v="0"/>
    <x v="11"/>
    <x v="21"/>
    <x v="72"/>
    <x v="4"/>
    <n v="20010.21"/>
    <n v="36270.97"/>
    <n v="56281.18"/>
    <n v="12"/>
    <n v="29977"/>
    <n v="299770"/>
    <n v="1.88"/>
    <x v="0"/>
    <x v="0"/>
    <x v="0"/>
    <x v="0"/>
    <x v="0"/>
    <x v="0"/>
    <x v="0"/>
    <x v="0"/>
    <x v="0"/>
    <x v="0"/>
  </r>
  <r>
    <x v="0"/>
    <x v="11"/>
    <x v="21"/>
    <x v="73"/>
    <x v="4"/>
    <n v="88295.37"/>
    <n v="103841.1"/>
    <n v="192136.47"/>
    <n v="29"/>
    <n v="27900"/>
    <n v="279000"/>
    <n v="6.89"/>
    <x v="0"/>
    <x v="0"/>
    <x v="0"/>
    <x v="0"/>
    <x v="0"/>
    <x v="0"/>
    <x v="0"/>
    <x v="0"/>
    <x v="0"/>
    <x v="0"/>
  </r>
  <r>
    <x v="0"/>
    <x v="11"/>
    <x v="21"/>
    <x v="137"/>
    <x v="4"/>
    <n v="56475.89"/>
    <n v="82686.61"/>
    <n v="139162.5"/>
    <n v="23"/>
    <e v="#N/A"/>
    <e v="#N/A"/>
    <n v="0"/>
    <x v="0"/>
    <x v="0"/>
    <x v="0"/>
    <x v="0"/>
    <x v="0"/>
    <x v="0"/>
    <x v="0"/>
    <x v="0"/>
    <x v="0"/>
    <x v="0"/>
  </r>
  <r>
    <x v="0"/>
    <x v="11"/>
    <x v="21"/>
    <x v="137"/>
    <x v="4"/>
    <n v="0"/>
    <n v="6338.48"/>
    <n v="6338.48"/>
    <n v="2"/>
    <e v="#N/A"/>
    <e v="#N/A"/>
    <n v="0"/>
    <x v="0"/>
    <x v="0"/>
    <x v="0"/>
    <x v="0"/>
    <x v="0"/>
    <x v="0"/>
    <x v="0"/>
    <x v="0"/>
    <x v="0"/>
    <x v="0"/>
  </r>
  <r>
    <x v="0"/>
    <x v="11"/>
    <x v="21"/>
    <x v="142"/>
    <x v="4"/>
    <n v="2100"/>
    <n v="14180.59"/>
    <n v="16280.59"/>
    <n v="1"/>
    <e v="#N/A"/>
    <e v="#N/A"/>
    <n v="0"/>
    <x v="0"/>
    <x v="0"/>
    <x v="0"/>
    <x v="0"/>
    <x v="0"/>
    <x v="0"/>
    <x v="0"/>
    <x v="0"/>
    <x v="0"/>
    <x v="0"/>
  </r>
  <r>
    <x v="0"/>
    <x v="11"/>
    <x v="22"/>
    <x v="74"/>
    <x v="4"/>
    <n v="0"/>
    <n v="0"/>
    <n v="0"/>
    <n v="0"/>
    <n v="13423"/>
    <n v="134230"/>
    <n v="0"/>
    <x v="0"/>
    <x v="0"/>
    <x v="0"/>
    <x v="0"/>
    <x v="0"/>
    <x v="0"/>
    <x v="0"/>
    <x v="0"/>
    <x v="0"/>
    <x v="0"/>
  </r>
  <r>
    <x v="0"/>
    <x v="11"/>
    <x v="22"/>
    <x v="75"/>
    <x v="4"/>
    <n v="0"/>
    <n v="0"/>
    <n v="0"/>
    <n v="0"/>
    <n v="14477"/>
    <n v="144770"/>
    <n v="0"/>
    <x v="0"/>
    <x v="0"/>
    <x v="0"/>
    <x v="0"/>
    <x v="0"/>
    <x v="0"/>
    <x v="0"/>
    <x v="0"/>
    <x v="0"/>
    <x v="0"/>
  </r>
  <r>
    <x v="0"/>
    <x v="11"/>
    <x v="22"/>
    <x v="121"/>
    <x v="4"/>
    <n v="0"/>
    <n v="0"/>
    <n v="0"/>
    <n v="0"/>
    <e v="#N/A"/>
    <e v="#N/A"/>
    <n v="0"/>
    <x v="0"/>
    <x v="0"/>
    <x v="0"/>
    <x v="0"/>
    <x v="0"/>
    <x v="0"/>
    <x v="0"/>
    <x v="0"/>
    <x v="0"/>
    <x v="0"/>
  </r>
  <r>
    <x v="0"/>
    <x v="11"/>
    <x v="23"/>
    <x v="77"/>
    <x v="4"/>
    <n v="0"/>
    <n v="65630"/>
    <n v="65630"/>
    <n v="28"/>
    <n v="0"/>
    <n v="0"/>
    <n v="0"/>
    <x v="0"/>
    <x v="0"/>
    <x v="0"/>
    <x v="0"/>
    <x v="0"/>
    <x v="0"/>
    <x v="0"/>
    <x v="0"/>
    <x v="0"/>
    <x v="0"/>
  </r>
  <r>
    <x v="0"/>
    <x v="11"/>
    <x v="24"/>
    <x v="78"/>
    <x v="4"/>
    <n v="0"/>
    <n v="0"/>
    <n v="0"/>
    <n v="0"/>
    <n v="20677"/>
    <n v="144739"/>
    <n v="0"/>
    <x v="0"/>
    <x v="0"/>
    <x v="0"/>
    <x v="0"/>
    <x v="0"/>
    <x v="0"/>
    <x v="0"/>
    <x v="0"/>
    <x v="0"/>
    <x v="0"/>
  </r>
  <r>
    <x v="0"/>
    <x v="11"/>
    <x v="24"/>
    <x v="79"/>
    <x v="4"/>
    <n v="0"/>
    <n v="0"/>
    <n v="0"/>
    <n v="0"/>
    <n v="20150"/>
    <n v="141050"/>
    <n v="0"/>
    <x v="0"/>
    <x v="0"/>
    <x v="0"/>
    <x v="0"/>
    <x v="0"/>
    <x v="0"/>
    <x v="0"/>
    <x v="0"/>
    <x v="0"/>
    <x v="0"/>
  </r>
  <r>
    <x v="0"/>
    <x v="11"/>
    <x v="24"/>
    <x v="81"/>
    <x v="4"/>
    <n v="0"/>
    <n v="0"/>
    <n v="0"/>
    <n v="0"/>
    <n v="18600"/>
    <n v="130200"/>
    <n v="0"/>
    <x v="0"/>
    <x v="0"/>
    <x v="0"/>
    <x v="0"/>
    <x v="0"/>
    <x v="0"/>
    <x v="0"/>
    <x v="0"/>
    <x v="0"/>
    <x v="0"/>
  </r>
  <r>
    <x v="0"/>
    <x v="11"/>
    <x v="24"/>
    <x v="82"/>
    <x v="4"/>
    <n v="0"/>
    <n v="0"/>
    <n v="0"/>
    <n v="0"/>
    <n v="18600"/>
    <n v="130200"/>
    <n v="0"/>
    <x v="0"/>
    <x v="0"/>
    <x v="0"/>
    <x v="0"/>
    <x v="0"/>
    <x v="0"/>
    <x v="0"/>
    <x v="0"/>
    <x v="0"/>
    <x v="0"/>
  </r>
  <r>
    <x v="0"/>
    <x v="11"/>
    <x v="24"/>
    <x v="122"/>
    <x v="4"/>
    <n v="0"/>
    <n v="0"/>
    <n v="0"/>
    <n v="0"/>
    <e v="#N/A"/>
    <e v="#N/A"/>
    <n v="0"/>
    <x v="0"/>
    <x v="0"/>
    <x v="0"/>
    <x v="0"/>
    <x v="0"/>
    <x v="0"/>
    <x v="0"/>
    <x v="0"/>
    <x v="0"/>
    <x v="0"/>
  </r>
  <r>
    <x v="0"/>
    <x v="11"/>
    <x v="24"/>
    <x v="10"/>
    <x v="4"/>
    <n v="0"/>
    <n v="0"/>
    <n v="0"/>
    <n v="0"/>
    <n v="44423"/>
    <n v="310961"/>
    <n v="0"/>
    <x v="0"/>
    <x v="0"/>
    <x v="0"/>
    <x v="0"/>
    <x v="0"/>
    <x v="0"/>
    <x v="0"/>
    <x v="0"/>
    <x v="0"/>
    <x v="0"/>
  </r>
  <r>
    <x v="0"/>
    <x v="11"/>
    <x v="24"/>
    <x v="184"/>
    <x v="4"/>
    <n v="0"/>
    <n v="0"/>
    <n v="0"/>
    <n v="0"/>
    <e v="#N/A"/>
    <e v="#N/A"/>
    <n v="0"/>
    <x v="0"/>
    <x v="0"/>
    <x v="0"/>
    <x v="0"/>
    <x v="0"/>
    <x v="0"/>
    <x v="0"/>
    <x v="0"/>
    <x v="0"/>
    <x v="0"/>
  </r>
  <r>
    <x v="0"/>
    <x v="11"/>
    <x v="24"/>
    <x v="13"/>
    <x v="4"/>
    <n v="0"/>
    <n v="0"/>
    <n v="0"/>
    <n v="0"/>
    <n v="0"/>
    <n v="0"/>
    <n v="0"/>
    <x v="0"/>
    <x v="0"/>
    <x v="0"/>
    <x v="0"/>
    <x v="0"/>
    <x v="0"/>
    <x v="0"/>
    <x v="0"/>
    <x v="0"/>
    <x v="0"/>
  </r>
  <r>
    <x v="0"/>
    <x v="11"/>
    <x v="24"/>
    <x v="131"/>
    <x v="4"/>
    <n v="0"/>
    <n v="0"/>
    <n v="0"/>
    <n v="0"/>
    <e v="#N/A"/>
    <e v="#N/A"/>
    <n v="0"/>
    <x v="0"/>
    <x v="0"/>
    <x v="0"/>
    <x v="0"/>
    <x v="0"/>
    <x v="0"/>
    <x v="0"/>
    <x v="0"/>
    <x v="0"/>
    <x v="0"/>
  </r>
  <r>
    <x v="0"/>
    <x v="11"/>
    <x v="24"/>
    <x v="185"/>
    <x v="4"/>
    <n v="0"/>
    <n v="0"/>
    <n v="0"/>
    <n v="0"/>
    <e v="#N/A"/>
    <e v="#N/A"/>
    <n v="0"/>
    <x v="0"/>
    <x v="0"/>
    <x v="0"/>
    <x v="0"/>
    <x v="0"/>
    <x v="0"/>
    <x v="0"/>
    <x v="0"/>
    <x v="0"/>
    <x v="0"/>
  </r>
  <r>
    <x v="0"/>
    <x v="11"/>
    <x v="24"/>
    <x v="178"/>
    <x v="4"/>
    <n v="0"/>
    <n v="0"/>
    <n v="0"/>
    <n v="0"/>
    <e v="#N/A"/>
    <e v="#N/A"/>
    <n v="0"/>
    <x v="0"/>
    <x v="0"/>
    <x v="0"/>
    <x v="0"/>
    <x v="0"/>
    <x v="0"/>
    <x v="0"/>
    <x v="0"/>
    <x v="0"/>
    <x v="0"/>
  </r>
  <r>
    <x v="0"/>
    <x v="11"/>
    <x v="26"/>
    <x v="87"/>
    <x v="4"/>
    <n v="0"/>
    <n v="0"/>
    <n v="0"/>
    <n v="0"/>
    <n v="4650"/>
    <n v="32550"/>
    <n v="0"/>
    <x v="0"/>
    <x v="0"/>
    <x v="0"/>
    <x v="0"/>
    <x v="0"/>
    <x v="0"/>
    <x v="0"/>
    <x v="0"/>
    <x v="0"/>
    <x v="0"/>
  </r>
  <r>
    <x v="0"/>
    <x v="11"/>
    <x v="26"/>
    <x v="88"/>
    <x v="4"/>
    <n v="0"/>
    <n v="0"/>
    <n v="0"/>
    <n v="0"/>
    <n v="4650"/>
    <n v="32550"/>
    <n v="0"/>
    <x v="0"/>
    <x v="0"/>
    <x v="0"/>
    <x v="0"/>
    <x v="0"/>
    <x v="0"/>
    <x v="0"/>
    <x v="0"/>
    <x v="0"/>
    <x v="0"/>
  </r>
  <r>
    <x v="0"/>
    <x v="11"/>
    <x v="27"/>
    <x v="89"/>
    <x v="4"/>
    <n v="0"/>
    <n v="0"/>
    <n v="0"/>
    <n v="0"/>
    <n v="6727"/>
    <n v="47089"/>
    <n v="0"/>
    <x v="0"/>
    <x v="0"/>
    <x v="0"/>
    <x v="0"/>
    <x v="0"/>
    <x v="0"/>
    <x v="0"/>
    <x v="0"/>
    <x v="0"/>
    <x v="0"/>
  </r>
  <r>
    <x v="0"/>
    <x v="11"/>
    <x v="27"/>
    <x v="90"/>
    <x v="4"/>
    <n v="0"/>
    <n v="0"/>
    <n v="0"/>
    <n v="0"/>
    <n v="6727"/>
    <n v="47089"/>
    <n v="0"/>
    <x v="0"/>
    <x v="0"/>
    <x v="0"/>
    <x v="0"/>
    <x v="0"/>
    <x v="0"/>
    <x v="0"/>
    <x v="0"/>
    <x v="0"/>
    <x v="0"/>
  </r>
  <r>
    <x v="0"/>
    <x v="11"/>
    <x v="27"/>
    <x v="91"/>
    <x v="4"/>
    <n v="0"/>
    <n v="0"/>
    <n v="0"/>
    <n v="0"/>
    <n v="6727"/>
    <n v="47089"/>
    <n v="0"/>
    <x v="0"/>
    <x v="0"/>
    <x v="0"/>
    <x v="0"/>
    <x v="0"/>
    <x v="0"/>
    <x v="0"/>
    <x v="0"/>
    <x v="0"/>
    <x v="0"/>
  </r>
  <r>
    <x v="0"/>
    <x v="11"/>
    <x v="28"/>
    <x v="92"/>
    <x v="4"/>
    <n v="0"/>
    <n v="4379.43"/>
    <n v="4379.43"/>
    <n v="1"/>
    <n v="0"/>
    <n v="0"/>
    <n v="0"/>
    <x v="0"/>
    <x v="0"/>
    <x v="0"/>
    <x v="0"/>
    <x v="0"/>
    <x v="0"/>
    <x v="0"/>
    <x v="0"/>
    <x v="0"/>
    <x v="0"/>
  </r>
  <r>
    <x v="0"/>
    <x v="11"/>
    <x v="29"/>
    <x v="93"/>
    <x v="4"/>
    <n v="23828.07"/>
    <n v="106425.1"/>
    <n v="130253.17000000001"/>
    <n v="7"/>
    <n v="0"/>
    <n v="0"/>
    <n v="0"/>
    <x v="0"/>
    <x v="0"/>
    <x v="0"/>
    <x v="0"/>
    <x v="0"/>
    <x v="0"/>
    <x v="0"/>
    <x v="0"/>
    <x v="0"/>
    <x v="0"/>
  </r>
  <r>
    <x v="0"/>
    <x v="11"/>
    <x v="29"/>
    <x v="94"/>
    <x v="4"/>
    <n v="162586.29999999999"/>
    <n v="64006.21"/>
    <n v="226592.50999999998"/>
    <n v="14"/>
    <n v="0"/>
    <n v="0"/>
    <n v="0"/>
    <x v="0"/>
    <x v="0"/>
    <x v="0"/>
    <x v="0"/>
    <x v="0"/>
    <x v="0"/>
    <x v="0"/>
    <x v="0"/>
    <x v="0"/>
    <x v="0"/>
  </r>
  <r>
    <x v="0"/>
    <x v="11"/>
    <x v="29"/>
    <x v="95"/>
    <x v="4"/>
    <n v="130417.1"/>
    <n v="137766.6"/>
    <n v="268183.7"/>
    <n v="8"/>
    <n v="0"/>
    <n v="0"/>
    <n v="0"/>
    <x v="0"/>
    <x v="0"/>
    <x v="0"/>
    <x v="0"/>
    <x v="0"/>
    <x v="0"/>
    <x v="0"/>
    <x v="0"/>
    <x v="0"/>
    <x v="0"/>
  </r>
  <r>
    <x v="0"/>
    <x v="11"/>
    <x v="29"/>
    <x v="124"/>
    <x v="4"/>
    <n v="0"/>
    <n v="15603.22"/>
    <n v="15603.22"/>
    <n v="2"/>
    <e v="#N/A"/>
    <e v="#N/A"/>
    <n v="0"/>
    <x v="0"/>
    <x v="0"/>
    <x v="0"/>
    <x v="0"/>
    <x v="0"/>
    <x v="0"/>
    <x v="0"/>
    <x v="0"/>
    <x v="0"/>
    <x v="0"/>
  </r>
  <r>
    <x v="0"/>
    <x v="11"/>
    <x v="29"/>
    <x v="96"/>
    <x v="4"/>
    <n v="18008"/>
    <n v="0"/>
    <n v="18008"/>
    <n v="3"/>
    <n v="0"/>
    <n v="0"/>
    <n v="0"/>
    <x v="0"/>
    <x v="0"/>
    <x v="0"/>
    <x v="0"/>
    <x v="0"/>
    <x v="0"/>
    <x v="0"/>
    <x v="0"/>
    <x v="0"/>
    <x v="0"/>
  </r>
  <r>
    <x v="0"/>
    <x v="11"/>
    <x v="29"/>
    <x v="97"/>
    <x v="4"/>
    <n v="0"/>
    <n v="0"/>
    <n v="0"/>
    <n v="0"/>
    <n v="17577"/>
    <n v="175770"/>
    <n v="0"/>
    <x v="0"/>
    <x v="0"/>
    <x v="0"/>
    <x v="0"/>
    <x v="0"/>
    <x v="0"/>
    <x v="0"/>
    <x v="0"/>
    <x v="0"/>
    <x v="0"/>
  </r>
  <r>
    <x v="0"/>
    <x v="11"/>
    <x v="30"/>
    <x v="99"/>
    <x v="4"/>
    <n v="0"/>
    <n v="0"/>
    <n v="0"/>
    <n v="0"/>
    <n v="16027"/>
    <n v="112189"/>
    <n v="0"/>
    <x v="0"/>
    <x v="0"/>
    <x v="0"/>
    <x v="0"/>
    <x v="0"/>
    <x v="0"/>
    <x v="0"/>
    <x v="0"/>
    <x v="0"/>
    <x v="0"/>
  </r>
  <r>
    <x v="0"/>
    <x v="11"/>
    <x v="30"/>
    <x v="100"/>
    <x v="4"/>
    <n v="0"/>
    <n v="0"/>
    <n v="0"/>
    <n v="0"/>
    <n v="14477"/>
    <n v="101339"/>
    <n v="0"/>
    <x v="0"/>
    <x v="0"/>
    <x v="0"/>
    <x v="0"/>
    <x v="0"/>
    <x v="0"/>
    <x v="0"/>
    <x v="0"/>
    <x v="0"/>
    <x v="0"/>
  </r>
  <r>
    <x v="0"/>
    <x v="11"/>
    <x v="30"/>
    <x v="101"/>
    <x v="4"/>
    <n v="0"/>
    <n v="0"/>
    <n v="0"/>
    <n v="0"/>
    <n v="10323"/>
    <n v="72261"/>
    <n v="0"/>
    <x v="0"/>
    <x v="0"/>
    <x v="0"/>
    <x v="0"/>
    <x v="0"/>
    <x v="0"/>
    <x v="0"/>
    <x v="0"/>
    <x v="0"/>
    <x v="0"/>
  </r>
  <r>
    <x v="0"/>
    <x v="11"/>
    <x v="30"/>
    <x v="102"/>
    <x v="4"/>
    <n v="13609"/>
    <n v="74160.34"/>
    <n v="87769.34"/>
    <n v="14"/>
    <n v="0"/>
    <n v="0"/>
    <n v="0"/>
    <x v="0"/>
    <x v="0"/>
    <x v="0"/>
    <x v="0"/>
    <x v="0"/>
    <x v="0"/>
    <x v="0"/>
    <x v="0"/>
    <x v="0"/>
    <x v="0"/>
  </r>
  <r>
    <x v="0"/>
    <x v="11"/>
    <x v="30"/>
    <x v="103"/>
    <x v="4"/>
    <n v="0"/>
    <n v="0"/>
    <n v="0"/>
    <n v="0"/>
    <n v="0"/>
    <n v="0"/>
    <n v="0"/>
    <x v="0"/>
    <x v="0"/>
    <x v="0"/>
    <x v="0"/>
    <x v="0"/>
    <x v="0"/>
    <x v="0"/>
    <x v="0"/>
    <x v="0"/>
    <x v="0"/>
  </r>
  <r>
    <x v="0"/>
    <x v="11"/>
    <x v="30"/>
    <x v="106"/>
    <x v="4"/>
    <n v="0"/>
    <n v="0"/>
    <n v="0"/>
    <n v="0"/>
    <n v="17050"/>
    <n v="119350"/>
    <n v="0"/>
    <x v="0"/>
    <x v="0"/>
    <x v="0"/>
    <x v="0"/>
    <x v="0"/>
    <x v="0"/>
    <x v="0"/>
    <x v="0"/>
    <x v="0"/>
    <x v="0"/>
  </r>
  <r>
    <x v="0"/>
    <x v="11"/>
    <x v="30"/>
    <x v="171"/>
    <x v="4"/>
    <n v="0"/>
    <n v="0"/>
    <n v="0"/>
    <n v="0"/>
    <e v="#N/A"/>
    <e v="#N/A"/>
    <n v="0"/>
    <x v="0"/>
    <x v="0"/>
    <x v="0"/>
    <x v="0"/>
    <x v="0"/>
    <x v="0"/>
    <x v="0"/>
    <x v="0"/>
    <x v="0"/>
    <x v="0"/>
  </r>
  <r>
    <x v="0"/>
    <x v="11"/>
    <x v="30"/>
    <x v="188"/>
    <x v="4"/>
    <n v="0"/>
    <n v="0"/>
    <n v="0"/>
    <n v="0"/>
    <e v="#N/A"/>
    <e v="#N/A"/>
    <n v="0"/>
    <x v="0"/>
    <x v="0"/>
    <x v="0"/>
    <x v="0"/>
    <x v="0"/>
    <x v="0"/>
    <x v="0"/>
    <x v="0"/>
    <x v="0"/>
    <x v="0"/>
  </r>
  <r>
    <x v="0"/>
    <x v="11"/>
    <x v="31"/>
    <x v="107"/>
    <x v="4"/>
    <n v="155225.70000000001"/>
    <n v="134215.9"/>
    <n v="289441.59999999998"/>
    <n v="65"/>
    <n v="0"/>
    <n v="0"/>
    <n v="0"/>
    <x v="0"/>
    <x v="0"/>
    <x v="0"/>
    <x v="0"/>
    <x v="0"/>
    <x v="0"/>
    <x v="0"/>
    <x v="0"/>
    <x v="0"/>
    <x v="0"/>
  </r>
  <r>
    <x v="0"/>
    <x v="11"/>
    <x v="31"/>
    <x v="108"/>
    <x v="4"/>
    <n v="38991.699999999997"/>
    <n v="10993.57"/>
    <n v="49985.27"/>
    <n v="10"/>
    <n v="0"/>
    <n v="0"/>
    <n v="0"/>
    <x v="0"/>
    <x v="0"/>
    <x v="0"/>
    <x v="0"/>
    <x v="0"/>
    <x v="0"/>
    <x v="0"/>
    <x v="0"/>
    <x v="0"/>
    <x v="0"/>
  </r>
  <r>
    <x v="0"/>
    <x v="11"/>
    <x v="31"/>
    <x v="109"/>
    <x v="4"/>
    <n v="71917"/>
    <n v="167816.4"/>
    <n v="239733.4"/>
    <n v="31"/>
    <n v="0"/>
    <n v="0"/>
    <n v="0"/>
    <x v="0"/>
    <x v="0"/>
    <x v="0"/>
    <x v="0"/>
    <x v="0"/>
    <x v="0"/>
    <x v="0"/>
    <x v="0"/>
    <x v="0"/>
    <x v="0"/>
  </r>
  <r>
    <x v="0"/>
    <x v="11"/>
    <x v="31"/>
    <x v="110"/>
    <x v="4"/>
    <n v="44054.7"/>
    <n v="108255.1"/>
    <n v="152309.79999999999"/>
    <n v="24"/>
    <n v="0"/>
    <n v="0"/>
    <n v="0"/>
    <x v="0"/>
    <x v="0"/>
    <x v="0"/>
    <x v="0"/>
    <x v="0"/>
    <x v="0"/>
    <x v="0"/>
    <x v="0"/>
    <x v="0"/>
    <x v="0"/>
  </r>
  <r>
    <x v="0"/>
    <x v="11"/>
    <x v="31"/>
    <x v="111"/>
    <x v="4"/>
    <n v="36020"/>
    <n v="20222.919999999998"/>
    <n v="56242.92"/>
    <n v="12"/>
    <n v="0"/>
    <n v="0"/>
    <n v="0"/>
    <x v="0"/>
    <x v="0"/>
    <x v="0"/>
    <x v="0"/>
    <x v="0"/>
    <x v="0"/>
    <x v="0"/>
    <x v="0"/>
    <x v="0"/>
    <x v="0"/>
  </r>
  <r>
    <x v="0"/>
    <x v="11"/>
    <x v="31"/>
    <x v="128"/>
    <x v="4"/>
    <n v="3999"/>
    <n v="5777.39"/>
    <n v="9776.39"/>
    <n v="2"/>
    <e v="#N/A"/>
    <e v="#N/A"/>
    <n v="0"/>
    <x v="0"/>
    <x v="0"/>
    <x v="0"/>
    <x v="0"/>
    <x v="0"/>
    <x v="0"/>
    <x v="0"/>
    <x v="0"/>
    <x v="0"/>
    <x v="0"/>
  </r>
  <r>
    <x v="0"/>
    <x v="11"/>
    <x v="31"/>
    <x v="112"/>
    <x v="4"/>
    <n v="2940"/>
    <n v="3100.48"/>
    <n v="6040.48"/>
    <n v="2"/>
    <n v="13950"/>
    <n v="139500"/>
    <n v="0.43"/>
    <x v="0"/>
    <x v="0"/>
    <x v="0"/>
    <x v="0"/>
    <x v="0"/>
    <x v="0"/>
    <x v="0"/>
    <x v="0"/>
    <x v="0"/>
    <x v="0"/>
  </r>
  <r>
    <x v="0"/>
    <x v="11"/>
    <x v="32"/>
    <x v="113"/>
    <x v="4"/>
    <n v="8453"/>
    <n v="12023.94"/>
    <n v="20476.940000000002"/>
    <n v="3"/>
    <n v="5177"/>
    <n v="36239"/>
    <n v="3.96"/>
    <x v="0"/>
    <x v="0"/>
    <x v="0"/>
    <x v="0"/>
    <x v="0"/>
    <x v="0"/>
    <x v="0"/>
    <x v="0"/>
    <x v="0"/>
    <x v="0"/>
  </r>
  <r>
    <x v="0"/>
    <x v="11"/>
    <x v="32"/>
    <x v="114"/>
    <x v="4"/>
    <n v="0"/>
    <n v="0"/>
    <n v="0"/>
    <n v="0"/>
    <n v="31000"/>
    <n v="217000"/>
    <n v="0"/>
    <x v="0"/>
    <x v="0"/>
    <x v="0"/>
    <x v="0"/>
    <x v="0"/>
    <x v="0"/>
    <x v="0"/>
    <x v="0"/>
    <x v="0"/>
    <x v="0"/>
  </r>
  <r>
    <x v="0"/>
    <x v="11"/>
    <x v="32"/>
    <x v="115"/>
    <x v="4"/>
    <n v="0"/>
    <n v="33070.31"/>
    <n v="33070.31"/>
    <n v="3"/>
    <n v="0"/>
    <n v="0"/>
    <n v="0"/>
    <x v="0"/>
    <x v="0"/>
    <x v="0"/>
    <x v="0"/>
    <x v="0"/>
    <x v="0"/>
    <x v="0"/>
    <x v="0"/>
    <x v="0"/>
    <x v="0"/>
  </r>
  <r>
    <x v="0"/>
    <x v="11"/>
    <x v="32"/>
    <x v="116"/>
    <x v="4"/>
    <n v="0"/>
    <n v="38099.39"/>
    <n v="38099.39"/>
    <n v="4"/>
    <n v="0"/>
    <n v="0"/>
    <n v="0"/>
    <x v="0"/>
    <x v="0"/>
    <x v="0"/>
    <x v="0"/>
    <x v="0"/>
    <x v="0"/>
    <x v="0"/>
    <x v="0"/>
    <x v="0"/>
    <x v="0"/>
  </r>
  <r>
    <x v="0"/>
    <x v="11"/>
    <x v="33"/>
    <x v="117"/>
    <x v="4"/>
    <n v="0"/>
    <n v="0"/>
    <n v="0"/>
    <n v="0"/>
    <n v="0"/>
    <n v="0"/>
    <n v="0"/>
    <x v="0"/>
    <x v="0"/>
    <x v="0"/>
    <x v="0"/>
    <x v="0"/>
    <x v="0"/>
    <x v="0"/>
    <x v="0"/>
    <x v="0"/>
    <x v="0"/>
  </r>
  <r>
    <x v="0"/>
    <x v="11"/>
    <x v="33"/>
    <x v="118"/>
    <x v="4"/>
    <n v="0"/>
    <n v="0"/>
    <n v="0"/>
    <n v="0"/>
    <n v="0"/>
    <n v="0"/>
    <n v="0"/>
    <x v="0"/>
    <x v="0"/>
    <x v="0"/>
    <x v="0"/>
    <x v="0"/>
    <x v="0"/>
    <x v="0"/>
    <x v="0"/>
    <x v="0"/>
    <x v="0"/>
  </r>
  <r>
    <x v="0"/>
    <x v="11"/>
    <x v="33"/>
    <x v="143"/>
    <x v="4"/>
    <n v="0"/>
    <n v="0"/>
    <n v="0"/>
    <n v="0"/>
    <e v="#N/A"/>
    <e v="#N/A"/>
    <n v="0"/>
    <x v="0"/>
    <x v="0"/>
    <x v="0"/>
    <x v="0"/>
    <x v="0"/>
    <x v="0"/>
    <x v="0"/>
    <x v="0"/>
    <x v="0"/>
    <x v="0"/>
  </r>
  <r>
    <x v="0"/>
    <x v="11"/>
    <x v="0"/>
    <x v="0"/>
    <x v="5"/>
    <n v="3729.91"/>
    <n v="12234.37"/>
    <n v="15964.28"/>
    <n v="34"/>
    <n v="24475"/>
    <n v="171325"/>
    <n v="0.65"/>
    <x v="0"/>
    <x v="0"/>
    <x v="0"/>
    <x v="0"/>
    <x v="0"/>
    <x v="0"/>
    <x v="0"/>
    <x v="0"/>
    <x v="0"/>
    <x v="0"/>
  </r>
  <r>
    <x v="0"/>
    <x v="11"/>
    <x v="0"/>
    <x v="1"/>
    <x v="5"/>
    <n v="15110.04"/>
    <n v="24601.239999999998"/>
    <n v="39711.279999999999"/>
    <n v="102"/>
    <n v="24383"/>
    <n v="170681"/>
    <n v="1.63"/>
    <x v="0"/>
    <x v="0"/>
    <x v="0"/>
    <x v="0"/>
    <x v="0"/>
    <x v="0"/>
    <x v="0"/>
    <x v="0"/>
    <x v="0"/>
    <x v="0"/>
  </r>
  <r>
    <x v="0"/>
    <x v="11"/>
    <x v="0"/>
    <x v="172"/>
    <x v="5"/>
    <n v="360"/>
    <n v="0"/>
    <n v="360"/>
    <n v="3"/>
    <e v="#N/A"/>
    <e v="#N/A"/>
    <n v="0"/>
    <x v="0"/>
    <x v="0"/>
    <x v="0"/>
    <x v="0"/>
    <x v="0"/>
    <x v="0"/>
    <x v="0"/>
    <x v="0"/>
    <x v="0"/>
    <x v="0"/>
  </r>
  <r>
    <x v="0"/>
    <x v="11"/>
    <x v="0"/>
    <x v="4"/>
    <x v="5"/>
    <n v="59252.91"/>
    <n v="59168.47"/>
    <n v="118421.38"/>
    <n v="270"/>
    <n v="8437"/>
    <n v="59059"/>
    <n v="14.04"/>
    <x v="0"/>
    <x v="0"/>
    <x v="0"/>
    <x v="0"/>
    <x v="0"/>
    <x v="0"/>
    <x v="0"/>
    <x v="0"/>
    <x v="0"/>
    <x v="0"/>
  </r>
  <r>
    <x v="0"/>
    <x v="11"/>
    <x v="0"/>
    <x v="7"/>
    <x v="5"/>
    <n v="49595.46"/>
    <n v="37945.890000000007"/>
    <n v="87541.35"/>
    <n v="233"/>
    <n v="5821"/>
    <n v="40747"/>
    <n v="15.04"/>
    <x v="0"/>
    <x v="0"/>
    <x v="0"/>
    <x v="0"/>
    <x v="0"/>
    <x v="0"/>
    <x v="0"/>
    <x v="0"/>
    <x v="0"/>
    <x v="0"/>
  </r>
  <r>
    <x v="0"/>
    <x v="11"/>
    <x v="0"/>
    <x v="8"/>
    <x v="5"/>
    <n v="53299.040000000001"/>
    <n v="93560.549999999988"/>
    <n v="146859.59"/>
    <n v="354"/>
    <n v="0"/>
    <n v="0"/>
    <n v="0"/>
    <x v="0"/>
    <x v="0"/>
    <x v="0"/>
    <x v="0"/>
    <x v="0"/>
    <x v="0"/>
    <x v="0"/>
    <x v="0"/>
    <x v="0"/>
    <x v="0"/>
  </r>
  <r>
    <x v="0"/>
    <x v="11"/>
    <x v="0"/>
    <x v="119"/>
    <x v="5"/>
    <n v="5524.75"/>
    <n v="30920.379999999997"/>
    <n v="36445.129999999997"/>
    <n v="54"/>
    <e v="#N/A"/>
    <e v="#N/A"/>
    <n v="0"/>
    <x v="0"/>
    <x v="0"/>
    <x v="0"/>
    <x v="0"/>
    <x v="0"/>
    <x v="0"/>
    <x v="0"/>
    <x v="0"/>
    <x v="0"/>
    <x v="0"/>
  </r>
  <r>
    <x v="0"/>
    <x v="11"/>
    <x v="0"/>
    <x v="134"/>
    <x v="5"/>
    <n v="58885.770000000004"/>
    <n v="47529.429999999993"/>
    <n v="106415.2"/>
    <n v="330"/>
    <e v="#N/A"/>
    <e v="#N/A"/>
    <n v="0"/>
    <x v="0"/>
    <x v="0"/>
    <x v="0"/>
    <x v="0"/>
    <x v="0"/>
    <x v="0"/>
    <x v="0"/>
    <x v="0"/>
    <x v="0"/>
    <x v="0"/>
  </r>
  <r>
    <x v="0"/>
    <x v="11"/>
    <x v="0"/>
    <x v="135"/>
    <x v="5"/>
    <n v="39584.86"/>
    <n v="19625.870000000003"/>
    <n v="59210.73"/>
    <n v="170"/>
    <e v="#N/A"/>
    <e v="#N/A"/>
    <n v="0"/>
    <x v="0"/>
    <x v="0"/>
    <x v="0"/>
    <x v="0"/>
    <x v="0"/>
    <x v="0"/>
    <x v="0"/>
    <x v="0"/>
    <x v="0"/>
    <x v="0"/>
  </r>
  <r>
    <x v="0"/>
    <x v="11"/>
    <x v="0"/>
    <x v="144"/>
    <x v="5"/>
    <n v="52686.95"/>
    <n v="44774.729999999996"/>
    <n v="97461.68"/>
    <n v="275"/>
    <e v="#N/A"/>
    <e v="#N/A"/>
    <n v="0"/>
    <x v="0"/>
    <x v="0"/>
    <x v="0"/>
    <x v="0"/>
    <x v="0"/>
    <x v="0"/>
    <x v="0"/>
    <x v="0"/>
    <x v="0"/>
    <x v="0"/>
  </r>
  <r>
    <x v="0"/>
    <x v="11"/>
    <x v="0"/>
    <x v="151"/>
    <x v="5"/>
    <n v="93"/>
    <n v="0"/>
    <n v="93"/>
    <n v="0"/>
    <e v="#N/A"/>
    <e v="#N/A"/>
    <n v="0"/>
    <x v="0"/>
    <x v="0"/>
    <x v="0"/>
    <x v="0"/>
    <x v="0"/>
    <x v="0"/>
    <x v="0"/>
    <x v="0"/>
    <x v="0"/>
    <x v="0"/>
  </r>
  <r>
    <x v="0"/>
    <x v="11"/>
    <x v="0"/>
    <x v="173"/>
    <x v="5"/>
    <n v="56844.82"/>
    <n v="29642.840000000004"/>
    <n v="86487.66"/>
    <n v="284"/>
    <e v="#N/A"/>
    <e v="#N/A"/>
    <n v="0"/>
    <x v="0"/>
    <x v="0"/>
    <x v="0"/>
    <x v="0"/>
    <x v="0"/>
    <x v="0"/>
    <x v="0"/>
    <x v="0"/>
    <x v="0"/>
    <x v="0"/>
  </r>
  <r>
    <x v="0"/>
    <x v="11"/>
    <x v="0"/>
    <x v="187"/>
    <x v="5"/>
    <n v="30"/>
    <n v="0"/>
    <n v="30"/>
    <n v="0"/>
    <e v="#N/A"/>
    <e v="#N/A"/>
    <n v="0"/>
    <x v="0"/>
    <x v="0"/>
    <x v="0"/>
    <x v="0"/>
    <x v="0"/>
    <x v="0"/>
    <x v="0"/>
    <x v="0"/>
    <x v="0"/>
    <x v="0"/>
  </r>
  <r>
    <x v="0"/>
    <x v="11"/>
    <x v="0"/>
    <x v="179"/>
    <x v="5"/>
    <n v="74307.14"/>
    <n v="103715.28000000001"/>
    <n v="178022.42"/>
    <n v="340"/>
    <e v="#N/A"/>
    <e v="#N/A"/>
    <n v="0"/>
    <x v="0"/>
    <x v="0"/>
    <x v="0"/>
    <x v="0"/>
    <x v="0"/>
    <x v="0"/>
    <x v="0"/>
    <x v="0"/>
    <x v="0"/>
    <x v="0"/>
  </r>
  <r>
    <x v="0"/>
    <x v="11"/>
    <x v="1"/>
    <x v="9"/>
    <x v="5"/>
    <n v="201682.28999999998"/>
    <n v="1097297.69"/>
    <n v="1298979.98"/>
    <n v="1301"/>
    <n v="0"/>
    <n v="0"/>
    <n v="0"/>
    <x v="0"/>
    <x v="0"/>
    <x v="0"/>
    <x v="0"/>
    <x v="0"/>
    <x v="0"/>
    <x v="0"/>
    <x v="0"/>
    <x v="0"/>
    <x v="0"/>
  </r>
  <r>
    <x v="0"/>
    <x v="11"/>
    <x v="1"/>
    <x v="10"/>
    <x v="5"/>
    <n v="55781.259999999995"/>
    <n v="1033893.9099999999"/>
    <n v="1089675.17"/>
    <n v="619"/>
    <n v="44423"/>
    <n v="310961"/>
    <n v="24.53"/>
    <x v="0"/>
    <x v="0"/>
    <x v="0"/>
    <x v="0"/>
    <x v="0"/>
    <x v="0"/>
    <x v="0"/>
    <x v="0"/>
    <x v="0"/>
    <x v="0"/>
  </r>
  <r>
    <x v="0"/>
    <x v="11"/>
    <x v="1"/>
    <x v="78"/>
    <x v="5"/>
    <n v="2895.3199999999997"/>
    <n v="1661"/>
    <n v="4556.32"/>
    <n v="38"/>
    <n v="20677"/>
    <n v="144739"/>
    <n v="0.22"/>
    <x v="0"/>
    <x v="0"/>
    <x v="0"/>
    <x v="0"/>
    <x v="0"/>
    <x v="0"/>
    <x v="0"/>
    <x v="0"/>
    <x v="0"/>
    <x v="0"/>
  </r>
  <r>
    <x v="0"/>
    <x v="11"/>
    <x v="1"/>
    <x v="11"/>
    <x v="5"/>
    <n v="4775.1000000000004"/>
    <n v="5243.3599999999988"/>
    <n v="10018.459999999999"/>
    <n v="20"/>
    <n v="31000"/>
    <n v="217000"/>
    <n v="0.32"/>
    <x v="0"/>
    <x v="0"/>
    <x v="0"/>
    <x v="0"/>
    <x v="0"/>
    <x v="0"/>
    <x v="0"/>
    <x v="0"/>
    <x v="0"/>
    <x v="0"/>
  </r>
  <r>
    <x v="0"/>
    <x v="11"/>
    <x v="1"/>
    <x v="12"/>
    <x v="5"/>
    <n v="36004.870000000003"/>
    <n v="29257.689999999995"/>
    <n v="65262.559999999998"/>
    <n v="131"/>
    <n v="0"/>
    <n v="0"/>
    <n v="0"/>
    <x v="0"/>
    <x v="0"/>
    <x v="0"/>
    <x v="0"/>
    <x v="0"/>
    <x v="0"/>
    <x v="0"/>
    <x v="0"/>
    <x v="0"/>
    <x v="0"/>
  </r>
  <r>
    <x v="0"/>
    <x v="11"/>
    <x v="1"/>
    <x v="13"/>
    <x v="5"/>
    <n v="12452.96"/>
    <n v="1230089.3900000001"/>
    <n v="1242542.3500000001"/>
    <n v="0"/>
    <n v="0"/>
    <n v="0"/>
    <n v="0"/>
    <x v="0"/>
    <x v="0"/>
    <x v="0"/>
    <x v="0"/>
    <x v="0"/>
    <x v="0"/>
    <x v="0"/>
    <x v="0"/>
    <x v="0"/>
    <x v="0"/>
  </r>
  <r>
    <x v="0"/>
    <x v="11"/>
    <x v="1"/>
    <x v="83"/>
    <x v="5"/>
    <n v="483"/>
    <n v="0"/>
    <n v="483"/>
    <n v="0"/>
    <n v="17050"/>
    <n v="119350"/>
    <n v="0.03"/>
    <x v="0"/>
    <x v="0"/>
    <x v="0"/>
    <x v="0"/>
    <x v="0"/>
    <x v="0"/>
    <x v="0"/>
    <x v="0"/>
    <x v="0"/>
    <x v="0"/>
  </r>
  <r>
    <x v="0"/>
    <x v="11"/>
    <x v="1"/>
    <x v="14"/>
    <x v="5"/>
    <n v="17892.739999999998"/>
    <n v="27075.490000000005"/>
    <n v="44968.23"/>
    <n v="235"/>
    <n v="29977"/>
    <n v="209839"/>
    <n v="1.5"/>
    <x v="0"/>
    <x v="0"/>
    <x v="0"/>
    <x v="0"/>
    <x v="0"/>
    <x v="0"/>
    <x v="0"/>
    <x v="0"/>
    <x v="0"/>
    <x v="0"/>
  </r>
  <r>
    <x v="0"/>
    <x v="11"/>
    <x v="1"/>
    <x v="15"/>
    <x v="5"/>
    <n v="2347.4499999999998"/>
    <n v="3002.5"/>
    <n v="5349.95"/>
    <n v="20"/>
    <n v="0"/>
    <n v="0"/>
    <n v="0"/>
    <x v="0"/>
    <x v="0"/>
    <x v="0"/>
    <x v="0"/>
    <x v="0"/>
    <x v="0"/>
    <x v="0"/>
    <x v="0"/>
    <x v="0"/>
    <x v="0"/>
  </r>
  <r>
    <x v="0"/>
    <x v="11"/>
    <x v="1"/>
    <x v="146"/>
    <x v="5"/>
    <n v="6518.65"/>
    <n v="7213.3600000000006"/>
    <n v="13732.01"/>
    <n v="23"/>
    <e v="#N/A"/>
    <e v="#N/A"/>
    <n v="0"/>
    <x v="0"/>
    <x v="0"/>
    <x v="0"/>
    <x v="0"/>
    <x v="0"/>
    <x v="0"/>
    <x v="0"/>
    <x v="0"/>
    <x v="0"/>
    <x v="0"/>
  </r>
  <r>
    <x v="0"/>
    <x v="11"/>
    <x v="1"/>
    <x v="168"/>
    <x v="5"/>
    <n v="4221.26"/>
    <n v="7041.43"/>
    <n v="11262.69"/>
    <n v="84"/>
    <e v="#N/A"/>
    <e v="#N/A"/>
    <n v="0"/>
    <x v="0"/>
    <x v="0"/>
    <x v="0"/>
    <x v="0"/>
    <x v="0"/>
    <x v="0"/>
    <x v="0"/>
    <x v="0"/>
    <x v="0"/>
    <x v="0"/>
  </r>
  <r>
    <x v="0"/>
    <x v="11"/>
    <x v="1"/>
    <x v="174"/>
    <x v="5"/>
    <n v="200"/>
    <n v="0"/>
    <n v="200"/>
    <n v="1"/>
    <e v="#N/A"/>
    <e v="#N/A"/>
    <n v="0"/>
    <x v="0"/>
    <x v="0"/>
    <x v="0"/>
    <x v="0"/>
    <x v="0"/>
    <x v="0"/>
    <x v="0"/>
    <x v="0"/>
    <x v="0"/>
    <x v="0"/>
  </r>
  <r>
    <x v="0"/>
    <x v="11"/>
    <x v="2"/>
    <x v="16"/>
    <x v="5"/>
    <n v="246560.64000000001"/>
    <n v="298765.83999999997"/>
    <n v="545326.48"/>
    <n v="506"/>
    <n v="43400"/>
    <n v="303800"/>
    <n v="12.57"/>
    <x v="0"/>
    <x v="0"/>
    <x v="0"/>
    <x v="0"/>
    <x v="0"/>
    <x v="0"/>
    <x v="0"/>
    <x v="0"/>
    <x v="0"/>
    <x v="0"/>
  </r>
  <r>
    <x v="0"/>
    <x v="11"/>
    <x v="2"/>
    <x v="17"/>
    <x v="5"/>
    <n v="38584.07"/>
    <n v="111300.53"/>
    <n v="149884.6"/>
    <n v="157"/>
    <n v="39277"/>
    <n v="274939"/>
    <n v="3.82"/>
    <x v="0"/>
    <x v="0"/>
    <x v="0"/>
    <x v="0"/>
    <x v="0"/>
    <x v="0"/>
    <x v="0"/>
    <x v="0"/>
    <x v="0"/>
    <x v="0"/>
  </r>
  <r>
    <x v="0"/>
    <x v="11"/>
    <x v="2"/>
    <x v="18"/>
    <x v="5"/>
    <n v="94996.75"/>
    <n v="181912.53000000003"/>
    <n v="276909.28000000003"/>
    <n v="351"/>
    <n v="0"/>
    <n v="0"/>
    <n v="0"/>
    <x v="0"/>
    <x v="0"/>
    <x v="0"/>
    <x v="0"/>
    <x v="0"/>
    <x v="0"/>
    <x v="0"/>
    <x v="0"/>
    <x v="0"/>
    <x v="0"/>
  </r>
  <r>
    <x v="0"/>
    <x v="11"/>
    <x v="2"/>
    <x v="180"/>
    <x v="5"/>
    <n v="57717.74"/>
    <n v="189538.65000000002"/>
    <n v="247256.39"/>
    <n v="287"/>
    <e v="#N/A"/>
    <e v="#N/A"/>
    <n v="0"/>
    <x v="0"/>
    <x v="0"/>
    <x v="0"/>
    <x v="0"/>
    <x v="0"/>
    <x v="0"/>
    <x v="0"/>
    <x v="0"/>
    <x v="0"/>
    <x v="0"/>
  </r>
  <r>
    <x v="0"/>
    <x v="11"/>
    <x v="3"/>
    <x v="19"/>
    <x v="5"/>
    <n v="28241.09"/>
    <n v="27737.59"/>
    <n v="55978.68"/>
    <n v="153"/>
    <n v="31000"/>
    <n v="310000"/>
    <n v="1.81"/>
    <x v="0"/>
    <x v="0"/>
    <x v="0"/>
    <x v="0"/>
    <x v="0"/>
    <x v="0"/>
    <x v="0"/>
    <x v="0"/>
    <x v="0"/>
    <x v="0"/>
  </r>
  <r>
    <x v="0"/>
    <x v="11"/>
    <x v="3"/>
    <x v="20"/>
    <x v="5"/>
    <n v="93074.6"/>
    <n v="57874.130000000005"/>
    <n v="150948.73000000001"/>
    <n v="144"/>
    <n v="0"/>
    <n v="0"/>
    <n v="0"/>
    <x v="0"/>
    <x v="0"/>
    <x v="0"/>
    <x v="0"/>
    <x v="0"/>
    <x v="0"/>
    <x v="0"/>
    <x v="0"/>
    <x v="0"/>
    <x v="0"/>
  </r>
  <r>
    <x v="0"/>
    <x v="11"/>
    <x v="3"/>
    <x v="21"/>
    <x v="5"/>
    <n v="195006.33000000002"/>
    <n v="351189.10999999993"/>
    <n v="546195.43999999994"/>
    <n v="400"/>
    <n v="62000"/>
    <n v="620000"/>
    <n v="8.81"/>
    <x v="0"/>
    <x v="0"/>
    <x v="0"/>
    <x v="0"/>
    <x v="0"/>
    <x v="0"/>
    <x v="0"/>
    <x v="0"/>
    <x v="0"/>
    <x v="0"/>
  </r>
  <r>
    <x v="0"/>
    <x v="11"/>
    <x v="3"/>
    <x v="147"/>
    <x v="5"/>
    <n v="1775"/>
    <n v="0"/>
    <n v="1775"/>
    <n v="1"/>
    <e v="#N/A"/>
    <e v="#N/A"/>
    <n v="0"/>
    <x v="0"/>
    <x v="0"/>
    <x v="0"/>
    <x v="0"/>
    <x v="0"/>
    <x v="0"/>
    <x v="0"/>
    <x v="0"/>
    <x v="0"/>
    <x v="0"/>
  </r>
  <r>
    <x v="0"/>
    <x v="11"/>
    <x v="3"/>
    <x v="181"/>
    <x v="5"/>
    <n v="8601.0500000000011"/>
    <n v="3753.7799999999988"/>
    <n v="12354.83"/>
    <n v="22"/>
    <e v="#N/A"/>
    <e v="#N/A"/>
    <n v="0"/>
    <x v="0"/>
    <x v="0"/>
    <x v="0"/>
    <x v="0"/>
    <x v="0"/>
    <x v="0"/>
    <x v="0"/>
    <x v="0"/>
    <x v="0"/>
    <x v="0"/>
  </r>
  <r>
    <x v="0"/>
    <x v="11"/>
    <x v="4"/>
    <x v="23"/>
    <x v="5"/>
    <n v="261"/>
    <n v="38042.519999999997"/>
    <n v="38303.519999999997"/>
    <n v="17"/>
    <n v="12710"/>
    <n v="88970"/>
    <n v="3.01"/>
    <x v="0"/>
    <x v="0"/>
    <x v="0"/>
    <x v="0"/>
    <x v="0"/>
    <x v="0"/>
    <x v="0"/>
    <x v="0"/>
    <x v="0"/>
    <x v="0"/>
  </r>
  <r>
    <x v="0"/>
    <x v="11"/>
    <x v="4"/>
    <x v="24"/>
    <x v="5"/>
    <n v="70"/>
    <n v="18704.52"/>
    <n v="18774.52"/>
    <n v="9"/>
    <n v="11377"/>
    <n v="79639"/>
    <n v="1.65"/>
    <x v="0"/>
    <x v="0"/>
    <x v="0"/>
    <x v="0"/>
    <x v="0"/>
    <x v="0"/>
    <x v="0"/>
    <x v="0"/>
    <x v="0"/>
    <x v="0"/>
  </r>
  <r>
    <x v="0"/>
    <x v="11"/>
    <x v="4"/>
    <x v="154"/>
    <x v="5"/>
    <n v="210"/>
    <n v="4182.66"/>
    <n v="4392.66"/>
    <n v="3"/>
    <e v="#N/A"/>
    <e v="#N/A"/>
    <n v="0"/>
    <x v="0"/>
    <x v="0"/>
    <x v="0"/>
    <x v="0"/>
    <x v="0"/>
    <x v="0"/>
    <x v="0"/>
    <x v="0"/>
    <x v="0"/>
    <x v="0"/>
  </r>
  <r>
    <x v="0"/>
    <x v="11"/>
    <x v="4"/>
    <x v="155"/>
    <x v="5"/>
    <n v="140"/>
    <n v="4260.96"/>
    <n v="4400.96"/>
    <n v="4"/>
    <e v="#N/A"/>
    <e v="#N/A"/>
    <n v="0"/>
    <x v="0"/>
    <x v="0"/>
    <x v="0"/>
    <x v="0"/>
    <x v="0"/>
    <x v="0"/>
    <x v="0"/>
    <x v="0"/>
    <x v="0"/>
    <x v="0"/>
  </r>
  <r>
    <x v="0"/>
    <x v="11"/>
    <x v="4"/>
    <x v="120"/>
    <x v="5"/>
    <n v="1216"/>
    <n v="754"/>
    <n v="1970"/>
    <n v="15"/>
    <e v="#N/A"/>
    <e v="#N/A"/>
    <n v="0"/>
    <x v="0"/>
    <x v="0"/>
    <x v="0"/>
    <x v="0"/>
    <x v="0"/>
    <x v="0"/>
    <x v="0"/>
    <x v="0"/>
    <x v="0"/>
    <x v="0"/>
  </r>
  <r>
    <x v="0"/>
    <x v="11"/>
    <x v="4"/>
    <x v="148"/>
    <x v="5"/>
    <n v="0"/>
    <n v="3321.6"/>
    <n v="3321.6"/>
    <n v="2"/>
    <e v="#N/A"/>
    <e v="#N/A"/>
    <n v="0"/>
    <x v="0"/>
    <x v="0"/>
    <x v="0"/>
    <x v="0"/>
    <x v="0"/>
    <x v="0"/>
    <x v="0"/>
    <x v="0"/>
    <x v="0"/>
    <x v="0"/>
  </r>
  <r>
    <x v="0"/>
    <x v="11"/>
    <x v="4"/>
    <x v="136"/>
    <x v="5"/>
    <n v="70"/>
    <n v="1621.2"/>
    <n v="1691.2"/>
    <n v="2"/>
    <e v="#N/A"/>
    <e v="#N/A"/>
    <n v="0"/>
    <x v="0"/>
    <x v="0"/>
    <x v="0"/>
    <x v="0"/>
    <x v="0"/>
    <x v="0"/>
    <x v="0"/>
    <x v="0"/>
    <x v="0"/>
    <x v="0"/>
  </r>
  <r>
    <x v="0"/>
    <x v="11"/>
    <x v="4"/>
    <x v="156"/>
    <x v="5"/>
    <n v="70"/>
    <n v="3967.5"/>
    <n v="4037.5"/>
    <n v="6"/>
    <e v="#N/A"/>
    <e v="#N/A"/>
    <n v="0"/>
    <x v="0"/>
    <x v="0"/>
    <x v="0"/>
    <x v="0"/>
    <x v="0"/>
    <x v="0"/>
    <x v="0"/>
    <x v="0"/>
    <x v="0"/>
    <x v="0"/>
  </r>
  <r>
    <x v="0"/>
    <x v="11"/>
    <x v="4"/>
    <x v="157"/>
    <x v="5"/>
    <n v="0"/>
    <n v="6288.42"/>
    <n v="6288.42"/>
    <n v="7"/>
    <e v="#N/A"/>
    <e v="#N/A"/>
    <n v="0"/>
    <x v="0"/>
    <x v="0"/>
    <x v="0"/>
    <x v="0"/>
    <x v="0"/>
    <x v="0"/>
    <x v="0"/>
    <x v="0"/>
    <x v="0"/>
    <x v="0"/>
  </r>
  <r>
    <x v="0"/>
    <x v="11"/>
    <x v="4"/>
    <x v="158"/>
    <x v="5"/>
    <n v="0"/>
    <n v="5462.61"/>
    <n v="5462.61"/>
    <n v="3"/>
    <e v="#N/A"/>
    <e v="#N/A"/>
    <n v="0"/>
    <x v="0"/>
    <x v="0"/>
    <x v="0"/>
    <x v="0"/>
    <x v="0"/>
    <x v="0"/>
    <x v="0"/>
    <x v="0"/>
    <x v="0"/>
    <x v="0"/>
  </r>
  <r>
    <x v="0"/>
    <x v="11"/>
    <x v="4"/>
    <x v="159"/>
    <x v="5"/>
    <n v="70"/>
    <n v="5145.72"/>
    <n v="5215.72"/>
    <n v="6"/>
    <e v="#N/A"/>
    <e v="#N/A"/>
    <n v="0"/>
    <x v="0"/>
    <x v="0"/>
    <x v="0"/>
    <x v="0"/>
    <x v="0"/>
    <x v="0"/>
    <x v="0"/>
    <x v="0"/>
    <x v="0"/>
    <x v="0"/>
  </r>
  <r>
    <x v="0"/>
    <x v="11"/>
    <x v="4"/>
    <x v="160"/>
    <x v="5"/>
    <n v="140"/>
    <n v="7927.02"/>
    <n v="8067.02"/>
    <n v="10"/>
    <e v="#N/A"/>
    <e v="#N/A"/>
    <n v="0"/>
    <x v="0"/>
    <x v="0"/>
    <x v="0"/>
    <x v="0"/>
    <x v="0"/>
    <x v="0"/>
    <x v="0"/>
    <x v="0"/>
    <x v="0"/>
    <x v="0"/>
  </r>
  <r>
    <x v="0"/>
    <x v="11"/>
    <x v="4"/>
    <x v="169"/>
    <x v="5"/>
    <n v="0"/>
    <n v="679.5"/>
    <n v="679.5"/>
    <n v="0"/>
    <e v="#N/A"/>
    <e v="#N/A"/>
    <n v="0"/>
    <x v="0"/>
    <x v="0"/>
    <x v="0"/>
    <x v="0"/>
    <x v="0"/>
    <x v="0"/>
    <x v="0"/>
    <x v="0"/>
    <x v="0"/>
    <x v="0"/>
  </r>
  <r>
    <x v="0"/>
    <x v="11"/>
    <x v="4"/>
    <x v="175"/>
    <x v="5"/>
    <n v="18"/>
    <n v="14464.3"/>
    <n v="14482.3"/>
    <n v="10"/>
    <e v="#N/A"/>
    <e v="#N/A"/>
    <n v="0"/>
    <x v="0"/>
    <x v="0"/>
    <x v="0"/>
    <x v="0"/>
    <x v="0"/>
    <x v="0"/>
    <x v="0"/>
    <x v="0"/>
    <x v="0"/>
    <x v="0"/>
  </r>
  <r>
    <x v="0"/>
    <x v="11"/>
    <x v="5"/>
    <x v="25"/>
    <x v="5"/>
    <n v="98155.31"/>
    <n v="10004.850000000006"/>
    <n v="108160.16"/>
    <n v="89"/>
    <n v="0"/>
    <n v="0"/>
    <n v="0"/>
    <x v="0"/>
    <x v="0"/>
    <x v="0"/>
    <x v="0"/>
    <x v="0"/>
    <x v="0"/>
    <x v="0"/>
    <x v="0"/>
    <x v="0"/>
    <x v="0"/>
  </r>
  <r>
    <x v="0"/>
    <x v="11"/>
    <x v="5"/>
    <x v="26"/>
    <x v="5"/>
    <n v="41267.259999999995"/>
    <n v="1290150.6299999999"/>
    <n v="1331417.8899999999"/>
    <n v="30"/>
    <n v="0"/>
    <n v="0"/>
    <n v="0"/>
    <x v="0"/>
    <x v="0"/>
    <x v="0"/>
    <x v="0"/>
    <x v="0"/>
    <x v="0"/>
    <x v="0"/>
    <x v="0"/>
    <x v="0"/>
    <x v="0"/>
  </r>
  <r>
    <x v="0"/>
    <x v="11"/>
    <x v="5"/>
    <x v="27"/>
    <x v="5"/>
    <n v="17367.12"/>
    <n v="11523.880000000001"/>
    <n v="28891"/>
    <n v="75"/>
    <n v="16523"/>
    <n v="165230"/>
    <n v="1.75"/>
    <x v="0"/>
    <x v="0"/>
    <x v="0"/>
    <x v="0"/>
    <x v="0"/>
    <x v="0"/>
    <x v="0"/>
    <x v="0"/>
    <x v="0"/>
    <x v="0"/>
  </r>
  <r>
    <x v="0"/>
    <x v="11"/>
    <x v="5"/>
    <x v="29"/>
    <x v="5"/>
    <n v="383943.23"/>
    <n v="736050.40999999992"/>
    <n v="1119993.6399999999"/>
    <n v="179"/>
    <n v="0"/>
    <n v="0"/>
    <n v="0"/>
    <x v="0"/>
    <x v="0"/>
    <x v="0"/>
    <x v="0"/>
    <x v="0"/>
    <x v="0"/>
    <x v="0"/>
    <x v="0"/>
    <x v="0"/>
    <x v="0"/>
  </r>
  <r>
    <x v="0"/>
    <x v="11"/>
    <x v="6"/>
    <x v="30"/>
    <x v="5"/>
    <n v="27807.599999999999"/>
    <n v="602938.41"/>
    <n v="630746.01"/>
    <n v="138"/>
    <n v="0"/>
    <n v="0"/>
    <n v="0"/>
    <x v="0"/>
    <x v="0"/>
    <x v="0"/>
    <x v="0"/>
    <x v="0"/>
    <x v="0"/>
    <x v="0"/>
    <x v="0"/>
    <x v="0"/>
    <x v="0"/>
  </r>
  <r>
    <x v="0"/>
    <x v="11"/>
    <x v="6"/>
    <x v="31"/>
    <x v="5"/>
    <n v="78553.42"/>
    <n v="471669.55"/>
    <n v="550222.97"/>
    <n v="201"/>
    <n v="34100"/>
    <n v="238700"/>
    <n v="16.14"/>
    <x v="0"/>
    <x v="0"/>
    <x v="0"/>
    <x v="0"/>
    <x v="0"/>
    <x v="0"/>
    <x v="0"/>
    <x v="0"/>
    <x v="0"/>
    <x v="0"/>
  </r>
  <r>
    <x v="0"/>
    <x v="11"/>
    <x v="6"/>
    <x v="32"/>
    <x v="5"/>
    <n v="52518.43"/>
    <n v="64631.38"/>
    <n v="117149.81"/>
    <n v="195"/>
    <n v="17577"/>
    <n v="123039"/>
    <n v="6.66"/>
    <x v="0"/>
    <x v="0"/>
    <x v="0"/>
    <x v="0"/>
    <x v="0"/>
    <x v="0"/>
    <x v="0"/>
    <x v="0"/>
    <x v="0"/>
    <x v="0"/>
  </r>
  <r>
    <x v="0"/>
    <x v="11"/>
    <x v="6"/>
    <x v="33"/>
    <x v="5"/>
    <n v="16195.78"/>
    <n v="55725.64"/>
    <n v="71921.42"/>
    <n v="50"/>
    <n v="0"/>
    <n v="0"/>
    <n v="0"/>
    <x v="0"/>
    <x v="0"/>
    <x v="0"/>
    <x v="0"/>
    <x v="0"/>
    <x v="0"/>
    <x v="0"/>
    <x v="0"/>
    <x v="0"/>
    <x v="0"/>
  </r>
  <r>
    <x v="0"/>
    <x v="11"/>
    <x v="6"/>
    <x v="140"/>
    <x v="5"/>
    <n v="6646.5"/>
    <n v="1281.5"/>
    <n v="7928"/>
    <n v="10"/>
    <e v="#N/A"/>
    <e v="#N/A"/>
    <n v="0"/>
    <x v="0"/>
    <x v="0"/>
    <x v="0"/>
    <x v="0"/>
    <x v="0"/>
    <x v="0"/>
    <x v="0"/>
    <x v="0"/>
    <x v="0"/>
    <x v="0"/>
  </r>
  <r>
    <x v="0"/>
    <x v="11"/>
    <x v="7"/>
    <x v="34"/>
    <x v="5"/>
    <n v="44175.94"/>
    <n v="59934.61"/>
    <n v="104110.55"/>
    <n v="247"/>
    <n v="67177"/>
    <n v="470239"/>
    <n v="1.55"/>
    <x v="0"/>
    <x v="0"/>
    <x v="0"/>
    <x v="0"/>
    <x v="0"/>
    <x v="0"/>
    <x v="0"/>
    <x v="0"/>
    <x v="0"/>
    <x v="0"/>
  </r>
  <r>
    <x v="0"/>
    <x v="11"/>
    <x v="8"/>
    <x v="35"/>
    <x v="5"/>
    <n v="83176"/>
    <n v="496087.6"/>
    <n v="579263.6"/>
    <n v="249"/>
    <n v="0"/>
    <n v="0"/>
    <n v="0"/>
    <x v="0"/>
    <x v="0"/>
    <x v="0"/>
    <x v="0"/>
    <x v="0"/>
    <x v="0"/>
    <x v="0"/>
    <x v="0"/>
    <x v="0"/>
    <x v="0"/>
  </r>
  <r>
    <x v="0"/>
    <x v="11"/>
    <x v="8"/>
    <x v="36"/>
    <x v="5"/>
    <n v="78518.92"/>
    <n v="764402.85"/>
    <n v="842921.77"/>
    <n v="260"/>
    <n v="0"/>
    <n v="0"/>
    <n v="0"/>
    <x v="0"/>
    <x v="0"/>
    <x v="0"/>
    <x v="0"/>
    <x v="0"/>
    <x v="0"/>
    <x v="0"/>
    <x v="0"/>
    <x v="0"/>
    <x v="0"/>
  </r>
  <r>
    <x v="0"/>
    <x v="11"/>
    <x v="8"/>
    <x v="161"/>
    <x v="5"/>
    <n v="68858.569999999992"/>
    <n v="338862.18"/>
    <n v="407720.75"/>
    <n v="256"/>
    <e v="#N/A"/>
    <e v="#N/A"/>
    <n v="0"/>
    <x v="0"/>
    <x v="0"/>
    <x v="0"/>
    <x v="0"/>
    <x v="0"/>
    <x v="0"/>
    <x v="0"/>
    <x v="0"/>
    <x v="0"/>
    <x v="0"/>
  </r>
  <r>
    <x v="0"/>
    <x v="11"/>
    <x v="9"/>
    <x v="37"/>
    <x v="5"/>
    <n v="91126.86"/>
    <n v="67891.490000000005"/>
    <n v="159018.35"/>
    <n v="457"/>
    <n v="32023"/>
    <n v="224161"/>
    <n v="4.97"/>
    <x v="0"/>
    <x v="0"/>
    <x v="0"/>
    <x v="0"/>
    <x v="0"/>
    <x v="0"/>
    <x v="0"/>
    <x v="0"/>
    <x v="0"/>
    <x v="0"/>
  </r>
  <r>
    <x v="0"/>
    <x v="11"/>
    <x v="9"/>
    <x v="38"/>
    <x v="5"/>
    <n v="999.18"/>
    <n v="195464.56"/>
    <n v="196463.74"/>
    <n v="0"/>
    <n v="0"/>
    <n v="0"/>
    <n v="0"/>
    <x v="0"/>
    <x v="0"/>
    <x v="0"/>
    <x v="0"/>
    <x v="0"/>
    <x v="0"/>
    <x v="0"/>
    <x v="0"/>
    <x v="0"/>
    <x v="0"/>
  </r>
  <r>
    <x v="0"/>
    <x v="11"/>
    <x v="9"/>
    <x v="39"/>
    <x v="5"/>
    <n v="79908.509999999995"/>
    <n v="67637.14"/>
    <n v="147545.65"/>
    <n v="346"/>
    <n v="18352"/>
    <n v="128464"/>
    <n v="8.0399999999999991"/>
    <x v="0"/>
    <x v="0"/>
    <x v="0"/>
    <x v="0"/>
    <x v="0"/>
    <x v="0"/>
    <x v="0"/>
    <x v="0"/>
    <x v="0"/>
    <x v="0"/>
  </r>
  <r>
    <x v="0"/>
    <x v="11"/>
    <x v="9"/>
    <x v="40"/>
    <x v="5"/>
    <n v="119071.85"/>
    <n v="54353.790000000008"/>
    <n v="173425.64"/>
    <n v="308"/>
    <n v="28923"/>
    <n v="202461"/>
    <n v="6"/>
    <x v="0"/>
    <x v="0"/>
    <x v="0"/>
    <x v="0"/>
    <x v="0"/>
    <x v="0"/>
    <x v="0"/>
    <x v="0"/>
    <x v="0"/>
    <x v="0"/>
  </r>
  <r>
    <x v="0"/>
    <x v="11"/>
    <x v="9"/>
    <x v="41"/>
    <x v="5"/>
    <n v="63166.52"/>
    <n v="237634.99000000002"/>
    <n v="300801.51"/>
    <n v="157"/>
    <n v="0"/>
    <n v="0"/>
    <n v="0"/>
    <x v="0"/>
    <x v="0"/>
    <x v="0"/>
    <x v="0"/>
    <x v="0"/>
    <x v="0"/>
    <x v="0"/>
    <x v="0"/>
    <x v="0"/>
    <x v="0"/>
  </r>
  <r>
    <x v="0"/>
    <x v="11"/>
    <x v="10"/>
    <x v="42"/>
    <x v="5"/>
    <n v="81953.16"/>
    <n v="16841.53"/>
    <n v="98794.69"/>
    <n v="59"/>
    <n v="0"/>
    <n v="0"/>
    <n v="0"/>
    <x v="0"/>
    <x v="0"/>
    <x v="0"/>
    <x v="0"/>
    <x v="0"/>
    <x v="0"/>
    <x v="0"/>
    <x v="0"/>
    <x v="0"/>
    <x v="0"/>
  </r>
  <r>
    <x v="0"/>
    <x v="11"/>
    <x v="10"/>
    <x v="43"/>
    <x v="5"/>
    <n v="357074.01"/>
    <n v="341259.54000000004"/>
    <n v="698333.55"/>
    <n v="126"/>
    <n v="0"/>
    <n v="0"/>
    <n v="0"/>
    <x v="0"/>
    <x v="0"/>
    <x v="0"/>
    <x v="0"/>
    <x v="0"/>
    <x v="0"/>
    <x v="0"/>
    <x v="0"/>
    <x v="0"/>
    <x v="0"/>
  </r>
  <r>
    <x v="0"/>
    <x v="11"/>
    <x v="10"/>
    <x v="44"/>
    <x v="5"/>
    <n v="16092.73"/>
    <n v="7394.7200000000012"/>
    <n v="23487.45"/>
    <n v="117"/>
    <n v="23777"/>
    <n v="237770"/>
    <n v="0.99"/>
    <x v="0"/>
    <x v="0"/>
    <x v="0"/>
    <x v="0"/>
    <x v="0"/>
    <x v="0"/>
    <x v="0"/>
    <x v="0"/>
    <x v="0"/>
    <x v="0"/>
  </r>
  <r>
    <x v="0"/>
    <x v="11"/>
    <x v="10"/>
    <x v="45"/>
    <x v="5"/>
    <n v="88514.97"/>
    <n v="118786.10999999999"/>
    <n v="207301.08"/>
    <n v="95"/>
    <n v="0"/>
    <n v="0"/>
    <n v="0"/>
    <x v="0"/>
    <x v="0"/>
    <x v="0"/>
    <x v="0"/>
    <x v="0"/>
    <x v="0"/>
    <x v="0"/>
    <x v="0"/>
    <x v="0"/>
    <x v="0"/>
  </r>
  <r>
    <x v="0"/>
    <x v="11"/>
    <x v="10"/>
    <x v="46"/>
    <x v="5"/>
    <n v="221468.02000000002"/>
    <n v="108486.38999999996"/>
    <n v="329954.40999999997"/>
    <n v="85"/>
    <n v="0"/>
    <n v="0"/>
    <n v="0"/>
    <x v="0"/>
    <x v="0"/>
    <x v="0"/>
    <x v="0"/>
    <x v="0"/>
    <x v="0"/>
    <x v="0"/>
    <x v="0"/>
    <x v="0"/>
    <x v="0"/>
  </r>
  <r>
    <x v="0"/>
    <x v="11"/>
    <x v="10"/>
    <x v="47"/>
    <x v="5"/>
    <n v="109372.1"/>
    <n v="66712.949999999983"/>
    <n v="176085.05"/>
    <n v="85"/>
    <n v="0"/>
    <n v="0"/>
    <n v="0"/>
    <x v="0"/>
    <x v="0"/>
    <x v="0"/>
    <x v="0"/>
    <x v="0"/>
    <x v="0"/>
    <x v="0"/>
    <x v="0"/>
    <x v="0"/>
    <x v="0"/>
  </r>
  <r>
    <x v="0"/>
    <x v="11"/>
    <x v="10"/>
    <x v="48"/>
    <x v="5"/>
    <n v="101197.91"/>
    <n v="81112.48000000001"/>
    <n v="182310.39"/>
    <n v="101"/>
    <n v="33077"/>
    <n v="330770"/>
    <n v="5.51"/>
    <x v="0"/>
    <x v="0"/>
    <x v="0"/>
    <x v="0"/>
    <x v="0"/>
    <x v="0"/>
    <x v="0"/>
    <x v="0"/>
    <x v="0"/>
    <x v="0"/>
  </r>
  <r>
    <x v="0"/>
    <x v="11"/>
    <x v="10"/>
    <x v="49"/>
    <x v="5"/>
    <n v="151106.38999999998"/>
    <n v="296896.01"/>
    <n v="448002.4"/>
    <n v="63"/>
    <n v="67177"/>
    <n v="671770"/>
    <n v="6.67"/>
    <x v="0"/>
    <x v="0"/>
    <x v="0"/>
    <x v="0"/>
    <x v="0"/>
    <x v="0"/>
    <x v="0"/>
    <x v="0"/>
    <x v="0"/>
    <x v="0"/>
  </r>
  <r>
    <x v="0"/>
    <x v="11"/>
    <x v="10"/>
    <x v="50"/>
    <x v="5"/>
    <n v="23289.45"/>
    <n v="12228.95"/>
    <n v="35518.400000000001"/>
    <n v="19"/>
    <n v="36177"/>
    <n v="361770"/>
    <n v="0.98"/>
    <x v="0"/>
    <x v="0"/>
    <x v="0"/>
    <x v="0"/>
    <x v="0"/>
    <x v="0"/>
    <x v="0"/>
    <x v="0"/>
    <x v="0"/>
    <x v="0"/>
  </r>
  <r>
    <x v="0"/>
    <x v="11"/>
    <x v="11"/>
    <x v="52"/>
    <x v="5"/>
    <n v="8143.15"/>
    <n v="73404.840000000011"/>
    <n v="81547.990000000005"/>
    <n v="57"/>
    <n v="0"/>
    <n v="0"/>
    <n v="0"/>
    <x v="0"/>
    <x v="0"/>
    <x v="0"/>
    <x v="0"/>
    <x v="0"/>
    <x v="0"/>
    <x v="0"/>
    <x v="0"/>
    <x v="0"/>
    <x v="0"/>
  </r>
  <r>
    <x v="0"/>
    <x v="11"/>
    <x v="12"/>
    <x v="53"/>
    <x v="5"/>
    <n v="49884.59"/>
    <n v="18540.570000000007"/>
    <n v="68425.16"/>
    <n v="244"/>
    <n v="0"/>
    <n v="0"/>
    <n v="0"/>
    <x v="0"/>
    <x v="0"/>
    <x v="0"/>
    <x v="0"/>
    <x v="0"/>
    <x v="0"/>
    <x v="0"/>
    <x v="0"/>
    <x v="0"/>
    <x v="0"/>
  </r>
  <r>
    <x v="0"/>
    <x v="11"/>
    <x v="12"/>
    <x v="55"/>
    <x v="5"/>
    <n v="22825.54"/>
    <n v="15712.36"/>
    <n v="38537.9"/>
    <n v="118"/>
    <n v="0"/>
    <n v="0"/>
    <n v="0"/>
    <x v="0"/>
    <x v="0"/>
    <x v="0"/>
    <x v="0"/>
    <x v="0"/>
    <x v="0"/>
    <x v="0"/>
    <x v="0"/>
    <x v="0"/>
    <x v="0"/>
  </r>
  <r>
    <x v="0"/>
    <x v="11"/>
    <x v="12"/>
    <x v="170"/>
    <x v="5"/>
    <n v="36759.69"/>
    <n v="11074.61"/>
    <n v="47834.3"/>
    <n v="148"/>
    <e v="#N/A"/>
    <e v="#N/A"/>
    <n v="0"/>
    <x v="0"/>
    <x v="0"/>
    <x v="0"/>
    <x v="0"/>
    <x v="0"/>
    <x v="0"/>
    <x v="0"/>
    <x v="0"/>
    <x v="0"/>
    <x v="0"/>
  </r>
  <r>
    <x v="0"/>
    <x v="11"/>
    <x v="13"/>
    <x v="56"/>
    <x v="5"/>
    <n v="334928.34999999998"/>
    <n v="741.75"/>
    <n v="335670.1"/>
    <n v="53"/>
    <n v="0"/>
    <n v="0"/>
    <n v="0"/>
    <x v="0"/>
    <x v="0"/>
    <x v="0"/>
    <x v="0"/>
    <x v="0"/>
    <x v="0"/>
    <x v="0"/>
    <x v="0"/>
    <x v="0"/>
    <x v="0"/>
  </r>
  <r>
    <x v="0"/>
    <x v="11"/>
    <x v="13"/>
    <x v="57"/>
    <x v="5"/>
    <n v="21018.21"/>
    <n v="57968.01"/>
    <n v="78986.22"/>
    <n v="127"/>
    <n v="24273"/>
    <n v="242730"/>
    <n v="3.25"/>
    <x v="0"/>
    <x v="0"/>
    <x v="0"/>
    <x v="0"/>
    <x v="0"/>
    <x v="0"/>
    <x v="0"/>
    <x v="0"/>
    <x v="0"/>
    <x v="0"/>
  </r>
  <r>
    <x v="0"/>
    <x v="11"/>
    <x v="13"/>
    <x v="58"/>
    <x v="5"/>
    <n v="89272.44"/>
    <n v="257953.90999999997"/>
    <n v="347226.35"/>
    <n v="142"/>
    <n v="0"/>
    <n v="0"/>
    <n v="0"/>
    <x v="0"/>
    <x v="0"/>
    <x v="0"/>
    <x v="0"/>
    <x v="0"/>
    <x v="0"/>
    <x v="0"/>
    <x v="0"/>
    <x v="0"/>
    <x v="0"/>
  </r>
  <r>
    <x v="0"/>
    <x v="11"/>
    <x v="13"/>
    <x v="162"/>
    <x v="5"/>
    <n v="10032"/>
    <n v="1247.2999999999993"/>
    <n v="11279.3"/>
    <n v="18"/>
    <e v="#N/A"/>
    <e v="#N/A"/>
    <n v="0"/>
    <x v="0"/>
    <x v="0"/>
    <x v="0"/>
    <x v="0"/>
    <x v="0"/>
    <x v="0"/>
    <x v="0"/>
    <x v="0"/>
    <x v="0"/>
    <x v="0"/>
  </r>
  <r>
    <x v="0"/>
    <x v="11"/>
    <x v="34"/>
    <x v="129"/>
    <x v="5"/>
    <n v="4677.92"/>
    <n v="1122.08"/>
    <n v="5800"/>
    <n v="15"/>
    <e v="#N/A"/>
    <e v="#N/A"/>
    <n v="0"/>
    <x v="0"/>
    <x v="0"/>
    <x v="0"/>
    <x v="0"/>
    <x v="0"/>
    <x v="0"/>
    <x v="0"/>
    <x v="0"/>
    <x v="0"/>
    <x v="0"/>
  </r>
  <r>
    <x v="0"/>
    <x v="11"/>
    <x v="14"/>
    <x v="130"/>
    <x v="5"/>
    <n v="31701.02"/>
    <n v="173176.81"/>
    <n v="204877.83"/>
    <n v="580"/>
    <e v="#N/A"/>
    <e v="#N/A"/>
    <n v="0"/>
    <x v="0"/>
    <x v="0"/>
    <x v="0"/>
    <x v="0"/>
    <x v="0"/>
    <x v="0"/>
    <x v="0"/>
    <x v="0"/>
    <x v="0"/>
    <x v="0"/>
  </r>
  <r>
    <x v="0"/>
    <x v="11"/>
    <x v="15"/>
    <x v="163"/>
    <x v="5"/>
    <n v="10735.400000000001"/>
    <n v="17233"/>
    <n v="27968.400000000001"/>
    <n v="19"/>
    <e v="#N/A"/>
    <e v="#N/A"/>
    <n v="0"/>
    <x v="0"/>
    <x v="0"/>
    <x v="0"/>
    <x v="0"/>
    <x v="0"/>
    <x v="0"/>
    <x v="0"/>
    <x v="0"/>
    <x v="0"/>
    <x v="0"/>
  </r>
  <r>
    <x v="0"/>
    <x v="11"/>
    <x v="16"/>
    <x v="61"/>
    <x v="5"/>
    <n v="10755.03"/>
    <n v="100879.84"/>
    <n v="111634.87"/>
    <n v="23"/>
    <n v="0"/>
    <n v="0"/>
    <n v="0"/>
    <x v="0"/>
    <x v="0"/>
    <x v="0"/>
    <x v="0"/>
    <x v="0"/>
    <x v="0"/>
    <x v="0"/>
    <x v="0"/>
    <x v="0"/>
    <x v="0"/>
  </r>
  <r>
    <x v="0"/>
    <x v="11"/>
    <x v="17"/>
    <x v="62"/>
    <x v="5"/>
    <n v="46477.87"/>
    <n v="35872.439999999995"/>
    <n v="82350.31"/>
    <n v="188"/>
    <n v="0"/>
    <n v="0"/>
    <n v="0"/>
    <x v="0"/>
    <x v="0"/>
    <x v="0"/>
    <x v="0"/>
    <x v="0"/>
    <x v="0"/>
    <x v="0"/>
    <x v="0"/>
    <x v="0"/>
    <x v="0"/>
  </r>
  <r>
    <x v="0"/>
    <x v="11"/>
    <x v="17"/>
    <x v="63"/>
    <x v="5"/>
    <n v="23453.43"/>
    <n v="63193.73"/>
    <n v="86647.16"/>
    <n v="68"/>
    <n v="0"/>
    <n v="0"/>
    <n v="0"/>
    <x v="0"/>
    <x v="0"/>
    <x v="0"/>
    <x v="0"/>
    <x v="0"/>
    <x v="0"/>
    <x v="0"/>
    <x v="0"/>
    <x v="0"/>
    <x v="0"/>
  </r>
  <r>
    <x v="0"/>
    <x v="11"/>
    <x v="18"/>
    <x v="64"/>
    <x v="5"/>
    <n v="22884.61"/>
    <n v="85250.95"/>
    <n v="108135.56"/>
    <n v="296"/>
    <n v="22723"/>
    <n v="159061"/>
    <n v="4.76"/>
    <x v="0"/>
    <x v="0"/>
    <x v="0"/>
    <x v="0"/>
    <x v="0"/>
    <x v="0"/>
    <x v="0"/>
    <x v="0"/>
    <x v="0"/>
    <x v="0"/>
  </r>
  <r>
    <x v="0"/>
    <x v="11"/>
    <x v="18"/>
    <x v="65"/>
    <x v="5"/>
    <n v="5745.46"/>
    <n v="48043.72"/>
    <n v="53789.18"/>
    <n v="25"/>
    <n v="0"/>
    <n v="0"/>
    <n v="0"/>
    <x v="0"/>
    <x v="0"/>
    <x v="0"/>
    <x v="0"/>
    <x v="0"/>
    <x v="0"/>
    <x v="0"/>
    <x v="0"/>
    <x v="0"/>
    <x v="0"/>
  </r>
  <r>
    <x v="0"/>
    <x v="11"/>
    <x v="18"/>
    <x v="164"/>
    <x v="5"/>
    <n v="33064.480000000003"/>
    <n v="138056.25"/>
    <n v="171120.73"/>
    <n v="242"/>
    <e v="#N/A"/>
    <e v="#N/A"/>
    <n v="0"/>
    <x v="0"/>
    <x v="0"/>
    <x v="0"/>
    <x v="0"/>
    <x v="0"/>
    <x v="0"/>
    <x v="0"/>
    <x v="0"/>
    <x v="0"/>
    <x v="0"/>
  </r>
  <r>
    <x v="0"/>
    <x v="11"/>
    <x v="19"/>
    <x v="66"/>
    <x v="5"/>
    <n v="17096.89"/>
    <n v="336222.73"/>
    <n v="353319.62"/>
    <n v="65"/>
    <n v="0"/>
    <n v="0"/>
    <n v="0"/>
    <x v="0"/>
    <x v="0"/>
    <x v="0"/>
    <x v="0"/>
    <x v="0"/>
    <x v="0"/>
    <x v="0"/>
    <x v="0"/>
    <x v="0"/>
    <x v="0"/>
  </r>
  <r>
    <x v="0"/>
    <x v="11"/>
    <x v="20"/>
    <x v="67"/>
    <x v="5"/>
    <n v="156478.93000000002"/>
    <n v="73162.339999999967"/>
    <n v="229641.27"/>
    <n v="215"/>
    <n v="0"/>
    <n v="0"/>
    <n v="0"/>
    <x v="0"/>
    <x v="0"/>
    <x v="0"/>
    <x v="0"/>
    <x v="0"/>
    <x v="0"/>
    <x v="0"/>
    <x v="0"/>
    <x v="0"/>
    <x v="0"/>
  </r>
  <r>
    <x v="0"/>
    <x v="11"/>
    <x v="20"/>
    <x v="68"/>
    <x v="5"/>
    <n v="214054.31"/>
    <n v="85175.669999999984"/>
    <n v="299229.98"/>
    <n v="284"/>
    <n v="0"/>
    <n v="0"/>
    <n v="0"/>
    <x v="0"/>
    <x v="0"/>
    <x v="0"/>
    <x v="0"/>
    <x v="0"/>
    <x v="0"/>
    <x v="0"/>
    <x v="0"/>
    <x v="0"/>
    <x v="0"/>
  </r>
  <r>
    <x v="0"/>
    <x v="11"/>
    <x v="21"/>
    <x v="70"/>
    <x v="5"/>
    <n v="463929.73"/>
    <n v="236728.09999999998"/>
    <n v="700657.83"/>
    <n v="225"/>
    <n v="62000"/>
    <n v="620000"/>
    <n v="11.3"/>
    <x v="0"/>
    <x v="0"/>
    <x v="0"/>
    <x v="0"/>
    <x v="0"/>
    <x v="0"/>
    <x v="0"/>
    <x v="0"/>
    <x v="0"/>
    <x v="0"/>
  </r>
  <r>
    <x v="0"/>
    <x v="11"/>
    <x v="21"/>
    <x v="71"/>
    <x v="5"/>
    <n v="198831.55"/>
    <n v="184015.49"/>
    <n v="382847.04"/>
    <n v="288"/>
    <n v="50623"/>
    <n v="506230"/>
    <n v="7.56"/>
    <x v="0"/>
    <x v="0"/>
    <x v="0"/>
    <x v="0"/>
    <x v="0"/>
    <x v="0"/>
    <x v="0"/>
    <x v="0"/>
    <x v="0"/>
    <x v="0"/>
  </r>
  <r>
    <x v="0"/>
    <x v="11"/>
    <x v="21"/>
    <x v="72"/>
    <x v="5"/>
    <n v="32758.469999999998"/>
    <n v="55220.209999999992"/>
    <n v="87978.68"/>
    <n v="64"/>
    <n v="29977"/>
    <n v="299770"/>
    <n v="2.93"/>
    <x v="0"/>
    <x v="0"/>
    <x v="0"/>
    <x v="0"/>
    <x v="0"/>
    <x v="0"/>
    <x v="0"/>
    <x v="0"/>
    <x v="0"/>
    <x v="0"/>
  </r>
  <r>
    <x v="0"/>
    <x v="11"/>
    <x v="21"/>
    <x v="73"/>
    <x v="5"/>
    <n v="152555.15999999997"/>
    <n v="179092.58000000002"/>
    <n v="331647.74"/>
    <n v="294"/>
    <n v="27900"/>
    <n v="279000"/>
    <n v="11.89"/>
    <x v="0"/>
    <x v="0"/>
    <x v="0"/>
    <x v="0"/>
    <x v="0"/>
    <x v="0"/>
    <x v="0"/>
    <x v="0"/>
    <x v="0"/>
    <x v="0"/>
  </r>
  <r>
    <x v="0"/>
    <x v="11"/>
    <x v="21"/>
    <x v="137"/>
    <x v="5"/>
    <n v="132418.85"/>
    <n v="189073.15"/>
    <n v="321492"/>
    <n v="382"/>
    <e v="#N/A"/>
    <e v="#N/A"/>
    <n v="0"/>
    <x v="0"/>
    <x v="0"/>
    <x v="0"/>
    <x v="0"/>
    <x v="0"/>
    <x v="0"/>
    <x v="0"/>
    <x v="0"/>
    <x v="0"/>
    <x v="0"/>
  </r>
  <r>
    <x v="0"/>
    <x v="11"/>
    <x v="21"/>
    <x v="137"/>
    <x v="5"/>
    <n v="0"/>
    <n v="6338.48"/>
    <n v="6338.48"/>
    <n v="0"/>
    <e v="#N/A"/>
    <e v="#N/A"/>
    <n v="0"/>
    <x v="0"/>
    <x v="0"/>
    <x v="0"/>
    <x v="0"/>
    <x v="0"/>
    <x v="0"/>
    <x v="0"/>
    <x v="0"/>
    <x v="0"/>
    <x v="0"/>
  </r>
  <r>
    <x v="0"/>
    <x v="11"/>
    <x v="21"/>
    <x v="142"/>
    <x v="5"/>
    <n v="5632.48"/>
    <n v="22199.72"/>
    <n v="27832.2"/>
    <n v="25"/>
    <e v="#N/A"/>
    <e v="#N/A"/>
    <n v="0"/>
    <x v="0"/>
    <x v="0"/>
    <x v="0"/>
    <x v="0"/>
    <x v="0"/>
    <x v="0"/>
    <x v="0"/>
    <x v="0"/>
    <x v="0"/>
    <x v="0"/>
  </r>
  <r>
    <x v="0"/>
    <x v="11"/>
    <x v="22"/>
    <x v="74"/>
    <x v="5"/>
    <n v="14978.400000000001"/>
    <n v="2556.1999999999971"/>
    <n v="17534.599999999999"/>
    <n v="36"/>
    <n v="13423"/>
    <n v="134230"/>
    <n v="1.31"/>
    <x v="0"/>
    <x v="0"/>
    <x v="0"/>
    <x v="0"/>
    <x v="0"/>
    <x v="0"/>
    <x v="0"/>
    <x v="0"/>
    <x v="0"/>
    <x v="0"/>
  </r>
  <r>
    <x v="0"/>
    <x v="11"/>
    <x v="22"/>
    <x v="75"/>
    <x v="5"/>
    <n v="9075.44"/>
    <n v="4072.1099999999988"/>
    <n v="13147.55"/>
    <n v="30"/>
    <n v="14477"/>
    <n v="144770"/>
    <n v="0.91"/>
    <x v="0"/>
    <x v="0"/>
    <x v="0"/>
    <x v="0"/>
    <x v="0"/>
    <x v="0"/>
    <x v="0"/>
    <x v="0"/>
    <x v="0"/>
    <x v="0"/>
  </r>
  <r>
    <x v="0"/>
    <x v="11"/>
    <x v="22"/>
    <x v="121"/>
    <x v="5"/>
    <n v="9188.2799999999988"/>
    <n v="2755.7700000000004"/>
    <n v="11944.05"/>
    <n v="33"/>
    <e v="#N/A"/>
    <e v="#N/A"/>
    <n v="0"/>
    <x v="0"/>
    <x v="0"/>
    <x v="0"/>
    <x v="0"/>
    <x v="0"/>
    <x v="0"/>
    <x v="0"/>
    <x v="0"/>
    <x v="0"/>
    <x v="0"/>
  </r>
  <r>
    <x v="0"/>
    <x v="11"/>
    <x v="23"/>
    <x v="77"/>
    <x v="5"/>
    <n v="0"/>
    <n v="65630"/>
    <n v="65630"/>
    <n v="0"/>
    <n v="0"/>
    <n v="0"/>
    <n v="0"/>
    <x v="0"/>
    <x v="0"/>
    <x v="0"/>
    <x v="0"/>
    <x v="0"/>
    <x v="0"/>
    <x v="0"/>
    <x v="0"/>
    <x v="0"/>
    <x v="0"/>
  </r>
  <r>
    <x v="0"/>
    <x v="11"/>
    <x v="24"/>
    <x v="78"/>
    <x v="5"/>
    <n v="18337.300000000003"/>
    <n v="15427.89"/>
    <n v="33765.19"/>
    <n v="159"/>
    <n v="20677"/>
    <n v="144739"/>
    <n v="1.63"/>
    <x v="0"/>
    <x v="0"/>
    <x v="0"/>
    <x v="0"/>
    <x v="0"/>
    <x v="0"/>
    <x v="0"/>
    <x v="0"/>
    <x v="0"/>
    <x v="0"/>
  </r>
  <r>
    <x v="0"/>
    <x v="11"/>
    <x v="24"/>
    <x v="79"/>
    <x v="5"/>
    <n v="318.89999999999998"/>
    <n v="424.15999999999997"/>
    <n v="743.06"/>
    <n v="2"/>
    <n v="20150"/>
    <n v="141050"/>
    <n v="0.04"/>
    <x v="0"/>
    <x v="0"/>
    <x v="0"/>
    <x v="0"/>
    <x v="0"/>
    <x v="0"/>
    <x v="0"/>
    <x v="0"/>
    <x v="0"/>
    <x v="0"/>
  </r>
  <r>
    <x v="0"/>
    <x v="11"/>
    <x v="24"/>
    <x v="81"/>
    <x v="5"/>
    <n v="187.8"/>
    <n v="70.199999999999989"/>
    <n v="258"/>
    <n v="2"/>
    <n v="18600"/>
    <n v="130200"/>
    <n v="0.01"/>
    <x v="0"/>
    <x v="0"/>
    <x v="0"/>
    <x v="0"/>
    <x v="0"/>
    <x v="0"/>
    <x v="0"/>
    <x v="0"/>
    <x v="0"/>
    <x v="0"/>
  </r>
  <r>
    <x v="0"/>
    <x v="11"/>
    <x v="24"/>
    <x v="82"/>
    <x v="5"/>
    <n v="18708.37"/>
    <n v="13391.080000000002"/>
    <n v="32099.45"/>
    <n v="183"/>
    <n v="18600"/>
    <n v="130200"/>
    <n v="1.73"/>
    <x v="0"/>
    <x v="0"/>
    <x v="0"/>
    <x v="0"/>
    <x v="0"/>
    <x v="0"/>
    <x v="0"/>
    <x v="0"/>
    <x v="0"/>
    <x v="0"/>
  </r>
  <r>
    <x v="0"/>
    <x v="11"/>
    <x v="24"/>
    <x v="122"/>
    <x v="5"/>
    <n v="906.28"/>
    <n v="1526.5200000000002"/>
    <n v="2432.8000000000002"/>
    <n v="9"/>
    <e v="#N/A"/>
    <e v="#N/A"/>
    <n v="0"/>
    <x v="0"/>
    <x v="0"/>
    <x v="0"/>
    <x v="0"/>
    <x v="0"/>
    <x v="0"/>
    <x v="0"/>
    <x v="0"/>
    <x v="0"/>
    <x v="0"/>
  </r>
  <r>
    <x v="0"/>
    <x v="11"/>
    <x v="24"/>
    <x v="10"/>
    <x v="5"/>
    <n v="8"/>
    <n v="0"/>
    <n v="8"/>
    <n v="0"/>
    <n v="44423"/>
    <n v="310961"/>
    <n v="0"/>
    <x v="0"/>
    <x v="0"/>
    <x v="0"/>
    <x v="0"/>
    <x v="0"/>
    <x v="0"/>
    <x v="0"/>
    <x v="0"/>
    <x v="0"/>
    <x v="0"/>
  </r>
  <r>
    <x v="0"/>
    <x v="11"/>
    <x v="24"/>
    <x v="184"/>
    <x v="5"/>
    <n v="6710"/>
    <n v="175.5"/>
    <n v="6885.5"/>
    <n v="26"/>
    <e v="#N/A"/>
    <e v="#N/A"/>
    <n v="0"/>
    <x v="0"/>
    <x v="0"/>
    <x v="0"/>
    <x v="0"/>
    <x v="0"/>
    <x v="0"/>
    <x v="0"/>
    <x v="0"/>
    <x v="0"/>
    <x v="0"/>
  </r>
  <r>
    <x v="0"/>
    <x v="11"/>
    <x v="24"/>
    <x v="13"/>
    <x v="5"/>
    <n v="200"/>
    <n v="0"/>
    <n v="200"/>
    <n v="1"/>
    <n v="0"/>
    <n v="0"/>
    <n v="0"/>
    <x v="0"/>
    <x v="0"/>
    <x v="0"/>
    <x v="0"/>
    <x v="0"/>
    <x v="0"/>
    <x v="0"/>
    <x v="0"/>
    <x v="0"/>
    <x v="0"/>
  </r>
  <r>
    <x v="0"/>
    <x v="11"/>
    <x v="24"/>
    <x v="131"/>
    <x v="5"/>
    <n v="13052.91"/>
    <n v="7039.1700000000019"/>
    <n v="20092.080000000002"/>
    <n v="115"/>
    <e v="#N/A"/>
    <e v="#N/A"/>
    <n v="0"/>
    <x v="0"/>
    <x v="0"/>
    <x v="0"/>
    <x v="0"/>
    <x v="0"/>
    <x v="0"/>
    <x v="0"/>
    <x v="0"/>
    <x v="0"/>
    <x v="0"/>
  </r>
  <r>
    <x v="0"/>
    <x v="11"/>
    <x v="24"/>
    <x v="185"/>
    <x v="5"/>
    <n v="28311.589999999997"/>
    <n v="12766.61"/>
    <n v="41078.199999999997"/>
    <n v="179"/>
    <e v="#N/A"/>
    <e v="#N/A"/>
    <n v="0"/>
    <x v="0"/>
    <x v="0"/>
    <x v="0"/>
    <x v="0"/>
    <x v="0"/>
    <x v="0"/>
    <x v="0"/>
    <x v="0"/>
    <x v="0"/>
    <x v="0"/>
  </r>
  <r>
    <x v="0"/>
    <x v="11"/>
    <x v="24"/>
    <x v="178"/>
    <x v="5"/>
    <n v="8005.2300000000005"/>
    <n v="3085.3900000000003"/>
    <n v="11090.62"/>
    <n v="52"/>
    <e v="#N/A"/>
    <e v="#N/A"/>
    <n v="0"/>
    <x v="0"/>
    <x v="0"/>
    <x v="0"/>
    <x v="0"/>
    <x v="0"/>
    <x v="0"/>
    <x v="0"/>
    <x v="0"/>
    <x v="0"/>
    <x v="0"/>
  </r>
  <r>
    <x v="0"/>
    <x v="11"/>
    <x v="26"/>
    <x v="87"/>
    <x v="5"/>
    <n v="9897.2000000000007"/>
    <n v="52.799999999999272"/>
    <n v="9950"/>
    <n v="2"/>
    <n v="4650"/>
    <n v="32550"/>
    <n v="2.14"/>
    <x v="0"/>
    <x v="0"/>
    <x v="0"/>
    <x v="0"/>
    <x v="0"/>
    <x v="0"/>
    <x v="0"/>
    <x v="0"/>
    <x v="0"/>
    <x v="0"/>
  </r>
  <r>
    <x v="0"/>
    <x v="11"/>
    <x v="26"/>
    <x v="88"/>
    <x v="5"/>
    <n v="5584"/>
    <n v="0"/>
    <n v="5584"/>
    <n v="1"/>
    <n v="4650"/>
    <n v="32550"/>
    <n v="1.2"/>
    <x v="0"/>
    <x v="0"/>
    <x v="0"/>
    <x v="0"/>
    <x v="0"/>
    <x v="0"/>
    <x v="0"/>
    <x v="0"/>
    <x v="0"/>
    <x v="0"/>
  </r>
  <r>
    <x v="0"/>
    <x v="11"/>
    <x v="27"/>
    <x v="89"/>
    <x v="5"/>
    <n v="175"/>
    <n v="0"/>
    <n v="175"/>
    <n v="5"/>
    <n v="6727"/>
    <n v="47089"/>
    <n v="0.03"/>
    <x v="0"/>
    <x v="0"/>
    <x v="0"/>
    <x v="0"/>
    <x v="0"/>
    <x v="0"/>
    <x v="0"/>
    <x v="0"/>
    <x v="0"/>
    <x v="0"/>
  </r>
  <r>
    <x v="0"/>
    <x v="11"/>
    <x v="27"/>
    <x v="90"/>
    <x v="5"/>
    <n v="85"/>
    <n v="0"/>
    <n v="85"/>
    <n v="2"/>
    <n v="6727"/>
    <n v="47089"/>
    <n v="0.01"/>
    <x v="0"/>
    <x v="0"/>
    <x v="0"/>
    <x v="0"/>
    <x v="0"/>
    <x v="0"/>
    <x v="0"/>
    <x v="0"/>
    <x v="0"/>
    <x v="0"/>
  </r>
  <r>
    <x v="0"/>
    <x v="11"/>
    <x v="27"/>
    <x v="91"/>
    <x v="5"/>
    <n v="210"/>
    <n v="0"/>
    <n v="210"/>
    <n v="6"/>
    <n v="6727"/>
    <n v="47089"/>
    <n v="0.03"/>
    <x v="0"/>
    <x v="0"/>
    <x v="0"/>
    <x v="0"/>
    <x v="0"/>
    <x v="0"/>
    <x v="0"/>
    <x v="0"/>
    <x v="0"/>
    <x v="0"/>
  </r>
  <r>
    <x v="0"/>
    <x v="11"/>
    <x v="28"/>
    <x v="92"/>
    <x v="5"/>
    <n v="40992.560000000005"/>
    <n v="30320.989999999998"/>
    <n v="71313.55"/>
    <n v="137"/>
    <n v="0"/>
    <n v="0"/>
    <n v="0"/>
    <x v="0"/>
    <x v="0"/>
    <x v="0"/>
    <x v="0"/>
    <x v="0"/>
    <x v="0"/>
    <x v="0"/>
    <x v="0"/>
    <x v="0"/>
    <x v="0"/>
  </r>
  <r>
    <x v="0"/>
    <x v="11"/>
    <x v="29"/>
    <x v="93"/>
    <x v="5"/>
    <n v="55617.78"/>
    <n v="128544.85"/>
    <n v="184162.63"/>
    <n v="186"/>
    <n v="0"/>
    <n v="0"/>
    <n v="0"/>
    <x v="0"/>
    <x v="0"/>
    <x v="0"/>
    <x v="0"/>
    <x v="0"/>
    <x v="0"/>
    <x v="0"/>
    <x v="0"/>
    <x v="0"/>
    <x v="0"/>
  </r>
  <r>
    <x v="0"/>
    <x v="11"/>
    <x v="29"/>
    <x v="94"/>
    <x v="5"/>
    <n v="195684.09999999998"/>
    <n v="82185.610000000044"/>
    <n v="277869.71000000002"/>
    <n v="169"/>
    <n v="0"/>
    <n v="0"/>
    <n v="0"/>
    <x v="0"/>
    <x v="0"/>
    <x v="0"/>
    <x v="0"/>
    <x v="0"/>
    <x v="0"/>
    <x v="0"/>
    <x v="0"/>
    <x v="0"/>
    <x v="0"/>
  </r>
  <r>
    <x v="0"/>
    <x v="11"/>
    <x v="29"/>
    <x v="95"/>
    <x v="5"/>
    <n v="158343.23000000001"/>
    <n v="162768.55000000002"/>
    <n v="321111.78000000003"/>
    <n v="167"/>
    <n v="0"/>
    <n v="0"/>
    <n v="0"/>
    <x v="0"/>
    <x v="0"/>
    <x v="0"/>
    <x v="0"/>
    <x v="0"/>
    <x v="0"/>
    <x v="0"/>
    <x v="0"/>
    <x v="0"/>
    <x v="0"/>
  </r>
  <r>
    <x v="0"/>
    <x v="11"/>
    <x v="29"/>
    <x v="124"/>
    <x v="5"/>
    <n v="64792.719999999994"/>
    <n v="99732.239999999991"/>
    <n v="164524.96"/>
    <n v="440"/>
    <e v="#N/A"/>
    <e v="#N/A"/>
    <n v="0"/>
    <x v="0"/>
    <x v="0"/>
    <x v="0"/>
    <x v="0"/>
    <x v="0"/>
    <x v="0"/>
    <x v="0"/>
    <x v="0"/>
    <x v="0"/>
    <x v="0"/>
  </r>
  <r>
    <x v="0"/>
    <x v="11"/>
    <x v="29"/>
    <x v="96"/>
    <x v="5"/>
    <n v="64960.21"/>
    <n v="38995.030000000006"/>
    <n v="103955.24"/>
    <n v="170"/>
    <n v="0"/>
    <n v="0"/>
    <n v="0"/>
    <x v="0"/>
    <x v="0"/>
    <x v="0"/>
    <x v="0"/>
    <x v="0"/>
    <x v="0"/>
    <x v="0"/>
    <x v="0"/>
    <x v="0"/>
    <x v="0"/>
  </r>
  <r>
    <x v="0"/>
    <x v="11"/>
    <x v="29"/>
    <x v="97"/>
    <x v="5"/>
    <n v="27995.329999999998"/>
    <n v="91235.62"/>
    <n v="119230.95"/>
    <n v="384"/>
    <n v="17577"/>
    <n v="175770"/>
    <n v="6.78"/>
    <x v="0"/>
    <x v="0"/>
    <x v="0"/>
    <x v="0"/>
    <x v="0"/>
    <x v="0"/>
    <x v="0"/>
    <x v="0"/>
    <x v="0"/>
    <x v="0"/>
  </r>
  <r>
    <x v="0"/>
    <x v="11"/>
    <x v="30"/>
    <x v="99"/>
    <x v="5"/>
    <n v="15265.16"/>
    <n v="190737.86"/>
    <n v="206003.02"/>
    <n v="380"/>
    <n v="16027"/>
    <n v="112189"/>
    <n v="12.85"/>
    <x v="0"/>
    <x v="0"/>
    <x v="0"/>
    <x v="0"/>
    <x v="0"/>
    <x v="0"/>
    <x v="0"/>
    <x v="0"/>
    <x v="0"/>
    <x v="0"/>
  </r>
  <r>
    <x v="0"/>
    <x v="11"/>
    <x v="30"/>
    <x v="100"/>
    <x v="5"/>
    <n v="16914.64"/>
    <n v="105861.54"/>
    <n v="122776.18"/>
    <n v="241"/>
    <n v="14477"/>
    <n v="101339"/>
    <n v="8.48"/>
    <x v="0"/>
    <x v="0"/>
    <x v="0"/>
    <x v="0"/>
    <x v="0"/>
    <x v="0"/>
    <x v="0"/>
    <x v="0"/>
    <x v="0"/>
    <x v="0"/>
  </r>
  <r>
    <x v="0"/>
    <x v="11"/>
    <x v="30"/>
    <x v="101"/>
    <x v="5"/>
    <n v="8950.2999999999993"/>
    <n v="57762.47"/>
    <n v="66712.77"/>
    <n v="159"/>
    <n v="10323"/>
    <n v="72261"/>
    <n v="6.46"/>
    <x v="0"/>
    <x v="0"/>
    <x v="0"/>
    <x v="0"/>
    <x v="0"/>
    <x v="0"/>
    <x v="0"/>
    <x v="0"/>
    <x v="0"/>
    <x v="0"/>
  </r>
  <r>
    <x v="0"/>
    <x v="11"/>
    <x v="30"/>
    <x v="102"/>
    <x v="5"/>
    <n v="17325.27"/>
    <n v="100232.76999999999"/>
    <n v="117558.04"/>
    <n v="79"/>
    <n v="0"/>
    <n v="0"/>
    <n v="0"/>
    <x v="0"/>
    <x v="0"/>
    <x v="0"/>
    <x v="0"/>
    <x v="0"/>
    <x v="0"/>
    <x v="0"/>
    <x v="0"/>
    <x v="0"/>
    <x v="0"/>
  </r>
  <r>
    <x v="0"/>
    <x v="11"/>
    <x v="30"/>
    <x v="103"/>
    <x v="5"/>
    <n v="23621.13"/>
    <n v="7549.3600000000006"/>
    <n v="31170.49"/>
    <n v="61"/>
    <n v="0"/>
    <n v="0"/>
    <n v="0"/>
    <x v="0"/>
    <x v="0"/>
    <x v="0"/>
    <x v="0"/>
    <x v="0"/>
    <x v="0"/>
    <x v="0"/>
    <x v="0"/>
    <x v="0"/>
    <x v="0"/>
  </r>
  <r>
    <x v="0"/>
    <x v="11"/>
    <x v="30"/>
    <x v="106"/>
    <x v="5"/>
    <n v="11508.02"/>
    <n v="33129.08"/>
    <n v="44637.100000000006"/>
    <n v="147"/>
    <n v="17050"/>
    <n v="119350"/>
    <n v="2.62"/>
    <x v="0"/>
    <x v="0"/>
    <x v="0"/>
    <x v="0"/>
    <x v="0"/>
    <x v="0"/>
    <x v="0"/>
    <x v="0"/>
    <x v="0"/>
    <x v="0"/>
  </r>
  <r>
    <x v="0"/>
    <x v="11"/>
    <x v="30"/>
    <x v="171"/>
    <x v="5"/>
    <n v="29291.63"/>
    <n v="96020.75"/>
    <n v="125312.38"/>
    <n v="302"/>
    <e v="#N/A"/>
    <e v="#N/A"/>
    <n v="0"/>
    <x v="0"/>
    <x v="0"/>
    <x v="0"/>
    <x v="0"/>
    <x v="0"/>
    <x v="0"/>
    <x v="0"/>
    <x v="0"/>
    <x v="0"/>
    <x v="0"/>
  </r>
  <r>
    <x v="0"/>
    <x v="11"/>
    <x v="30"/>
    <x v="188"/>
    <x v="5"/>
    <n v="58.8"/>
    <n v="0"/>
    <n v="58.8"/>
    <n v="1"/>
    <e v="#N/A"/>
    <e v="#N/A"/>
    <n v="0"/>
    <x v="0"/>
    <x v="0"/>
    <x v="0"/>
    <x v="0"/>
    <x v="0"/>
    <x v="0"/>
    <x v="0"/>
    <x v="0"/>
    <x v="0"/>
    <x v="0"/>
  </r>
  <r>
    <x v="0"/>
    <x v="11"/>
    <x v="31"/>
    <x v="107"/>
    <x v="5"/>
    <n v="211782.55000000002"/>
    <n v="156924.32999999999"/>
    <n v="368706.88"/>
    <n v="370"/>
    <n v="0"/>
    <n v="0"/>
    <n v="0"/>
    <x v="0"/>
    <x v="0"/>
    <x v="0"/>
    <x v="0"/>
    <x v="0"/>
    <x v="0"/>
    <x v="0"/>
    <x v="0"/>
    <x v="0"/>
    <x v="0"/>
  </r>
  <r>
    <x v="0"/>
    <x v="11"/>
    <x v="31"/>
    <x v="108"/>
    <x v="5"/>
    <n v="52974.46"/>
    <n v="12867.409999999996"/>
    <n v="65841.87"/>
    <n v="76"/>
    <n v="0"/>
    <n v="0"/>
    <n v="0"/>
    <x v="0"/>
    <x v="0"/>
    <x v="0"/>
    <x v="0"/>
    <x v="0"/>
    <x v="0"/>
    <x v="0"/>
    <x v="0"/>
    <x v="0"/>
    <x v="0"/>
  </r>
  <r>
    <x v="0"/>
    <x v="11"/>
    <x v="31"/>
    <x v="109"/>
    <x v="5"/>
    <n v="96065.75"/>
    <n v="200621.24"/>
    <n v="296686.99"/>
    <n v="232"/>
    <n v="0"/>
    <n v="0"/>
    <n v="0"/>
    <x v="0"/>
    <x v="0"/>
    <x v="0"/>
    <x v="0"/>
    <x v="0"/>
    <x v="0"/>
    <x v="0"/>
    <x v="0"/>
    <x v="0"/>
    <x v="0"/>
  </r>
  <r>
    <x v="0"/>
    <x v="11"/>
    <x v="31"/>
    <x v="110"/>
    <x v="5"/>
    <n v="90987.98"/>
    <n v="144099.41000000003"/>
    <n v="235087.39"/>
    <n v="281"/>
    <n v="0"/>
    <n v="0"/>
    <n v="0"/>
    <x v="0"/>
    <x v="0"/>
    <x v="0"/>
    <x v="0"/>
    <x v="0"/>
    <x v="0"/>
    <x v="0"/>
    <x v="0"/>
    <x v="0"/>
    <x v="0"/>
  </r>
  <r>
    <x v="0"/>
    <x v="11"/>
    <x v="31"/>
    <x v="111"/>
    <x v="5"/>
    <n v="61474.100000000006"/>
    <n v="44694.51999999999"/>
    <n v="106168.62"/>
    <n v="146"/>
    <n v="0"/>
    <n v="0"/>
    <n v="0"/>
    <x v="0"/>
    <x v="0"/>
    <x v="0"/>
    <x v="0"/>
    <x v="0"/>
    <x v="0"/>
    <x v="0"/>
    <x v="0"/>
    <x v="0"/>
    <x v="0"/>
  </r>
  <r>
    <x v="0"/>
    <x v="11"/>
    <x v="31"/>
    <x v="128"/>
    <x v="5"/>
    <n v="14761.300000000001"/>
    <n v="9870.49"/>
    <n v="24631.79"/>
    <n v="69"/>
    <e v="#N/A"/>
    <e v="#N/A"/>
    <n v="0"/>
    <x v="0"/>
    <x v="0"/>
    <x v="0"/>
    <x v="0"/>
    <x v="0"/>
    <x v="0"/>
    <x v="0"/>
    <x v="0"/>
    <x v="0"/>
    <x v="0"/>
  </r>
  <r>
    <x v="0"/>
    <x v="11"/>
    <x v="31"/>
    <x v="112"/>
    <x v="5"/>
    <n v="40280.259999999995"/>
    <n v="38535.180000000008"/>
    <n v="78815.44"/>
    <n v="844"/>
    <n v="13950"/>
    <n v="139500"/>
    <n v="5.65"/>
    <x v="0"/>
    <x v="0"/>
    <x v="0"/>
    <x v="0"/>
    <x v="0"/>
    <x v="0"/>
    <x v="0"/>
    <x v="0"/>
    <x v="0"/>
    <x v="0"/>
  </r>
  <r>
    <x v="0"/>
    <x v="11"/>
    <x v="32"/>
    <x v="113"/>
    <x v="5"/>
    <n v="12918.06"/>
    <n v="18205.629999999997"/>
    <n v="31123.689999999995"/>
    <n v="45"/>
    <n v="5177"/>
    <n v="36239"/>
    <n v="6.01"/>
    <x v="0"/>
    <x v="0"/>
    <x v="0"/>
    <x v="0"/>
    <x v="0"/>
    <x v="0"/>
    <x v="0"/>
    <x v="0"/>
    <x v="0"/>
    <x v="0"/>
  </r>
  <r>
    <x v="0"/>
    <x v="11"/>
    <x v="32"/>
    <x v="114"/>
    <x v="5"/>
    <n v="32048.36"/>
    <n v="59610.399999999994"/>
    <n v="91658.76"/>
    <n v="467"/>
    <n v="31000"/>
    <n v="217000"/>
    <n v="2.96"/>
    <x v="0"/>
    <x v="0"/>
    <x v="0"/>
    <x v="0"/>
    <x v="0"/>
    <x v="0"/>
    <x v="0"/>
    <x v="0"/>
    <x v="0"/>
    <x v="0"/>
  </r>
  <r>
    <x v="0"/>
    <x v="11"/>
    <x v="32"/>
    <x v="115"/>
    <x v="5"/>
    <n v="18001.550000000003"/>
    <n v="55051.569999999992"/>
    <n v="73053.119999999995"/>
    <n v="91"/>
    <n v="0"/>
    <n v="0"/>
    <n v="0"/>
    <x v="0"/>
    <x v="0"/>
    <x v="0"/>
    <x v="0"/>
    <x v="0"/>
    <x v="0"/>
    <x v="0"/>
    <x v="0"/>
    <x v="0"/>
    <x v="0"/>
  </r>
  <r>
    <x v="0"/>
    <x v="11"/>
    <x v="32"/>
    <x v="116"/>
    <x v="5"/>
    <n v="10015.950000000001"/>
    <n v="49685.240000000005"/>
    <n v="59701.19"/>
    <n v="131"/>
    <n v="0"/>
    <n v="0"/>
    <n v="0"/>
    <x v="0"/>
    <x v="0"/>
    <x v="0"/>
    <x v="0"/>
    <x v="0"/>
    <x v="0"/>
    <x v="0"/>
    <x v="0"/>
    <x v="0"/>
    <x v="0"/>
  </r>
  <r>
    <x v="0"/>
    <x v="11"/>
    <x v="33"/>
    <x v="117"/>
    <x v="5"/>
    <n v="39987.300000000003"/>
    <n v="22793.969999999994"/>
    <n v="62781.27"/>
    <n v="225"/>
    <n v="0"/>
    <n v="0"/>
    <n v="0"/>
    <x v="0"/>
    <x v="0"/>
    <x v="0"/>
    <x v="0"/>
    <x v="0"/>
    <x v="0"/>
    <x v="0"/>
    <x v="0"/>
    <x v="0"/>
    <x v="0"/>
  </r>
  <r>
    <x v="0"/>
    <x v="11"/>
    <x v="33"/>
    <x v="118"/>
    <x v="5"/>
    <n v="36511.58"/>
    <n v="31931.589999999997"/>
    <n v="68443.17"/>
    <n v="431"/>
    <n v="0"/>
    <n v="0"/>
    <n v="0"/>
    <x v="0"/>
    <x v="0"/>
    <x v="0"/>
    <x v="0"/>
    <x v="0"/>
    <x v="0"/>
    <x v="0"/>
    <x v="0"/>
    <x v="0"/>
    <x v="0"/>
  </r>
  <r>
    <x v="0"/>
    <x v="11"/>
    <x v="33"/>
    <x v="143"/>
    <x v="5"/>
    <n v="9660.9900000000016"/>
    <n v="11319.619999999999"/>
    <n v="20980.61"/>
    <n v="84"/>
    <e v="#N/A"/>
    <e v="#N/A"/>
    <n v="0"/>
    <x v="0"/>
    <x v="0"/>
    <x v="0"/>
    <x v="0"/>
    <x v="0"/>
    <x v="0"/>
    <x v="0"/>
    <x v="0"/>
    <x v="0"/>
    <x v="0"/>
  </r>
  <r>
    <x v="1"/>
    <x v="12"/>
    <x v="0"/>
    <x v="0"/>
    <x v="0"/>
    <n v="584.9"/>
    <n v="1264.0999999999999"/>
    <n v="1849"/>
    <n v="25"/>
    <n v="24475"/>
    <n v="171325"/>
    <n v="0.08"/>
    <x v="0"/>
    <x v="0"/>
    <x v="0"/>
    <x v="0"/>
    <x v="0"/>
    <x v="0"/>
    <x v="0"/>
    <x v="0"/>
    <x v="0"/>
    <x v="0"/>
  </r>
  <r>
    <x v="1"/>
    <x v="12"/>
    <x v="0"/>
    <x v="1"/>
    <x v="0"/>
    <n v="11210.65"/>
    <n v="9347.35"/>
    <n v="20558"/>
    <n v="248"/>
    <n v="24383"/>
    <n v="170681"/>
    <n v="0.84"/>
    <x v="0"/>
    <x v="0"/>
    <x v="0"/>
    <x v="0"/>
    <x v="0"/>
    <x v="0"/>
    <x v="0"/>
    <x v="0"/>
    <x v="0"/>
    <x v="0"/>
  </r>
  <r>
    <x v="1"/>
    <x v="12"/>
    <x v="0"/>
    <x v="4"/>
    <x v="0"/>
    <n v="8658.1200000000008"/>
    <n v="4680.63"/>
    <n v="13338.75"/>
    <n v="299"/>
    <n v="8437"/>
    <n v="59059"/>
    <n v="1.58"/>
    <x v="0"/>
    <x v="0"/>
    <x v="0"/>
    <x v="0"/>
    <x v="0"/>
    <x v="0"/>
    <x v="0"/>
    <x v="0"/>
    <x v="0"/>
    <x v="0"/>
  </r>
  <r>
    <x v="1"/>
    <x v="12"/>
    <x v="0"/>
    <x v="7"/>
    <x v="0"/>
    <n v="9343.23"/>
    <n v="4347.5200000000004"/>
    <n v="13690.75"/>
    <n v="301"/>
    <n v="5821"/>
    <n v="40747"/>
    <n v="2.35"/>
    <x v="0"/>
    <x v="0"/>
    <x v="0"/>
    <x v="0"/>
    <x v="0"/>
    <x v="0"/>
    <x v="0"/>
    <x v="0"/>
    <x v="0"/>
    <x v="0"/>
  </r>
  <r>
    <x v="1"/>
    <x v="12"/>
    <x v="0"/>
    <x v="8"/>
    <x v="0"/>
    <n v="10530.99"/>
    <n v="5229.01"/>
    <n v="15760"/>
    <n v="349"/>
    <n v="0"/>
    <n v="0"/>
    <n v="0"/>
    <x v="0"/>
    <x v="0"/>
    <x v="0"/>
    <x v="0"/>
    <x v="0"/>
    <x v="0"/>
    <x v="0"/>
    <x v="0"/>
    <x v="0"/>
    <x v="0"/>
  </r>
  <r>
    <x v="1"/>
    <x v="12"/>
    <x v="0"/>
    <x v="119"/>
    <x v="0"/>
    <n v="1560.7"/>
    <n v="5008.3"/>
    <n v="6569"/>
    <n v="51"/>
    <e v="#N/A"/>
    <e v="#N/A"/>
    <n v="0"/>
    <x v="0"/>
    <x v="0"/>
    <x v="0"/>
    <x v="0"/>
    <x v="0"/>
    <x v="0"/>
    <x v="0"/>
    <x v="0"/>
    <x v="0"/>
    <x v="0"/>
  </r>
  <r>
    <x v="1"/>
    <x v="12"/>
    <x v="0"/>
    <x v="134"/>
    <x v="0"/>
    <n v="9307.77"/>
    <n v="5142.4799999999996"/>
    <n v="14450.25"/>
    <n v="325"/>
    <e v="#N/A"/>
    <e v="#N/A"/>
    <n v="0"/>
    <x v="0"/>
    <x v="0"/>
    <x v="0"/>
    <x v="0"/>
    <x v="0"/>
    <x v="0"/>
    <x v="0"/>
    <x v="0"/>
    <x v="0"/>
    <x v="0"/>
  </r>
  <r>
    <x v="1"/>
    <x v="12"/>
    <x v="0"/>
    <x v="135"/>
    <x v="0"/>
    <n v="1860.5"/>
    <n v="791.75"/>
    <n v="2652.25"/>
    <n v="58"/>
    <e v="#N/A"/>
    <e v="#N/A"/>
    <n v="0"/>
    <x v="0"/>
    <x v="0"/>
    <x v="0"/>
    <x v="0"/>
    <x v="0"/>
    <x v="0"/>
    <x v="0"/>
    <x v="0"/>
    <x v="0"/>
    <x v="0"/>
  </r>
  <r>
    <x v="1"/>
    <x v="12"/>
    <x v="0"/>
    <x v="144"/>
    <x v="0"/>
    <n v="8923.74"/>
    <n v="4689.51"/>
    <n v="13613.25"/>
    <n v="311"/>
    <e v="#N/A"/>
    <e v="#N/A"/>
    <n v="0"/>
    <x v="0"/>
    <x v="0"/>
    <x v="0"/>
    <x v="0"/>
    <x v="0"/>
    <x v="0"/>
    <x v="0"/>
    <x v="0"/>
    <x v="0"/>
    <x v="0"/>
  </r>
  <r>
    <x v="1"/>
    <x v="12"/>
    <x v="0"/>
    <x v="173"/>
    <x v="0"/>
    <n v="10361.69"/>
    <n v="5091.8100000000004"/>
    <n v="15453.5"/>
    <n v="345"/>
    <e v="#N/A"/>
    <e v="#N/A"/>
    <n v="0"/>
    <x v="0"/>
    <x v="0"/>
    <x v="0"/>
    <x v="0"/>
    <x v="0"/>
    <x v="0"/>
    <x v="0"/>
    <x v="0"/>
    <x v="0"/>
    <x v="0"/>
  </r>
  <r>
    <x v="1"/>
    <x v="12"/>
    <x v="0"/>
    <x v="189"/>
    <x v="0"/>
    <n v="0"/>
    <n v="0"/>
    <n v="0"/>
    <n v="0"/>
    <e v="#N/A"/>
    <e v="#N/A"/>
    <n v="0"/>
    <x v="0"/>
    <x v="0"/>
    <x v="0"/>
    <x v="0"/>
    <x v="0"/>
    <x v="0"/>
    <x v="0"/>
    <x v="0"/>
    <x v="0"/>
    <x v="0"/>
  </r>
  <r>
    <x v="1"/>
    <x v="12"/>
    <x v="0"/>
    <x v="190"/>
    <x v="0"/>
    <n v="225.39"/>
    <n v="111.11"/>
    <n v="336.5"/>
    <n v="8"/>
    <e v="#N/A"/>
    <e v="#N/A"/>
    <n v="0"/>
    <x v="0"/>
    <x v="0"/>
    <x v="0"/>
    <x v="0"/>
    <x v="0"/>
    <x v="0"/>
    <x v="0"/>
    <x v="0"/>
    <x v="0"/>
    <x v="0"/>
  </r>
  <r>
    <x v="1"/>
    <x v="12"/>
    <x v="0"/>
    <x v="179"/>
    <x v="0"/>
    <n v="17848.3"/>
    <n v="10284.200000000001"/>
    <n v="28132.5"/>
    <n v="323"/>
    <e v="#N/A"/>
    <e v="#N/A"/>
    <n v="0"/>
    <x v="0"/>
    <x v="0"/>
    <x v="0"/>
    <x v="0"/>
    <x v="0"/>
    <x v="0"/>
    <x v="0"/>
    <x v="0"/>
    <x v="0"/>
    <x v="0"/>
  </r>
  <r>
    <x v="1"/>
    <x v="12"/>
    <x v="1"/>
    <x v="9"/>
    <x v="0"/>
    <n v="144519.70000000001"/>
    <n v="64602.85"/>
    <n v="209122.55000000002"/>
    <n v="1565"/>
    <n v="0"/>
    <n v="0"/>
    <n v="0"/>
    <x v="0"/>
    <x v="0"/>
    <x v="0"/>
    <x v="0"/>
    <x v="0"/>
    <x v="0"/>
    <x v="0"/>
    <x v="0"/>
    <x v="0"/>
    <x v="0"/>
  </r>
  <r>
    <x v="1"/>
    <x v="12"/>
    <x v="1"/>
    <x v="10"/>
    <x v="0"/>
    <n v="25698"/>
    <n v="28461"/>
    <n v="54159"/>
    <n v="497"/>
    <n v="44423"/>
    <n v="310961"/>
    <n v="1.22"/>
    <x v="0"/>
    <x v="0"/>
    <x v="0"/>
    <x v="0"/>
    <x v="0"/>
    <x v="0"/>
    <x v="0"/>
    <x v="0"/>
    <x v="0"/>
    <x v="0"/>
  </r>
  <r>
    <x v="1"/>
    <x v="12"/>
    <x v="1"/>
    <x v="78"/>
    <x v="0"/>
    <n v="289.89999999999998"/>
    <n v="325.10000000000002"/>
    <n v="615"/>
    <n v="10"/>
    <n v="20677"/>
    <n v="144739"/>
    <n v="0.03"/>
    <x v="0"/>
    <x v="0"/>
    <x v="0"/>
    <x v="0"/>
    <x v="0"/>
    <x v="0"/>
    <x v="0"/>
    <x v="0"/>
    <x v="0"/>
    <x v="0"/>
  </r>
  <r>
    <x v="1"/>
    <x v="12"/>
    <x v="1"/>
    <x v="11"/>
    <x v="0"/>
    <n v="5549.75"/>
    <n v="2982.75"/>
    <n v="8532.5"/>
    <n v="48"/>
    <n v="31000"/>
    <n v="217000"/>
    <n v="0.28000000000000003"/>
    <x v="0"/>
    <x v="0"/>
    <x v="0"/>
    <x v="0"/>
    <x v="0"/>
    <x v="0"/>
    <x v="0"/>
    <x v="0"/>
    <x v="0"/>
    <x v="0"/>
  </r>
  <r>
    <x v="1"/>
    <x v="12"/>
    <x v="1"/>
    <x v="12"/>
    <x v="0"/>
    <n v="15065.88"/>
    <n v="10674.12"/>
    <n v="25740"/>
    <n v="172"/>
    <n v="0"/>
    <n v="0"/>
    <n v="0"/>
    <x v="0"/>
    <x v="0"/>
    <x v="0"/>
    <x v="0"/>
    <x v="0"/>
    <x v="0"/>
    <x v="0"/>
    <x v="0"/>
    <x v="0"/>
    <x v="0"/>
  </r>
  <r>
    <x v="1"/>
    <x v="12"/>
    <x v="1"/>
    <x v="13"/>
    <x v="0"/>
    <n v="0"/>
    <n v="0"/>
    <n v="0"/>
    <n v="0"/>
    <n v="0"/>
    <n v="0"/>
    <n v="0"/>
    <x v="0"/>
    <x v="0"/>
    <x v="0"/>
    <x v="0"/>
    <x v="0"/>
    <x v="0"/>
    <x v="0"/>
    <x v="0"/>
    <x v="0"/>
    <x v="0"/>
  </r>
  <r>
    <x v="1"/>
    <x v="12"/>
    <x v="1"/>
    <x v="122"/>
    <x v="0"/>
    <n v="261.89999999999998"/>
    <n v="56.1"/>
    <n v="318"/>
    <n v="7"/>
    <e v="#N/A"/>
    <e v="#N/A"/>
    <n v="0"/>
    <x v="0"/>
    <x v="0"/>
    <x v="0"/>
    <x v="0"/>
    <x v="0"/>
    <x v="0"/>
    <x v="0"/>
    <x v="0"/>
    <x v="0"/>
    <x v="0"/>
  </r>
  <r>
    <x v="1"/>
    <x v="12"/>
    <x v="1"/>
    <x v="14"/>
    <x v="0"/>
    <n v="30687.8"/>
    <n v="32183.200000000001"/>
    <n v="62871"/>
    <n v="523"/>
    <n v="29977"/>
    <n v="209839"/>
    <n v="2.1"/>
    <x v="0"/>
    <x v="0"/>
    <x v="0"/>
    <x v="0"/>
    <x v="0"/>
    <x v="0"/>
    <x v="0"/>
    <x v="0"/>
    <x v="0"/>
    <x v="0"/>
  </r>
  <r>
    <x v="1"/>
    <x v="12"/>
    <x v="1"/>
    <x v="15"/>
    <x v="0"/>
    <n v="3395.75"/>
    <n v="1676.75"/>
    <n v="5072.5"/>
    <n v="35"/>
    <n v="0"/>
    <n v="0"/>
    <n v="0"/>
    <x v="0"/>
    <x v="0"/>
    <x v="0"/>
    <x v="0"/>
    <x v="0"/>
    <x v="0"/>
    <x v="0"/>
    <x v="0"/>
    <x v="0"/>
    <x v="0"/>
  </r>
  <r>
    <x v="1"/>
    <x v="12"/>
    <x v="1"/>
    <x v="146"/>
    <x v="0"/>
    <n v="5638.38"/>
    <n v="1207.8699999999999"/>
    <n v="6846.25"/>
    <n v="36"/>
    <e v="#N/A"/>
    <e v="#N/A"/>
    <n v="0"/>
    <x v="0"/>
    <x v="0"/>
    <x v="0"/>
    <x v="0"/>
    <x v="0"/>
    <x v="0"/>
    <x v="0"/>
    <x v="0"/>
    <x v="0"/>
    <x v="0"/>
  </r>
  <r>
    <x v="1"/>
    <x v="12"/>
    <x v="1"/>
    <x v="168"/>
    <x v="0"/>
    <n v="1538.3"/>
    <n v="1942.2"/>
    <n v="3480.5"/>
    <n v="58"/>
    <e v="#N/A"/>
    <e v="#N/A"/>
    <n v="0"/>
    <x v="0"/>
    <x v="0"/>
    <x v="0"/>
    <x v="0"/>
    <x v="0"/>
    <x v="0"/>
    <x v="0"/>
    <x v="0"/>
    <x v="0"/>
    <x v="0"/>
  </r>
  <r>
    <x v="1"/>
    <x v="12"/>
    <x v="1"/>
    <x v="174"/>
    <x v="0"/>
    <n v="833"/>
    <n v="462"/>
    <n v="1295"/>
    <n v="7"/>
    <e v="#N/A"/>
    <e v="#N/A"/>
    <n v="0"/>
    <x v="0"/>
    <x v="0"/>
    <x v="0"/>
    <x v="0"/>
    <x v="0"/>
    <x v="0"/>
    <x v="0"/>
    <x v="0"/>
    <x v="0"/>
    <x v="0"/>
  </r>
  <r>
    <x v="1"/>
    <x v="12"/>
    <x v="2"/>
    <x v="16"/>
    <x v="0"/>
    <n v="35171.4"/>
    <n v="26032.6"/>
    <n v="61204"/>
    <n v="535"/>
    <n v="43400"/>
    <n v="303800"/>
    <n v="1.41"/>
    <x v="0"/>
    <x v="0"/>
    <x v="0"/>
    <x v="0"/>
    <x v="0"/>
    <x v="0"/>
    <x v="0"/>
    <x v="0"/>
    <x v="0"/>
    <x v="0"/>
  </r>
  <r>
    <x v="1"/>
    <x v="12"/>
    <x v="2"/>
    <x v="18"/>
    <x v="0"/>
    <n v="26679.13"/>
    <n v="26745.87"/>
    <n v="53425"/>
    <n v="373"/>
    <n v="0"/>
    <n v="0"/>
    <n v="0"/>
    <x v="0"/>
    <x v="0"/>
    <x v="0"/>
    <x v="0"/>
    <x v="0"/>
    <x v="0"/>
    <x v="0"/>
    <x v="0"/>
    <x v="0"/>
    <x v="0"/>
  </r>
  <r>
    <x v="1"/>
    <x v="12"/>
    <x v="2"/>
    <x v="180"/>
    <x v="0"/>
    <n v="21453.4"/>
    <n v="24930.6"/>
    <n v="46384"/>
    <n v="386"/>
    <e v="#N/A"/>
    <e v="#N/A"/>
    <n v="0"/>
    <x v="0"/>
    <x v="0"/>
    <x v="0"/>
    <x v="0"/>
    <x v="0"/>
    <x v="0"/>
    <x v="0"/>
    <x v="0"/>
    <x v="0"/>
    <x v="0"/>
  </r>
  <r>
    <x v="1"/>
    <x v="12"/>
    <x v="3"/>
    <x v="19"/>
    <x v="0"/>
    <n v="8763.1"/>
    <n v="5923.4"/>
    <n v="14686.5"/>
    <n v="228"/>
    <n v="31000"/>
    <n v="310000"/>
    <n v="0.47"/>
    <x v="0"/>
    <x v="0"/>
    <x v="0"/>
    <x v="0"/>
    <x v="0"/>
    <x v="0"/>
    <x v="0"/>
    <x v="0"/>
    <x v="0"/>
    <x v="0"/>
  </r>
  <r>
    <x v="1"/>
    <x v="12"/>
    <x v="3"/>
    <x v="20"/>
    <x v="0"/>
    <n v="16939.25"/>
    <n v="8340.75"/>
    <n v="25280"/>
    <n v="160"/>
    <n v="0"/>
    <n v="0"/>
    <n v="0"/>
    <x v="0"/>
    <x v="0"/>
    <x v="0"/>
    <x v="0"/>
    <x v="0"/>
    <x v="0"/>
    <x v="0"/>
    <x v="0"/>
    <x v="0"/>
    <x v="0"/>
  </r>
  <r>
    <x v="1"/>
    <x v="12"/>
    <x v="3"/>
    <x v="21"/>
    <x v="0"/>
    <n v="37172.76"/>
    <n v="21839.74"/>
    <n v="59012.5"/>
    <n v="415"/>
    <n v="62000"/>
    <n v="620000"/>
    <n v="0.95"/>
    <x v="0"/>
    <x v="0"/>
    <x v="0"/>
    <x v="0"/>
    <x v="0"/>
    <x v="0"/>
    <x v="0"/>
    <x v="0"/>
    <x v="0"/>
    <x v="0"/>
  </r>
  <r>
    <x v="1"/>
    <x v="12"/>
    <x v="4"/>
    <x v="23"/>
    <x v="0"/>
    <n v="640"/>
    <n v="40"/>
    <n v="680"/>
    <n v="31"/>
    <n v="12710"/>
    <n v="88970"/>
    <n v="0.05"/>
    <x v="0"/>
    <x v="0"/>
    <x v="0"/>
    <x v="0"/>
    <x v="0"/>
    <x v="0"/>
    <x v="0"/>
    <x v="0"/>
    <x v="0"/>
    <x v="0"/>
  </r>
  <r>
    <x v="1"/>
    <x v="12"/>
    <x v="4"/>
    <x v="24"/>
    <x v="0"/>
    <n v="15"/>
    <n v="60"/>
    <n v="75"/>
    <n v="15"/>
    <n v="11377"/>
    <n v="79639"/>
    <n v="0.01"/>
    <x v="0"/>
    <x v="0"/>
    <x v="0"/>
    <x v="0"/>
    <x v="0"/>
    <x v="0"/>
    <x v="0"/>
    <x v="0"/>
    <x v="0"/>
    <x v="0"/>
  </r>
  <r>
    <x v="1"/>
    <x v="12"/>
    <x v="4"/>
    <x v="154"/>
    <x v="0"/>
    <n v="75.5"/>
    <n v="49.5"/>
    <n v="125"/>
    <n v="5"/>
    <e v="#N/A"/>
    <e v="#N/A"/>
    <n v="0"/>
    <x v="0"/>
    <x v="0"/>
    <x v="0"/>
    <x v="0"/>
    <x v="0"/>
    <x v="0"/>
    <x v="0"/>
    <x v="0"/>
    <x v="0"/>
    <x v="0"/>
  </r>
  <r>
    <x v="1"/>
    <x v="12"/>
    <x v="4"/>
    <x v="155"/>
    <x v="0"/>
    <n v="70"/>
    <n v="0"/>
    <n v="70"/>
    <n v="2"/>
    <e v="#N/A"/>
    <e v="#N/A"/>
    <n v="0"/>
    <x v="0"/>
    <x v="0"/>
    <x v="0"/>
    <x v="0"/>
    <x v="0"/>
    <x v="0"/>
    <x v="0"/>
    <x v="0"/>
    <x v="0"/>
    <x v="0"/>
  </r>
  <r>
    <x v="1"/>
    <x v="12"/>
    <x v="4"/>
    <x v="120"/>
    <x v="0"/>
    <n v="1670"/>
    <n v="940"/>
    <n v="2610"/>
    <n v="25"/>
    <e v="#N/A"/>
    <e v="#N/A"/>
    <n v="0"/>
    <x v="0"/>
    <x v="0"/>
    <x v="0"/>
    <x v="0"/>
    <x v="0"/>
    <x v="0"/>
    <x v="0"/>
    <x v="0"/>
    <x v="0"/>
    <x v="0"/>
  </r>
  <r>
    <x v="1"/>
    <x v="12"/>
    <x v="4"/>
    <x v="148"/>
    <x v="0"/>
    <n v="80"/>
    <n v="40"/>
    <n v="120"/>
    <n v="13"/>
    <e v="#N/A"/>
    <e v="#N/A"/>
    <n v="0"/>
    <x v="0"/>
    <x v="0"/>
    <x v="0"/>
    <x v="0"/>
    <x v="0"/>
    <x v="0"/>
    <x v="0"/>
    <x v="0"/>
    <x v="0"/>
    <x v="0"/>
  </r>
  <r>
    <x v="1"/>
    <x v="12"/>
    <x v="4"/>
    <x v="136"/>
    <x v="0"/>
    <n v="80"/>
    <n v="40"/>
    <n v="120"/>
    <n v="8"/>
    <e v="#N/A"/>
    <e v="#N/A"/>
    <n v="0"/>
    <x v="0"/>
    <x v="0"/>
    <x v="0"/>
    <x v="0"/>
    <x v="0"/>
    <x v="0"/>
    <x v="0"/>
    <x v="0"/>
    <x v="0"/>
    <x v="0"/>
  </r>
  <r>
    <x v="1"/>
    <x v="12"/>
    <x v="4"/>
    <x v="156"/>
    <x v="0"/>
    <n v="70"/>
    <n v="0"/>
    <n v="70"/>
    <n v="10"/>
    <e v="#N/A"/>
    <e v="#N/A"/>
    <n v="0"/>
    <x v="0"/>
    <x v="0"/>
    <x v="0"/>
    <x v="0"/>
    <x v="0"/>
    <x v="0"/>
    <x v="0"/>
    <x v="0"/>
    <x v="0"/>
    <x v="0"/>
  </r>
  <r>
    <x v="1"/>
    <x v="12"/>
    <x v="4"/>
    <x v="157"/>
    <x v="0"/>
    <n v="5.5"/>
    <n v="49.5"/>
    <n v="55"/>
    <n v="5"/>
    <e v="#N/A"/>
    <e v="#N/A"/>
    <n v="0"/>
    <x v="0"/>
    <x v="0"/>
    <x v="0"/>
    <x v="0"/>
    <x v="0"/>
    <x v="0"/>
    <x v="0"/>
    <x v="0"/>
    <x v="0"/>
    <x v="0"/>
  </r>
  <r>
    <x v="1"/>
    <x v="12"/>
    <x v="4"/>
    <x v="158"/>
    <x v="0"/>
    <n v="210"/>
    <n v="0"/>
    <n v="210"/>
    <n v="10"/>
    <e v="#N/A"/>
    <e v="#N/A"/>
    <n v="0"/>
    <x v="0"/>
    <x v="0"/>
    <x v="0"/>
    <x v="0"/>
    <x v="0"/>
    <x v="0"/>
    <x v="0"/>
    <x v="0"/>
    <x v="0"/>
    <x v="0"/>
  </r>
  <r>
    <x v="1"/>
    <x v="12"/>
    <x v="4"/>
    <x v="159"/>
    <x v="0"/>
    <n v="70"/>
    <n v="0"/>
    <n v="70"/>
    <n v="3"/>
    <e v="#N/A"/>
    <e v="#N/A"/>
    <n v="0"/>
    <x v="0"/>
    <x v="0"/>
    <x v="0"/>
    <x v="0"/>
    <x v="0"/>
    <x v="0"/>
    <x v="0"/>
    <x v="0"/>
    <x v="0"/>
    <x v="0"/>
  </r>
  <r>
    <x v="1"/>
    <x v="12"/>
    <x v="4"/>
    <x v="160"/>
    <x v="0"/>
    <n v="140"/>
    <n v="0"/>
    <n v="140"/>
    <n v="6"/>
    <e v="#N/A"/>
    <e v="#N/A"/>
    <n v="0"/>
    <x v="0"/>
    <x v="0"/>
    <x v="0"/>
    <x v="0"/>
    <x v="0"/>
    <x v="0"/>
    <x v="0"/>
    <x v="0"/>
    <x v="0"/>
    <x v="0"/>
  </r>
  <r>
    <x v="1"/>
    <x v="12"/>
    <x v="4"/>
    <x v="169"/>
    <x v="0"/>
    <n v="70"/>
    <n v="0"/>
    <n v="70"/>
    <n v="13"/>
    <e v="#N/A"/>
    <e v="#N/A"/>
    <n v="0"/>
    <x v="0"/>
    <x v="0"/>
    <x v="0"/>
    <x v="0"/>
    <x v="0"/>
    <x v="0"/>
    <x v="0"/>
    <x v="0"/>
    <x v="0"/>
    <x v="0"/>
  </r>
  <r>
    <x v="1"/>
    <x v="12"/>
    <x v="4"/>
    <x v="175"/>
    <x v="0"/>
    <n v="70"/>
    <n v="0"/>
    <n v="70"/>
    <n v="3"/>
    <e v="#N/A"/>
    <e v="#N/A"/>
    <n v="0"/>
    <x v="0"/>
    <x v="0"/>
    <x v="0"/>
    <x v="0"/>
    <x v="0"/>
    <x v="0"/>
    <x v="0"/>
    <x v="0"/>
    <x v="0"/>
    <x v="0"/>
  </r>
  <r>
    <x v="1"/>
    <x v="12"/>
    <x v="5"/>
    <x v="25"/>
    <x v="0"/>
    <n v="16709"/>
    <n v="5146"/>
    <n v="21855"/>
    <n v="153"/>
    <n v="0"/>
    <n v="0"/>
    <n v="0"/>
    <x v="0"/>
    <x v="0"/>
    <x v="0"/>
    <x v="0"/>
    <x v="0"/>
    <x v="0"/>
    <x v="0"/>
    <x v="0"/>
    <x v="0"/>
    <x v="0"/>
  </r>
  <r>
    <x v="1"/>
    <x v="12"/>
    <x v="5"/>
    <x v="26"/>
    <x v="0"/>
    <n v="2568.25"/>
    <n v="1236.75"/>
    <n v="3805"/>
    <n v="25"/>
    <n v="0"/>
    <n v="0"/>
    <n v="0"/>
    <x v="0"/>
    <x v="0"/>
    <x v="0"/>
    <x v="0"/>
    <x v="0"/>
    <x v="0"/>
    <x v="0"/>
    <x v="0"/>
    <x v="0"/>
    <x v="0"/>
  </r>
  <r>
    <x v="1"/>
    <x v="12"/>
    <x v="5"/>
    <x v="27"/>
    <x v="0"/>
    <n v="2425.1"/>
    <n v="2239.9"/>
    <n v="4665"/>
    <n v="77"/>
    <n v="16523"/>
    <n v="165230"/>
    <n v="0.28000000000000003"/>
    <x v="0"/>
    <x v="0"/>
    <x v="0"/>
    <x v="0"/>
    <x v="0"/>
    <x v="0"/>
    <x v="0"/>
    <x v="0"/>
    <x v="0"/>
    <x v="0"/>
  </r>
  <r>
    <x v="1"/>
    <x v="12"/>
    <x v="5"/>
    <x v="29"/>
    <x v="0"/>
    <n v="14365"/>
    <n v="4982.5"/>
    <n v="19347.5"/>
    <n v="138"/>
    <n v="0"/>
    <n v="0"/>
    <n v="0"/>
    <x v="0"/>
    <x v="0"/>
    <x v="0"/>
    <x v="0"/>
    <x v="0"/>
    <x v="0"/>
    <x v="0"/>
    <x v="0"/>
    <x v="0"/>
    <x v="0"/>
  </r>
  <r>
    <x v="1"/>
    <x v="12"/>
    <x v="6"/>
    <x v="30"/>
    <x v="0"/>
    <n v="12698.75"/>
    <n v="9766.25"/>
    <n v="22465"/>
    <n v="166"/>
    <n v="0"/>
    <n v="0"/>
    <n v="0"/>
    <x v="0"/>
    <x v="0"/>
    <x v="0"/>
    <x v="0"/>
    <x v="0"/>
    <x v="0"/>
    <x v="0"/>
    <x v="0"/>
    <x v="0"/>
    <x v="0"/>
  </r>
  <r>
    <x v="1"/>
    <x v="12"/>
    <x v="6"/>
    <x v="31"/>
    <x v="0"/>
    <n v="9449.7999999999993"/>
    <n v="13514.2"/>
    <n v="22964"/>
    <n v="197"/>
    <n v="34100"/>
    <n v="238700"/>
    <n v="0.67"/>
    <x v="0"/>
    <x v="0"/>
    <x v="0"/>
    <x v="0"/>
    <x v="0"/>
    <x v="0"/>
    <x v="0"/>
    <x v="0"/>
    <x v="0"/>
    <x v="0"/>
  </r>
  <r>
    <x v="1"/>
    <x v="12"/>
    <x v="6"/>
    <x v="32"/>
    <x v="0"/>
    <n v="6271.1"/>
    <n v="5845.9"/>
    <n v="12117"/>
    <n v="186"/>
    <n v="17577"/>
    <n v="123039"/>
    <n v="0.69"/>
    <x v="0"/>
    <x v="0"/>
    <x v="0"/>
    <x v="0"/>
    <x v="0"/>
    <x v="0"/>
    <x v="0"/>
    <x v="0"/>
    <x v="0"/>
    <x v="0"/>
  </r>
  <r>
    <x v="1"/>
    <x v="12"/>
    <x v="6"/>
    <x v="33"/>
    <x v="0"/>
    <n v="7000.25"/>
    <n v="3312.25"/>
    <n v="10312.5"/>
    <n v="63"/>
    <n v="0"/>
    <n v="0"/>
    <n v="0"/>
    <x v="0"/>
    <x v="0"/>
    <x v="0"/>
    <x v="0"/>
    <x v="0"/>
    <x v="0"/>
    <x v="0"/>
    <x v="0"/>
    <x v="0"/>
    <x v="0"/>
  </r>
  <r>
    <x v="1"/>
    <x v="12"/>
    <x v="7"/>
    <x v="34"/>
    <x v="0"/>
    <n v="18577.38"/>
    <n v="19251.37"/>
    <n v="37828.75"/>
    <n v="272"/>
    <n v="67177"/>
    <n v="470239"/>
    <n v="0.56000000000000005"/>
    <x v="0"/>
    <x v="0"/>
    <x v="0"/>
    <x v="0"/>
    <x v="0"/>
    <x v="0"/>
    <x v="0"/>
    <x v="0"/>
    <x v="0"/>
    <x v="0"/>
  </r>
  <r>
    <x v="1"/>
    <x v="12"/>
    <x v="8"/>
    <x v="35"/>
    <x v="0"/>
    <n v="27854.63"/>
    <n v="15687.87"/>
    <n v="43542.5"/>
    <n v="318"/>
    <n v="0"/>
    <n v="0"/>
    <n v="0"/>
    <x v="0"/>
    <x v="0"/>
    <x v="0"/>
    <x v="0"/>
    <x v="0"/>
    <x v="0"/>
    <x v="0"/>
    <x v="0"/>
    <x v="0"/>
    <x v="0"/>
  </r>
  <r>
    <x v="1"/>
    <x v="12"/>
    <x v="8"/>
    <x v="36"/>
    <x v="0"/>
    <n v="34904.629999999997"/>
    <n v="18351.62"/>
    <n v="53256.25"/>
    <n v="345"/>
    <n v="0"/>
    <n v="0"/>
    <n v="0"/>
    <x v="0"/>
    <x v="0"/>
    <x v="0"/>
    <x v="0"/>
    <x v="0"/>
    <x v="0"/>
    <x v="0"/>
    <x v="0"/>
    <x v="0"/>
    <x v="0"/>
  </r>
  <r>
    <x v="1"/>
    <x v="12"/>
    <x v="8"/>
    <x v="161"/>
    <x v="0"/>
    <n v="13397.3"/>
    <n v="12606.7"/>
    <n v="26004"/>
    <n v="225"/>
    <e v="#N/A"/>
    <e v="#N/A"/>
    <n v="0"/>
    <x v="0"/>
    <x v="0"/>
    <x v="0"/>
    <x v="0"/>
    <x v="0"/>
    <x v="0"/>
    <x v="0"/>
    <x v="0"/>
    <x v="0"/>
    <x v="0"/>
  </r>
  <r>
    <x v="1"/>
    <x v="12"/>
    <x v="9"/>
    <x v="37"/>
    <x v="0"/>
    <n v="48744.13"/>
    <n v="21437.119999999999"/>
    <n v="70181.25"/>
    <n v="473"/>
    <n v="32023"/>
    <n v="224161"/>
    <n v="2.19"/>
    <x v="0"/>
    <x v="0"/>
    <x v="0"/>
    <x v="0"/>
    <x v="0"/>
    <x v="0"/>
    <x v="0"/>
    <x v="0"/>
    <x v="0"/>
    <x v="0"/>
  </r>
  <r>
    <x v="1"/>
    <x v="12"/>
    <x v="9"/>
    <x v="38"/>
    <x v="0"/>
    <n v="0"/>
    <n v="0"/>
    <n v="0"/>
    <n v="0"/>
    <n v="0"/>
    <n v="0"/>
    <n v="0"/>
    <x v="0"/>
    <x v="0"/>
    <x v="0"/>
    <x v="0"/>
    <x v="0"/>
    <x v="0"/>
    <x v="0"/>
    <x v="0"/>
    <x v="0"/>
    <x v="0"/>
  </r>
  <r>
    <x v="1"/>
    <x v="12"/>
    <x v="9"/>
    <x v="39"/>
    <x v="0"/>
    <n v="16855.55"/>
    <n v="11388.7"/>
    <n v="28244.25"/>
    <n v="328"/>
    <n v="18352"/>
    <n v="128464"/>
    <n v="1.54"/>
    <x v="0"/>
    <x v="0"/>
    <x v="0"/>
    <x v="0"/>
    <x v="0"/>
    <x v="0"/>
    <x v="0"/>
    <x v="0"/>
    <x v="0"/>
    <x v="0"/>
  </r>
  <r>
    <x v="1"/>
    <x v="12"/>
    <x v="9"/>
    <x v="40"/>
    <x v="0"/>
    <n v="19044.599999999999"/>
    <n v="11993.4"/>
    <n v="31038"/>
    <n v="262"/>
    <n v="28923"/>
    <n v="202461"/>
    <n v="1.07"/>
    <x v="0"/>
    <x v="0"/>
    <x v="0"/>
    <x v="0"/>
    <x v="0"/>
    <x v="0"/>
    <x v="0"/>
    <x v="0"/>
    <x v="0"/>
    <x v="0"/>
  </r>
  <r>
    <x v="1"/>
    <x v="12"/>
    <x v="9"/>
    <x v="41"/>
    <x v="0"/>
    <n v="32238.05"/>
    <n v="8892.9500000000007"/>
    <n v="41131"/>
    <n v="195"/>
    <n v="0"/>
    <n v="0"/>
    <n v="0"/>
    <x v="0"/>
    <x v="0"/>
    <x v="0"/>
    <x v="0"/>
    <x v="0"/>
    <x v="0"/>
    <x v="0"/>
    <x v="0"/>
    <x v="0"/>
    <x v="0"/>
  </r>
  <r>
    <x v="1"/>
    <x v="12"/>
    <x v="10"/>
    <x v="42"/>
    <x v="0"/>
    <n v="5384.5"/>
    <n v="890.5"/>
    <n v="6275"/>
    <n v="40"/>
    <n v="0"/>
    <n v="0"/>
    <n v="0"/>
    <x v="0"/>
    <x v="0"/>
    <x v="0"/>
    <x v="0"/>
    <x v="0"/>
    <x v="0"/>
    <x v="0"/>
    <x v="0"/>
    <x v="0"/>
    <x v="0"/>
  </r>
  <r>
    <x v="1"/>
    <x v="12"/>
    <x v="10"/>
    <x v="43"/>
    <x v="0"/>
    <n v="12633.5"/>
    <n v="5956.5"/>
    <n v="18590"/>
    <n v="165"/>
    <n v="0"/>
    <n v="0"/>
    <n v="0"/>
    <x v="0"/>
    <x v="0"/>
    <x v="0"/>
    <x v="0"/>
    <x v="0"/>
    <x v="0"/>
    <x v="0"/>
    <x v="0"/>
    <x v="0"/>
    <x v="0"/>
  </r>
  <r>
    <x v="1"/>
    <x v="12"/>
    <x v="10"/>
    <x v="44"/>
    <x v="0"/>
    <n v="5233.3"/>
    <n v="2815.7"/>
    <n v="8049"/>
    <n v="123"/>
    <n v="23777"/>
    <n v="237770"/>
    <n v="0.34"/>
    <x v="0"/>
    <x v="0"/>
    <x v="0"/>
    <x v="0"/>
    <x v="0"/>
    <x v="0"/>
    <x v="0"/>
    <x v="0"/>
    <x v="0"/>
    <x v="0"/>
  </r>
  <r>
    <x v="1"/>
    <x v="12"/>
    <x v="10"/>
    <x v="45"/>
    <x v="0"/>
    <n v="8657"/>
    <n v="3643"/>
    <n v="12300"/>
    <n v="95"/>
    <n v="0"/>
    <n v="0"/>
    <n v="0"/>
    <x v="0"/>
    <x v="0"/>
    <x v="0"/>
    <x v="0"/>
    <x v="0"/>
    <x v="0"/>
    <x v="0"/>
    <x v="0"/>
    <x v="0"/>
    <x v="0"/>
  </r>
  <r>
    <x v="1"/>
    <x v="12"/>
    <x v="10"/>
    <x v="46"/>
    <x v="0"/>
    <n v="10834.14"/>
    <n v="3918.36"/>
    <n v="14752.5"/>
    <n v="106"/>
    <n v="0"/>
    <n v="0"/>
    <n v="0"/>
    <x v="0"/>
    <x v="0"/>
    <x v="0"/>
    <x v="0"/>
    <x v="0"/>
    <x v="0"/>
    <x v="0"/>
    <x v="0"/>
    <x v="0"/>
    <x v="0"/>
  </r>
  <r>
    <x v="1"/>
    <x v="12"/>
    <x v="10"/>
    <x v="47"/>
    <x v="0"/>
    <n v="8090.63"/>
    <n v="4983.12"/>
    <n v="13073.75"/>
    <n v="92"/>
    <n v="0"/>
    <n v="0"/>
    <n v="0"/>
    <x v="0"/>
    <x v="0"/>
    <x v="0"/>
    <x v="0"/>
    <x v="0"/>
    <x v="0"/>
    <x v="0"/>
    <x v="0"/>
    <x v="0"/>
    <x v="0"/>
  </r>
  <r>
    <x v="1"/>
    <x v="12"/>
    <x v="10"/>
    <x v="48"/>
    <x v="0"/>
    <n v="7125.1"/>
    <n v="4454.8999999999996"/>
    <n v="11580"/>
    <n v="117"/>
    <n v="33077"/>
    <n v="330770"/>
    <n v="0.35"/>
    <x v="0"/>
    <x v="0"/>
    <x v="0"/>
    <x v="0"/>
    <x v="0"/>
    <x v="0"/>
    <x v="0"/>
    <x v="0"/>
    <x v="0"/>
    <x v="0"/>
  </r>
  <r>
    <x v="1"/>
    <x v="12"/>
    <x v="10"/>
    <x v="49"/>
    <x v="0"/>
    <n v="7756.5"/>
    <n v="2221"/>
    <n v="9977.5"/>
    <n v="82"/>
    <n v="67177"/>
    <n v="671770"/>
    <n v="0.15"/>
    <x v="0"/>
    <x v="0"/>
    <x v="0"/>
    <x v="0"/>
    <x v="0"/>
    <x v="0"/>
    <x v="0"/>
    <x v="0"/>
    <x v="0"/>
    <x v="0"/>
  </r>
  <r>
    <x v="1"/>
    <x v="12"/>
    <x v="10"/>
    <x v="50"/>
    <x v="0"/>
    <n v="2712.75"/>
    <n v="492.25"/>
    <n v="3205"/>
    <n v="19"/>
    <n v="36177"/>
    <n v="361770"/>
    <n v="0.09"/>
    <x v="0"/>
    <x v="0"/>
    <x v="0"/>
    <x v="0"/>
    <x v="0"/>
    <x v="0"/>
    <x v="0"/>
    <x v="0"/>
    <x v="0"/>
    <x v="0"/>
  </r>
  <r>
    <x v="1"/>
    <x v="12"/>
    <x v="11"/>
    <x v="52"/>
    <x v="0"/>
    <n v="5250.75"/>
    <n v="2724.25"/>
    <n v="7975"/>
    <n v="49"/>
    <n v="0"/>
    <n v="0"/>
    <n v="0"/>
    <x v="0"/>
    <x v="0"/>
    <x v="0"/>
    <x v="0"/>
    <x v="0"/>
    <x v="0"/>
    <x v="0"/>
    <x v="0"/>
    <x v="0"/>
    <x v="0"/>
  </r>
  <r>
    <x v="1"/>
    <x v="12"/>
    <x v="12"/>
    <x v="53"/>
    <x v="0"/>
    <n v="59210.43"/>
    <n v="17359.97"/>
    <n v="76570.399999999994"/>
    <n v="292"/>
    <n v="0"/>
    <n v="0"/>
    <n v="0"/>
    <x v="0"/>
    <x v="0"/>
    <x v="0"/>
    <x v="0"/>
    <x v="0"/>
    <x v="0"/>
    <x v="0"/>
    <x v="0"/>
    <x v="0"/>
    <x v="0"/>
  </r>
  <r>
    <x v="1"/>
    <x v="12"/>
    <x v="12"/>
    <x v="55"/>
    <x v="0"/>
    <n v="41614.870000000003"/>
    <n v="9768.73"/>
    <n v="51383.600000000006"/>
    <n v="192"/>
    <n v="0"/>
    <n v="0"/>
    <n v="0"/>
    <x v="0"/>
    <x v="0"/>
    <x v="0"/>
    <x v="0"/>
    <x v="0"/>
    <x v="0"/>
    <x v="0"/>
    <x v="0"/>
    <x v="0"/>
    <x v="0"/>
  </r>
  <r>
    <x v="1"/>
    <x v="12"/>
    <x v="12"/>
    <x v="170"/>
    <x v="0"/>
    <n v="12000.2"/>
    <n v="4204.8"/>
    <n v="16205"/>
    <n v="143"/>
    <e v="#N/A"/>
    <e v="#N/A"/>
    <n v="0"/>
    <x v="0"/>
    <x v="0"/>
    <x v="0"/>
    <x v="0"/>
    <x v="0"/>
    <x v="0"/>
    <x v="0"/>
    <x v="0"/>
    <x v="0"/>
    <x v="0"/>
  </r>
  <r>
    <x v="1"/>
    <x v="12"/>
    <x v="13"/>
    <x v="56"/>
    <x v="0"/>
    <n v="8646.75"/>
    <n v="393.25"/>
    <n v="9040"/>
    <n v="52"/>
    <n v="0"/>
    <n v="0"/>
    <n v="0"/>
    <x v="0"/>
    <x v="0"/>
    <x v="0"/>
    <x v="0"/>
    <x v="0"/>
    <x v="0"/>
    <x v="0"/>
    <x v="0"/>
    <x v="0"/>
    <x v="0"/>
  </r>
  <r>
    <x v="1"/>
    <x v="12"/>
    <x v="13"/>
    <x v="57"/>
    <x v="0"/>
    <n v="6954.9"/>
    <n v="2368.6"/>
    <n v="9323.5"/>
    <n v="140"/>
    <n v="24273"/>
    <n v="242730"/>
    <n v="0.38"/>
    <x v="0"/>
    <x v="0"/>
    <x v="0"/>
    <x v="0"/>
    <x v="0"/>
    <x v="0"/>
    <x v="0"/>
    <x v="0"/>
    <x v="0"/>
    <x v="0"/>
  </r>
  <r>
    <x v="1"/>
    <x v="12"/>
    <x v="13"/>
    <x v="58"/>
    <x v="0"/>
    <n v="9676.75"/>
    <n v="6683.25"/>
    <n v="16360"/>
    <n v="141"/>
    <n v="0"/>
    <n v="0"/>
    <n v="0"/>
    <x v="0"/>
    <x v="0"/>
    <x v="0"/>
    <x v="0"/>
    <x v="0"/>
    <x v="0"/>
    <x v="0"/>
    <x v="0"/>
    <x v="0"/>
    <x v="0"/>
  </r>
  <r>
    <x v="1"/>
    <x v="12"/>
    <x v="13"/>
    <x v="162"/>
    <x v="0"/>
    <n v="287.13"/>
    <n v="589.12"/>
    <n v="876.25"/>
    <n v="5"/>
    <e v="#N/A"/>
    <e v="#N/A"/>
    <n v="0"/>
    <x v="0"/>
    <x v="0"/>
    <x v="0"/>
    <x v="0"/>
    <x v="0"/>
    <x v="0"/>
    <x v="0"/>
    <x v="0"/>
    <x v="0"/>
    <x v="0"/>
  </r>
  <r>
    <x v="1"/>
    <x v="12"/>
    <x v="13"/>
    <x v="191"/>
    <x v="0"/>
    <n v="2224.75"/>
    <n v="470.25"/>
    <n v="2695"/>
    <n v="14"/>
    <e v="#N/A"/>
    <e v="#N/A"/>
    <n v="0"/>
    <x v="0"/>
    <x v="0"/>
    <x v="0"/>
    <x v="0"/>
    <x v="0"/>
    <x v="0"/>
    <x v="0"/>
    <x v="0"/>
    <x v="0"/>
    <x v="0"/>
  </r>
  <r>
    <x v="1"/>
    <x v="12"/>
    <x v="34"/>
    <x v="129"/>
    <x v="0"/>
    <n v="1804.8"/>
    <n v="631.20000000000005"/>
    <n v="2436"/>
    <n v="18"/>
    <e v="#N/A"/>
    <e v="#N/A"/>
    <n v="0"/>
    <x v="0"/>
    <x v="0"/>
    <x v="0"/>
    <x v="0"/>
    <x v="0"/>
    <x v="0"/>
    <x v="0"/>
    <x v="0"/>
    <x v="0"/>
    <x v="0"/>
  </r>
  <r>
    <x v="1"/>
    <x v="12"/>
    <x v="14"/>
    <x v="130"/>
    <x v="0"/>
    <n v="7557.15"/>
    <n v="23841.85"/>
    <n v="31399"/>
    <n v="595"/>
    <e v="#N/A"/>
    <e v="#N/A"/>
    <n v="0"/>
    <x v="0"/>
    <x v="0"/>
    <x v="0"/>
    <x v="0"/>
    <x v="0"/>
    <x v="0"/>
    <x v="0"/>
    <x v="0"/>
    <x v="0"/>
    <x v="0"/>
  </r>
  <r>
    <x v="1"/>
    <x v="12"/>
    <x v="15"/>
    <x v="163"/>
    <x v="0"/>
    <n v="2274.75"/>
    <n v="2710.25"/>
    <n v="4985"/>
    <n v="32"/>
    <e v="#N/A"/>
    <e v="#N/A"/>
    <n v="0"/>
    <x v="0"/>
    <x v="0"/>
    <x v="0"/>
    <x v="0"/>
    <x v="0"/>
    <x v="0"/>
    <x v="0"/>
    <x v="0"/>
    <x v="0"/>
    <x v="0"/>
  </r>
  <r>
    <x v="1"/>
    <x v="12"/>
    <x v="16"/>
    <x v="61"/>
    <x v="0"/>
    <n v="3390.25"/>
    <n v="1077.25"/>
    <n v="4467.5"/>
    <n v="29"/>
    <n v="0"/>
    <n v="0"/>
    <n v="0"/>
    <x v="0"/>
    <x v="0"/>
    <x v="0"/>
    <x v="0"/>
    <x v="0"/>
    <x v="0"/>
    <x v="0"/>
    <x v="0"/>
    <x v="0"/>
    <x v="0"/>
  </r>
  <r>
    <x v="1"/>
    <x v="12"/>
    <x v="17"/>
    <x v="62"/>
    <x v="0"/>
    <n v="17791.5"/>
    <n v="9456"/>
    <n v="27247.5"/>
    <n v="184"/>
    <n v="0"/>
    <n v="0"/>
    <n v="0"/>
    <x v="0"/>
    <x v="0"/>
    <x v="0"/>
    <x v="0"/>
    <x v="0"/>
    <x v="0"/>
    <x v="0"/>
    <x v="0"/>
    <x v="0"/>
    <x v="0"/>
  </r>
  <r>
    <x v="1"/>
    <x v="12"/>
    <x v="17"/>
    <x v="63"/>
    <x v="0"/>
    <n v="5413.5"/>
    <n v="4076.5"/>
    <n v="9490"/>
    <n v="79"/>
    <n v="0"/>
    <n v="0"/>
    <n v="0"/>
    <x v="0"/>
    <x v="0"/>
    <x v="0"/>
    <x v="0"/>
    <x v="0"/>
    <x v="0"/>
    <x v="0"/>
    <x v="0"/>
    <x v="0"/>
    <x v="0"/>
  </r>
  <r>
    <x v="1"/>
    <x v="12"/>
    <x v="18"/>
    <x v="64"/>
    <x v="0"/>
    <n v="7749.5"/>
    <n v="15491.5"/>
    <n v="23241"/>
    <n v="387"/>
    <n v="22723"/>
    <n v="159061"/>
    <n v="1.02"/>
    <x v="0"/>
    <x v="0"/>
    <x v="0"/>
    <x v="0"/>
    <x v="0"/>
    <x v="0"/>
    <x v="0"/>
    <x v="0"/>
    <x v="0"/>
    <x v="0"/>
  </r>
  <r>
    <x v="1"/>
    <x v="12"/>
    <x v="18"/>
    <x v="65"/>
    <x v="0"/>
    <n v="2149.75"/>
    <n v="2872.75"/>
    <n v="5022.5"/>
    <n v="36"/>
    <n v="0"/>
    <n v="0"/>
    <n v="0"/>
    <x v="0"/>
    <x v="0"/>
    <x v="0"/>
    <x v="0"/>
    <x v="0"/>
    <x v="0"/>
    <x v="0"/>
    <x v="0"/>
    <x v="0"/>
    <x v="0"/>
  </r>
  <r>
    <x v="1"/>
    <x v="12"/>
    <x v="18"/>
    <x v="164"/>
    <x v="0"/>
    <n v="8048.8"/>
    <n v="16995.2"/>
    <n v="25044"/>
    <n v="200"/>
    <e v="#N/A"/>
    <e v="#N/A"/>
    <n v="0"/>
    <x v="0"/>
    <x v="0"/>
    <x v="0"/>
    <x v="0"/>
    <x v="0"/>
    <x v="0"/>
    <x v="0"/>
    <x v="0"/>
    <x v="0"/>
    <x v="0"/>
  </r>
  <r>
    <x v="1"/>
    <x v="12"/>
    <x v="19"/>
    <x v="66"/>
    <x v="0"/>
    <n v="7381.5"/>
    <n v="2388.5"/>
    <n v="9770"/>
    <n v="74"/>
    <n v="0"/>
    <n v="0"/>
    <n v="0"/>
    <x v="0"/>
    <x v="0"/>
    <x v="0"/>
    <x v="0"/>
    <x v="0"/>
    <x v="0"/>
    <x v="0"/>
    <x v="0"/>
    <x v="0"/>
    <x v="0"/>
  </r>
  <r>
    <x v="1"/>
    <x v="12"/>
    <x v="20"/>
    <x v="67"/>
    <x v="0"/>
    <n v="28135"/>
    <n v="9970"/>
    <n v="38105"/>
    <n v="279"/>
    <n v="0"/>
    <n v="0"/>
    <n v="0"/>
    <x v="0"/>
    <x v="0"/>
    <x v="0"/>
    <x v="0"/>
    <x v="0"/>
    <x v="0"/>
    <x v="0"/>
    <x v="0"/>
    <x v="0"/>
    <x v="0"/>
  </r>
  <r>
    <x v="1"/>
    <x v="12"/>
    <x v="20"/>
    <x v="68"/>
    <x v="0"/>
    <n v="32690.880000000001"/>
    <n v="12462.87"/>
    <n v="45153.75"/>
    <n v="300"/>
    <n v="0"/>
    <n v="0"/>
    <n v="0"/>
    <x v="0"/>
    <x v="0"/>
    <x v="0"/>
    <x v="0"/>
    <x v="0"/>
    <x v="0"/>
    <x v="0"/>
    <x v="0"/>
    <x v="0"/>
    <x v="0"/>
  </r>
  <r>
    <x v="1"/>
    <x v="12"/>
    <x v="21"/>
    <x v="70"/>
    <x v="0"/>
    <n v="13997"/>
    <n v="5546"/>
    <n v="19543"/>
    <n v="198"/>
    <n v="62000"/>
    <n v="620000"/>
    <n v="0.32"/>
    <x v="0"/>
    <x v="0"/>
    <x v="0"/>
    <x v="0"/>
    <x v="0"/>
    <x v="0"/>
    <x v="0"/>
    <x v="0"/>
    <x v="0"/>
    <x v="0"/>
  </r>
  <r>
    <x v="1"/>
    <x v="12"/>
    <x v="21"/>
    <x v="71"/>
    <x v="0"/>
    <n v="23115.4"/>
    <n v="11639.6"/>
    <n v="34755"/>
    <n v="337"/>
    <n v="50623"/>
    <n v="506230"/>
    <n v="0.69"/>
    <x v="0"/>
    <x v="0"/>
    <x v="0"/>
    <x v="0"/>
    <x v="0"/>
    <x v="0"/>
    <x v="0"/>
    <x v="0"/>
    <x v="0"/>
    <x v="0"/>
  </r>
  <r>
    <x v="1"/>
    <x v="12"/>
    <x v="21"/>
    <x v="72"/>
    <x v="0"/>
    <n v="25890"/>
    <n v="19248"/>
    <n v="45138"/>
    <n v="372"/>
    <n v="29977"/>
    <n v="299770"/>
    <n v="1.51"/>
    <x v="0"/>
    <x v="0"/>
    <x v="0"/>
    <x v="0"/>
    <x v="0"/>
    <x v="0"/>
    <x v="0"/>
    <x v="0"/>
    <x v="0"/>
    <x v="0"/>
  </r>
  <r>
    <x v="1"/>
    <x v="12"/>
    <x v="21"/>
    <x v="73"/>
    <x v="0"/>
    <n v="12043.88"/>
    <n v="9370.1200000000008"/>
    <n v="21414"/>
    <n v="262"/>
    <n v="27900"/>
    <n v="279000"/>
    <n v="0.77"/>
    <x v="0"/>
    <x v="0"/>
    <x v="0"/>
    <x v="0"/>
    <x v="0"/>
    <x v="0"/>
    <x v="0"/>
    <x v="0"/>
    <x v="0"/>
    <x v="0"/>
  </r>
  <r>
    <x v="1"/>
    <x v="12"/>
    <x v="21"/>
    <x v="137"/>
    <x v="0"/>
    <n v="7989.65"/>
    <n v="8121.85"/>
    <n v="16111.5"/>
    <n v="208"/>
    <e v="#N/A"/>
    <e v="#N/A"/>
    <n v="0"/>
    <x v="0"/>
    <x v="0"/>
    <x v="0"/>
    <x v="0"/>
    <x v="0"/>
    <x v="0"/>
    <x v="0"/>
    <x v="0"/>
    <x v="0"/>
    <x v="0"/>
  </r>
  <r>
    <x v="1"/>
    <x v="12"/>
    <x v="21"/>
    <x v="142"/>
    <x v="0"/>
    <n v="4646.2"/>
    <n v="3402.8"/>
    <n v="8049"/>
    <n v="73"/>
    <e v="#N/A"/>
    <e v="#N/A"/>
    <n v="0"/>
    <x v="0"/>
    <x v="0"/>
    <x v="0"/>
    <x v="0"/>
    <x v="0"/>
    <x v="0"/>
    <x v="0"/>
    <x v="0"/>
    <x v="0"/>
    <x v="0"/>
  </r>
  <r>
    <x v="1"/>
    <x v="12"/>
    <x v="22"/>
    <x v="74"/>
    <x v="0"/>
    <n v="2089.4"/>
    <n v="878.6"/>
    <n v="2968"/>
    <n v="38"/>
    <n v="13423"/>
    <n v="134230"/>
    <n v="0.22"/>
    <x v="0"/>
    <x v="0"/>
    <x v="0"/>
    <x v="0"/>
    <x v="0"/>
    <x v="0"/>
    <x v="0"/>
    <x v="0"/>
    <x v="0"/>
    <x v="0"/>
  </r>
  <r>
    <x v="1"/>
    <x v="12"/>
    <x v="22"/>
    <x v="75"/>
    <x v="0"/>
    <n v="1502"/>
    <n v="841"/>
    <n v="2343"/>
    <n v="31"/>
    <n v="14477"/>
    <n v="144770"/>
    <n v="0.16"/>
    <x v="0"/>
    <x v="0"/>
    <x v="0"/>
    <x v="0"/>
    <x v="0"/>
    <x v="0"/>
    <x v="0"/>
    <x v="0"/>
    <x v="0"/>
    <x v="0"/>
  </r>
  <r>
    <x v="1"/>
    <x v="12"/>
    <x v="22"/>
    <x v="121"/>
    <x v="0"/>
    <n v="1475.2"/>
    <n v="722.8"/>
    <n v="2198"/>
    <n v="29"/>
    <e v="#N/A"/>
    <e v="#N/A"/>
    <n v="0"/>
    <x v="0"/>
    <x v="0"/>
    <x v="0"/>
    <x v="0"/>
    <x v="0"/>
    <x v="0"/>
    <x v="0"/>
    <x v="0"/>
    <x v="0"/>
    <x v="0"/>
  </r>
  <r>
    <x v="1"/>
    <x v="12"/>
    <x v="24"/>
    <x v="78"/>
    <x v="0"/>
    <n v="17749.8"/>
    <n v="7546.2"/>
    <n v="25296"/>
    <n v="278"/>
    <n v="20677"/>
    <n v="144739"/>
    <n v="1.22"/>
    <x v="0"/>
    <x v="0"/>
    <x v="0"/>
    <x v="0"/>
    <x v="0"/>
    <x v="0"/>
    <x v="0"/>
    <x v="0"/>
    <x v="0"/>
    <x v="0"/>
  </r>
  <r>
    <x v="1"/>
    <x v="12"/>
    <x v="24"/>
    <x v="79"/>
    <x v="0"/>
    <n v="0"/>
    <n v="0"/>
    <n v="0"/>
    <n v="0"/>
    <n v="20150"/>
    <n v="141050"/>
    <n v="0"/>
    <x v="0"/>
    <x v="0"/>
    <x v="0"/>
    <x v="0"/>
    <x v="0"/>
    <x v="0"/>
    <x v="0"/>
    <x v="0"/>
    <x v="0"/>
    <x v="0"/>
  </r>
  <r>
    <x v="1"/>
    <x v="12"/>
    <x v="24"/>
    <x v="82"/>
    <x v="0"/>
    <n v="9340.0499999999993"/>
    <n v="3993.45"/>
    <n v="13333.5"/>
    <n v="145"/>
    <n v="18600"/>
    <n v="130200"/>
    <n v="0.72"/>
    <x v="0"/>
    <x v="0"/>
    <x v="0"/>
    <x v="0"/>
    <x v="0"/>
    <x v="0"/>
    <x v="0"/>
    <x v="0"/>
    <x v="0"/>
    <x v="0"/>
  </r>
  <r>
    <x v="1"/>
    <x v="12"/>
    <x v="24"/>
    <x v="10"/>
    <x v="0"/>
    <n v="22"/>
    <n v="88"/>
    <n v="110"/>
    <n v="1"/>
    <n v="44423"/>
    <n v="310961"/>
    <n v="0"/>
    <x v="0"/>
    <x v="0"/>
    <x v="0"/>
    <x v="0"/>
    <x v="0"/>
    <x v="0"/>
    <x v="0"/>
    <x v="0"/>
    <x v="0"/>
    <x v="0"/>
  </r>
  <r>
    <x v="1"/>
    <x v="12"/>
    <x v="24"/>
    <x v="184"/>
    <x v="0"/>
    <n v="6148"/>
    <n v="1039.5"/>
    <n v="7187.5"/>
    <n v="37"/>
    <e v="#N/A"/>
    <e v="#N/A"/>
    <n v="0"/>
    <x v="0"/>
    <x v="0"/>
    <x v="0"/>
    <x v="0"/>
    <x v="0"/>
    <x v="0"/>
    <x v="0"/>
    <x v="0"/>
    <x v="0"/>
    <x v="0"/>
  </r>
  <r>
    <x v="1"/>
    <x v="12"/>
    <x v="24"/>
    <x v="131"/>
    <x v="0"/>
    <n v="11902"/>
    <n v="4787"/>
    <n v="16689"/>
    <n v="180"/>
    <e v="#N/A"/>
    <e v="#N/A"/>
    <n v="0"/>
    <x v="0"/>
    <x v="0"/>
    <x v="0"/>
    <x v="0"/>
    <x v="0"/>
    <x v="0"/>
    <x v="0"/>
    <x v="0"/>
    <x v="0"/>
    <x v="0"/>
  </r>
  <r>
    <x v="1"/>
    <x v="12"/>
    <x v="24"/>
    <x v="86"/>
    <x v="0"/>
    <n v="2914.1"/>
    <n v="1641.9"/>
    <n v="4556"/>
    <n v="62"/>
    <n v="15500"/>
    <n v="108500"/>
    <n v="0.28999999999999998"/>
    <x v="0"/>
    <x v="0"/>
    <x v="0"/>
    <x v="0"/>
    <x v="0"/>
    <x v="0"/>
    <x v="0"/>
    <x v="0"/>
    <x v="0"/>
    <x v="0"/>
  </r>
  <r>
    <x v="1"/>
    <x v="12"/>
    <x v="24"/>
    <x v="165"/>
    <x v="0"/>
    <n v="1054.8499999999999"/>
    <n v="972.15"/>
    <n v="2027"/>
    <n v="28"/>
    <e v="#N/A"/>
    <e v="#N/A"/>
    <n v="0"/>
    <x v="0"/>
    <x v="0"/>
    <x v="0"/>
    <x v="0"/>
    <x v="0"/>
    <x v="0"/>
    <x v="0"/>
    <x v="0"/>
    <x v="0"/>
    <x v="0"/>
  </r>
  <r>
    <x v="1"/>
    <x v="12"/>
    <x v="24"/>
    <x v="185"/>
    <x v="0"/>
    <n v="13989.8"/>
    <n v="5203.7"/>
    <n v="19193.5"/>
    <n v="204"/>
    <e v="#N/A"/>
    <e v="#N/A"/>
    <n v="0"/>
    <x v="0"/>
    <x v="0"/>
    <x v="0"/>
    <x v="0"/>
    <x v="0"/>
    <x v="0"/>
    <x v="0"/>
    <x v="0"/>
    <x v="0"/>
    <x v="0"/>
  </r>
  <r>
    <x v="1"/>
    <x v="12"/>
    <x v="24"/>
    <x v="189"/>
    <x v="0"/>
    <n v="3013.1"/>
    <n v="1331.4"/>
    <n v="4344.5"/>
    <n v="48"/>
    <e v="#N/A"/>
    <e v="#N/A"/>
    <n v="0"/>
    <x v="0"/>
    <x v="0"/>
    <x v="0"/>
    <x v="0"/>
    <x v="0"/>
    <x v="0"/>
    <x v="0"/>
    <x v="0"/>
    <x v="0"/>
    <x v="0"/>
  </r>
  <r>
    <x v="1"/>
    <x v="12"/>
    <x v="26"/>
    <x v="87"/>
    <x v="0"/>
    <n v="0"/>
    <n v="0"/>
    <n v="0"/>
    <n v="0"/>
    <n v="4650"/>
    <n v="32550"/>
    <n v="0"/>
    <x v="0"/>
    <x v="0"/>
    <x v="0"/>
    <x v="0"/>
    <x v="0"/>
    <x v="0"/>
    <x v="0"/>
    <x v="0"/>
    <x v="0"/>
    <x v="0"/>
  </r>
  <r>
    <x v="1"/>
    <x v="12"/>
    <x v="26"/>
    <x v="88"/>
    <x v="0"/>
    <n v="0"/>
    <n v="0"/>
    <n v="0"/>
    <n v="0"/>
    <n v="4650"/>
    <n v="32550"/>
    <n v="0"/>
    <x v="0"/>
    <x v="0"/>
    <x v="0"/>
    <x v="0"/>
    <x v="0"/>
    <x v="0"/>
    <x v="0"/>
    <x v="0"/>
    <x v="0"/>
    <x v="0"/>
  </r>
  <r>
    <x v="1"/>
    <x v="12"/>
    <x v="27"/>
    <x v="89"/>
    <x v="0"/>
    <n v="186"/>
    <n v="44"/>
    <n v="230"/>
    <n v="6"/>
    <n v="6727"/>
    <n v="47089"/>
    <n v="0.03"/>
    <x v="0"/>
    <x v="0"/>
    <x v="0"/>
    <x v="0"/>
    <x v="0"/>
    <x v="0"/>
    <x v="0"/>
    <x v="0"/>
    <x v="0"/>
    <x v="0"/>
  </r>
  <r>
    <x v="1"/>
    <x v="12"/>
    <x v="27"/>
    <x v="90"/>
    <x v="0"/>
    <n v="35"/>
    <n v="0"/>
    <n v="35"/>
    <n v="1"/>
    <n v="6727"/>
    <n v="47089"/>
    <n v="0.01"/>
    <x v="0"/>
    <x v="0"/>
    <x v="0"/>
    <x v="0"/>
    <x v="0"/>
    <x v="0"/>
    <x v="0"/>
    <x v="0"/>
    <x v="0"/>
    <x v="0"/>
  </r>
  <r>
    <x v="1"/>
    <x v="12"/>
    <x v="27"/>
    <x v="91"/>
    <x v="0"/>
    <n v="385"/>
    <n v="0"/>
    <n v="385"/>
    <n v="11"/>
    <n v="6727"/>
    <n v="47089"/>
    <n v="0.06"/>
    <x v="0"/>
    <x v="0"/>
    <x v="0"/>
    <x v="0"/>
    <x v="0"/>
    <x v="0"/>
    <x v="0"/>
    <x v="0"/>
    <x v="0"/>
    <x v="0"/>
  </r>
  <r>
    <x v="1"/>
    <x v="12"/>
    <x v="28"/>
    <x v="92"/>
    <x v="0"/>
    <n v="11792.75"/>
    <n v="5662.25"/>
    <n v="17455"/>
    <n v="159"/>
    <n v="0"/>
    <n v="0"/>
    <n v="0"/>
    <x v="0"/>
    <x v="0"/>
    <x v="0"/>
    <x v="0"/>
    <x v="0"/>
    <x v="0"/>
    <x v="0"/>
    <x v="0"/>
    <x v="0"/>
    <x v="0"/>
  </r>
  <r>
    <x v="1"/>
    <x v="12"/>
    <x v="29"/>
    <x v="93"/>
    <x v="0"/>
    <n v="25572.5"/>
    <n v="12810"/>
    <n v="38382.5"/>
    <n v="224"/>
    <n v="0"/>
    <n v="0"/>
    <n v="0"/>
    <x v="0"/>
    <x v="0"/>
    <x v="0"/>
    <x v="0"/>
    <x v="0"/>
    <x v="0"/>
    <x v="0"/>
    <x v="0"/>
    <x v="0"/>
    <x v="0"/>
  </r>
  <r>
    <x v="1"/>
    <x v="12"/>
    <x v="29"/>
    <x v="94"/>
    <x v="0"/>
    <n v="19922.64"/>
    <n v="9788.61"/>
    <n v="29711.25"/>
    <n v="194"/>
    <n v="0"/>
    <n v="0"/>
    <n v="0"/>
    <x v="0"/>
    <x v="0"/>
    <x v="0"/>
    <x v="0"/>
    <x v="0"/>
    <x v="0"/>
    <x v="0"/>
    <x v="0"/>
    <x v="0"/>
    <x v="0"/>
  </r>
  <r>
    <x v="1"/>
    <x v="12"/>
    <x v="29"/>
    <x v="95"/>
    <x v="0"/>
    <n v="18089"/>
    <n v="9346"/>
    <n v="27435"/>
    <n v="169"/>
    <n v="0"/>
    <n v="0"/>
    <n v="0"/>
    <x v="0"/>
    <x v="0"/>
    <x v="0"/>
    <x v="0"/>
    <x v="0"/>
    <x v="0"/>
    <x v="0"/>
    <x v="0"/>
    <x v="0"/>
    <x v="0"/>
  </r>
  <r>
    <x v="1"/>
    <x v="12"/>
    <x v="29"/>
    <x v="124"/>
    <x v="0"/>
    <n v="11545.7"/>
    <n v="13059.8"/>
    <n v="24605.5"/>
    <n v="426"/>
    <e v="#N/A"/>
    <e v="#N/A"/>
    <n v="0"/>
    <x v="0"/>
    <x v="0"/>
    <x v="0"/>
    <x v="0"/>
    <x v="0"/>
    <x v="0"/>
    <x v="0"/>
    <x v="0"/>
    <x v="0"/>
    <x v="0"/>
  </r>
  <r>
    <x v="1"/>
    <x v="12"/>
    <x v="29"/>
    <x v="96"/>
    <x v="0"/>
    <n v="17363.25"/>
    <n v="13546.75"/>
    <n v="30910"/>
    <n v="244"/>
    <n v="0"/>
    <n v="0"/>
    <n v="0"/>
    <x v="0"/>
    <x v="0"/>
    <x v="0"/>
    <x v="0"/>
    <x v="0"/>
    <x v="0"/>
    <x v="0"/>
    <x v="0"/>
    <x v="0"/>
    <x v="0"/>
  </r>
  <r>
    <x v="1"/>
    <x v="12"/>
    <x v="29"/>
    <x v="97"/>
    <x v="0"/>
    <n v="10537.8"/>
    <n v="11272.2"/>
    <n v="21810"/>
    <n v="391"/>
    <n v="17577"/>
    <n v="175770"/>
    <n v="1.24"/>
    <x v="0"/>
    <x v="0"/>
    <x v="0"/>
    <x v="0"/>
    <x v="0"/>
    <x v="0"/>
    <x v="0"/>
    <x v="0"/>
    <x v="0"/>
    <x v="0"/>
  </r>
  <r>
    <x v="1"/>
    <x v="12"/>
    <x v="30"/>
    <x v="99"/>
    <x v="0"/>
    <n v="2826.59"/>
    <n v="10461.959999999999"/>
    <n v="13288.55"/>
    <n v="350"/>
    <n v="16027"/>
    <n v="112189"/>
    <n v="0.83"/>
    <x v="0"/>
    <x v="0"/>
    <x v="0"/>
    <x v="0"/>
    <x v="0"/>
    <x v="0"/>
    <x v="0"/>
    <x v="0"/>
    <x v="0"/>
    <x v="0"/>
  </r>
  <r>
    <x v="1"/>
    <x v="12"/>
    <x v="30"/>
    <x v="100"/>
    <x v="0"/>
    <n v="1755.15"/>
    <n v="6135.3"/>
    <n v="7890.4500000000007"/>
    <n v="208"/>
    <n v="14477"/>
    <n v="101339"/>
    <n v="0.55000000000000004"/>
    <x v="0"/>
    <x v="0"/>
    <x v="0"/>
    <x v="0"/>
    <x v="0"/>
    <x v="0"/>
    <x v="0"/>
    <x v="0"/>
    <x v="0"/>
    <x v="0"/>
  </r>
  <r>
    <x v="1"/>
    <x v="12"/>
    <x v="30"/>
    <x v="101"/>
    <x v="0"/>
    <n v="1485.45"/>
    <n v="5079.3"/>
    <n v="6564.75"/>
    <n v="197"/>
    <n v="10323"/>
    <n v="72261"/>
    <n v="0.64"/>
    <x v="0"/>
    <x v="0"/>
    <x v="0"/>
    <x v="0"/>
    <x v="0"/>
    <x v="0"/>
    <x v="0"/>
    <x v="0"/>
    <x v="0"/>
    <x v="0"/>
  </r>
  <r>
    <x v="1"/>
    <x v="12"/>
    <x v="30"/>
    <x v="102"/>
    <x v="0"/>
    <n v="1169"/>
    <n v="3805.7"/>
    <n v="4974.7"/>
    <n v="85"/>
    <n v="0"/>
    <n v="0"/>
    <n v="0"/>
    <x v="0"/>
    <x v="0"/>
    <x v="0"/>
    <x v="0"/>
    <x v="0"/>
    <x v="0"/>
    <x v="0"/>
    <x v="0"/>
    <x v="0"/>
    <x v="0"/>
  </r>
  <r>
    <x v="1"/>
    <x v="12"/>
    <x v="30"/>
    <x v="103"/>
    <x v="0"/>
    <n v="725.63"/>
    <n v="2657.97"/>
    <n v="3383.6"/>
    <n v="80"/>
    <n v="0"/>
    <n v="0"/>
    <n v="0"/>
    <x v="0"/>
    <x v="0"/>
    <x v="0"/>
    <x v="0"/>
    <x v="0"/>
    <x v="0"/>
    <x v="0"/>
    <x v="0"/>
    <x v="0"/>
    <x v="0"/>
  </r>
  <r>
    <x v="1"/>
    <x v="12"/>
    <x v="30"/>
    <x v="106"/>
    <x v="0"/>
    <n v="1465.73"/>
    <n v="2158.4699999999998"/>
    <n v="3624.2"/>
    <n v="124"/>
    <n v="17050"/>
    <n v="119350"/>
    <n v="0.21"/>
    <x v="0"/>
    <x v="0"/>
    <x v="0"/>
    <x v="0"/>
    <x v="0"/>
    <x v="0"/>
    <x v="0"/>
    <x v="0"/>
    <x v="0"/>
    <x v="0"/>
  </r>
  <r>
    <x v="1"/>
    <x v="12"/>
    <x v="30"/>
    <x v="171"/>
    <x v="0"/>
    <n v="1701.33"/>
    <n v="4938.92"/>
    <n v="6640.25"/>
    <n v="291"/>
    <e v="#N/A"/>
    <e v="#N/A"/>
    <n v="0"/>
    <x v="0"/>
    <x v="0"/>
    <x v="0"/>
    <x v="0"/>
    <x v="0"/>
    <x v="0"/>
    <x v="0"/>
    <x v="0"/>
    <x v="0"/>
    <x v="0"/>
  </r>
  <r>
    <x v="1"/>
    <x v="12"/>
    <x v="31"/>
    <x v="107"/>
    <x v="0"/>
    <n v="53454.02"/>
    <n v="20343.48"/>
    <n v="73797.5"/>
    <n v="501"/>
    <n v="0"/>
    <n v="0"/>
    <n v="0"/>
    <x v="0"/>
    <x v="0"/>
    <x v="0"/>
    <x v="0"/>
    <x v="0"/>
    <x v="0"/>
    <x v="0"/>
    <x v="0"/>
    <x v="0"/>
    <x v="0"/>
  </r>
  <r>
    <x v="1"/>
    <x v="12"/>
    <x v="31"/>
    <x v="108"/>
    <x v="0"/>
    <n v="9418.6299999999992"/>
    <n v="3997.62"/>
    <n v="13416.25"/>
    <n v="79"/>
    <n v="0"/>
    <n v="0"/>
    <n v="0"/>
    <x v="0"/>
    <x v="0"/>
    <x v="0"/>
    <x v="0"/>
    <x v="0"/>
    <x v="0"/>
    <x v="0"/>
    <x v="0"/>
    <x v="0"/>
    <x v="0"/>
  </r>
  <r>
    <x v="1"/>
    <x v="12"/>
    <x v="31"/>
    <x v="109"/>
    <x v="0"/>
    <n v="26885.25"/>
    <n v="15849.75"/>
    <n v="42735"/>
    <n v="300"/>
    <n v="0"/>
    <n v="0"/>
    <n v="0"/>
    <x v="0"/>
    <x v="0"/>
    <x v="0"/>
    <x v="0"/>
    <x v="0"/>
    <x v="0"/>
    <x v="0"/>
    <x v="0"/>
    <x v="0"/>
    <x v="0"/>
  </r>
  <r>
    <x v="1"/>
    <x v="12"/>
    <x v="31"/>
    <x v="110"/>
    <x v="0"/>
    <n v="36599"/>
    <n v="17196"/>
    <n v="53795"/>
    <n v="354"/>
    <n v="0"/>
    <n v="0"/>
    <n v="0"/>
    <x v="0"/>
    <x v="0"/>
    <x v="0"/>
    <x v="0"/>
    <x v="0"/>
    <x v="0"/>
    <x v="0"/>
    <x v="0"/>
    <x v="0"/>
    <x v="0"/>
  </r>
  <r>
    <x v="1"/>
    <x v="12"/>
    <x v="31"/>
    <x v="111"/>
    <x v="0"/>
    <n v="10756.88"/>
    <n v="3689.37"/>
    <n v="14446.25"/>
    <n v="91"/>
    <n v="0"/>
    <n v="0"/>
    <n v="0"/>
    <x v="0"/>
    <x v="0"/>
    <x v="0"/>
    <x v="0"/>
    <x v="0"/>
    <x v="0"/>
    <x v="0"/>
    <x v="0"/>
    <x v="0"/>
    <x v="0"/>
  </r>
  <r>
    <x v="1"/>
    <x v="12"/>
    <x v="31"/>
    <x v="128"/>
    <x v="0"/>
    <n v="5606.5"/>
    <n v="1666"/>
    <n v="7272.5"/>
    <n v="44"/>
    <e v="#N/A"/>
    <e v="#N/A"/>
    <n v="0"/>
    <x v="0"/>
    <x v="0"/>
    <x v="0"/>
    <x v="0"/>
    <x v="0"/>
    <x v="0"/>
    <x v="0"/>
    <x v="0"/>
    <x v="0"/>
    <x v="0"/>
  </r>
  <r>
    <x v="1"/>
    <x v="12"/>
    <x v="31"/>
    <x v="112"/>
    <x v="0"/>
    <n v="36724.400000000001"/>
    <n v="20543.099999999999"/>
    <n v="57267.5"/>
    <n v="944"/>
    <n v="13950"/>
    <n v="139500"/>
    <n v="4.1100000000000003"/>
    <x v="0"/>
    <x v="0"/>
    <x v="0"/>
    <x v="0"/>
    <x v="0"/>
    <x v="0"/>
    <x v="0"/>
    <x v="0"/>
    <x v="0"/>
    <x v="0"/>
  </r>
  <r>
    <x v="1"/>
    <x v="12"/>
    <x v="32"/>
    <x v="114"/>
    <x v="0"/>
    <n v="27049.5"/>
    <n v="26255.5"/>
    <n v="53305"/>
    <n v="455"/>
    <n v="31000"/>
    <n v="217000"/>
    <n v="1.72"/>
    <x v="0"/>
    <x v="0"/>
    <x v="0"/>
    <x v="0"/>
    <x v="0"/>
    <x v="0"/>
    <x v="0"/>
    <x v="0"/>
    <x v="0"/>
    <x v="0"/>
  </r>
  <r>
    <x v="1"/>
    <x v="12"/>
    <x v="32"/>
    <x v="115"/>
    <x v="0"/>
    <n v="8751.51"/>
    <n v="6098.49"/>
    <n v="14850"/>
    <n v="94"/>
    <n v="0"/>
    <n v="0"/>
    <n v="0"/>
    <x v="0"/>
    <x v="0"/>
    <x v="0"/>
    <x v="0"/>
    <x v="0"/>
    <x v="0"/>
    <x v="0"/>
    <x v="0"/>
    <x v="0"/>
    <x v="0"/>
  </r>
  <r>
    <x v="1"/>
    <x v="12"/>
    <x v="32"/>
    <x v="116"/>
    <x v="0"/>
    <n v="9731.51"/>
    <n v="14165.99"/>
    <n v="23897.5"/>
    <n v="162"/>
    <n v="0"/>
    <n v="0"/>
    <n v="0"/>
    <x v="0"/>
    <x v="0"/>
    <x v="0"/>
    <x v="0"/>
    <x v="0"/>
    <x v="0"/>
    <x v="0"/>
    <x v="0"/>
    <x v="0"/>
    <x v="0"/>
  </r>
  <r>
    <x v="1"/>
    <x v="12"/>
    <x v="32"/>
    <x v="192"/>
    <x v="0"/>
    <n v="2649.25"/>
    <n v="2360.75"/>
    <n v="5010"/>
    <n v="29"/>
    <e v="#N/A"/>
    <e v="#N/A"/>
    <n v="0"/>
    <x v="0"/>
    <x v="0"/>
    <x v="0"/>
    <x v="0"/>
    <x v="0"/>
    <x v="0"/>
    <x v="0"/>
    <x v="0"/>
    <x v="0"/>
    <x v="0"/>
  </r>
  <r>
    <x v="1"/>
    <x v="12"/>
    <x v="33"/>
    <x v="117"/>
    <x v="0"/>
    <n v="19095.13"/>
    <n v="13258.62"/>
    <n v="32353.75"/>
    <n v="219"/>
    <n v="0"/>
    <n v="0"/>
    <n v="0"/>
    <x v="0"/>
    <x v="0"/>
    <x v="0"/>
    <x v="0"/>
    <x v="0"/>
    <x v="0"/>
    <x v="0"/>
    <x v="0"/>
    <x v="0"/>
    <x v="0"/>
  </r>
  <r>
    <x v="1"/>
    <x v="12"/>
    <x v="33"/>
    <x v="118"/>
    <x v="0"/>
    <n v="30785.27"/>
    <n v="23615.98"/>
    <n v="54401.25"/>
    <n v="449"/>
    <n v="0"/>
    <n v="0"/>
    <n v="0"/>
    <x v="0"/>
    <x v="0"/>
    <x v="0"/>
    <x v="0"/>
    <x v="0"/>
    <x v="0"/>
    <x v="0"/>
    <x v="0"/>
    <x v="0"/>
    <x v="0"/>
  </r>
  <r>
    <x v="1"/>
    <x v="12"/>
    <x v="33"/>
    <x v="143"/>
    <x v="0"/>
    <n v="7217.05"/>
    <n v="9330.5"/>
    <n v="16547.55"/>
    <n v="111"/>
    <e v="#N/A"/>
    <e v="#N/A"/>
    <n v="0"/>
    <x v="0"/>
    <x v="0"/>
    <x v="0"/>
    <x v="0"/>
    <x v="0"/>
    <x v="0"/>
    <x v="0"/>
    <x v="0"/>
    <x v="0"/>
    <x v="0"/>
  </r>
  <r>
    <x v="1"/>
    <x v="12"/>
    <x v="0"/>
    <x v="0"/>
    <x v="1"/>
    <n v="1132.78"/>
    <n v="2702.42"/>
    <n v="3835.2"/>
    <n v="7"/>
    <n v="24475"/>
    <n v="171325"/>
    <n v="0.16"/>
    <x v="0"/>
    <x v="0"/>
    <x v="0"/>
    <x v="0"/>
    <x v="0"/>
    <x v="0"/>
    <x v="0"/>
    <x v="0"/>
    <x v="0"/>
    <x v="0"/>
  </r>
  <r>
    <x v="1"/>
    <x v="12"/>
    <x v="0"/>
    <x v="1"/>
    <x v="1"/>
    <n v="7188.42"/>
    <n v="17726.689999999999"/>
    <n v="24915.11"/>
    <n v="66"/>
    <n v="24383"/>
    <n v="170681"/>
    <n v="1.02"/>
    <x v="0"/>
    <x v="0"/>
    <x v="0"/>
    <x v="0"/>
    <x v="0"/>
    <x v="0"/>
    <x v="0"/>
    <x v="0"/>
    <x v="0"/>
    <x v="0"/>
  </r>
  <r>
    <x v="1"/>
    <x v="12"/>
    <x v="0"/>
    <x v="4"/>
    <x v="1"/>
    <n v="10773.67"/>
    <n v="17255.28"/>
    <n v="28028.949999999997"/>
    <n v="100"/>
    <n v="8437"/>
    <n v="59059"/>
    <n v="3.32"/>
    <x v="0"/>
    <x v="0"/>
    <x v="0"/>
    <x v="0"/>
    <x v="0"/>
    <x v="0"/>
    <x v="0"/>
    <x v="0"/>
    <x v="0"/>
    <x v="0"/>
  </r>
  <r>
    <x v="1"/>
    <x v="12"/>
    <x v="0"/>
    <x v="7"/>
    <x v="1"/>
    <n v="12630.82"/>
    <n v="12203.04"/>
    <n v="24833.86"/>
    <n v="71"/>
    <n v="5821"/>
    <n v="40747"/>
    <n v="4.2699999999999996"/>
    <x v="0"/>
    <x v="0"/>
    <x v="0"/>
    <x v="0"/>
    <x v="0"/>
    <x v="0"/>
    <x v="0"/>
    <x v="0"/>
    <x v="0"/>
    <x v="0"/>
  </r>
  <r>
    <x v="1"/>
    <x v="12"/>
    <x v="0"/>
    <x v="8"/>
    <x v="1"/>
    <n v="15814.78"/>
    <n v="27747.88"/>
    <n v="43562.66"/>
    <n v="123"/>
    <n v="0"/>
    <n v="0"/>
    <n v="0"/>
    <x v="0"/>
    <x v="0"/>
    <x v="0"/>
    <x v="0"/>
    <x v="0"/>
    <x v="0"/>
    <x v="0"/>
    <x v="0"/>
    <x v="0"/>
    <x v="0"/>
  </r>
  <r>
    <x v="1"/>
    <x v="12"/>
    <x v="0"/>
    <x v="119"/>
    <x v="1"/>
    <n v="986.91"/>
    <n v="2746.77"/>
    <n v="3733.68"/>
    <n v="21"/>
    <e v="#N/A"/>
    <e v="#N/A"/>
    <n v="0"/>
    <x v="0"/>
    <x v="0"/>
    <x v="0"/>
    <x v="0"/>
    <x v="0"/>
    <x v="0"/>
    <x v="0"/>
    <x v="0"/>
    <x v="0"/>
    <x v="0"/>
  </r>
  <r>
    <x v="1"/>
    <x v="12"/>
    <x v="0"/>
    <x v="134"/>
    <x v="1"/>
    <n v="15555.92"/>
    <n v="16171.35"/>
    <n v="31727.27"/>
    <n v="74"/>
    <e v="#N/A"/>
    <e v="#N/A"/>
    <n v="0"/>
    <x v="0"/>
    <x v="0"/>
    <x v="0"/>
    <x v="0"/>
    <x v="0"/>
    <x v="0"/>
    <x v="0"/>
    <x v="0"/>
    <x v="0"/>
    <x v="0"/>
  </r>
  <r>
    <x v="1"/>
    <x v="12"/>
    <x v="0"/>
    <x v="135"/>
    <x v="1"/>
    <n v="5841.76"/>
    <n v="486.78"/>
    <n v="6328.54"/>
    <n v="20"/>
    <e v="#N/A"/>
    <e v="#N/A"/>
    <n v="0"/>
    <x v="0"/>
    <x v="0"/>
    <x v="0"/>
    <x v="0"/>
    <x v="0"/>
    <x v="0"/>
    <x v="0"/>
    <x v="0"/>
    <x v="0"/>
    <x v="0"/>
  </r>
  <r>
    <x v="1"/>
    <x v="12"/>
    <x v="0"/>
    <x v="144"/>
    <x v="1"/>
    <n v="8735.25"/>
    <n v="15279.88"/>
    <n v="24015.129999999997"/>
    <n v="70"/>
    <e v="#N/A"/>
    <e v="#N/A"/>
    <n v="0"/>
    <x v="0"/>
    <x v="0"/>
    <x v="0"/>
    <x v="0"/>
    <x v="0"/>
    <x v="0"/>
    <x v="0"/>
    <x v="0"/>
    <x v="0"/>
    <x v="0"/>
  </r>
  <r>
    <x v="1"/>
    <x v="12"/>
    <x v="0"/>
    <x v="173"/>
    <x v="1"/>
    <n v="13292.68"/>
    <n v="11507.66"/>
    <n v="24800.34"/>
    <n v="83"/>
    <e v="#N/A"/>
    <e v="#N/A"/>
    <n v="0"/>
    <x v="0"/>
    <x v="0"/>
    <x v="0"/>
    <x v="0"/>
    <x v="0"/>
    <x v="0"/>
    <x v="0"/>
    <x v="0"/>
    <x v="0"/>
    <x v="0"/>
  </r>
  <r>
    <x v="1"/>
    <x v="12"/>
    <x v="0"/>
    <x v="189"/>
    <x v="1"/>
    <n v="0"/>
    <n v="0"/>
    <n v="0"/>
    <n v="0"/>
    <e v="#N/A"/>
    <e v="#N/A"/>
    <n v="0"/>
    <x v="0"/>
    <x v="0"/>
    <x v="0"/>
    <x v="0"/>
    <x v="0"/>
    <x v="0"/>
    <x v="0"/>
    <x v="0"/>
    <x v="0"/>
    <x v="0"/>
  </r>
  <r>
    <x v="1"/>
    <x v="12"/>
    <x v="0"/>
    <x v="190"/>
    <x v="1"/>
    <n v="0"/>
    <n v="0"/>
    <n v="0"/>
    <n v="0"/>
    <e v="#N/A"/>
    <e v="#N/A"/>
    <n v="0"/>
    <x v="0"/>
    <x v="0"/>
    <x v="0"/>
    <x v="0"/>
    <x v="0"/>
    <x v="0"/>
    <x v="0"/>
    <x v="0"/>
    <x v="0"/>
    <x v="0"/>
  </r>
  <r>
    <x v="1"/>
    <x v="12"/>
    <x v="0"/>
    <x v="179"/>
    <x v="1"/>
    <n v="23467.8"/>
    <n v="40221.35"/>
    <n v="63689.149999999994"/>
    <n v="181"/>
    <e v="#N/A"/>
    <e v="#N/A"/>
    <n v="0"/>
    <x v="0"/>
    <x v="0"/>
    <x v="0"/>
    <x v="0"/>
    <x v="0"/>
    <x v="0"/>
    <x v="0"/>
    <x v="0"/>
    <x v="0"/>
    <x v="0"/>
  </r>
  <r>
    <x v="1"/>
    <x v="12"/>
    <x v="1"/>
    <x v="9"/>
    <x v="1"/>
    <n v="38015.339999999997"/>
    <n v="18226.189999999999"/>
    <n v="56241.53"/>
    <n v="423"/>
    <n v="0"/>
    <n v="0"/>
    <n v="0"/>
    <x v="0"/>
    <x v="0"/>
    <x v="0"/>
    <x v="0"/>
    <x v="0"/>
    <x v="0"/>
    <x v="0"/>
    <x v="0"/>
    <x v="0"/>
    <x v="0"/>
  </r>
  <r>
    <x v="1"/>
    <x v="12"/>
    <x v="1"/>
    <x v="10"/>
    <x v="1"/>
    <n v="1017.83"/>
    <n v="3024.28"/>
    <n v="4042.11"/>
    <n v="17"/>
    <n v="44423"/>
    <n v="310961"/>
    <n v="0.09"/>
    <x v="0"/>
    <x v="0"/>
    <x v="0"/>
    <x v="0"/>
    <x v="0"/>
    <x v="0"/>
    <x v="0"/>
    <x v="0"/>
    <x v="0"/>
    <x v="0"/>
  </r>
  <r>
    <x v="1"/>
    <x v="12"/>
    <x v="1"/>
    <x v="78"/>
    <x v="1"/>
    <n v="0"/>
    <n v="0"/>
    <n v="0"/>
    <n v="0"/>
    <n v="20677"/>
    <n v="144739"/>
    <n v="0"/>
    <x v="0"/>
    <x v="0"/>
    <x v="0"/>
    <x v="0"/>
    <x v="0"/>
    <x v="0"/>
    <x v="0"/>
    <x v="0"/>
    <x v="0"/>
    <x v="0"/>
  </r>
  <r>
    <x v="1"/>
    <x v="12"/>
    <x v="1"/>
    <x v="11"/>
    <x v="1"/>
    <n v="61"/>
    <n v="681.5"/>
    <n v="742.5"/>
    <n v="2"/>
    <n v="31000"/>
    <n v="217000"/>
    <n v="0.02"/>
    <x v="0"/>
    <x v="0"/>
    <x v="0"/>
    <x v="0"/>
    <x v="0"/>
    <x v="0"/>
    <x v="0"/>
    <x v="0"/>
    <x v="0"/>
    <x v="0"/>
  </r>
  <r>
    <x v="1"/>
    <x v="12"/>
    <x v="1"/>
    <x v="12"/>
    <x v="1"/>
    <n v="3470.15"/>
    <n v="2107.58"/>
    <n v="5577.73"/>
    <n v="47"/>
    <n v="0"/>
    <n v="0"/>
    <n v="0"/>
    <x v="0"/>
    <x v="0"/>
    <x v="0"/>
    <x v="0"/>
    <x v="0"/>
    <x v="0"/>
    <x v="0"/>
    <x v="0"/>
    <x v="0"/>
    <x v="0"/>
  </r>
  <r>
    <x v="1"/>
    <x v="12"/>
    <x v="1"/>
    <x v="13"/>
    <x v="1"/>
    <n v="0"/>
    <n v="0"/>
    <n v="0"/>
    <n v="0"/>
    <n v="0"/>
    <n v="0"/>
    <n v="0"/>
    <x v="0"/>
    <x v="0"/>
    <x v="0"/>
    <x v="0"/>
    <x v="0"/>
    <x v="0"/>
    <x v="0"/>
    <x v="0"/>
    <x v="0"/>
    <x v="0"/>
  </r>
  <r>
    <x v="1"/>
    <x v="12"/>
    <x v="1"/>
    <x v="122"/>
    <x v="1"/>
    <n v="0"/>
    <n v="0"/>
    <n v="0"/>
    <n v="0"/>
    <e v="#N/A"/>
    <e v="#N/A"/>
    <n v="0"/>
    <x v="0"/>
    <x v="0"/>
    <x v="0"/>
    <x v="0"/>
    <x v="0"/>
    <x v="0"/>
    <x v="0"/>
    <x v="0"/>
    <x v="0"/>
    <x v="0"/>
  </r>
  <r>
    <x v="1"/>
    <x v="12"/>
    <x v="1"/>
    <x v="14"/>
    <x v="1"/>
    <n v="2711.35"/>
    <n v="4850.92"/>
    <n v="7562.27"/>
    <n v="43"/>
    <n v="29977"/>
    <n v="209839"/>
    <n v="0.25"/>
    <x v="0"/>
    <x v="0"/>
    <x v="0"/>
    <x v="0"/>
    <x v="0"/>
    <x v="0"/>
    <x v="0"/>
    <x v="0"/>
    <x v="0"/>
    <x v="0"/>
  </r>
  <r>
    <x v="1"/>
    <x v="12"/>
    <x v="1"/>
    <x v="15"/>
    <x v="1"/>
    <n v="966.74"/>
    <n v="625.80999999999995"/>
    <n v="1592.55"/>
    <n v="9"/>
    <n v="0"/>
    <n v="0"/>
    <n v="0"/>
    <x v="0"/>
    <x v="0"/>
    <x v="0"/>
    <x v="0"/>
    <x v="0"/>
    <x v="0"/>
    <x v="0"/>
    <x v="0"/>
    <x v="0"/>
    <x v="0"/>
  </r>
  <r>
    <x v="1"/>
    <x v="12"/>
    <x v="1"/>
    <x v="146"/>
    <x v="1"/>
    <n v="67"/>
    <n v="1547.6"/>
    <n v="1614.6"/>
    <n v="1"/>
    <e v="#N/A"/>
    <e v="#N/A"/>
    <n v="0"/>
    <x v="0"/>
    <x v="0"/>
    <x v="0"/>
    <x v="0"/>
    <x v="0"/>
    <x v="0"/>
    <x v="0"/>
    <x v="0"/>
    <x v="0"/>
    <x v="0"/>
  </r>
  <r>
    <x v="1"/>
    <x v="12"/>
    <x v="1"/>
    <x v="168"/>
    <x v="1"/>
    <n v="0"/>
    <n v="718.9"/>
    <n v="718.9"/>
    <n v="2"/>
    <e v="#N/A"/>
    <e v="#N/A"/>
    <n v="0"/>
    <x v="0"/>
    <x v="0"/>
    <x v="0"/>
    <x v="0"/>
    <x v="0"/>
    <x v="0"/>
    <x v="0"/>
    <x v="0"/>
    <x v="0"/>
    <x v="0"/>
  </r>
  <r>
    <x v="1"/>
    <x v="12"/>
    <x v="1"/>
    <x v="174"/>
    <x v="1"/>
    <n v="0"/>
    <n v="0"/>
    <n v="0"/>
    <n v="0"/>
    <e v="#N/A"/>
    <e v="#N/A"/>
    <n v="0"/>
    <x v="0"/>
    <x v="0"/>
    <x v="0"/>
    <x v="0"/>
    <x v="0"/>
    <x v="0"/>
    <x v="0"/>
    <x v="0"/>
    <x v="0"/>
    <x v="0"/>
  </r>
  <r>
    <x v="1"/>
    <x v="12"/>
    <x v="2"/>
    <x v="16"/>
    <x v="1"/>
    <n v="39858.230000000003"/>
    <n v="28780.68"/>
    <n v="68638.91"/>
    <n v="171"/>
    <n v="43400"/>
    <n v="303800"/>
    <n v="1.58"/>
    <x v="0"/>
    <x v="0"/>
    <x v="0"/>
    <x v="0"/>
    <x v="0"/>
    <x v="0"/>
    <x v="0"/>
    <x v="0"/>
    <x v="0"/>
    <x v="0"/>
  </r>
  <r>
    <x v="1"/>
    <x v="12"/>
    <x v="2"/>
    <x v="18"/>
    <x v="1"/>
    <n v="13606.67"/>
    <n v="18339.18"/>
    <n v="31945.85"/>
    <n v="82"/>
    <n v="0"/>
    <n v="0"/>
    <n v="0"/>
    <x v="0"/>
    <x v="0"/>
    <x v="0"/>
    <x v="0"/>
    <x v="0"/>
    <x v="0"/>
    <x v="0"/>
    <x v="0"/>
    <x v="0"/>
    <x v="0"/>
  </r>
  <r>
    <x v="1"/>
    <x v="12"/>
    <x v="2"/>
    <x v="180"/>
    <x v="1"/>
    <n v="18544.43"/>
    <n v="23403.16"/>
    <n v="41947.59"/>
    <n v="117"/>
    <e v="#N/A"/>
    <e v="#N/A"/>
    <n v="0"/>
    <x v="0"/>
    <x v="0"/>
    <x v="0"/>
    <x v="0"/>
    <x v="0"/>
    <x v="0"/>
    <x v="0"/>
    <x v="0"/>
    <x v="0"/>
    <x v="0"/>
  </r>
  <r>
    <x v="1"/>
    <x v="12"/>
    <x v="3"/>
    <x v="19"/>
    <x v="1"/>
    <n v="18896.16"/>
    <n v="19938.87"/>
    <n v="38835.03"/>
    <n v="109"/>
    <n v="31000"/>
    <n v="310000"/>
    <n v="1.25"/>
    <x v="0"/>
    <x v="0"/>
    <x v="0"/>
    <x v="0"/>
    <x v="0"/>
    <x v="0"/>
    <x v="0"/>
    <x v="0"/>
    <x v="0"/>
    <x v="0"/>
  </r>
  <r>
    <x v="1"/>
    <x v="12"/>
    <x v="3"/>
    <x v="20"/>
    <x v="1"/>
    <n v="11264.67"/>
    <n v="11089.37"/>
    <n v="22354.04"/>
    <n v="54"/>
    <n v="0"/>
    <n v="0"/>
    <n v="0"/>
    <x v="0"/>
    <x v="0"/>
    <x v="0"/>
    <x v="0"/>
    <x v="0"/>
    <x v="0"/>
    <x v="0"/>
    <x v="0"/>
    <x v="0"/>
    <x v="0"/>
  </r>
  <r>
    <x v="1"/>
    <x v="12"/>
    <x v="3"/>
    <x v="21"/>
    <x v="1"/>
    <n v="39434.76"/>
    <n v="33962.68"/>
    <n v="73397.440000000002"/>
    <n v="166"/>
    <n v="62000"/>
    <n v="620000"/>
    <n v="1.18"/>
    <x v="0"/>
    <x v="0"/>
    <x v="0"/>
    <x v="0"/>
    <x v="0"/>
    <x v="0"/>
    <x v="0"/>
    <x v="0"/>
    <x v="0"/>
    <x v="0"/>
  </r>
  <r>
    <x v="1"/>
    <x v="12"/>
    <x v="4"/>
    <x v="23"/>
    <x v="1"/>
    <n v="0"/>
    <n v="0"/>
    <n v="0"/>
    <n v="0"/>
    <n v="12710"/>
    <n v="88970"/>
    <n v="0"/>
    <x v="0"/>
    <x v="0"/>
    <x v="0"/>
    <x v="0"/>
    <x v="0"/>
    <x v="0"/>
    <x v="0"/>
    <x v="0"/>
    <x v="0"/>
    <x v="0"/>
  </r>
  <r>
    <x v="1"/>
    <x v="12"/>
    <x v="4"/>
    <x v="24"/>
    <x v="1"/>
    <n v="0"/>
    <n v="0"/>
    <n v="0"/>
    <n v="0"/>
    <n v="11377"/>
    <n v="79639"/>
    <n v="0"/>
    <x v="0"/>
    <x v="0"/>
    <x v="0"/>
    <x v="0"/>
    <x v="0"/>
    <x v="0"/>
    <x v="0"/>
    <x v="0"/>
    <x v="0"/>
    <x v="0"/>
  </r>
  <r>
    <x v="1"/>
    <x v="12"/>
    <x v="4"/>
    <x v="154"/>
    <x v="1"/>
    <n v="0"/>
    <n v="0"/>
    <n v="0"/>
    <n v="0"/>
    <e v="#N/A"/>
    <e v="#N/A"/>
    <n v="0"/>
    <x v="0"/>
    <x v="0"/>
    <x v="0"/>
    <x v="0"/>
    <x v="0"/>
    <x v="0"/>
    <x v="0"/>
    <x v="0"/>
    <x v="0"/>
    <x v="0"/>
  </r>
  <r>
    <x v="1"/>
    <x v="12"/>
    <x v="4"/>
    <x v="155"/>
    <x v="1"/>
    <n v="0"/>
    <n v="0"/>
    <n v="0"/>
    <n v="0"/>
    <e v="#N/A"/>
    <e v="#N/A"/>
    <n v="0"/>
    <x v="0"/>
    <x v="0"/>
    <x v="0"/>
    <x v="0"/>
    <x v="0"/>
    <x v="0"/>
    <x v="0"/>
    <x v="0"/>
    <x v="0"/>
    <x v="0"/>
  </r>
  <r>
    <x v="1"/>
    <x v="12"/>
    <x v="4"/>
    <x v="120"/>
    <x v="1"/>
    <n v="0"/>
    <n v="0"/>
    <n v="0"/>
    <n v="0"/>
    <e v="#N/A"/>
    <e v="#N/A"/>
    <n v="0"/>
    <x v="0"/>
    <x v="0"/>
    <x v="0"/>
    <x v="0"/>
    <x v="0"/>
    <x v="0"/>
    <x v="0"/>
    <x v="0"/>
    <x v="0"/>
    <x v="0"/>
  </r>
  <r>
    <x v="1"/>
    <x v="12"/>
    <x v="4"/>
    <x v="148"/>
    <x v="1"/>
    <n v="0"/>
    <n v="0"/>
    <n v="0"/>
    <n v="0"/>
    <e v="#N/A"/>
    <e v="#N/A"/>
    <n v="0"/>
    <x v="0"/>
    <x v="0"/>
    <x v="0"/>
    <x v="0"/>
    <x v="0"/>
    <x v="0"/>
    <x v="0"/>
    <x v="0"/>
    <x v="0"/>
    <x v="0"/>
  </r>
  <r>
    <x v="1"/>
    <x v="12"/>
    <x v="4"/>
    <x v="136"/>
    <x v="1"/>
    <n v="0"/>
    <n v="0"/>
    <n v="0"/>
    <n v="0"/>
    <e v="#N/A"/>
    <e v="#N/A"/>
    <n v="0"/>
    <x v="0"/>
    <x v="0"/>
    <x v="0"/>
    <x v="0"/>
    <x v="0"/>
    <x v="0"/>
    <x v="0"/>
    <x v="0"/>
    <x v="0"/>
    <x v="0"/>
  </r>
  <r>
    <x v="1"/>
    <x v="12"/>
    <x v="4"/>
    <x v="156"/>
    <x v="1"/>
    <n v="0"/>
    <n v="0"/>
    <n v="0"/>
    <n v="0"/>
    <e v="#N/A"/>
    <e v="#N/A"/>
    <n v="0"/>
    <x v="0"/>
    <x v="0"/>
    <x v="0"/>
    <x v="0"/>
    <x v="0"/>
    <x v="0"/>
    <x v="0"/>
    <x v="0"/>
    <x v="0"/>
    <x v="0"/>
  </r>
  <r>
    <x v="1"/>
    <x v="12"/>
    <x v="4"/>
    <x v="157"/>
    <x v="1"/>
    <n v="0"/>
    <n v="0"/>
    <n v="0"/>
    <n v="0"/>
    <e v="#N/A"/>
    <e v="#N/A"/>
    <n v="0"/>
    <x v="0"/>
    <x v="0"/>
    <x v="0"/>
    <x v="0"/>
    <x v="0"/>
    <x v="0"/>
    <x v="0"/>
    <x v="0"/>
    <x v="0"/>
    <x v="0"/>
  </r>
  <r>
    <x v="1"/>
    <x v="12"/>
    <x v="4"/>
    <x v="158"/>
    <x v="1"/>
    <n v="0"/>
    <n v="0"/>
    <n v="0"/>
    <n v="0"/>
    <e v="#N/A"/>
    <e v="#N/A"/>
    <n v="0"/>
    <x v="0"/>
    <x v="0"/>
    <x v="0"/>
    <x v="0"/>
    <x v="0"/>
    <x v="0"/>
    <x v="0"/>
    <x v="0"/>
    <x v="0"/>
    <x v="0"/>
  </r>
  <r>
    <x v="1"/>
    <x v="12"/>
    <x v="4"/>
    <x v="159"/>
    <x v="1"/>
    <n v="0"/>
    <n v="0"/>
    <n v="0"/>
    <n v="0"/>
    <e v="#N/A"/>
    <e v="#N/A"/>
    <n v="0"/>
    <x v="0"/>
    <x v="0"/>
    <x v="0"/>
    <x v="0"/>
    <x v="0"/>
    <x v="0"/>
    <x v="0"/>
    <x v="0"/>
    <x v="0"/>
    <x v="0"/>
  </r>
  <r>
    <x v="1"/>
    <x v="12"/>
    <x v="4"/>
    <x v="160"/>
    <x v="1"/>
    <n v="0"/>
    <n v="0"/>
    <n v="0"/>
    <n v="0"/>
    <e v="#N/A"/>
    <e v="#N/A"/>
    <n v="0"/>
    <x v="0"/>
    <x v="0"/>
    <x v="0"/>
    <x v="0"/>
    <x v="0"/>
    <x v="0"/>
    <x v="0"/>
    <x v="0"/>
    <x v="0"/>
    <x v="0"/>
  </r>
  <r>
    <x v="1"/>
    <x v="12"/>
    <x v="4"/>
    <x v="169"/>
    <x v="1"/>
    <n v="0"/>
    <n v="0"/>
    <n v="0"/>
    <n v="0"/>
    <e v="#N/A"/>
    <e v="#N/A"/>
    <n v="0"/>
    <x v="0"/>
    <x v="0"/>
    <x v="0"/>
    <x v="0"/>
    <x v="0"/>
    <x v="0"/>
    <x v="0"/>
    <x v="0"/>
    <x v="0"/>
    <x v="0"/>
  </r>
  <r>
    <x v="1"/>
    <x v="12"/>
    <x v="4"/>
    <x v="175"/>
    <x v="1"/>
    <n v="0"/>
    <n v="0"/>
    <n v="0"/>
    <n v="0"/>
    <e v="#N/A"/>
    <e v="#N/A"/>
    <n v="0"/>
    <x v="0"/>
    <x v="0"/>
    <x v="0"/>
    <x v="0"/>
    <x v="0"/>
    <x v="0"/>
    <x v="0"/>
    <x v="0"/>
    <x v="0"/>
    <x v="0"/>
  </r>
  <r>
    <x v="1"/>
    <x v="12"/>
    <x v="5"/>
    <x v="25"/>
    <x v="1"/>
    <n v="25239.68"/>
    <n v="25030.42"/>
    <n v="50270.1"/>
    <n v="38"/>
    <n v="0"/>
    <n v="0"/>
    <n v="0"/>
    <x v="0"/>
    <x v="0"/>
    <x v="0"/>
    <x v="0"/>
    <x v="0"/>
    <x v="0"/>
    <x v="0"/>
    <x v="0"/>
    <x v="0"/>
    <x v="0"/>
  </r>
  <r>
    <x v="1"/>
    <x v="12"/>
    <x v="5"/>
    <x v="26"/>
    <x v="1"/>
    <n v="72.5"/>
    <n v="1531.05"/>
    <n v="1603.55"/>
    <n v="2"/>
    <n v="0"/>
    <n v="0"/>
    <n v="0"/>
    <x v="0"/>
    <x v="0"/>
    <x v="0"/>
    <x v="0"/>
    <x v="0"/>
    <x v="0"/>
    <x v="0"/>
    <x v="0"/>
    <x v="0"/>
    <x v="0"/>
  </r>
  <r>
    <x v="1"/>
    <x v="12"/>
    <x v="5"/>
    <x v="27"/>
    <x v="1"/>
    <n v="13814.72"/>
    <n v="19263.88"/>
    <n v="33078.6"/>
    <n v="26"/>
    <n v="16523"/>
    <n v="165230"/>
    <n v="2"/>
    <x v="0"/>
    <x v="0"/>
    <x v="0"/>
    <x v="0"/>
    <x v="0"/>
    <x v="0"/>
    <x v="0"/>
    <x v="0"/>
    <x v="0"/>
    <x v="0"/>
  </r>
  <r>
    <x v="1"/>
    <x v="12"/>
    <x v="5"/>
    <x v="29"/>
    <x v="1"/>
    <n v="33847.85"/>
    <n v="22245.71"/>
    <n v="56093.56"/>
    <n v="34"/>
    <n v="0"/>
    <n v="0"/>
    <n v="0"/>
    <x v="0"/>
    <x v="0"/>
    <x v="0"/>
    <x v="0"/>
    <x v="0"/>
    <x v="0"/>
    <x v="0"/>
    <x v="0"/>
    <x v="0"/>
    <x v="0"/>
  </r>
  <r>
    <x v="1"/>
    <x v="12"/>
    <x v="6"/>
    <x v="30"/>
    <x v="1"/>
    <n v="90"/>
    <n v="0"/>
    <n v="90"/>
    <n v="1"/>
    <n v="0"/>
    <n v="0"/>
    <n v="0"/>
    <x v="0"/>
    <x v="0"/>
    <x v="0"/>
    <x v="0"/>
    <x v="0"/>
    <x v="0"/>
    <x v="0"/>
    <x v="0"/>
    <x v="0"/>
    <x v="0"/>
  </r>
  <r>
    <x v="1"/>
    <x v="12"/>
    <x v="6"/>
    <x v="31"/>
    <x v="1"/>
    <n v="2053.38"/>
    <n v="603.70000000000005"/>
    <n v="2657.08"/>
    <n v="21"/>
    <n v="34100"/>
    <n v="238700"/>
    <n v="0.08"/>
    <x v="0"/>
    <x v="0"/>
    <x v="0"/>
    <x v="0"/>
    <x v="0"/>
    <x v="0"/>
    <x v="0"/>
    <x v="0"/>
    <x v="0"/>
    <x v="0"/>
  </r>
  <r>
    <x v="1"/>
    <x v="12"/>
    <x v="6"/>
    <x v="32"/>
    <x v="1"/>
    <n v="286.60000000000002"/>
    <n v="434"/>
    <n v="720.6"/>
    <n v="4"/>
    <n v="17577"/>
    <n v="123039"/>
    <n v="0.04"/>
    <x v="0"/>
    <x v="0"/>
    <x v="0"/>
    <x v="0"/>
    <x v="0"/>
    <x v="0"/>
    <x v="0"/>
    <x v="0"/>
    <x v="0"/>
    <x v="0"/>
  </r>
  <r>
    <x v="1"/>
    <x v="12"/>
    <x v="6"/>
    <x v="33"/>
    <x v="1"/>
    <n v="90"/>
    <n v="0"/>
    <n v="90"/>
    <n v="1"/>
    <n v="0"/>
    <n v="0"/>
    <n v="0"/>
    <x v="0"/>
    <x v="0"/>
    <x v="0"/>
    <x v="0"/>
    <x v="0"/>
    <x v="0"/>
    <x v="0"/>
    <x v="0"/>
    <x v="0"/>
    <x v="0"/>
  </r>
  <r>
    <x v="1"/>
    <x v="12"/>
    <x v="7"/>
    <x v="34"/>
    <x v="1"/>
    <n v="4199.62"/>
    <n v="2794.86"/>
    <n v="6994.48"/>
    <n v="28"/>
    <n v="67177"/>
    <n v="470239"/>
    <n v="0.1"/>
    <x v="0"/>
    <x v="0"/>
    <x v="0"/>
    <x v="0"/>
    <x v="0"/>
    <x v="0"/>
    <x v="0"/>
    <x v="0"/>
    <x v="0"/>
    <x v="0"/>
  </r>
  <r>
    <x v="1"/>
    <x v="12"/>
    <x v="8"/>
    <x v="35"/>
    <x v="1"/>
    <n v="43635.85"/>
    <n v="16077.77"/>
    <n v="59713.619999999995"/>
    <n v="260"/>
    <n v="0"/>
    <n v="0"/>
    <n v="0"/>
    <x v="0"/>
    <x v="0"/>
    <x v="0"/>
    <x v="0"/>
    <x v="0"/>
    <x v="0"/>
    <x v="0"/>
    <x v="0"/>
    <x v="0"/>
    <x v="0"/>
  </r>
  <r>
    <x v="1"/>
    <x v="12"/>
    <x v="8"/>
    <x v="36"/>
    <x v="1"/>
    <n v="15440.7"/>
    <n v="7923.2"/>
    <n v="23363.9"/>
    <n v="150"/>
    <n v="0"/>
    <n v="0"/>
    <n v="0"/>
    <x v="0"/>
    <x v="0"/>
    <x v="0"/>
    <x v="0"/>
    <x v="0"/>
    <x v="0"/>
    <x v="0"/>
    <x v="0"/>
    <x v="0"/>
    <x v="0"/>
  </r>
  <r>
    <x v="1"/>
    <x v="12"/>
    <x v="8"/>
    <x v="161"/>
    <x v="1"/>
    <n v="10087.35"/>
    <n v="15800.11"/>
    <n v="25887.46"/>
    <n v="149"/>
    <e v="#N/A"/>
    <e v="#N/A"/>
    <n v="0"/>
    <x v="0"/>
    <x v="0"/>
    <x v="0"/>
    <x v="0"/>
    <x v="0"/>
    <x v="0"/>
    <x v="0"/>
    <x v="0"/>
    <x v="0"/>
    <x v="0"/>
  </r>
  <r>
    <x v="1"/>
    <x v="12"/>
    <x v="9"/>
    <x v="37"/>
    <x v="1"/>
    <n v="42461.75"/>
    <n v="18251.7"/>
    <n v="60713.45"/>
    <n v="78"/>
    <n v="32023"/>
    <n v="224161"/>
    <n v="1.9"/>
    <x v="0"/>
    <x v="0"/>
    <x v="0"/>
    <x v="0"/>
    <x v="0"/>
    <x v="0"/>
    <x v="0"/>
    <x v="0"/>
    <x v="0"/>
    <x v="0"/>
  </r>
  <r>
    <x v="1"/>
    <x v="12"/>
    <x v="9"/>
    <x v="38"/>
    <x v="1"/>
    <n v="0"/>
    <n v="0"/>
    <n v="0"/>
    <n v="0"/>
    <n v="0"/>
    <n v="0"/>
    <n v="0"/>
    <x v="0"/>
    <x v="0"/>
    <x v="0"/>
    <x v="0"/>
    <x v="0"/>
    <x v="0"/>
    <x v="0"/>
    <x v="0"/>
    <x v="0"/>
    <x v="0"/>
  </r>
  <r>
    <x v="1"/>
    <x v="12"/>
    <x v="9"/>
    <x v="39"/>
    <x v="1"/>
    <n v="40058.910000000003"/>
    <n v="55315.58"/>
    <n v="95374.49"/>
    <n v="65"/>
    <n v="18352"/>
    <n v="128464"/>
    <n v="5.2"/>
    <x v="0"/>
    <x v="0"/>
    <x v="0"/>
    <x v="0"/>
    <x v="0"/>
    <x v="0"/>
    <x v="0"/>
    <x v="0"/>
    <x v="0"/>
    <x v="0"/>
  </r>
  <r>
    <x v="1"/>
    <x v="12"/>
    <x v="9"/>
    <x v="40"/>
    <x v="1"/>
    <n v="25146.28"/>
    <n v="15348.64"/>
    <n v="40494.92"/>
    <n v="62"/>
    <n v="28923"/>
    <n v="202461"/>
    <n v="1.4"/>
    <x v="0"/>
    <x v="0"/>
    <x v="0"/>
    <x v="0"/>
    <x v="0"/>
    <x v="0"/>
    <x v="0"/>
    <x v="0"/>
    <x v="0"/>
    <x v="0"/>
  </r>
  <r>
    <x v="1"/>
    <x v="12"/>
    <x v="9"/>
    <x v="41"/>
    <x v="1"/>
    <n v="29582.080000000002"/>
    <n v="10071.73"/>
    <n v="39653.81"/>
    <n v="23"/>
    <n v="0"/>
    <n v="0"/>
    <n v="0"/>
    <x v="0"/>
    <x v="0"/>
    <x v="0"/>
    <x v="0"/>
    <x v="0"/>
    <x v="0"/>
    <x v="0"/>
    <x v="0"/>
    <x v="0"/>
    <x v="0"/>
  </r>
  <r>
    <x v="1"/>
    <x v="12"/>
    <x v="10"/>
    <x v="42"/>
    <x v="1"/>
    <n v="7751.5"/>
    <n v="657.15"/>
    <n v="8408.65"/>
    <n v="10"/>
    <n v="0"/>
    <n v="0"/>
    <n v="0"/>
    <x v="0"/>
    <x v="0"/>
    <x v="0"/>
    <x v="0"/>
    <x v="0"/>
    <x v="0"/>
    <x v="0"/>
    <x v="0"/>
    <x v="0"/>
    <x v="0"/>
  </r>
  <r>
    <x v="1"/>
    <x v="12"/>
    <x v="10"/>
    <x v="43"/>
    <x v="1"/>
    <n v="16359.22"/>
    <n v="6073.88"/>
    <n v="22433.1"/>
    <n v="37"/>
    <n v="0"/>
    <n v="0"/>
    <n v="0"/>
    <x v="0"/>
    <x v="0"/>
    <x v="0"/>
    <x v="0"/>
    <x v="0"/>
    <x v="0"/>
    <x v="0"/>
    <x v="0"/>
    <x v="0"/>
    <x v="0"/>
  </r>
  <r>
    <x v="1"/>
    <x v="12"/>
    <x v="10"/>
    <x v="44"/>
    <x v="1"/>
    <n v="6432.83"/>
    <n v="11109.73"/>
    <n v="17542.559999999998"/>
    <n v="32"/>
    <n v="23777"/>
    <n v="237770"/>
    <n v="0.74"/>
    <x v="0"/>
    <x v="0"/>
    <x v="0"/>
    <x v="0"/>
    <x v="0"/>
    <x v="0"/>
    <x v="0"/>
    <x v="0"/>
    <x v="0"/>
    <x v="0"/>
  </r>
  <r>
    <x v="1"/>
    <x v="12"/>
    <x v="10"/>
    <x v="45"/>
    <x v="1"/>
    <n v="7916.21"/>
    <n v="5238.92"/>
    <n v="13155.130000000001"/>
    <n v="30"/>
    <n v="0"/>
    <n v="0"/>
    <n v="0"/>
    <x v="0"/>
    <x v="0"/>
    <x v="0"/>
    <x v="0"/>
    <x v="0"/>
    <x v="0"/>
    <x v="0"/>
    <x v="0"/>
    <x v="0"/>
    <x v="0"/>
  </r>
  <r>
    <x v="1"/>
    <x v="12"/>
    <x v="10"/>
    <x v="46"/>
    <x v="1"/>
    <n v="3950.07"/>
    <n v="2408.5100000000002"/>
    <n v="6358.58"/>
    <n v="15"/>
    <n v="0"/>
    <n v="0"/>
    <n v="0"/>
    <x v="0"/>
    <x v="0"/>
    <x v="0"/>
    <x v="0"/>
    <x v="0"/>
    <x v="0"/>
    <x v="0"/>
    <x v="0"/>
    <x v="0"/>
    <x v="0"/>
  </r>
  <r>
    <x v="1"/>
    <x v="12"/>
    <x v="10"/>
    <x v="47"/>
    <x v="1"/>
    <n v="6809.99"/>
    <n v="5841.61"/>
    <n v="12651.599999999999"/>
    <n v="30"/>
    <n v="0"/>
    <n v="0"/>
    <n v="0"/>
    <x v="0"/>
    <x v="0"/>
    <x v="0"/>
    <x v="0"/>
    <x v="0"/>
    <x v="0"/>
    <x v="0"/>
    <x v="0"/>
    <x v="0"/>
    <x v="0"/>
  </r>
  <r>
    <x v="1"/>
    <x v="12"/>
    <x v="10"/>
    <x v="48"/>
    <x v="1"/>
    <n v="3529.16"/>
    <n v="3374.6"/>
    <n v="6903.76"/>
    <n v="10"/>
    <n v="33077"/>
    <n v="330770"/>
    <n v="0.21"/>
    <x v="0"/>
    <x v="0"/>
    <x v="0"/>
    <x v="0"/>
    <x v="0"/>
    <x v="0"/>
    <x v="0"/>
    <x v="0"/>
    <x v="0"/>
    <x v="0"/>
  </r>
  <r>
    <x v="1"/>
    <x v="12"/>
    <x v="10"/>
    <x v="49"/>
    <x v="1"/>
    <n v="1544.53"/>
    <n v="5415.47"/>
    <n v="6960"/>
    <n v="13"/>
    <n v="67177"/>
    <n v="671770"/>
    <n v="0.1"/>
    <x v="0"/>
    <x v="0"/>
    <x v="0"/>
    <x v="0"/>
    <x v="0"/>
    <x v="0"/>
    <x v="0"/>
    <x v="0"/>
    <x v="0"/>
    <x v="0"/>
  </r>
  <r>
    <x v="1"/>
    <x v="12"/>
    <x v="10"/>
    <x v="50"/>
    <x v="1"/>
    <n v="668.51"/>
    <n v="1238.8900000000001"/>
    <n v="1907.4"/>
    <n v="2"/>
    <n v="36177"/>
    <n v="361770"/>
    <n v="0.05"/>
    <x v="0"/>
    <x v="0"/>
    <x v="0"/>
    <x v="0"/>
    <x v="0"/>
    <x v="0"/>
    <x v="0"/>
    <x v="0"/>
    <x v="0"/>
    <x v="0"/>
  </r>
  <r>
    <x v="1"/>
    <x v="12"/>
    <x v="11"/>
    <x v="52"/>
    <x v="1"/>
    <n v="67"/>
    <n v="360.7"/>
    <n v="427.7"/>
    <n v="2"/>
    <n v="0"/>
    <n v="0"/>
    <n v="0"/>
    <x v="0"/>
    <x v="0"/>
    <x v="0"/>
    <x v="0"/>
    <x v="0"/>
    <x v="0"/>
    <x v="0"/>
    <x v="0"/>
    <x v="0"/>
    <x v="0"/>
  </r>
  <r>
    <x v="1"/>
    <x v="12"/>
    <x v="12"/>
    <x v="53"/>
    <x v="1"/>
    <n v="0"/>
    <n v="0"/>
    <n v="0"/>
    <n v="0"/>
    <n v="0"/>
    <n v="0"/>
    <n v="0"/>
    <x v="0"/>
    <x v="0"/>
    <x v="0"/>
    <x v="0"/>
    <x v="0"/>
    <x v="0"/>
    <x v="0"/>
    <x v="0"/>
    <x v="0"/>
    <x v="0"/>
  </r>
  <r>
    <x v="1"/>
    <x v="12"/>
    <x v="12"/>
    <x v="55"/>
    <x v="1"/>
    <n v="0"/>
    <n v="0"/>
    <n v="0"/>
    <n v="0"/>
    <n v="0"/>
    <n v="0"/>
    <n v="0"/>
    <x v="0"/>
    <x v="0"/>
    <x v="0"/>
    <x v="0"/>
    <x v="0"/>
    <x v="0"/>
    <x v="0"/>
    <x v="0"/>
    <x v="0"/>
    <x v="0"/>
  </r>
  <r>
    <x v="1"/>
    <x v="12"/>
    <x v="12"/>
    <x v="170"/>
    <x v="1"/>
    <n v="163.80000000000001"/>
    <n v="0"/>
    <n v="163.80000000000001"/>
    <n v="1"/>
    <e v="#N/A"/>
    <e v="#N/A"/>
    <n v="0"/>
    <x v="0"/>
    <x v="0"/>
    <x v="0"/>
    <x v="0"/>
    <x v="0"/>
    <x v="0"/>
    <x v="0"/>
    <x v="0"/>
    <x v="0"/>
    <x v="0"/>
  </r>
  <r>
    <x v="1"/>
    <x v="12"/>
    <x v="13"/>
    <x v="56"/>
    <x v="1"/>
    <n v="58.5"/>
    <n v="234"/>
    <n v="292.5"/>
    <n v="1"/>
    <n v="0"/>
    <n v="0"/>
    <n v="0"/>
    <x v="0"/>
    <x v="0"/>
    <x v="0"/>
    <x v="0"/>
    <x v="0"/>
    <x v="0"/>
    <x v="0"/>
    <x v="0"/>
    <x v="0"/>
    <x v="0"/>
  </r>
  <r>
    <x v="1"/>
    <x v="12"/>
    <x v="13"/>
    <x v="57"/>
    <x v="1"/>
    <n v="5381.79"/>
    <n v="2072.81"/>
    <n v="7454.6"/>
    <n v="25"/>
    <n v="24273"/>
    <n v="242730"/>
    <n v="0.31"/>
    <x v="0"/>
    <x v="0"/>
    <x v="0"/>
    <x v="0"/>
    <x v="0"/>
    <x v="0"/>
    <x v="0"/>
    <x v="0"/>
    <x v="0"/>
    <x v="0"/>
  </r>
  <r>
    <x v="1"/>
    <x v="12"/>
    <x v="13"/>
    <x v="58"/>
    <x v="1"/>
    <n v="6098.62"/>
    <n v="6866.27"/>
    <n v="12964.89"/>
    <n v="44"/>
    <n v="0"/>
    <n v="0"/>
    <n v="0"/>
    <x v="0"/>
    <x v="0"/>
    <x v="0"/>
    <x v="0"/>
    <x v="0"/>
    <x v="0"/>
    <x v="0"/>
    <x v="0"/>
    <x v="0"/>
    <x v="0"/>
  </r>
  <r>
    <x v="1"/>
    <x v="12"/>
    <x v="13"/>
    <x v="162"/>
    <x v="1"/>
    <n v="0"/>
    <n v="0"/>
    <n v="0"/>
    <n v="0"/>
    <e v="#N/A"/>
    <e v="#N/A"/>
    <n v="0"/>
    <x v="0"/>
    <x v="0"/>
    <x v="0"/>
    <x v="0"/>
    <x v="0"/>
    <x v="0"/>
    <x v="0"/>
    <x v="0"/>
    <x v="0"/>
    <x v="0"/>
  </r>
  <r>
    <x v="1"/>
    <x v="12"/>
    <x v="13"/>
    <x v="191"/>
    <x v="1"/>
    <n v="0"/>
    <n v="0"/>
    <n v="0"/>
    <n v="0"/>
    <e v="#N/A"/>
    <e v="#N/A"/>
    <n v="0"/>
    <x v="0"/>
    <x v="0"/>
    <x v="0"/>
    <x v="0"/>
    <x v="0"/>
    <x v="0"/>
    <x v="0"/>
    <x v="0"/>
    <x v="0"/>
    <x v="0"/>
  </r>
  <r>
    <x v="1"/>
    <x v="12"/>
    <x v="34"/>
    <x v="129"/>
    <x v="1"/>
    <n v="1234.2"/>
    <n v="430.2"/>
    <n v="1664.4"/>
    <n v="3"/>
    <e v="#N/A"/>
    <e v="#N/A"/>
    <n v="0"/>
    <x v="0"/>
    <x v="0"/>
    <x v="0"/>
    <x v="0"/>
    <x v="0"/>
    <x v="0"/>
    <x v="0"/>
    <x v="0"/>
    <x v="0"/>
    <x v="0"/>
  </r>
  <r>
    <x v="1"/>
    <x v="12"/>
    <x v="14"/>
    <x v="130"/>
    <x v="1"/>
    <n v="671.76"/>
    <n v="5902.54"/>
    <n v="6574.3"/>
    <n v="28"/>
    <e v="#N/A"/>
    <e v="#N/A"/>
    <n v="0"/>
    <x v="0"/>
    <x v="0"/>
    <x v="0"/>
    <x v="0"/>
    <x v="0"/>
    <x v="0"/>
    <x v="0"/>
    <x v="0"/>
    <x v="0"/>
    <x v="0"/>
  </r>
  <r>
    <x v="1"/>
    <x v="12"/>
    <x v="15"/>
    <x v="163"/>
    <x v="1"/>
    <n v="8118.74"/>
    <n v="12670.33"/>
    <n v="20789.07"/>
    <n v="17"/>
    <e v="#N/A"/>
    <e v="#N/A"/>
    <n v="0"/>
    <x v="0"/>
    <x v="0"/>
    <x v="0"/>
    <x v="0"/>
    <x v="0"/>
    <x v="0"/>
    <x v="0"/>
    <x v="0"/>
    <x v="0"/>
    <x v="0"/>
  </r>
  <r>
    <x v="1"/>
    <x v="12"/>
    <x v="16"/>
    <x v="61"/>
    <x v="1"/>
    <n v="818.93"/>
    <n v="775.99"/>
    <n v="1594.92"/>
    <n v="5"/>
    <n v="0"/>
    <n v="0"/>
    <n v="0"/>
    <x v="0"/>
    <x v="0"/>
    <x v="0"/>
    <x v="0"/>
    <x v="0"/>
    <x v="0"/>
    <x v="0"/>
    <x v="0"/>
    <x v="0"/>
    <x v="0"/>
  </r>
  <r>
    <x v="1"/>
    <x v="12"/>
    <x v="17"/>
    <x v="62"/>
    <x v="1"/>
    <n v="5442.9"/>
    <n v="1170.5"/>
    <n v="6613.4"/>
    <n v="19"/>
    <n v="0"/>
    <n v="0"/>
    <n v="0"/>
    <x v="0"/>
    <x v="0"/>
    <x v="0"/>
    <x v="0"/>
    <x v="0"/>
    <x v="0"/>
    <x v="0"/>
    <x v="0"/>
    <x v="0"/>
    <x v="0"/>
  </r>
  <r>
    <x v="1"/>
    <x v="12"/>
    <x v="17"/>
    <x v="63"/>
    <x v="1"/>
    <n v="4067.55"/>
    <n v="8514.5499999999993"/>
    <n v="12582.099999999999"/>
    <n v="22"/>
    <n v="0"/>
    <n v="0"/>
    <n v="0"/>
    <x v="0"/>
    <x v="0"/>
    <x v="0"/>
    <x v="0"/>
    <x v="0"/>
    <x v="0"/>
    <x v="0"/>
    <x v="0"/>
    <x v="0"/>
    <x v="0"/>
  </r>
  <r>
    <x v="1"/>
    <x v="12"/>
    <x v="18"/>
    <x v="64"/>
    <x v="1"/>
    <n v="10906.87"/>
    <n v="16189.63"/>
    <n v="27096.5"/>
    <n v="66"/>
    <n v="22723"/>
    <n v="159061"/>
    <n v="1.19"/>
    <x v="0"/>
    <x v="0"/>
    <x v="0"/>
    <x v="0"/>
    <x v="0"/>
    <x v="0"/>
    <x v="0"/>
    <x v="0"/>
    <x v="0"/>
    <x v="0"/>
  </r>
  <r>
    <x v="1"/>
    <x v="12"/>
    <x v="18"/>
    <x v="65"/>
    <x v="1"/>
    <n v="1311.1"/>
    <n v="2565"/>
    <n v="3876.1"/>
    <n v="8"/>
    <n v="0"/>
    <n v="0"/>
    <n v="0"/>
    <x v="0"/>
    <x v="0"/>
    <x v="0"/>
    <x v="0"/>
    <x v="0"/>
    <x v="0"/>
    <x v="0"/>
    <x v="0"/>
    <x v="0"/>
    <x v="0"/>
  </r>
  <r>
    <x v="1"/>
    <x v="12"/>
    <x v="18"/>
    <x v="164"/>
    <x v="1"/>
    <n v="6623.72"/>
    <n v="10028.91"/>
    <n v="16652.63"/>
    <n v="32"/>
    <e v="#N/A"/>
    <e v="#N/A"/>
    <n v="0"/>
    <x v="0"/>
    <x v="0"/>
    <x v="0"/>
    <x v="0"/>
    <x v="0"/>
    <x v="0"/>
    <x v="0"/>
    <x v="0"/>
    <x v="0"/>
    <x v="0"/>
  </r>
  <r>
    <x v="1"/>
    <x v="12"/>
    <x v="19"/>
    <x v="66"/>
    <x v="1"/>
    <n v="1100.5999999999999"/>
    <n v="349.7"/>
    <n v="1450.3"/>
    <n v="5"/>
    <n v="0"/>
    <n v="0"/>
    <n v="0"/>
    <x v="0"/>
    <x v="0"/>
    <x v="0"/>
    <x v="0"/>
    <x v="0"/>
    <x v="0"/>
    <x v="0"/>
    <x v="0"/>
    <x v="0"/>
    <x v="0"/>
  </r>
  <r>
    <x v="1"/>
    <x v="12"/>
    <x v="20"/>
    <x v="67"/>
    <x v="1"/>
    <n v="25708.99"/>
    <n v="9491.4500000000007"/>
    <n v="35200.44"/>
    <n v="74"/>
    <n v="0"/>
    <n v="0"/>
    <n v="0"/>
    <x v="0"/>
    <x v="0"/>
    <x v="0"/>
    <x v="0"/>
    <x v="0"/>
    <x v="0"/>
    <x v="0"/>
    <x v="0"/>
    <x v="0"/>
    <x v="0"/>
  </r>
  <r>
    <x v="1"/>
    <x v="12"/>
    <x v="20"/>
    <x v="68"/>
    <x v="1"/>
    <n v="16975.7"/>
    <n v="17816.3"/>
    <n v="34792"/>
    <n v="71"/>
    <n v="0"/>
    <n v="0"/>
    <n v="0"/>
    <x v="0"/>
    <x v="0"/>
    <x v="0"/>
    <x v="0"/>
    <x v="0"/>
    <x v="0"/>
    <x v="0"/>
    <x v="0"/>
    <x v="0"/>
    <x v="0"/>
  </r>
  <r>
    <x v="1"/>
    <x v="12"/>
    <x v="21"/>
    <x v="70"/>
    <x v="1"/>
    <n v="26371.75"/>
    <n v="13650.57"/>
    <n v="40022.32"/>
    <n v="115"/>
    <n v="62000"/>
    <n v="620000"/>
    <n v="0.65"/>
    <x v="0"/>
    <x v="0"/>
    <x v="0"/>
    <x v="0"/>
    <x v="0"/>
    <x v="0"/>
    <x v="0"/>
    <x v="0"/>
    <x v="0"/>
    <x v="0"/>
  </r>
  <r>
    <x v="1"/>
    <x v="12"/>
    <x v="21"/>
    <x v="71"/>
    <x v="1"/>
    <n v="41298.620000000003"/>
    <n v="28769.21"/>
    <n v="70067.83"/>
    <n v="213"/>
    <n v="50623"/>
    <n v="506230"/>
    <n v="1.38"/>
    <x v="0"/>
    <x v="0"/>
    <x v="0"/>
    <x v="0"/>
    <x v="0"/>
    <x v="0"/>
    <x v="0"/>
    <x v="0"/>
    <x v="0"/>
    <x v="0"/>
  </r>
  <r>
    <x v="1"/>
    <x v="12"/>
    <x v="21"/>
    <x v="72"/>
    <x v="1"/>
    <n v="33322.49"/>
    <n v="30037.15"/>
    <n v="63359.64"/>
    <n v="199"/>
    <n v="29977"/>
    <n v="299770"/>
    <n v="2.11"/>
    <x v="0"/>
    <x v="0"/>
    <x v="0"/>
    <x v="0"/>
    <x v="0"/>
    <x v="0"/>
    <x v="0"/>
    <x v="0"/>
    <x v="0"/>
    <x v="0"/>
  </r>
  <r>
    <x v="1"/>
    <x v="12"/>
    <x v="21"/>
    <x v="73"/>
    <x v="1"/>
    <n v="25347.83"/>
    <n v="26583.23"/>
    <n v="51931.06"/>
    <n v="157"/>
    <n v="27900"/>
    <n v="279000"/>
    <n v="1.86"/>
    <x v="0"/>
    <x v="0"/>
    <x v="0"/>
    <x v="0"/>
    <x v="0"/>
    <x v="0"/>
    <x v="0"/>
    <x v="0"/>
    <x v="0"/>
    <x v="0"/>
  </r>
  <r>
    <x v="1"/>
    <x v="12"/>
    <x v="21"/>
    <x v="137"/>
    <x v="1"/>
    <n v="16949.97"/>
    <n v="19456.75"/>
    <n v="36406.720000000001"/>
    <n v="116"/>
    <e v="#N/A"/>
    <e v="#N/A"/>
    <n v="0"/>
    <x v="0"/>
    <x v="0"/>
    <x v="0"/>
    <x v="0"/>
    <x v="0"/>
    <x v="0"/>
    <x v="0"/>
    <x v="0"/>
    <x v="0"/>
    <x v="0"/>
  </r>
  <r>
    <x v="1"/>
    <x v="12"/>
    <x v="21"/>
    <x v="142"/>
    <x v="1"/>
    <n v="6258.84"/>
    <n v="5908.5"/>
    <n v="12167.34"/>
    <n v="37"/>
    <e v="#N/A"/>
    <e v="#N/A"/>
    <n v="0"/>
    <x v="0"/>
    <x v="0"/>
    <x v="0"/>
    <x v="0"/>
    <x v="0"/>
    <x v="0"/>
    <x v="0"/>
    <x v="0"/>
    <x v="0"/>
    <x v="0"/>
  </r>
  <r>
    <x v="1"/>
    <x v="12"/>
    <x v="22"/>
    <x v="74"/>
    <x v="1"/>
    <n v="5340.12"/>
    <n v="1278.72"/>
    <n v="6618.84"/>
    <n v="20"/>
    <n v="13423"/>
    <n v="134230"/>
    <n v="0.49"/>
    <x v="0"/>
    <x v="0"/>
    <x v="0"/>
    <x v="0"/>
    <x v="0"/>
    <x v="0"/>
    <x v="0"/>
    <x v="0"/>
    <x v="0"/>
    <x v="0"/>
  </r>
  <r>
    <x v="1"/>
    <x v="12"/>
    <x v="22"/>
    <x v="75"/>
    <x v="1"/>
    <n v="3372.51"/>
    <n v="2628.82"/>
    <n v="6001.33"/>
    <n v="19"/>
    <n v="14477"/>
    <n v="144770"/>
    <n v="0.41"/>
    <x v="0"/>
    <x v="0"/>
    <x v="0"/>
    <x v="0"/>
    <x v="0"/>
    <x v="0"/>
    <x v="0"/>
    <x v="0"/>
    <x v="0"/>
    <x v="0"/>
  </r>
  <r>
    <x v="1"/>
    <x v="12"/>
    <x v="22"/>
    <x v="121"/>
    <x v="1"/>
    <n v="3882.54"/>
    <n v="2098.44"/>
    <n v="5980.98"/>
    <n v="19"/>
    <e v="#N/A"/>
    <e v="#N/A"/>
    <n v="0"/>
    <x v="0"/>
    <x v="0"/>
    <x v="0"/>
    <x v="0"/>
    <x v="0"/>
    <x v="0"/>
    <x v="0"/>
    <x v="0"/>
    <x v="0"/>
    <x v="0"/>
  </r>
  <r>
    <x v="1"/>
    <x v="12"/>
    <x v="24"/>
    <x v="78"/>
    <x v="1"/>
    <n v="231.79"/>
    <n v="296.01"/>
    <n v="527.79999999999995"/>
    <n v="3"/>
    <n v="20677"/>
    <n v="144739"/>
    <n v="0.03"/>
    <x v="0"/>
    <x v="0"/>
    <x v="0"/>
    <x v="0"/>
    <x v="0"/>
    <x v="0"/>
    <x v="0"/>
    <x v="0"/>
    <x v="0"/>
    <x v="0"/>
  </r>
  <r>
    <x v="1"/>
    <x v="12"/>
    <x v="24"/>
    <x v="79"/>
    <x v="1"/>
    <n v="0"/>
    <n v="0"/>
    <n v="0"/>
    <n v="0"/>
    <n v="20150"/>
    <n v="141050"/>
    <n v="0"/>
    <x v="0"/>
    <x v="0"/>
    <x v="0"/>
    <x v="0"/>
    <x v="0"/>
    <x v="0"/>
    <x v="0"/>
    <x v="0"/>
    <x v="0"/>
    <x v="0"/>
  </r>
  <r>
    <x v="1"/>
    <x v="12"/>
    <x v="24"/>
    <x v="82"/>
    <x v="1"/>
    <n v="909.08"/>
    <n v="455.12"/>
    <n v="1364.2"/>
    <n v="6"/>
    <n v="18600"/>
    <n v="130200"/>
    <n v="7.0000000000000007E-2"/>
    <x v="0"/>
    <x v="0"/>
    <x v="0"/>
    <x v="0"/>
    <x v="0"/>
    <x v="0"/>
    <x v="0"/>
    <x v="0"/>
    <x v="0"/>
    <x v="0"/>
  </r>
  <r>
    <x v="1"/>
    <x v="12"/>
    <x v="24"/>
    <x v="10"/>
    <x v="1"/>
    <n v="0"/>
    <n v="0"/>
    <n v="0"/>
    <n v="0"/>
    <n v="44423"/>
    <n v="310961"/>
    <n v="0"/>
    <x v="0"/>
    <x v="0"/>
    <x v="0"/>
    <x v="0"/>
    <x v="0"/>
    <x v="0"/>
    <x v="0"/>
    <x v="0"/>
    <x v="0"/>
    <x v="0"/>
  </r>
  <r>
    <x v="1"/>
    <x v="12"/>
    <x v="24"/>
    <x v="184"/>
    <x v="1"/>
    <n v="360"/>
    <n v="260"/>
    <n v="620"/>
    <n v="5"/>
    <e v="#N/A"/>
    <e v="#N/A"/>
    <n v="0"/>
    <x v="0"/>
    <x v="0"/>
    <x v="0"/>
    <x v="0"/>
    <x v="0"/>
    <x v="0"/>
    <x v="0"/>
    <x v="0"/>
    <x v="0"/>
    <x v="0"/>
  </r>
  <r>
    <x v="1"/>
    <x v="12"/>
    <x v="24"/>
    <x v="131"/>
    <x v="1"/>
    <n v="598.5"/>
    <n v="0"/>
    <n v="598.5"/>
    <n v="3"/>
    <e v="#N/A"/>
    <e v="#N/A"/>
    <n v="0"/>
    <x v="0"/>
    <x v="0"/>
    <x v="0"/>
    <x v="0"/>
    <x v="0"/>
    <x v="0"/>
    <x v="0"/>
    <x v="0"/>
    <x v="0"/>
    <x v="0"/>
  </r>
  <r>
    <x v="1"/>
    <x v="12"/>
    <x v="24"/>
    <x v="86"/>
    <x v="1"/>
    <n v="19.739999999999998"/>
    <n v="613.1"/>
    <n v="632.84"/>
    <n v="6"/>
    <n v="15500"/>
    <n v="108500"/>
    <n v="0.04"/>
    <x v="0"/>
    <x v="0"/>
    <x v="0"/>
    <x v="0"/>
    <x v="0"/>
    <x v="0"/>
    <x v="0"/>
    <x v="0"/>
    <x v="0"/>
    <x v="0"/>
  </r>
  <r>
    <x v="1"/>
    <x v="12"/>
    <x v="24"/>
    <x v="165"/>
    <x v="1"/>
    <n v="90"/>
    <n v="0"/>
    <n v="90"/>
    <n v="1"/>
    <e v="#N/A"/>
    <e v="#N/A"/>
    <n v="0"/>
    <x v="0"/>
    <x v="0"/>
    <x v="0"/>
    <x v="0"/>
    <x v="0"/>
    <x v="0"/>
    <x v="0"/>
    <x v="0"/>
    <x v="0"/>
    <x v="0"/>
  </r>
  <r>
    <x v="1"/>
    <x v="12"/>
    <x v="24"/>
    <x v="185"/>
    <x v="1"/>
    <n v="869.4"/>
    <n v="510"/>
    <n v="1379.4"/>
    <n v="3"/>
    <e v="#N/A"/>
    <e v="#N/A"/>
    <n v="0"/>
    <x v="0"/>
    <x v="0"/>
    <x v="0"/>
    <x v="0"/>
    <x v="0"/>
    <x v="0"/>
    <x v="0"/>
    <x v="0"/>
    <x v="0"/>
    <x v="0"/>
  </r>
  <r>
    <x v="1"/>
    <x v="12"/>
    <x v="24"/>
    <x v="189"/>
    <x v="1"/>
    <n v="92.02"/>
    <n v="448.68"/>
    <n v="540.70000000000005"/>
    <n v="3"/>
    <e v="#N/A"/>
    <e v="#N/A"/>
    <n v="0"/>
    <x v="0"/>
    <x v="0"/>
    <x v="0"/>
    <x v="0"/>
    <x v="0"/>
    <x v="0"/>
    <x v="0"/>
    <x v="0"/>
    <x v="0"/>
    <x v="0"/>
  </r>
  <r>
    <x v="1"/>
    <x v="12"/>
    <x v="26"/>
    <x v="87"/>
    <x v="1"/>
    <n v="0"/>
    <n v="0"/>
    <n v="0"/>
    <n v="0"/>
    <n v="4650"/>
    <n v="32550"/>
    <n v="0"/>
    <x v="0"/>
    <x v="0"/>
    <x v="0"/>
    <x v="0"/>
    <x v="0"/>
    <x v="0"/>
    <x v="0"/>
    <x v="0"/>
    <x v="0"/>
    <x v="0"/>
  </r>
  <r>
    <x v="1"/>
    <x v="12"/>
    <x v="26"/>
    <x v="88"/>
    <x v="1"/>
    <n v="0"/>
    <n v="0"/>
    <n v="0"/>
    <n v="0"/>
    <n v="4650"/>
    <n v="32550"/>
    <n v="0"/>
    <x v="0"/>
    <x v="0"/>
    <x v="0"/>
    <x v="0"/>
    <x v="0"/>
    <x v="0"/>
    <x v="0"/>
    <x v="0"/>
    <x v="0"/>
    <x v="0"/>
  </r>
  <r>
    <x v="1"/>
    <x v="12"/>
    <x v="27"/>
    <x v="89"/>
    <x v="1"/>
    <n v="0"/>
    <n v="0"/>
    <n v="0"/>
    <n v="0"/>
    <n v="6727"/>
    <n v="47089"/>
    <n v="0"/>
    <x v="0"/>
    <x v="0"/>
    <x v="0"/>
    <x v="0"/>
    <x v="0"/>
    <x v="0"/>
    <x v="0"/>
    <x v="0"/>
    <x v="0"/>
    <x v="0"/>
  </r>
  <r>
    <x v="1"/>
    <x v="12"/>
    <x v="27"/>
    <x v="90"/>
    <x v="1"/>
    <n v="0"/>
    <n v="0"/>
    <n v="0"/>
    <n v="0"/>
    <n v="6727"/>
    <n v="47089"/>
    <n v="0"/>
    <x v="0"/>
    <x v="0"/>
    <x v="0"/>
    <x v="0"/>
    <x v="0"/>
    <x v="0"/>
    <x v="0"/>
    <x v="0"/>
    <x v="0"/>
    <x v="0"/>
  </r>
  <r>
    <x v="1"/>
    <x v="12"/>
    <x v="27"/>
    <x v="91"/>
    <x v="1"/>
    <n v="0"/>
    <n v="0"/>
    <n v="0"/>
    <n v="0"/>
    <n v="6727"/>
    <n v="47089"/>
    <n v="0"/>
    <x v="0"/>
    <x v="0"/>
    <x v="0"/>
    <x v="0"/>
    <x v="0"/>
    <x v="0"/>
    <x v="0"/>
    <x v="0"/>
    <x v="0"/>
    <x v="0"/>
  </r>
  <r>
    <x v="1"/>
    <x v="12"/>
    <x v="28"/>
    <x v="92"/>
    <x v="1"/>
    <n v="180"/>
    <n v="0"/>
    <n v="180"/>
    <n v="2"/>
    <n v="0"/>
    <n v="0"/>
    <n v="0"/>
    <x v="0"/>
    <x v="0"/>
    <x v="0"/>
    <x v="0"/>
    <x v="0"/>
    <x v="0"/>
    <x v="0"/>
    <x v="0"/>
    <x v="0"/>
    <x v="0"/>
  </r>
  <r>
    <x v="1"/>
    <x v="12"/>
    <x v="29"/>
    <x v="93"/>
    <x v="1"/>
    <n v="11496.15"/>
    <n v="14130.22"/>
    <n v="25626.37"/>
    <n v="141"/>
    <n v="0"/>
    <n v="0"/>
    <n v="0"/>
    <x v="0"/>
    <x v="0"/>
    <x v="0"/>
    <x v="0"/>
    <x v="0"/>
    <x v="0"/>
    <x v="0"/>
    <x v="0"/>
    <x v="0"/>
    <x v="0"/>
  </r>
  <r>
    <x v="1"/>
    <x v="12"/>
    <x v="29"/>
    <x v="94"/>
    <x v="1"/>
    <n v="12003.93"/>
    <n v="12243.67"/>
    <n v="24247.599999999999"/>
    <n v="120"/>
    <n v="0"/>
    <n v="0"/>
    <n v="0"/>
    <x v="0"/>
    <x v="0"/>
    <x v="0"/>
    <x v="0"/>
    <x v="0"/>
    <x v="0"/>
    <x v="0"/>
    <x v="0"/>
    <x v="0"/>
    <x v="0"/>
  </r>
  <r>
    <x v="1"/>
    <x v="12"/>
    <x v="29"/>
    <x v="95"/>
    <x v="1"/>
    <n v="6309.56"/>
    <n v="10441.86"/>
    <n v="16751.420000000002"/>
    <n v="93"/>
    <n v="0"/>
    <n v="0"/>
    <n v="0"/>
    <x v="0"/>
    <x v="0"/>
    <x v="0"/>
    <x v="0"/>
    <x v="0"/>
    <x v="0"/>
    <x v="0"/>
    <x v="0"/>
    <x v="0"/>
    <x v="0"/>
  </r>
  <r>
    <x v="1"/>
    <x v="12"/>
    <x v="29"/>
    <x v="124"/>
    <x v="1"/>
    <n v="32589.03"/>
    <n v="68333.69"/>
    <n v="100922.72"/>
    <n v="300"/>
    <e v="#N/A"/>
    <e v="#N/A"/>
    <n v="0"/>
    <x v="0"/>
    <x v="0"/>
    <x v="0"/>
    <x v="0"/>
    <x v="0"/>
    <x v="0"/>
    <x v="0"/>
    <x v="0"/>
    <x v="0"/>
    <x v="0"/>
  </r>
  <r>
    <x v="1"/>
    <x v="12"/>
    <x v="29"/>
    <x v="96"/>
    <x v="1"/>
    <n v="33375.58"/>
    <n v="60926.33"/>
    <n v="94301.91"/>
    <n v="175"/>
    <n v="0"/>
    <n v="0"/>
    <n v="0"/>
    <x v="0"/>
    <x v="0"/>
    <x v="0"/>
    <x v="0"/>
    <x v="0"/>
    <x v="0"/>
    <x v="0"/>
    <x v="0"/>
    <x v="0"/>
    <x v="0"/>
  </r>
  <r>
    <x v="1"/>
    <x v="12"/>
    <x v="29"/>
    <x v="97"/>
    <x v="1"/>
    <n v="15626.66"/>
    <n v="60461.61"/>
    <n v="76088.27"/>
    <n v="288"/>
    <n v="17577"/>
    <n v="175770"/>
    <n v="4.33"/>
    <x v="0"/>
    <x v="0"/>
    <x v="0"/>
    <x v="0"/>
    <x v="0"/>
    <x v="0"/>
    <x v="0"/>
    <x v="0"/>
    <x v="0"/>
    <x v="0"/>
  </r>
  <r>
    <x v="1"/>
    <x v="12"/>
    <x v="30"/>
    <x v="99"/>
    <x v="1"/>
    <n v="0"/>
    <n v="0"/>
    <n v="0"/>
    <n v="0"/>
    <n v="16027"/>
    <n v="112189"/>
    <n v="0"/>
    <x v="0"/>
    <x v="0"/>
    <x v="0"/>
    <x v="0"/>
    <x v="0"/>
    <x v="0"/>
    <x v="0"/>
    <x v="0"/>
    <x v="0"/>
    <x v="0"/>
  </r>
  <r>
    <x v="1"/>
    <x v="12"/>
    <x v="30"/>
    <x v="100"/>
    <x v="1"/>
    <n v="0"/>
    <n v="0"/>
    <n v="0"/>
    <n v="0"/>
    <n v="14477"/>
    <n v="101339"/>
    <n v="0"/>
    <x v="0"/>
    <x v="0"/>
    <x v="0"/>
    <x v="0"/>
    <x v="0"/>
    <x v="0"/>
    <x v="0"/>
    <x v="0"/>
    <x v="0"/>
    <x v="0"/>
  </r>
  <r>
    <x v="1"/>
    <x v="12"/>
    <x v="30"/>
    <x v="101"/>
    <x v="1"/>
    <n v="0"/>
    <n v="0"/>
    <n v="0"/>
    <n v="0"/>
    <n v="10323"/>
    <n v="72261"/>
    <n v="0"/>
    <x v="0"/>
    <x v="0"/>
    <x v="0"/>
    <x v="0"/>
    <x v="0"/>
    <x v="0"/>
    <x v="0"/>
    <x v="0"/>
    <x v="0"/>
    <x v="0"/>
  </r>
  <r>
    <x v="1"/>
    <x v="12"/>
    <x v="30"/>
    <x v="102"/>
    <x v="1"/>
    <n v="0"/>
    <n v="0"/>
    <n v="0"/>
    <n v="0"/>
    <n v="0"/>
    <n v="0"/>
    <n v="0"/>
    <x v="0"/>
    <x v="0"/>
    <x v="0"/>
    <x v="0"/>
    <x v="0"/>
    <x v="0"/>
    <x v="0"/>
    <x v="0"/>
    <x v="0"/>
    <x v="0"/>
  </r>
  <r>
    <x v="1"/>
    <x v="12"/>
    <x v="30"/>
    <x v="103"/>
    <x v="1"/>
    <n v="0"/>
    <n v="0"/>
    <n v="0"/>
    <n v="0"/>
    <n v="0"/>
    <n v="0"/>
    <n v="0"/>
    <x v="0"/>
    <x v="0"/>
    <x v="0"/>
    <x v="0"/>
    <x v="0"/>
    <x v="0"/>
    <x v="0"/>
    <x v="0"/>
    <x v="0"/>
    <x v="0"/>
  </r>
  <r>
    <x v="1"/>
    <x v="12"/>
    <x v="30"/>
    <x v="106"/>
    <x v="1"/>
    <n v="0"/>
    <n v="0"/>
    <n v="0"/>
    <n v="0"/>
    <n v="17050"/>
    <n v="119350"/>
    <n v="0"/>
    <x v="0"/>
    <x v="0"/>
    <x v="0"/>
    <x v="0"/>
    <x v="0"/>
    <x v="0"/>
    <x v="0"/>
    <x v="0"/>
    <x v="0"/>
    <x v="0"/>
  </r>
  <r>
    <x v="1"/>
    <x v="12"/>
    <x v="30"/>
    <x v="171"/>
    <x v="1"/>
    <n v="0"/>
    <n v="0"/>
    <n v="0"/>
    <n v="0"/>
    <e v="#N/A"/>
    <e v="#N/A"/>
    <n v="0"/>
    <x v="0"/>
    <x v="0"/>
    <x v="0"/>
    <x v="0"/>
    <x v="0"/>
    <x v="0"/>
    <x v="0"/>
    <x v="0"/>
    <x v="0"/>
    <x v="0"/>
  </r>
  <r>
    <x v="1"/>
    <x v="12"/>
    <x v="31"/>
    <x v="107"/>
    <x v="1"/>
    <n v="9630.24"/>
    <n v="6924.19"/>
    <n v="16554.43"/>
    <n v="43"/>
    <n v="0"/>
    <n v="0"/>
    <n v="0"/>
    <x v="0"/>
    <x v="0"/>
    <x v="0"/>
    <x v="0"/>
    <x v="0"/>
    <x v="0"/>
    <x v="0"/>
    <x v="0"/>
    <x v="0"/>
    <x v="0"/>
  </r>
  <r>
    <x v="1"/>
    <x v="12"/>
    <x v="31"/>
    <x v="108"/>
    <x v="1"/>
    <n v="1276.81"/>
    <n v="2407.9499999999998"/>
    <n v="3684.7599999999998"/>
    <n v="7"/>
    <n v="0"/>
    <n v="0"/>
    <n v="0"/>
    <x v="0"/>
    <x v="0"/>
    <x v="0"/>
    <x v="0"/>
    <x v="0"/>
    <x v="0"/>
    <x v="0"/>
    <x v="0"/>
    <x v="0"/>
    <x v="0"/>
  </r>
  <r>
    <x v="1"/>
    <x v="12"/>
    <x v="31"/>
    <x v="109"/>
    <x v="1"/>
    <n v="3235.49"/>
    <n v="18623.689999999999"/>
    <n v="21859.18"/>
    <n v="34"/>
    <n v="0"/>
    <n v="0"/>
    <n v="0"/>
    <x v="0"/>
    <x v="0"/>
    <x v="0"/>
    <x v="0"/>
    <x v="0"/>
    <x v="0"/>
    <x v="0"/>
    <x v="0"/>
    <x v="0"/>
    <x v="0"/>
  </r>
  <r>
    <x v="1"/>
    <x v="12"/>
    <x v="31"/>
    <x v="110"/>
    <x v="1"/>
    <n v="17539.38"/>
    <n v="18690.990000000002"/>
    <n v="36230.370000000003"/>
    <n v="63"/>
    <n v="0"/>
    <n v="0"/>
    <n v="0"/>
    <x v="0"/>
    <x v="0"/>
    <x v="0"/>
    <x v="0"/>
    <x v="0"/>
    <x v="0"/>
    <x v="0"/>
    <x v="0"/>
    <x v="0"/>
    <x v="0"/>
  </r>
  <r>
    <x v="1"/>
    <x v="12"/>
    <x v="31"/>
    <x v="111"/>
    <x v="1"/>
    <n v="2161.85"/>
    <n v="3312.4"/>
    <n v="5474.25"/>
    <n v="15"/>
    <n v="0"/>
    <n v="0"/>
    <n v="0"/>
    <x v="0"/>
    <x v="0"/>
    <x v="0"/>
    <x v="0"/>
    <x v="0"/>
    <x v="0"/>
    <x v="0"/>
    <x v="0"/>
    <x v="0"/>
    <x v="0"/>
  </r>
  <r>
    <x v="1"/>
    <x v="12"/>
    <x v="31"/>
    <x v="128"/>
    <x v="1"/>
    <n v="0"/>
    <n v="0"/>
    <n v="0"/>
    <n v="0"/>
    <e v="#N/A"/>
    <e v="#N/A"/>
    <n v="0"/>
    <x v="0"/>
    <x v="0"/>
    <x v="0"/>
    <x v="0"/>
    <x v="0"/>
    <x v="0"/>
    <x v="0"/>
    <x v="0"/>
    <x v="0"/>
    <x v="0"/>
  </r>
  <r>
    <x v="1"/>
    <x v="12"/>
    <x v="31"/>
    <x v="112"/>
    <x v="1"/>
    <n v="1902.38"/>
    <n v="10957.04"/>
    <n v="12859.420000000002"/>
    <n v="19"/>
    <n v="13950"/>
    <n v="139500"/>
    <n v="0.92"/>
    <x v="0"/>
    <x v="0"/>
    <x v="0"/>
    <x v="0"/>
    <x v="0"/>
    <x v="0"/>
    <x v="0"/>
    <x v="0"/>
    <x v="0"/>
    <x v="0"/>
  </r>
  <r>
    <x v="1"/>
    <x v="12"/>
    <x v="32"/>
    <x v="114"/>
    <x v="1"/>
    <n v="0"/>
    <n v="0"/>
    <n v="0"/>
    <n v="0"/>
    <n v="31000"/>
    <n v="217000"/>
    <n v="0"/>
    <x v="0"/>
    <x v="0"/>
    <x v="0"/>
    <x v="0"/>
    <x v="0"/>
    <x v="0"/>
    <x v="0"/>
    <x v="0"/>
    <x v="0"/>
    <x v="0"/>
  </r>
  <r>
    <x v="1"/>
    <x v="12"/>
    <x v="32"/>
    <x v="115"/>
    <x v="1"/>
    <n v="0"/>
    <n v="0"/>
    <n v="0"/>
    <n v="0"/>
    <n v="0"/>
    <n v="0"/>
    <n v="0"/>
    <x v="0"/>
    <x v="0"/>
    <x v="0"/>
    <x v="0"/>
    <x v="0"/>
    <x v="0"/>
    <x v="0"/>
    <x v="0"/>
    <x v="0"/>
    <x v="0"/>
  </r>
  <r>
    <x v="1"/>
    <x v="12"/>
    <x v="32"/>
    <x v="116"/>
    <x v="1"/>
    <n v="0"/>
    <n v="0"/>
    <n v="0"/>
    <n v="0"/>
    <n v="0"/>
    <n v="0"/>
    <n v="0"/>
    <x v="0"/>
    <x v="0"/>
    <x v="0"/>
    <x v="0"/>
    <x v="0"/>
    <x v="0"/>
    <x v="0"/>
    <x v="0"/>
    <x v="0"/>
    <x v="0"/>
  </r>
  <r>
    <x v="1"/>
    <x v="12"/>
    <x v="32"/>
    <x v="192"/>
    <x v="1"/>
    <n v="0"/>
    <n v="0"/>
    <n v="0"/>
    <n v="0"/>
    <e v="#N/A"/>
    <e v="#N/A"/>
    <n v="0"/>
    <x v="0"/>
    <x v="0"/>
    <x v="0"/>
    <x v="0"/>
    <x v="0"/>
    <x v="0"/>
    <x v="0"/>
    <x v="0"/>
    <x v="0"/>
    <x v="0"/>
  </r>
  <r>
    <x v="1"/>
    <x v="12"/>
    <x v="33"/>
    <x v="117"/>
    <x v="1"/>
    <n v="0"/>
    <n v="0"/>
    <n v="0"/>
    <n v="0"/>
    <n v="0"/>
    <n v="0"/>
    <n v="0"/>
    <x v="0"/>
    <x v="0"/>
    <x v="0"/>
    <x v="0"/>
    <x v="0"/>
    <x v="0"/>
    <x v="0"/>
    <x v="0"/>
    <x v="0"/>
    <x v="0"/>
  </r>
  <r>
    <x v="1"/>
    <x v="12"/>
    <x v="33"/>
    <x v="118"/>
    <x v="1"/>
    <n v="325.8"/>
    <n v="0"/>
    <n v="325.8"/>
    <n v="1"/>
    <n v="0"/>
    <n v="0"/>
    <n v="0"/>
    <x v="0"/>
    <x v="0"/>
    <x v="0"/>
    <x v="0"/>
    <x v="0"/>
    <x v="0"/>
    <x v="0"/>
    <x v="0"/>
    <x v="0"/>
    <x v="0"/>
  </r>
  <r>
    <x v="1"/>
    <x v="12"/>
    <x v="33"/>
    <x v="143"/>
    <x v="1"/>
    <n v="0"/>
    <n v="0"/>
    <n v="0"/>
    <n v="0"/>
    <e v="#N/A"/>
    <e v="#N/A"/>
    <n v="0"/>
    <x v="0"/>
    <x v="0"/>
    <x v="0"/>
    <x v="0"/>
    <x v="0"/>
    <x v="0"/>
    <x v="0"/>
    <x v="0"/>
    <x v="0"/>
    <x v="0"/>
  </r>
  <r>
    <x v="1"/>
    <x v="12"/>
    <x v="0"/>
    <x v="0"/>
    <x v="2"/>
    <n v="892.86"/>
    <n v="1316.74"/>
    <n v="2209.6"/>
    <n v="21"/>
    <n v="24475"/>
    <n v="171325"/>
    <n v="0.09"/>
    <x v="0"/>
    <x v="0"/>
    <x v="0"/>
    <x v="0"/>
    <x v="0"/>
    <x v="0"/>
    <x v="0"/>
    <x v="0"/>
    <x v="0"/>
    <x v="0"/>
  </r>
  <r>
    <x v="1"/>
    <x v="12"/>
    <x v="0"/>
    <x v="1"/>
    <x v="2"/>
    <n v="6244.57"/>
    <n v="12094.64"/>
    <n v="18339.21"/>
    <n v="171"/>
    <n v="24383"/>
    <n v="170681"/>
    <n v="0.75"/>
    <x v="0"/>
    <x v="0"/>
    <x v="0"/>
    <x v="0"/>
    <x v="0"/>
    <x v="0"/>
    <x v="0"/>
    <x v="0"/>
    <x v="0"/>
    <x v="0"/>
  </r>
  <r>
    <x v="1"/>
    <x v="12"/>
    <x v="0"/>
    <x v="4"/>
    <x v="2"/>
    <n v="15504.53"/>
    <n v="19128.560000000001"/>
    <n v="34633.090000000004"/>
    <n v="275"/>
    <n v="8437"/>
    <n v="59059"/>
    <n v="4.0999999999999996"/>
    <x v="0"/>
    <x v="0"/>
    <x v="0"/>
    <x v="0"/>
    <x v="0"/>
    <x v="0"/>
    <x v="0"/>
    <x v="0"/>
    <x v="0"/>
    <x v="0"/>
  </r>
  <r>
    <x v="1"/>
    <x v="12"/>
    <x v="0"/>
    <x v="7"/>
    <x v="2"/>
    <n v="14022.18"/>
    <n v="13880.82"/>
    <n v="27903"/>
    <n v="216"/>
    <n v="5821"/>
    <n v="40747"/>
    <n v="4.79"/>
    <x v="0"/>
    <x v="0"/>
    <x v="0"/>
    <x v="0"/>
    <x v="0"/>
    <x v="0"/>
    <x v="0"/>
    <x v="0"/>
    <x v="0"/>
    <x v="0"/>
  </r>
  <r>
    <x v="1"/>
    <x v="12"/>
    <x v="0"/>
    <x v="8"/>
    <x v="2"/>
    <n v="44687.519999999997"/>
    <n v="27201.11"/>
    <n v="71888.63"/>
    <n v="587"/>
    <n v="0"/>
    <n v="0"/>
    <n v="0"/>
    <x v="0"/>
    <x v="0"/>
    <x v="0"/>
    <x v="0"/>
    <x v="0"/>
    <x v="0"/>
    <x v="0"/>
    <x v="0"/>
    <x v="0"/>
    <x v="0"/>
  </r>
  <r>
    <x v="1"/>
    <x v="12"/>
    <x v="0"/>
    <x v="119"/>
    <x v="2"/>
    <n v="1765.57"/>
    <n v="10436.26"/>
    <n v="12201.83"/>
    <n v="112"/>
    <e v="#N/A"/>
    <e v="#N/A"/>
    <n v="0"/>
    <x v="0"/>
    <x v="0"/>
    <x v="0"/>
    <x v="0"/>
    <x v="0"/>
    <x v="0"/>
    <x v="0"/>
    <x v="0"/>
    <x v="0"/>
    <x v="0"/>
  </r>
  <r>
    <x v="1"/>
    <x v="12"/>
    <x v="0"/>
    <x v="134"/>
    <x v="2"/>
    <n v="21366.48"/>
    <n v="16748.05"/>
    <n v="38114.53"/>
    <n v="311"/>
    <e v="#N/A"/>
    <e v="#N/A"/>
    <n v="0"/>
    <x v="0"/>
    <x v="0"/>
    <x v="0"/>
    <x v="0"/>
    <x v="0"/>
    <x v="0"/>
    <x v="0"/>
    <x v="0"/>
    <x v="0"/>
    <x v="0"/>
  </r>
  <r>
    <x v="1"/>
    <x v="12"/>
    <x v="0"/>
    <x v="135"/>
    <x v="2"/>
    <n v="2766.05"/>
    <n v="1590.32"/>
    <n v="4356.37"/>
    <n v="37"/>
    <e v="#N/A"/>
    <e v="#N/A"/>
    <n v="0"/>
    <x v="0"/>
    <x v="0"/>
    <x v="0"/>
    <x v="0"/>
    <x v="0"/>
    <x v="0"/>
    <x v="0"/>
    <x v="0"/>
    <x v="0"/>
    <x v="0"/>
  </r>
  <r>
    <x v="1"/>
    <x v="12"/>
    <x v="0"/>
    <x v="144"/>
    <x v="2"/>
    <n v="24489.53"/>
    <n v="21475.63"/>
    <n v="45965.16"/>
    <n v="376"/>
    <e v="#N/A"/>
    <e v="#N/A"/>
    <n v="0"/>
    <x v="0"/>
    <x v="0"/>
    <x v="0"/>
    <x v="0"/>
    <x v="0"/>
    <x v="0"/>
    <x v="0"/>
    <x v="0"/>
    <x v="0"/>
    <x v="0"/>
  </r>
  <r>
    <x v="1"/>
    <x v="12"/>
    <x v="0"/>
    <x v="173"/>
    <x v="2"/>
    <n v="31292.05"/>
    <n v="23201.95"/>
    <n v="54494"/>
    <n v="445"/>
    <e v="#N/A"/>
    <e v="#N/A"/>
    <n v="0"/>
    <x v="0"/>
    <x v="0"/>
    <x v="0"/>
    <x v="0"/>
    <x v="0"/>
    <x v="0"/>
    <x v="0"/>
    <x v="0"/>
    <x v="0"/>
    <x v="0"/>
  </r>
  <r>
    <x v="1"/>
    <x v="12"/>
    <x v="0"/>
    <x v="189"/>
    <x v="2"/>
    <n v="0"/>
    <n v="0"/>
    <n v="0"/>
    <n v="0"/>
    <e v="#N/A"/>
    <e v="#N/A"/>
    <n v="0"/>
    <x v="0"/>
    <x v="0"/>
    <x v="0"/>
    <x v="0"/>
    <x v="0"/>
    <x v="0"/>
    <x v="0"/>
    <x v="0"/>
    <x v="0"/>
    <x v="0"/>
  </r>
  <r>
    <x v="1"/>
    <x v="12"/>
    <x v="0"/>
    <x v="190"/>
    <x v="2"/>
    <n v="0"/>
    <n v="0"/>
    <n v="0"/>
    <n v="0"/>
    <e v="#N/A"/>
    <e v="#N/A"/>
    <n v="0"/>
    <x v="0"/>
    <x v="0"/>
    <x v="0"/>
    <x v="0"/>
    <x v="0"/>
    <x v="0"/>
    <x v="0"/>
    <x v="0"/>
    <x v="0"/>
    <x v="0"/>
  </r>
  <r>
    <x v="1"/>
    <x v="12"/>
    <x v="0"/>
    <x v="179"/>
    <x v="2"/>
    <n v="25635.119999999999"/>
    <n v="27385.25"/>
    <n v="53020.369999999995"/>
    <n v="483"/>
    <e v="#N/A"/>
    <e v="#N/A"/>
    <n v="0"/>
    <x v="0"/>
    <x v="0"/>
    <x v="0"/>
    <x v="0"/>
    <x v="0"/>
    <x v="0"/>
    <x v="0"/>
    <x v="0"/>
    <x v="0"/>
    <x v="0"/>
  </r>
  <r>
    <x v="1"/>
    <x v="12"/>
    <x v="1"/>
    <x v="9"/>
    <x v="2"/>
    <n v="23922.84"/>
    <n v="17194.2"/>
    <n v="41117.040000000001"/>
    <n v="281"/>
    <n v="0"/>
    <n v="0"/>
    <n v="0"/>
    <x v="0"/>
    <x v="0"/>
    <x v="0"/>
    <x v="0"/>
    <x v="0"/>
    <x v="0"/>
    <x v="0"/>
    <x v="0"/>
    <x v="0"/>
    <x v="0"/>
  </r>
  <r>
    <x v="1"/>
    <x v="12"/>
    <x v="1"/>
    <x v="10"/>
    <x v="2"/>
    <n v="4553.38"/>
    <n v="13947.07"/>
    <n v="18500.45"/>
    <n v="156"/>
    <n v="44423"/>
    <n v="310961"/>
    <n v="0.42"/>
    <x v="0"/>
    <x v="0"/>
    <x v="0"/>
    <x v="0"/>
    <x v="0"/>
    <x v="0"/>
    <x v="0"/>
    <x v="0"/>
    <x v="0"/>
    <x v="0"/>
  </r>
  <r>
    <x v="1"/>
    <x v="12"/>
    <x v="1"/>
    <x v="78"/>
    <x v="2"/>
    <n v="154.80000000000001"/>
    <n v="0"/>
    <n v="154.80000000000001"/>
    <n v="2"/>
    <n v="20677"/>
    <n v="144739"/>
    <n v="0.01"/>
    <x v="0"/>
    <x v="0"/>
    <x v="0"/>
    <x v="0"/>
    <x v="0"/>
    <x v="0"/>
    <x v="0"/>
    <x v="0"/>
    <x v="0"/>
    <x v="0"/>
  </r>
  <r>
    <x v="1"/>
    <x v="12"/>
    <x v="1"/>
    <x v="11"/>
    <x v="2"/>
    <n v="0"/>
    <n v="274.3"/>
    <n v="274.3"/>
    <n v="2"/>
    <n v="31000"/>
    <n v="217000"/>
    <n v="0.01"/>
    <x v="0"/>
    <x v="0"/>
    <x v="0"/>
    <x v="0"/>
    <x v="0"/>
    <x v="0"/>
    <x v="0"/>
    <x v="0"/>
    <x v="0"/>
    <x v="0"/>
  </r>
  <r>
    <x v="1"/>
    <x v="12"/>
    <x v="1"/>
    <x v="12"/>
    <x v="2"/>
    <n v="14770.89"/>
    <n v="16718.46"/>
    <n v="31489.35"/>
    <n v="142"/>
    <n v="0"/>
    <n v="0"/>
    <n v="0"/>
    <x v="0"/>
    <x v="0"/>
    <x v="0"/>
    <x v="0"/>
    <x v="0"/>
    <x v="0"/>
    <x v="0"/>
    <x v="0"/>
    <x v="0"/>
    <x v="0"/>
  </r>
  <r>
    <x v="1"/>
    <x v="12"/>
    <x v="1"/>
    <x v="13"/>
    <x v="2"/>
    <n v="0"/>
    <n v="0"/>
    <n v="0"/>
    <n v="0"/>
    <n v="0"/>
    <n v="0"/>
    <n v="0"/>
    <x v="0"/>
    <x v="0"/>
    <x v="0"/>
    <x v="0"/>
    <x v="0"/>
    <x v="0"/>
    <x v="0"/>
    <x v="0"/>
    <x v="0"/>
    <x v="0"/>
  </r>
  <r>
    <x v="1"/>
    <x v="12"/>
    <x v="1"/>
    <x v="122"/>
    <x v="2"/>
    <n v="222.3"/>
    <n v="0"/>
    <n v="222.3"/>
    <n v="1"/>
    <e v="#N/A"/>
    <e v="#N/A"/>
    <n v="0"/>
    <x v="0"/>
    <x v="0"/>
    <x v="0"/>
    <x v="0"/>
    <x v="0"/>
    <x v="0"/>
    <x v="0"/>
    <x v="0"/>
    <x v="0"/>
    <x v="0"/>
  </r>
  <r>
    <x v="1"/>
    <x v="12"/>
    <x v="1"/>
    <x v="14"/>
    <x v="2"/>
    <n v="8575.1200000000008"/>
    <n v="6409.22"/>
    <n v="14984.34"/>
    <n v="149"/>
    <n v="29977"/>
    <n v="209839"/>
    <n v="0.5"/>
    <x v="0"/>
    <x v="0"/>
    <x v="0"/>
    <x v="0"/>
    <x v="0"/>
    <x v="0"/>
    <x v="0"/>
    <x v="0"/>
    <x v="0"/>
    <x v="0"/>
  </r>
  <r>
    <x v="1"/>
    <x v="12"/>
    <x v="1"/>
    <x v="15"/>
    <x v="2"/>
    <n v="971.25"/>
    <n v="2271.35"/>
    <n v="3242.6"/>
    <n v="29"/>
    <n v="0"/>
    <n v="0"/>
    <n v="0"/>
    <x v="0"/>
    <x v="0"/>
    <x v="0"/>
    <x v="0"/>
    <x v="0"/>
    <x v="0"/>
    <x v="0"/>
    <x v="0"/>
    <x v="0"/>
    <x v="0"/>
  </r>
  <r>
    <x v="1"/>
    <x v="12"/>
    <x v="1"/>
    <x v="146"/>
    <x v="2"/>
    <n v="52.62"/>
    <n v="1109.96"/>
    <n v="1162.58"/>
    <n v="7"/>
    <e v="#N/A"/>
    <e v="#N/A"/>
    <n v="0"/>
    <x v="0"/>
    <x v="0"/>
    <x v="0"/>
    <x v="0"/>
    <x v="0"/>
    <x v="0"/>
    <x v="0"/>
    <x v="0"/>
    <x v="0"/>
    <x v="0"/>
  </r>
  <r>
    <x v="1"/>
    <x v="12"/>
    <x v="1"/>
    <x v="168"/>
    <x v="2"/>
    <n v="176.96"/>
    <n v="2540.09"/>
    <n v="2717.05"/>
    <n v="24"/>
    <e v="#N/A"/>
    <e v="#N/A"/>
    <n v="0"/>
    <x v="0"/>
    <x v="0"/>
    <x v="0"/>
    <x v="0"/>
    <x v="0"/>
    <x v="0"/>
    <x v="0"/>
    <x v="0"/>
    <x v="0"/>
    <x v="0"/>
  </r>
  <r>
    <x v="1"/>
    <x v="12"/>
    <x v="1"/>
    <x v="174"/>
    <x v="2"/>
    <n v="0"/>
    <n v="520"/>
    <n v="520"/>
    <n v="2"/>
    <e v="#N/A"/>
    <e v="#N/A"/>
    <n v="0"/>
    <x v="0"/>
    <x v="0"/>
    <x v="0"/>
    <x v="0"/>
    <x v="0"/>
    <x v="0"/>
    <x v="0"/>
    <x v="0"/>
    <x v="0"/>
    <x v="0"/>
  </r>
  <r>
    <x v="1"/>
    <x v="12"/>
    <x v="2"/>
    <x v="16"/>
    <x v="2"/>
    <n v="126814.3"/>
    <n v="137727.6"/>
    <n v="264541.90000000002"/>
    <n v="1810"/>
    <n v="43400"/>
    <n v="303800"/>
    <n v="6.1"/>
    <x v="0"/>
    <x v="0"/>
    <x v="0"/>
    <x v="0"/>
    <x v="0"/>
    <x v="0"/>
    <x v="0"/>
    <x v="0"/>
    <x v="0"/>
    <x v="0"/>
  </r>
  <r>
    <x v="1"/>
    <x v="12"/>
    <x v="2"/>
    <x v="18"/>
    <x v="2"/>
    <n v="59733.97"/>
    <n v="114751.2"/>
    <n v="174485.16999999998"/>
    <n v="1201"/>
    <n v="0"/>
    <n v="0"/>
    <n v="0"/>
    <x v="0"/>
    <x v="0"/>
    <x v="0"/>
    <x v="0"/>
    <x v="0"/>
    <x v="0"/>
    <x v="0"/>
    <x v="0"/>
    <x v="0"/>
    <x v="0"/>
  </r>
  <r>
    <x v="1"/>
    <x v="12"/>
    <x v="2"/>
    <x v="180"/>
    <x v="2"/>
    <n v="45097.52"/>
    <n v="158087.4"/>
    <n v="203184.91999999998"/>
    <n v="1568"/>
    <e v="#N/A"/>
    <e v="#N/A"/>
    <n v="0"/>
    <x v="0"/>
    <x v="0"/>
    <x v="0"/>
    <x v="0"/>
    <x v="0"/>
    <x v="0"/>
    <x v="0"/>
    <x v="0"/>
    <x v="0"/>
    <x v="0"/>
  </r>
  <r>
    <x v="1"/>
    <x v="12"/>
    <x v="3"/>
    <x v="19"/>
    <x v="2"/>
    <n v="10188.870000000001"/>
    <n v="11016.19"/>
    <n v="21205.06"/>
    <n v="181"/>
    <n v="31000"/>
    <n v="310000"/>
    <n v="0.68"/>
    <x v="0"/>
    <x v="0"/>
    <x v="0"/>
    <x v="0"/>
    <x v="0"/>
    <x v="0"/>
    <x v="0"/>
    <x v="0"/>
    <x v="0"/>
    <x v="0"/>
  </r>
  <r>
    <x v="1"/>
    <x v="12"/>
    <x v="3"/>
    <x v="20"/>
    <x v="2"/>
    <n v="6554.48"/>
    <n v="1968.21"/>
    <n v="8522.6899999999987"/>
    <n v="95"/>
    <n v="0"/>
    <n v="0"/>
    <n v="0"/>
    <x v="0"/>
    <x v="0"/>
    <x v="0"/>
    <x v="0"/>
    <x v="0"/>
    <x v="0"/>
    <x v="0"/>
    <x v="0"/>
    <x v="0"/>
    <x v="0"/>
  </r>
  <r>
    <x v="1"/>
    <x v="12"/>
    <x v="3"/>
    <x v="21"/>
    <x v="2"/>
    <n v="26001.65"/>
    <n v="59942.84"/>
    <n v="85944.489999999991"/>
    <n v="725"/>
    <n v="62000"/>
    <n v="620000"/>
    <n v="1.39"/>
    <x v="0"/>
    <x v="0"/>
    <x v="0"/>
    <x v="0"/>
    <x v="0"/>
    <x v="0"/>
    <x v="0"/>
    <x v="0"/>
    <x v="0"/>
    <x v="0"/>
  </r>
  <r>
    <x v="1"/>
    <x v="12"/>
    <x v="4"/>
    <x v="23"/>
    <x v="2"/>
    <n v="0"/>
    <n v="0"/>
    <n v="0"/>
    <n v="0"/>
    <n v="12710"/>
    <n v="88970"/>
    <n v="0"/>
    <x v="0"/>
    <x v="0"/>
    <x v="0"/>
    <x v="0"/>
    <x v="0"/>
    <x v="0"/>
    <x v="0"/>
    <x v="0"/>
    <x v="0"/>
    <x v="0"/>
  </r>
  <r>
    <x v="1"/>
    <x v="12"/>
    <x v="4"/>
    <x v="24"/>
    <x v="2"/>
    <n v="0"/>
    <n v="0"/>
    <n v="0"/>
    <n v="0"/>
    <n v="11377"/>
    <n v="79639"/>
    <n v="0"/>
    <x v="0"/>
    <x v="0"/>
    <x v="0"/>
    <x v="0"/>
    <x v="0"/>
    <x v="0"/>
    <x v="0"/>
    <x v="0"/>
    <x v="0"/>
    <x v="0"/>
  </r>
  <r>
    <x v="1"/>
    <x v="12"/>
    <x v="4"/>
    <x v="154"/>
    <x v="2"/>
    <n v="0"/>
    <n v="0"/>
    <n v="0"/>
    <n v="0"/>
    <e v="#N/A"/>
    <e v="#N/A"/>
    <n v="0"/>
    <x v="0"/>
    <x v="0"/>
    <x v="0"/>
    <x v="0"/>
    <x v="0"/>
    <x v="0"/>
    <x v="0"/>
    <x v="0"/>
    <x v="0"/>
    <x v="0"/>
  </r>
  <r>
    <x v="1"/>
    <x v="12"/>
    <x v="4"/>
    <x v="155"/>
    <x v="2"/>
    <n v="0"/>
    <n v="0"/>
    <n v="0"/>
    <n v="0"/>
    <e v="#N/A"/>
    <e v="#N/A"/>
    <n v="0"/>
    <x v="0"/>
    <x v="0"/>
    <x v="0"/>
    <x v="0"/>
    <x v="0"/>
    <x v="0"/>
    <x v="0"/>
    <x v="0"/>
    <x v="0"/>
    <x v="0"/>
  </r>
  <r>
    <x v="1"/>
    <x v="12"/>
    <x v="4"/>
    <x v="120"/>
    <x v="2"/>
    <n v="0"/>
    <n v="0"/>
    <n v="0"/>
    <n v="0"/>
    <e v="#N/A"/>
    <e v="#N/A"/>
    <n v="0"/>
    <x v="0"/>
    <x v="0"/>
    <x v="0"/>
    <x v="0"/>
    <x v="0"/>
    <x v="0"/>
    <x v="0"/>
    <x v="0"/>
    <x v="0"/>
    <x v="0"/>
  </r>
  <r>
    <x v="1"/>
    <x v="12"/>
    <x v="4"/>
    <x v="148"/>
    <x v="2"/>
    <n v="0"/>
    <n v="0"/>
    <n v="0"/>
    <n v="0"/>
    <e v="#N/A"/>
    <e v="#N/A"/>
    <n v="0"/>
    <x v="0"/>
    <x v="0"/>
    <x v="0"/>
    <x v="0"/>
    <x v="0"/>
    <x v="0"/>
    <x v="0"/>
    <x v="0"/>
    <x v="0"/>
    <x v="0"/>
  </r>
  <r>
    <x v="1"/>
    <x v="12"/>
    <x v="4"/>
    <x v="136"/>
    <x v="2"/>
    <n v="0"/>
    <n v="0"/>
    <n v="0"/>
    <n v="0"/>
    <e v="#N/A"/>
    <e v="#N/A"/>
    <n v="0"/>
    <x v="0"/>
    <x v="0"/>
    <x v="0"/>
    <x v="0"/>
    <x v="0"/>
    <x v="0"/>
    <x v="0"/>
    <x v="0"/>
    <x v="0"/>
    <x v="0"/>
  </r>
  <r>
    <x v="1"/>
    <x v="12"/>
    <x v="4"/>
    <x v="156"/>
    <x v="2"/>
    <n v="0"/>
    <n v="0"/>
    <n v="0"/>
    <n v="0"/>
    <e v="#N/A"/>
    <e v="#N/A"/>
    <n v="0"/>
    <x v="0"/>
    <x v="0"/>
    <x v="0"/>
    <x v="0"/>
    <x v="0"/>
    <x v="0"/>
    <x v="0"/>
    <x v="0"/>
    <x v="0"/>
    <x v="0"/>
  </r>
  <r>
    <x v="1"/>
    <x v="12"/>
    <x v="4"/>
    <x v="157"/>
    <x v="2"/>
    <n v="0"/>
    <n v="0"/>
    <n v="0"/>
    <n v="0"/>
    <e v="#N/A"/>
    <e v="#N/A"/>
    <n v="0"/>
    <x v="0"/>
    <x v="0"/>
    <x v="0"/>
    <x v="0"/>
    <x v="0"/>
    <x v="0"/>
    <x v="0"/>
    <x v="0"/>
    <x v="0"/>
    <x v="0"/>
  </r>
  <r>
    <x v="1"/>
    <x v="12"/>
    <x v="4"/>
    <x v="158"/>
    <x v="2"/>
    <n v="0"/>
    <n v="0"/>
    <n v="0"/>
    <n v="0"/>
    <e v="#N/A"/>
    <e v="#N/A"/>
    <n v="0"/>
    <x v="0"/>
    <x v="0"/>
    <x v="0"/>
    <x v="0"/>
    <x v="0"/>
    <x v="0"/>
    <x v="0"/>
    <x v="0"/>
    <x v="0"/>
    <x v="0"/>
  </r>
  <r>
    <x v="1"/>
    <x v="12"/>
    <x v="4"/>
    <x v="159"/>
    <x v="2"/>
    <n v="0"/>
    <n v="0"/>
    <n v="0"/>
    <n v="0"/>
    <e v="#N/A"/>
    <e v="#N/A"/>
    <n v="0"/>
    <x v="0"/>
    <x v="0"/>
    <x v="0"/>
    <x v="0"/>
    <x v="0"/>
    <x v="0"/>
    <x v="0"/>
    <x v="0"/>
    <x v="0"/>
    <x v="0"/>
  </r>
  <r>
    <x v="1"/>
    <x v="12"/>
    <x v="4"/>
    <x v="160"/>
    <x v="2"/>
    <n v="0"/>
    <n v="0"/>
    <n v="0"/>
    <n v="0"/>
    <e v="#N/A"/>
    <e v="#N/A"/>
    <n v="0"/>
    <x v="0"/>
    <x v="0"/>
    <x v="0"/>
    <x v="0"/>
    <x v="0"/>
    <x v="0"/>
    <x v="0"/>
    <x v="0"/>
    <x v="0"/>
    <x v="0"/>
  </r>
  <r>
    <x v="1"/>
    <x v="12"/>
    <x v="4"/>
    <x v="169"/>
    <x v="2"/>
    <n v="0"/>
    <n v="0"/>
    <n v="0"/>
    <n v="0"/>
    <e v="#N/A"/>
    <e v="#N/A"/>
    <n v="0"/>
    <x v="0"/>
    <x v="0"/>
    <x v="0"/>
    <x v="0"/>
    <x v="0"/>
    <x v="0"/>
    <x v="0"/>
    <x v="0"/>
    <x v="0"/>
    <x v="0"/>
  </r>
  <r>
    <x v="1"/>
    <x v="12"/>
    <x v="4"/>
    <x v="175"/>
    <x v="2"/>
    <n v="0"/>
    <n v="0"/>
    <n v="0"/>
    <n v="0"/>
    <e v="#N/A"/>
    <e v="#N/A"/>
    <n v="0"/>
    <x v="0"/>
    <x v="0"/>
    <x v="0"/>
    <x v="0"/>
    <x v="0"/>
    <x v="0"/>
    <x v="0"/>
    <x v="0"/>
    <x v="0"/>
    <x v="0"/>
  </r>
  <r>
    <x v="1"/>
    <x v="12"/>
    <x v="5"/>
    <x v="25"/>
    <x v="2"/>
    <n v="65.7"/>
    <n v="0"/>
    <n v="65.7"/>
    <n v="1"/>
    <n v="0"/>
    <n v="0"/>
    <n v="0"/>
    <x v="0"/>
    <x v="0"/>
    <x v="0"/>
    <x v="0"/>
    <x v="0"/>
    <x v="0"/>
    <x v="0"/>
    <x v="0"/>
    <x v="0"/>
    <x v="0"/>
  </r>
  <r>
    <x v="1"/>
    <x v="12"/>
    <x v="5"/>
    <x v="26"/>
    <x v="2"/>
    <n v="0"/>
    <n v="0"/>
    <n v="0"/>
    <n v="0"/>
    <n v="0"/>
    <n v="0"/>
    <n v="0"/>
    <x v="0"/>
    <x v="0"/>
    <x v="0"/>
    <x v="0"/>
    <x v="0"/>
    <x v="0"/>
    <x v="0"/>
    <x v="0"/>
    <x v="0"/>
    <x v="0"/>
  </r>
  <r>
    <x v="1"/>
    <x v="12"/>
    <x v="5"/>
    <x v="27"/>
    <x v="2"/>
    <n v="148.47999999999999"/>
    <n v="39.520000000000003"/>
    <n v="188"/>
    <n v="3"/>
    <n v="16523"/>
    <n v="165230"/>
    <n v="0.01"/>
    <x v="0"/>
    <x v="0"/>
    <x v="0"/>
    <x v="0"/>
    <x v="0"/>
    <x v="0"/>
    <x v="0"/>
    <x v="0"/>
    <x v="0"/>
    <x v="0"/>
  </r>
  <r>
    <x v="1"/>
    <x v="12"/>
    <x v="5"/>
    <x v="29"/>
    <x v="2"/>
    <n v="1239.3"/>
    <n v="0"/>
    <n v="1239.3"/>
    <n v="6"/>
    <n v="0"/>
    <n v="0"/>
    <n v="0"/>
    <x v="0"/>
    <x v="0"/>
    <x v="0"/>
    <x v="0"/>
    <x v="0"/>
    <x v="0"/>
    <x v="0"/>
    <x v="0"/>
    <x v="0"/>
    <x v="0"/>
  </r>
  <r>
    <x v="1"/>
    <x v="12"/>
    <x v="6"/>
    <x v="30"/>
    <x v="2"/>
    <n v="4558.62"/>
    <n v="13906.3"/>
    <n v="18464.919999999998"/>
    <n v="163"/>
    <n v="0"/>
    <n v="0"/>
    <n v="0"/>
    <x v="0"/>
    <x v="0"/>
    <x v="0"/>
    <x v="0"/>
    <x v="0"/>
    <x v="0"/>
    <x v="0"/>
    <x v="0"/>
    <x v="0"/>
    <x v="0"/>
  </r>
  <r>
    <x v="1"/>
    <x v="12"/>
    <x v="6"/>
    <x v="31"/>
    <x v="2"/>
    <n v="18294.23"/>
    <n v="32206.23"/>
    <n v="50500.46"/>
    <n v="368"/>
    <n v="34100"/>
    <n v="238700"/>
    <n v="1.48"/>
    <x v="0"/>
    <x v="0"/>
    <x v="0"/>
    <x v="0"/>
    <x v="0"/>
    <x v="0"/>
    <x v="0"/>
    <x v="0"/>
    <x v="0"/>
    <x v="0"/>
  </r>
  <r>
    <x v="1"/>
    <x v="12"/>
    <x v="6"/>
    <x v="32"/>
    <x v="2"/>
    <n v="14199.05"/>
    <n v="26267"/>
    <n v="40466.050000000003"/>
    <n v="302"/>
    <n v="17577"/>
    <n v="123039"/>
    <n v="2.2999999999999998"/>
    <x v="0"/>
    <x v="0"/>
    <x v="0"/>
    <x v="0"/>
    <x v="0"/>
    <x v="0"/>
    <x v="0"/>
    <x v="0"/>
    <x v="0"/>
    <x v="0"/>
  </r>
  <r>
    <x v="1"/>
    <x v="12"/>
    <x v="6"/>
    <x v="33"/>
    <x v="2"/>
    <n v="3790.82"/>
    <n v="3633.78"/>
    <n v="7424.6"/>
    <n v="61"/>
    <n v="0"/>
    <n v="0"/>
    <n v="0"/>
    <x v="0"/>
    <x v="0"/>
    <x v="0"/>
    <x v="0"/>
    <x v="0"/>
    <x v="0"/>
    <x v="0"/>
    <x v="0"/>
    <x v="0"/>
    <x v="0"/>
  </r>
  <r>
    <x v="1"/>
    <x v="12"/>
    <x v="7"/>
    <x v="34"/>
    <x v="2"/>
    <n v="29430.68"/>
    <n v="48261.75"/>
    <n v="77692.429999999993"/>
    <n v="626"/>
    <n v="67177"/>
    <n v="470239"/>
    <n v="1.1599999999999999"/>
    <x v="0"/>
    <x v="0"/>
    <x v="0"/>
    <x v="0"/>
    <x v="0"/>
    <x v="0"/>
    <x v="0"/>
    <x v="0"/>
    <x v="0"/>
    <x v="0"/>
  </r>
  <r>
    <x v="1"/>
    <x v="12"/>
    <x v="8"/>
    <x v="35"/>
    <x v="2"/>
    <n v="11852.69"/>
    <n v="7073.42"/>
    <n v="18926.11"/>
    <n v="96"/>
    <n v="0"/>
    <n v="0"/>
    <n v="0"/>
    <x v="0"/>
    <x v="0"/>
    <x v="0"/>
    <x v="0"/>
    <x v="0"/>
    <x v="0"/>
    <x v="0"/>
    <x v="0"/>
    <x v="0"/>
    <x v="0"/>
  </r>
  <r>
    <x v="1"/>
    <x v="12"/>
    <x v="8"/>
    <x v="36"/>
    <x v="2"/>
    <n v="33200.370000000003"/>
    <n v="35187.39"/>
    <n v="68387.760000000009"/>
    <n v="447"/>
    <n v="0"/>
    <n v="0"/>
    <n v="0"/>
    <x v="0"/>
    <x v="0"/>
    <x v="0"/>
    <x v="0"/>
    <x v="0"/>
    <x v="0"/>
    <x v="0"/>
    <x v="0"/>
    <x v="0"/>
    <x v="0"/>
  </r>
  <r>
    <x v="1"/>
    <x v="12"/>
    <x v="8"/>
    <x v="161"/>
    <x v="2"/>
    <n v="20144.03"/>
    <n v="29747.4"/>
    <n v="49891.43"/>
    <n v="274"/>
    <e v="#N/A"/>
    <e v="#N/A"/>
    <n v="0"/>
    <x v="0"/>
    <x v="0"/>
    <x v="0"/>
    <x v="0"/>
    <x v="0"/>
    <x v="0"/>
    <x v="0"/>
    <x v="0"/>
    <x v="0"/>
    <x v="0"/>
  </r>
  <r>
    <x v="1"/>
    <x v="12"/>
    <x v="9"/>
    <x v="37"/>
    <x v="2"/>
    <n v="8553.25"/>
    <n v="2837.05"/>
    <n v="11390.3"/>
    <n v="82"/>
    <n v="32023"/>
    <n v="224161"/>
    <n v="0.36"/>
    <x v="0"/>
    <x v="0"/>
    <x v="0"/>
    <x v="0"/>
    <x v="0"/>
    <x v="0"/>
    <x v="0"/>
    <x v="0"/>
    <x v="0"/>
    <x v="0"/>
  </r>
  <r>
    <x v="1"/>
    <x v="12"/>
    <x v="9"/>
    <x v="38"/>
    <x v="2"/>
    <n v="0"/>
    <n v="0"/>
    <n v="0"/>
    <n v="0"/>
    <n v="0"/>
    <n v="0"/>
    <n v="0"/>
    <x v="0"/>
    <x v="0"/>
    <x v="0"/>
    <x v="0"/>
    <x v="0"/>
    <x v="0"/>
    <x v="0"/>
    <x v="0"/>
    <x v="0"/>
    <x v="0"/>
  </r>
  <r>
    <x v="1"/>
    <x v="12"/>
    <x v="9"/>
    <x v="39"/>
    <x v="2"/>
    <n v="4987.25"/>
    <n v="6258.11"/>
    <n v="11245.36"/>
    <n v="99"/>
    <n v="18352"/>
    <n v="128464"/>
    <n v="0.61"/>
    <x v="0"/>
    <x v="0"/>
    <x v="0"/>
    <x v="0"/>
    <x v="0"/>
    <x v="0"/>
    <x v="0"/>
    <x v="0"/>
    <x v="0"/>
    <x v="0"/>
  </r>
  <r>
    <x v="1"/>
    <x v="12"/>
    <x v="9"/>
    <x v="40"/>
    <x v="2"/>
    <n v="4991.92"/>
    <n v="4638.5200000000004"/>
    <n v="9630.44"/>
    <n v="59"/>
    <n v="28923"/>
    <n v="202461"/>
    <n v="0.33"/>
    <x v="0"/>
    <x v="0"/>
    <x v="0"/>
    <x v="0"/>
    <x v="0"/>
    <x v="0"/>
    <x v="0"/>
    <x v="0"/>
    <x v="0"/>
    <x v="0"/>
  </r>
  <r>
    <x v="1"/>
    <x v="12"/>
    <x v="9"/>
    <x v="41"/>
    <x v="2"/>
    <n v="6947.65"/>
    <n v="3015.77"/>
    <n v="9963.42"/>
    <n v="80"/>
    <n v="0"/>
    <n v="0"/>
    <n v="0"/>
    <x v="0"/>
    <x v="0"/>
    <x v="0"/>
    <x v="0"/>
    <x v="0"/>
    <x v="0"/>
    <x v="0"/>
    <x v="0"/>
    <x v="0"/>
    <x v="0"/>
  </r>
  <r>
    <x v="1"/>
    <x v="12"/>
    <x v="10"/>
    <x v="42"/>
    <x v="2"/>
    <n v="3161.2"/>
    <n v="1078.32"/>
    <n v="4239.5199999999995"/>
    <n v="34"/>
    <n v="0"/>
    <n v="0"/>
    <n v="0"/>
    <x v="0"/>
    <x v="0"/>
    <x v="0"/>
    <x v="0"/>
    <x v="0"/>
    <x v="0"/>
    <x v="0"/>
    <x v="0"/>
    <x v="0"/>
    <x v="0"/>
  </r>
  <r>
    <x v="1"/>
    <x v="12"/>
    <x v="10"/>
    <x v="43"/>
    <x v="2"/>
    <n v="20580.740000000002"/>
    <n v="8763.17"/>
    <n v="29343.910000000003"/>
    <n v="255"/>
    <n v="0"/>
    <n v="0"/>
    <n v="0"/>
    <x v="0"/>
    <x v="0"/>
    <x v="0"/>
    <x v="0"/>
    <x v="0"/>
    <x v="0"/>
    <x v="0"/>
    <x v="0"/>
    <x v="0"/>
    <x v="0"/>
  </r>
  <r>
    <x v="1"/>
    <x v="12"/>
    <x v="10"/>
    <x v="44"/>
    <x v="2"/>
    <n v="1955.48"/>
    <n v="2655.9"/>
    <n v="4611.38"/>
    <n v="54"/>
    <n v="23777"/>
    <n v="237770"/>
    <n v="0.19"/>
    <x v="0"/>
    <x v="0"/>
    <x v="0"/>
    <x v="0"/>
    <x v="0"/>
    <x v="0"/>
    <x v="0"/>
    <x v="0"/>
    <x v="0"/>
    <x v="0"/>
  </r>
  <r>
    <x v="1"/>
    <x v="12"/>
    <x v="10"/>
    <x v="45"/>
    <x v="2"/>
    <n v="5290.02"/>
    <n v="1546.58"/>
    <n v="6836.6"/>
    <n v="62"/>
    <n v="0"/>
    <n v="0"/>
    <n v="0"/>
    <x v="0"/>
    <x v="0"/>
    <x v="0"/>
    <x v="0"/>
    <x v="0"/>
    <x v="0"/>
    <x v="0"/>
    <x v="0"/>
    <x v="0"/>
    <x v="0"/>
  </r>
  <r>
    <x v="1"/>
    <x v="12"/>
    <x v="10"/>
    <x v="46"/>
    <x v="2"/>
    <n v="6176.88"/>
    <n v="426.72"/>
    <n v="6603.6"/>
    <n v="52"/>
    <n v="0"/>
    <n v="0"/>
    <n v="0"/>
    <x v="0"/>
    <x v="0"/>
    <x v="0"/>
    <x v="0"/>
    <x v="0"/>
    <x v="0"/>
    <x v="0"/>
    <x v="0"/>
    <x v="0"/>
    <x v="0"/>
  </r>
  <r>
    <x v="1"/>
    <x v="12"/>
    <x v="10"/>
    <x v="47"/>
    <x v="2"/>
    <n v="4976.42"/>
    <n v="3226.3"/>
    <n v="8202.7200000000012"/>
    <n v="60"/>
    <n v="0"/>
    <n v="0"/>
    <n v="0"/>
    <x v="0"/>
    <x v="0"/>
    <x v="0"/>
    <x v="0"/>
    <x v="0"/>
    <x v="0"/>
    <x v="0"/>
    <x v="0"/>
    <x v="0"/>
    <x v="0"/>
  </r>
  <r>
    <x v="1"/>
    <x v="12"/>
    <x v="10"/>
    <x v="48"/>
    <x v="2"/>
    <n v="1928.55"/>
    <n v="1497.52"/>
    <n v="3426.0699999999997"/>
    <n v="30"/>
    <n v="33077"/>
    <n v="330770"/>
    <n v="0.1"/>
    <x v="0"/>
    <x v="0"/>
    <x v="0"/>
    <x v="0"/>
    <x v="0"/>
    <x v="0"/>
    <x v="0"/>
    <x v="0"/>
    <x v="0"/>
    <x v="0"/>
  </r>
  <r>
    <x v="1"/>
    <x v="12"/>
    <x v="10"/>
    <x v="49"/>
    <x v="2"/>
    <n v="3237.86"/>
    <n v="1973.61"/>
    <n v="5211.47"/>
    <n v="47"/>
    <n v="67177"/>
    <n v="671770"/>
    <n v="0.08"/>
    <x v="0"/>
    <x v="0"/>
    <x v="0"/>
    <x v="0"/>
    <x v="0"/>
    <x v="0"/>
    <x v="0"/>
    <x v="0"/>
    <x v="0"/>
    <x v="0"/>
  </r>
  <r>
    <x v="1"/>
    <x v="12"/>
    <x v="10"/>
    <x v="50"/>
    <x v="2"/>
    <n v="1574.89"/>
    <n v="154.31"/>
    <n v="1729.2"/>
    <n v="17"/>
    <n v="36177"/>
    <n v="361770"/>
    <n v="0.05"/>
    <x v="0"/>
    <x v="0"/>
    <x v="0"/>
    <x v="0"/>
    <x v="0"/>
    <x v="0"/>
    <x v="0"/>
    <x v="0"/>
    <x v="0"/>
    <x v="0"/>
  </r>
  <r>
    <x v="1"/>
    <x v="12"/>
    <x v="11"/>
    <x v="52"/>
    <x v="2"/>
    <n v="1144.3"/>
    <n v="2268.5300000000002"/>
    <n v="3412.83"/>
    <n v="20"/>
    <n v="0"/>
    <n v="0"/>
    <n v="0"/>
    <x v="0"/>
    <x v="0"/>
    <x v="0"/>
    <x v="0"/>
    <x v="0"/>
    <x v="0"/>
    <x v="0"/>
    <x v="0"/>
    <x v="0"/>
    <x v="0"/>
  </r>
  <r>
    <x v="1"/>
    <x v="12"/>
    <x v="12"/>
    <x v="53"/>
    <x v="2"/>
    <n v="0"/>
    <n v="0"/>
    <n v="0"/>
    <n v="0"/>
    <n v="0"/>
    <n v="0"/>
    <n v="0"/>
    <x v="0"/>
    <x v="0"/>
    <x v="0"/>
    <x v="0"/>
    <x v="0"/>
    <x v="0"/>
    <x v="0"/>
    <x v="0"/>
    <x v="0"/>
    <x v="0"/>
  </r>
  <r>
    <x v="1"/>
    <x v="12"/>
    <x v="12"/>
    <x v="55"/>
    <x v="2"/>
    <n v="0"/>
    <n v="0"/>
    <n v="0"/>
    <n v="0"/>
    <n v="0"/>
    <n v="0"/>
    <n v="0"/>
    <x v="0"/>
    <x v="0"/>
    <x v="0"/>
    <x v="0"/>
    <x v="0"/>
    <x v="0"/>
    <x v="0"/>
    <x v="0"/>
    <x v="0"/>
    <x v="0"/>
  </r>
  <r>
    <x v="1"/>
    <x v="12"/>
    <x v="12"/>
    <x v="170"/>
    <x v="2"/>
    <n v="15727.64"/>
    <n v="5526.15"/>
    <n v="21253.79"/>
    <n v="159"/>
    <e v="#N/A"/>
    <e v="#N/A"/>
    <n v="0"/>
    <x v="0"/>
    <x v="0"/>
    <x v="0"/>
    <x v="0"/>
    <x v="0"/>
    <x v="0"/>
    <x v="0"/>
    <x v="0"/>
    <x v="0"/>
    <x v="0"/>
  </r>
  <r>
    <x v="1"/>
    <x v="12"/>
    <x v="13"/>
    <x v="56"/>
    <x v="2"/>
    <n v="0"/>
    <n v="346.08"/>
    <n v="346.08"/>
    <n v="4"/>
    <n v="0"/>
    <n v="0"/>
    <n v="0"/>
    <x v="0"/>
    <x v="0"/>
    <x v="0"/>
    <x v="0"/>
    <x v="0"/>
    <x v="0"/>
    <x v="0"/>
    <x v="0"/>
    <x v="0"/>
    <x v="0"/>
  </r>
  <r>
    <x v="1"/>
    <x v="12"/>
    <x v="13"/>
    <x v="57"/>
    <x v="2"/>
    <n v="1408.79"/>
    <n v="634.46"/>
    <n v="2043.25"/>
    <n v="20"/>
    <n v="24273"/>
    <n v="242730"/>
    <n v="0.08"/>
    <x v="0"/>
    <x v="0"/>
    <x v="0"/>
    <x v="0"/>
    <x v="0"/>
    <x v="0"/>
    <x v="0"/>
    <x v="0"/>
    <x v="0"/>
    <x v="0"/>
  </r>
  <r>
    <x v="1"/>
    <x v="12"/>
    <x v="13"/>
    <x v="58"/>
    <x v="2"/>
    <n v="3537.31"/>
    <n v="4519.43"/>
    <n v="8056.74"/>
    <n v="63"/>
    <n v="0"/>
    <n v="0"/>
    <n v="0"/>
    <x v="0"/>
    <x v="0"/>
    <x v="0"/>
    <x v="0"/>
    <x v="0"/>
    <x v="0"/>
    <x v="0"/>
    <x v="0"/>
    <x v="0"/>
    <x v="0"/>
  </r>
  <r>
    <x v="1"/>
    <x v="12"/>
    <x v="13"/>
    <x v="162"/>
    <x v="2"/>
    <n v="0"/>
    <n v="0"/>
    <n v="0"/>
    <n v="0"/>
    <e v="#N/A"/>
    <e v="#N/A"/>
    <n v="0"/>
    <x v="0"/>
    <x v="0"/>
    <x v="0"/>
    <x v="0"/>
    <x v="0"/>
    <x v="0"/>
    <x v="0"/>
    <x v="0"/>
    <x v="0"/>
    <x v="0"/>
  </r>
  <r>
    <x v="1"/>
    <x v="12"/>
    <x v="13"/>
    <x v="191"/>
    <x v="2"/>
    <n v="154.80000000000001"/>
    <n v="0"/>
    <n v="154.80000000000001"/>
    <n v="1"/>
    <e v="#N/A"/>
    <e v="#N/A"/>
    <n v="0"/>
    <x v="0"/>
    <x v="0"/>
    <x v="0"/>
    <x v="0"/>
    <x v="0"/>
    <x v="0"/>
    <x v="0"/>
    <x v="0"/>
    <x v="0"/>
    <x v="0"/>
  </r>
  <r>
    <x v="1"/>
    <x v="12"/>
    <x v="34"/>
    <x v="129"/>
    <x v="2"/>
    <n v="0"/>
    <n v="0"/>
    <n v="0"/>
    <n v="0"/>
    <e v="#N/A"/>
    <e v="#N/A"/>
    <n v="0"/>
    <x v="0"/>
    <x v="0"/>
    <x v="0"/>
    <x v="0"/>
    <x v="0"/>
    <x v="0"/>
    <x v="0"/>
    <x v="0"/>
    <x v="0"/>
    <x v="0"/>
  </r>
  <r>
    <x v="1"/>
    <x v="12"/>
    <x v="14"/>
    <x v="130"/>
    <x v="2"/>
    <n v="9888.26"/>
    <n v="101633.2"/>
    <n v="111521.45999999999"/>
    <n v="939"/>
    <e v="#N/A"/>
    <e v="#N/A"/>
    <n v="0"/>
    <x v="0"/>
    <x v="0"/>
    <x v="0"/>
    <x v="0"/>
    <x v="0"/>
    <x v="0"/>
    <x v="0"/>
    <x v="0"/>
    <x v="0"/>
    <x v="0"/>
  </r>
  <r>
    <x v="1"/>
    <x v="12"/>
    <x v="15"/>
    <x v="163"/>
    <x v="2"/>
    <n v="1368.9"/>
    <n v="4778.3100000000004"/>
    <n v="6147.2100000000009"/>
    <n v="11"/>
    <e v="#N/A"/>
    <e v="#N/A"/>
    <n v="0"/>
    <x v="0"/>
    <x v="0"/>
    <x v="0"/>
    <x v="0"/>
    <x v="0"/>
    <x v="0"/>
    <x v="0"/>
    <x v="0"/>
    <x v="0"/>
    <x v="0"/>
  </r>
  <r>
    <x v="1"/>
    <x v="12"/>
    <x v="16"/>
    <x v="61"/>
    <x v="2"/>
    <n v="941.4"/>
    <n v="0"/>
    <n v="941.4"/>
    <n v="7"/>
    <n v="0"/>
    <n v="0"/>
    <n v="0"/>
    <x v="0"/>
    <x v="0"/>
    <x v="0"/>
    <x v="0"/>
    <x v="0"/>
    <x v="0"/>
    <x v="0"/>
    <x v="0"/>
    <x v="0"/>
    <x v="0"/>
  </r>
  <r>
    <x v="1"/>
    <x v="12"/>
    <x v="17"/>
    <x v="62"/>
    <x v="2"/>
    <n v="14861.89"/>
    <n v="15959.52"/>
    <n v="30821.41"/>
    <n v="269"/>
    <n v="0"/>
    <n v="0"/>
    <n v="0"/>
    <x v="0"/>
    <x v="0"/>
    <x v="0"/>
    <x v="0"/>
    <x v="0"/>
    <x v="0"/>
    <x v="0"/>
    <x v="0"/>
    <x v="0"/>
    <x v="0"/>
  </r>
  <r>
    <x v="1"/>
    <x v="12"/>
    <x v="17"/>
    <x v="63"/>
    <x v="2"/>
    <n v="10727.19"/>
    <n v="6165.24"/>
    <n v="16892.43"/>
    <n v="117"/>
    <n v="0"/>
    <n v="0"/>
    <n v="0"/>
    <x v="0"/>
    <x v="0"/>
    <x v="0"/>
    <x v="0"/>
    <x v="0"/>
    <x v="0"/>
    <x v="0"/>
    <x v="0"/>
    <x v="0"/>
    <x v="0"/>
  </r>
  <r>
    <x v="1"/>
    <x v="12"/>
    <x v="18"/>
    <x v="64"/>
    <x v="2"/>
    <n v="18609.61"/>
    <n v="95654.06"/>
    <n v="114263.67"/>
    <n v="938"/>
    <n v="22723"/>
    <n v="159061"/>
    <n v="5.03"/>
    <x v="0"/>
    <x v="0"/>
    <x v="0"/>
    <x v="0"/>
    <x v="0"/>
    <x v="0"/>
    <x v="0"/>
    <x v="0"/>
    <x v="0"/>
    <x v="0"/>
  </r>
  <r>
    <x v="1"/>
    <x v="12"/>
    <x v="18"/>
    <x v="65"/>
    <x v="2"/>
    <n v="2045.13"/>
    <n v="8993.89"/>
    <n v="11039.02"/>
    <n v="96"/>
    <n v="0"/>
    <n v="0"/>
    <n v="0"/>
    <x v="0"/>
    <x v="0"/>
    <x v="0"/>
    <x v="0"/>
    <x v="0"/>
    <x v="0"/>
    <x v="0"/>
    <x v="0"/>
    <x v="0"/>
    <x v="0"/>
  </r>
  <r>
    <x v="1"/>
    <x v="12"/>
    <x v="18"/>
    <x v="164"/>
    <x v="2"/>
    <n v="14574.53"/>
    <n v="55024.74"/>
    <n v="69599.27"/>
    <n v="593"/>
    <e v="#N/A"/>
    <e v="#N/A"/>
    <n v="0"/>
    <x v="0"/>
    <x v="0"/>
    <x v="0"/>
    <x v="0"/>
    <x v="0"/>
    <x v="0"/>
    <x v="0"/>
    <x v="0"/>
    <x v="0"/>
    <x v="0"/>
  </r>
  <r>
    <x v="1"/>
    <x v="12"/>
    <x v="19"/>
    <x v="66"/>
    <x v="2"/>
    <n v="6619.9"/>
    <n v="3303.2"/>
    <n v="9923.0999999999985"/>
    <n v="73"/>
    <n v="0"/>
    <n v="0"/>
    <n v="0"/>
    <x v="0"/>
    <x v="0"/>
    <x v="0"/>
    <x v="0"/>
    <x v="0"/>
    <x v="0"/>
    <x v="0"/>
    <x v="0"/>
    <x v="0"/>
    <x v="0"/>
  </r>
  <r>
    <x v="1"/>
    <x v="12"/>
    <x v="20"/>
    <x v="67"/>
    <x v="2"/>
    <n v="60127.040000000001"/>
    <n v="55843.95"/>
    <n v="115970.98999999999"/>
    <n v="778"/>
    <n v="0"/>
    <n v="0"/>
    <n v="0"/>
    <x v="0"/>
    <x v="0"/>
    <x v="0"/>
    <x v="0"/>
    <x v="0"/>
    <x v="0"/>
    <x v="0"/>
    <x v="0"/>
    <x v="0"/>
    <x v="0"/>
  </r>
  <r>
    <x v="1"/>
    <x v="12"/>
    <x v="20"/>
    <x v="68"/>
    <x v="2"/>
    <n v="42143.75"/>
    <n v="43821.45"/>
    <n v="85965.2"/>
    <n v="408"/>
    <n v="0"/>
    <n v="0"/>
    <n v="0"/>
    <x v="0"/>
    <x v="0"/>
    <x v="0"/>
    <x v="0"/>
    <x v="0"/>
    <x v="0"/>
    <x v="0"/>
    <x v="0"/>
    <x v="0"/>
    <x v="0"/>
  </r>
  <r>
    <x v="1"/>
    <x v="12"/>
    <x v="21"/>
    <x v="70"/>
    <x v="2"/>
    <n v="14216.37"/>
    <n v="17925.7"/>
    <n v="32142.07"/>
    <n v="294"/>
    <n v="62000"/>
    <n v="620000"/>
    <n v="0.52"/>
    <x v="0"/>
    <x v="0"/>
    <x v="0"/>
    <x v="0"/>
    <x v="0"/>
    <x v="0"/>
    <x v="0"/>
    <x v="0"/>
    <x v="0"/>
    <x v="0"/>
  </r>
  <r>
    <x v="1"/>
    <x v="12"/>
    <x v="21"/>
    <x v="71"/>
    <x v="2"/>
    <n v="26737.47"/>
    <n v="26286.67"/>
    <n v="53024.14"/>
    <n v="539"/>
    <n v="50623"/>
    <n v="506230"/>
    <n v="1.05"/>
    <x v="0"/>
    <x v="0"/>
    <x v="0"/>
    <x v="0"/>
    <x v="0"/>
    <x v="0"/>
    <x v="0"/>
    <x v="0"/>
    <x v="0"/>
    <x v="0"/>
  </r>
  <r>
    <x v="1"/>
    <x v="12"/>
    <x v="21"/>
    <x v="72"/>
    <x v="2"/>
    <n v="17720.3"/>
    <n v="27274.080000000002"/>
    <n v="44994.380000000005"/>
    <n v="427"/>
    <n v="29977"/>
    <n v="299770"/>
    <n v="1.5"/>
    <x v="0"/>
    <x v="0"/>
    <x v="0"/>
    <x v="0"/>
    <x v="0"/>
    <x v="0"/>
    <x v="0"/>
    <x v="0"/>
    <x v="0"/>
    <x v="0"/>
  </r>
  <r>
    <x v="1"/>
    <x v="12"/>
    <x v="21"/>
    <x v="73"/>
    <x v="2"/>
    <n v="18060.89"/>
    <n v="22491.47"/>
    <n v="40552.36"/>
    <n v="337"/>
    <n v="27900"/>
    <n v="279000"/>
    <n v="1.45"/>
    <x v="0"/>
    <x v="0"/>
    <x v="0"/>
    <x v="0"/>
    <x v="0"/>
    <x v="0"/>
    <x v="0"/>
    <x v="0"/>
    <x v="0"/>
    <x v="0"/>
  </r>
  <r>
    <x v="1"/>
    <x v="12"/>
    <x v="21"/>
    <x v="137"/>
    <x v="2"/>
    <n v="15004.09"/>
    <n v="19904.22"/>
    <n v="34908.31"/>
    <n v="308"/>
    <e v="#N/A"/>
    <e v="#N/A"/>
    <n v="0"/>
    <x v="0"/>
    <x v="0"/>
    <x v="0"/>
    <x v="0"/>
    <x v="0"/>
    <x v="0"/>
    <x v="0"/>
    <x v="0"/>
    <x v="0"/>
    <x v="0"/>
  </r>
  <r>
    <x v="1"/>
    <x v="12"/>
    <x v="21"/>
    <x v="142"/>
    <x v="2"/>
    <n v="3460.76"/>
    <n v="11065.66"/>
    <n v="14526.42"/>
    <n v="93"/>
    <e v="#N/A"/>
    <e v="#N/A"/>
    <n v="0"/>
    <x v="0"/>
    <x v="0"/>
    <x v="0"/>
    <x v="0"/>
    <x v="0"/>
    <x v="0"/>
    <x v="0"/>
    <x v="0"/>
    <x v="0"/>
    <x v="0"/>
  </r>
  <r>
    <x v="1"/>
    <x v="12"/>
    <x v="22"/>
    <x v="74"/>
    <x v="2"/>
    <n v="2803.89"/>
    <n v="1768.91"/>
    <n v="4572.8"/>
    <n v="39"/>
    <n v="13423"/>
    <n v="134230"/>
    <n v="0.34"/>
    <x v="0"/>
    <x v="0"/>
    <x v="0"/>
    <x v="0"/>
    <x v="0"/>
    <x v="0"/>
    <x v="0"/>
    <x v="0"/>
    <x v="0"/>
    <x v="0"/>
  </r>
  <r>
    <x v="1"/>
    <x v="12"/>
    <x v="22"/>
    <x v="75"/>
    <x v="2"/>
    <n v="1413.29"/>
    <n v="774.01"/>
    <n v="2187.3000000000002"/>
    <n v="16"/>
    <n v="14477"/>
    <n v="144770"/>
    <n v="0.15"/>
    <x v="0"/>
    <x v="0"/>
    <x v="0"/>
    <x v="0"/>
    <x v="0"/>
    <x v="0"/>
    <x v="0"/>
    <x v="0"/>
    <x v="0"/>
    <x v="0"/>
  </r>
  <r>
    <x v="1"/>
    <x v="12"/>
    <x v="22"/>
    <x v="121"/>
    <x v="2"/>
    <n v="1197.5999999999999"/>
    <n v="147.1"/>
    <n v="1344.6999999999998"/>
    <n v="11"/>
    <e v="#N/A"/>
    <e v="#N/A"/>
    <n v="0"/>
    <x v="0"/>
    <x v="0"/>
    <x v="0"/>
    <x v="0"/>
    <x v="0"/>
    <x v="0"/>
    <x v="0"/>
    <x v="0"/>
    <x v="0"/>
    <x v="0"/>
  </r>
  <r>
    <x v="1"/>
    <x v="12"/>
    <x v="24"/>
    <x v="78"/>
    <x v="2"/>
    <n v="2278.37"/>
    <n v="4726.6899999999996"/>
    <n v="7005.0599999999995"/>
    <n v="55"/>
    <n v="20677"/>
    <n v="144739"/>
    <n v="0.34"/>
    <x v="0"/>
    <x v="0"/>
    <x v="0"/>
    <x v="0"/>
    <x v="0"/>
    <x v="0"/>
    <x v="0"/>
    <x v="0"/>
    <x v="0"/>
    <x v="0"/>
  </r>
  <r>
    <x v="1"/>
    <x v="12"/>
    <x v="24"/>
    <x v="79"/>
    <x v="2"/>
    <n v="0"/>
    <n v="0"/>
    <n v="0"/>
    <n v="0"/>
    <n v="20150"/>
    <n v="141050"/>
    <n v="0"/>
    <x v="0"/>
    <x v="0"/>
    <x v="0"/>
    <x v="0"/>
    <x v="0"/>
    <x v="0"/>
    <x v="0"/>
    <x v="0"/>
    <x v="0"/>
    <x v="0"/>
  </r>
  <r>
    <x v="1"/>
    <x v="12"/>
    <x v="24"/>
    <x v="82"/>
    <x v="2"/>
    <n v="932.91"/>
    <n v="3467.56"/>
    <n v="4400.47"/>
    <n v="36"/>
    <n v="18600"/>
    <n v="130200"/>
    <n v="0.24"/>
    <x v="0"/>
    <x v="0"/>
    <x v="0"/>
    <x v="0"/>
    <x v="0"/>
    <x v="0"/>
    <x v="0"/>
    <x v="0"/>
    <x v="0"/>
    <x v="0"/>
  </r>
  <r>
    <x v="1"/>
    <x v="12"/>
    <x v="24"/>
    <x v="10"/>
    <x v="2"/>
    <n v="0"/>
    <n v="0"/>
    <n v="0"/>
    <n v="0"/>
    <n v="44423"/>
    <n v="310961"/>
    <n v="0"/>
    <x v="0"/>
    <x v="0"/>
    <x v="0"/>
    <x v="0"/>
    <x v="0"/>
    <x v="0"/>
    <x v="0"/>
    <x v="0"/>
    <x v="0"/>
    <x v="0"/>
  </r>
  <r>
    <x v="1"/>
    <x v="12"/>
    <x v="24"/>
    <x v="184"/>
    <x v="2"/>
    <n v="0"/>
    <n v="40.299999999999997"/>
    <n v="40.299999999999997"/>
    <n v="1"/>
    <e v="#N/A"/>
    <e v="#N/A"/>
    <n v="0"/>
    <x v="0"/>
    <x v="0"/>
    <x v="0"/>
    <x v="0"/>
    <x v="0"/>
    <x v="0"/>
    <x v="0"/>
    <x v="0"/>
    <x v="0"/>
    <x v="0"/>
  </r>
  <r>
    <x v="1"/>
    <x v="12"/>
    <x v="24"/>
    <x v="131"/>
    <x v="2"/>
    <n v="90.12"/>
    <n v="284.33"/>
    <n v="374.45"/>
    <n v="4"/>
    <e v="#N/A"/>
    <e v="#N/A"/>
    <n v="0"/>
    <x v="0"/>
    <x v="0"/>
    <x v="0"/>
    <x v="0"/>
    <x v="0"/>
    <x v="0"/>
    <x v="0"/>
    <x v="0"/>
    <x v="0"/>
    <x v="0"/>
  </r>
  <r>
    <x v="1"/>
    <x v="12"/>
    <x v="24"/>
    <x v="86"/>
    <x v="2"/>
    <n v="544.25"/>
    <n v="1688.44"/>
    <n v="2232.69"/>
    <n v="16"/>
    <n v="15500"/>
    <n v="108500"/>
    <n v="0.14000000000000001"/>
    <x v="0"/>
    <x v="0"/>
    <x v="0"/>
    <x v="0"/>
    <x v="0"/>
    <x v="0"/>
    <x v="0"/>
    <x v="0"/>
    <x v="0"/>
    <x v="0"/>
  </r>
  <r>
    <x v="1"/>
    <x v="12"/>
    <x v="24"/>
    <x v="165"/>
    <x v="2"/>
    <n v="7.44"/>
    <n v="2349.42"/>
    <n v="2356.86"/>
    <n v="17"/>
    <e v="#N/A"/>
    <e v="#N/A"/>
    <n v="0"/>
    <x v="0"/>
    <x v="0"/>
    <x v="0"/>
    <x v="0"/>
    <x v="0"/>
    <x v="0"/>
    <x v="0"/>
    <x v="0"/>
    <x v="0"/>
    <x v="0"/>
  </r>
  <r>
    <x v="1"/>
    <x v="12"/>
    <x v="24"/>
    <x v="185"/>
    <x v="2"/>
    <n v="975.19"/>
    <n v="1238.71"/>
    <n v="2213.9"/>
    <n v="15"/>
    <e v="#N/A"/>
    <e v="#N/A"/>
    <n v="0"/>
    <x v="0"/>
    <x v="0"/>
    <x v="0"/>
    <x v="0"/>
    <x v="0"/>
    <x v="0"/>
    <x v="0"/>
    <x v="0"/>
    <x v="0"/>
    <x v="0"/>
  </r>
  <r>
    <x v="1"/>
    <x v="12"/>
    <x v="24"/>
    <x v="189"/>
    <x v="2"/>
    <n v="222.3"/>
    <n v="0"/>
    <n v="222.3"/>
    <n v="1"/>
    <e v="#N/A"/>
    <e v="#N/A"/>
    <n v="0"/>
    <x v="0"/>
    <x v="0"/>
    <x v="0"/>
    <x v="0"/>
    <x v="0"/>
    <x v="0"/>
    <x v="0"/>
    <x v="0"/>
    <x v="0"/>
    <x v="0"/>
  </r>
  <r>
    <x v="1"/>
    <x v="12"/>
    <x v="26"/>
    <x v="87"/>
    <x v="2"/>
    <n v="0"/>
    <n v="0"/>
    <n v="0"/>
    <n v="0"/>
    <n v="4650"/>
    <n v="32550"/>
    <n v="0"/>
    <x v="0"/>
    <x v="0"/>
    <x v="0"/>
    <x v="0"/>
    <x v="0"/>
    <x v="0"/>
    <x v="0"/>
    <x v="0"/>
    <x v="0"/>
    <x v="0"/>
  </r>
  <r>
    <x v="1"/>
    <x v="12"/>
    <x v="26"/>
    <x v="88"/>
    <x v="2"/>
    <n v="0"/>
    <n v="0"/>
    <n v="0"/>
    <n v="0"/>
    <n v="4650"/>
    <n v="32550"/>
    <n v="0"/>
    <x v="0"/>
    <x v="0"/>
    <x v="0"/>
    <x v="0"/>
    <x v="0"/>
    <x v="0"/>
    <x v="0"/>
    <x v="0"/>
    <x v="0"/>
    <x v="0"/>
  </r>
  <r>
    <x v="1"/>
    <x v="12"/>
    <x v="27"/>
    <x v="89"/>
    <x v="2"/>
    <n v="0"/>
    <n v="0"/>
    <n v="0"/>
    <n v="0"/>
    <n v="6727"/>
    <n v="47089"/>
    <n v="0"/>
    <x v="0"/>
    <x v="0"/>
    <x v="0"/>
    <x v="0"/>
    <x v="0"/>
    <x v="0"/>
    <x v="0"/>
    <x v="0"/>
    <x v="0"/>
    <x v="0"/>
  </r>
  <r>
    <x v="1"/>
    <x v="12"/>
    <x v="27"/>
    <x v="90"/>
    <x v="2"/>
    <n v="0"/>
    <n v="0"/>
    <n v="0"/>
    <n v="0"/>
    <n v="6727"/>
    <n v="47089"/>
    <n v="0"/>
    <x v="0"/>
    <x v="0"/>
    <x v="0"/>
    <x v="0"/>
    <x v="0"/>
    <x v="0"/>
    <x v="0"/>
    <x v="0"/>
    <x v="0"/>
    <x v="0"/>
  </r>
  <r>
    <x v="1"/>
    <x v="12"/>
    <x v="27"/>
    <x v="91"/>
    <x v="2"/>
    <n v="0"/>
    <n v="0"/>
    <n v="0"/>
    <n v="0"/>
    <n v="6727"/>
    <n v="47089"/>
    <n v="0"/>
    <x v="0"/>
    <x v="0"/>
    <x v="0"/>
    <x v="0"/>
    <x v="0"/>
    <x v="0"/>
    <x v="0"/>
    <x v="0"/>
    <x v="0"/>
    <x v="0"/>
  </r>
  <r>
    <x v="1"/>
    <x v="12"/>
    <x v="28"/>
    <x v="92"/>
    <x v="2"/>
    <n v="21967.94"/>
    <n v="11707.8"/>
    <n v="33675.74"/>
    <n v="114"/>
    <n v="0"/>
    <n v="0"/>
    <n v="0"/>
    <x v="0"/>
    <x v="0"/>
    <x v="0"/>
    <x v="0"/>
    <x v="0"/>
    <x v="0"/>
    <x v="0"/>
    <x v="0"/>
    <x v="0"/>
    <x v="0"/>
  </r>
  <r>
    <x v="1"/>
    <x v="12"/>
    <x v="29"/>
    <x v="93"/>
    <x v="2"/>
    <n v="276.10000000000002"/>
    <n v="649.04999999999995"/>
    <n v="925.15"/>
    <n v="11"/>
    <n v="0"/>
    <n v="0"/>
    <n v="0"/>
    <x v="0"/>
    <x v="0"/>
    <x v="0"/>
    <x v="0"/>
    <x v="0"/>
    <x v="0"/>
    <x v="0"/>
    <x v="0"/>
    <x v="0"/>
    <x v="0"/>
  </r>
  <r>
    <x v="1"/>
    <x v="12"/>
    <x v="29"/>
    <x v="94"/>
    <x v="2"/>
    <n v="2994.05"/>
    <n v="3016.54"/>
    <n v="6010.59"/>
    <n v="50"/>
    <n v="0"/>
    <n v="0"/>
    <n v="0"/>
    <x v="0"/>
    <x v="0"/>
    <x v="0"/>
    <x v="0"/>
    <x v="0"/>
    <x v="0"/>
    <x v="0"/>
    <x v="0"/>
    <x v="0"/>
    <x v="0"/>
  </r>
  <r>
    <x v="1"/>
    <x v="12"/>
    <x v="29"/>
    <x v="95"/>
    <x v="2"/>
    <n v="1287.73"/>
    <n v="6080.53"/>
    <n v="7368.26"/>
    <n v="48"/>
    <n v="0"/>
    <n v="0"/>
    <n v="0"/>
    <x v="0"/>
    <x v="0"/>
    <x v="0"/>
    <x v="0"/>
    <x v="0"/>
    <x v="0"/>
    <x v="0"/>
    <x v="0"/>
    <x v="0"/>
    <x v="0"/>
  </r>
  <r>
    <x v="1"/>
    <x v="12"/>
    <x v="29"/>
    <x v="124"/>
    <x v="2"/>
    <n v="5992.21"/>
    <n v="8973.4699999999993"/>
    <n v="14965.68"/>
    <n v="133"/>
    <e v="#N/A"/>
    <e v="#N/A"/>
    <n v="0"/>
    <x v="0"/>
    <x v="0"/>
    <x v="0"/>
    <x v="0"/>
    <x v="0"/>
    <x v="0"/>
    <x v="0"/>
    <x v="0"/>
    <x v="0"/>
    <x v="0"/>
  </r>
  <r>
    <x v="1"/>
    <x v="12"/>
    <x v="29"/>
    <x v="96"/>
    <x v="2"/>
    <n v="7840.1"/>
    <n v="13891.43"/>
    <n v="21731.53"/>
    <n v="196"/>
    <n v="0"/>
    <n v="0"/>
    <n v="0"/>
    <x v="0"/>
    <x v="0"/>
    <x v="0"/>
    <x v="0"/>
    <x v="0"/>
    <x v="0"/>
    <x v="0"/>
    <x v="0"/>
    <x v="0"/>
    <x v="0"/>
  </r>
  <r>
    <x v="1"/>
    <x v="12"/>
    <x v="29"/>
    <x v="97"/>
    <x v="2"/>
    <n v="4473"/>
    <n v="37618.129999999997"/>
    <n v="42091.13"/>
    <n v="351"/>
    <n v="17577"/>
    <n v="175770"/>
    <n v="2.39"/>
    <x v="0"/>
    <x v="0"/>
    <x v="0"/>
    <x v="0"/>
    <x v="0"/>
    <x v="0"/>
    <x v="0"/>
    <x v="0"/>
    <x v="0"/>
    <x v="0"/>
  </r>
  <r>
    <x v="1"/>
    <x v="12"/>
    <x v="30"/>
    <x v="99"/>
    <x v="2"/>
    <n v="0"/>
    <n v="0"/>
    <n v="0"/>
    <n v="0"/>
    <n v="16027"/>
    <n v="112189"/>
    <n v="0"/>
    <x v="0"/>
    <x v="0"/>
    <x v="0"/>
    <x v="0"/>
    <x v="0"/>
    <x v="0"/>
    <x v="0"/>
    <x v="0"/>
    <x v="0"/>
    <x v="0"/>
  </r>
  <r>
    <x v="1"/>
    <x v="12"/>
    <x v="30"/>
    <x v="100"/>
    <x v="2"/>
    <n v="0"/>
    <n v="0"/>
    <n v="0"/>
    <n v="0"/>
    <n v="14477"/>
    <n v="101339"/>
    <n v="0"/>
    <x v="0"/>
    <x v="0"/>
    <x v="0"/>
    <x v="0"/>
    <x v="0"/>
    <x v="0"/>
    <x v="0"/>
    <x v="0"/>
    <x v="0"/>
    <x v="0"/>
  </r>
  <r>
    <x v="1"/>
    <x v="12"/>
    <x v="30"/>
    <x v="101"/>
    <x v="2"/>
    <n v="0"/>
    <n v="0"/>
    <n v="0"/>
    <n v="0"/>
    <n v="10323"/>
    <n v="72261"/>
    <n v="0"/>
    <x v="0"/>
    <x v="0"/>
    <x v="0"/>
    <x v="0"/>
    <x v="0"/>
    <x v="0"/>
    <x v="0"/>
    <x v="0"/>
    <x v="0"/>
    <x v="0"/>
  </r>
  <r>
    <x v="1"/>
    <x v="12"/>
    <x v="30"/>
    <x v="102"/>
    <x v="2"/>
    <n v="0"/>
    <n v="0"/>
    <n v="0"/>
    <n v="0"/>
    <n v="0"/>
    <n v="0"/>
    <n v="0"/>
    <x v="0"/>
    <x v="0"/>
    <x v="0"/>
    <x v="0"/>
    <x v="0"/>
    <x v="0"/>
    <x v="0"/>
    <x v="0"/>
    <x v="0"/>
    <x v="0"/>
  </r>
  <r>
    <x v="1"/>
    <x v="12"/>
    <x v="30"/>
    <x v="103"/>
    <x v="2"/>
    <n v="0"/>
    <n v="0"/>
    <n v="0"/>
    <n v="0"/>
    <n v="0"/>
    <n v="0"/>
    <n v="0"/>
    <x v="0"/>
    <x v="0"/>
    <x v="0"/>
    <x v="0"/>
    <x v="0"/>
    <x v="0"/>
    <x v="0"/>
    <x v="0"/>
    <x v="0"/>
    <x v="0"/>
  </r>
  <r>
    <x v="1"/>
    <x v="12"/>
    <x v="30"/>
    <x v="106"/>
    <x v="2"/>
    <n v="0"/>
    <n v="0"/>
    <n v="0"/>
    <n v="0"/>
    <n v="17050"/>
    <n v="119350"/>
    <n v="0"/>
    <x v="0"/>
    <x v="0"/>
    <x v="0"/>
    <x v="0"/>
    <x v="0"/>
    <x v="0"/>
    <x v="0"/>
    <x v="0"/>
    <x v="0"/>
    <x v="0"/>
  </r>
  <r>
    <x v="1"/>
    <x v="12"/>
    <x v="30"/>
    <x v="171"/>
    <x v="2"/>
    <n v="0"/>
    <n v="0"/>
    <n v="0"/>
    <n v="0"/>
    <e v="#N/A"/>
    <e v="#N/A"/>
    <n v="0"/>
    <x v="0"/>
    <x v="0"/>
    <x v="0"/>
    <x v="0"/>
    <x v="0"/>
    <x v="0"/>
    <x v="0"/>
    <x v="0"/>
    <x v="0"/>
    <x v="0"/>
  </r>
  <r>
    <x v="1"/>
    <x v="12"/>
    <x v="31"/>
    <x v="107"/>
    <x v="2"/>
    <n v="2627.2"/>
    <n v="1073.8900000000001"/>
    <n v="3701.09"/>
    <n v="26"/>
    <n v="0"/>
    <n v="0"/>
    <n v="0"/>
    <x v="0"/>
    <x v="0"/>
    <x v="0"/>
    <x v="0"/>
    <x v="0"/>
    <x v="0"/>
    <x v="0"/>
    <x v="0"/>
    <x v="0"/>
    <x v="0"/>
  </r>
  <r>
    <x v="1"/>
    <x v="12"/>
    <x v="31"/>
    <x v="108"/>
    <x v="2"/>
    <n v="902.68"/>
    <n v="514.72"/>
    <n v="1417.4"/>
    <n v="8"/>
    <n v="0"/>
    <n v="0"/>
    <n v="0"/>
    <x v="0"/>
    <x v="0"/>
    <x v="0"/>
    <x v="0"/>
    <x v="0"/>
    <x v="0"/>
    <x v="0"/>
    <x v="0"/>
    <x v="0"/>
    <x v="0"/>
  </r>
  <r>
    <x v="1"/>
    <x v="12"/>
    <x v="31"/>
    <x v="109"/>
    <x v="2"/>
    <n v="609.20000000000005"/>
    <n v="233.52"/>
    <n v="842.72"/>
    <n v="6"/>
    <n v="0"/>
    <n v="0"/>
    <n v="0"/>
    <x v="0"/>
    <x v="0"/>
    <x v="0"/>
    <x v="0"/>
    <x v="0"/>
    <x v="0"/>
    <x v="0"/>
    <x v="0"/>
    <x v="0"/>
    <x v="0"/>
  </r>
  <r>
    <x v="1"/>
    <x v="12"/>
    <x v="31"/>
    <x v="110"/>
    <x v="2"/>
    <n v="2026.76"/>
    <n v="1821.28"/>
    <n v="3848.04"/>
    <n v="28"/>
    <n v="0"/>
    <n v="0"/>
    <n v="0"/>
    <x v="0"/>
    <x v="0"/>
    <x v="0"/>
    <x v="0"/>
    <x v="0"/>
    <x v="0"/>
    <x v="0"/>
    <x v="0"/>
    <x v="0"/>
    <x v="0"/>
  </r>
  <r>
    <x v="1"/>
    <x v="12"/>
    <x v="31"/>
    <x v="111"/>
    <x v="2"/>
    <n v="1132.2"/>
    <n v="1472.25"/>
    <n v="2604.4499999999998"/>
    <n v="9"/>
    <n v="0"/>
    <n v="0"/>
    <n v="0"/>
    <x v="0"/>
    <x v="0"/>
    <x v="0"/>
    <x v="0"/>
    <x v="0"/>
    <x v="0"/>
    <x v="0"/>
    <x v="0"/>
    <x v="0"/>
    <x v="0"/>
  </r>
  <r>
    <x v="1"/>
    <x v="12"/>
    <x v="31"/>
    <x v="128"/>
    <x v="2"/>
    <n v="46.8"/>
    <n v="187.2"/>
    <n v="234"/>
    <n v="1"/>
    <e v="#N/A"/>
    <e v="#N/A"/>
    <n v="0"/>
    <x v="0"/>
    <x v="0"/>
    <x v="0"/>
    <x v="0"/>
    <x v="0"/>
    <x v="0"/>
    <x v="0"/>
    <x v="0"/>
    <x v="0"/>
    <x v="0"/>
  </r>
  <r>
    <x v="1"/>
    <x v="12"/>
    <x v="31"/>
    <x v="112"/>
    <x v="2"/>
    <n v="432.94"/>
    <n v="977.46"/>
    <n v="1410.4"/>
    <n v="11"/>
    <n v="13950"/>
    <n v="139500"/>
    <n v="0.1"/>
    <x v="0"/>
    <x v="0"/>
    <x v="0"/>
    <x v="0"/>
    <x v="0"/>
    <x v="0"/>
    <x v="0"/>
    <x v="0"/>
    <x v="0"/>
    <x v="0"/>
  </r>
  <r>
    <x v="1"/>
    <x v="12"/>
    <x v="32"/>
    <x v="114"/>
    <x v="2"/>
    <n v="78.25"/>
    <n v="287.7"/>
    <n v="365.95"/>
    <n v="3"/>
    <n v="31000"/>
    <n v="217000"/>
    <n v="0.01"/>
    <x v="0"/>
    <x v="0"/>
    <x v="0"/>
    <x v="0"/>
    <x v="0"/>
    <x v="0"/>
    <x v="0"/>
    <x v="0"/>
    <x v="0"/>
    <x v="0"/>
  </r>
  <r>
    <x v="1"/>
    <x v="12"/>
    <x v="32"/>
    <x v="115"/>
    <x v="2"/>
    <n v="0"/>
    <n v="0"/>
    <n v="0"/>
    <n v="0"/>
    <n v="0"/>
    <n v="0"/>
    <n v="0"/>
    <x v="0"/>
    <x v="0"/>
    <x v="0"/>
    <x v="0"/>
    <x v="0"/>
    <x v="0"/>
    <x v="0"/>
    <x v="0"/>
    <x v="0"/>
    <x v="0"/>
  </r>
  <r>
    <x v="1"/>
    <x v="12"/>
    <x v="32"/>
    <x v="116"/>
    <x v="2"/>
    <n v="0"/>
    <n v="0"/>
    <n v="0"/>
    <n v="0"/>
    <n v="0"/>
    <n v="0"/>
    <n v="0"/>
    <x v="0"/>
    <x v="0"/>
    <x v="0"/>
    <x v="0"/>
    <x v="0"/>
    <x v="0"/>
    <x v="0"/>
    <x v="0"/>
    <x v="0"/>
    <x v="0"/>
  </r>
  <r>
    <x v="1"/>
    <x v="12"/>
    <x v="32"/>
    <x v="192"/>
    <x v="2"/>
    <n v="210.6"/>
    <n v="170.95"/>
    <n v="381.54999999999995"/>
    <n v="4"/>
    <e v="#N/A"/>
    <e v="#N/A"/>
    <n v="0"/>
    <x v="0"/>
    <x v="0"/>
    <x v="0"/>
    <x v="0"/>
    <x v="0"/>
    <x v="0"/>
    <x v="0"/>
    <x v="0"/>
    <x v="0"/>
    <x v="0"/>
  </r>
  <r>
    <x v="1"/>
    <x v="12"/>
    <x v="33"/>
    <x v="117"/>
    <x v="2"/>
    <n v="5618.79"/>
    <n v="4003.02"/>
    <n v="9621.81"/>
    <n v="79"/>
    <n v="0"/>
    <n v="0"/>
    <n v="0"/>
    <x v="0"/>
    <x v="0"/>
    <x v="0"/>
    <x v="0"/>
    <x v="0"/>
    <x v="0"/>
    <x v="0"/>
    <x v="0"/>
    <x v="0"/>
    <x v="0"/>
  </r>
  <r>
    <x v="1"/>
    <x v="12"/>
    <x v="33"/>
    <x v="118"/>
    <x v="2"/>
    <n v="4220.76"/>
    <n v="11183.28"/>
    <n v="15404.04"/>
    <n v="134"/>
    <n v="0"/>
    <n v="0"/>
    <n v="0"/>
    <x v="0"/>
    <x v="0"/>
    <x v="0"/>
    <x v="0"/>
    <x v="0"/>
    <x v="0"/>
    <x v="0"/>
    <x v="0"/>
    <x v="0"/>
    <x v="0"/>
  </r>
  <r>
    <x v="1"/>
    <x v="12"/>
    <x v="33"/>
    <x v="143"/>
    <x v="2"/>
    <n v="4617.79"/>
    <n v="3211.52"/>
    <n v="7829.3099999999995"/>
    <n v="70"/>
    <e v="#N/A"/>
    <e v="#N/A"/>
    <n v="0"/>
    <x v="0"/>
    <x v="0"/>
    <x v="0"/>
    <x v="0"/>
    <x v="0"/>
    <x v="0"/>
    <x v="0"/>
    <x v="0"/>
    <x v="0"/>
    <x v="0"/>
  </r>
  <r>
    <x v="1"/>
    <x v="12"/>
    <x v="0"/>
    <x v="0"/>
    <x v="3"/>
    <n v="402.23"/>
    <n v="1105.6400000000001"/>
    <n v="1507.8700000000001"/>
    <n v="41"/>
    <n v="24475"/>
    <n v="171325"/>
    <n v="0.06"/>
    <x v="0"/>
    <x v="0"/>
    <x v="0"/>
    <x v="0"/>
    <x v="0"/>
    <x v="0"/>
    <x v="0"/>
    <x v="0"/>
    <x v="0"/>
    <x v="0"/>
  </r>
  <r>
    <x v="1"/>
    <x v="12"/>
    <x v="0"/>
    <x v="1"/>
    <x v="3"/>
    <n v="6407.26"/>
    <n v="9668.56"/>
    <n v="16075.82"/>
    <n v="384"/>
    <n v="24383"/>
    <n v="170681"/>
    <n v="0.66"/>
    <x v="0"/>
    <x v="0"/>
    <x v="0"/>
    <x v="0"/>
    <x v="0"/>
    <x v="0"/>
    <x v="0"/>
    <x v="0"/>
    <x v="0"/>
    <x v="0"/>
  </r>
  <r>
    <x v="1"/>
    <x v="12"/>
    <x v="0"/>
    <x v="4"/>
    <x v="3"/>
    <n v="11761.1"/>
    <n v="16439.68"/>
    <n v="28200.78"/>
    <n v="564"/>
    <n v="8437"/>
    <n v="59059"/>
    <n v="3.34"/>
    <x v="0"/>
    <x v="0"/>
    <x v="0"/>
    <x v="0"/>
    <x v="0"/>
    <x v="0"/>
    <x v="0"/>
    <x v="0"/>
    <x v="0"/>
    <x v="0"/>
  </r>
  <r>
    <x v="1"/>
    <x v="12"/>
    <x v="0"/>
    <x v="7"/>
    <x v="3"/>
    <n v="16056.23"/>
    <n v="13736.77"/>
    <n v="29793"/>
    <n v="596"/>
    <n v="5821"/>
    <n v="40747"/>
    <n v="5.12"/>
    <x v="0"/>
    <x v="0"/>
    <x v="0"/>
    <x v="0"/>
    <x v="0"/>
    <x v="0"/>
    <x v="0"/>
    <x v="0"/>
    <x v="0"/>
    <x v="0"/>
  </r>
  <r>
    <x v="1"/>
    <x v="12"/>
    <x v="0"/>
    <x v="8"/>
    <x v="3"/>
    <n v="22751.63"/>
    <n v="17512.39"/>
    <n v="40264.020000000004"/>
    <n v="793"/>
    <n v="0"/>
    <n v="0"/>
    <n v="0"/>
    <x v="0"/>
    <x v="0"/>
    <x v="0"/>
    <x v="0"/>
    <x v="0"/>
    <x v="0"/>
    <x v="0"/>
    <x v="0"/>
    <x v="0"/>
    <x v="0"/>
  </r>
  <r>
    <x v="1"/>
    <x v="12"/>
    <x v="0"/>
    <x v="119"/>
    <x v="3"/>
    <n v="1010.06"/>
    <n v="3575.88"/>
    <n v="4585.9400000000005"/>
    <n v="106"/>
    <e v="#N/A"/>
    <e v="#N/A"/>
    <n v="0"/>
    <x v="0"/>
    <x v="0"/>
    <x v="0"/>
    <x v="0"/>
    <x v="0"/>
    <x v="0"/>
    <x v="0"/>
    <x v="0"/>
    <x v="0"/>
    <x v="0"/>
  </r>
  <r>
    <x v="1"/>
    <x v="12"/>
    <x v="0"/>
    <x v="134"/>
    <x v="3"/>
    <n v="13053.63"/>
    <n v="11247.4"/>
    <n v="24301.03"/>
    <n v="576"/>
    <e v="#N/A"/>
    <e v="#N/A"/>
    <n v="0"/>
    <x v="0"/>
    <x v="0"/>
    <x v="0"/>
    <x v="0"/>
    <x v="0"/>
    <x v="0"/>
    <x v="0"/>
    <x v="0"/>
    <x v="0"/>
    <x v="0"/>
  </r>
  <r>
    <x v="1"/>
    <x v="12"/>
    <x v="0"/>
    <x v="135"/>
    <x v="3"/>
    <n v="3315.13"/>
    <n v="1717.73"/>
    <n v="5032.8600000000006"/>
    <n v="104"/>
    <e v="#N/A"/>
    <e v="#N/A"/>
    <n v="0"/>
    <x v="0"/>
    <x v="0"/>
    <x v="0"/>
    <x v="0"/>
    <x v="0"/>
    <x v="0"/>
    <x v="0"/>
    <x v="0"/>
    <x v="0"/>
    <x v="0"/>
  </r>
  <r>
    <x v="1"/>
    <x v="12"/>
    <x v="0"/>
    <x v="144"/>
    <x v="3"/>
    <n v="11875.22"/>
    <n v="11604.19"/>
    <n v="23479.41"/>
    <n v="488"/>
    <e v="#N/A"/>
    <e v="#N/A"/>
    <n v="0"/>
    <x v="0"/>
    <x v="0"/>
    <x v="0"/>
    <x v="0"/>
    <x v="0"/>
    <x v="0"/>
    <x v="0"/>
    <x v="0"/>
    <x v="0"/>
    <x v="0"/>
  </r>
  <r>
    <x v="1"/>
    <x v="12"/>
    <x v="0"/>
    <x v="173"/>
    <x v="3"/>
    <n v="17569.11"/>
    <n v="15089.57"/>
    <n v="32658.68"/>
    <n v="704"/>
    <e v="#N/A"/>
    <e v="#N/A"/>
    <n v="0"/>
    <x v="0"/>
    <x v="0"/>
    <x v="0"/>
    <x v="0"/>
    <x v="0"/>
    <x v="0"/>
    <x v="0"/>
    <x v="0"/>
    <x v="0"/>
    <x v="0"/>
  </r>
  <r>
    <x v="1"/>
    <x v="12"/>
    <x v="0"/>
    <x v="189"/>
    <x v="3"/>
    <n v="0"/>
    <n v="0"/>
    <n v="0"/>
    <n v="0"/>
    <e v="#N/A"/>
    <e v="#N/A"/>
    <n v="0"/>
    <x v="0"/>
    <x v="0"/>
    <x v="0"/>
    <x v="0"/>
    <x v="0"/>
    <x v="0"/>
    <x v="0"/>
    <x v="0"/>
    <x v="0"/>
    <x v="0"/>
  </r>
  <r>
    <x v="1"/>
    <x v="12"/>
    <x v="0"/>
    <x v="190"/>
    <x v="3"/>
    <n v="346.19"/>
    <n v="226.46"/>
    <n v="572.65"/>
    <n v="14"/>
    <e v="#N/A"/>
    <e v="#N/A"/>
    <n v="0"/>
    <x v="0"/>
    <x v="0"/>
    <x v="0"/>
    <x v="0"/>
    <x v="0"/>
    <x v="0"/>
    <x v="0"/>
    <x v="0"/>
    <x v="0"/>
    <x v="0"/>
  </r>
  <r>
    <x v="1"/>
    <x v="12"/>
    <x v="0"/>
    <x v="179"/>
    <x v="3"/>
    <n v="14452.5"/>
    <n v="14315.39"/>
    <n v="28767.89"/>
    <n v="620"/>
    <e v="#N/A"/>
    <e v="#N/A"/>
    <n v="0"/>
    <x v="0"/>
    <x v="0"/>
    <x v="0"/>
    <x v="0"/>
    <x v="0"/>
    <x v="0"/>
    <x v="0"/>
    <x v="0"/>
    <x v="0"/>
    <x v="0"/>
  </r>
  <r>
    <x v="1"/>
    <x v="12"/>
    <x v="1"/>
    <x v="9"/>
    <x v="3"/>
    <n v="14445.05"/>
    <n v="19981.37"/>
    <n v="34426.42"/>
    <n v="514"/>
    <n v="0"/>
    <n v="0"/>
    <n v="0"/>
    <x v="0"/>
    <x v="0"/>
    <x v="0"/>
    <x v="0"/>
    <x v="0"/>
    <x v="0"/>
    <x v="0"/>
    <x v="0"/>
    <x v="0"/>
    <x v="0"/>
  </r>
  <r>
    <x v="1"/>
    <x v="12"/>
    <x v="1"/>
    <x v="10"/>
    <x v="3"/>
    <n v="5277.94"/>
    <n v="8298.7900000000009"/>
    <n v="13576.73"/>
    <n v="233"/>
    <n v="44423"/>
    <n v="310961"/>
    <n v="0.31"/>
    <x v="0"/>
    <x v="0"/>
    <x v="0"/>
    <x v="0"/>
    <x v="0"/>
    <x v="0"/>
    <x v="0"/>
    <x v="0"/>
    <x v="0"/>
    <x v="0"/>
  </r>
  <r>
    <x v="1"/>
    <x v="12"/>
    <x v="1"/>
    <x v="78"/>
    <x v="3"/>
    <n v="0"/>
    <n v="0"/>
    <n v="0"/>
    <n v="0"/>
    <n v="20677"/>
    <n v="144739"/>
    <n v="0"/>
    <x v="0"/>
    <x v="0"/>
    <x v="0"/>
    <x v="0"/>
    <x v="0"/>
    <x v="0"/>
    <x v="0"/>
    <x v="0"/>
    <x v="0"/>
    <x v="0"/>
  </r>
  <r>
    <x v="1"/>
    <x v="12"/>
    <x v="1"/>
    <x v="11"/>
    <x v="3"/>
    <n v="15988.1"/>
    <n v="8518.2000000000007"/>
    <n v="24506.300000000003"/>
    <n v="38"/>
    <n v="31000"/>
    <n v="217000"/>
    <n v="0.79"/>
    <x v="0"/>
    <x v="0"/>
    <x v="0"/>
    <x v="0"/>
    <x v="0"/>
    <x v="0"/>
    <x v="0"/>
    <x v="0"/>
    <x v="0"/>
    <x v="0"/>
  </r>
  <r>
    <x v="1"/>
    <x v="12"/>
    <x v="1"/>
    <x v="12"/>
    <x v="3"/>
    <n v="24.62"/>
    <n v="40.380000000000003"/>
    <n v="65"/>
    <n v="7"/>
    <n v="0"/>
    <n v="0"/>
    <n v="0"/>
    <x v="0"/>
    <x v="0"/>
    <x v="0"/>
    <x v="0"/>
    <x v="0"/>
    <x v="0"/>
    <x v="0"/>
    <x v="0"/>
    <x v="0"/>
    <x v="0"/>
  </r>
  <r>
    <x v="1"/>
    <x v="12"/>
    <x v="1"/>
    <x v="13"/>
    <x v="3"/>
    <n v="0"/>
    <n v="0"/>
    <n v="0"/>
    <n v="0"/>
    <n v="0"/>
    <n v="0"/>
    <n v="0"/>
    <x v="0"/>
    <x v="0"/>
    <x v="0"/>
    <x v="0"/>
    <x v="0"/>
    <x v="0"/>
    <x v="0"/>
    <x v="0"/>
    <x v="0"/>
    <x v="0"/>
  </r>
  <r>
    <x v="1"/>
    <x v="12"/>
    <x v="1"/>
    <x v="122"/>
    <x v="3"/>
    <n v="397.9"/>
    <n v="198.4"/>
    <n v="596.29999999999995"/>
    <n v="12"/>
    <e v="#N/A"/>
    <e v="#N/A"/>
    <n v="0"/>
    <x v="0"/>
    <x v="0"/>
    <x v="0"/>
    <x v="0"/>
    <x v="0"/>
    <x v="0"/>
    <x v="0"/>
    <x v="0"/>
    <x v="0"/>
    <x v="0"/>
  </r>
  <r>
    <x v="1"/>
    <x v="12"/>
    <x v="1"/>
    <x v="14"/>
    <x v="3"/>
    <n v="4687.1400000000003"/>
    <n v="6124.74"/>
    <n v="10811.880000000001"/>
    <n v="148"/>
    <n v="29977"/>
    <n v="209839"/>
    <n v="0.36"/>
    <x v="0"/>
    <x v="0"/>
    <x v="0"/>
    <x v="0"/>
    <x v="0"/>
    <x v="0"/>
    <x v="0"/>
    <x v="0"/>
    <x v="0"/>
    <x v="0"/>
  </r>
  <r>
    <x v="1"/>
    <x v="12"/>
    <x v="1"/>
    <x v="15"/>
    <x v="3"/>
    <n v="0"/>
    <n v="0"/>
    <n v="0"/>
    <n v="0"/>
    <n v="0"/>
    <n v="0"/>
    <n v="0"/>
    <x v="0"/>
    <x v="0"/>
    <x v="0"/>
    <x v="0"/>
    <x v="0"/>
    <x v="0"/>
    <x v="0"/>
    <x v="0"/>
    <x v="0"/>
    <x v="0"/>
  </r>
  <r>
    <x v="1"/>
    <x v="12"/>
    <x v="1"/>
    <x v="146"/>
    <x v="3"/>
    <n v="5459.2"/>
    <n v="1331"/>
    <n v="6790.2"/>
    <n v="9"/>
    <e v="#N/A"/>
    <e v="#N/A"/>
    <n v="0"/>
    <x v="0"/>
    <x v="0"/>
    <x v="0"/>
    <x v="0"/>
    <x v="0"/>
    <x v="0"/>
    <x v="0"/>
    <x v="0"/>
    <x v="0"/>
    <x v="0"/>
  </r>
  <r>
    <x v="1"/>
    <x v="12"/>
    <x v="1"/>
    <x v="168"/>
    <x v="3"/>
    <n v="1599.45"/>
    <n v="1373.47"/>
    <n v="2972.92"/>
    <n v="74"/>
    <e v="#N/A"/>
    <e v="#N/A"/>
    <n v="0"/>
    <x v="0"/>
    <x v="0"/>
    <x v="0"/>
    <x v="0"/>
    <x v="0"/>
    <x v="0"/>
    <x v="0"/>
    <x v="0"/>
    <x v="0"/>
    <x v="0"/>
  </r>
  <r>
    <x v="1"/>
    <x v="12"/>
    <x v="1"/>
    <x v="174"/>
    <x v="3"/>
    <n v="67"/>
    <n v="654.5"/>
    <n v="721.5"/>
    <n v="2"/>
    <e v="#N/A"/>
    <e v="#N/A"/>
    <n v="0"/>
    <x v="0"/>
    <x v="0"/>
    <x v="0"/>
    <x v="0"/>
    <x v="0"/>
    <x v="0"/>
    <x v="0"/>
    <x v="0"/>
    <x v="0"/>
    <x v="0"/>
  </r>
  <r>
    <x v="1"/>
    <x v="12"/>
    <x v="2"/>
    <x v="16"/>
    <x v="3"/>
    <n v="5409.4"/>
    <n v="4241.6000000000004"/>
    <n v="9651"/>
    <n v="57"/>
    <n v="43400"/>
    <n v="303800"/>
    <n v="0.22"/>
    <x v="0"/>
    <x v="0"/>
    <x v="0"/>
    <x v="0"/>
    <x v="0"/>
    <x v="0"/>
    <x v="0"/>
    <x v="0"/>
    <x v="0"/>
    <x v="0"/>
  </r>
  <r>
    <x v="1"/>
    <x v="12"/>
    <x v="2"/>
    <x v="18"/>
    <x v="3"/>
    <n v="1.1200000000000001"/>
    <n v="153.47"/>
    <n v="154.59"/>
    <n v="5"/>
    <n v="0"/>
    <n v="0"/>
    <n v="0"/>
    <x v="0"/>
    <x v="0"/>
    <x v="0"/>
    <x v="0"/>
    <x v="0"/>
    <x v="0"/>
    <x v="0"/>
    <x v="0"/>
    <x v="0"/>
    <x v="0"/>
  </r>
  <r>
    <x v="1"/>
    <x v="12"/>
    <x v="2"/>
    <x v="180"/>
    <x v="3"/>
    <n v="877.06"/>
    <n v="1369.18"/>
    <n v="2246.2399999999998"/>
    <n v="47"/>
    <e v="#N/A"/>
    <e v="#N/A"/>
    <n v="0"/>
    <x v="0"/>
    <x v="0"/>
    <x v="0"/>
    <x v="0"/>
    <x v="0"/>
    <x v="0"/>
    <x v="0"/>
    <x v="0"/>
    <x v="0"/>
    <x v="0"/>
  </r>
  <r>
    <x v="1"/>
    <x v="12"/>
    <x v="3"/>
    <x v="19"/>
    <x v="3"/>
    <n v="2511.14"/>
    <n v="196.76"/>
    <n v="2707.8999999999996"/>
    <n v="18"/>
    <n v="31000"/>
    <n v="310000"/>
    <n v="0.09"/>
    <x v="0"/>
    <x v="0"/>
    <x v="0"/>
    <x v="0"/>
    <x v="0"/>
    <x v="0"/>
    <x v="0"/>
    <x v="0"/>
    <x v="0"/>
    <x v="0"/>
  </r>
  <r>
    <x v="1"/>
    <x v="12"/>
    <x v="3"/>
    <x v="20"/>
    <x v="3"/>
    <n v="169.17"/>
    <n v="229.61"/>
    <n v="398.78"/>
    <n v="11"/>
    <n v="0"/>
    <n v="0"/>
    <n v="0"/>
    <x v="0"/>
    <x v="0"/>
    <x v="0"/>
    <x v="0"/>
    <x v="0"/>
    <x v="0"/>
    <x v="0"/>
    <x v="0"/>
    <x v="0"/>
    <x v="0"/>
  </r>
  <r>
    <x v="1"/>
    <x v="12"/>
    <x v="3"/>
    <x v="21"/>
    <x v="3"/>
    <n v="355.43"/>
    <n v="941.58"/>
    <n v="1297.01"/>
    <n v="24"/>
    <n v="62000"/>
    <n v="620000"/>
    <n v="0.02"/>
    <x v="0"/>
    <x v="0"/>
    <x v="0"/>
    <x v="0"/>
    <x v="0"/>
    <x v="0"/>
    <x v="0"/>
    <x v="0"/>
    <x v="0"/>
    <x v="0"/>
  </r>
  <r>
    <x v="1"/>
    <x v="12"/>
    <x v="4"/>
    <x v="23"/>
    <x v="3"/>
    <n v="0"/>
    <n v="0"/>
    <n v="0"/>
    <n v="0"/>
    <n v="12710"/>
    <n v="88970"/>
    <n v="0"/>
    <x v="0"/>
    <x v="0"/>
    <x v="0"/>
    <x v="0"/>
    <x v="0"/>
    <x v="0"/>
    <x v="0"/>
    <x v="0"/>
    <x v="0"/>
    <x v="0"/>
  </r>
  <r>
    <x v="1"/>
    <x v="12"/>
    <x v="4"/>
    <x v="24"/>
    <x v="3"/>
    <n v="0"/>
    <n v="0"/>
    <n v="0"/>
    <n v="0"/>
    <n v="11377"/>
    <n v="79639"/>
    <n v="0"/>
    <x v="0"/>
    <x v="0"/>
    <x v="0"/>
    <x v="0"/>
    <x v="0"/>
    <x v="0"/>
    <x v="0"/>
    <x v="0"/>
    <x v="0"/>
    <x v="0"/>
  </r>
  <r>
    <x v="1"/>
    <x v="12"/>
    <x v="4"/>
    <x v="154"/>
    <x v="3"/>
    <n v="0"/>
    <n v="0"/>
    <n v="0"/>
    <n v="0"/>
    <e v="#N/A"/>
    <e v="#N/A"/>
    <n v="0"/>
    <x v="0"/>
    <x v="0"/>
    <x v="0"/>
    <x v="0"/>
    <x v="0"/>
    <x v="0"/>
    <x v="0"/>
    <x v="0"/>
    <x v="0"/>
    <x v="0"/>
  </r>
  <r>
    <x v="1"/>
    <x v="12"/>
    <x v="4"/>
    <x v="155"/>
    <x v="3"/>
    <n v="0"/>
    <n v="0"/>
    <n v="0"/>
    <n v="0"/>
    <e v="#N/A"/>
    <e v="#N/A"/>
    <n v="0"/>
    <x v="0"/>
    <x v="0"/>
    <x v="0"/>
    <x v="0"/>
    <x v="0"/>
    <x v="0"/>
    <x v="0"/>
    <x v="0"/>
    <x v="0"/>
    <x v="0"/>
  </r>
  <r>
    <x v="1"/>
    <x v="12"/>
    <x v="4"/>
    <x v="120"/>
    <x v="3"/>
    <n v="0"/>
    <n v="0"/>
    <n v="0"/>
    <n v="0"/>
    <e v="#N/A"/>
    <e v="#N/A"/>
    <n v="0"/>
    <x v="0"/>
    <x v="0"/>
    <x v="0"/>
    <x v="0"/>
    <x v="0"/>
    <x v="0"/>
    <x v="0"/>
    <x v="0"/>
    <x v="0"/>
    <x v="0"/>
  </r>
  <r>
    <x v="1"/>
    <x v="12"/>
    <x v="4"/>
    <x v="148"/>
    <x v="3"/>
    <n v="0"/>
    <n v="0"/>
    <n v="0"/>
    <n v="0"/>
    <e v="#N/A"/>
    <e v="#N/A"/>
    <n v="0"/>
    <x v="0"/>
    <x v="0"/>
    <x v="0"/>
    <x v="0"/>
    <x v="0"/>
    <x v="0"/>
    <x v="0"/>
    <x v="0"/>
    <x v="0"/>
    <x v="0"/>
  </r>
  <r>
    <x v="1"/>
    <x v="12"/>
    <x v="4"/>
    <x v="136"/>
    <x v="3"/>
    <n v="0"/>
    <n v="0"/>
    <n v="0"/>
    <n v="0"/>
    <e v="#N/A"/>
    <e v="#N/A"/>
    <n v="0"/>
    <x v="0"/>
    <x v="0"/>
    <x v="0"/>
    <x v="0"/>
    <x v="0"/>
    <x v="0"/>
    <x v="0"/>
    <x v="0"/>
    <x v="0"/>
    <x v="0"/>
  </r>
  <r>
    <x v="1"/>
    <x v="12"/>
    <x v="4"/>
    <x v="156"/>
    <x v="3"/>
    <n v="0"/>
    <n v="0"/>
    <n v="0"/>
    <n v="0"/>
    <e v="#N/A"/>
    <e v="#N/A"/>
    <n v="0"/>
    <x v="0"/>
    <x v="0"/>
    <x v="0"/>
    <x v="0"/>
    <x v="0"/>
    <x v="0"/>
    <x v="0"/>
    <x v="0"/>
    <x v="0"/>
    <x v="0"/>
  </r>
  <r>
    <x v="1"/>
    <x v="12"/>
    <x v="4"/>
    <x v="157"/>
    <x v="3"/>
    <n v="0"/>
    <n v="0"/>
    <n v="0"/>
    <n v="0"/>
    <e v="#N/A"/>
    <e v="#N/A"/>
    <n v="0"/>
    <x v="0"/>
    <x v="0"/>
    <x v="0"/>
    <x v="0"/>
    <x v="0"/>
    <x v="0"/>
    <x v="0"/>
    <x v="0"/>
    <x v="0"/>
    <x v="0"/>
  </r>
  <r>
    <x v="1"/>
    <x v="12"/>
    <x v="4"/>
    <x v="158"/>
    <x v="3"/>
    <n v="0"/>
    <n v="0"/>
    <n v="0"/>
    <n v="0"/>
    <e v="#N/A"/>
    <e v="#N/A"/>
    <n v="0"/>
    <x v="0"/>
    <x v="0"/>
    <x v="0"/>
    <x v="0"/>
    <x v="0"/>
    <x v="0"/>
    <x v="0"/>
    <x v="0"/>
    <x v="0"/>
    <x v="0"/>
  </r>
  <r>
    <x v="1"/>
    <x v="12"/>
    <x v="4"/>
    <x v="159"/>
    <x v="3"/>
    <n v="0"/>
    <n v="0"/>
    <n v="0"/>
    <n v="0"/>
    <e v="#N/A"/>
    <e v="#N/A"/>
    <n v="0"/>
    <x v="0"/>
    <x v="0"/>
    <x v="0"/>
    <x v="0"/>
    <x v="0"/>
    <x v="0"/>
    <x v="0"/>
    <x v="0"/>
    <x v="0"/>
    <x v="0"/>
  </r>
  <r>
    <x v="1"/>
    <x v="12"/>
    <x v="4"/>
    <x v="160"/>
    <x v="3"/>
    <n v="0"/>
    <n v="0"/>
    <n v="0"/>
    <n v="0"/>
    <e v="#N/A"/>
    <e v="#N/A"/>
    <n v="0"/>
    <x v="0"/>
    <x v="0"/>
    <x v="0"/>
    <x v="0"/>
    <x v="0"/>
    <x v="0"/>
    <x v="0"/>
    <x v="0"/>
    <x v="0"/>
    <x v="0"/>
  </r>
  <r>
    <x v="1"/>
    <x v="12"/>
    <x v="4"/>
    <x v="169"/>
    <x v="3"/>
    <n v="0"/>
    <n v="0"/>
    <n v="0"/>
    <n v="0"/>
    <e v="#N/A"/>
    <e v="#N/A"/>
    <n v="0"/>
    <x v="0"/>
    <x v="0"/>
    <x v="0"/>
    <x v="0"/>
    <x v="0"/>
    <x v="0"/>
    <x v="0"/>
    <x v="0"/>
    <x v="0"/>
    <x v="0"/>
  </r>
  <r>
    <x v="1"/>
    <x v="12"/>
    <x v="4"/>
    <x v="175"/>
    <x v="3"/>
    <n v="0"/>
    <n v="0"/>
    <n v="0"/>
    <n v="0"/>
    <e v="#N/A"/>
    <e v="#N/A"/>
    <n v="0"/>
    <x v="0"/>
    <x v="0"/>
    <x v="0"/>
    <x v="0"/>
    <x v="0"/>
    <x v="0"/>
    <x v="0"/>
    <x v="0"/>
    <x v="0"/>
    <x v="0"/>
  </r>
  <r>
    <x v="1"/>
    <x v="12"/>
    <x v="5"/>
    <x v="25"/>
    <x v="3"/>
    <n v="113.64"/>
    <n v="452.21"/>
    <n v="565.85"/>
    <n v="3"/>
    <n v="0"/>
    <n v="0"/>
    <n v="0"/>
    <x v="0"/>
    <x v="0"/>
    <x v="0"/>
    <x v="0"/>
    <x v="0"/>
    <x v="0"/>
    <x v="0"/>
    <x v="0"/>
    <x v="0"/>
    <x v="0"/>
  </r>
  <r>
    <x v="1"/>
    <x v="12"/>
    <x v="5"/>
    <x v="26"/>
    <x v="3"/>
    <n v="0"/>
    <n v="0"/>
    <n v="0"/>
    <n v="0"/>
    <n v="0"/>
    <n v="0"/>
    <n v="0"/>
    <x v="0"/>
    <x v="0"/>
    <x v="0"/>
    <x v="0"/>
    <x v="0"/>
    <x v="0"/>
    <x v="0"/>
    <x v="0"/>
    <x v="0"/>
    <x v="0"/>
  </r>
  <r>
    <x v="1"/>
    <x v="12"/>
    <x v="5"/>
    <x v="27"/>
    <x v="3"/>
    <n v="33.299999999999997"/>
    <n v="639.04999999999995"/>
    <n v="672.34999999999991"/>
    <n v="3"/>
    <n v="16523"/>
    <n v="165230"/>
    <n v="0.04"/>
    <x v="0"/>
    <x v="0"/>
    <x v="0"/>
    <x v="0"/>
    <x v="0"/>
    <x v="0"/>
    <x v="0"/>
    <x v="0"/>
    <x v="0"/>
    <x v="0"/>
  </r>
  <r>
    <x v="1"/>
    <x v="12"/>
    <x v="5"/>
    <x v="29"/>
    <x v="3"/>
    <n v="65.760000000000005"/>
    <n v="21.84"/>
    <n v="87.600000000000009"/>
    <n v="3"/>
    <n v="0"/>
    <n v="0"/>
    <n v="0"/>
    <x v="0"/>
    <x v="0"/>
    <x v="0"/>
    <x v="0"/>
    <x v="0"/>
    <x v="0"/>
    <x v="0"/>
    <x v="0"/>
    <x v="0"/>
    <x v="0"/>
  </r>
  <r>
    <x v="1"/>
    <x v="12"/>
    <x v="6"/>
    <x v="30"/>
    <x v="3"/>
    <n v="26340.44"/>
    <n v="33681.19"/>
    <n v="60021.630000000005"/>
    <n v="145"/>
    <n v="0"/>
    <n v="0"/>
    <n v="0"/>
    <x v="0"/>
    <x v="0"/>
    <x v="0"/>
    <x v="0"/>
    <x v="0"/>
    <x v="0"/>
    <x v="0"/>
    <x v="0"/>
    <x v="0"/>
    <x v="0"/>
  </r>
  <r>
    <x v="1"/>
    <x v="12"/>
    <x v="6"/>
    <x v="31"/>
    <x v="3"/>
    <n v="28913.93"/>
    <n v="40823.65"/>
    <n v="69737.58"/>
    <n v="191"/>
    <n v="34100"/>
    <n v="238700"/>
    <n v="2.0499999999999998"/>
    <x v="0"/>
    <x v="0"/>
    <x v="0"/>
    <x v="0"/>
    <x v="0"/>
    <x v="0"/>
    <x v="0"/>
    <x v="0"/>
    <x v="0"/>
    <x v="0"/>
  </r>
  <r>
    <x v="1"/>
    <x v="12"/>
    <x v="6"/>
    <x v="32"/>
    <x v="3"/>
    <n v="22975.91"/>
    <n v="27833.24"/>
    <n v="50809.15"/>
    <n v="223"/>
    <n v="17577"/>
    <n v="123039"/>
    <n v="2.89"/>
    <x v="0"/>
    <x v="0"/>
    <x v="0"/>
    <x v="0"/>
    <x v="0"/>
    <x v="0"/>
    <x v="0"/>
    <x v="0"/>
    <x v="0"/>
    <x v="0"/>
  </r>
  <r>
    <x v="1"/>
    <x v="12"/>
    <x v="6"/>
    <x v="33"/>
    <x v="3"/>
    <n v="16781.66"/>
    <n v="5370.98"/>
    <n v="22152.639999999999"/>
    <n v="49"/>
    <n v="0"/>
    <n v="0"/>
    <n v="0"/>
    <x v="0"/>
    <x v="0"/>
    <x v="0"/>
    <x v="0"/>
    <x v="0"/>
    <x v="0"/>
    <x v="0"/>
    <x v="0"/>
    <x v="0"/>
    <x v="0"/>
  </r>
  <r>
    <x v="1"/>
    <x v="12"/>
    <x v="7"/>
    <x v="34"/>
    <x v="3"/>
    <n v="158.4"/>
    <n v="89.38"/>
    <n v="247.78"/>
    <n v="4"/>
    <n v="67177"/>
    <n v="470239"/>
    <n v="0"/>
    <x v="0"/>
    <x v="0"/>
    <x v="0"/>
    <x v="0"/>
    <x v="0"/>
    <x v="0"/>
    <x v="0"/>
    <x v="0"/>
    <x v="0"/>
    <x v="0"/>
  </r>
  <r>
    <x v="1"/>
    <x v="12"/>
    <x v="8"/>
    <x v="35"/>
    <x v="3"/>
    <n v="2237.9299999999998"/>
    <n v="1149.3"/>
    <n v="3387.2299999999996"/>
    <n v="25"/>
    <n v="0"/>
    <n v="0"/>
    <n v="0"/>
    <x v="0"/>
    <x v="0"/>
    <x v="0"/>
    <x v="0"/>
    <x v="0"/>
    <x v="0"/>
    <x v="0"/>
    <x v="0"/>
    <x v="0"/>
    <x v="0"/>
  </r>
  <r>
    <x v="1"/>
    <x v="12"/>
    <x v="8"/>
    <x v="36"/>
    <x v="3"/>
    <n v="3354.22"/>
    <n v="844.11"/>
    <n v="4198.33"/>
    <n v="75"/>
    <n v="0"/>
    <n v="0"/>
    <n v="0"/>
    <x v="0"/>
    <x v="0"/>
    <x v="0"/>
    <x v="0"/>
    <x v="0"/>
    <x v="0"/>
    <x v="0"/>
    <x v="0"/>
    <x v="0"/>
    <x v="0"/>
  </r>
  <r>
    <x v="1"/>
    <x v="12"/>
    <x v="8"/>
    <x v="161"/>
    <x v="3"/>
    <n v="2131.6999999999998"/>
    <n v="3384.37"/>
    <n v="5516.07"/>
    <n v="85"/>
    <e v="#N/A"/>
    <e v="#N/A"/>
    <n v="0"/>
    <x v="0"/>
    <x v="0"/>
    <x v="0"/>
    <x v="0"/>
    <x v="0"/>
    <x v="0"/>
    <x v="0"/>
    <x v="0"/>
    <x v="0"/>
    <x v="0"/>
  </r>
  <r>
    <x v="1"/>
    <x v="12"/>
    <x v="9"/>
    <x v="37"/>
    <x v="3"/>
    <n v="14116.91"/>
    <n v="6135.71"/>
    <n v="20252.62"/>
    <n v="40"/>
    <n v="32023"/>
    <n v="224161"/>
    <n v="0.63"/>
    <x v="0"/>
    <x v="0"/>
    <x v="0"/>
    <x v="0"/>
    <x v="0"/>
    <x v="0"/>
    <x v="0"/>
    <x v="0"/>
    <x v="0"/>
    <x v="0"/>
  </r>
  <r>
    <x v="1"/>
    <x v="12"/>
    <x v="9"/>
    <x v="38"/>
    <x v="3"/>
    <n v="0"/>
    <n v="0"/>
    <n v="0"/>
    <n v="0"/>
    <n v="0"/>
    <n v="0"/>
    <n v="0"/>
    <x v="0"/>
    <x v="0"/>
    <x v="0"/>
    <x v="0"/>
    <x v="0"/>
    <x v="0"/>
    <x v="0"/>
    <x v="0"/>
    <x v="0"/>
    <x v="0"/>
  </r>
  <r>
    <x v="1"/>
    <x v="12"/>
    <x v="9"/>
    <x v="39"/>
    <x v="3"/>
    <n v="12107.5"/>
    <n v="11247.43"/>
    <n v="23354.93"/>
    <n v="51"/>
    <n v="18352"/>
    <n v="128464"/>
    <n v="1.27"/>
    <x v="0"/>
    <x v="0"/>
    <x v="0"/>
    <x v="0"/>
    <x v="0"/>
    <x v="0"/>
    <x v="0"/>
    <x v="0"/>
    <x v="0"/>
    <x v="0"/>
  </r>
  <r>
    <x v="1"/>
    <x v="12"/>
    <x v="9"/>
    <x v="40"/>
    <x v="3"/>
    <n v="9418.9599999999991"/>
    <n v="3768.64"/>
    <n v="13187.599999999999"/>
    <n v="19"/>
    <n v="28923"/>
    <n v="202461"/>
    <n v="0.46"/>
    <x v="0"/>
    <x v="0"/>
    <x v="0"/>
    <x v="0"/>
    <x v="0"/>
    <x v="0"/>
    <x v="0"/>
    <x v="0"/>
    <x v="0"/>
    <x v="0"/>
  </r>
  <r>
    <x v="1"/>
    <x v="12"/>
    <x v="9"/>
    <x v="41"/>
    <x v="3"/>
    <n v="4913"/>
    <n v="536.79999999999995"/>
    <n v="5449.8"/>
    <n v="9"/>
    <n v="0"/>
    <n v="0"/>
    <n v="0"/>
    <x v="0"/>
    <x v="0"/>
    <x v="0"/>
    <x v="0"/>
    <x v="0"/>
    <x v="0"/>
    <x v="0"/>
    <x v="0"/>
    <x v="0"/>
    <x v="0"/>
  </r>
  <r>
    <x v="1"/>
    <x v="12"/>
    <x v="10"/>
    <x v="42"/>
    <x v="3"/>
    <n v="654.29999999999995"/>
    <n v="89.7"/>
    <n v="744"/>
    <n v="12"/>
    <n v="0"/>
    <n v="0"/>
    <n v="0"/>
    <x v="0"/>
    <x v="0"/>
    <x v="0"/>
    <x v="0"/>
    <x v="0"/>
    <x v="0"/>
    <x v="0"/>
    <x v="0"/>
    <x v="0"/>
    <x v="0"/>
  </r>
  <r>
    <x v="1"/>
    <x v="12"/>
    <x v="10"/>
    <x v="43"/>
    <x v="3"/>
    <n v="3855.07"/>
    <n v="2474.0700000000002"/>
    <n v="6329.14"/>
    <n v="26"/>
    <n v="0"/>
    <n v="0"/>
    <n v="0"/>
    <x v="0"/>
    <x v="0"/>
    <x v="0"/>
    <x v="0"/>
    <x v="0"/>
    <x v="0"/>
    <x v="0"/>
    <x v="0"/>
    <x v="0"/>
    <x v="0"/>
  </r>
  <r>
    <x v="1"/>
    <x v="12"/>
    <x v="10"/>
    <x v="44"/>
    <x v="3"/>
    <n v="1387.8"/>
    <n v="1134.4000000000001"/>
    <n v="2522.1999999999998"/>
    <n v="25"/>
    <n v="23777"/>
    <n v="237770"/>
    <n v="0.11"/>
    <x v="0"/>
    <x v="0"/>
    <x v="0"/>
    <x v="0"/>
    <x v="0"/>
    <x v="0"/>
    <x v="0"/>
    <x v="0"/>
    <x v="0"/>
    <x v="0"/>
  </r>
  <r>
    <x v="1"/>
    <x v="12"/>
    <x v="10"/>
    <x v="45"/>
    <x v="3"/>
    <n v="1023.22"/>
    <n v="415.46"/>
    <n v="1438.68"/>
    <n v="20"/>
    <n v="0"/>
    <n v="0"/>
    <n v="0"/>
    <x v="0"/>
    <x v="0"/>
    <x v="0"/>
    <x v="0"/>
    <x v="0"/>
    <x v="0"/>
    <x v="0"/>
    <x v="0"/>
    <x v="0"/>
    <x v="0"/>
  </r>
  <r>
    <x v="1"/>
    <x v="12"/>
    <x v="10"/>
    <x v="46"/>
    <x v="3"/>
    <n v="323.94"/>
    <n v="71.760000000000005"/>
    <n v="395.7"/>
    <n v="5"/>
    <n v="0"/>
    <n v="0"/>
    <n v="0"/>
    <x v="0"/>
    <x v="0"/>
    <x v="0"/>
    <x v="0"/>
    <x v="0"/>
    <x v="0"/>
    <x v="0"/>
    <x v="0"/>
    <x v="0"/>
    <x v="0"/>
  </r>
  <r>
    <x v="1"/>
    <x v="12"/>
    <x v="10"/>
    <x v="47"/>
    <x v="3"/>
    <n v="124.9"/>
    <n v="323"/>
    <n v="447.9"/>
    <n v="2"/>
    <n v="0"/>
    <n v="0"/>
    <n v="0"/>
    <x v="0"/>
    <x v="0"/>
    <x v="0"/>
    <x v="0"/>
    <x v="0"/>
    <x v="0"/>
    <x v="0"/>
    <x v="0"/>
    <x v="0"/>
    <x v="0"/>
  </r>
  <r>
    <x v="1"/>
    <x v="12"/>
    <x v="10"/>
    <x v="48"/>
    <x v="3"/>
    <n v="35.1"/>
    <n v="89.7"/>
    <n v="124.80000000000001"/>
    <n v="2"/>
    <n v="33077"/>
    <n v="330770"/>
    <n v="0"/>
    <x v="0"/>
    <x v="0"/>
    <x v="0"/>
    <x v="0"/>
    <x v="0"/>
    <x v="0"/>
    <x v="0"/>
    <x v="0"/>
    <x v="0"/>
    <x v="0"/>
  </r>
  <r>
    <x v="1"/>
    <x v="12"/>
    <x v="10"/>
    <x v="49"/>
    <x v="3"/>
    <n v="697.45"/>
    <n v="663.78"/>
    <n v="1361.23"/>
    <n v="7"/>
    <n v="67177"/>
    <n v="671770"/>
    <n v="0.02"/>
    <x v="0"/>
    <x v="0"/>
    <x v="0"/>
    <x v="0"/>
    <x v="0"/>
    <x v="0"/>
    <x v="0"/>
    <x v="0"/>
    <x v="0"/>
    <x v="0"/>
  </r>
  <r>
    <x v="1"/>
    <x v="12"/>
    <x v="10"/>
    <x v="50"/>
    <x v="3"/>
    <n v="0"/>
    <n v="0"/>
    <n v="0"/>
    <n v="0"/>
    <n v="36177"/>
    <n v="361770"/>
    <n v="0"/>
    <x v="0"/>
    <x v="0"/>
    <x v="0"/>
    <x v="0"/>
    <x v="0"/>
    <x v="0"/>
    <x v="0"/>
    <x v="0"/>
    <x v="0"/>
    <x v="0"/>
  </r>
  <r>
    <x v="1"/>
    <x v="12"/>
    <x v="11"/>
    <x v="52"/>
    <x v="3"/>
    <n v="396.68"/>
    <n v="309.04000000000002"/>
    <n v="705.72"/>
    <n v="12"/>
    <n v="0"/>
    <n v="0"/>
    <n v="0"/>
    <x v="0"/>
    <x v="0"/>
    <x v="0"/>
    <x v="0"/>
    <x v="0"/>
    <x v="0"/>
    <x v="0"/>
    <x v="0"/>
    <x v="0"/>
    <x v="0"/>
  </r>
  <r>
    <x v="1"/>
    <x v="12"/>
    <x v="12"/>
    <x v="53"/>
    <x v="3"/>
    <n v="191.2"/>
    <n v="4713.21"/>
    <n v="4904.41"/>
    <n v="5"/>
    <n v="0"/>
    <n v="0"/>
    <n v="0"/>
    <x v="0"/>
    <x v="0"/>
    <x v="0"/>
    <x v="0"/>
    <x v="0"/>
    <x v="0"/>
    <x v="0"/>
    <x v="0"/>
    <x v="0"/>
    <x v="0"/>
  </r>
  <r>
    <x v="1"/>
    <x v="12"/>
    <x v="12"/>
    <x v="55"/>
    <x v="3"/>
    <n v="202.15"/>
    <n v="4604.45"/>
    <n v="4806.5999999999995"/>
    <n v="5"/>
    <n v="0"/>
    <n v="0"/>
    <n v="0"/>
    <x v="0"/>
    <x v="0"/>
    <x v="0"/>
    <x v="0"/>
    <x v="0"/>
    <x v="0"/>
    <x v="0"/>
    <x v="0"/>
    <x v="0"/>
    <x v="0"/>
  </r>
  <r>
    <x v="1"/>
    <x v="12"/>
    <x v="12"/>
    <x v="170"/>
    <x v="3"/>
    <n v="157.68"/>
    <n v="955.72"/>
    <n v="1113.4000000000001"/>
    <n v="2"/>
    <e v="#N/A"/>
    <e v="#N/A"/>
    <n v="0"/>
    <x v="0"/>
    <x v="0"/>
    <x v="0"/>
    <x v="0"/>
    <x v="0"/>
    <x v="0"/>
    <x v="0"/>
    <x v="0"/>
    <x v="0"/>
    <x v="0"/>
  </r>
  <r>
    <x v="1"/>
    <x v="12"/>
    <x v="13"/>
    <x v="56"/>
    <x v="3"/>
    <n v="19.5"/>
    <n v="78"/>
    <n v="97.5"/>
    <n v="1"/>
    <n v="0"/>
    <n v="0"/>
    <n v="0"/>
    <x v="0"/>
    <x v="0"/>
    <x v="0"/>
    <x v="0"/>
    <x v="0"/>
    <x v="0"/>
    <x v="0"/>
    <x v="0"/>
    <x v="0"/>
    <x v="0"/>
  </r>
  <r>
    <x v="1"/>
    <x v="12"/>
    <x v="13"/>
    <x v="57"/>
    <x v="3"/>
    <n v="530.22"/>
    <n v="481.68"/>
    <n v="1011.9000000000001"/>
    <n v="7"/>
    <n v="24273"/>
    <n v="242730"/>
    <n v="0.04"/>
    <x v="0"/>
    <x v="0"/>
    <x v="0"/>
    <x v="0"/>
    <x v="0"/>
    <x v="0"/>
    <x v="0"/>
    <x v="0"/>
    <x v="0"/>
    <x v="0"/>
  </r>
  <r>
    <x v="1"/>
    <x v="12"/>
    <x v="13"/>
    <x v="58"/>
    <x v="3"/>
    <n v="452.3"/>
    <n v="3973.31"/>
    <n v="4425.6099999999997"/>
    <n v="27"/>
    <n v="0"/>
    <n v="0"/>
    <n v="0"/>
    <x v="0"/>
    <x v="0"/>
    <x v="0"/>
    <x v="0"/>
    <x v="0"/>
    <x v="0"/>
    <x v="0"/>
    <x v="0"/>
    <x v="0"/>
    <x v="0"/>
  </r>
  <r>
    <x v="1"/>
    <x v="12"/>
    <x v="13"/>
    <x v="162"/>
    <x v="3"/>
    <n v="0"/>
    <n v="0"/>
    <n v="0"/>
    <n v="0"/>
    <e v="#N/A"/>
    <e v="#N/A"/>
    <n v="0"/>
    <x v="0"/>
    <x v="0"/>
    <x v="0"/>
    <x v="0"/>
    <x v="0"/>
    <x v="0"/>
    <x v="0"/>
    <x v="0"/>
    <x v="0"/>
    <x v="0"/>
  </r>
  <r>
    <x v="1"/>
    <x v="12"/>
    <x v="13"/>
    <x v="191"/>
    <x v="3"/>
    <n v="23.4"/>
    <n v="288.60000000000002"/>
    <n v="312"/>
    <n v="2"/>
    <e v="#N/A"/>
    <e v="#N/A"/>
    <n v="0"/>
    <x v="0"/>
    <x v="0"/>
    <x v="0"/>
    <x v="0"/>
    <x v="0"/>
    <x v="0"/>
    <x v="0"/>
    <x v="0"/>
    <x v="0"/>
    <x v="0"/>
  </r>
  <r>
    <x v="1"/>
    <x v="12"/>
    <x v="34"/>
    <x v="129"/>
    <x v="3"/>
    <n v="274.5"/>
    <n v="0"/>
    <n v="274.5"/>
    <n v="2"/>
    <e v="#N/A"/>
    <e v="#N/A"/>
    <n v="0"/>
    <x v="0"/>
    <x v="0"/>
    <x v="0"/>
    <x v="0"/>
    <x v="0"/>
    <x v="0"/>
    <x v="0"/>
    <x v="0"/>
    <x v="0"/>
    <x v="0"/>
  </r>
  <r>
    <x v="1"/>
    <x v="12"/>
    <x v="14"/>
    <x v="130"/>
    <x v="3"/>
    <n v="3013.48"/>
    <n v="1642.17"/>
    <n v="4655.6499999999996"/>
    <n v="61"/>
    <e v="#N/A"/>
    <e v="#N/A"/>
    <n v="0"/>
    <x v="0"/>
    <x v="0"/>
    <x v="0"/>
    <x v="0"/>
    <x v="0"/>
    <x v="0"/>
    <x v="0"/>
    <x v="0"/>
    <x v="0"/>
    <x v="0"/>
  </r>
  <r>
    <x v="1"/>
    <x v="12"/>
    <x v="15"/>
    <x v="163"/>
    <x v="3"/>
    <n v="0"/>
    <n v="0"/>
    <n v="0"/>
    <n v="0"/>
    <e v="#N/A"/>
    <e v="#N/A"/>
    <n v="0"/>
    <x v="0"/>
    <x v="0"/>
    <x v="0"/>
    <x v="0"/>
    <x v="0"/>
    <x v="0"/>
    <x v="0"/>
    <x v="0"/>
    <x v="0"/>
    <x v="0"/>
  </r>
  <r>
    <x v="1"/>
    <x v="12"/>
    <x v="16"/>
    <x v="61"/>
    <x v="3"/>
    <n v="33.54"/>
    <n v="301.86"/>
    <n v="335.40000000000003"/>
    <n v="2"/>
    <n v="0"/>
    <n v="0"/>
    <n v="0"/>
    <x v="0"/>
    <x v="0"/>
    <x v="0"/>
    <x v="0"/>
    <x v="0"/>
    <x v="0"/>
    <x v="0"/>
    <x v="0"/>
    <x v="0"/>
    <x v="0"/>
  </r>
  <r>
    <x v="1"/>
    <x v="12"/>
    <x v="17"/>
    <x v="62"/>
    <x v="3"/>
    <n v="303.5"/>
    <n v="208.46"/>
    <n v="511.96000000000004"/>
    <n v="23"/>
    <n v="0"/>
    <n v="0"/>
    <n v="0"/>
    <x v="0"/>
    <x v="0"/>
    <x v="0"/>
    <x v="0"/>
    <x v="0"/>
    <x v="0"/>
    <x v="0"/>
    <x v="0"/>
    <x v="0"/>
    <x v="0"/>
  </r>
  <r>
    <x v="1"/>
    <x v="12"/>
    <x v="17"/>
    <x v="63"/>
    <x v="3"/>
    <n v="66.260000000000005"/>
    <n v="401.89"/>
    <n v="468.15"/>
    <n v="5"/>
    <n v="0"/>
    <n v="0"/>
    <n v="0"/>
    <x v="0"/>
    <x v="0"/>
    <x v="0"/>
    <x v="0"/>
    <x v="0"/>
    <x v="0"/>
    <x v="0"/>
    <x v="0"/>
    <x v="0"/>
    <x v="0"/>
  </r>
  <r>
    <x v="1"/>
    <x v="12"/>
    <x v="18"/>
    <x v="64"/>
    <x v="3"/>
    <n v="1250.22"/>
    <n v="2185.12"/>
    <n v="3435.34"/>
    <n v="70"/>
    <n v="22723"/>
    <n v="159061"/>
    <n v="0.15"/>
    <x v="0"/>
    <x v="0"/>
    <x v="0"/>
    <x v="0"/>
    <x v="0"/>
    <x v="0"/>
    <x v="0"/>
    <x v="0"/>
    <x v="0"/>
    <x v="0"/>
  </r>
  <r>
    <x v="1"/>
    <x v="12"/>
    <x v="18"/>
    <x v="65"/>
    <x v="3"/>
    <n v="0"/>
    <n v="85.8"/>
    <n v="85.8"/>
    <n v="2"/>
    <n v="0"/>
    <n v="0"/>
    <n v="0"/>
    <x v="0"/>
    <x v="0"/>
    <x v="0"/>
    <x v="0"/>
    <x v="0"/>
    <x v="0"/>
    <x v="0"/>
    <x v="0"/>
    <x v="0"/>
    <x v="0"/>
  </r>
  <r>
    <x v="1"/>
    <x v="12"/>
    <x v="18"/>
    <x v="164"/>
    <x v="3"/>
    <n v="263.44"/>
    <n v="674.68"/>
    <n v="938.11999999999989"/>
    <n v="18"/>
    <e v="#N/A"/>
    <e v="#N/A"/>
    <n v="0"/>
    <x v="0"/>
    <x v="0"/>
    <x v="0"/>
    <x v="0"/>
    <x v="0"/>
    <x v="0"/>
    <x v="0"/>
    <x v="0"/>
    <x v="0"/>
    <x v="0"/>
  </r>
  <r>
    <x v="1"/>
    <x v="12"/>
    <x v="19"/>
    <x v="66"/>
    <x v="3"/>
    <n v="55.8"/>
    <n v="0"/>
    <n v="55.8"/>
    <n v="2"/>
    <n v="0"/>
    <n v="0"/>
    <n v="0"/>
    <x v="0"/>
    <x v="0"/>
    <x v="0"/>
    <x v="0"/>
    <x v="0"/>
    <x v="0"/>
    <x v="0"/>
    <x v="0"/>
    <x v="0"/>
    <x v="0"/>
  </r>
  <r>
    <x v="1"/>
    <x v="12"/>
    <x v="20"/>
    <x v="67"/>
    <x v="3"/>
    <n v="72620.539999999994"/>
    <n v="20096.78"/>
    <n v="92717.319999999992"/>
    <n v="49"/>
    <n v="0"/>
    <n v="0"/>
    <n v="0"/>
    <x v="0"/>
    <x v="0"/>
    <x v="0"/>
    <x v="0"/>
    <x v="0"/>
    <x v="0"/>
    <x v="0"/>
    <x v="0"/>
    <x v="0"/>
    <x v="0"/>
  </r>
  <r>
    <x v="1"/>
    <x v="12"/>
    <x v="20"/>
    <x v="68"/>
    <x v="3"/>
    <n v="77443.23"/>
    <n v="26492.89"/>
    <n v="103936.12"/>
    <n v="62"/>
    <n v="0"/>
    <n v="0"/>
    <n v="0"/>
    <x v="0"/>
    <x v="0"/>
    <x v="0"/>
    <x v="0"/>
    <x v="0"/>
    <x v="0"/>
    <x v="0"/>
    <x v="0"/>
    <x v="0"/>
    <x v="0"/>
  </r>
  <r>
    <x v="1"/>
    <x v="12"/>
    <x v="21"/>
    <x v="70"/>
    <x v="3"/>
    <n v="4262.57"/>
    <n v="3461.04"/>
    <n v="7723.61"/>
    <n v="28"/>
    <n v="62000"/>
    <n v="620000"/>
    <n v="0.12"/>
    <x v="0"/>
    <x v="0"/>
    <x v="0"/>
    <x v="0"/>
    <x v="0"/>
    <x v="0"/>
    <x v="0"/>
    <x v="0"/>
    <x v="0"/>
    <x v="0"/>
  </r>
  <r>
    <x v="1"/>
    <x v="12"/>
    <x v="21"/>
    <x v="71"/>
    <x v="3"/>
    <n v="8949.27"/>
    <n v="2571.4699999999998"/>
    <n v="11520.74"/>
    <n v="52"/>
    <n v="50623"/>
    <n v="506230"/>
    <n v="0.23"/>
    <x v="0"/>
    <x v="0"/>
    <x v="0"/>
    <x v="0"/>
    <x v="0"/>
    <x v="0"/>
    <x v="0"/>
    <x v="0"/>
    <x v="0"/>
    <x v="0"/>
  </r>
  <r>
    <x v="1"/>
    <x v="12"/>
    <x v="21"/>
    <x v="72"/>
    <x v="3"/>
    <n v="6849.06"/>
    <n v="2968.17"/>
    <n v="9817.23"/>
    <n v="43"/>
    <n v="29977"/>
    <n v="299770"/>
    <n v="0.33"/>
    <x v="0"/>
    <x v="0"/>
    <x v="0"/>
    <x v="0"/>
    <x v="0"/>
    <x v="0"/>
    <x v="0"/>
    <x v="0"/>
    <x v="0"/>
    <x v="0"/>
  </r>
  <r>
    <x v="1"/>
    <x v="12"/>
    <x v="21"/>
    <x v="73"/>
    <x v="3"/>
    <n v="7528.42"/>
    <n v="4298.0600000000004"/>
    <n v="11826.48"/>
    <n v="53"/>
    <n v="27900"/>
    <n v="279000"/>
    <n v="0.42"/>
    <x v="0"/>
    <x v="0"/>
    <x v="0"/>
    <x v="0"/>
    <x v="0"/>
    <x v="0"/>
    <x v="0"/>
    <x v="0"/>
    <x v="0"/>
    <x v="0"/>
  </r>
  <r>
    <x v="1"/>
    <x v="12"/>
    <x v="21"/>
    <x v="137"/>
    <x v="3"/>
    <n v="2263.48"/>
    <n v="3778.1"/>
    <n v="6041.58"/>
    <n v="29"/>
    <e v="#N/A"/>
    <e v="#N/A"/>
    <n v="0"/>
    <x v="0"/>
    <x v="0"/>
    <x v="0"/>
    <x v="0"/>
    <x v="0"/>
    <x v="0"/>
    <x v="0"/>
    <x v="0"/>
    <x v="0"/>
    <x v="0"/>
  </r>
  <r>
    <x v="1"/>
    <x v="12"/>
    <x v="21"/>
    <x v="142"/>
    <x v="3"/>
    <n v="120.81"/>
    <n v="1427.81"/>
    <n v="1548.62"/>
    <n v="9"/>
    <e v="#N/A"/>
    <e v="#N/A"/>
    <n v="0"/>
    <x v="0"/>
    <x v="0"/>
    <x v="0"/>
    <x v="0"/>
    <x v="0"/>
    <x v="0"/>
    <x v="0"/>
    <x v="0"/>
    <x v="0"/>
    <x v="0"/>
  </r>
  <r>
    <x v="1"/>
    <x v="12"/>
    <x v="22"/>
    <x v="74"/>
    <x v="3"/>
    <n v="1671.89"/>
    <n v="385.01"/>
    <n v="2056.9"/>
    <n v="14"/>
    <n v="13423"/>
    <n v="134230"/>
    <n v="0.15"/>
    <x v="0"/>
    <x v="0"/>
    <x v="0"/>
    <x v="0"/>
    <x v="0"/>
    <x v="0"/>
    <x v="0"/>
    <x v="0"/>
    <x v="0"/>
    <x v="0"/>
  </r>
  <r>
    <x v="1"/>
    <x v="12"/>
    <x v="22"/>
    <x v="75"/>
    <x v="3"/>
    <n v="1988.51"/>
    <n v="352.74"/>
    <n v="2341.25"/>
    <n v="12"/>
    <n v="14477"/>
    <n v="144770"/>
    <n v="0.16"/>
    <x v="0"/>
    <x v="0"/>
    <x v="0"/>
    <x v="0"/>
    <x v="0"/>
    <x v="0"/>
    <x v="0"/>
    <x v="0"/>
    <x v="0"/>
    <x v="0"/>
  </r>
  <r>
    <x v="1"/>
    <x v="12"/>
    <x v="22"/>
    <x v="121"/>
    <x v="3"/>
    <n v="1233.3699999999999"/>
    <n v="757.38"/>
    <n v="1990.75"/>
    <n v="10"/>
    <e v="#N/A"/>
    <e v="#N/A"/>
    <n v="0"/>
    <x v="0"/>
    <x v="0"/>
    <x v="0"/>
    <x v="0"/>
    <x v="0"/>
    <x v="0"/>
    <x v="0"/>
    <x v="0"/>
    <x v="0"/>
    <x v="0"/>
  </r>
  <r>
    <x v="1"/>
    <x v="12"/>
    <x v="24"/>
    <x v="78"/>
    <x v="3"/>
    <n v="14973.9"/>
    <n v="8770.33"/>
    <n v="23744.23"/>
    <n v="553"/>
    <n v="20677"/>
    <n v="144739"/>
    <n v="1.1499999999999999"/>
    <x v="0"/>
    <x v="0"/>
    <x v="0"/>
    <x v="0"/>
    <x v="0"/>
    <x v="0"/>
    <x v="0"/>
    <x v="0"/>
    <x v="0"/>
    <x v="0"/>
  </r>
  <r>
    <x v="1"/>
    <x v="12"/>
    <x v="24"/>
    <x v="79"/>
    <x v="3"/>
    <n v="0"/>
    <n v="0"/>
    <n v="0"/>
    <n v="0"/>
    <n v="20150"/>
    <n v="141050"/>
    <n v="0"/>
    <x v="0"/>
    <x v="0"/>
    <x v="0"/>
    <x v="0"/>
    <x v="0"/>
    <x v="0"/>
    <x v="0"/>
    <x v="0"/>
    <x v="0"/>
    <x v="0"/>
  </r>
  <r>
    <x v="1"/>
    <x v="12"/>
    <x v="24"/>
    <x v="82"/>
    <x v="3"/>
    <n v="8116.18"/>
    <n v="5982.44"/>
    <n v="14098.619999999999"/>
    <n v="343"/>
    <n v="18600"/>
    <n v="130200"/>
    <n v="0.76"/>
    <x v="0"/>
    <x v="0"/>
    <x v="0"/>
    <x v="0"/>
    <x v="0"/>
    <x v="0"/>
    <x v="0"/>
    <x v="0"/>
    <x v="0"/>
    <x v="0"/>
  </r>
  <r>
    <x v="1"/>
    <x v="12"/>
    <x v="24"/>
    <x v="10"/>
    <x v="3"/>
    <n v="0"/>
    <n v="0"/>
    <n v="0"/>
    <n v="0"/>
    <n v="44423"/>
    <n v="310961"/>
    <n v="0"/>
    <x v="0"/>
    <x v="0"/>
    <x v="0"/>
    <x v="0"/>
    <x v="0"/>
    <x v="0"/>
    <x v="0"/>
    <x v="0"/>
    <x v="0"/>
    <x v="0"/>
  </r>
  <r>
    <x v="1"/>
    <x v="12"/>
    <x v="24"/>
    <x v="184"/>
    <x v="3"/>
    <n v="108.9"/>
    <n v="232.05"/>
    <n v="340.95000000000005"/>
    <n v="7"/>
    <e v="#N/A"/>
    <e v="#N/A"/>
    <n v="0"/>
    <x v="0"/>
    <x v="0"/>
    <x v="0"/>
    <x v="0"/>
    <x v="0"/>
    <x v="0"/>
    <x v="0"/>
    <x v="0"/>
    <x v="0"/>
    <x v="0"/>
  </r>
  <r>
    <x v="1"/>
    <x v="12"/>
    <x v="24"/>
    <x v="131"/>
    <x v="3"/>
    <n v="9408.34"/>
    <n v="5089.45"/>
    <n v="14497.79"/>
    <n v="324"/>
    <e v="#N/A"/>
    <e v="#N/A"/>
    <n v="0"/>
    <x v="0"/>
    <x v="0"/>
    <x v="0"/>
    <x v="0"/>
    <x v="0"/>
    <x v="0"/>
    <x v="0"/>
    <x v="0"/>
    <x v="0"/>
    <x v="0"/>
  </r>
  <r>
    <x v="1"/>
    <x v="12"/>
    <x v="24"/>
    <x v="86"/>
    <x v="3"/>
    <n v="2822.11"/>
    <n v="2570.1799999999998"/>
    <n v="5392.29"/>
    <n v="129"/>
    <n v="15500"/>
    <n v="108500"/>
    <n v="0.35"/>
    <x v="0"/>
    <x v="0"/>
    <x v="0"/>
    <x v="0"/>
    <x v="0"/>
    <x v="0"/>
    <x v="0"/>
    <x v="0"/>
    <x v="0"/>
    <x v="0"/>
  </r>
  <r>
    <x v="1"/>
    <x v="12"/>
    <x v="24"/>
    <x v="165"/>
    <x v="3"/>
    <n v="621.1"/>
    <n v="543.80999999999995"/>
    <n v="1164.9099999999999"/>
    <n v="26"/>
    <e v="#N/A"/>
    <e v="#N/A"/>
    <n v="0"/>
    <x v="0"/>
    <x v="0"/>
    <x v="0"/>
    <x v="0"/>
    <x v="0"/>
    <x v="0"/>
    <x v="0"/>
    <x v="0"/>
    <x v="0"/>
    <x v="0"/>
  </r>
  <r>
    <x v="1"/>
    <x v="12"/>
    <x v="24"/>
    <x v="185"/>
    <x v="3"/>
    <n v="13292.56"/>
    <n v="8373.4699999999993"/>
    <n v="21666.03"/>
    <n v="464"/>
    <e v="#N/A"/>
    <e v="#N/A"/>
    <n v="0"/>
    <x v="0"/>
    <x v="0"/>
    <x v="0"/>
    <x v="0"/>
    <x v="0"/>
    <x v="0"/>
    <x v="0"/>
    <x v="0"/>
    <x v="0"/>
    <x v="0"/>
  </r>
  <r>
    <x v="1"/>
    <x v="12"/>
    <x v="24"/>
    <x v="189"/>
    <x v="3"/>
    <n v="2307.0100000000002"/>
    <n v="833.34"/>
    <n v="3140.3500000000004"/>
    <n v="95"/>
    <e v="#N/A"/>
    <e v="#N/A"/>
    <n v="0"/>
    <x v="0"/>
    <x v="0"/>
    <x v="0"/>
    <x v="0"/>
    <x v="0"/>
    <x v="0"/>
    <x v="0"/>
    <x v="0"/>
    <x v="0"/>
    <x v="0"/>
  </r>
  <r>
    <x v="1"/>
    <x v="12"/>
    <x v="26"/>
    <x v="87"/>
    <x v="3"/>
    <n v="0"/>
    <n v="0"/>
    <n v="0"/>
    <n v="0"/>
    <n v="4650"/>
    <n v="32550"/>
    <n v="0"/>
    <x v="0"/>
    <x v="0"/>
    <x v="0"/>
    <x v="0"/>
    <x v="0"/>
    <x v="0"/>
    <x v="0"/>
    <x v="0"/>
    <x v="0"/>
    <x v="0"/>
  </r>
  <r>
    <x v="1"/>
    <x v="12"/>
    <x v="26"/>
    <x v="88"/>
    <x v="3"/>
    <n v="0"/>
    <n v="0"/>
    <n v="0"/>
    <n v="0"/>
    <n v="4650"/>
    <n v="32550"/>
    <n v="0"/>
    <x v="0"/>
    <x v="0"/>
    <x v="0"/>
    <x v="0"/>
    <x v="0"/>
    <x v="0"/>
    <x v="0"/>
    <x v="0"/>
    <x v="0"/>
    <x v="0"/>
  </r>
  <r>
    <x v="1"/>
    <x v="12"/>
    <x v="27"/>
    <x v="89"/>
    <x v="3"/>
    <n v="0"/>
    <n v="0"/>
    <n v="0"/>
    <n v="0"/>
    <n v="6727"/>
    <n v="47089"/>
    <n v="0"/>
    <x v="0"/>
    <x v="0"/>
    <x v="0"/>
    <x v="0"/>
    <x v="0"/>
    <x v="0"/>
    <x v="0"/>
    <x v="0"/>
    <x v="0"/>
    <x v="0"/>
  </r>
  <r>
    <x v="1"/>
    <x v="12"/>
    <x v="27"/>
    <x v="90"/>
    <x v="3"/>
    <n v="0"/>
    <n v="0"/>
    <n v="0"/>
    <n v="0"/>
    <n v="6727"/>
    <n v="47089"/>
    <n v="0"/>
    <x v="0"/>
    <x v="0"/>
    <x v="0"/>
    <x v="0"/>
    <x v="0"/>
    <x v="0"/>
    <x v="0"/>
    <x v="0"/>
    <x v="0"/>
    <x v="0"/>
  </r>
  <r>
    <x v="1"/>
    <x v="12"/>
    <x v="27"/>
    <x v="91"/>
    <x v="3"/>
    <n v="0"/>
    <n v="0"/>
    <n v="0"/>
    <n v="0"/>
    <n v="6727"/>
    <n v="47089"/>
    <n v="0"/>
    <x v="0"/>
    <x v="0"/>
    <x v="0"/>
    <x v="0"/>
    <x v="0"/>
    <x v="0"/>
    <x v="0"/>
    <x v="0"/>
    <x v="0"/>
    <x v="0"/>
  </r>
  <r>
    <x v="1"/>
    <x v="12"/>
    <x v="28"/>
    <x v="92"/>
    <x v="3"/>
    <n v="620.72"/>
    <n v="55.38"/>
    <n v="676.1"/>
    <n v="18"/>
    <n v="0"/>
    <n v="0"/>
    <n v="0"/>
    <x v="0"/>
    <x v="0"/>
    <x v="0"/>
    <x v="0"/>
    <x v="0"/>
    <x v="0"/>
    <x v="0"/>
    <x v="0"/>
    <x v="0"/>
    <x v="0"/>
  </r>
  <r>
    <x v="1"/>
    <x v="12"/>
    <x v="29"/>
    <x v="93"/>
    <x v="3"/>
    <n v="743.88"/>
    <n v="820.22"/>
    <n v="1564.1"/>
    <n v="10"/>
    <n v="0"/>
    <n v="0"/>
    <n v="0"/>
    <x v="0"/>
    <x v="0"/>
    <x v="0"/>
    <x v="0"/>
    <x v="0"/>
    <x v="0"/>
    <x v="0"/>
    <x v="0"/>
    <x v="0"/>
    <x v="0"/>
  </r>
  <r>
    <x v="1"/>
    <x v="12"/>
    <x v="29"/>
    <x v="94"/>
    <x v="3"/>
    <n v="1037.25"/>
    <n v="2007.3"/>
    <n v="3044.55"/>
    <n v="13"/>
    <n v="0"/>
    <n v="0"/>
    <n v="0"/>
    <x v="0"/>
    <x v="0"/>
    <x v="0"/>
    <x v="0"/>
    <x v="0"/>
    <x v="0"/>
    <x v="0"/>
    <x v="0"/>
    <x v="0"/>
    <x v="0"/>
  </r>
  <r>
    <x v="1"/>
    <x v="12"/>
    <x v="29"/>
    <x v="95"/>
    <x v="3"/>
    <n v="0"/>
    <n v="0"/>
    <n v="0"/>
    <n v="0"/>
    <n v="0"/>
    <n v="0"/>
    <n v="0"/>
    <x v="0"/>
    <x v="0"/>
    <x v="0"/>
    <x v="0"/>
    <x v="0"/>
    <x v="0"/>
    <x v="0"/>
    <x v="0"/>
    <x v="0"/>
    <x v="0"/>
  </r>
  <r>
    <x v="1"/>
    <x v="12"/>
    <x v="29"/>
    <x v="124"/>
    <x v="3"/>
    <n v="2292.4499999999998"/>
    <n v="4564.26"/>
    <n v="6856.71"/>
    <n v="39"/>
    <e v="#N/A"/>
    <e v="#N/A"/>
    <n v="0"/>
    <x v="0"/>
    <x v="0"/>
    <x v="0"/>
    <x v="0"/>
    <x v="0"/>
    <x v="0"/>
    <x v="0"/>
    <x v="0"/>
    <x v="0"/>
    <x v="0"/>
  </r>
  <r>
    <x v="1"/>
    <x v="12"/>
    <x v="29"/>
    <x v="96"/>
    <x v="3"/>
    <n v="3832.6"/>
    <n v="3611.35"/>
    <n v="7443.95"/>
    <n v="54"/>
    <n v="0"/>
    <n v="0"/>
    <n v="0"/>
    <x v="0"/>
    <x v="0"/>
    <x v="0"/>
    <x v="0"/>
    <x v="0"/>
    <x v="0"/>
    <x v="0"/>
    <x v="0"/>
    <x v="0"/>
    <x v="0"/>
  </r>
  <r>
    <x v="1"/>
    <x v="12"/>
    <x v="29"/>
    <x v="97"/>
    <x v="3"/>
    <n v="1227.3699999999999"/>
    <n v="7370.66"/>
    <n v="8598.0299999999988"/>
    <n v="31"/>
    <n v="17577"/>
    <n v="175770"/>
    <n v="0.49"/>
    <x v="0"/>
    <x v="0"/>
    <x v="0"/>
    <x v="0"/>
    <x v="0"/>
    <x v="0"/>
    <x v="0"/>
    <x v="0"/>
    <x v="0"/>
    <x v="0"/>
  </r>
  <r>
    <x v="1"/>
    <x v="12"/>
    <x v="30"/>
    <x v="99"/>
    <x v="3"/>
    <n v="12898.71"/>
    <n v="137058.6"/>
    <n v="149957.31"/>
    <n v="566"/>
    <n v="16027"/>
    <n v="112189"/>
    <n v="9.36"/>
    <x v="0"/>
    <x v="0"/>
    <x v="0"/>
    <x v="0"/>
    <x v="0"/>
    <x v="0"/>
    <x v="0"/>
    <x v="0"/>
    <x v="0"/>
    <x v="0"/>
  </r>
  <r>
    <x v="1"/>
    <x v="12"/>
    <x v="30"/>
    <x v="100"/>
    <x v="3"/>
    <n v="10526.22"/>
    <n v="81645.05"/>
    <n v="92171.27"/>
    <n v="298"/>
    <n v="14477"/>
    <n v="101339"/>
    <n v="6.37"/>
    <x v="0"/>
    <x v="0"/>
    <x v="0"/>
    <x v="0"/>
    <x v="0"/>
    <x v="0"/>
    <x v="0"/>
    <x v="0"/>
    <x v="0"/>
    <x v="0"/>
  </r>
  <r>
    <x v="1"/>
    <x v="12"/>
    <x v="30"/>
    <x v="101"/>
    <x v="3"/>
    <n v="4413.5"/>
    <n v="68297.78"/>
    <n v="72711.28"/>
    <n v="264"/>
    <n v="10323"/>
    <n v="72261"/>
    <n v="7.04"/>
    <x v="0"/>
    <x v="0"/>
    <x v="0"/>
    <x v="0"/>
    <x v="0"/>
    <x v="0"/>
    <x v="0"/>
    <x v="0"/>
    <x v="0"/>
    <x v="0"/>
  </r>
  <r>
    <x v="1"/>
    <x v="12"/>
    <x v="30"/>
    <x v="102"/>
    <x v="3"/>
    <n v="1341.43"/>
    <n v="18990.97"/>
    <n v="20332.400000000001"/>
    <n v="53"/>
    <n v="0"/>
    <n v="0"/>
    <n v="0"/>
    <x v="0"/>
    <x v="0"/>
    <x v="0"/>
    <x v="0"/>
    <x v="0"/>
    <x v="0"/>
    <x v="0"/>
    <x v="0"/>
    <x v="0"/>
    <x v="0"/>
  </r>
  <r>
    <x v="1"/>
    <x v="12"/>
    <x v="30"/>
    <x v="103"/>
    <x v="3"/>
    <n v="4892.9799999999996"/>
    <n v="6360.62"/>
    <n v="11253.599999999999"/>
    <n v="24"/>
    <n v="0"/>
    <n v="0"/>
    <n v="0"/>
    <x v="0"/>
    <x v="0"/>
    <x v="0"/>
    <x v="0"/>
    <x v="0"/>
    <x v="0"/>
    <x v="0"/>
    <x v="0"/>
    <x v="0"/>
    <x v="0"/>
  </r>
  <r>
    <x v="1"/>
    <x v="12"/>
    <x v="30"/>
    <x v="106"/>
    <x v="3"/>
    <n v="6749.88"/>
    <n v="23366.12"/>
    <n v="30116"/>
    <n v="81"/>
    <n v="17050"/>
    <n v="119350"/>
    <n v="1.77"/>
    <x v="0"/>
    <x v="0"/>
    <x v="0"/>
    <x v="0"/>
    <x v="0"/>
    <x v="0"/>
    <x v="0"/>
    <x v="0"/>
    <x v="0"/>
    <x v="0"/>
  </r>
  <r>
    <x v="1"/>
    <x v="12"/>
    <x v="30"/>
    <x v="171"/>
    <x v="3"/>
    <n v="8299.17"/>
    <n v="58021.74"/>
    <n v="66320.91"/>
    <n v="160"/>
    <e v="#N/A"/>
    <e v="#N/A"/>
    <n v="0"/>
    <x v="0"/>
    <x v="0"/>
    <x v="0"/>
    <x v="0"/>
    <x v="0"/>
    <x v="0"/>
    <x v="0"/>
    <x v="0"/>
    <x v="0"/>
    <x v="0"/>
  </r>
  <r>
    <x v="1"/>
    <x v="12"/>
    <x v="31"/>
    <x v="107"/>
    <x v="3"/>
    <n v="2124.94"/>
    <n v="1944.29"/>
    <n v="4069.23"/>
    <n v="35"/>
    <n v="0"/>
    <n v="0"/>
    <n v="0"/>
    <x v="0"/>
    <x v="0"/>
    <x v="0"/>
    <x v="0"/>
    <x v="0"/>
    <x v="0"/>
    <x v="0"/>
    <x v="0"/>
    <x v="0"/>
    <x v="0"/>
  </r>
  <r>
    <x v="1"/>
    <x v="12"/>
    <x v="31"/>
    <x v="108"/>
    <x v="3"/>
    <n v="710.1"/>
    <n v="312"/>
    <n v="1022.1"/>
    <n v="5"/>
    <n v="0"/>
    <n v="0"/>
    <n v="0"/>
    <x v="0"/>
    <x v="0"/>
    <x v="0"/>
    <x v="0"/>
    <x v="0"/>
    <x v="0"/>
    <x v="0"/>
    <x v="0"/>
    <x v="0"/>
    <x v="0"/>
  </r>
  <r>
    <x v="1"/>
    <x v="12"/>
    <x v="31"/>
    <x v="109"/>
    <x v="3"/>
    <n v="696.81"/>
    <n v="1526.24"/>
    <n v="2223.0500000000002"/>
    <n v="27"/>
    <n v="0"/>
    <n v="0"/>
    <n v="0"/>
    <x v="0"/>
    <x v="0"/>
    <x v="0"/>
    <x v="0"/>
    <x v="0"/>
    <x v="0"/>
    <x v="0"/>
    <x v="0"/>
    <x v="0"/>
    <x v="0"/>
  </r>
  <r>
    <x v="1"/>
    <x v="12"/>
    <x v="31"/>
    <x v="110"/>
    <x v="3"/>
    <n v="1443.98"/>
    <n v="1579.32"/>
    <n v="3023.3"/>
    <n v="19"/>
    <n v="0"/>
    <n v="0"/>
    <n v="0"/>
    <x v="0"/>
    <x v="0"/>
    <x v="0"/>
    <x v="0"/>
    <x v="0"/>
    <x v="0"/>
    <x v="0"/>
    <x v="0"/>
    <x v="0"/>
    <x v="0"/>
  </r>
  <r>
    <x v="1"/>
    <x v="12"/>
    <x v="31"/>
    <x v="111"/>
    <x v="3"/>
    <n v="1410.97"/>
    <n v="1790.78"/>
    <n v="3201.75"/>
    <n v="13"/>
    <n v="0"/>
    <n v="0"/>
    <n v="0"/>
    <x v="0"/>
    <x v="0"/>
    <x v="0"/>
    <x v="0"/>
    <x v="0"/>
    <x v="0"/>
    <x v="0"/>
    <x v="0"/>
    <x v="0"/>
    <x v="0"/>
  </r>
  <r>
    <x v="1"/>
    <x v="12"/>
    <x v="31"/>
    <x v="128"/>
    <x v="3"/>
    <n v="710.1"/>
    <n v="0"/>
    <n v="710.1"/>
    <n v="3"/>
    <e v="#N/A"/>
    <e v="#N/A"/>
    <n v="0"/>
    <x v="0"/>
    <x v="0"/>
    <x v="0"/>
    <x v="0"/>
    <x v="0"/>
    <x v="0"/>
    <x v="0"/>
    <x v="0"/>
    <x v="0"/>
    <x v="0"/>
  </r>
  <r>
    <x v="1"/>
    <x v="12"/>
    <x v="31"/>
    <x v="112"/>
    <x v="3"/>
    <n v="3227.27"/>
    <n v="5069.25"/>
    <n v="8296.52"/>
    <n v="142"/>
    <n v="13950"/>
    <n v="139500"/>
    <n v="0.59"/>
    <x v="0"/>
    <x v="0"/>
    <x v="0"/>
    <x v="0"/>
    <x v="0"/>
    <x v="0"/>
    <x v="0"/>
    <x v="0"/>
    <x v="0"/>
    <x v="0"/>
  </r>
  <r>
    <x v="1"/>
    <x v="12"/>
    <x v="32"/>
    <x v="114"/>
    <x v="3"/>
    <n v="7778.37"/>
    <n v="25884.57"/>
    <n v="33662.94"/>
    <n v="226"/>
    <n v="31000"/>
    <n v="217000"/>
    <n v="1.0900000000000001"/>
    <x v="0"/>
    <x v="0"/>
    <x v="0"/>
    <x v="0"/>
    <x v="0"/>
    <x v="0"/>
    <x v="0"/>
    <x v="0"/>
    <x v="0"/>
    <x v="0"/>
  </r>
  <r>
    <x v="1"/>
    <x v="12"/>
    <x v="32"/>
    <x v="115"/>
    <x v="3"/>
    <n v="2617.19"/>
    <n v="23921.4"/>
    <n v="26538.59"/>
    <n v="99"/>
    <n v="0"/>
    <n v="0"/>
    <n v="0"/>
    <x v="0"/>
    <x v="0"/>
    <x v="0"/>
    <x v="0"/>
    <x v="0"/>
    <x v="0"/>
    <x v="0"/>
    <x v="0"/>
    <x v="0"/>
    <x v="0"/>
  </r>
  <r>
    <x v="1"/>
    <x v="12"/>
    <x v="32"/>
    <x v="116"/>
    <x v="3"/>
    <n v="1885.98"/>
    <n v="15193.91"/>
    <n v="17079.89"/>
    <n v="63"/>
    <n v="0"/>
    <n v="0"/>
    <n v="0"/>
    <x v="0"/>
    <x v="0"/>
    <x v="0"/>
    <x v="0"/>
    <x v="0"/>
    <x v="0"/>
    <x v="0"/>
    <x v="0"/>
    <x v="0"/>
    <x v="0"/>
  </r>
  <r>
    <x v="1"/>
    <x v="12"/>
    <x v="32"/>
    <x v="192"/>
    <x v="3"/>
    <n v="7056.64"/>
    <n v="2606.86"/>
    <n v="9663.5"/>
    <n v="19"/>
    <e v="#N/A"/>
    <e v="#N/A"/>
    <n v="0"/>
    <x v="0"/>
    <x v="0"/>
    <x v="0"/>
    <x v="0"/>
    <x v="0"/>
    <x v="0"/>
    <x v="0"/>
    <x v="0"/>
    <x v="0"/>
    <x v="0"/>
  </r>
  <r>
    <x v="1"/>
    <x v="12"/>
    <x v="33"/>
    <x v="117"/>
    <x v="3"/>
    <n v="387.76"/>
    <n v="2271.2600000000002"/>
    <n v="2659.0200000000004"/>
    <n v="13"/>
    <n v="0"/>
    <n v="0"/>
    <n v="0"/>
    <x v="0"/>
    <x v="0"/>
    <x v="0"/>
    <x v="0"/>
    <x v="0"/>
    <x v="0"/>
    <x v="0"/>
    <x v="0"/>
    <x v="0"/>
    <x v="0"/>
  </r>
  <r>
    <x v="1"/>
    <x v="12"/>
    <x v="33"/>
    <x v="118"/>
    <x v="3"/>
    <n v="991.2"/>
    <n v="6155.31"/>
    <n v="7146.51"/>
    <n v="28"/>
    <n v="0"/>
    <n v="0"/>
    <n v="0"/>
    <x v="0"/>
    <x v="0"/>
    <x v="0"/>
    <x v="0"/>
    <x v="0"/>
    <x v="0"/>
    <x v="0"/>
    <x v="0"/>
    <x v="0"/>
    <x v="0"/>
  </r>
  <r>
    <x v="1"/>
    <x v="12"/>
    <x v="33"/>
    <x v="143"/>
    <x v="3"/>
    <n v="769.17"/>
    <n v="473.77"/>
    <n v="1242.94"/>
    <n v="5"/>
    <e v="#N/A"/>
    <e v="#N/A"/>
    <n v="0"/>
    <x v="0"/>
    <x v="0"/>
    <x v="0"/>
    <x v="0"/>
    <x v="0"/>
    <x v="0"/>
    <x v="0"/>
    <x v="0"/>
    <x v="0"/>
    <x v="0"/>
  </r>
  <r>
    <x v="1"/>
    <x v="12"/>
    <x v="0"/>
    <x v="0"/>
    <x v="4"/>
    <n v="0"/>
    <n v="0"/>
    <n v="0"/>
    <n v="0"/>
    <n v="24475"/>
    <n v="171325"/>
    <n v="0"/>
    <x v="0"/>
    <x v="0"/>
    <x v="0"/>
    <x v="0"/>
    <x v="0"/>
    <x v="0"/>
    <x v="0"/>
    <x v="0"/>
    <x v="0"/>
    <x v="0"/>
  </r>
  <r>
    <x v="1"/>
    <x v="12"/>
    <x v="0"/>
    <x v="1"/>
    <x v="4"/>
    <n v="0"/>
    <n v="0"/>
    <n v="0"/>
    <n v="0"/>
    <n v="24383"/>
    <n v="170681"/>
    <n v="0"/>
    <x v="0"/>
    <x v="0"/>
    <x v="0"/>
    <x v="0"/>
    <x v="0"/>
    <x v="0"/>
    <x v="0"/>
    <x v="0"/>
    <x v="0"/>
    <x v="0"/>
  </r>
  <r>
    <x v="1"/>
    <x v="12"/>
    <x v="0"/>
    <x v="4"/>
    <x v="4"/>
    <n v="0"/>
    <n v="0"/>
    <n v="0"/>
    <n v="0"/>
    <n v="8437"/>
    <n v="59059"/>
    <n v="0"/>
    <x v="0"/>
    <x v="0"/>
    <x v="0"/>
    <x v="0"/>
    <x v="0"/>
    <x v="0"/>
    <x v="0"/>
    <x v="0"/>
    <x v="0"/>
    <x v="0"/>
  </r>
  <r>
    <x v="1"/>
    <x v="12"/>
    <x v="0"/>
    <x v="7"/>
    <x v="4"/>
    <n v="0"/>
    <n v="0"/>
    <n v="0"/>
    <n v="0"/>
    <n v="5821"/>
    <n v="40747"/>
    <n v="0"/>
    <x v="0"/>
    <x v="0"/>
    <x v="0"/>
    <x v="0"/>
    <x v="0"/>
    <x v="0"/>
    <x v="0"/>
    <x v="0"/>
    <x v="0"/>
    <x v="0"/>
  </r>
  <r>
    <x v="1"/>
    <x v="12"/>
    <x v="0"/>
    <x v="8"/>
    <x v="4"/>
    <n v="0"/>
    <n v="0"/>
    <n v="0"/>
    <n v="0"/>
    <n v="0"/>
    <n v="0"/>
    <n v="0"/>
    <x v="0"/>
    <x v="0"/>
    <x v="0"/>
    <x v="0"/>
    <x v="0"/>
    <x v="0"/>
    <x v="0"/>
    <x v="0"/>
    <x v="0"/>
    <x v="0"/>
  </r>
  <r>
    <x v="1"/>
    <x v="12"/>
    <x v="0"/>
    <x v="119"/>
    <x v="4"/>
    <n v="0"/>
    <n v="0"/>
    <n v="0"/>
    <n v="0"/>
    <e v="#N/A"/>
    <e v="#N/A"/>
    <n v="0"/>
    <x v="0"/>
    <x v="0"/>
    <x v="0"/>
    <x v="0"/>
    <x v="0"/>
    <x v="0"/>
    <x v="0"/>
    <x v="0"/>
    <x v="0"/>
    <x v="0"/>
  </r>
  <r>
    <x v="1"/>
    <x v="12"/>
    <x v="0"/>
    <x v="134"/>
    <x v="4"/>
    <n v="0"/>
    <n v="0"/>
    <n v="0"/>
    <n v="0"/>
    <e v="#N/A"/>
    <e v="#N/A"/>
    <n v="0"/>
    <x v="0"/>
    <x v="0"/>
    <x v="0"/>
    <x v="0"/>
    <x v="0"/>
    <x v="0"/>
    <x v="0"/>
    <x v="0"/>
    <x v="0"/>
    <x v="0"/>
  </r>
  <r>
    <x v="1"/>
    <x v="12"/>
    <x v="0"/>
    <x v="135"/>
    <x v="4"/>
    <n v="0"/>
    <n v="0"/>
    <n v="0"/>
    <n v="0"/>
    <e v="#N/A"/>
    <e v="#N/A"/>
    <n v="0"/>
    <x v="0"/>
    <x v="0"/>
    <x v="0"/>
    <x v="0"/>
    <x v="0"/>
    <x v="0"/>
    <x v="0"/>
    <x v="0"/>
    <x v="0"/>
    <x v="0"/>
  </r>
  <r>
    <x v="1"/>
    <x v="12"/>
    <x v="0"/>
    <x v="144"/>
    <x v="4"/>
    <n v="0"/>
    <n v="0"/>
    <n v="0"/>
    <n v="0"/>
    <e v="#N/A"/>
    <e v="#N/A"/>
    <n v="0"/>
    <x v="0"/>
    <x v="0"/>
    <x v="0"/>
    <x v="0"/>
    <x v="0"/>
    <x v="0"/>
    <x v="0"/>
    <x v="0"/>
    <x v="0"/>
    <x v="0"/>
  </r>
  <r>
    <x v="1"/>
    <x v="12"/>
    <x v="0"/>
    <x v="173"/>
    <x v="4"/>
    <n v="0"/>
    <n v="0"/>
    <n v="0"/>
    <n v="0"/>
    <e v="#N/A"/>
    <e v="#N/A"/>
    <n v="0"/>
    <x v="0"/>
    <x v="0"/>
    <x v="0"/>
    <x v="0"/>
    <x v="0"/>
    <x v="0"/>
    <x v="0"/>
    <x v="0"/>
    <x v="0"/>
    <x v="0"/>
  </r>
  <r>
    <x v="1"/>
    <x v="12"/>
    <x v="0"/>
    <x v="189"/>
    <x v="4"/>
    <n v="0"/>
    <n v="0"/>
    <n v="0"/>
    <n v="0"/>
    <e v="#N/A"/>
    <e v="#N/A"/>
    <n v="0"/>
    <x v="0"/>
    <x v="0"/>
    <x v="0"/>
    <x v="0"/>
    <x v="0"/>
    <x v="0"/>
    <x v="0"/>
    <x v="0"/>
    <x v="0"/>
    <x v="0"/>
  </r>
  <r>
    <x v="1"/>
    <x v="12"/>
    <x v="0"/>
    <x v="190"/>
    <x v="4"/>
    <n v="0"/>
    <n v="0"/>
    <n v="0"/>
    <n v="0"/>
    <e v="#N/A"/>
    <e v="#N/A"/>
    <n v="0"/>
    <x v="0"/>
    <x v="0"/>
    <x v="0"/>
    <x v="0"/>
    <x v="0"/>
    <x v="0"/>
    <x v="0"/>
    <x v="0"/>
    <x v="0"/>
    <x v="0"/>
  </r>
  <r>
    <x v="1"/>
    <x v="12"/>
    <x v="0"/>
    <x v="179"/>
    <x v="4"/>
    <n v="0"/>
    <n v="0"/>
    <n v="0"/>
    <n v="0"/>
    <e v="#N/A"/>
    <e v="#N/A"/>
    <n v="0"/>
    <x v="0"/>
    <x v="0"/>
    <x v="0"/>
    <x v="0"/>
    <x v="0"/>
    <x v="0"/>
    <x v="0"/>
    <x v="0"/>
    <x v="0"/>
    <x v="0"/>
  </r>
  <r>
    <x v="1"/>
    <x v="12"/>
    <x v="1"/>
    <x v="9"/>
    <x v="4"/>
    <n v="12154.87"/>
    <n v="1109406"/>
    <n v="1121560.8700000001"/>
    <n v="108"/>
    <n v="0"/>
    <n v="0"/>
    <n v="0"/>
    <x v="0"/>
    <x v="0"/>
    <x v="0"/>
    <x v="0"/>
    <x v="0"/>
    <x v="0"/>
    <x v="0"/>
    <x v="0"/>
    <x v="0"/>
    <x v="0"/>
  </r>
  <r>
    <x v="1"/>
    <x v="12"/>
    <x v="1"/>
    <x v="10"/>
    <x v="4"/>
    <n v="4489.6099999999997"/>
    <n v="850352.5"/>
    <n v="854842.11"/>
    <n v="48"/>
    <n v="44423"/>
    <n v="310961"/>
    <n v="19.239999999999998"/>
    <x v="0"/>
    <x v="0"/>
    <x v="0"/>
    <x v="0"/>
    <x v="0"/>
    <x v="0"/>
    <x v="0"/>
    <x v="0"/>
    <x v="0"/>
    <x v="0"/>
  </r>
  <r>
    <x v="1"/>
    <x v="12"/>
    <x v="1"/>
    <x v="78"/>
    <x v="4"/>
    <n v="0"/>
    <n v="0"/>
    <n v="0"/>
    <n v="0"/>
    <n v="20677"/>
    <n v="144739"/>
    <n v="0"/>
    <x v="0"/>
    <x v="0"/>
    <x v="0"/>
    <x v="0"/>
    <x v="0"/>
    <x v="0"/>
    <x v="0"/>
    <x v="0"/>
    <x v="0"/>
    <x v="0"/>
  </r>
  <r>
    <x v="1"/>
    <x v="12"/>
    <x v="1"/>
    <x v="11"/>
    <x v="4"/>
    <n v="0"/>
    <n v="0"/>
    <n v="0"/>
    <n v="0"/>
    <n v="31000"/>
    <n v="217000"/>
    <n v="0"/>
    <x v="0"/>
    <x v="0"/>
    <x v="0"/>
    <x v="0"/>
    <x v="0"/>
    <x v="0"/>
    <x v="0"/>
    <x v="0"/>
    <x v="0"/>
    <x v="0"/>
  </r>
  <r>
    <x v="1"/>
    <x v="12"/>
    <x v="1"/>
    <x v="12"/>
    <x v="4"/>
    <n v="0"/>
    <n v="8732.2099999999991"/>
    <n v="8732.2099999999991"/>
    <n v="3"/>
    <n v="0"/>
    <n v="0"/>
    <n v="0"/>
    <x v="0"/>
    <x v="0"/>
    <x v="0"/>
    <x v="0"/>
    <x v="0"/>
    <x v="0"/>
    <x v="0"/>
    <x v="0"/>
    <x v="0"/>
    <x v="0"/>
  </r>
  <r>
    <x v="1"/>
    <x v="12"/>
    <x v="1"/>
    <x v="13"/>
    <x v="4"/>
    <n v="2056.87"/>
    <n v="1243294"/>
    <n v="1245350.8700000001"/>
    <n v="47"/>
    <n v="0"/>
    <n v="0"/>
    <n v="0"/>
    <x v="0"/>
    <x v="0"/>
    <x v="0"/>
    <x v="0"/>
    <x v="0"/>
    <x v="0"/>
    <x v="0"/>
    <x v="0"/>
    <x v="0"/>
    <x v="0"/>
  </r>
  <r>
    <x v="1"/>
    <x v="12"/>
    <x v="1"/>
    <x v="122"/>
    <x v="4"/>
    <n v="0"/>
    <n v="0"/>
    <n v="0"/>
    <n v="0"/>
    <e v="#N/A"/>
    <e v="#N/A"/>
    <n v="0"/>
    <x v="0"/>
    <x v="0"/>
    <x v="0"/>
    <x v="0"/>
    <x v="0"/>
    <x v="0"/>
    <x v="0"/>
    <x v="0"/>
    <x v="0"/>
    <x v="0"/>
  </r>
  <r>
    <x v="1"/>
    <x v="12"/>
    <x v="1"/>
    <x v="14"/>
    <x v="4"/>
    <n v="3929.3"/>
    <n v="261668.4"/>
    <n v="265597.7"/>
    <n v="26"/>
    <n v="29977"/>
    <n v="209839"/>
    <n v="8.86"/>
    <x v="0"/>
    <x v="0"/>
    <x v="0"/>
    <x v="0"/>
    <x v="0"/>
    <x v="0"/>
    <x v="0"/>
    <x v="0"/>
    <x v="0"/>
    <x v="0"/>
  </r>
  <r>
    <x v="1"/>
    <x v="12"/>
    <x v="1"/>
    <x v="15"/>
    <x v="4"/>
    <n v="0"/>
    <n v="0"/>
    <n v="0"/>
    <n v="0"/>
    <n v="0"/>
    <n v="0"/>
    <n v="0"/>
    <x v="0"/>
    <x v="0"/>
    <x v="0"/>
    <x v="0"/>
    <x v="0"/>
    <x v="0"/>
    <x v="0"/>
    <x v="0"/>
    <x v="0"/>
    <x v="0"/>
  </r>
  <r>
    <x v="1"/>
    <x v="12"/>
    <x v="1"/>
    <x v="146"/>
    <x v="4"/>
    <n v="0"/>
    <n v="9176.9699999999993"/>
    <n v="9176.9699999999993"/>
    <n v="1"/>
    <e v="#N/A"/>
    <e v="#N/A"/>
    <n v="0"/>
    <x v="0"/>
    <x v="0"/>
    <x v="0"/>
    <x v="0"/>
    <x v="0"/>
    <x v="0"/>
    <x v="0"/>
    <x v="0"/>
    <x v="0"/>
    <x v="0"/>
  </r>
  <r>
    <x v="1"/>
    <x v="12"/>
    <x v="1"/>
    <x v="168"/>
    <x v="4"/>
    <n v="0"/>
    <n v="0"/>
    <n v="0"/>
    <n v="0"/>
    <e v="#N/A"/>
    <e v="#N/A"/>
    <n v="0"/>
    <x v="0"/>
    <x v="0"/>
    <x v="0"/>
    <x v="0"/>
    <x v="0"/>
    <x v="0"/>
    <x v="0"/>
    <x v="0"/>
    <x v="0"/>
    <x v="0"/>
  </r>
  <r>
    <x v="1"/>
    <x v="12"/>
    <x v="1"/>
    <x v="174"/>
    <x v="4"/>
    <n v="0"/>
    <n v="0"/>
    <n v="0"/>
    <n v="0"/>
    <e v="#N/A"/>
    <e v="#N/A"/>
    <n v="0"/>
    <x v="0"/>
    <x v="0"/>
    <x v="0"/>
    <x v="0"/>
    <x v="0"/>
    <x v="0"/>
    <x v="0"/>
    <x v="0"/>
    <x v="0"/>
    <x v="0"/>
  </r>
  <r>
    <x v="1"/>
    <x v="12"/>
    <x v="2"/>
    <x v="16"/>
    <x v="4"/>
    <n v="900"/>
    <n v="142052.29999999999"/>
    <n v="142952.29999999999"/>
    <n v="8"/>
    <n v="43400"/>
    <n v="303800"/>
    <n v="3.29"/>
    <x v="0"/>
    <x v="0"/>
    <x v="0"/>
    <x v="0"/>
    <x v="0"/>
    <x v="0"/>
    <x v="0"/>
    <x v="0"/>
    <x v="0"/>
    <x v="0"/>
  </r>
  <r>
    <x v="1"/>
    <x v="12"/>
    <x v="2"/>
    <x v="18"/>
    <x v="4"/>
    <n v="0"/>
    <n v="0"/>
    <n v="0"/>
    <n v="0"/>
    <n v="0"/>
    <n v="0"/>
    <n v="0"/>
    <x v="0"/>
    <x v="0"/>
    <x v="0"/>
    <x v="0"/>
    <x v="0"/>
    <x v="0"/>
    <x v="0"/>
    <x v="0"/>
    <x v="0"/>
    <x v="0"/>
  </r>
  <r>
    <x v="1"/>
    <x v="12"/>
    <x v="2"/>
    <x v="180"/>
    <x v="4"/>
    <n v="900"/>
    <n v="36566.050000000003"/>
    <n v="37466.050000000003"/>
    <n v="4"/>
    <e v="#N/A"/>
    <e v="#N/A"/>
    <n v="0"/>
    <x v="0"/>
    <x v="0"/>
    <x v="0"/>
    <x v="0"/>
    <x v="0"/>
    <x v="0"/>
    <x v="0"/>
    <x v="0"/>
    <x v="0"/>
    <x v="0"/>
  </r>
  <r>
    <x v="1"/>
    <x v="12"/>
    <x v="3"/>
    <x v="19"/>
    <x v="4"/>
    <n v="0"/>
    <n v="0"/>
    <n v="0"/>
    <n v="0"/>
    <n v="31000"/>
    <n v="310000"/>
    <n v="0"/>
    <x v="0"/>
    <x v="0"/>
    <x v="0"/>
    <x v="0"/>
    <x v="0"/>
    <x v="0"/>
    <x v="0"/>
    <x v="0"/>
    <x v="0"/>
    <x v="0"/>
  </r>
  <r>
    <x v="1"/>
    <x v="12"/>
    <x v="3"/>
    <x v="20"/>
    <x v="4"/>
    <n v="105420.5"/>
    <n v="43971.33"/>
    <n v="149391.83000000002"/>
    <n v="19"/>
    <n v="0"/>
    <n v="0"/>
    <n v="0"/>
    <x v="0"/>
    <x v="0"/>
    <x v="0"/>
    <x v="0"/>
    <x v="0"/>
    <x v="0"/>
    <x v="0"/>
    <x v="0"/>
    <x v="0"/>
    <x v="0"/>
  </r>
  <r>
    <x v="1"/>
    <x v="12"/>
    <x v="3"/>
    <x v="21"/>
    <x v="4"/>
    <n v="63345.59"/>
    <n v="422613.7"/>
    <n v="485959.29000000004"/>
    <n v="23"/>
    <n v="62000"/>
    <n v="620000"/>
    <n v="7.84"/>
    <x v="0"/>
    <x v="0"/>
    <x v="0"/>
    <x v="0"/>
    <x v="0"/>
    <x v="0"/>
    <x v="0"/>
    <x v="0"/>
    <x v="0"/>
    <x v="0"/>
  </r>
  <r>
    <x v="1"/>
    <x v="12"/>
    <x v="4"/>
    <x v="23"/>
    <x v="4"/>
    <n v="0"/>
    <n v="0"/>
    <n v="0"/>
    <n v="0"/>
    <n v="12710"/>
    <n v="88970"/>
    <n v="0"/>
    <x v="0"/>
    <x v="0"/>
    <x v="0"/>
    <x v="0"/>
    <x v="0"/>
    <x v="0"/>
    <x v="0"/>
    <x v="0"/>
    <x v="0"/>
    <x v="0"/>
  </r>
  <r>
    <x v="1"/>
    <x v="12"/>
    <x v="4"/>
    <x v="24"/>
    <x v="4"/>
    <n v="0"/>
    <n v="0"/>
    <n v="0"/>
    <n v="0"/>
    <n v="11377"/>
    <n v="79639"/>
    <n v="0"/>
    <x v="0"/>
    <x v="0"/>
    <x v="0"/>
    <x v="0"/>
    <x v="0"/>
    <x v="0"/>
    <x v="0"/>
    <x v="0"/>
    <x v="0"/>
    <x v="0"/>
  </r>
  <r>
    <x v="1"/>
    <x v="12"/>
    <x v="4"/>
    <x v="154"/>
    <x v="4"/>
    <n v="0"/>
    <n v="0"/>
    <n v="0"/>
    <n v="0"/>
    <e v="#N/A"/>
    <e v="#N/A"/>
    <n v="0"/>
    <x v="0"/>
    <x v="0"/>
    <x v="0"/>
    <x v="0"/>
    <x v="0"/>
    <x v="0"/>
    <x v="0"/>
    <x v="0"/>
    <x v="0"/>
    <x v="0"/>
  </r>
  <r>
    <x v="1"/>
    <x v="12"/>
    <x v="4"/>
    <x v="155"/>
    <x v="4"/>
    <n v="0"/>
    <n v="0"/>
    <n v="0"/>
    <n v="0"/>
    <e v="#N/A"/>
    <e v="#N/A"/>
    <n v="0"/>
    <x v="0"/>
    <x v="0"/>
    <x v="0"/>
    <x v="0"/>
    <x v="0"/>
    <x v="0"/>
    <x v="0"/>
    <x v="0"/>
    <x v="0"/>
    <x v="0"/>
  </r>
  <r>
    <x v="1"/>
    <x v="12"/>
    <x v="4"/>
    <x v="120"/>
    <x v="4"/>
    <n v="0"/>
    <n v="0"/>
    <n v="0"/>
    <n v="0"/>
    <e v="#N/A"/>
    <e v="#N/A"/>
    <n v="0"/>
    <x v="0"/>
    <x v="0"/>
    <x v="0"/>
    <x v="0"/>
    <x v="0"/>
    <x v="0"/>
    <x v="0"/>
    <x v="0"/>
    <x v="0"/>
    <x v="0"/>
  </r>
  <r>
    <x v="1"/>
    <x v="12"/>
    <x v="4"/>
    <x v="148"/>
    <x v="4"/>
    <n v="0"/>
    <n v="0"/>
    <n v="0"/>
    <n v="0"/>
    <e v="#N/A"/>
    <e v="#N/A"/>
    <n v="0"/>
    <x v="0"/>
    <x v="0"/>
    <x v="0"/>
    <x v="0"/>
    <x v="0"/>
    <x v="0"/>
    <x v="0"/>
    <x v="0"/>
    <x v="0"/>
    <x v="0"/>
  </r>
  <r>
    <x v="1"/>
    <x v="12"/>
    <x v="4"/>
    <x v="136"/>
    <x v="4"/>
    <n v="0"/>
    <n v="0"/>
    <n v="0"/>
    <n v="0"/>
    <e v="#N/A"/>
    <e v="#N/A"/>
    <n v="0"/>
    <x v="0"/>
    <x v="0"/>
    <x v="0"/>
    <x v="0"/>
    <x v="0"/>
    <x v="0"/>
    <x v="0"/>
    <x v="0"/>
    <x v="0"/>
    <x v="0"/>
  </r>
  <r>
    <x v="1"/>
    <x v="12"/>
    <x v="4"/>
    <x v="156"/>
    <x v="4"/>
    <n v="0"/>
    <n v="0"/>
    <n v="0"/>
    <n v="0"/>
    <e v="#N/A"/>
    <e v="#N/A"/>
    <n v="0"/>
    <x v="0"/>
    <x v="0"/>
    <x v="0"/>
    <x v="0"/>
    <x v="0"/>
    <x v="0"/>
    <x v="0"/>
    <x v="0"/>
    <x v="0"/>
    <x v="0"/>
  </r>
  <r>
    <x v="1"/>
    <x v="12"/>
    <x v="4"/>
    <x v="157"/>
    <x v="4"/>
    <n v="0"/>
    <n v="0"/>
    <n v="0"/>
    <n v="0"/>
    <e v="#N/A"/>
    <e v="#N/A"/>
    <n v="0"/>
    <x v="0"/>
    <x v="0"/>
    <x v="0"/>
    <x v="0"/>
    <x v="0"/>
    <x v="0"/>
    <x v="0"/>
    <x v="0"/>
    <x v="0"/>
    <x v="0"/>
  </r>
  <r>
    <x v="1"/>
    <x v="12"/>
    <x v="4"/>
    <x v="158"/>
    <x v="4"/>
    <n v="0"/>
    <n v="0"/>
    <n v="0"/>
    <n v="0"/>
    <e v="#N/A"/>
    <e v="#N/A"/>
    <n v="0"/>
    <x v="0"/>
    <x v="0"/>
    <x v="0"/>
    <x v="0"/>
    <x v="0"/>
    <x v="0"/>
    <x v="0"/>
    <x v="0"/>
    <x v="0"/>
    <x v="0"/>
  </r>
  <r>
    <x v="1"/>
    <x v="12"/>
    <x v="4"/>
    <x v="159"/>
    <x v="4"/>
    <n v="0"/>
    <n v="0"/>
    <n v="0"/>
    <n v="0"/>
    <e v="#N/A"/>
    <e v="#N/A"/>
    <n v="0"/>
    <x v="0"/>
    <x v="0"/>
    <x v="0"/>
    <x v="0"/>
    <x v="0"/>
    <x v="0"/>
    <x v="0"/>
    <x v="0"/>
    <x v="0"/>
    <x v="0"/>
  </r>
  <r>
    <x v="1"/>
    <x v="12"/>
    <x v="4"/>
    <x v="160"/>
    <x v="4"/>
    <n v="0"/>
    <n v="0"/>
    <n v="0"/>
    <n v="0"/>
    <e v="#N/A"/>
    <e v="#N/A"/>
    <n v="0"/>
    <x v="0"/>
    <x v="0"/>
    <x v="0"/>
    <x v="0"/>
    <x v="0"/>
    <x v="0"/>
    <x v="0"/>
    <x v="0"/>
    <x v="0"/>
    <x v="0"/>
  </r>
  <r>
    <x v="1"/>
    <x v="12"/>
    <x v="4"/>
    <x v="169"/>
    <x v="4"/>
    <n v="0"/>
    <n v="0"/>
    <n v="0"/>
    <n v="0"/>
    <e v="#N/A"/>
    <e v="#N/A"/>
    <n v="0"/>
    <x v="0"/>
    <x v="0"/>
    <x v="0"/>
    <x v="0"/>
    <x v="0"/>
    <x v="0"/>
    <x v="0"/>
    <x v="0"/>
    <x v="0"/>
    <x v="0"/>
  </r>
  <r>
    <x v="1"/>
    <x v="12"/>
    <x v="4"/>
    <x v="175"/>
    <x v="4"/>
    <n v="0"/>
    <n v="0"/>
    <n v="0"/>
    <n v="0"/>
    <e v="#N/A"/>
    <e v="#N/A"/>
    <n v="0"/>
    <x v="0"/>
    <x v="0"/>
    <x v="0"/>
    <x v="0"/>
    <x v="0"/>
    <x v="0"/>
    <x v="0"/>
    <x v="0"/>
    <x v="0"/>
    <x v="0"/>
  </r>
  <r>
    <x v="1"/>
    <x v="12"/>
    <x v="5"/>
    <x v="25"/>
    <x v="4"/>
    <n v="700"/>
    <n v="170169.4"/>
    <n v="170869.4"/>
    <n v="3"/>
    <n v="0"/>
    <n v="0"/>
    <n v="0"/>
    <x v="0"/>
    <x v="0"/>
    <x v="0"/>
    <x v="0"/>
    <x v="0"/>
    <x v="0"/>
    <x v="0"/>
    <x v="0"/>
    <x v="0"/>
    <x v="0"/>
  </r>
  <r>
    <x v="1"/>
    <x v="12"/>
    <x v="5"/>
    <x v="26"/>
    <x v="4"/>
    <n v="35272.69"/>
    <n v="819034.9"/>
    <n v="854307.59000000008"/>
    <n v="17"/>
    <n v="0"/>
    <n v="0"/>
    <n v="0"/>
    <x v="0"/>
    <x v="0"/>
    <x v="0"/>
    <x v="0"/>
    <x v="0"/>
    <x v="0"/>
    <x v="0"/>
    <x v="0"/>
    <x v="0"/>
    <x v="0"/>
  </r>
  <r>
    <x v="1"/>
    <x v="12"/>
    <x v="5"/>
    <x v="27"/>
    <x v="4"/>
    <n v="0"/>
    <n v="0"/>
    <n v="0"/>
    <n v="0"/>
    <n v="16523"/>
    <n v="165230"/>
    <n v="0"/>
    <x v="0"/>
    <x v="0"/>
    <x v="0"/>
    <x v="0"/>
    <x v="0"/>
    <x v="0"/>
    <x v="0"/>
    <x v="0"/>
    <x v="0"/>
    <x v="0"/>
  </r>
  <r>
    <x v="1"/>
    <x v="12"/>
    <x v="5"/>
    <x v="29"/>
    <x v="4"/>
    <n v="240564.8"/>
    <n v="832974.8"/>
    <n v="1073539.6000000001"/>
    <n v="26"/>
    <n v="0"/>
    <n v="0"/>
    <n v="0"/>
    <x v="0"/>
    <x v="0"/>
    <x v="0"/>
    <x v="0"/>
    <x v="0"/>
    <x v="0"/>
    <x v="0"/>
    <x v="0"/>
    <x v="0"/>
    <x v="0"/>
  </r>
  <r>
    <x v="1"/>
    <x v="12"/>
    <x v="6"/>
    <x v="30"/>
    <x v="4"/>
    <n v="96722.85"/>
    <n v="907443.4"/>
    <n v="1004166.25"/>
    <n v="42"/>
    <n v="0"/>
    <n v="0"/>
    <n v="0"/>
    <x v="0"/>
    <x v="0"/>
    <x v="0"/>
    <x v="0"/>
    <x v="0"/>
    <x v="0"/>
    <x v="0"/>
    <x v="0"/>
    <x v="0"/>
    <x v="0"/>
  </r>
  <r>
    <x v="1"/>
    <x v="12"/>
    <x v="6"/>
    <x v="31"/>
    <x v="4"/>
    <n v="37359.17"/>
    <n v="237870.8"/>
    <n v="275229.96999999997"/>
    <n v="8"/>
    <n v="34100"/>
    <n v="238700"/>
    <n v="8.07"/>
    <x v="0"/>
    <x v="0"/>
    <x v="0"/>
    <x v="0"/>
    <x v="0"/>
    <x v="0"/>
    <x v="0"/>
    <x v="0"/>
    <x v="0"/>
    <x v="0"/>
  </r>
  <r>
    <x v="1"/>
    <x v="12"/>
    <x v="6"/>
    <x v="32"/>
    <x v="4"/>
    <n v="0"/>
    <n v="0"/>
    <n v="0"/>
    <n v="0"/>
    <n v="17577"/>
    <n v="123039"/>
    <n v="0"/>
    <x v="0"/>
    <x v="0"/>
    <x v="0"/>
    <x v="0"/>
    <x v="0"/>
    <x v="0"/>
    <x v="0"/>
    <x v="0"/>
    <x v="0"/>
    <x v="0"/>
  </r>
  <r>
    <x v="1"/>
    <x v="12"/>
    <x v="6"/>
    <x v="33"/>
    <x v="4"/>
    <n v="0"/>
    <n v="297771.5"/>
    <n v="297771.5"/>
    <n v="10"/>
    <n v="0"/>
    <n v="0"/>
    <n v="0"/>
    <x v="0"/>
    <x v="0"/>
    <x v="0"/>
    <x v="0"/>
    <x v="0"/>
    <x v="0"/>
    <x v="0"/>
    <x v="0"/>
    <x v="0"/>
    <x v="0"/>
  </r>
  <r>
    <x v="1"/>
    <x v="12"/>
    <x v="7"/>
    <x v="34"/>
    <x v="4"/>
    <n v="2995.94"/>
    <n v="8049.23"/>
    <n v="11045.17"/>
    <n v="2"/>
    <n v="67177"/>
    <n v="470239"/>
    <n v="0.16"/>
    <x v="0"/>
    <x v="0"/>
    <x v="0"/>
    <x v="0"/>
    <x v="0"/>
    <x v="0"/>
    <x v="0"/>
    <x v="0"/>
    <x v="0"/>
    <x v="0"/>
  </r>
  <r>
    <x v="1"/>
    <x v="12"/>
    <x v="8"/>
    <x v="35"/>
    <x v="4"/>
    <n v="6200.19"/>
    <n v="548331.30000000005"/>
    <n v="554531.49"/>
    <n v="25"/>
    <n v="0"/>
    <n v="0"/>
    <n v="0"/>
    <x v="0"/>
    <x v="0"/>
    <x v="0"/>
    <x v="0"/>
    <x v="0"/>
    <x v="0"/>
    <x v="0"/>
    <x v="0"/>
    <x v="0"/>
    <x v="0"/>
  </r>
  <r>
    <x v="1"/>
    <x v="12"/>
    <x v="8"/>
    <x v="36"/>
    <x v="4"/>
    <n v="16053.66"/>
    <n v="800907.1"/>
    <n v="816960.76"/>
    <n v="37"/>
    <n v="0"/>
    <n v="0"/>
    <n v="0"/>
    <x v="0"/>
    <x v="0"/>
    <x v="0"/>
    <x v="0"/>
    <x v="0"/>
    <x v="0"/>
    <x v="0"/>
    <x v="0"/>
    <x v="0"/>
    <x v="0"/>
  </r>
  <r>
    <x v="1"/>
    <x v="12"/>
    <x v="8"/>
    <x v="161"/>
    <x v="4"/>
    <n v="17559.61"/>
    <n v="222342.3"/>
    <n v="239901.90999999997"/>
    <n v="14"/>
    <e v="#N/A"/>
    <e v="#N/A"/>
    <n v="0"/>
    <x v="0"/>
    <x v="0"/>
    <x v="0"/>
    <x v="0"/>
    <x v="0"/>
    <x v="0"/>
    <x v="0"/>
    <x v="0"/>
    <x v="0"/>
    <x v="0"/>
  </r>
  <r>
    <x v="1"/>
    <x v="12"/>
    <x v="9"/>
    <x v="37"/>
    <x v="4"/>
    <n v="5157.07"/>
    <n v="29800.57"/>
    <n v="34957.64"/>
    <n v="3"/>
    <n v="32023"/>
    <n v="224161"/>
    <n v="1.0900000000000001"/>
    <x v="0"/>
    <x v="0"/>
    <x v="0"/>
    <x v="0"/>
    <x v="0"/>
    <x v="0"/>
    <x v="0"/>
    <x v="0"/>
    <x v="0"/>
    <x v="0"/>
  </r>
  <r>
    <x v="1"/>
    <x v="12"/>
    <x v="9"/>
    <x v="38"/>
    <x v="4"/>
    <n v="0"/>
    <n v="452645.2"/>
    <n v="452645.2"/>
    <n v="9"/>
    <n v="0"/>
    <n v="0"/>
    <n v="0"/>
    <x v="0"/>
    <x v="0"/>
    <x v="0"/>
    <x v="0"/>
    <x v="0"/>
    <x v="0"/>
    <x v="0"/>
    <x v="0"/>
    <x v="0"/>
    <x v="0"/>
  </r>
  <r>
    <x v="1"/>
    <x v="12"/>
    <x v="9"/>
    <x v="39"/>
    <x v="4"/>
    <n v="0"/>
    <n v="0"/>
    <n v="0"/>
    <n v="0"/>
    <n v="18352"/>
    <n v="128464"/>
    <n v="0"/>
    <x v="0"/>
    <x v="0"/>
    <x v="0"/>
    <x v="0"/>
    <x v="0"/>
    <x v="0"/>
    <x v="0"/>
    <x v="0"/>
    <x v="0"/>
    <x v="0"/>
  </r>
  <r>
    <x v="1"/>
    <x v="12"/>
    <x v="9"/>
    <x v="40"/>
    <x v="4"/>
    <n v="7082.74"/>
    <n v="73819.95"/>
    <n v="80902.69"/>
    <n v="7"/>
    <n v="28923"/>
    <n v="202461"/>
    <n v="2.8"/>
    <x v="0"/>
    <x v="0"/>
    <x v="0"/>
    <x v="0"/>
    <x v="0"/>
    <x v="0"/>
    <x v="0"/>
    <x v="0"/>
    <x v="0"/>
    <x v="0"/>
  </r>
  <r>
    <x v="1"/>
    <x v="12"/>
    <x v="9"/>
    <x v="41"/>
    <x v="4"/>
    <n v="12844.31"/>
    <n v="487241.2"/>
    <n v="500085.51"/>
    <n v="11"/>
    <n v="0"/>
    <n v="0"/>
    <n v="0"/>
    <x v="0"/>
    <x v="0"/>
    <x v="0"/>
    <x v="0"/>
    <x v="0"/>
    <x v="0"/>
    <x v="0"/>
    <x v="0"/>
    <x v="0"/>
    <x v="0"/>
  </r>
  <r>
    <x v="1"/>
    <x v="12"/>
    <x v="10"/>
    <x v="42"/>
    <x v="4"/>
    <n v="33914.120000000003"/>
    <n v="48647.02"/>
    <n v="82561.14"/>
    <n v="6"/>
    <n v="0"/>
    <n v="0"/>
    <n v="0"/>
    <x v="0"/>
    <x v="0"/>
    <x v="0"/>
    <x v="0"/>
    <x v="0"/>
    <x v="0"/>
    <x v="0"/>
    <x v="0"/>
    <x v="0"/>
    <x v="0"/>
  </r>
  <r>
    <x v="1"/>
    <x v="12"/>
    <x v="10"/>
    <x v="43"/>
    <x v="4"/>
    <n v="211373.4"/>
    <n v="190738.3"/>
    <n v="402111.69999999995"/>
    <n v="28"/>
    <n v="0"/>
    <n v="0"/>
    <n v="0"/>
    <x v="0"/>
    <x v="0"/>
    <x v="0"/>
    <x v="0"/>
    <x v="0"/>
    <x v="0"/>
    <x v="0"/>
    <x v="0"/>
    <x v="0"/>
    <x v="0"/>
  </r>
  <r>
    <x v="1"/>
    <x v="12"/>
    <x v="10"/>
    <x v="44"/>
    <x v="4"/>
    <n v="0"/>
    <n v="0"/>
    <n v="0"/>
    <n v="0"/>
    <n v="23777"/>
    <n v="237770"/>
    <n v="0"/>
    <x v="0"/>
    <x v="0"/>
    <x v="0"/>
    <x v="0"/>
    <x v="0"/>
    <x v="0"/>
    <x v="0"/>
    <x v="0"/>
    <x v="0"/>
    <x v="0"/>
  </r>
  <r>
    <x v="1"/>
    <x v="12"/>
    <x v="10"/>
    <x v="45"/>
    <x v="4"/>
    <n v="107625"/>
    <n v="58031.88"/>
    <n v="165656.88"/>
    <n v="20"/>
    <n v="0"/>
    <n v="0"/>
    <n v="0"/>
    <x v="0"/>
    <x v="0"/>
    <x v="0"/>
    <x v="0"/>
    <x v="0"/>
    <x v="0"/>
    <x v="0"/>
    <x v="0"/>
    <x v="0"/>
    <x v="0"/>
  </r>
  <r>
    <x v="1"/>
    <x v="12"/>
    <x v="10"/>
    <x v="46"/>
    <x v="4"/>
    <n v="114292.7"/>
    <n v="120937.3"/>
    <n v="235230"/>
    <n v="22"/>
    <n v="0"/>
    <n v="0"/>
    <n v="0"/>
    <x v="0"/>
    <x v="0"/>
    <x v="0"/>
    <x v="0"/>
    <x v="0"/>
    <x v="0"/>
    <x v="0"/>
    <x v="0"/>
    <x v="0"/>
    <x v="0"/>
  </r>
  <r>
    <x v="1"/>
    <x v="12"/>
    <x v="10"/>
    <x v="47"/>
    <x v="4"/>
    <n v="106601.8"/>
    <n v="64561.55"/>
    <n v="171163.35"/>
    <n v="18"/>
    <n v="0"/>
    <n v="0"/>
    <n v="0"/>
    <x v="0"/>
    <x v="0"/>
    <x v="0"/>
    <x v="0"/>
    <x v="0"/>
    <x v="0"/>
    <x v="0"/>
    <x v="0"/>
    <x v="0"/>
    <x v="0"/>
  </r>
  <r>
    <x v="1"/>
    <x v="12"/>
    <x v="10"/>
    <x v="48"/>
    <x v="4"/>
    <n v="70164.7"/>
    <n v="100506.5"/>
    <n v="170671.2"/>
    <n v="24"/>
    <n v="33077"/>
    <n v="330770"/>
    <n v="5.16"/>
    <x v="0"/>
    <x v="0"/>
    <x v="0"/>
    <x v="0"/>
    <x v="0"/>
    <x v="0"/>
    <x v="0"/>
    <x v="0"/>
    <x v="0"/>
    <x v="0"/>
  </r>
  <r>
    <x v="1"/>
    <x v="12"/>
    <x v="10"/>
    <x v="49"/>
    <x v="4"/>
    <n v="177067"/>
    <n v="325009.40000000002"/>
    <n v="502076.4"/>
    <n v="36"/>
    <n v="67177"/>
    <n v="671770"/>
    <n v="7.47"/>
    <x v="0"/>
    <x v="0"/>
    <x v="0"/>
    <x v="0"/>
    <x v="0"/>
    <x v="0"/>
    <x v="0"/>
    <x v="0"/>
    <x v="0"/>
    <x v="0"/>
  </r>
  <r>
    <x v="1"/>
    <x v="12"/>
    <x v="10"/>
    <x v="50"/>
    <x v="4"/>
    <n v="0"/>
    <n v="0"/>
    <n v="0"/>
    <n v="0"/>
    <n v="36177"/>
    <n v="361770"/>
    <n v="0"/>
    <x v="0"/>
    <x v="0"/>
    <x v="0"/>
    <x v="0"/>
    <x v="0"/>
    <x v="0"/>
    <x v="0"/>
    <x v="0"/>
    <x v="0"/>
    <x v="0"/>
  </r>
  <r>
    <x v="1"/>
    <x v="12"/>
    <x v="11"/>
    <x v="52"/>
    <x v="4"/>
    <n v="0"/>
    <n v="38545.160000000003"/>
    <n v="38545.160000000003"/>
    <n v="1"/>
    <n v="0"/>
    <n v="0"/>
    <n v="0"/>
    <x v="0"/>
    <x v="0"/>
    <x v="0"/>
    <x v="0"/>
    <x v="0"/>
    <x v="0"/>
    <x v="0"/>
    <x v="0"/>
    <x v="0"/>
    <x v="0"/>
  </r>
  <r>
    <x v="1"/>
    <x v="12"/>
    <x v="12"/>
    <x v="53"/>
    <x v="4"/>
    <n v="0"/>
    <n v="0"/>
    <n v="0"/>
    <n v="0"/>
    <n v="0"/>
    <n v="0"/>
    <n v="0"/>
    <x v="0"/>
    <x v="0"/>
    <x v="0"/>
    <x v="0"/>
    <x v="0"/>
    <x v="0"/>
    <x v="0"/>
    <x v="0"/>
    <x v="0"/>
    <x v="0"/>
  </r>
  <r>
    <x v="1"/>
    <x v="12"/>
    <x v="12"/>
    <x v="55"/>
    <x v="4"/>
    <n v="0"/>
    <n v="0"/>
    <n v="0"/>
    <n v="0"/>
    <n v="0"/>
    <n v="0"/>
    <n v="0"/>
    <x v="0"/>
    <x v="0"/>
    <x v="0"/>
    <x v="0"/>
    <x v="0"/>
    <x v="0"/>
    <x v="0"/>
    <x v="0"/>
    <x v="0"/>
    <x v="0"/>
  </r>
  <r>
    <x v="1"/>
    <x v="12"/>
    <x v="12"/>
    <x v="170"/>
    <x v="4"/>
    <n v="0"/>
    <n v="0"/>
    <n v="0"/>
    <n v="0"/>
    <e v="#N/A"/>
    <e v="#N/A"/>
    <n v="0"/>
    <x v="0"/>
    <x v="0"/>
    <x v="0"/>
    <x v="0"/>
    <x v="0"/>
    <x v="0"/>
    <x v="0"/>
    <x v="0"/>
    <x v="0"/>
    <x v="0"/>
  </r>
  <r>
    <x v="1"/>
    <x v="12"/>
    <x v="13"/>
    <x v="56"/>
    <x v="4"/>
    <n v="254508"/>
    <n v="0"/>
    <n v="254508"/>
    <n v="9"/>
    <n v="0"/>
    <n v="0"/>
    <n v="0"/>
    <x v="0"/>
    <x v="0"/>
    <x v="0"/>
    <x v="0"/>
    <x v="0"/>
    <x v="0"/>
    <x v="0"/>
    <x v="0"/>
    <x v="0"/>
    <x v="0"/>
  </r>
  <r>
    <x v="1"/>
    <x v="12"/>
    <x v="13"/>
    <x v="57"/>
    <x v="4"/>
    <n v="12113"/>
    <n v="156786.6"/>
    <n v="168899.6"/>
    <n v="8"/>
    <n v="24273"/>
    <n v="242730"/>
    <n v="6.96"/>
    <x v="0"/>
    <x v="0"/>
    <x v="0"/>
    <x v="0"/>
    <x v="0"/>
    <x v="0"/>
    <x v="0"/>
    <x v="0"/>
    <x v="0"/>
    <x v="0"/>
  </r>
  <r>
    <x v="1"/>
    <x v="12"/>
    <x v="13"/>
    <x v="58"/>
    <x v="4"/>
    <n v="73273.02"/>
    <n v="219203"/>
    <n v="292476.02"/>
    <n v="21"/>
    <n v="0"/>
    <n v="0"/>
    <n v="0"/>
    <x v="0"/>
    <x v="0"/>
    <x v="0"/>
    <x v="0"/>
    <x v="0"/>
    <x v="0"/>
    <x v="0"/>
    <x v="0"/>
    <x v="0"/>
    <x v="0"/>
  </r>
  <r>
    <x v="1"/>
    <x v="12"/>
    <x v="13"/>
    <x v="162"/>
    <x v="4"/>
    <n v="0"/>
    <n v="0"/>
    <n v="0"/>
    <n v="0"/>
    <e v="#N/A"/>
    <e v="#N/A"/>
    <n v="0"/>
    <x v="0"/>
    <x v="0"/>
    <x v="0"/>
    <x v="0"/>
    <x v="0"/>
    <x v="0"/>
    <x v="0"/>
    <x v="0"/>
    <x v="0"/>
    <x v="0"/>
  </r>
  <r>
    <x v="1"/>
    <x v="12"/>
    <x v="13"/>
    <x v="191"/>
    <x v="4"/>
    <n v="0"/>
    <n v="0"/>
    <n v="0"/>
    <n v="0"/>
    <e v="#N/A"/>
    <e v="#N/A"/>
    <n v="0"/>
    <x v="0"/>
    <x v="0"/>
    <x v="0"/>
    <x v="0"/>
    <x v="0"/>
    <x v="0"/>
    <x v="0"/>
    <x v="0"/>
    <x v="0"/>
    <x v="0"/>
  </r>
  <r>
    <x v="1"/>
    <x v="12"/>
    <x v="34"/>
    <x v="129"/>
    <x v="4"/>
    <n v="15993.08"/>
    <n v="0"/>
    <n v="15993.08"/>
    <n v="1"/>
    <e v="#N/A"/>
    <e v="#N/A"/>
    <n v="0"/>
    <x v="0"/>
    <x v="0"/>
    <x v="0"/>
    <x v="0"/>
    <x v="0"/>
    <x v="0"/>
    <x v="0"/>
    <x v="0"/>
    <x v="0"/>
    <x v="0"/>
  </r>
  <r>
    <x v="1"/>
    <x v="12"/>
    <x v="14"/>
    <x v="130"/>
    <x v="4"/>
    <n v="0"/>
    <n v="0"/>
    <n v="0"/>
    <n v="0"/>
    <e v="#N/A"/>
    <e v="#N/A"/>
    <n v="0"/>
    <x v="0"/>
    <x v="0"/>
    <x v="0"/>
    <x v="0"/>
    <x v="0"/>
    <x v="0"/>
    <x v="0"/>
    <x v="0"/>
    <x v="0"/>
    <x v="0"/>
  </r>
  <r>
    <x v="1"/>
    <x v="12"/>
    <x v="15"/>
    <x v="163"/>
    <x v="4"/>
    <n v="0"/>
    <n v="0"/>
    <n v="0"/>
    <n v="0"/>
    <e v="#N/A"/>
    <e v="#N/A"/>
    <n v="0"/>
    <x v="0"/>
    <x v="0"/>
    <x v="0"/>
    <x v="0"/>
    <x v="0"/>
    <x v="0"/>
    <x v="0"/>
    <x v="0"/>
    <x v="0"/>
    <x v="0"/>
  </r>
  <r>
    <x v="1"/>
    <x v="12"/>
    <x v="16"/>
    <x v="61"/>
    <x v="4"/>
    <n v="7304"/>
    <n v="8255.18"/>
    <n v="15559.18"/>
    <n v="2"/>
    <n v="0"/>
    <n v="0"/>
    <n v="0"/>
    <x v="0"/>
    <x v="0"/>
    <x v="0"/>
    <x v="0"/>
    <x v="0"/>
    <x v="0"/>
    <x v="0"/>
    <x v="0"/>
    <x v="0"/>
    <x v="0"/>
  </r>
  <r>
    <x v="1"/>
    <x v="12"/>
    <x v="17"/>
    <x v="62"/>
    <x v="4"/>
    <n v="0"/>
    <n v="0"/>
    <n v="0"/>
    <n v="0"/>
    <n v="0"/>
    <n v="0"/>
    <n v="0"/>
    <x v="0"/>
    <x v="0"/>
    <x v="0"/>
    <x v="0"/>
    <x v="0"/>
    <x v="0"/>
    <x v="0"/>
    <x v="0"/>
    <x v="0"/>
    <x v="0"/>
  </r>
  <r>
    <x v="1"/>
    <x v="12"/>
    <x v="17"/>
    <x v="63"/>
    <x v="4"/>
    <n v="0"/>
    <n v="0"/>
    <n v="0"/>
    <n v="0"/>
    <n v="0"/>
    <n v="0"/>
    <n v="0"/>
    <x v="0"/>
    <x v="0"/>
    <x v="0"/>
    <x v="0"/>
    <x v="0"/>
    <x v="0"/>
    <x v="0"/>
    <x v="0"/>
    <x v="0"/>
    <x v="0"/>
  </r>
  <r>
    <x v="1"/>
    <x v="12"/>
    <x v="18"/>
    <x v="64"/>
    <x v="4"/>
    <n v="0"/>
    <n v="0"/>
    <n v="0"/>
    <n v="0"/>
    <n v="22723"/>
    <n v="159061"/>
    <n v="0"/>
    <x v="0"/>
    <x v="0"/>
    <x v="0"/>
    <x v="0"/>
    <x v="0"/>
    <x v="0"/>
    <x v="0"/>
    <x v="0"/>
    <x v="0"/>
    <x v="0"/>
  </r>
  <r>
    <x v="1"/>
    <x v="12"/>
    <x v="18"/>
    <x v="65"/>
    <x v="4"/>
    <n v="0"/>
    <n v="143870.29999999999"/>
    <n v="143870.29999999999"/>
    <n v="6"/>
    <n v="0"/>
    <n v="0"/>
    <n v="0"/>
    <x v="0"/>
    <x v="0"/>
    <x v="0"/>
    <x v="0"/>
    <x v="0"/>
    <x v="0"/>
    <x v="0"/>
    <x v="0"/>
    <x v="0"/>
    <x v="0"/>
  </r>
  <r>
    <x v="1"/>
    <x v="12"/>
    <x v="18"/>
    <x v="164"/>
    <x v="4"/>
    <n v="6443.71"/>
    <n v="288691"/>
    <n v="295134.71000000002"/>
    <n v="5"/>
    <e v="#N/A"/>
    <e v="#N/A"/>
    <n v="0"/>
    <x v="0"/>
    <x v="0"/>
    <x v="0"/>
    <x v="0"/>
    <x v="0"/>
    <x v="0"/>
    <x v="0"/>
    <x v="0"/>
    <x v="0"/>
    <x v="0"/>
  </r>
  <r>
    <x v="1"/>
    <x v="12"/>
    <x v="19"/>
    <x v="66"/>
    <x v="4"/>
    <n v="4824.7700000000004"/>
    <n v="780797"/>
    <n v="785621.77"/>
    <n v="20"/>
    <n v="0"/>
    <n v="0"/>
    <n v="0"/>
    <x v="0"/>
    <x v="0"/>
    <x v="0"/>
    <x v="0"/>
    <x v="0"/>
    <x v="0"/>
    <x v="0"/>
    <x v="0"/>
    <x v="0"/>
    <x v="0"/>
  </r>
  <r>
    <x v="1"/>
    <x v="12"/>
    <x v="20"/>
    <x v="67"/>
    <x v="4"/>
    <n v="0"/>
    <n v="0"/>
    <n v="0"/>
    <n v="0"/>
    <n v="0"/>
    <n v="0"/>
    <n v="0"/>
    <x v="0"/>
    <x v="0"/>
    <x v="0"/>
    <x v="0"/>
    <x v="0"/>
    <x v="0"/>
    <x v="0"/>
    <x v="0"/>
    <x v="0"/>
    <x v="0"/>
  </r>
  <r>
    <x v="1"/>
    <x v="12"/>
    <x v="20"/>
    <x v="68"/>
    <x v="4"/>
    <n v="0"/>
    <n v="0"/>
    <n v="0"/>
    <n v="0"/>
    <n v="0"/>
    <n v="0"/>
    <n v="0"/>
    <x v="0"/>
    <x v="0"/>
    <x v="0"/>
    <x v="0"/>
    <x v="0"/>
    <x v="0"/>
    <x v="0"/>
    <x v="0"/>
    <x v="0"/>
    <x v="0"/>
  </r>
  <r>
    <x v="1"/>
    <x v="12"/>
    <x v="21"/>
    <x v="70"/>
    <x v="4"/>
    <n v="265401"/>
    <n v="138932.6"/>
    <n v="404333.6"/>
    <n v="42"/>
    <n v="62000"/>
    <n v="620000"/>
    <n v="6.52"/>
    <x v="0"/>
    <x v="0"/>
    <x v="0"/>
    <x v="0"/>
    <x v="0"/>
    <x v="0"/>
    <x v="0"/>
    <x v="0"/>
    <x v="0"/>
    <x v="0"/>
  </r>
  <r>
    <x v="1"/>
    <x v="12"/>
    <x v="21"/>
    <x v="71"/>
    <x v="4"/>
    <n v="226959"/>
    <n v="126653"/>
    <n v="353612"/>
    <n v="48"/>
    <n v="50623"/>
    <n v="506230"/>
    <n v="6.99"/>
    <x v="0"/>
    <x v="0"/>
    <x v="0"/>
    <x v="0"/>
    <x v="0"/>
    <x v="0"/>
    <x v="0"/>
    <x v="0"/>
    <x v="0"/>
    <x v="0"/>
  </r>
  <r>
    <x v="1"/>
    <x v="12"/>
    <x v="21"/>
    <x v="72"/>
    <x v="4"/>
    <n v="48636"/>
    <n v="86388.9"/>
    <n v="135024.9"/>
    <n v="16"/>
    <n v="29977"/>
    <n v="299770"/>
    <n v="4.5"/>
    <x v="0"/>
    <x v="0"/>
    <x v="0"/>
    <x v="0"/>
    <x v="0"/>
    <x v="0"/>
    <x v="0"/>
    <x v="0"/>
    <x v="0"/>
    <x v="0"/>
  </r>
  <r>
    <x v="1"/>
    <x v="12"/>
    <x v="21"/>
    <x v="73"/>
    <x v="4"/>
    <n v="81309.36"/>
    <n v="82810.19"/>
    <n v="164119.54999999999"/>
    <n v="26"/>
    <n v="27900"/>
    <n v="279000"/>
    <n v="5.88"/>
    <x v="0"/>
    <x v="0"/>
    <x v="0"/>
    <x v="0"/>
    <x v="0"/>
    <x v="0"/>
    <x v="0"/>
    <x v="0"/>
    <x v="0"/>
    <x v="0"/>
  </r>
  <r>
    <x v="1"/>
    <x v="12"/>
    <x v="21"/>
    <x v="137"/>
    <x v="4"/>
    <n v="40327.620000000003"/>
    <n v="56718.9"/>
    <n v="97046.52"/>
    <n v="19"/>
    <e v="#N/A"/>
    <e v="#N/A"/>
    <n v="0"/>
    <x v="0"/>
    <x v="0"/>
    <x v="0"/>
    <x v="0"/>
    <x v="0"/>
    <x v="0"/>
    <x v="0"/>
    <x v="0"/>
    <x v="0"/>
    <x v="0"/>
  </r>
  <r>
    <x v="1"/>
    <x v="12"/>
    <x v="21"/>
    <x v="142"/>
    <x v="4"/>
    <n v="0"/>
    <n v="4298.8900000000003"/>
    <n v="4298.8900000000003"/>
    <n v="1"/>
    <e v="#N/A"/>
    <e v="#N/A"/>
    <n v="0"/>
    <x v="0"/>
    <x v="0"/>
    <x v="0"/>
    <x v="0"/>
    <x v="0"/>
    <x v="0"/>
    <x v="0"/>
    <x v="0"/>
    <x v="0"/>
    <x v="0"/>
  </r>
  <r>
    <x v="1"/>
    <x v="12"/>
    <x v="22"/>
    <x v="74"/>
    <x v="4"/>
    <n v="0"/>
    <n v="0"/>
    <n v="0"/>
    <n v="0"/>
    <n v="13423"/>
    <n v="134230"/>
    <n v="0"/>
    <x v="0"/>
    <x v="0"/>
    <x v="0"/>
    <x v="0"/>
    <x v="0"/>
    <x v="0"/>
    <x v="0"/>
    <x v="0"/>
    <x v="0"/>
    <x v="0"/>
  </r>
  <r>
    <x v="1"/>
    <x v="12"/>
    <x v="22"/>
    <x v="75"/>
    <x v="4"/>
    <n v="0"/>
    <n v="0"/>
    <n v="0"/>
    <n v="0"/>
    <n v="14477"/>
    <n v="144770"/>
    <n v="0"/>
    <x v="0"/>
    <x v="0"/>
    <x v="0"/>
    <x v="0"/>
    <x v="0"/>
    <x v="0"/>
    <x v="0"/>
    <x v="0"/>
    <x v="0"/>
    <x v="0"/>
  </r>
  <r>
    <x v="1"/>
    <x v="12"/>
    <x v="22"/>
    <x v="121"/>
    <x v="4"/>
    <n v="0"/>
    <n v="0"/>
    <n v="0"/>
    <n v="0"/>
    <e v="#N/A"/>
    <e v="#N/A"/>
    <n v="0"/>
    <x v="0"/>
    <x v="0"/>
    <x v="0"/>
    <x v="0"/>
    <x v="0"/>
    <x v="0"/>
    <x v="0"/>
    <x v="0"/>
    <x v="0"/>
    <x v="0"/>
  </r>
  <r>
    <x v="1"/>
    <x v="12"/>
    <x v="24"/>
    <x v="78"/>
    <x v="4"/>
    <n v="0"/>
    <n v="0"/>
    <n v="0"/>
    <n v="0"/>
    <n v="20677"/>
    <n v="144739"/>
    <n v="0"/>
    <x v="0"/>
    <x v="0"/>
    <x v="0"/>
    <x v="0"/>
    <x v="0"/>
    <x v="0"/>
    <x v="0"/>
    <x v="0"/>
    <x v="0"/>
    <x v="0"/>
  </r>
  <r>
    <x v="1"/>
    <x v="12"/>
    <x v="24"/>
    <x v="79"/>
    <x v="4"/>
    <n v="0"/>
    <n v="0"/>
    <n v="0"/>
    <n v="0"/>
    <n v="20150"/>
    <n v="141050"/>
    <n v="0"/>
    <x v="0"/>
    <x v="0"/>
    <x v="0"/>
    <x v="0"/>
    <x v="0"/>
    <x v="0"/>
    <x v="0"/>
    <x v="0"/>
    <x v="0"/>
    <x v="0"/>
  </r>
  <r>
    <x v="1"/>
    <x v="12"/>
    <x v="24"/>
    <x v="82"/>
    <x v="4"/>
    <n v="0"/>
    <n v="0"/>
    <n v="0"/>
    <n v="0"/>
    <n v="18600"/>
    <n v="130200"/>
    <n v="0"/>
    <x v="0"/>
    <x v="0"/>
    <x v="0"/>
    <x v="0"/>
    <x v="0"/>
    <x v="0"/>
    <x v="0"/>
    <x v="0"/>
    <x v="0"/>
    <x v="0"/>
  </r>
  <r>
    <x v="1"/>
    <x v="12"/>
    <x v="24"/>
    <x v="10"/>
    <x v="4"/>
    <n v="0"/>
    <n v="0"/>
    <n v="0"/>
    <n v="0"/>
    <n v="44423"/>
    <n v="310961"/>
    <n v="0"/>
    <x v="0"/>
    <x v="0"/>
    <x v="0"/>
    <x v="0"/>
    <x v="0"/>
    <x v="0"/>
    <x v="0"/>
    <x v="0"/>
    <x v="0"/>
    <x v="0"/>
  </r>
  <r>
    <x v="1"/>
    <x v="12"/>
    <x v="24"/>
    <x v="184"/>
    <x v="4"/>
    <n v="0"/>
    <n v="2373.44"/>
    <n v="2373.44"/>
    <n v="2"/>
    <e v="#N/A"/>
    <e v="#N/A"/>
    <n v="0"/>
    <x v="0"/>
    <x v="0"/>
    <x v="0"/>
    <x v="0"/>
    <x v="0"/>
    <x v="0"/>
    <x v="0"/>
    <x v="0"/>
    <x v="0"/>
    <x v="0"/>
  </r>
  <r>
    <x v="1"/>
    <x v="12"/>
    <x v="24"/>
    <x v="131"/>
    <x v="4"/>
    <n v="0"/>
    <n v="0"/>
    <n v="0"/>
    <n v="0"/>
    <e v="#N/A"/>
    <e v="#N/A"/>
    <n v="0"/>
    <x v="0"/>
    <x v="0"/>
    <x v="0"/>
    <x v="0"/>
    <x v="0"/>
    <x v="0"/>
    <x v="0"/>
    <x v="0"/>
    <x v="0"/>
    <x v="0"/>
  </r>
  <r>
    <x v="1"/>
    <x v="12"/>
    <x v="24"/>
    <x v="86"/>
    <x v="4"/>
    <n v="0"/>
    <n v="0"/>
    <n v="0"/>
    <n v="0"/>
    <n v="15500"/>
    <n v="108500"/>
    <n v="0"/>
    <x v="0"/>
    <x v="0"/>
    <x v="0"/>
    <x v="0"/>
    <x v="0"/>
    <x v="0"/>
    <x v="0"/>
    <x v="0"/>
    <x v="0"/>
    <x v="0"/>
  </r>
  <r>
    <x v="1"/>
    <x v="12"/>
    <x v="24"/>
    <x v="165"/>
    <x v="4"/>
    <n v="0"/>
    <n v="0"/>
    <n v="0"/>
    <n v="0"/>
    <e v="#N/A"/>
    <e v="#N/A"/>
    <n v="0"/>
    <x v="0"/>
    <x v="0"/>
    <x v="0"/>
    <x v="0"/>
    <x v="0"/>
    <x v="0"/>
    <x v="0"/>
    <x v="0"/>
    <x v="0"/>
    <x v="0"/>
  </r>
  <r>
    <x v="1"/>
    <x v="12"/>
    <x v="24"/>
    <x v="185"/>
    <x v="4"/>
    <n v="0"/>
    <n v="0"/>
    <n v="0"/>
    <n v="0"/>
    <e v="#N/A"/>
    <e v="#N/A"/>
    <n v="0"/>
    <x v="0"/>
    <x v="0"/>
    <x v="0"/>
    <x v="0"/>
    <x v="0"/>
    <x v="0"/>
    <x v="0"/>
    <x v="0"/>
    <x v="0"/>
    <x v="0"/>
  </r>
  <r>
    <x v="1"/>
    <x v="12"/>
    <x v="24"/>
    <x v="189"/>
    <x v="4"/>
    <n v="0"/>
    <n v="0"/>
    <n v="0"/>
    <n v="0"/>
    <e v="#N/A"/>
    <e v="#N/A"/>
    <n v="0"/>
    <x v="0"/>
    <x v="0"/>
    <x v="0"/>
    <x v="0"/>
    <x v="0"/>
    <x v="0"/>
    <x v="0"/>
    <x v="0"/>
    <x v="0"/>
    <x v="0"/>
  </r>
  <r>
    <x v="1"/>
    <x v="12"/>
    <x v="26"/>
    <x v="87"/>
    <x v="4"/>
    <n v="0"/>
    <n v="0"/>
    <n v="0"/>
    <n v="0"/>
    <n v="4650"/>
    <n v="32550"/>
    <n v="0"/>
    <x v="0"/>
    <x v="0"/>
    <x v="0"/>
    <x v="0"/>
    <x v="0"/>
    <x v="0"/>
    <x v="0"/>
    <x v="0"/>
    <x v="0"/>
    <x v="0"/>
  </r>
  <r>
    <x v="1"/>
    <x v="12"/>
    <x v="26"/>
    <x v="88"/>
    <x v="4"/>
    <n v="0"/>
    <n v="0"/>
    <n v="0"/>
    <n v="0"/>
    <n v="4650"/>
    <n v="32550"/>
    <n v="0"/>
    <x v="0"/>
    <x v="0"/>
    <x v="0"/>
    <x v="0"/>
    <x v="0"/>
    <x v="0"/>
    <x v="0"/>
    <x v="0"/>
    <x v="0"/>
    <x v="0"/>
  </r>
  <r>
    <x v="1"/>
    <x v="12"/>
    <x v="27"/>
    <x v="89"/>
    <x v="4"/>
    <n v="0"/>
    <n v="0"/>
    <n v="0"/>
    <n v="0"/>
    <n v="6727"/>
    <n v="47089"/>
    <n v="0"/>
    <x v="0"/>
    <x v="0"/>
    <x v="0"/>
    <x v="0"/>
    <x v="0"/>
    <x v="0"/>
    <x v="0"/>
    <x v="0"/>
    <x v="0"/>
    <x v="0"/>
  </r>
  <r>
    <x v="1"/>
    <x v="12"/>
    <x v="27"/>
    <x v="90"/>
    <x v="4"/>
    <n v="0"/>
    <n v="0"/>
    <n v="0"/>
    <n v="0"/>
    <n v="6727"/>
    <n v="47089"/>
    <n v="0"/>
    <x v="0"/>
    <x v="0"/>
    <x v="0"/>
    <x v="0"/>
    <x v="0"/>
    <x v="0"/>
    <x v="0"/>
    <x v="0"/>
    <x v="0"/>
    <x v="0"/>
  </r>
  <r>
    <x v="1"/>
    <x v="12"/>
    <x v="27"/>
    <x v="91"/>
    <x v="4"/>
    <n v="0"/>
    <n v="0"/>
    <n v="0"/>
    <n v="0"/>
    <n v="6727"/>
    <n v="47089"/>
    <n v="0"/>
    <x v="0"/>
    <x v="0"/>
    <x v="0"/>
    <x v="0"/>
    <x v="0"/>
    <x v="0"/>
    <x v="0"/>
    <x v="0"/>
    <x v="0"/>
    <x v="0"/>
  </r>
  <r>
    <x v="1"/>
    <x v="12"/>
    <x v="28"/>
    <x v="92"/>
    <x v="4"/>
    <n v="5228.92"/>
    <n v="33631.449999999997"/>
    <n v="38860.369999999995"/>
    <n v="10"/>
    <n v="0"/>
    <n v="0"/>
    <n v="0"/>
    <x v="0"/>
    <x v="0"/>
    <x v="0"/>
    <x v="0"/>
    <x v="0"/>
    <x v="0"/>
    <x v="0"/>
    <x v="0"/>
    <x v="0"/>
    <x v="0"/>
  </r>
  <r>
    <x v="1"/>
    <x v="12"/>
    <x v="29"/>
    <x v="93"/>
    <x v="4"/>
    <n v="14378.7"/>
    <n v="284813.5"/>
    <n v="299192.2"/>
    <n v="10"/>
    <n v="0"/>
    <n v="0"/>
    <n v="0"/>
    <x v="0"/>
    <x v="0"/>
    <x v="0"/>
    <x v="0"/>
    <x v="0"/>
    <x v="0"/>
    <x v="0"/>
    <x v="0"/>
    <x v="0"/>
    <x v="0"/>
  </r>
  <r>
    <x v="1"/>
    <x v="12"/>
    <x v="29"/>
    <x v="94"/>
    <x v="4"/>
    <n v="83213.64"/>
    <n v="156512.29999999999"/>
    <n v="239725.94"/>
    <n v="16"/>
    <n v="0"/>
    <n v="0"/>
    <n v="0"/>
    <x v="0"/>
    <x v="0"/>
    <x v="0"/>
    <x v="0"/>
    <x v="0"/>
    <x v="0"/>
    <x v="0"/>
    <x v="0"/>
    <x v="0"/>
    <x v="0"/>
  </r>
  <r>
    <x v="1"/>
    <x v="12"/>
    <x v="29"/>
    <x v="95"/>
    <x v="4"/>
    <n v="63552.02"/>
    <n v="39832.29"/>
    <n v="103384.31"/>
    <n v="5"/>
    <n v="0"/>
    <n v="0"/>
    <n v="0"/>
    <x v="0"/>
    <x v="0"/>
    <x v="0"/>
    <x v="0"/>
    <x v="0"/>
    <x v="0"/>
    <x v="0"/>
    <x v="0"/>
    <x v="0"/>
    <x v="0"/>
  </r>
  <r>
    <x v="1"/>
    <x v="12"/>
    <x v="29"/>
    <x v="124"/>
    <x v="4"/>
    <n v="0"/>
    <n v="19262.45"/>
    <n v="19262.45"/>
    <n v="3"/>
    <e v="#N/A"/>
    <e v="#N/A"/>
    <n v="0"/>
    <x v="0"/>
    <x v="0"/>
    <x v="0"/>
    <x v="0"/>
    <x v="0"/>
    <x v="0"/>
    <x v="0"/>
    <x v="0"/>
    <x v="0"/>
    <x v="0"/>
  </r>
  <r>
    <x v="1"/>
    <x v="12"/>
    <x v="29"/>
    <x v="96"/>
    <x v="4"/>
    <n v="13255.82"/>
    <n v="31926.47"/>
    <n v="45182.29"/>
    <n v="2"/>
    <n v="0"/>
    <n v="0"/>
    <n v="0"/>
    <x v="0"/>
    <x v="0"/>
    <x v="0"/>
    <x v="0"/>
    <x v="0"/>
    <x v="0"/>
    <x v="0"/>
    <x v="0"/>
    <x v="0"/>
    <x v="0"/>
  </r>
  <r>
    <x v="1"/>
    <x v="12"/>
    <x v="29"/>
    <x v="97"/>
    <x v="4"/>
    <n v="0"/>
    <n v="0"/>
    <n v="0"/>
    <n v="0"/>
    <n v="17577"/>
    <n v="175770"/>
    <n v="0"/>
    <x v="0"/>
    <x v="0"/>
    <x v="0"/>
    <x v="0"/>
    <x v="0"/>
    <x v="0"/>
    <x v="0"/>
    <x v="0"/>
    <x v="0"/>
    <x v="0"/>
  </r>
  <r>
    <x v="1"/>
    <x v="12"/>
    <x v="30"/>
    <x v="99"/>
    <x v="4"/>
    <n v="0"/>
    <n v="0"/>
    <n v="0"/>
    <n v="0"/>
    <n v="16027"/>
    <n v="112189"/>
    <n v="0"/>
    <x v="0"/>
    <x v="0"/>
    <x v="0"/>
    <x v="0"/>
    <x v="0"/>
    <x v="0"/>
    <x v="0"/>
    <x v="0"/>
    <x v="0"/>
    <x v="0"/>
  </r>
  <r>
    <x v="1"/>
    <x v="12"/>
    <x v="30"/>
    <x v="100"/>
    <x v="4"/>
    <n v="0"/>
    <n v="0"/>
    <n v="0"/>
    <n v="0"/>
    <n v="14477"/>
    <n v="101339"/>
    <n v="0"/>
    <x v="0"/>
    <x v="0"/>
    <x v="0"/>
    <x v="0"/>
    <x v="0"/>
    <x v="0"/>
    <x v="0"/>
    <x v="0"/>
    <x v="0"/>
    <x v="0"/>
  </r>
  <r>
    <x v="1"/>
    <x v="12"/>
    <x v="30"/>
    <x v="101"/>
    <x v="4"/>
    <n v="0"/>
    <n v="0"/>
    <n v="0"/>
    <n v="0"/>
    <n v="10323"/>
    <n v="72261"/>
    <n v="0"/>
    <x v="0"/>
    <x v="0"/>
    <x v="0"/>
    <x v="0"/>
    <x v="0"/>
    <x v="0"/>
    <x v="0"/>
    <x v="0"/>
    <x v="0"/>
    <x v="0"/>
  </r>
  <r>
    <x v="1"/>
    <x v="12"/>
    <x v="30"/>
    <x v="102"/>
    <x v="4"/>
    <n v="21430"/>
    <n v="78815.490000000005"/>
    <n v="100245.49"/>
    <n v="9"/>
    <n v="0"/>
    <n v="0"/>
    <n v="0"/>
    <x v="0"/>
    <x v="0"/>
    <x v="0"/>
    <x v="0"/>
    <x v="0"/>
    <x v="0"/>
    <x v="0"/>
    <x v="0"/>
    <x v="0"/>
    <x v="0"/>
  </r>
  <r>
    <x v="1"/>
    <x v="12"/>
    <x v="30"/>
    <x v="103"/>
    <x v="4"/>
    <n v="0"/>
    <n v="0"/>
    <n v="0"/>
    <n v="0"/>
    <n v="0"/>
    <n v="0"/>
    <n v="0"/>
    <x v="0"/>
    <x v="0"/>
    <x v="0"/>
    <x v="0"/>
    <x v="0"/>
    <x v="0"/>
    <x v="0"/>
    <x v="0"/>
    <x v="0"/>
    <x v="0"/>
  </r>
  <r>
    <x v="1"/>
    <x v="12"/>
    <x v="30"/>
    <x v="106"/>
    <x v="4"/>
    <n v="0"/>
    <n v="0"/>
    <n v="0"/>
    <n v="0"/>
    <n v="17050"/>
    <n v="119350"/>
    <n v="0"/>
    <x v="0"/>
    <x v="0"/>
    <x v="0"/>
    <x v="0"/>
    <x v="0"/>
    <x v="0"/>
    <x v="0"/>
    <x v="0"/>
    <x v="0"/>
    <x v="0"/>
  </r>
  <r>
    <x v="1"/>
    <x v="12"/>
    <x v="30"/>
    <x v="171"/>
    <x v="4"/>
    <n v="0"/>
    <n v="0"/>
    <n v="0"/>
    <n v="0"/>
    <e v="#N/A"/>
    <e v="#N/A"/>
    <n v="0"/>
    <x v="0"/>
    <x v="0"/>
    <x v="0"/>
    <x v="0"/>
    <x v="0"/>
    <x v="0"/>
    <x v="0"/>
    <x v="0"/>
    <x v="0"/>
    <x v="0"/>
  </r>
  <r>
    <x v="1"/>
    <x v="12"/>
    <x v="31"/>
    <x v="107"/>
    <x v="4"/>
    <n v="296678.40000000002"/>
    <n v="200243"/>
    <n v="496921.4"/>
    <n v="95"/>
    <n v="0"/>
    <n v="0"/>
    <n v="0"/>
    <x v="0"/>
    <x v="0"/>
    <x v="0"/>
    <x v="0"/>
    <x v="0"/>
    <x v="0"/>
    <x v="0"/>
    <x v="0"/>
    <x v="0"/>
    <x v="0"/>
  </r>
  <r>
    <x v="1"/>
    <x v="12"/>
    <x v="31"/>
    <x v="108"/>
    <x v="4"/>
    <n v="35819.699999999997"/>
    <n v="24356.29"/>
    <n v="60175.99"/>
    <n v="13"/>
    <n v="0"/>
    <n v="0"/>
    <n v="0"/>
    <x v="0"/>
    <x v="0"/>
    <x v="0"/>
    <x v="0"/>
    <x v="0"/>
    <x v="0"/>
    <x v="0"/>
    <x v="0"/>
    <x v="0"/>
    <x v="0"/>
  </r>
  <r>
    <x v="1"/>
    <x v="12"/>
    <x v="31"/>
    <x v="109"/>
    <x v="4"/>
    <n v="97155.4"/>
    <n v="209966.3"/>
    <n v="307121.69999999995"/>
    <n v="45"/>
    <n v="0"/>
    <n v="0"/>
    <n v="0"/>
    <x v="0"/>
    <x v="0"/>
    <x v="0"/>
    <x v="0"/>
    <x v="0"/>
    <x v="0"/>
    <x v="0"/>
    <x v="0"/>
    <x v="0"/>
    <x v="0"/>
  </r>
  <r>
    <x v="1"/>
    <x v="12"/>
    <x v="31"/>
    <x v="110"/>
    <x v="4"/>
    <n v="114372.1"/>
    <n v="63679.86"/>
    <n v="178051.96000000002"/>
    <n v="29"/>
    <n v="0"/>
    <n v="0"/>
    <n v="0"/>
    <x v="0"/>
    <x v="0"/>
    <x v="0"/>
    <x v="0"/>
    <x v="0"/>
    <x v="0"/>
    <x v="0"/>
    <x v="0"/>
    <x v="0"/>
    <x v="0"/>
  </r>
  <r>
    <x v="1"/>
    <x v="12"/>
    <x v="31"/>
    <x v="111"/>
    <x v="4"/>
    <n v="7998"/>
    <n v="17866.43"/>
    <n v="25864.43"/>
    <n v="4"/>
    <n v="0"/>
    <n v="0"/>
    <n v="0"/>
    <x v="0"/>
    <x v="0"/>
    <x v="0"/>
    <x v="0"/>
    <x v="0"/>
    <x v="0"/>
    <x v="0"/>
    <x v="0"/>
    <x v="0"/>
    <x v="0"/>
  </r>
  <r>
    <x v="1"/>
    <x v="12"/>
    <x v="31"/>
    <x v="128"/>
    <x v="4"/>
    <n v="3675"/>
    <n v="0"/>
    <n v="3675"/>
    <n v="1"/>
    <e v="#N/A"/>
    <e v="#N/A"/>
    <n v="0"/>
    <x v="0"/>
    <x v="0"/>
    <x v="0"/>
    <x v="0"/>
    <x v="0"/>
    <x v="0"/>
    <x v="0"/>
    <x v="0"/>
    <x v="0"/>
    <x v="0"/>
  </r>
  <r>
    <x v="1"/>
    <x v="12"/>
    <x v="31"/>
    <x v="112"/>
    <x v="4"/>
    <n v="0"/>
    <n v="0"/>
    <n v="0"/>
    <n v="0"/>
    <n v="13950"/>
    <n v="139500"/>
    <n v="0"/>
    <x v="0"/>
    <x v="0"/>
    <x v="0"/>
    <x v="0"/>
    <x v="0"/>
    <x v="0"/>
    <x v="0"/>
    <x v="0"/>
    <x v="0"/>
    <x v="0"/>
  </r>
  <r>
    <x v="1"/>
    <x v="12"/>
    <x v="32"/>
    <x v="114"/>
    <x v="4"/>
    <n v="0"/>
    <n v="0"/>
    <n v="0"/>
    <n v="0"/>
    <n v="31000"/>
    <n v="217000"/>
    <n v="0"/>
    <x v="0"/>
    <x v="0"/>
    <x v="0"/>
    <x v="0"/>
    <x v="0"/>
    <x v="0"/>
    <x v="0"/>
    <x v="0"/>
    <x v="0"/>
    <x v="0"/>
  </r>
  <r>
    <x v="1"/>
    <x v="12"/>
    <x v="32"/>
    <x v="115"/>
    <x v="4"/>
    <n v="14857.88"/>
    <n v="108466.3"/>
    <n v="123324.18000000001"/>
    <n v="10"/>
    <n v="0"/>
    <n v="0"/>
    <n v="0"/>
    <x v="0"/>
    <x v="0"/>
    <x v="0"/>
    <x v="0"/>
    <x v="0"/>
    <x v="0"/>
    <x v="0"/>
    <x v="0"/>
    <x v="0"/>
    <x v="0"/>
  </r>
  <r>
    <x v="1"/>
    <x v="12"/>
    <x v="32"/>
    <x v="116"/>
    <x v="4"/>
    <n v="0"/>
    <n v="24090.55"/>
    <n v="24090.55"/>
    <n v="2"/>
    <n v="0"/>
    <n v="0"/>
    <n v="0"/>
    <x v="0"/>
    <x v="0"/>
    <x v="0"/>
    <x v="0"/>
    <x v="0"/>
    <x v="0"/>
    <x v="0"/>
    <x v="0"/>
    <x v="0"/>
    <x v="0"/>
  </r>
  <r>
    <x v="1"/>
    <x v="12"/>
    <x v="32"/>
    <x v="192"/>
    <x v="4"/>
    <n v="8453"/>
    <n v="11040"/>
    <n v="19493"/>
    <n v="2"/>
    <e v="#N/A"/>
    <e v="#N/A"/>
    <n v="0"/>
    <x v="0"/>
    <x v="0"/>
    <x v="0"/>
    <x v="0"/>
    <x v="0"/>
    <x v="0"/>
    <x v="0"/>
    <x v="0"/>
    <x v="0"/>
    <x v="0"/>
  </r>
  <r>
    <x v="1"/>
    <x v="12"/>
    <x v="33"/>
    <x v="117"/>
    <x v="4"/>
    <n v="0"/>
    <n v="0"/>
    <n v="0"/>
    <n v="0"/>
    <n v="0"/>
    <n v="0"/>
    <n v="0"/>
    <x v="0"/>
    <x v="0"/>
    <x v="0"/>
    <x v="0"/>
    <x v="0"/>
    <x v="0"/>
    <x v="0"/>
    <x v="0"/>
    <x v="0"/>
    <x v="0"/>
  </r>
  <r>
    <x v="1"/>
    <x v="12"/>
    <x v="33"/>
    <x v="118"/>
    <x v="4"/>
    <n v="0"/>
    <n v="0"/>
    <n v="0"/>
    <n v="0"/>
    <n v="0"/>
    <n v="0"/>
    <n v="0"/>
    <x v="0"/>
    <x v="0"/>
    <x v="0"/>
    <x v="0"/>
    <x v="0"/>
    <x v="0"/>
    <x v="0"/>
    <x v="0"/>
    <x v="0"/>
    <x v="0"/>
  </r>
  <r>
    <x v="1"/>
    <x v="12"/>
    <x v="33"/>
    <x v="143"/>
    <x v="4"/>
    <n v="0"/>
    <n v="0"/>
    <n v="0"/>
    <n v="0"/>
    <e v="#N/A"/>
    <e v="#N/A"/>
    <n v="0"/>
    <x v="0"/>
    <x v="0"/>
    <x v="0"/>
    <x v="0"/>
    <x v="0"/>
    <x v="0"/>
    <x v="0"/>
    <x v="0"/>
    <x v="0"/>
    <x v="0"/>
  </r>
  <r>
    <x v="1"/>
    <x v="12"/>
    <x v="0"/>
    <x v="0"/>
    <x v="5"/>
    <n v="3981.77"/>
    <n v="6388.9"/>
    <n v="10370.67"/>
    <n v="25"/>
    <n v="24475"/>
    <n v="171325"/>
    <n v="0.42"/>
    <x v="0"/>
    <x v="0"/>
    <x v="0"/>
    <x v="0"/>
    <x v="0"/>
    <x v="0"/>
    <x v="0"/>
    <x v="0"/>
    <x v="0"/>
    <x v="0"/>
  </r>
  <r>
    <x v="1"/>
    <x v="12"/>
    <x v="0"/>
    <x v="1"/>
    <x v="5"/>
    <n v="42569.9"/>
    <n v="48837.24"/>
    <n v="91407.14"/>
    <n v="248"/>
    <n v="24383"/>
    <n v="170681"/>
    <n v="3.75"/>
    <x v="0"/>
    <x v="0"/>
    <x v="0"/>
    <x v="0"/>
    <x v="0"/>
    <x v="0"/>
    <x v="0"/>
    <x v="0"/>
    <x v="0"/>
    <x v="0"/>
  </r>
  <r>
    <x v="1"/>
    <x v="12"/>
    <x v="0"/>
    <x v="4"/>
    <x v="5"/>
    <n v="52841.42"/>
    <n v="57504.150000000009"/>
    <n v="110345.57"/>
    <n v="299"/>
    <n v="8437"/>
    <n v="59059"/>
    <n v="13.08"/>
    <x v="0"/>
    <x v="0"/>
    <x v="0"/>
    <x v="0"/>
    <x v="0"/>
    <x v="0"/>
    <x v="0"/>
    <x v="0"/>
    <x v="0"/>
    <x v="0"/>
  </r>
  <r>
    <x v="1"/>
    <x v="12"/>
    <x v="0"/>
    <x v="7"/>
    <x v="5"/>
    <n v="55736.459999999992"/>
    <n v="44168.150000000009"/>
    <n v="99904.61"/>
    <n v="301"/>
    <n v="5821"/>
    <n v="40747"/>
    <n v="17.16"/>
    <x v="0"/>
    <x v="0"/>
    <x v="0"/>
    <x v="0"/>
    <x v="0"/>
    <x v="0"/>
    <x v="0"/>
    <x v="0"/>
    <x v="0"/>
    <x v="0"/>
  </r>
  <r>
    <x v="1"/>
    <x v="12"/>
    <x v="0"/>
    <x v="8"/>
    <x v="5"/>
    <n v="100471.92"/>
    <n v="77690.39"/>
    <n v="178162.31"/>
    <n v="349"/>
    <n v="0"/>
    <n v="0"/>
    <n v="0"/>
    <x v="0"/>
    <x v="0"/>
    <x v="0"/>
    <x v="0"/>
    <x v="0"/>
    <x v="0"/>
    <x v="0"/>
    <x v="0"/>
    <x v="0"/>
    <x v="0"/>
  </r>
  <r>
    <x v="1"/>
    <x v="12"/>
    <x v="0"/>
    <x v="119"/>
    <x v="5"/>
    <n v="5589.24"/>
    <n v="21767.21"/>
    <n v="27356.449999999997"/>
    <n v="51"/>
    <e v="#N/A"/>
    <e v="#N/A"/>
    <n v="0"/>
    <x v="0"/>
    <x v="0"/>
    <x v="0"/>
    <x v="0"/>
    <x v="0"/>
    <x v="0"/>
    <x v="0"/>
    <x v="0"/>
    <x v="0"/>
    <x v="0"/>
  </r>
  <r>
    <x v="1"/>
    <x v="12"/>
    <x v="0"/>
    <x v="134"/>
    <x v="5"/>
    <n v="66358.799999999988"/>
    <n v="49309.280000000013"/>
    <n v="115668.08"/>
    <n v="325"/>
    <e v="#N/A"/>
    <e v="#N/A"/>
    <n v="0"/>
    <x v="0"/>
    <x v="0"/>
    <x v="0"/>
    <x v="0"/>
    <x v="0"/>
    <x v="0"/>
    <x v="0"/>
    <x v="0"/>
    <x v="0"/>
    <x v="0"/>
  </r>
  <r>
    <x v="1"/>
    <x v="12"/>
    <x v="0"/>
    <x v="135"/>
    <x v="5"/>
    <n v="14576.440000000002"/>
    <n v="4586.5799999999981"/>
    <n v="19163.02"/>
    <n v="58"/>
    <e v="#N/A"/>
    <e v="#N/A"/>
    <n v="0"/>
    <x v="0"/>
    <x v="0"/>
    <x v="0"/>
    <x v="0"/>
    <x v="0"/>
    <x v="0"/>
    <x v="0"/>
    <x v="0"/>
    <x v="0"/>
    <x v="0"/>
  </r>
  <r>
    <x v="1"/>
    <x v="12"/>
    <x v="0"/>
    <x v="144"/>
    <x v="5"/>
    <n v="56735.74"/>
    <n v="53049.21"/>
    <n v="109784.95"/>
    <n v="311"/>
    <e v="#N/A"/>
    <e v="#N/A"/>
    <n v="0"/>
    <x v="0"/>
    <x v="0"/>
    <x v="0"/>
    <x v="0"/>
    <x v="0"/>
    <x v="0"/>
    <x v="0"/>
    <x v="0"/>
    <x v="0"/>
    <x v="0"/>
  </r>
  <r>
    <x v="1"/>
    <x v="12"/>
    <x v="0"/>
    <x v="173"/>
    <x v="5"/>
    <n v="75758.53"/>
    <n v="54890.990000000005"/>
    <n v="130649.52"/>
    <n v="345"/>
    <e v="#N/A"/>
    <e v="#N/A"/>
    <n v="0"/>
    <x v="0"/>
    <x v="0"/>
    <x v="0"/>
    <x v="0"/>
    <x v="0"/>
    <x v="0"/>
    <x v="0"/>
    <x v="0"/>
    <x v="0"/>
    <x v="0"/>
  </r>
  <r>
    <x v="1"/>
    <x v="12"/>
    <x v="0"/>
    <x v="189"/>
    <x v="5"/>
    <n v="60"/>
    <n v="0"/>
    <n v="60"/>
    <n v="0"/>
    <e v="#N/A"/>
    <e v="#N/A"/>
    <n v="0"/>
    <x v="0"/>
    <x v="0"/>
    <x v="0"/>
    <x v="0"/>
    <x v="0"/>
    <x v="0"/>
    <x v="0"/>
    <x v="0"/>
    <x v="0"/>
    <x v="0"/>
  </r>
  <r>
    <x v="1"/>
    <x v="12"/>
    <x v="0"/>
    <x v="190"/>
    <x v="5"/>
    <n v="571.57999999999993"/>
    <n v="337.57000000000005"/>
    <n v="909.15"/>
    <n v="8"/>
    <e v="#N/A"/>
    <e v="#N/A"/>
    <n v="0"/>
    <x v="0"/>
    <x v="0"/>
    <x v="0"/>
    <x v="0"/>
    <x v="0"/>
    <x v="0"/>
    <x v="0"/>
    <x v="0"/>
    <x v="0"/>
    <x v="0"/>
  </r>
  <r>
    <x v="1"/>
    <x v="12"/>
    <x v="0"/>
    <x v="179"/>
    <x v="5"/>
    <n v="84610.72"/>
    <n v="92206.19"/>
    <n v="176816.91"/>
    <n v="323"/>
    <e v="#N/A"/>
    <e v="#N/A"/>
    <n v="0"/>
    <x v="0"/>
    <x v="0"/>
    <x v="0"/>
    <x v="0"/>
    <x v="0"/>
    <x v="0"/>
    <x v="0"/>
    <x v="0"/>
    <x v="0"/>
    <x v="0"/>
  </r>
  <r>
    <x v="1"/>
    <x v="12"/>
    <x v="1"/>
    <x v="9"/>
    <x v="5"/>
    <n v="240802.8"/>
    <n v="1229410.43"/>
    <n v="1470213.23"/>
    <n v="1565"/>
    <n v="0"/>
    <n v="0"/>
    <n v="0"/>
    <x v="0"/>
    <x v="0"/>
    <x v="0"/>
    <x v="0"/>
    <x v="0"/>
    <x v="0"/>
    <x v="0"/>
    <x v="0"/>
    <x v="0"/>
    <x v="0"/>
  </r>
  <r>
    <x v="1"/>
    <x v="12"/>
    <x v="1"/>
    <x v="10"/>
    <x v="5"/>
    <n v="41360.76"/>
    <n v="904083.67"/>
    <n v="945444.43"/>
    <n v="497"/>
    <n v="44423"/>
    <n v="310961"/>
    <n v="21.28"/>
    <x v="0"/>
    <x v="0"/>
    <x v="0"/>
    <x v="0"/>
    <x v="0"/>
    <x v="0"/>
    <x v="0"/>
    <x v="0"/>
    <x v="0"/>
    <x v="0"/>
  </r>
  <r>
    <x v="1"/>
    <x v="12"/>
    <x v="1"/>
    <x v="78"/>
    <x v="5"/>
    <n v="444.7"/>
    <n v="325.09999999999997"/>
    <n v="769.8"/>
    <n v="10"/>
    <n v="20677"/>
    <n v="144739"/>
    <n v="0.04"/>
    <x v="0"/>
    <x v="0"/>
    <x v="0"/>
    <x v="0"/>
    <x v="0"/>
    <x v="0"/>
    <x v="0"/>
    <x v="0"/>
    <x v="0"/>
    <x v="0"/>
  </r>
  <r>
    <x v="1"/>
    <x v="12"/>
    <x v="1"/>
    <x v="11"/>
    <x v="5"/>
    <n v="22438.85"/>
    <n v="12456.75"/>
    <n v="34895.599999999999"/>
    <n v="48"/>
    <n v="31000"/>
    <n v="217000"/>
    <n v="1.1299999999999999"/>
    <x v="0"/>
    <x v="0"/>
    <x v="0"/>
    <x v="0"/>
    <x v="0"/>
    <x v="0"/>
    <x v="0"/>
    <x v="0"/>
    <x v="0"/>
    <x v="0"/>
  </r>
  <r>
    <x v="1"/>
    <x v="12"/>
    <x v="1"/>
    <x v="12"/>
    <x v="5"/>
    <n v="33339.54"/>
    <n v="38272.749999999993"/>
    <n v="71612.289999999994"/>
    <n v="172"/>
    <n v="0"/>
    <n v="0"/>
    <n v="0"/>
    <x v="0"/>
    <x v="0"/>
    <x v="0"/>
    <x v="0"/>
    <x v="0"/>
    <x v="0"/>
    <x v="0"/>
    <x v="0"/>
    <x v="0"/>
    <x v="0"/>
  </r>
  <r>
    <x v="1"/>
    <x v="12"/>
    <x v="1"/>
    <x v="13"/>
    <x v="5"/>
    <n v="6577.87"/>
    <n v="1243293.5399999998"/>
    <n v="1249871.4099999999"/>
    <n v="0"/>
    <n v="0"/>
    <n v="0"/>
    <n v="0"/>
    <x v="0"/>
    <x v="0"/>
    <x v="0"/>
    <x v="0"/>
    <x v="0"/>
    <x v="0"/>
    <x v="0"/>
    <x v="0"/>
    <x v="0"/>
    <x v="0"/>
  </r>
  <r>
    <x v="1"/>
    <x v="12"/>
    <x v="1"/>
    <x v="122"/>
    <x v="5"/>
    <n v="1124.0999999999999"/>
    <n v="254.5"/>
    <n v="1378.6"/>
    <n v="7"/>
    <e v="#N/A"/>
    <e v="#N/A"/>
    <n v="0"/>
    <x v="0"/>
    <x v="0"/>
    <x v="0"/>
    <x v="0"/>
    <x v="0"/>
    <x v="0"/>
    <x v="0"/>
    <x v="0"/>
    <x v="0"/>
    <x v="0"/>
  </r>
  <r>
    <x v="1"/>
    <x v="12"/>
    <x v="1"/>
    <x v="14"/>
    <x v="5"/>
    <n v="50806.710000000006"/>
    <n v="311236.5"/>
    <n v="362043.21"/>
    <n v="523"/>
    <n v="29977"/>
    <n v="209839"/>
    <n v="12.08"/>
    <x v="0"/>
    <x v="0"/>
    <x v="0"/>
    <x v="0"/>
    <x v="0"/>
    <x v="0"/>
    <x v="0"/>
    <x v="0"/>
    <x v="0"/>
    <x v="0"/>
  </r>
  <r>
    <x v="1"/>
    <x v="12"/>
    <x v="1"/>
    <x v="15"/>
    <x v="5"/>
    <n v="5333.74"/>
    <n v="4573.91"/>
    <n v="9907.65"/>
    <n v="35"/>
    <n v="0"/>
    <n v="0"/>
    <n v="0"/>
    <x v="0"/>
    <x v="0"/>
    <x v="0"/>
    <x v="0"/>
    <x v="0"/>
    <x v="0"/>
    <x v="0"/>
    <x v="0"/>
    <x v="0"/>
    <x v="0"/>
  </r>
  <r>
    <x v="1"/>
    <x v="12"/>
    <x v="1"/>
    <x v="146"/>
    <x v="5"/>
    <n v="11217.2"/>
    <n v="14373.399999999998"/>
    <n v="25590.6"/>
    <n v="36"/>
    <e v="#N/A"/>
    <e v="#N/A"/>
    <n v="0"/>
    <x v="0"/>
    <x v="0"/>
    <x v="0"/>
    <x v="0"/>
    <x v="0"/>
    <x v="0"/>
    <x v="0"/>
    <x v="0"/>
    <x v="0"/>
    <x v="0"/>
  </r>
  <r>
    <x v="1"/>
    <x v="12"/>
    <x v="1"/>
    <x v="168"/>
    <x v="5"/>
    <n v="3314.71"/>
    <n v="6574.6600000000008"/>
    <n v="9889.3700000000008"/>
    <n v="58"/>
    <e v="#N/A"/>
    <e v="#N/A"/>
    <n v="0"/>
    <x v="0"/>
    <x v="0"/>
    <x v="0"/>
    <x v="0"/>
    <x v="0"/>
    <x v="0"/>
    <x v="0"/>
    <x v="0"/>
    <x v="0"/>
    <x v="0"/>
  </r>
  <r>
    <x v="1"/>
    <x v="12"/>
    <x v="1"/>
    <x v="174"/>
    <x v="5"/>
    <n v="900"/>
    <n v="1636.5"/>
    <n v="2536.5"/>
    <n v="7"/>
    <e v="#N/A"/>
    <e v="#N/A"/>
    <n v="0"/>
    <x v="0"/>
    <x v="0"/>
    <x v="0"/>
    <x v="0"/>
    <x v="0"/>
    <x v="0"/>
    <x v="0"/>
    <x v="0"/>
    <x v="0"/>
    <x v="0"/>
  </r>
  <r>
    <x v="1"/>
    <x v="12"/>
    <x v="2"/>
    <x v="16"/>
    <x v="5"/>
    <n v="213938.33"/>
    <n v="338834.88"/>
    <n v="552773.21"/>
    <n v="535"/>
    <n v="43400"/>
    <n v="303800"/>
    <n v="12.74"/>
    <x v="0"/>
    <x v="0"/>
    <x v="0"/>
    <x v="0"/>
    <x v="0"/>
    <x v="0"/>
    <x v="0"/>
    <x v="0"/>
    <x v="0"/>
    <x v="0"/>
  </r>
  <r>
    <x v="1"/>
    <x v="12"/>
    <x v="2"/>
    <x v="18"/>
    <x v="5"/>
    <n v="103105.89"/>
    <n v="159989.72999999998"/>
    <n v="263095.62"/>
    <n v="373"/>
    <n v="0"/>
    <n v="0"/>
    <n v="0"/>
    <x v="0"/>
    <x v="0"/>
    <x v="0"/>
    <x v="0"/>
    <x v="0"/>
    <x v="0"/>
    <x v="0"/>
    <x v="0"/>
    <x v="0"/>
    <x v="0"/>
  </r>
  <r>
    <x v="1"/>
    <x v="12"/>
    <x v="2"/>
    <x v="180"/>
    <x v="5"/>
    <n v="95642.41"/>
    <n v="244356.4"/>
    <n v="339998.81"/>
    <n v="386"/>
    <e v="#N/A"/>
    <e v="#N/A"/>
    <n v="0"/>
    <x v="0"/>
    <x v="0"/>
    <x v="0"/>
    <x v="0"/>
    <x v="0"/>
    <x v="0"/>
    <x v="0"/>
    <x v="0"/>
    <x v="0"/>
    <x v="0"/>
  </r>
  <r>
    <x v="1"/>
    <x v="12"/>
    <x v="3"/>
    <x v="19"/>
    <x v="5"/>
    <n v="40661.270000000004"/>
    <n v="37075.22"/>
    <n v="77736.490000000005"/>
    <n v="228"/>
    <n v="31000"/>
    <n v="310000"/>
    <n v="2.5099999999999998"/>
    <x v="0"/>
    <x v="0"/>
    <x v="0"/>
    <x v="0"/>
    <x v="0"/>
    <x v="0"/>
    <x v="0"/>
    <x v="0"/>
    <x v="0"/>
    <x v="0"/>
  </r>
  <r>
    <x v="1"/>
    <x v="12"/>
    <x v="3"/>
    <x v="20"/>
    <x v="5"/>
    <n v="140771.07"/>
    <n v="65599.28"/>
    <n v="206370.35"/>
    <n v="160"/>
    <n v="0"/>
    <n v="0"/>
    <n v="0"/>
    <x v="0"/>
    <x v="0"/>
    <x v="0"/>
    <x v="0"/>
    <x v="0"/>
    <x v="0"/>
    <x v="0"/>
    <x v="0"/>
    <x v="0"/>
    <x v="0"/>
  </r>
  <r>
    <x v="1"/>
    <x v="12"/>
    <x v="3"/>
    <x v="21"/>
    <x v="5"/>
    <n v="169589.19"/>
    <n v="539300.51"/>
    <n v="708889.7"/>
    <n v="415"/>
    <n v="62000"/>
    <n v="620000"/>
    <n v="11.43"/>
    <x v="0"/>
    <x v="0"/>
    <x v="0"/>
    <x v="0"/>
    <x v="0"/>
    <x v="0"/>
    <x v="0"/>
    <x v="0"/>
    <x v="0"/>
    <x v="0"/>
  </r>
  <r>
    <x v="1"/>
    <x v="12"/>
    <x v="4"/>
    <x v="23"/>
    <x v="5"/>
    <n v="6885"/>
    <n v="24189.24"/>
    <n v="31074.240000000002"/>
    <n v="31"/>
    <n v="12710"/>
    <n v="88970"/>
    <n v="2.44"/>
    <x v="0"/>
    <x v="0"/>
    <x v="0"/>
    <x v="0"/>
    <x v="0"/>
    <x v="0"/>
    <x v="0"/>
    <x v="0"/>
    <x v="0"/>
    <x v="0"/>
  </r>
  <r>
    <x v="1"/>
    <x v="12"/>
    <x v="4"/>
    <x v="24"/>
    <x v="5"/>
    <n v="1861.44"/>
    <n v="28839.08"/>
    <n v="30700.52"/>
    <n v="15"/>
    <n v="11377"/>
    <n v="79639"/>
    <n v="2.7"/>
    <x v="0"/>
    <x v="0"/>
    <x v="0"/>
    <x v="0"/>
    <x v="0"/>
    <x v="0"/>
    <x v="0"/>
    <x v="0"/>
    <x v="0"/>
    <x v="0"/>
  </r>
  <r>
    <x v="1"/>
    <x v="12"/>
    <x v="4"/>
    <x v="154"/>
    <x v="5"/>
    <n v="1273.5"/>
    <n v="7337.3600000000006"/>
    <n v="8610.86"/>
    <n v="5"/>
    <e v="#N/A"/>
    <e v="#N/A"/>
    <n v="0"/>
    <x v="0"/>
    <x v="0"/>
    <x v="0"/>
    <x v="0"/>
    <x v="0"/>
    <x v="0"/>
    <x v="0"/>
    <x v="0"/>
    <x v="0"/>
    <x v="0"/>
  </r>
  <r>
    <x v="1"/>
    <x v="12"/>
    <x v="4"/>
    <x v="155"/>
    <x v="5"/>
    <n v="1067.2"/>
    <n v="0"/>
    <n v="1067.2"/>
    <n v="2"/>
    <e v="#N/A"/>
    <e v="#N/A"/>
    <n v="0"/>
    <x v="0"/>
    <x v="0"/>
    <x v="0"/>
    <x v="0"/>
    <x v="0"/>
    <x v="0"/>
    <x v="0"/>
    <x v="0"/>
    <x v="0"/>
    <x v="0"/>
  </r>
  <r>
    <x v="1"/>
    <x v="12"/>
    <x v="4"/>
    <x v="120"/>
    <x v="5"/>
    <n v="1748"/>
    <n v="3560.8"/>
    <n v="5308.8"/>
    <n v="25"/>
    <e v="#N/A"/>
    <e v="#N/A"/>
    <n v="0"/>
    <x v="0"/>
    <x v="0"/>
    <x v="0"/>
    <x v="0"/>
    <x v="0"/>
    <x v="0"/>
    <x v="0"/>
    <x v="0"/>
    <x v="0"/>
    <x v="0"/>
  </r>
  <r>
    <x v="1"/>
    <x v="12"/>
    <x v="4"/>
    <x v="148"/>
    <x v="5"/>
    <n v="1369.96"/>
    <n v="15234.52"/>
    <n v="16604.48"/>
    <n v="13"/>
    <e v="#N/A"/>
    <e v="#N/A"/>
    <n v="0"/>
    <x v="0"/>
    <x v="0"/>
    <x v="0"/>
    <x v="0"/>
    <x v="0"/>
    <x v="0"/>
    <x v="0"/>
    <x v="0"/>
    <x v="0"/>
    <x v="0"/>
  </r>
  <r>
    <x v="1"/>
    <x v="12"/>
    <x v="4"/>
    <x v="136"/>
    <x v="5"/>
    <n v="1440.6"/>
    <n v="5475.66"/>
    <n v="6916.26"/>
    <n v="8"/>
    <e v="#N/A"/>
    <e v="#N/A"/>
    <n v="0"/>
    <x v="0"/>
    <x v="0"/>
    <x v="0"/>
    <x v="0"/>
    <x v="0"/>
    <x v="0"/>
    <x v="0"/>
    <x v="0"/>
    <x v="0"/>
    <x v="0"/>
  </r>
  <r>
    <x v="1"/>
    <x v="12"/>
    <x v="4"/>
    <x v="156"/>
    <x v="5"/>
    <n v="1255.01"/>
    <n v="14039.51"/>
    <n v="15294.52"/>
    <n v="10"/>
    <e v="#N/A"/>
    <e v="#N/A"/>
    <n v="0"/>
    <x v="0"/>
    <x v="0"/>
    <x v="0"/>
    <x v="0"/>
    <x v="0"/>
    <x v="0"/>
    <x v="0"/>
    <x v="0"/>
    <x v="0"/>
    <x v="0"/>
  </r>
  <r>
    <x v="1"/>
    <x v="12"/>
    <x v="4"/>
    <x v="157"/>
    <x v="5"/>
    <n v="302.83999999999997"/>
    <n v="1725.5600000000002"/>
    <n v="2028.4"/>
    <n v="5"/>
    <e v="#N/A"/>
    <e v="#N/A"/>
    <n v="0"/>
    <x v="0"/>
    <x v="0"/>
    <x v="0"/>
    <x v="0"/>
    <x v="0"/>
    <x v="0"/>
    <x v="0"/>
    <x v="0"/>
    <x v="0"/>
    <x v="0"/>
  </r>
  <r>
    <x v="1"/>
    <x v="12"/>
    <x v="4"/>
    <x v="158"/>
    <x v="5"/>
    <n v="1204.5"/>
    <n v="8366.1"/>
    <n v="9570.6"/>
    <n v="10"/>
    <e v="#N/A"/>
    <e v="#N/A"/>
    <n v="0"/>
    <x v="0"/>
    <x v="0"/>
    <x v="0"/>
    <x v="0"/>
    <x v="0"/>
    <x v="0"/>
    <x v="0"/>
    <x v="0"/>
    <x v="0"/>
    <x v="0"/>
  </r>
  <r>
    <x v="1"/>
    <x v="12"/>
    <x v="4"/>
    <x v="159"/>
    <x v="5"/>
    <n v="351"/>
    <n v="2380.66"/>
    <n v="2731.66"/>
    <n v="3"/>
    <e v="#N/A"/>
    <e v="#N/A"/>
    <n v="0"/>
    <x v="0"/>
    <x v="0"/>
    <x v="0"/>
    <x v="0"/>
    <x v="0"/>
    <x v="0"/>
    <x v="0"/>
    <x v="0"/>
    <x v="0"/>
    <x v="0"/>
  </r>
  <r>
    <x v="1"/>
    <x v="12"/>
    <x v="4"/>
    <x v="160"/>
    <x v="5"/>
    <n v="1290"/>
    <n v="8445.26"/>
    <n v="9735.26"/>
    <n v="6"/>
    <e v="#N/A"/>
    <e v="#N/A"/>
    <n v="0"/>
    <x v="0"/>
    <x v="0"/>
    <x v="0"/>
    <x v="0"/>
    <x v="0"/>
    <x v="0"/>
    <x v="0"/>
    <x v="0"/>
    <x v="0"/>
    <x v="0"/>
  </r>
  <r>
    <x v="1"/>
    <x v="12"/>
    <x v="4"/>
    <x v="169"/>
    <x v="5"/>
    <n v="1043.22"/>
    <n v="11583.400000000001"/>
    <n v="12626.62"/>
    <n v="13"/>
    <e v="#N/A"/>
    <e v="#N/A"/>
    <n v="0"/>
    <x v="0"/>
    <x v="0"/>
    <x v="0"/>
    <x v="0"/>
    <x v="0"/>
    <x v="0"/>
    <x v="0"/>
    <x v="0"/>
    <x v="0"/>
    <x v="0"/>
  </r>
  <r>
    <x v="1"/>
    <x v="12"/>
    <x v="4"/>
    <x v="175"/>
    <x v="5"/>
    <n v="561.20000000000005"/>
    <n v="3673.5200000000004"/>
    <n v="4234.72"/>
    <n v="3"/>
    <e v="#N/A"/>
    <e v="#N/A"/>
    <n v="0"/>
    <x v="0"/>
    <x v="0"/>
    <x v="0"/>
    <x v="0"/>
    <x v="0"/>
    <x v="0"/>
    <x v="0"/>
    <x v="0"/>
    <x v="0"/>
    <x v="0"/>
  </r>
  <r>
    <x v="1"/>
    <x v="12"/>
    <x v="5"/>
    <x v="25"/>
    <x v="5"/>
    <n v="42828.02"/>
    <n v="200798"/>
    <n v="243626.02"/>
    <n v="153"/>
    <n v="0"/>
    <n v="0"/>
    <n v="0"/>
    <x v="0"/>
    <x v="0"/>
    <x v="0"/>
    <x v="0"/>
    <x v="0"/>
    <x v="0"/>
    <x v="0"/>
    <x v="0"/>
    <x v="0"/>
    <x v="0"/>
  </r>
  <r>
    <x v="1"/>
    <x v="12"/>
    <x v="5"/>
    <x v="26"/>
    <x v="5"/>
    <n v="37913.440000000002"/>
    <n v="821802.64999999991"/>
    <n v="859716.08999999985"/>
    <n v="25"/>
    <n v="0"/>
    <n v="0"/>
    <n v="0"/>
    <x v="0"/>
    <x v="0"/>
    <x v="0"/>
    <x v="0"/>
    <x v="0"/>
    <x v="0"/>
    <x v="0"/>
    <x v="0"/>
    <x v="0"/>
    <x v="0"/>
  </r>
  <r>
    <x v="1"/>
    <x v="12"/>
    <x v="5"/>
    <x v="27"/>
    <x v="5"/>
    <n v="16603.599999999999"/>
    <n v="22182.35"/>
    <n v="38785.949999999997"/>
    <n v="77"/>
    <n v="16523"/>
    <n v="165230"/>
    <n v="2.35"/>
    <x v="0"/>
    <x v="0"/>
    <x v="0"/>
    <x v="0"/>
    <x v="0"/>
    <x v="0"/>
    <x v="0"/>
    <x v="0"/>
    <x v="0"/>
    <x v="0"/>
  </r>
  <r>
    <x v="1"/>
    <x v="12"/>
    <x v="5"/>
    <x v="29"/>
    <x v="5"/>
    <n v="292256.70999999996"/>
    <n v="860224.88000000012"/>
    <n v="1152481.5900000001"/>
    <n v="138"/>
    <n v="0"/>
    <n v="0"/>
    <n v="0"/>
    <x v="0"/>
    <x v="0"/>
    <x v="0"/>
    <x v="0"/>
    <x v="0"/>
    <x v="0"/>
    <x v="0"/>
    <x v="0"/>
    <x v="0"/>
    <x v="0"/>
  </r>
  <r>
    <x v="1"/>
    <x v="12"/>
    <x v="6"/>
    <x v="30"/>
    <x v="5"/>
    <n v="140657.66"/>
    <n v="964797.14"/>
    <n v="1105454.8"/>
    <n v="166"/>
    <n v="0"/>
    <n v="0"/>
    <n v="0"/>
    <x v="0"/>
    <x v="0"/>
    <x v="0"/>
    <x v="0"/>
    <x v="0"/>
    <x v="0"/>
    <x v="0"/>
    <x v="0"/>
    <x v="0"/>
    <x v="0"/>
  </r>
  <r>
    <x v="1"/>
    <x v="12"/>
    <x v="6"/>
    <x v="31"/>
    <x v="5"/>
    <n v="98942.51"/>
    <n v="325018.56"/>
    <n v="423961.07"/>
    <n v="197"/>
    <n v="34100"/>
    <n v="238700"/>
    <n v="12.43"/>
    <x v="0"/>
    <x v="0"/>
    <x v="0"/>
    <x v="0"/>
    <x v="0"/>
    <x v="0"/>
    <x v="0"/>
    <x v="0"/>
    <x v="0"/>
    <x v="0"/>
  </r>
  <r>
    <x v="1"/>
    <x v="12"/>
    <x v="6"/>
    <x v="32"/>
    <x v="5"/>
    <n v="44917.66"/>
    <n v="60380.14"/>
    <n v="105297.8"/>
    <n v="186"/>
    <n v="17577"/>
    <n v="123039"/>
    <n v="5.99"/>
    <x v="0"/>
    <x v="0"/>
    <x v="0"/>
    <x v="0"/>
    <x v="0"/>
    <x v="0"/>
    <x v="0"/>
    <x v="0"/>
    <x v="0"/>
    <x v="0"/>
  </r>
  <r>
    <x v="1"/>
    <x v="12"/>
    <x v="6"/>
    <x v="33"/>
    <x v="5"/>
    <n v="30921.73"/>
    <n v="310088.51"/>
    <n v="341010.24"/>
    <n v="63"/>
    <n v="0"/>
    <n v="0"/>
    <n v="0"/>
    <x v="0"/>
    <x v="0"/>
    <x v="0"/>
    <x v="0"/>
    <x v="0"/>
    <x v="0"/>
    <x v="0"/>
    <x v="0"/>
    <x v="0"/>
    <x v="0"/>
  </r>
  <r>
    <x v="1"/>
    <x v="12"/>
    <x v="7"/>
    <x v="34"/>
    <x v="5"/>
    <n v="84292.02"/>
    <n v="78446.589999999982"/>
    <n v="162738.60999999999"/>
    <n v="272"/>
    <n v="67177"/>
    <n v="470239"/>
    <n v="2.42"/>
    <x v="0"/>
    <x v="0"/>
    <x v="0"/>
    <x v="0"/>
    <x v="0"/>
    <x v="0"/>
    <x v="0"/>
    <x v="0"/>
    <x v="0"/>
    <x v="0"/>
  </r>
  <r>
    <x v="1"/>
    <x v="12"/>
    <x v="8"/>
    <x v="35"/>
    <x v="5"/>
    <n v="92053.29"/>
    <n v="588319.61"/>
    <n v="680372.9"/>
    <n v="318"/>
    <n v="0"/>
    <n v="0"/>
    <n v="0"/>
    <x v="0"/>
    <x v="0"/>
    <x v="0"/>
    <x v="0"/>
    <x v="0"/>
    <x v="0"/>
    <x v="0"/>
    <x v="0"/>
    <x v="0"/>
    <x v="0"/>
  </r>
  <r>
    <x v="1"/>
    <x v="12"/>
    <x v="8"/>
    <x v="36"/>
    <x v="5"/>
    <n v="103053.58000000002"/>
    <n v="863213.37999999989"/>
    <n v="966266.96"/>
    <n v="345"/>
    <n v="0"/>
    <n v="0"/>
    <n v="0"/>
    <x v="0"/>
    <x v="0"/>
    <x v="0"/>
    <x v="0"/>
    <x v="0"/>
    <x v="0"/>
    <x v="0"/>
    <x v="0"/>
    <x v="0"/>
    <x v="0"/>
  </r>
  <r>
    <x v="1"/>
    <x v="12"/>
    <x v="8"/>
    <x v="161"/>
    <x v="5"/>
    <n v="65555.989999999991"/>
    <n v="283880.85000000003"/>
    <n v="349436.84"/>
    <n v="225"/>
    <e v="#N/A"/>
    <e v="#N/A"/>
    <n v="0"/>
    <x v="0"/>
    <x v="0"/>
    <x v="0"/>
    <x v="0"/>
    <x v="0"/>
    <x v="0"/>
    <x v="0"/>
    <x v="0"/>
    <x v="0"/>
    <x v="0"/>
  </r>
  <r>
    <x v="1"/>
    <x v="12"/>
    <x v="9"/>
    <x v="37"/>
    <x v="5"/>
    <n v="121446.11000000002"/>
    <n v="78462.149999999994"/>
    <n v="199908.26"/>
    <n v="473"/>
    <n v="32023"/>
    <n v="224161"/>
    <n v="6.24"/>
    <x v="0"/>
    <x v="0"/>
    <x v="0"/>
    <x v="0"/>
    <x v="0"/>
    <x v="0"/>
    <x v="0"/>
    <x v="0"/>
    <x v="0"/>
    <x v="0"/>
  </r>
  <r>
    <x v="1"/>
    <x v="12"/>
    <x v="9"/>
    <x v="38"/>
    <x v="5"/>
    <n v="0"/>
    <n v="452645.19"/>
    <n v="452645.19"/>
    <n v="0"/>
    <n v="0"/>
    <n v="0"/>
    <n v="0"/>
    <x v="0"/>
    <x v="0"/>
    <x v="0"/>
    <x v="0"/>
    <x v="0"/>
    <x v="0"/>
    <x v="0"/>
    <x v="0"/>
    <x v="0"/>
    <x v="0"/>
  </r>
  <r>
    <x v="1"/>
    <x v="12"/>
    <x v="9"/>
    <x v="39"/>
    <x v="5"/>
    <n v="74734.210000000006"/>
    <n v="84209.819999999992"/>
    <n v="158944.03"/>
    <n v="328"/>
    <n v="18352"/>
    <n v="128464"/>
    <n v="8.66"/>
    <x v="0"/>
    <x v="0"/>
    <x v="0"/>
    <x v="0"/>
    <x v="0"/>
    <x v="0"/>
    <x v="0"/>
    <x v="0"/>
    <x v="0"/>
    <x v="0"/>
  </r>
  <r>
    <x v="1"/>
    <x v="12"/>
    <x v="9"/>
    <x v="40"/>
    <x v="5"/>
    <n v="69079.5"/>
    <n v="109569.15"/>
    <n v="178648.65"/>
    <n v="262"/>
    <n v="28923"/>
    <n v="202461"/>
    <n v="6.18"/>
    <x v="0"/>
    <x v="0"/>
    <x v="0"/>
    <x v="0"/>
    <x v="0"/>
    <x v="0"/>
    <x v="0"/>
    <x v="0"/>
    <x v="0"/>
    <x v="0"/>
  </r>
  <r>
    <x v="1"/>
    <x v="12"/>
    <x v="9"/>
    <x v="41"/>
    <x v="5"/>
    <n v="86525.09"/>
    <n v="509758.49"/>
    <n v="596283.57999999996"/>
    <n v="195"/>
    <n v="0"/>
    <n v="0"/>
    <n v="0"/>
    <x v="0"/>
    <x v="0"/>
    <x v="0"/>
    <x v="0"/>
    <x v="0"/>
    <x v="0"/>
    <x v="0"/>
    <x v="0"/>
    <x v="0"/>
    <x v="0"/>
  </r>
  <r>
    <x v="1"/>
    <x v="12"/>
    <x v="10"/>
    <x v="42"/>
    <x v="5"/>
    <n v="50865.62"/>
    <n v="51362.689999999995"/>
    <n v="102228.31"/>
    <n v="40"/>
    <n v="0"/>
    <n v="0"/>
    <n v="0"/>
    <x v="0"/>
    <x v="0"/>
    <x v="0"/>
    <x v="0"/>
    <x v="0"/>
    <x v="0"/>
    <x v="0"/>
    <x v="0"/>
    <x v="0"/>
    <x v="0"/>
  </r>
  <r>
    <x v="1"/>
    <x v="12"/>
    <x v="10"/>
    <x v="43"/>
    <x v="5"/>
    <n v="275937.93"/>
    <n v="214005.91999999998"/>
    <n v="489943.85"/>
    <n v="165"/>
    <n v="0"/>
    <n v="0"/>
    <n v="0"/>
    <x v="0"/>
    <x v="0"/>
    <x v="0"/>
    <x v="0"/>
    <x v="0"/>
    <x v="0"/>
    <x v="0"/>
    <x v="0"/>
    <x v="0"/>
    <x v="0"/>
  </r>
  <r>
    <x v="1"/>
    <x v="12"/>
    <x v="10"/>
    <x v="44"/>
    <x v="5"/>
    <n v="15009.41"/>
    <n v="17715.73"/>
    <n v="32725.14"/>
    <n v="123"/>
    <n v="23777"/>
    <n v="237770"/>
    <n v="1.38"/>
    <x v="0"/>
    <x v="0"/>
    <x v="0"/>
    <x v="0"/>
    <x v="0"/>
    <x v="0"/>
    <x v="0"/>
    <x v="0"/>
    <x v="0"/>
    <x v="0"/>
  </r>
  <r>
    <x v="1"/>
    <x v="12"/>
    <x v="10"/>
    <x v="45"/>
    <x v="5"/>
    <n v="130511.45"/>
    <n v="68875.840000000011"/>
    <n v="199387.29"/>
    <n v="95"/>
    <n v="0"/>
    <n v="0"/>
    <n v="0"/>
    <x v="0"/>
    <x v="0"/>
    <x v="0"/>
    <x v="0"/>
    <x v="0"/>
    <x v="0"/>
    <x v="0"/>
    <x v="0"/>
    <x v="0"/>
    <x v="0"/>
  </r>
  <r>
    <x v="1"/>
    <x v="12"/>
    <x v="10"/>
    <x v="46"/>
    <x v="5"/>
    <n v="138279.72999999998"/>
    <n v="127762.66000000003"/>
    <n v="266042.39"/>
    <n v="106"/>
    <n v="0"/>
    <n v="0"/>
    <n v="0"/>
    <x v="0"/>
    <x v="0"/>
    <x v="0"/>
    <x v="0"/>
    <x v="0"/>
    <x v="0"/>
    <x v="0"/>
    <x v="0"/>
    <x v="0"/>
    <x v="0"/>
  </r>
  <r>
    <x v="1"/>
    <x v="12"/>
    <x v="10"/>
    <x v="47"/>
    <x v="5"/>
    <n v="127379.74"/>
    <n v="78935.55"/>
    <n v="206315.29"/>
    <n v="92"/>
    <n v="0"/>
    <n v="0"/>
    <n v="0"/>
    <x v="0"/>
    <x v="0"/>
    <x v="0"/>
    <x v="0"/>
    <x v="0"/>
    <x v="0"/>
    <x v="0"/>
    <x v="0"/>
    <x v="0"/>
    <x v="0"/>
  </r>
  <r>
    <x v="1"/>
    <x v="12"/>
    <x v="10"/>
    <x v="48"/>
    <x v="5"/>
    <n v="82782.61"/>
    <n v="109923.24"/>
    <n v="192705.85"/>
    <n v="117"/>
    <n v="33077"/>
    <n v="330770"/>
    <n v="5.83"/>
    <x v="0"/>
    <x v="0"/>
    <x v="0"/>
    <x v="0"/>
    <x v="0"/>
    <x v="0"/>
    <x v="0"/>
    <x v="0"/>
    <x v="0"/>
    <x v="0"/>
  </r>
  <r>
    <x v="1"/>
    <x v="12"/>
    <x v="10"/>
    <x v="49"/>
    <x v="5"/>
    <n v="190303.34"/>
    <n v="335283.29000000004"/>
    <n v="525586.63"/>
    <n v="82"/>
    <n v="67177"/>
    <n v="671770"/>
    <n v="7.82"/>
    <x v="0"/>
    <x v="0"/>
    <x v="0"/>
    <x v="0"/>
    <x v="0"/>
    <x v="0"/>
    <x v="0"/>
    <x v="0"/>
    <x v="0"/>
    <x v="0"/>
  </r>
  <r>
    <x v="1"/>
    <x v="12"/>
    <x v="10"/>
    <x v="50"/>
    <x v="5"/>
    <n v="4956.1500000000005"/>
    <n v="1885.4499999999998"/>
    <n v="6841.6"/>
    <n v="19"/>
    <n v="36177"/>
    <n v="361770"/>
    <n v="0.19"/>
    <x v="0"/>
    <x v="0"/>
    <x v="0"/>
    <x v="0"/>
    <x v="0"/>
    <x v="0"/>
    <x v="0"/>
    <x v="0"/>
    <x v="0"/>
    <x v="0"/>
  </r>
  <r>
    <x v="1"/>
    <x v="12"/>
    <x v="11"/>
    <x v="52"/>
    <x v="5"/>
    <n v="6858.7300000000005"/>
    <n v="44207.68"/>
    <n v="51066.41"/>
    <n v="49"/>
    <n v="0"/>
    <n v="0"/>
    <n v="0"/>
    <x v="0"/>
    <x v="0"/>
    <x v="0"/>
    <x v="0"/>
    <x v="0"/>
    <x v="0"/>
    <x v="0"/>
    <x v="0"/>
    <x v="0"/>
    <x v="0"/>
  </r>
  <r>
    <x v="1"/>
    <x v="12"/>
    <x v="12"/>
    <x v="53"/>
    <x v="5"/>
    <n v="59401.63"/>
    <n v="22073.18"/>
    <n v="81474.81"/>
    <n v="292"/>
    <n v="0"/>
    <n v="0"/>
    <n v="0"/>
    <x v="0"/>
    <x v="0"/>
    <x v="0"/>
    <x v="0"/>
    <x v="0"/>
    <x v="0"/>
    <x v="0"/>
    <x v="0"/>
    <x v="0"/>
    <x v="0"/>
  </r>
  <r>
    <x v="1"/>
    <x v="12"/>
    <x v="12"/>
    <x v="55"/>
    <x v="5"/>
    <n v="43317.020000000004"/>
    <n v="14373.179999999993"/>
    <n v="57690.2"/>
    <n v="192"/>
    <n v="0"/>
    <n v="0"/>
    <n v="0"/>
    <x v="0"/>
    <x v="0"/>
    <x v="0"/>
    <x v="0"/>
    <x v="0"/>
    <x v="0"/>
    <x v="0"/>
    <x v="0"/>
    <x v="0"/>
    <x v="0"/>
  </r>
  <r>
    <x v="1"/>
    <x v="12"/>
    <x v="12"/>
    <x v="170"/>
    <x v="5"/>
    <n v="28862.32"/>
    <n v="10686.669999999998"/>
    <n v="39548.99"/>
    <n v="143"/>
    <e v="#N/A"/>
    <e v="#N/A"/>
    <n v="0"/>
    <x v="0"/>
    <x v="0"/>
    <x v="0"/>
    <x v="0"/>
    <x v="0"/>
    <x v="0"/>
    <x v="0"/>
    <x v="0"/>
    <x v="0"/>
    <x v="0"/>
  </r>
  <r>
    <x v="1"/>
    <x v="12"/>
    <x v="13"/>
    <x v="56"/>
    <x v="5"/>
    <n v="263232.75"/>
    <n v="1051.3300000000163"/>
    <n v="264284.08"/>
    <n v="52"/>
    <n v="0"/>
    <n v="0"/>
    <n v="0"/>
    <x v="0"/>
    <x v="0"/>
    <x v="0"/>
    <x v="0"/>
    <x v="0"/>
    <x v="0"/>
    <x v="0"/>
    <x v="0"/>
    <x v="0"/>
    <x v="0"/>
  </r>
  <r>
    <x v="1"/>
    <x v="12"/>
    <x v="13"/>
    <x v="57"/>
    <x v="5"/>
    <n v="26388.699999999997"/>
    <n v="162344.18"/>
    <n v="188732.88"/>
    <n v="140"/>
    <n v="24273"/>
    <n v="242730"/>
    <n v="7.78"/>
    <x v="0"/>
    <x v="0"/>
    <x v="0"/>
    <x v="0"/>
    <x v="0"/>
    <x v="0"/>
    <x v="0"/>
    <x v="0"/>
    <x v="0"/>
    <x v="0"/>
  </r>
  <r>
    <x v="1"/>
    <x v="12"/>
    <x v="13"/>
    <x v="58"/>
    <x v="5"/>
    <n v="95212"/>
    <n v="241245.3"/>
    <n v="336457.3"/>
    <n v="141"/>
    <n v="0"/>
    <n v="0"/>
    <n v="0"/>
    <x v="0"/>
    <x v="0"/>
    <x v="0"/>
    <x v="0"/>
    <x v="0"/>
    <x v="0"/>
    <x v="0"/>
    <x v="0"/>
    <x v="0"/>
    <x v="0"/>
  </r>
  <r>
    <x v="1"/>
    <x v="12"/>
    <x v="13"/>
    <x v="162"/>
    <x v="5"/>
    <n v="287.13"/>
    <n v="589.12"/>
    <n v="876.25"/>
    <n v="5"/>
    <e v="#N/A"/>
    <e v="#N/A"/>
    <n v="0"/>
    <x v="0"/>
    <x v="0"/>
    <x v="0"/>
    <x v="0"/>
    <x v="0"/>
    <x v="0"/>
    <x v="0"/>
    <x v="0"/>
    <x v="0"/>
    <x v="0"/>
  </r>
  <r>
    <x v="1"/>
    <x v="12"/>
    <x v="13"/>
    <x v="191"/>
    <x v="5"/>
    <n v="2402.9500000000003"/>
    <n v="758.84999999999991"/>
    <n v="3161.8"/>
    <n v="14"/>
    <e v="#N/A"/>
    <e v="#N/A"/>
    <n v="0"/>
    <x v="0"/>
    <x v="0"/>
    <x v="0"/>
    <x v="0"/>
    <x v="0"/>
    <x v="0"/>
    <x v="0"/>
    <x v="0"/>
    <x v="0"/>
    <x v="0"/>
  </r>
  <r>
    <x v="1"/>
    <x v="12"/>
    <x v="34"/>
    <x v="129"/>
    <x v="5"/>
    <n v="19306.580000000002"/>
    <n v="1061.3999999999978"/>
    <n v="20367.98"/>
    <n v="18"/>
    <e v="#N/A"/>
    <e v="#N/A"/>
    <n v="0"/>
    <x v="0"/>
    <x v="0"/>
    <x v="0"/>
    <x v="0"/>
    <x v="0"/>
    <x v="0"/>
    <x v="0"/>
    <x v="0"/>
    <x v="0"/>
    <x v="0"/>
  </r>
  <r>
    <x v="1"/>
    <x v="12"/>
    <x v="14"/>
    <x v="130"/>
    <x v="5"/>
    <n v="32747.649999999998"/>
    <n v="133019.80000000002"/>
    <n v="165767.45000000001"/>
    <n v="595"/>
    <e v="#N/A"/>
    <e v="#N/A"/>
    <n v="0"/>
    <x v="0"/>
    <x v="0"/>
    <x v="0"/>
    <x v="0"/>
    <x v="0"/>
    <x v="0"/>
    <x v="0"/>
    <x v="0"/>
    <x v="0"/>
    <x v="0"/>
  </r>
  <r>
    <x v="1"/>
    <x v="12"/>
    <x v="15"/>
    <x v="163"/>
    <x v="5"/>
    <n v="11762.39"/>
    <n v="20158.89"/>
    <n v="31921.279999999999"/>
    <n v="32"/>
    <e v="#N/A"/>
    <e v="#N/A"/>
    <n v="0"/>
    <x v="0"/>
    <x v="0"/>
    <x v="0"/>
    <x v="0"/>
    <x v="0"/>
    <x v="0"/>
    <x v="0"/>
    <x v="0"/>
    <x v="0"/>
    <x v="0"/>
  </r>
  <r>
    <x v="1"/>
    <x v="12"/>
    <x v="16"/>
    <x v="61"/>
    <x v="5"/>
    <n v="12488.119999999999"/>
    <n v="10410.280000000002"/>
    <n v="22898.400000000001"/>
    <n v="29"/>
    <n v="0"/>
    <n v="0"/>
    <n v="0"/>
    <x v="0"/>
    <x v="0"/>
    <x v="0"/>
    <x v="0"/>
    <x v="0"/>
    <x v="0"/>
    <x v="0"/>
    <x v="0"/>
    <x v="0"/>
    <x v="0"/>
  </r>
  <r>
    <x v="1"/>
    <x v="12"/>
    <x v="17"/>
    <x v="62"/>
    <x v="5"/>
    <n v="38399.79"/>
    <n v="26794.479999999996"/>
    <n v="65194.27"/>
    <n v="184"/>
    <n v="0"/>
    <n v="0"/>
    <n v="0"/>
    <x v="0"/>
    <x v="0"/>
    <x v="0"/>
    <x v="0"/>
    <x v="0"/>
    <x v="0"/>
    <x v="0"/>
    <x v="0"/>
    <x v="0"/>
    <x v="0"/>
  </r>
  <r>
    <x v="1"/>
    <x v="12"/>
    <x v="17"/>
    <x v="63"/>
    <x v="5"/>
    <n v="21188.499999999996"/>
    <n v="19158.180000000004"/>
    <n v="40346.68"/>
    <n v="79"/>
    <n v="0"/>
    <n v="0"/>
    <n v="0"/>
    <x v="0"/>
    <x v="0"/>
    <x v="0"/>
    <x v="0"/>
    <x v="0"/>
    <x v="0"/>
    <x v="0"/>
    <x v="0"/>
    <x v="0"/>
    <x v="0"/>
  </r>
  <r>
    <x v="1"/>
    <x v="12"/>
    <x v="18"/>
    <x v="64"/>
    <x v="5"/>
    <n v="41230.200000000004"/>
    <n v="129520.31"/>
    <n v="170750.51"/>
    <n v="387"/>
    <n v="22723"/>
    <n v="159061"/>
    <n v="7.51"/>
    <x v="0"/>
    <x v="0"/>
    <x v="0"/>
    <x v="0"/>
    <x v="0"/>
    <x v="0"/>
    <x v="0"/>
    <x v="0"/>
    <x v="0"/>
    <x v="0"/>
  </r>
  <r>
    <x v="1"/>
    <x v="12"/>
    <x v="18"/>
    <x v="65"/>
    <x v="5"/>
    <n v="5505.98"/>
    <n v="158387.78"/>
    <n v="163893.76000000001"/>
    <n v="36"/>
    <n v="0"/>
    <n v="0"/>
    <n v="0"/>
    <x v="0"/>
    <x v="0"/>
    <x v="0"/>
    <x v="0"/>
    <x v="0"/>
    <x v="0"/>
    <x v="0"/>
    <x v="0"/>
    <x v="0"/>
    <x v="0"/>
  </r>
  <r>
    <x v="1"/>
    <x v="12"/>
    <x v="18"/>
    <x v="164"/>
    <x v="5"/>
    <n v="36299.200000000004"/>
    <n v="371414.51999999996"/>
    <n v="407713.72"/>
    <n v="200"/>
    <e v="#N/A"/>
    <e v="#N/A"/>
    <n v="0"/>
    <x v="0"/>
    <x v="0"/>
    <x v="0"/>
    <x v="0"/>
    <x v="0"/>
    <x v="0"/>
    <x v="0"/>
    <x v="0"/>
    <x v="0"/>
    <x v="0"/>
  </r>
  <r>
    <x v="1"/>
    <x v="12"/>
    <x v="19"/>
    <x v="66"/>
    <x v="5"/>
    <n v="19982.57"/>
    <n v="786838.35000000009"/>
    <n v="806820.92"/>
    <n v="74"/>
    <n v="0"/>
    <n v="0"/>
    <n v="0"/>
    <x v="0"/>
    <x v="0"/>
    <x v="0"/>
    <x v="0"/>
    <x v="0"/>
    <x v="0"/>
    <x v="0"/>
    <x v="0"/>
    <x v="0"/>
    <x v="0"/>
  </r>
  <r>
    <x v="1"/>
    <x v="12"/>
    <x v="20"/>
    <x v="67"/>
    <x v="5"/>
    <n v="211441.57"/>
    <n v="95402.18"/>
    <n v="306843.75"/>
    <n v="279"/>
    <n v="0"/>
    <n v="0"/>
    <n v="0"/>
    <x v="0"/>
    <x v="0"/>
    <x v="0"/>
    <x v="0"/>
    <x v="0"/>
    <x v="0"/>
    <x v="0"/>
    <x v="0"/>
    <x v="0"/>
    <x v="0"/>
  </r>
  <r>
    <x v="1"/>
    <x v="12"/>
    <x v="20"/>
    <x v="68"/>
    <x v="5"/>
    <n v="196523.56"/>
    <n v="100593.51000000001"/>
    <n v="297117.07"/>
    <n v="300"/>
    <n v="0"/>
    <n v="0"/>
    <n v="0"/>
    <x v="0"/>
    <x v="0"/>
    <x v="0"/>
    <x v="0"/>
    <x v="0"/>
    <x v="0"/>
    <x v="0"/>
    <x v="0"/>
    <x v="0"/>
    <x v="0"/>
  </r>
  <r>
    <x v="1"/>
    <x v="12"/>
    <x v="21"/>
    <x v="70"/>
    <x v="5"/>
    <n v="326063.69"/>
    <n v="179515.90000000002"/>
    <n v="505579.59"/>
    <n v="198"/>
    <n v="62000"/>
    <n v="620000"/>
    <n v="8.15"/>
    <x v="0"/>
    <x v="0"/>
    <x v="0"/>
    <x v="0"/>
    <x v="0"/>
    <x v="0"/>
    <x v="0"/>
    <x v="0"/>
    <x v="0"/>
    <x v="0"/>
  </r>
  <r>
    <x v="1"/>
    <x v="12"/>
    <x v="21"/>
    <x v="71"/>
    <x v="5"/>
    <n v="332148.76"/>
    <n v="195919.93999999994"/>
    <n v="528068.69999999995"/>
    <n v="337"/>
    <n v="50623"/>
    <n v="506230"/>
    <n v="10.43"/>
    <x v="0"/>
    <x v="0"/>
    <x v="0"/>
    <x v="0"/>
    <x v="0"/>
    <x v="0"/>
    <x v="0"/>
    <x v="0"/>
    <x v="0"/>
    <x v="0"/>
  </r>
  <r>
    <x v="1"/>
    <x v="12"/>
    <x v="21"/>
    <x v="72"/>
    <x v="5"/>
    <n v="135343.84999999998"/>
    <n v="165916.30000000005"/>
    <n v="301260.15000000002"/>
    <n v="372"/>
    <n v="29977"/>
    <n v="299770"/>
    <n v="10.050000000000001"/>
    <x v="0"/>
    <x v="0"/>
    <x v="0"/>
    <x v="0"/>
    <x v="0"/>
    <x v="0"/>
    <x v="0"/>
    <x v="0"/>
    <x v="0"/>
    <x v="0"/>
  </r>
  <r>
    <x v="1"/>
    <x v="12"/>
    <x v="21"/>
    <x v="73"/>
    <x v="5"/>
    <n v="147864.38"/>
    <n v="145553.07"/>
    <n v="293417.45"/>
    <n v="262"/>
    <n v="27900"/>
    <n v="279000"/>
    <n v="10.52"/>
    <x v="0"/>
    <x v="0"/>
    <x v="0"/>
    <x v="0"/>
    <x v="0"/>
    <x v="0"/>
    <x v="0"/>
    <x v="0"/>
    <x v="0"/>
    <x v="0"/>
  </r>
  <r>
    <x v="1"/>
    <x v="12"/>
    <x v="21"/>
    <x v="137"/>
    <x v="5"/>
    <n v="84565.810000000012"/>
    <n v="107979.81999999999"/>
    <n v="192545.63"/>
    <n v="208"/>
    <e v="#N/A"/>
    <e v="#N/A"/>
    <n v="0"/>
    <x v="0"/>
    <x v="0"/>
    <x v="0"/>
    <x v="0"/>
    <x v="0"/>
    <x v="0"/>
    <x v="0"/>
    <x v="0"/>
    <x v="0"/>
    <x v="0"/>
  </r>
  <r>
    <x v="1"/>
    <x v="12"/>
    <x v="21"/>
    <x v="142"/>
    <x v="5"/>
    <n v="16137.61"/>
    <n v="26103.659999999996"/>
    <n v="42241.27"/>
    <n v="73"/>
    <e v="#N/A"/>
    <e v="#N/A"/>
    <n v="0"/>
    <x v="0"/>
    <x v="0"/>
    <x v="0"/>
    <x v="0"/>
    <x v="0"/>
    <x v="0"/>
    <x v="0"/>
    <x v="0"/>
    <x v="0"/>
    <x v="0"/>
  </r>
  <r>
    <x v="1"/>
    <x v="12"/>
    <x v="22"/>
    <x v="74"/>
    <x v="5"/>
    <n v="12126.3"/>
    <n v="4311.2400000000016"/>
    <n v="16437.54"/>
    <n v="38"/>
    <n v="13423"/>
    <n v="134230"/>
    <n v="1.22"/>
    <x v="0"/>
    <x v="0"/>
    <x v="0"/>
    <x v="0"/>
    <x v="0"/>
    <x v="0"/>
    <x v="0"/>
    <x v="0"/>
    <x v="0"/>
    <x v="0"/>
  </r>
  <r>
    <x v="1"/>
    <x v="12"/>
    <x v="22"/>
    <x v="75"/>
    <x v="5"/>
    <n v="8654.31"/>
    <n v="4596.57"/>
    <n v="13250.88"/>
    <n v="31"/>
    <n v="14477"/>
    <n v="144770"/>
    <n v="0.92"/>
    <x v="0"/>
    <x v="0"/>
    <x v="0"/>
    <x v="0"/>
    <x v="0"/>
    <x v="0"/>
    <x v="0"/>
    <x v="0"/>
    <x v="0"/>
    <x v="0"/>
  </r>
  <r>
    <x v="1"/>
    <x v="12"/>
    <x v="22"/>
    <x v="121"/>
    <x v="5"/>
    <n v="8064.71"/>
    <n v="3725.7200000000003"/>
    <n v="11790.43"/>
    <n v="29"/>
    <e v="#N/A"/>
    <e v="#N/A"/>
    <n v="0"/>
    <x v="0"/>
    <x v="0"/>
    <x v="0"/>
    <x v="0"/>
    <x v="0"/>
    <x v="0"/>
    <x v="0"/>
    <x v="0"/>
    <x v="0"/>
    <x v="0"/>
  </r>
  <r>
    <x v="1"/>
    <x v="12"/>
    <x v="24"/>
    <x v="78"/>
    <x v="5"/>
    <n v="35722.86"/>
    <n v="21339.229999999996"/>
    <n v="57062.09"/>
    <n v="278"/>
    <n v="20677"/>
    <n v="144739"/>
    <n v="2.76"/>
    <x v="0"/>
    <x v="0"/>
    <x v="0"/>
    <x v="0"/>
    <x v="0"/>
    <x v="0"/>
    <x v="0"/>
    <x v="0"/>
    <x v="0"/>
    <x v="0"/>
  </r>
  <r>
    <x v="1"/>
    <x v="12"/>
    <x v="24"/>
    <x v="79"/>
    <x v="5"/>
    <n v="8"/>
    <n v="0"/>
    <n v="8"/>
    <n v="0"/>
    <n v="20150"/>
    <n v="141050"/>
    <n v="0"/>
    <x v="0"/>
    <x v="0"/>
    <x v="0"/>
    <x v="0"/>
    <x v="0"/>
    <x v="0"/>
    <x v="0"/>
    <x v="0"/>
    <x v="0"/>
    <x v="0"/>
  </r>
  <r>
    <x v="1"/>
    <x v="12"/>
    <x v="24"/>
    <x v="82"/>
    <x v="5"/>
    <n v="19582.22"/>
    <n v="13898.57"/>
    <n v="33480.79"/>
    <n v="145"/>
    <n v="18600"/>
    <n v="130200"/>
    <n v="1.8"/>
    <x v="0"/>
    <x v="0"/>
    <x v="0"/>
    <x v="0"/>
    <x v="0"/>
    <x v="0"/>
    <x v="0"/>
    <x v="0"/>
    <x v="0"/>
    <x v="0"/>
  </r>
  <r>
    <x v="1"/>
    <x v="12"/>
    <x v="24"/>
    <x v="10"/>
    <x v="5"/>
    <n v="95"/>
    <n v="88"/>
    <n v="183"/>
    <n v="1"/>
    <n v="44423"/>
    <n v="310961"/>
    <n v="0"/>
    <x v="0"/>
    <x v="0"/>
    <x v="0"/>
    <x v="0"/>
    <x v="0"/>
    <x v="0"/>
    <x v="0"/>
    <x v="0"/>
    <x v="0"/>
    <x v="0"/>
  </r>
  <r>
    <x v="1"/>
    <x v="12"/>
    <x v="24"/>
    <x v="184"/>
    <x v="5"/>
    <n v="6616.9"/>
    <n v="3945.2900000000009"/>
    <n v="10562.19"/>
    <n v="37"/>
    <e v="#N/A"/>
    <e v="#N/A"/>
    <n v="0"/>
    <x v="0"/>
    <x v="0"/>
    <x v="0"/>
    <x v="0"/>
    <x v="0"/>
    <x v="0"/>
    <x v="0"/>
    <x v="0"/>
    <x v="0"/>
    <x v="0"/>
  </r>
  <r>
    <x v="1"/>
    <x v="12"/>
    <x v="24"/>
    <x v="131"/>
    <x v="5"/>
    <n v="22408.959999999999"/>
    <n v="10160.780000000002"/>
    <n v="32569.74"/>
    <n v="180"/>
    <e v="#N/A"/>
    <e v="#N/A"/>
    <n v="0"/>
    <x v="0"/>
    <x v="0"/>
    <x v="0"/>
    <x v="0"/>
    <x v="0"/>
    <x v="0"/>
    <x v="0"/>
    <x v="0"/>
    <x v="0"/>
    <x v="0"/>
  </r>
  <r>
    <x v="1"/>
    <x v="12"/>
    <x v="24"/>
    <x v="86"/>
    <x v="5"/>
    <n v="7218.2"/>
    <n v="6513.62"/>
    <n v="13731.82"/>
    <n v="62"/>
    <n v="15500"/>
    <n v="108500"/>
    <n v="0.89"/>
    <x v="0"/>
    <x v="0"/>
    <x v="0"/>
    <x v="0"/>
    <x v="0"/>
    <x v="0"/>
    <x v="0"/>
    <x v="0"/>
    <x v="0"/>
    <x v="0"/>
  </r>
  <r>
    <x v="1"/>
    <x v="12"/>
    <x v="24"/>
    <x v="165"/>
    <x v="5"/>
    <n v="1773.3899999999999"/>
    <n v="3865.3800000000006"/>
    <n v="5638.77"/>
    <n v="28"/>
    <e v="#N/A"/>
    <e v="#N/A"/>
    <n v="0"/>
    <x v="0"/>
    <x v="0"/>
    <x v="0"/>
    <x v="0"/>
    <x v="0"/>
    <x v="0"/>
    <x v="0"/>
    <x v="0"/>
    <x v="0"/>
    <x v="0"/>
  </r>
  <r>
    <x v="1"/>
    <x v="12"/>
    <x v="24"/>
    <x v="185"/>
    <x v="5"/>
    <n v="29727.949999999997"/>
    <n v="15325.880000000005"/>
    <n v="45053.83"/>
    <n v="204"/>
    <e v="#N/A"/>
    <e v="#N/A"/>
    <n v="0"/>
    <x v="0"/>
    <x v="0"/>
    <x v="0"/>
    <x v="0"/>
    <x v="0"/>
    <x v="0"/>
    <x v="0"/>
    <x v="0"/>
    <x v="0"/>
    <x v="0"/>
  </r>
  <r>
    <x v="1"/>
    <x v="12"/>
    <x v="24"/>
    <x v="189"/>
    <x v="5"/>
    <n v="6043.43"/>
    <n v="2613.42"/>
    <n v="8656.85"/>
    <n v="48"/>
    <e v="#N/A"/>
    <e v="#N/A"/>
    <n v="0"/>
    <x v="0"/>
    <x v="0"/>
    <x v="0"/>
    <x v="0"/>
    <x v="0"/>
    <x v="0"/>
    <x v="0"/>
    <x v="0"/>
    <x v="0"/>
    <x v="0"/>
  </r>
  <r>
    <x v="1"/>
    <x v="12"/>
    <x v="26"/>
    <x v="87"/>
    <x v="5"/>
    <n v="13200"/>
    <n v="0"/>
    <n v="13200"/>
    <n v="0"/>
    <n v="4650"/>
    <n v="32550"/>
    <n v="2.84"/>
    <x v="0"/>
    <x v="0"/>
    <x v="0"/>
    <x v="0"/>
    <x v="0"/>
    <x v="0"/>
    <x v="0"/>
    <x v="0"/>
    <x v="0"/>
    <x v="0"/>
  </r>
  <r>
    <x v="1"/>
    <x v="12"/>
    <x v="26"/>
    <x v="88"/>
    <x v="5"/>
    <n v="3500"/>
    <n v="0"/>
    <n v="3500"/>
    <n v="0"/>
    <n v="4650"/>
    <n v="32550"/>
    <n v="0.75"/>
    <x v="0"/>
    <x v="0"/>
    <x v="0"/>
    <x v="0"/>
    <x v="0"/>
    <x v="0"/>
    <x v="0"/>
    <x v="0"/>
    <x v="0"/>
    <x v="0"/>
  </r>
  <r>
    <x v="1"/>
    <x v="12"/>
    <x v="27"/>
    <x v="89"/>
    <x v="5"/>
    <n v="186"/>
    <n v="44"/>
    <n v="230"/>
    <n v="6"/>
    <n v="6727"/>
    <n v="47089"/>
    <n v="0.03"/>
    <x v="0"/>
    <x v="0"/>
    <x v="0"/>
    <x v="0"/>
    <x v="0"/>
    <x v="0"/>
    <x v="0"/>
    <x v="0"/>
    <x v="0"/>
    <x v="0"/>
  </r>
  <r>
    <x v="1"/>
    <x v="12"/>
    <x v="27"/>
    <x v="90"/>
    <x v="5"/>
    <n v="35"/>
    <n v="0"/>
    <n v="35"/>
    <n v="1"/>
    <n v="6727"/>
    <n v="47089"/>
    <n v="0.01"/>
    <x v="0"/>
    <x v="0"/>
    <x v="0"/>
    <x v="0"/>
    <x v="0"/>
    <x v="0"/>
    <x v="0"/>
    <x v="0"/>
    <x v="0"/>
    <x v="0"/>
  </r>
  <r>
    <x v="1"/>
    <x v="12"/>
    <x v="27"/>
    <x v="91"/>
    <x v="5"/>
    <n v="385"/>
    <n v="0"/>
    <n v="385"/>
    <n v="11"/>
    <n v="6727"/>
    <n v="47089"/>
    <n v="0.06"/>
    <x v="0"/>
    <x v="0"/>
    <x v="0"/>
    <x v="0"/>
    <x v="0"/>
    <x v="0"/>
    <x v="0"/>
    <x v="0"/>
    <x v="0"/>
    <x v="0"/>
  </r>
  <r>
    <x v="1"/>
    <x v="12"/>
    <x v="28"/>
    <x v="92"/>
    <x v="5"/>
    <n v="39790.33"/>
    <n v="51056.880000000005"/>
    <n v="90847.21"/>
    <n v="159"/>
    <n v="0"/>
    <n v="0"/>
    <n v="0"/>
    <x v="0"/>
    <x v="0"/>
    <x v="0"/>
    <x v="0"/>
    <x v="0"/>
    <x v="0"/>
    <x v="0"/>
    <x v="0"/>
    <x v="0"/>
    <x v="0"/>
  </r>
  <r>
    <x v="1"/>
    <x v="12"/>
    <x v="29"/>
    <x v="93"/>
    <x v="5"/>
    <n v="52467.33"/>
    <n v="313223.01999999996"/>
    <n v="365690.35"/>
    <n v="224"/>
    <n v="0"/>
    <n v="0"/>
    <n v="0"/>
    <x v="0"/>
    <x v="0"/>
    <x v="0"/>
    <x v="0"/>
    <x v="0"/>
    <x v="0"/>
    <x v="0"/>
    <x v="0"/>
    <x v="0"/>
    <x v="0"/>
  </r>
  <r>
    <x v="1"/>
    <x v="12"/>
    <x v="29"/>
    <x v="94"/>
    <x v="5"/>
    <n v="119437.51000000001"/>
    <n v="183568.39"/>
    <n v="303005.90000000002"/>
    <n v="194"/>
    <n v="0"/>
    <n v="0"/>
    <n v="0"/>
    <x v="0"/>
    <x v="0"/>
    <x v="0"/>
    <x v="0"/>
    <x v="0"/>
    <x v="0"/>
    <x v="0"/>
    <x v="0"/>
    <x v="0"/>
    <x v="0"/>
  </r>
  <r>
    <x v="1"/>
    <x v="12"/>
    <x v="29"/>
    <x v="95"/>
    <x v="5"/>
    <n v="94496.31"/>
    <n v="65700.679999999993"/>
    <n v="160196.99"/>
    <n v="169"/>
    <n v="0"/>
    <n v="0"/>
    <n v="0"/>
    <x v="0"/>
    <x v="0"/>
    <x v="0"/>
    <x v="0"/>
    <x v="0"/>
    <x v="0"/>
    <x v="0"/>
    <x v="0"/>
    <x v="0"/>
    <x v="0"/>
  </r>
  <r>
    <x v="1"/>
    <x v="12"/>
    <x v="29"/>
    <x v="124"/>
    <x v="5"/>
    <n v="54594.389999999992"/>
    <n v="114193.67000000001"/>
    <n v="168788.06"/>
    <n v="426"/>
    <e v="#N/A"/>
    <e v="#N/A"/>
    <n v="0"/>
    <x v="0"/>
    <x v="0"/>
    <x v="0"/>
    <x v="0"/>
    <x v="0"/>
    <x v="0"/>
    <x v="0"/>
    <x v="0"/>
    <x v="0"/>
    <x v="0"/>
  </r>
  <r>
    <x v="1"/>
    <x v="12"/>
    <x v="29"/>
    <x v="96"/>
    <x v="5"/>
    <n v="75849.350000000006"/>
    <n v="123902.32999999999"/>
    <n v="199751.67999999999"/>
    <n v="244"/>
    <n v="0"/>
    <n v="0"/>
    <n v="0"/>
    <x v="0"/>
    <x v="0"/>
    <x v="0"/>
    <x v="0"/>
    <x v="0"/>
    <x v="0"/>
    <x v="0"/>
    <x v="0"/>
    <x v="0"/>
    <x v="0"/>
  </r>
  <r>
    <x v="1"/>
    <x v="12"/>
    <x v="29"/>
    <x v="97"/>
    <x v="5"/>
    <n v="32539.829999999998"/>
    <n v="116722.59999999999"/>
    <n v="149262.43"/>
    <n v="391"/>
    <n v="17577"/>
    <n v="175770"/>
    <n v="8.49"/>
    <x v="0"/>
    <x v="0"/>
    <x v="0"/>
    <x v="0"/>
    <x v="0"/>
    <x v="0"/>
    <x v="0"/>
    <x v="0"/>
    <x v="0"/>
    <x v="0"/>
  </r>
  <r>
    <x v="1"/>
    <x v="12"/>
    <x v="30"/>
    <x v="99"/>
    <x v="5"/>
    <n v="16823.3"/>
    <n v="147520.6"/>
    <n v="164343.9"/>
    <n v="350"/>
    <n v="16027"/>
    <n v="112189"/>
    <n v="10.25"/>
    <x v="0"/>
    <x v="0"/>
    <x v="0"/>
    <x v="0"/>
    <x v="0"/>
    <x v="0"/>
    <x v="0"/>
    <x v="0"/>
    <x v="0"/>
    <x v="0"/>
  </r>
  <r>
    <x v="1"/>
    <x v="12"/>
    <x v="30"/>
    <x v="100"/>
    <x v="5"/>
    <n v="14129.369999999999"/>
    <n v="87780.35"/>
    <n v="101909.72"/>
    <n v="208"/>
    <n v="14477"/>
    <n v="101339"/>
    <n v="7.04"/>
    <x v="0"/>
    <x v="0"/>
    <x v="0"/>
    <x v="0"/>
    <x v="0"/>
    <x v="0"/>
    <x v="0"/>
    <x v="0"/>
    <x v="0"/>
    <x v="0"/>
  </r>
  <r>
    <x v="1"/>
    <x v="12"/>
    <x v="30"/>
    <x v="101"/>
    <x v="5"/>
    <n v="13719.95"/>
    <n v="73377.08"/>
    <n v="87097.03"/>
    <n v="197"/>
    <n v="10323"/>
    <n v="72261"/>
    <n v="8.44"/>
    <x v="0"/>
    <x v="0"/>
    <x v="0"/>
    <x v="0"/>
    <x v="0"/>
    <x v="0"/>
    <x v="0"/>
    <x v="0"/>
    <x v="0"/>
    <x v="0"/>
  </r>
  <r>
    <x v="1"/>
    <x v="12"/>
    <x v="30"/>
    <x v="102"/>
    <x v="5"/>
    <n v="26729.43"/>
    <n v="101612.16"/>
    <n v="128341.59"/>
    <n v="85"/>
    <n v="0"/>
    <n v="0"/>
    <n v="0"/>
    <x v="0"/>
    <x v="0"/>
    <x v="0"/>
    <x v="0"/>
    <x v="0"/>
    <x v="0"/>
    <x v="0"/>
    <x v="0"/>
    <x v="0"/>
    <x v="0"/>
  </r>
  <r>
    <x v="1"/>
    <x v="12"/>
    <x v="30"/>
    <x v="103"/>
    <x v="5"/>
    <n v="29555.61"/>
    <n v="9018.5899999999965"/>
    <n v="38574.199999999997"/>
    <n v="80"/>
    <n v="0"/>
    <n v="0"/>
    <n v="0"/>
    <x v="0"/>
    <x v="0"/>
    <x v="0"/>
    <x v="0"/>
    <x v="0"/>
    <x v="0"/>
    <x v="0"/>
    <x v="0"/>
    <x v="0"/>
    <x v="0"/>
  </r>
  <r>
    <x v="1"/>
    <x v="12"/>
    <x v="30"/>
    <x v="106"/>
    <x v="5"/>
    <n v="12287.61"/>
    <n v="25524.589999999997"/>
    <n v="37812.199999999997"/>
    <n v="124"/>
    <n v="17050"/>
    <n v="119350"/>
    <n v="2.2200000000000002"/>
    <x v="0"/>
    <x v="0"/>
    <x v="0"/>
    <x v="0"/>
    <x v="0"/>
    <x v="0"/>
    <x v="0"/>
    <x v="0"/>
    <x v="0"/>
    <x v="0"/>
  </r>
  <r>
    <x v="1"/>
    <x v="12"/>
    <x v="30"/>
    <x v="171"/>
    <x v="5"/>
    <n v="17812.5"/>
    <n v="62960.66"/>
    <n v="80773.16"/>
    <n v="291"/>
    <e v="#N/A"/>
    <e v="#N/A"/>
    <n v="0"/>
    <x v="0"/>
    <x v="0"/>
    <x v="0"/>
    <x v="0"/>
    <x v="0"/>
    <x v="0"/>
    <x v="0"/>
    <x v="0"/>
    <x v="0"/>
    <x v="0"/>
  </r>
  <r>
    <x v="1"/>
    <x v="12"/>
    <x v="31"/>
    <x v="107"/>
    <x v="5"/>
    <n v="364614.80000000005"/>
    <n v="230528.80999999994"/>
    <n v="595143.61"/>
    <n v="501"/>
    <n v="0"/>
    <n v="0"/>
    <n v="0"/>
    <x v="0"/>
    <x v="0"/>
    <x v="0"/>
    <x v="0"/>
    <x v="0"/>
    <x v="0"/>
    <x v="0"/>
    <x v="0"/>
    <x v="0"/>
    <x v="0"/>
  </r>
  <r>
    <x v="1"/>
    <x v="12"/>
    <x v="31"/>
    <x v="108"/>
    <x v="5"/>
    <n v="49347.92"/>
    <n v="31588.58"/>
    <n v="80936.5"/>
    <n v="79"/>
    <n v="0"/>
    <n v="0"/>
    <n v="0"/>
    <x v="0"/>
    <x v="0"/>
    <x v="0"/>
    <x v="0"/>
    <x v="0"/>
    <x v="0"/>
    <x v="0"/>
    <x v="0"/>
    <x v="0"/>
    <x v="0"/>
  </r>
  <r>
    <x v="1"/>
    <x v="12"/>
    <x v="31"/>
    <x v="109"/>
    <x v="5"/>
    <n v="133410.15"/>
    <n v="246199.49000000002"/>
    <n v="379609.64"/>
    <n v="300"/>
    <n v="0"/>
    <n v="0"/>
    <n v="0"/>
    <x v="0"/>
    <x v="0"/>
    <x v="0"/>
    <x v="0"/>
    <x v="0"/>
    <x v="0"/>
    <x v="0"/>
    <x v="0"/>
    <x v="0"/>
    <x v="0"/>
  </r>
  <r>
    <x v="1"/>
    <x v="12"/>
    <x v="31"/>
    <x v="110"/>
    <x v="5"/>
    <n v="171981.22000000003"/>
    <n v="102967.44999999995"/>
    <n v="274948.67"/>
    <n v="354"/>
    <n v="0"/>
    <n v="0"/>
    <n v="0"/>
    <x v="0"/>
    <x v="0"/>
    <x v="0"/>
    <x v="0"/>
    <x v="0"/>
    <x v="0"/>
    <x v="0"/>
    <x v="0"/>
    <x v="0"/>
    <x v="0"/>
  </r>
  <r>
    <x v="1"/>
    <x v="12"/>
    <x v="31"/>
    <x v="111"/>
    <x v="5"/>
    <n v="24679.9"/>
    <n v="28131.229999999996"/>
    <n v="52811.13"/>
    <n v="91"/>
    <n v="0"/>
    <n v="0"/>
    <n v="0"/>
    <x v="0"/>
    <x v="0"/>
    <x v="0"/>
    <x v="0"/>
    <x v="0"/>
    <x v="0"/>
    <x v="0"/>
    <x v="0"/>
    <x v="0"/>
    <x v="0"/>
  </r>
  <r>
    <x v="1"/>
    <x v="12"/>
    <x v="31"/>
    <x v="128"/>
    <x v="5"/>
    <n v="11521.400000000001"/>
    <n v="1853.1999999999989"/>
    <n v="13374.6"/>
    <n v="44"/>
    <e v="#N/A"/>
    <e v="#N/A"/>
    <n v="0"/>
    <x v="0"/>
    <x v="0"/>
    <x v="0"/>
    <x v="0"/>
    <x v="0"/>
    <x v="0"/>
    <x v="0"/>
    <x v="0"/>
    <x v="0"/>
    <x v="0"/>
  </r>
  <r>
    <x v="1"/>
    <x v="12"/>
    <x v="31"/>
    <x v="112"/>
    <x v="5"/>
    <n v="42588.99"/>
    <n v="37546.85"/>
    <n v="80135.839999999997"/>
    <n v="944"/>
    <n v="13950"/>
    <n v="139500"/>
    <n v="5.74"/>
    <x v="0"/>
    <x v="0"/>
    <x v="0"/>
    <x v="0"/>
    <x v="0"/>
    <x v="0"/>
    <x v="0"/>
    <x v="0"/>
    <x v="0"/>
    <x v="0"/>
  </r>
  <r>
    <x v="1"/>
    <x v="12"/>
    <x v="32"/>
    <x v="114"/>
    <x v="5"/>
    <n v="35080.120000000003"/>
    <n v="52427.77"/>
    <n v="87507.89"/>
    <n v="455"/>
    <n v="31000"/>
    <n v="217000"/>
    <n v="2.82"/>
    <x v="0"/>
    <x v="0"/>
    <x v="0"/>
    <x v="0"/>
    <x v="0"/>
    <x v="0"/>
    <x v="0"/>
    <x v="0"/>
    <x v="0"/>
    <x v="0"/>
  </r>
  <r>
    <x v="1"/>
    <x v="12"/>
    <x v="32"/>
    <x v="115"/>
    <x v="5"/>
    <n v="26950.58"/>
    <n v="138486.15999999997"/>
    <n v="165436.74"/>
    <n v="94"/>
    <n v="0"/>
    <n v="0"/>
    <n v="0"/>
    <x v="0"/>
    <x v="0"/>
    <x v="0"/>
    <x v="0"/>
    <x v="0"/>
    <x v="0"/>
    <x v="0"/>
    <x v="0"/>
    <x v="0"/>
    <x v="0"/>
  </r>
  <r>
    <x v="1"/>
    <x v="12"/>
    <x v="32"/>
    <x v="116"/>
    <x v="5"/>
    <n v="11617.49"/>
    <n v="53450.450000000004"/>
    <n v="65067.94"/>
    <n v="162"/>
    <n v="0"/>
    <n v="0"/>
    <n v="0"/>
    <x v="0"/>
    <x v="0"/>
    <x v="0"/>
    <x v="0"/>
    <x v="0"/>
    <x v="0"/>
    <x v="0"/>
    <x v="0"/>
    <x v="0"/>
    <x v="0"/>
  </r>
  <r>
    <x v="1"/>
    <x v="12"/>
    <x v="32"/>
    <x v="192"/>
    <x v="5"/>
    <n v="18369.489999999998"/>
    <n v="16178.560000000005"/>
    <n v="34548.050000000003"/>
    <n v="29"/>
    <e v="#N/A"/>
    <e v="#N/A"/>
    <n v="0"/>
    <x v="0"/>
    <x v="0"/>
    <x v="0"/>
    <x v="0"/>
    <x v="0"/>
    <x v="0"/>
    <x v="0"/>
    <x v="0"/>
    <x v="0"/>
    <x v="0"/>
  </r>
  <r>
    <x v="1"/>
    <x v="12"/>
    <x v="33"/>
    <x v="117"/>
    <x v="5"/>
    <n v="32466.68"/>
    <n v="19532.900000000001"/>
    <n v="51999.58"/>
    <n v="219"/>
    <n v="0"/>
    <n v="0"/>
    <n v="0"/>
    <x v="0"/>
    <x v="0"/>
    <x v="0"/>
    <x v="0"/>
    <x v="0"/>
    <x v="0"/>
    <x v="0"/>
    <x v="0"/>
    <x v="0"/>
    <x v="0"/>
  </r>
  <r>
    <x v="1"/>
    <x v="12"/>
    <x v="33"/>
    <x v="118"/>
    <x v="5"/>
    <n v="36323.03"/>
    <n v="40954.570000000007"/>
    <n v="77277.600000000006"/>
    <n v="449"/>
    <n v="0"/>
    <n v="0"/>
    <n v="0"/>
    <x v="0"/>
    <x v="0"/>
    <x v="0"/>
    <x v="0"/>
    <x v="0"/>
    <x v="0"/>
    <x v="0"/>
    <x v="0"/>
    <x v="0"/>
    <x v="0"/>
  </r>
  <r>
    <x v="1"/>
    <x v="12"/>
    <x v="33"/>
    <x v="143"/>
    <x v="5"/>
    <n v="20254.010000000002"/>
    <n v="13015.79"/>
    <n v="33269.800000000003"/>
    <n v="111"/>
    <e v="#N/A"/>
    <e v="#N/A"/>
    <n v="0"/>
    <x v="0"/>
    <x v="0"/>
    <x v="0"/>
    <x v="0"/>
    <x v="0"/>
    <x v="0"/>
    <x v="0"/>
    <x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DBABC13-2CD3-452C-88D1-84FCBDC6673E}" name="PivotTable5" cacheId="5" applyNumberFormats="0" applyBorderFormats="0" applyFontFormats="0" applyPatternFormats="0" applyAlignmentFormats="0" applyWidthHeightFormats="1" dataCaption="Values" updatedVersion="8" minRefreshableVersion="3" useAutoFormatting="1" rowGrandTotals="0" itemPrintTitles="1" createdVersion="7" indent="0" outline="1" outlineData="1" multipleFieldFilters="0">
  <location ref="B1053:E1054" firstHeaderRow="0" firstDataRow="1" firstDataCol="1" rowPageCount="2" colPageCount="1"/>
  <pivotFields count="25">
    <pivotField axis="axisPage" showAll="0">
      <items count="3">
        <item x="0"/>
        <item x="1"/>
        <item t="default"/>
      </items>
    </pivotField>
    <pivotField axis="axisRow" showAll="0">
      <items count="14">
        <item x="1"/>
        <item x="2"/>
        <item x="3"/>
        <item x="0"/>
        <item x="4"/>
        <item x="5"/>
        <item x="6"/>
        <item x="7"/>
        <item x="8"/>
        <item x="9"/>
        <item x="10"/>
        <item x="11"/>
        <item x="12"/>
        <item t="default"/>
      </items>
    </pivotField>
    <pivotField showAll="0"/>
    <pivotField showAll="0"/>
    <pivotField axis="axisPage" showAll="0">
      <items count="8">
        <item x="0"/>
        <item m="1" x="6"/>
        <item x="4"/>
        <item x="2"/>
        <item x="1"/>
        <item x="3"/>
        <item x="5"/>
        <item t="default"/>
      </items>
    </pivotField>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
  </rowFields>
  <rowItems count="1">
    <i>
      <x v="12"/>
    </i>
  </rowItems>
  <colFields count="1">
    <field x="-2"/>
  </colFields>
  <colItems count="3">
    <i>
      <x/>
    </i>
    <i i="1">
      <x v="1"/>
    </i>
    <i i="2">
      <x v="2"/>
    </i>
  </colItems>
  <pageFields count="2">
    <pageField fld="4" item="6" hier="-1"/>
    <pageField fld="0" item="1" hier="-1"/>
  </pageFields>
  <dataFields count="3">
    <dataField name=" CASH " fld="5" baseField="0" baseItem="0"/>
    <dataField name=" CREDIT " fld="6" baseField="0" baseItem="0"/>
    <dataField name=" TOTAL REVENUES "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8CB40F2-5C19-485F-89A7-8521021ABCB2}" name="PivotTable3" cacheId="5" applyNumberFormats="0" applyBorderFormats="0" applyFontFormats="0" applyPatternFormats="0" applyAlignmentFormats="0" applyWidthHeightFormats="1" dataCaption="Values" updatedVersion="8" minRefreshableVersion="3" useAutoFormatting="1" rowGrandTotals="0" itemPrintTitles="1" createdVersion="7" indent="0" outline="1" outlineData="1" multipleFieldFilters="0">
  <location ref="B1033:E1045" firstHeaderRow="0" firstDataRow="1" firstDataCol="1" rowPageCount="2" colPageCount="1"/>
  <pivotFields count="25">
    <pivotField axis="axisPage" showAll="0">
      <items count="3">
        <item x="0"/>
        <item x="1"/>
        <item t="default"/>
      </items>
    </pivotField>
    <pivotField axis="axisRow" showAll="0">
      <items count="14">
        <item x="1"/>
        <item x="2"/>
        <item x="3"/>
        <item x="0"/>
        <item x="4"/>
        <item x="5"/>
        <item x="6"/>
        <item x="7"/>
        <item x="8"/>
        <item x="9"/>
        <item x="10"/>
        <item x="11"/>
        <item x="12"/>
        <item t="default"/>
      </items>
    </pivotField>
    <pivotField showAll="0"/>
    <pivotField showAll="0"/>
    <pivotField axis="axisPage" showAll="0">
      <items count="8">
        <item x="0"/>
        <item m="1" x="6"/>
        <item x="4"/>
        <item x="2"/>
        <item x="1"/>
        <item x="3"/>
        <item x="5"/>
        <item t="default"/>
      </items>
    </pivotField>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
  </rowFields>
  <rowItems count="12">
    <i>
      <x/>
    </i>
    <i>
      <x v="1"/>
    </i>
    <i>
      <x v="2"/>
    </i>
    <i>
      <x v="3"/>
    </i>
    <i>
      <x v="4"/>
    </i>
    <i>
      <x v="5"/>
    </i>
    <i>
      <x v="6"/>
    </i>
    <i>
      <x v="7"/>
    </i>
    <i>
      <x v="8"/>
    </i>
    <i>
      <x v="9"/>
    </i>
    <i>
      <x v="10"/>
    </i>
    <i>
      <x v="11"/>
    </i>
  </rowItems>
  <colFields count="1">
    <field x="-2"/>
  </colFields>
  <colItems count="3">
    <i>
      <x/>
    </i>
    <i i="1">
      <x v="1"/>
    </i>
    <i i="2">
      <x v="2"/>
    </i>
  </colItems>
  <pageFields count="2">
    <pageField fld="4" item="6" hier="-1"/>
    <pageField fld="0" item="0" hier="-1"/>
  </pageFields>
  <dataFields count="3">
    <dataField name=" CASH " fld="5" baseField="0" baseItem="0"/>
    <dataField name=" CREDIT " fld="6" baseField="0" baseItem="0"/>
    <dataField name=" TOTAL REVENUES "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4ED816F-A7A3-4727-9123-788A5528C858}" name="PivotTable23" cacheId="5"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chartFormat="6">
  <location ref="D696:E697" firstHeaderRow="1" firstDataRow="2" firstDataCol="1" rowPageCount="2" colPageCount="1"/>
  <pivotFields count="25">
    <pivotField showAll="0"/>
    <pivotField axis="axisCol" showAll="0">
      <items count="14">
        <item h="1" x="1"/>
        <item h="1" x="2"/>
        <item h="1" x="3"/>
        <item h="1" x="0"/>
        <item h="1" x="4"/>
        <item h="1" x="5"/>
        <item h="1" x="6"/>
        <item h="1" x="7"/>
        <item h="1" x="8"/>
        <item h="1" x="9"/>
        <item x="10"/>
        <item h="1" x="11"/>
        <item h="1" x="12"/>
        <item t="default"/>
      </items>
    </pivotField>
    <pivotField axis="axisPage" multipleItemSelectionAllowed="1" showAll="0">
      <items count="39">
        <item h="1" x="30"/>
        <item h="1" x="1"/>
        <item h="1" x="2"/>
        <item h="1" x="27"/>
        <item h="1" x="10"/>
        <item h="1" x="33"/>
        <item h="1" x="7"/>
        <item h="1" x="8"/>
        <item h="1" x="0"/>
        <item h="1" x="29"/>
        <item h="1" x="26"/>
        <item h="1" x="4"/>
        <item h="1" x="32"/>
        <item h="1" x="15"/>
        <item h="1" x="6"/>
        <item h="1" x="9"/>
        <item h="1" x="3"/>
        <item h="1" x="28"/>
        <item x="21"/>
        <item h="1" x="12"/>
        <item h="1" x="11"/>
        <item h="1" x="17"/>
        <item h="1" x="31"/>
        <item h="1" x="20"/>
        <item h="1" x="19"/>
        <item h="1" x="18"/>
        <item h="1" x="16"/>
        <item h="1" x="34"/>
        <item h="1" x="13"/>
        <item h="1" x="5"/>
        <item h="1" x="23"/>
        <item h="1" x="25"/>
        <item h="1" x="24"/>
        <item h="1" x="14"/>
        <item h="1" x="22"/>
        <item h="1" x="35"/>
        <item h="1" x="36"/>
        <item h="1" x="37"/>
        <item t="default"/>
      </items>
    </pivotField>
    <pivotField axis="axisRow" multipleItemSelectionAllowed="1" showAll="0">
      <items count="194">
        <item h="1" x="85"/>
        <item h="1" x="108"/>
        <item h="1" x="42"/>
        <item h="1" x="107"/>
        <item h="1" x="127"/>
        <item h="1" x="26"/>
        <item h="1" x="9"/>
        <item h="1" x="23"/>
        <item h="1" x="53"/>
        <item h="1" x="25"/>
        <item h="1" x="64"/>
        <item h="1" x="13"/>
        <item h="1" x="40"/>
        <item h="1" x="83"/>
        <item h="1" x="14"/>
        <item h="1" x="123"/>
        <item h="1" x="80"/>
        <item h="1" x="106"/>
        <item h="1" x="81"/>
        <item h="1" x="126"/>
        <item h="1" x="4"/>
        <item h="1" x="131"/>
        <item h="1" x="69"/>
        <item h="1" x="32"/>
        <item h="1" x="82"/>
        <item h="1" x="73"/>
        <item h="1" x="57"/>
        <item h="1" x="1"/>
        <item h="1" x="47"/>
        <item h="1" x="52"/>
        <item h="1" x="18"/>
        <item h="1" x="41"/>
        <item h="1" x="67"/>
        <item h="1" x="118"/>
        <item h="1" x="34"/>
        <item h="1" x="78"/>
        <item h="1" x="124"/>
        <item h="1" x="74"/>
        <item h="1" x="51"/>
        <item h="1" x="10"/>
        <item h="1" x="58"/>
        <item h="1" x="49"/>
        <item h="1" x="128"/>
        <item h="1" x="56"/>
        <item h="1" x="116"/>
        <item h="1" x="38"/>
        <item h="1" x="93"/>
        <item h="1" x="11"/>
        <item h="1" x="92"/>
        <item h="1" x="125"/>
        <item h="1" x="71"/>
        <item h="1" x="44"/>
        <item h="1" x="66"/>
        <item h="1" x="132"/>
        <item h="1" x="17"/>
        <item h="1" x="30"/>
        <item x="100"/>
        <item h="1" x="21"/>
        <item h="1" x="111"/>
        <item h="1" x="117"/>
        <item h="1" x="46"/>
        <item h="1" x="36"/>
        <item h="1" x="109"/>
        <item h="1" x="20"/>
        <item h="1" x="113"/>
        <item h="1" x="114"/>
        <item h="1" x="12"/>
        <item h="1" x="0"/>
        <item h="1" x="28"/>
        <item h="1" x="29"/>
        <item h="1" x="16"/>
        <item h="1" x="101"/>
        <item h="1" x="3"/>
        <item h="1" x="102"/>
        <item h="1" x="2"/>
        <item h="1" x="19"/>
        <item h="1" x="60"/>
        <item h="1" x="22"/>
        <item h="1" x="94"/>
        <item h="1" x="45"/>
        <item h="1" x="110"/>
        <item h="1" x="84"/>
        <item h="1" x="122"/>
        <item h="1" x="129"/>
        <item h="1" x="43"/>
        <item h="1" x="97"/>
        <item h="1" x="39"/>
        <item h="1" x="115"/>
        <item h="1" x="79"/>
        <item h="1" x="77"/>
        <item h="1" x="35"/>
        <item h="1" x="37"/>
        <item h="1" x="95"/>
        <item h="1" x="63"/>
        <item h="1" x="48"/>
        <item h="1" x="68"/>
        <item h="1" x="99"/>
        <item h="1" x="119"/>
        <item h="1" x="96"/>
        <item h="1" x="65"/>
        <item h="1" x="75"/>
        <item h="1" x="27"/>
        <item h="1" x="121"/>
        <item h="1" x="130"/>
        <item h="1" x="5"/>
        <item h="1" x="72"/>
        <item h="1" x="61"/>
        <item h="1" x="54"/>
        <item h="1" x="8"/>
        <item h="1" x="62"/>
        <item h="1" x="70"/>
        <item h="1" x="103"/>
        <item h="1" x="112"/>
        <item h="1" x="76"/>
        <item h="1" x="55"/>
        <item h="1" x="86"/>
        <item h="1" x="15"/>
        <item h="1" x="6"/>
        <item h="1" x="33"/>
        <item h="1" x="59"/>
        <item h="1" x="105"/>
        <item h="1" x="50"/>
        <item h="1" x="104"/>
        <item h="1" x="31"/>
        <item h="1" x="7"/>
        <item h="1" x="89"/>
        <item h="1" x="24"/>
        <item h="1" x="98"/>
        <item h="1" x="87"/>
        <item h="1" x="120"/>
        <item h="1" x="90"/>
        <item h="1" x="88"/>
        <item h="1" x="91"/>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t="default"/>
      </items>
    </pivotField>
    <pivotField axis="axisPage" showAll="0">
      <items count="8">
        <item x="0"/>
        <item m="1" x="6"/>
        <item x="4"/>
        <item x="2"/>
        <item x="1"/>
        <item x="3"/>
        <item x="5"/>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colFields count="1">
    <field x="1"/>
  </colFields>
  <pageFields count="2">
    <pageField fld="4" item="2" hier="-1"/>
    <pageField fld="2" hier="-1"/>
  </pageFields>
  <dataFields count="1">
    <dataField name="Sum of PATIENTS " fld="8" baseField="0" baseItem="0" numFmtId="165"/>
  </dataFields>
  <formats count="1">
    <format dxfId="7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B6E8219-6413-4837-BC9E-7F6E43F0AA2F}" name="PivotTable17" cacheId="5"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chartFormat="16">
  <location ref="C501:D514" firstHeaderRow="1" firstDataRow="1" firstDataCol="1"/>
  <pivotFields count="25">
    <pivotField showAll="0"/>
    <pivotField axis="axisRow" showAll="0">
      <items count="14">
        <item x="1"/>
        <item x="2"/>
        <item x="3"/>
        <item x="0"/>
        <item x="4"/>
        <item x="5"/>
        <item x="6"/>
        <item x="7"/>
        <item x="8"/>
        <item x="9"/>
        <item x="10"/>
        <item x="11"/>
        <item x="12"/>
        <item t="default"/>
      </items>
    </pivotField>
    <pivotField multipleItemSelectionAllowed="1" showAll="0"/>
    <pivotField multipleItemSelectionAllowed="1"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
  </rowFields>
  <rowItems count="13">
    <i>
      <x/>
    </i>
    <i>
      <x v="1"/>
    </i>
    <i>
      <x v="2"/>
    </i>
    <i>
      <x v="3"/>
    </i>
    <i>
      <x v="4"/>
    </i>
    <i>
      <x v="5"/>
    </i>
    <i>
      <x v="6"/>
    </i>
    <i>
      <x v="7"/>
    </i>
    <i>
      <x v="8"/>
    </i>
    <i>
      <x v="9"/>
    </i>
    <i>
      <x v="10"/>
    </i>
    <i>
      <x v="11"/>
    </i>
    <i>
      <x v="12"/>
    </i>
  </rowItems>
  <colItems count="1">
    <i/>
  </colItems>
  <dataFields count="1">
    <dataField name="Sum of TOTAL LOS " fld="16" baseField="0" baseItem="0" numFmtId="43"/>
  </dataFields>
  <formats count="1">
    <format dxfId="7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A2280BA-2236-414F-BD64-5644B1DA977B}" name="PivotTable25" cacheId="5"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chartFormat="6">
  <location ref="D716:E717" firstHeaderRow="1" firstDataRow="2" firstDataCol="1" rowPageCount="2" colPageCount="1"/>
  <pivotFields count="25">
    <pivotField showAll="0"/>
    <pivotField axis="axisCol" showAll="0">
      <items count="14">
        <item h="1" x="1"/>
        <item h="1" x="2"/>
        <item h="1" x="3"/>
        <item h="1" x="0"/>
        <item h="1" x="4"/>
        <item h="1" x="5"/>
        <item h="1" x="6"/>
        <item h="1" x="7"/>
        <item h="1" x="8"/>
        <item h="1" x="9"/>
        <item x="10"/>
        <item h="1" x="11"/>
        <item h="1" x="12"/>
        <item t="default"/>
      </items>
    </pivotField>
    <pivotField axis="axisPage" multipleItemSelectionAllowed="1" showAll="0">
      <items count="39">
        <item h="1" x="30"/>
        <item h="1" x="1"/>
        <item h="1" x="2"/>
        <item h="1" x="27"/>
        <item h="1" x="10"/>
        <item h="1" x="33"/>
        <item h="1" x="7"/>
        <item h="1" x="8"/>
        <item h="1" x="0"/>
        <item h="1" x="29"/>
        <item h="1" x="26"/>
        <item h="1" x="4"/>
        <item h="1" x="32"/>
        <item h="1" x="15"/>
        <item h="1" x="6"/>
        <item h="1" x="9"/>
        <item h="1" x="3"/>
        <item h="1" x="28"/>
        <item x="21"/>
        <item h="1" x="12"/>
        <item h="1" x="11"/>
        <item h="1" x="17"/>
        <item h="1" x="31"/>
        <item h="1" x="20"/>
        <item h="1" x="19"/>
        <item h="1" x="18"/>
        <item h="1" x="16"/>
        <item h="1" x="34"/>
        <item h="1" x="13"/>
        <item h="1" x="5"/>
        <item h="1" x="23"/>
        <item h="1" x="25"/>
        <item h="1" x="24"/>
        <item h="1" x="14"/>
        <item h="1" x="22"/>
        <item h="1" x="35"/>
        <item h="1" x="36"/>
        <item h="1" x="37"/>
        <item t="default"/>
      </items>
    </pivotField>
    <pivotField axis="axisRow" multipleItemSelectionAllowed="1" showAll="0">
      <items count="194">
        <item h="1" x="85"/>
        <item h="1" x="108"/>
        <item h="1" x="42"/>
        <item h="1" x="107"/>
        <item h="1" x="127"/>
        <item h="1" x="26"/>
        <item h="1" x="9"/>
        <item h="1" x="23"/>
        <item h="1" x="53"/>
        <item h="1" x="25"/>
        <item h="1" x="64"/>
        <item h="1" x="13"/>
        <item h="1" x="40"/>
        <item h="1" x="83"/>
        <item h="1" x="14"/>
        <item h="1" x="123"/>
        <item h="1" x="80"/>
        <item h="1" x="106"/>
        <item h="1" x="81"/>
        <item h="1" x="126"/>
        <item h="1" x="4"/>
        <item h="1" x="131"/>
        <item h="1" x="69"/>
        <item h="1" x="32"/>
        <item h="1" x="82"/>
        <item h="1" x="73"/>
        <item h="1" x="57"/>
        <item h="1" x="1"/>
        <item h="1" x="47"/>
        <item h="1" x="52"/>
        <item h="1" x="18"/>
        <item h="1" x="41"/>
        <item h="1" x="67"/>
        <item h="1" x="118"/>
        <item h="1" x="34"/>
        <item h="1" x="78"/>
        <item h="1" x="124"/>
        <item h="1" x="74"/>
        <item h="1" x="51"/>
        <item h="1" x="10"/>
        <item h="1" x="58"/>
        <item h="1" x="49"/>
        <item h="1" x="128"/>
        <item h="1" x="56"/>
        <item h="1" x="116"/>
        <item h="1" x="38"/>
        <item h="1" x="93"/>
        <item h="1" x="11"/>
        <item h="1" x="92"/>
        <item h="1" x="125"/>
        <item h="1" x="71"/>
        <item h="1" x="44"/>
        <item h="1" x="66"/>
        <item h="1" x="132"/>
        <item h="1" x="17"/>
        <item h="1" x="30"/>
        <item x="100"/>
        <item h="1" x="21"/>
        <item h="1" x="111"/>
        <item h="1" x="117"/>
        <item h="1" x="46"/>
        <item h="1" x="36"/>
        <item h="1" x="109"/>
        <item h="1" x="20"/>
        <item h="1" x="113"/>
        <item h="1" x="114"/>
        <item h="1" x="12"/>
        <item h="1" x="0"/>
        <item h="1" x="28"/>
        <item h="1" x="29"/>
        <item h="1" x="16"/>
        <item h="1" x="101"/>
        <item h="1" x="3"/>
        <item h="1" x="102"/>
        <item h="1" x="2"/>
        <item h="1" x="19"/>
        <item h="1" x="60"/>
        <item h="1" x="22"/>
        <item h="1" x="94"/>
        <item h="1" x="45"/>
        <item h="1" x="110"/>
        <item h="1" x="84"/>
        <item h="1" x="122"/>
        <item h="1" x="129"/>
        <item h="1" x="43"/>
        <item h="1" x="97"/>
        <item h="1" x="39"/>
        <item h="1" x="115"/>
        <item h="1" x="79"/>
        <item h="1" x="77"/>
        <item h="1" x="35"/>
        <item h="1" x="37"/>
        <item h="1" x="95"/>
        <item h="1" x="63"/>
        <item h="1" x="48"/>
        <item h="1" x="68"/>
        <item h="1" x="99"/>
        <item h="1" x="119"/>
        <item h="1" x="96"/>
        <item h="1" x="65"/>
        <item h="1" x="75"/>
        <item h="1" x="27"/>
        <item h="1" x="121"/>
        <item h="1" x="130"/>
        <item h="1" x="5"/>
        <item h="1" x="72"/>
        <item h="1" x="61"/>
        <item h="1" x="54"/>
        <item h="1" x="8"/>
        <item h="1" x="62"/>
        <item h="1" x="70"/>
        <item h="1" x="103"/>
        <item h="1" x="112"/>
        <item h="1" x="76"/>
        <item h="1" x="55"/>
        <item h="1" x="86"/>
        <item h="1" x="15"/>
        <item h="1" x="6"/>
        <item h="1" x="33"/>
        <item h="1" x="59"/>
        <item h="1" x="105"/>
        <item h="1" x="50"/>
        <item h="1" x="104"/>
        <item h="1" x="31"/>
        <item h="1" x="7"/>
        <item h="1" x="89"/>
        <item h="1" x="24"/>
        <item h="1" x="98"/>
        <item h="1" x="87"/>
        <item h="1" x="120"/>
        <item h="1" x="90"/>
        <item h="1" x="88"/>
        <item h="1" x="91"/>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t="default"/>
      </items>
    </pivotField>
    <pivotField axis="axisPage" showAll="0">
      <items count="8">
        <item x="0"/>
        <item m="1" x="6"/>
        <item x="4"/>
        <item x="2"/>
        <item x="1"/>
        <item x="3"/>
        <item x="5"/>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colFields count="1">
    <field x="1"/>
  </colFields>
  <pageFields count="2">
    <pageField fld="4" item="3" hier="-1"/>
    <pageField fld="2" hier="-1"/>
  </pageFields>
  <dataFields count="1">
    <dataField name="Sum of PATIENTS " fld="8" baseField="0" baseItem="0" numFmtId="165"/>
  </dataFields>
  <formats count="1">
    <format dxfId="7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4D065D5-7A00-48D4-8A87-8CD7479E0D88}" name="PivotTable16" cacheId="5"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chartFormat="16">
  <location ref="C479:D492" firstHeaderRow="1" firstDataRow="1" firstDataCol="1"/>
  <pivotFields count="25">
    <pivotField showAll="0"/>
    <pivotField axis="axisRow" showAll="0">
      <items count="14">
        <item x="1"/>
        <item x="2"/>
        <item x="3"/>
        <item x="0"/>
        <item x="4"/>
        <item x="5"/>
        <item x="6"/>
        <item x="7"/>
        <item x="8"/>
        <item x="9"/>
        <item x="10"/>
        <item x="11"/>
        <item x="12"/>
        <item t="default"/>
      </items>
    </pivotField>
    <pivotField multipleItemSelectionAllowed="1" showAll="0"/>
    <pivotField multipleItemSelectionAllowed="1" showAll="0"/>
    <pivotField showAll="0"/>
    <pivotField showAll="0"/>
    <pivotField showAll="0"/>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
  </rowFields>
  <rowItems count="13">
    <i>
      <x/>
    </i>
    <i>
      <x v="1"/>
    </i>
    <i>
      <x v="2"/>
    </i>
    <i>
      <x v="3"/>
    </i>
    <i>
      <x v="4"/>
    </i>
    <i>
      <x v="5"/>
    </i>
    <i>
      <x v="6"/>
    </i>
    <i>
      <x v="7"/>
    </i>
    <i>
      <x v="8"/>
    </i>
    <i>
      <x v="9"/>
    </i>
    <i>
      <x v="10"/>
    </i>
    <i>
      <x v="11"/>
    </i>
    <i>
      <x v="12"/>
    </i>
  </rowItems>
  <colItems count="1">
    <i/>
  </colItems>
  <dataFields count="1">
    <dataField name="Sum of ADMISSIONS " fld="13" baseField="0" baseItem="0"/>
  </dataFields>
  <formats count="1">
    <format dxfId="79">
      <pivotArea outline="0" collapsedLevelsAreSubtotals="1" fieldPosition="0"/>
    </format>
  </formats>
  <chartFormats count="1">
    <chartFormat chart="1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983E79C-E27C-4393-8281-5152BEFB4DA6}" name="PivotTable15" cacheId="5"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chartFormat="18">
  <location ref="C458:D459" firstHeaderRow="1" firstDataRow="1" firstDataCol="1" rowPageCount="1" colPageCount="1"/>
  <pivotFields count="25">
    <pivotField showAll="0"/>
    <pivotField axis="axisPage" showAll="0">
      <items count="14">
        <item x="1"/>
        <item x="2"/>
        <item x="3"/>
        <item x="0"/>
        <item x="4"/>
        <item x="5"/>
        <item x="6"/>
        <item x="7"/>
        <item x="8"/>
        <item x="9"/>
        <item x="10"/>
        <item x="11"/>
        <item x="12"/>
        <item t="default"/>
      </items>
    </pivotField>
    <pivotField multipleItemSelectionAllowed="1" showAll="0"/>
    <pivotField multipleItemSelectionAllowed="1" showAll="0"/>
    <pivotField showAll="0"/>
    <pivotField showAll="0"/>
    <pivotField showAll="0"/>
    <pivotField showAll="0"/>
    <pivotField showAll="0"/>
    <pivotField showAll="0"/>
    <pivotField showAll="0"/>
    <pivotField showAll="0"/>
    <pivotField axis="axisRow" showAll="0" sortType="descending">
      <items count="9">
        <item x="2"/>
        <item x="4"/>
        <item x="1"/>
        <item x="5"/>
        <item x="7"/>
        <item x="3"/>
        <item x="6"/>
        <item n="   " x="0"/>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2"/>
  </rowFields>
  <rowItems count="1">
    <i>
      <x v="7"/>
    </i>
  </rowItems>
  <colItems count="1">
    <i/>
  </colItems>
  <pageFields count="1">
    <pageField fld="1" item="10" hier="-1"/>
  </pageFields>
  <dataFields count="1">
    <dataField name="Sum of ADMISSIONS " fld="13" baseField="0" baseItem="0"/>
  </dataFields>
  <formats count="1">
    <format dxfId="8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9156C3C-1C74-4BDF-834D-9308415BDC67}" name="PivotTable26" cacheId="5"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chartFormat="6">
  <location ref="D727:E728" firstHeaderRow="1" firstDataRow="2" firstDataCol="1" rowPageCount="2" colPageCount="1"/>
  <pivotFields count="25">
    <pivotField showAll="0"/>
    <pivotField axis="axisCol" showAll="0">
      <items count="14">
        <item h="1" x="1"/>
        <item h="1" x="2"/>
        <item h="1" x="3"/>
        <item h="1" x="0"/>
        <item h="1" x="4"/>
        <item h="1" x="5"/>
        <item h="1" x="6"/>
        <item h="1" x="7"/>
        <item h="1" x="8"/>
        <item h="1" x="9"/>
        <item x="10"/>
        <item h="1" x="11"/>
        <item h="1" x="12"/>
        <item t="default"/>
      </items>
    </pivotField>
    <pivotField axis="axisPage" multipleItemSelectionAllowed="1" showAll="0">
      <items count="39">
        <item h="1" x="30"/>
        <item h="1" x="1"/>
        <item h="1" x="2"/>
        <item h="1" x="27"/>
        <item h="1" x="10"/>
        <item h="1" x="33"/>
        <item h="1" x="7"/>
        <item h="1" x="8"/>
        <item h="1" x="0"/>
        <item h="1" x="29"/>
        <item h="1" x="26"/>
        <item h="1" x="4"/>
        <item h="1" x="32"/>
        <item h="1" x="15"/>
        <item h="1" x="6"/>
        <item h="1" x="9"/>
        <item h="1" x="3"/>
        <item h="1" x="28"/>
        <item x="21"/>
        <item h="1" x="12"/>
        <item h="1" x="11"/>
        <item h="1" x="17"/>
        <item h="1" x="31"/>
        <item h="1" x="20"/>
        <item h="1" x="19"/>
        <item h="1" x="18"/>
        <item h="1" x="16"/>
        <item h="1" x="34"/>
        <item h="1" x="13"/>
        <item h="1" x="5"/>
        <item h="1" x="23"/>
        <item h="1" x="25"/>
        <item h="1" x="24"/>
        <item h="1" x="14"/>
        <item h="1" x="22"/>
        <item h="1" x="35"/>
        <item h="1" x="36"/>
        <item h="1" x="37"/>
        <item t="default"/>
      </items>
    </pivotField>
    <pivotField axis="axisRow" multipleItemSelectionAllowed="1" showAll="0">
      <items count="194">
        <item h="1" x="85"/>
        <item h="1" x="108"/>
        <item h="1" x="42"/>
        <item h="1" x="107"/>
        <item h="1" x="127"/>
        <item h="1" x="26"/>
        <item h="1" x="9"/>
        <item h="1" x="23"/>
        <item h="1" x="53"/>
        <item h="1" x="25"/>
        <item h="1" x="64"/>
        <item h="1" x="13"/>
        <item h="1" x="40"/>
        <item h="1" x="83"/>
        <item h="1" x="14"/>
        <item h="1" x="123"/>
        <item h="1" x="80"/>
        <item h="1" x="106"/>
        <item h="1" x="81"/>
        <item h="1" x="126"/>
        <item h="1" x="4"/>
        <item h="1" x="131"/>
        <item h="1" x="69"/>
        <item h="1" x="32"/>
        <item h="1" x="82"/>
        <item h="1" x="73"/>
        <item h="1" x="57"/>
        <item h="1" x="1"/>
        <item h="1" x="47"/>
        <item h="1" x="52"/>
        <item h="1" x="18"/>
        <item h="1" x="41"/>
        <item h="1" x="67"/>
        <item h="1" x="118"/>
        <item h="1" x="34"/>
        <item h="1" x="78"/>
        <item h="1" x="124"/>
        <item h="1" x="74"/>
        <item h="1" x="51"/>
        <item h="1" x="10"/>
        <item h="1" x="58"/>
        <item h="1" x="49"/>
        <item h="1" x="128"/>
        <item h="1" x="56"/>
        <item h="1" x="116"/>
        <item h="1" x="38"/>
        <item h="1" x="93"/>
        <item h="1" x="11"/>
        <item h="1" x="92"/>
        <item h="1" x="125"/>
        <item h="1" x="71"/>
        <item h="1" x="44"/>
        <item h="1" x="66"/>
        <item h="1" x="132"/>
        <item h="1" x="17"/>
        <item h="1" x="30"/>
        <item x="100"/>
        <item h="1" x="21"/>
        <item h="1" x="111"/>
        <item h="1" x="117"/>
        <item h="1" x="46"/>
        <item h="1" x="36"/>
        <item h="1" x="109"/>
        <item h="1" x="20"/>
        <item h="1" x="113"/>
        <item h="1" x="114"/>
        <item h="1" x="12"/>
        <item h="1" x="0"/>
        <item h="1" x="28"/>
        <item h="1" x="29"/>
        <item h="1" x="16"/>
        <item h="1" x="101"/>
        <item h="1" x="3"/>
        <item h="1" x="102"/>
        <item h="1" x="2"/>
        <item h="1" x="19"/>
        <item h="1" x="60"/>
        <item h="1" x="22"/>
        <item h="1" x="94"/>
        <item h="1" x="45"/>
        <item h="1" x="110"/>
        <item h="1" x="84"/>
        <item h="1" x="122"/>
        <item h="1" x="129"/>
        <item h="1" x="43"/>
        <item h="1" x="97"/>
        <item h="1" x="39"/>
        <item h="1" x="115"/>
        <item h="1" x="79"/>
        <item h="1" x="77"/>
        <item h="1" x="35"/>
        <item h="1" x="37"/>
        <item h="1" x="95"/>
        <item h="1" x="63"/>
        <item h="1" x="48"/>
        <item h="1" x="68"/>
        <item h="1" x="99"/>
        <item h="1" x="119"/>
        <item h="1" x="96"/>
        <item h="1" x="65"/>
        <item h="1" x="75"/>
        <item h="1" x="27"/>
        <item h="1" x="121"/>
        <item h="1" x="130"/>
        <item h="1" x="5"/>
        <item h="1" x="72"/>
        <item h="1" x="61"/>
        <item h="1" x="54"/>
        <item h="1" x="8"/>
        <item h="1" x="62"/>
        <item h="1" x="70"/>
        <item h="1" x="103"/>
        <item h="1" x="112"/>
        <item h="1" x="76"/>
        <item h="1" x="55"/>
        <item h="1" x="86"/>
        <item h="1" x="15"/>
        <item h="1" x="6"/>
        <item h="1" x="33"/>
        <item h="1" x="59"/>
        <item h="1" x="105"/>
        <item h="1" x="50"/>
        <item h="1" x="104"/>
        <item h="1" x="31"/>
        <item h="1" x="7"/>
        <item h="1" x="89"/>
        <item h="1" x="24"/>
        <item h="1" x="98"/>
        <item h="1" x="87"/>
        <item h="1" x="120"/>
        <item h="1" x="90"/>
        <item h="1" x="88"/>
        <item h="1" x="91"/>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t="default"/>
      </items>
    </pivotField>
    <pivotField axis="axisPage" showAll="0">
      <items count="8">
        <item x="0"/>
        <item m="1" x="6"/>
        <item x="4"/>
        <item x="2"/>
        <item x="1"/>
        <item x="3"/>
        <item x="5"/>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colFields count="1">
    <field x="1"/>
  </colFields>
  <pageFields count="2">
    <pageField fld="4" item="5" hier="-1"/>
    <pageField fld="2" hier="-1"/>
  </pageFields>
  <dataFields count="1">
    <dataField name="Sum of PATIENTS " fld="8" baseField="0" baseItem="0" numFmtId="165"/>
  </dataFields>
  <formats count="1">
    <format dxfId="8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623BF21-6FB0-48BC-9825-4F6A3881232A}" name="PivotTable20" cacheId="5"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chartFormat="21">
  <location ref="C557:F592" firstHeaderRow="0" firstDataRow="1" firstDataCol="1" rowPageCount="2" colPageCount="1"/>
  <pivotFields count="25">
    <pivotField showAll="0"/>
    <pivotField axis="axisPage" showAll="0">
      <items count="14">
        <item x="1"/>
        <item x="2"/>
        <item x="3"/>
        <item x="0"/>
        <item x="4"/>
        <item x="5"/>
        <item x="6"/>
        <item x="7"/>
        <item x="8"/>
        <item x="9"/>
        <item x="10"/>
        <item x="11"/>
        <item x="12"/>
        <item t="default"/>
      </items>
    </pivotField>
    <pivotField axis="axisRow" multipleItemSelectionAllowed="1" showAll="0">
      <items count="39">
        <item x="30"/>
        <item x="1"/>
        <item x="2"/>
        <item x="27"/>
        <item x="10"/>
        <item x="33"/>
        <item x="7"/>
        <item x="8"/>
        <item x="0"/>
        <item x="29"/>
        <item x="26"/>
        <item x="4"/>
        <item x="32"/>
        <item x="15"/>
        <item x="6"/>
        <item x="9"/>
        <item x="3"/>
        <item x="28"/>
        <item x="21"/>
        <item x="12"/>
        <item x="11"/>
        <item x="17"/>
        <item x="31"/>
        <item x="20"/>
        <item x="19"/>
        <item x="18"/>
        <item x="16"/>
        <item x="34"/>
        <item x="13"/>
        <item x="5"/>
        <item x="23"/>
        <item x="25"/>
        <item x="24"/>
        <item x="14"/>
        <item x="22"/>
        <item x="35"/>
        <item x="36"/>
        <item x="37"/>
        <item t="default"/>
      </items>
    </pivotField>
    <pivotField multipleItemSelectionAllowed="1" showAll="0"/>
    <pivotField axis="axisPage" showAll="0">
      <items count="8">
        <item x="0"/>
        <item m="1" x="6"/>
        <item x="4"/>
        <item x="2"/>
        <item x="1"/>
        <item x="3"/>
        <item x="5"/>
        <item t="default"/>
      </items>
    </pivotField>
    <pivotField showAll="0"/>
    <pivotField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s>
  <rowFields count="1">
    <field x="2"/>
  </rowFields>
  <row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2"/>
    </i>
    <i>
      <x v="33"/>
    </i>
    <i>
      <x v="34"/>
    </i>
    <i>
      <x v="36"/>
    </i>
  </rowItems>
  <colFields count="1">
    <field x="-2"/>
  </colFields>
  <colItems count="3">
    <i>
      <x/>
    </i>
    <i i="1">
      <x v="1"/>
    </i>
    <i i="2">
      <x v="2"/>
    </i>
  </colItems>
  <pageFields count="2">
    <pageField fld="1" item="10" hier="-1"/>
    <pageField fld="4" item="6" hier="-1"/>
  </pageFields>
  <dataFields count="3">
    <dataField name="Sum of TOTAL REVENUES " fld="7" baseField="0" baseItem="0"/>
    <dataField name="Sum of  SALARY  / COSTS " fld="9" baseField="0" baseItem="0"/>
    <dataField name="Sum of % OPERATING COST " fld="22" baseField="0" baseItem="0"/>
  </dataFields>
  <formats count="1">
    <format dxfId="8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39C64C3-2EE2-4AA6-8D17-14ECF5D93B66}" name="PivotTable1" cacheId="5" applyNumberFormats="0" applyBorderFormats="0" applyFontFormats="0" applyPatternFormats="0" applyAlignmentFormats="0" applyWidthHeightFormats="1" dataCaption="Values" updatedVersion="8" minRefreshableVersion="3" useAutoFormatting="1" rowGrandTotals="0" itemPrintTitles="1" createdVersion="7" indent="0" outline="1" outlineData="1" multipleFieldFilters="0">
  <location ref="C6:F19" firstHeaderRow="0" firstDataRow="1" firstDataCol="1" rowPageCount="1" colPageCount="1"/>
  <pivotFields count="25">
    <pivotField showAll="0"/>
    <pivotField axis="axisRow" showAll="0">
      <items count="14">
        <item x="1"/>
        <item x="2"/>
        <item x="3"/>
        <item x="0"/>
        <item x="4"/>
        <item x="5"/>
        <item x="6"/>
        <item x="7"/>
        <item x="8"/>
        <item x="9"/>
        <item x="10"/>
        <item x="11"/>
        <item x="12"/>
        <item t="default"/>
      </items>
    </pivotField>
    <pivotField showAll="0"/>
    <pivotField showAll="0"/>
    <pivotField axis="axisPage" showAll="0">
      <items count="8">
        <item x="0"/>
        <item m="1" x="6"/>
        <item x="4"/>
        <item x="2"/>
        <item x="1"/>
        <item x="3"/>
        <item x="5"/>
        <item t="default"/>
      </items>
    </pivotField>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
  </rowFields>
  <rowItems count="13">
    <i>
      <x/>
    </i>
    <i>
      <x v="1"/>
    </i>
    <i>
      <x v="2"/>
    </i>
    <i>
      <x v="3"/>
    </i>
    <i>
      <x v="4"/>
    </i>
    <i>
      <x v="5"/>
    </i>
    <i>
      <x v="6"/>
    </i>
    <i>
      <x v="7"/>
    </i>
    <i>
      <x v="8"/>
    </i>
    <i>
      <x v="9"/>
    </i>
    <i>
      <x v="10"/>
    </i>
    <i>
      <x v="11"/>
    </i>
    <i>
      <x v="12"/>
    </i>
  </rowItems>
  <colFields count="1">
    <field x="-2"/>
  </colFields>
  <colItems count="3">
    <i>
      <x/>
    </i>
    <i i="1">
      <x v="1"/>
    </i>
    <i i="2">
      <x v="2"/>
    </i>
  </colItems>
  <pageFields count="1">
    <pageField fld="4" item="6" hier="-1"/>
  </pageFields>
  <dataFields count="3">
    <dataField name=" CASH " fld="5" baseField="0" baseItem="0"/>
    <dataField name=" CREDIT " fld="6" baseField="0" baseItem="0"/>
    <dataField name=" TOTAL REVENUES "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D17619F-A4FA-490B-8A8C-3B1DA0D21D3F}" name="PivotTable19" cacheId="5"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chartFormat="16">
  <location ref="C530:D543" firstHeaderRow="1" firstDataRow="1" firstDataCol="1"/>
  <pivotFields count="25">
    <pivotField showAll="0"/>
    <pivotField axis="axisRow" showAll="0">
      <items count="14">
        <item x="1"/>
        <item x="2"/>
        <item x="3"/>
        <item x="0"/>
        <item x="4"/>
        <item x="5"/>
        <item x="6"/>
        <item x="7"/>
        <item x="8"/>
        <item x="9"/>
        <item x="10"/>
        <item x="11"/>
        <item x="12"/>
        <item t="default"/>
      </items>
    </pivotField>
    <pivotField multipleItemSelectionAllowed="1" showAll="0"/>
    <pivotField multipleItemSelectionAllowe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
  </rowFields>
  <rowItems count="13">
    <i>
      <x/>
    </i>
    <i>
      <x v="1"/>
    </i>
    <i>
      <x v="2"/>
    </i>
    <i>
      <x v="3"/>
    </i>
    <i>
      <x v="4"/>
    </i>
    <i>
      <x v="5"/>
    </i>
    <i>
      <x v="6"/>
    </i>
    <i>
      <x v="7"/>
    </i>
    <i>
      <x v="8"/>
    </i>
    <i>
      <x v="9"/>
    </i>
    <i>
      <x v="10"/>
    </i>
    <i>
      <x v="11"/>
    </i>
    <i>
      <x v="12"/>
    </i>
  </rowItems>
  <colItems count="1">
    <i/>
  </colItems>
  <dataFields count="1">
    <dataField name="Sum of OVERALL BED OCCUPANCY " fld="18" baseField="0" baseItem="0" numFmtId="9"/>
  </dataFields>
  <formats count="1">
    <format dxfId="8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1AB0649-C0F2-47CC-A014-4A777BA6C106}" name="PivotTable14" cacheId="5"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chartFormat="22">
  <location ref="C411:D446" firstHeaderRow="1" firstDataRow="1" firstDataCol="1" rowPageCount="2" colPageCount="1"/>
  <pivotFields count="25">
    <pivotField showAll="0"/>
    <pivotField axis="axisPage" showAll="0">
      <items count="14">
        <item x="1"/>
        <item x="2"/>
        <item x="3"/>
        <item x="0"/>
        <item x="4"/>
        <item x="5"/>
        <item x="6"/>
        <item x="7"/>
        <item x="8"/>
        <item x="9"/>
        <item x="10"/>
        <item x="11"/>
        <item x="12"/>
        <item t="default"/>
      </items>
    </pivotField>
    <pivotField axis="axisRow" multipleItemSelectionAllowed="1" showAll="0" sortType="descending">
      <items count="39">
        <item x="30"/>
        <item x="1"/>
        <item x="2"/>
        <item x="27"/>
        <item x="10"/>
        <item x="33"/>
        <item x="7"/>
        <item x="8"/>
        <item x="0"/>
        <item x="29"/>
        <item x="26"/>
        <item x="4"/>
        <item x="32"/>
        <item x="15"/>
        <item x="6"/>
        <item x="9"/>
        <item x="3"/>
        <item x="28"/>
        <item x="21"/>
        <item x="12"/>
        <item x="11"/>
        <item x="17"/>
        <item x="31"/>
        <item x="20"/>
        <item x="19"/>
        <item x="18"/>
        <item x="16"/>
        <item x="34"/>
        <item x="13"/>
        <item x="5"/>
        <item x="23"/>
        <item x="25"/>
        <item x="24"/>
        <item x="14"/>
        <item x="22"/>
        <item x="35"/>
        <item x="36"/>
        <item x="37"/>
        <item t="default"/>
      </items>
      <autoSortScope>
        <pivotArea dataOnly="0" outline="0" fieldPosition="0">
          <references count="1">
            <reference field="4294967294" count="1" selected="0">
              <x v="0"/>
            </reference>
          </references>
        </pivotArea>
      </autoSortScope>
    </pivotField>
    <pivotField multipleItemSelectionAllowed="1" showAll="0"/>
    <pivotField axis="axisPage" showAll="0">
      <items count="8">
        <item x="0"/>
        <item m="1" x="6"/>
        <item x="4"/>
        <item x="2"/>
        <item x="1"/>
        <item x="3"/>
        <item x="5"/>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2"/>
  </rowFields>
  <rowItems count="35">
    <i>
      <x v="1"/>
    </i>
    <i>
      <x v="7"/>
    </i>
    <i>
      <x v="14"/>
    </i>
    <i>
      <x v="4"/>
    </i>
    <i>
      <x v="29"/>
    </i>
    <i>
      <x v="18"/>
    </i>
    <i>
      <x v="9"/>
    </i>
    <i>
      <x v="22"/>
    </i>
    <i>
      <x v="8"/>
    </i>
    <i>
      <x v="2"/>
    </i>
    <i>
      <x v="28"/>
    </i>
    <i>
      <x v="15"/>
    </i>
    <i>
      <x v="16"/>
    </i>
    <i>
      <x v="25"/>
    </i>
    <i>
      <x v="23"/>
    </i>
    <i>
      <x v="24"/>
    </i>
    <i>
      <x/>
    </i>
    <i>
      <x v="12"/>
    </i>
    <i>
      <x v="32"/>
    </i>
    <i>
      <x v="6"/>
    </i>
    <i>
      <x v="33"/>
    </i>
    <i>
      <x v="19"/>
    </i>
    <i>
      <x v="5"/>
    </i>
    <i>
      <x v="11"/>
    </i>
    <i>
      <x v="30"/>
    </i>
    <i>
      <x v="21"/>
    </i>
    <i>
      <x v="26"/>
    </i>
    <i>
      <x v="17"/>
    </i>
    <i>
      <x v="34"/>
    </i>
    <i>
      <x v="27"/>
    </i>
    <i>
      <x v="13"/>
    </i>
    <i>
      <x v="10"/>
    </i>
    <i>
      <x v="20"/>
    </i>
    <i>
      <x v="36"/>
    </i>
    <i>
      <x v="3"/>
    </i>
  </rowItems>
  <colItems count="1">
    <i/>
  </colItems>
  <pageFields count="2">
    <pageField fld="4" item="6" hier="-1"/>
    <pageField fld="1" item="10" hier="-1"/>
  </pageFields>
  <dataFields count="1">
    <dataField name="Sum of TOTAL REVENUES " fld="7" baseField="0" baseItem="0"/>
  </dataFields>
  <formats count="1">
    <format dxfId="84">
      <pivotArea outline="0" collapsedLevelsAreSubtotals="1" fieldPosition="0"/>
    </format>
  </formats>
  <chartFormats count="3">
    <chartFormat chart="14" format="1"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E0C2F92-6ECE-44A4-9E08-785C24A3E093}" name="PivotTable7" cacheId="5"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chartFormat="6">
  <location ref="X100" firstHeaderRow="1" firstDataRow="1" firstDataCol="1" rowPageCount="2" colPageCount="1"/>
  <pivotFields count="25">
    <pivotField showAll="0"/>
    <pivotField showAll="0"/>
    <pivotField axis="axisPage" multipleItemSelectionAllowed="1" showAll="0">
      <items count="39">
        <item h="1" x="30"/>
        <item h="1" x="1"/>
        <item h="1" x="2"/>
        <item h="1" x="27"/>
        <item h="1" x="10"/>
        <item h="1" x="33"/>
        <item h="1" x="7"/>
        <item h="1" x="8"/>
        <item h="1" x="0"/>
        <item h="1" x="29"/>
        <item h="1" x="26"/>
        <item h="1" x="4"/>
        <item h="1" x="32"/>
        <item h="1" x="15"/>
        <item h="1" x="6"/>
        <item h="1" x="9"/>
        <item h="1" x="3"/>
        <item h="1" x="28"/>
        <item x="21"/>
        <item h="1" x="12"/>
        <item h="1" x="11"/>
        <item h="1" x="17"/>
        <item h="1" x="31"/>
        <item h="1" x="20"/>
        <item h="1" x="19"/>
        <item h="1" x="18"/>
        <item h="1" x="16"/>
        <item h="1" x="34"/>
        <item h="1" x="13"/>
        <item h="1" x="5"/>
        <item h="1" x="23"/>
        <item h="1" x="25"/>
        <item h="1" x="24"/>
        <item h="1" x="14"/>
        <item h="1" x="22"/>
        <item h="1" x="35"/>
        <item h="1" x="36"/>
        <item h="1" x="37"/>
        <item t="default"/>
      </items>
    </pivotField>
    <pivotField axis="axisRow" multipleItemSelectionAllowed="1" showAll="0">
      <items count="194">
        <item h="1" x="85"/>
        <item h="1" x="108"/>
        <item h="1" x="42"/>
        <item h="1" x="107"/>
        <item h="1" x="127"/>
        <item h="1" x="26"/>
        <item h="1" x="9"/>
        <item h="1" x="23"/>
        <item h="1" x="53"/>
        <item h="1" x="25"/>
        <item h="1" x="64"/>
        <item h="1" x="13"/>
        <item h="1" x="40"/>
        <item h="1" x="83"/>
        <item h="1" x="14"/>
        <item h="1" x="123"/>
        <item h="1" x="80"/>
        <item h="1" x="106"/>
        <item h="1" x="81"/>
        <item h="1" x="126"/>
        <item h="1" x="4"/>
        <item h="1" x="131"/>
        <item h="1" x="69"/>
        <item h="1" x="32"/>
        <item h="1" x="82"/>
        <item h="1" x="73"/>
        <item h="1" x="57"/>
        <item h="1" x="1"/>
        <item h="1" x="47"/>
        <item h="1" x="52"/>
        <item h="1" x="18"/>
        <item h="1" x="41"/>
        <item h="1" x="67"/>
        <item h="1" x="118"/>
        <item h="1" x="34"/>
        <item h="1" x="78"/>
        <item h="1" x="124"/>
        <item h="1" x="74"/>
        <item h="1" x="51"/>
        <item h="1" x="10"/>
        <item h="1" x="58"/>
        <item h="1" x="49"/>
        <item h="1" x="128"/>
        <item h="1" x="56"/>
        <item h="1" x="116"/>
        <item h="1" x="38"/>
        <item h="1" x="93"/>
        <item h="1" x="11"/>
        <item h="1" x="92"/>
        <item h="1" x="125"/>
        <item h="1" x="71"/>
        <item h="1" x="44"/>
        <item h="1" x="66"/>
        <item h="1" x="132"/>
        <item h="1" x="17"/>
        <item h="1" x="30"/>
        <item x="100"/>
        <item h="1" x="21"/>
        <item h="1" x="111"/>
        <item h="1" x="117"/>
        <item h="1" x="46"/>
        <item h="1" x="36"/>
        <item h="1" x="109"/>
        <item h="1" x="20"/>
        <item h="1" x="113"/>
        <item h="1" x="114"/>
        <item h="1" x="12"/>
        <item h="1" x="0"/>
        <item h="1" x="28"/>
        <item h="1" x="29"/>
        <item h="1" x="16"/>
        <item h="1" x="101"/>
        <item h="1" x="3"/>
        <item h="1" x="102"/>
        <item h="1" x="2"/>
        <item h="1" x="19"/>
        <item h="1" x="60"/>
        <item h="1" x="22"/>
        <item h="1" x="94"/>
        <item h="1" x="45"/>
        <item h="1" x="110"/>
        <item h="1" x="84"/>
        <item h="1" x="122"/>
        <item h="1" x="129"/>
        <item h="1" x="43"/>
        <item h="1" x="97"/>
        <item h="1" x="39"/>
        <item h="1" x="115"/>
        <item h="1" x="79"/>
        <item h="1" x="77"/>
        <item h="1" x="35"/>
        <item h="1" x="37"/>
        <item h="1" x="95"/>
        <item h="1" x="63"/>
        <item h="1" x="48"/>
        <item h="1" x="68"/>
        <item h="1" x="99"/>
        <item h="1" x="119"/>
        <item h="1" x="96"/>
        <item h="1" x="65"/>
        <item h="1" x="75"/>
        <item h="1" x="27"/>
        <item h="1" x="121"/>
        <item h="1" x="130"/>
        <item h="1" x="5"/>
        <item h="1" x="72"/>
        <item h="1" x="61"/>
        <item h="1" x="54"/>
        <item h="1" x="8"/>
        <item h="1" x="62"/>
        <item h="1" x="70"/>
        <item h="1" x="103"/>
        <item h="1" x="112"/>
        <item h="1" x="76"/>
        <item h="1" x="55"/>
        <item h="1" x="86"/>
        <item h="1" x="15"/>
        <item h="1" x="6"/>
        <item h="1" x="33"/>
        <item h="1" x="59"/>
        <item h="1" x="105"/>
        <item h="1" x="50"/>
        <item h="1" x="104"/>
        <item h="1" x="31"/>
        <item h="1" x="7"/>
        <item h="1" x="89"/>
        <item h="1" x="24"/>
        <item h="1" x="98"/>
        <item h="1" x="87"/>
        <item h="1" x="120"/>
        <item h="1" x="90"/>
        <item h="1" x="88"/>
        <item h="1" x="91"/>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t="default"/>
      </items>
    </pivotField>
    <pivotField axis="axisPage" showAll="0">
      <items count="8">
        <item x="0"/>
        <item m="1" x="6"/>
        <item x="4"/>
        <item x="2"/>
        <item x="1"/>
        <item x="3"/>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colItems count="1">
    <i/>
  </colItems>
  <pageFields count="2">
    <pageField fld="4" item="6" hier="-1"/>
    <pageField fld="2" hier="-1"/>
  </pageFields>
  <formats count="1">
    <format dxfId="8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D23D2D4-58A0-49A5-9BAF-AE5D7DA794D6}" name="PivotTable2" cacheId="5"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chartFormat="6">
  <location ref="D983:Q991" firstHeaderRow="1" firstDataRow="2" firstDataCol="1" rowPageCount="2" colPageCount="1"/>
  <pivotFields count="25">
    <pivotField showAll="0"/>
    <pivotField axis="axisCol" showAll="0">
      <items count="14">
        <item x="1"/>
        <item x="2"/>
        <item x="3"/>
        <item x="0"/>
        <item x="4"/>
        <item x="5"/>
        <item x="6"/>
        <item x="7"/>
        <item x="8"/>
        <item x="9"/>
        <item x="10"/>
        <item x="11"/>
        <item x="12"/>
        <item t="default"/>
      </items>
    </pivotField>
    <pivotField axis="axisPage" multipleItemSelectionAllowed="1" showAll="0">
      <items count="39">
        <item h="1" x="30"/>
        <item h="1" x="1"/>
        <item h="1" x="2"/>
        <item h="1" x="27"/>
        <item h="1" x="10"/>
        <item h="1" x="33"/>
        <item h="1" x="7"/>
        <item h="1" x="8"/>
        <item h="1" x="0"/>
        <item h="1" x="29"/>
        <item h="1" x="26"/>
        <item h="1" x="4"/>
        <item h="1" x="32"/>
        <item h="1" x="15"/>
        <item h="1" x="6"/>
        <item h="1" x="9"/>
        <item h="1" x="3"/>
        <item h="1" x="28"/>
        <item x="21"/>
        <item h="1" x="12"/>
        <item h="1" x="11"/>
        <item h="1" x="17"/>
        <item h="1" x="31"/>
        <item h="1" x="20"/>
        <item h="1" x="19"/>
        <item h="1" x="18"/>
        <item h="1" x="16"/>
        <item h="1" x="34"/>
        <item h="1" x="13"/>
        <item h="1" x="5"/>
        <item h="1" x="23"/>
        <item h="1" x="25"/>
        <item h="1" x="24"/>
        <item h="1" x="14"/>
        <item h="1" x="22"/>
        <item h="1" x="35"/>
        <item h="1" x="36"/>
        <item h="1" x="37"/>
        <item t="default"/>
      </items>
    </pivotField>
    <pivotField axis="axisRow" multipleItemSelectionAllowed="1" showAll="0">
      <items count="194">
        <item x="85"/>
        <item x="108"/>
        <item x="42"/>
        <item x="107"/>
        <item x="127"/>
        <item x="26"/>
        <item x="9"/>
        <item x="23"/>
        <item x="53"/>
        <item x="25"/>
        <item x="64"/>
        <item x="13"/>
        <item x="40"/>
        <item x="83"/>
        <item x="14"/>
        <item x="123"/>
        <item x="80"/>
        <item x="106"/>
        <item x="81"/>
        <item x="126"/>
        <item x="4"/>
        <item x="131"/>
        <item x="69"/>
        <item x="32"/>
        <item x="82"/>
        <item x="73"/>
        <item x="57"/>
        <item x="1"/>
        <item x="47"/>
        <item x="52"/>
        <item x="18"/>
        <item x="41"/>
        <item x="67"/>
        <item x="118"/>
        <item x="34"/>
        <item x="78"/>
        <item x="124"/>
        <item x="74"/>
        <item x="51"/>
        <item x="10"/>
        <item x="58"/>
        <item x="49"/>
        <item x="128"/>
        <item x="56"/>
        <item x="116"/>
        <item x="38"/>
        <item x="93"/>
        <item x="11"/>
        <item x="92"/>
        <item x="125"/>
        <item x="71"/>
        <item x="44"/>
        <item x="66"/>
        <item x="132"/>
        <item x="17"/>
        <item x="30"/>
        <item x="100"/>
        <item x="21"/>
        <item x="111"/>
        <item x="117"/>
        <item x="46"/>
        <item x="36"/>
        <item x="109"/>
        <item x="20"/>
        <item x="113"/>
        <item x="114"/>
        <item x="12"/>
        <item x="0"/>
        <item x="28"/>
        <item x="29"/>
        <item x="16"/>
        <item x="101"/>
        <item x="3"/>
        <item x="102"/>
        <item x="2"/>
        <item x="19"/>
        <item x="60"/>
        <item x="22"/>
        <item x="94"/>
        <item x="45"/>
        <item x="110"/>
        <item x="84"/>
        <item x="122"/>
        <item x="129"/>
        <item x="43"/>
        <item x="97"/>
        <item x="39"/>
        <item x="115"/>
        <item x="79"/>
        <item x="77"/>
        <item x="35"/>
        <item x="37"/>
        <item x="95"/>
        <item x="63"/>
        <item x="48"/>
        <item x="68"/>
        <item x="99"/>
        <item x="119"/>
        <item x="96"/>
        <item x="65"/>
        <item x="75"/>
        <item x="27"/>
        <item x="121"/>
        <item x="130"/>
        <item x="5"/>
        <item x="72"/>
        <item x="61"/>
        <item x="54"/>
        <item x="8"/>
        <item x="62"/>
        <item x="70"/>
        <item x="103"/>
        <item x="112"/>
        <item x="76"/>
        <item x="55"/>
        <item x="86"/>
        <item x="15"/>
        <item x="6"/>
        <item x="33"/>
        <item x="59"/>
        <item x="105"/>
        <item x="50"/>
        <item x="104"/>
        <item x="31"/>
        <item x="7"/>
        <item x="89"/>
        <item x="24"/>
        <item x="98"/>
        <item x="87"/>
        <item x="120"/>
        <item x="90"/>
        <item x="88"/>
        <item x="91"/>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t="default"/>
      </items>
    </pivotField>
    <pivotField axis="axisPage" showAll="0">
      <items count="8">
        <item x="0"/>
        <item m="1" x="6"/>
        <item x="4"/>
        <item x="2"/>
        <item x="1"/>
        <item x="3"/>
        <item x="5"/>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7">
    <i>
      <x v="22"/>
    </i>
    <i>
      <x v="25"/>
    </i>
    <i>
      <x v="50"/>
    </i>
    <i>
      <x v="105"/>
    </i>
    <i>
      <x v="110"/>
    </i>
    <i>
      <x v="137"/>
    </i>
    <i>
      <x v="142"/>
    </i>
  </rowItems>
  <colFields count="1">
    <field x="1"/>
  </colFields>
  <colItems count="13">
    <i>
      <x/>
    </i>
    <i>
      <x v="1"/>
    </i>
    <i>
      <x v="2"/>
    </i>
    <i>
      <x v="3"/>
    </i>
    <i>
      <x v="4"/>
    </i>
    <i>
      <x v="5"/>
    </i>
    <i>
      <x v="6"/>
    </i>
    <i>
      <x v="7"/>
    </i>
    <i>
      <x v="8"/>
    </i>
    <i>
      <x v="9"/>
    </i>
    <i>
      <x v="10"/>
    </i>
    <i>
      <x v="11"/>
    </i>
    <i>
      <x v="12"/>
    </i>
  </colItems>
  <pageFields count="2">
    <pageField fld="4" item="6" hier="-1"/>
    <pageField fld="2" hier="-1"/>
  </pageFields>
  <dataFields count="1">
    <dataField name="Sum of CREDIT " fld="6" baseField="0" baseItem="0"/>
  </dataFields>
  <formats count="1">
    <format dxfId="8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4572083-339F-41F3-A109-F13207167BBC}" name="PivotTable18" cacheId="5"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chartFormat="21">
  <location ref="C519:D520" firstHeaderRow="1" firstDataRow="1" firstDataCol="1" rowPageCount="1" colPageCount="1"/>
  <pivotFields count="25">
    <pivotField showAll="0"/>
    <pivotField axis="axisPage" showAll="0">
      <items count="14">
        <item x="1"/>
        <item x="2"/>
        <item x="3"/>
        <item x="0"/>
        <item x="4"/>
        <item x="5"/>
        <item x="6"/>
        <item x="7"/>
        <item x="8"/>
        <item x="9"/>
        <item x="10"/>
        <item x="11"/>
        <item x="12"/>
        <item t="default"/>
      </items>
    </pivotField>
    <pivotField multipleItemSelectionAllowed="1" showAll="0"/>
    <pivotField multipleItemSelectionAllowed="1" showAll="0"/>
    <pivotField showAll="0"/>
    <pivotField showAll="0"/>
    <pivotField showAll="0"/>
    <pivotField showAll="0"/>
    <pivotField showAll="0"/>
    <pivotField showAll="0"/>
    <pivotField showAll="0"/>
    <pivotField showAll="0"/>
    <pivotField axis="axisRow" showAll="0" sortType="descending">
      <items count="9">
        <item x="2"/>
        <item x="4"/>
        <item x="1"/>
        <item x="5"/>
        <item x="7"/>
        <item x="3"/>
        <item x="6"/>
        <item n="   " x="0"/>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2"/>
  </rowFields>
  <rowItems count="1">
    <i>
      <x v="7"/>
    </i>
  </rowItems>
  <colItems count="1">
    <i/>
  </colItems>
  <pageFields count="1">
    <pageField fld="1" item="10" hier="-1"/>
  </pageFields>
  <dataFields count="1">
    <dataField name="Sum of AVERAGE LOS " fld="15" baseField="0" baseItem="0"/>
  </dataFields>
  <formats count="1">
    <format dxfId="87">
      <pivotArea outline="0" collapsedLevelsAreSubtotals="1" fieldPosition="0"/>
    </format>
  </formats>
  <chartFormats count="1">
    <chartFormat chart="1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C46B49E-0F52-4660-81C0-99B27D687B6C}" name="PivotTable24" cacheId="5"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chartFormat="6">
  <location ref="D707:E708" firstHeaderRow="1" firstDataRow="2" firstDataCol="1" rowPageCount="2" colPageCount="1"/>
  <pivotFields count="25">
    <pivotField showAll="0"/>
    <pivotField axis="axisCol" showAll="0">
      <items count="14">
        <item h="1" x="1"/>
        <item h="1" x="2"/>
        <item h="1" x="3"/>
        <item h="1" x="0"/>
        <item h="1" x="4"/>
        <item h="1" x="5"/>
        <item h="1" x="6"/>
        <item h="1" x="7"/>
        <item h="1" x="8"/>
        <item h="1" x="9"/>
        <item x="10"/>
        <item h="1" x="11"/>
        <item h="1" x="12"/>
        <item t="default"/>
      </items>
    </pivotField>
    <pivotField axis="axisPage" multipleItemSelectionAllowed="1" showAll="0">
      <items count="39">
        <item h="1" x="30"/>
        <item h="1" x="1"/>
        <item h="1" x="2"/>
        <item h="1" x="27"/>
        <item h="1" x="10"/>
        <item h="1" x="33"/>
        <item h="1" x="7"/>
        <item h="1" x="8"/>
        <item h="1" x="0"/>
        <item h="1" x="29"/>
        <item h="1" x="26"/>
        <item h="1" x="4"/>
        <item h="1" x="32"/>
        <item h="1" x="15"/>
        <item h="1" x="6"/>
        <item h="1" x="9"/>
        <item h="1" x="3"/>
        <item h="1" x="28"/>
        <item x="21"/>
        <item h="1" x="12"/>
        <item h="1" x="11"/>
        <item h="1" x="17"/>
        <item h="1" x="31"/>
        <item h="1" x="20"/>
        <item h="1" x="19"/>
        <item h="1" x="18"/>
        <item h="1" x="16"/>
        <item h="1" x="34"/>
        <item h="1" x="13"/>
        <item h="1" x="5"/>
        <item h="1" x="23"/>
        <item h="1" x="25"/>
        <item h="1" x="24"/>
        <item h="1" x="14"/>
        <item h="1" x="22"/>
        <item h="1" x="35"/>
        <item h="1" x="36"/>
        <item h="1" x="37"/>
        <item t="default"/>
      </items>
    </pivotField>
    <pivotField axis="axisRow" multipleItemSelectionAllowed="1" showAll="0">
      <items count="194">
        <item h="1" x="85"/>
        <item h="1" x="108"/>
        <item h="1" x="42"/>
        <item h="1" x="107"/>
        <item h="1" x="127"/>
        <item h="1" x="26"/>
        <item h="1" x="9"/>
        <item h="1" x="23"/>
        <item h="1" x="53"/>
        <item h="1" x="25"/>
        <item h="1" x="64"/>
        <item h="1" x="13"/>
        <item h="1" x="40"/>
        <item h="1" x="83"/>
        <item h="1" x="14"/>
        <item h="1" x="123"/>
        <item h="1" x="80"/>
        <item h="1" x="106"/>
        <item h="1" x="81"/>
        <item h="1" x="126"/>
        <item h="1" x="4"/>
        <item h="1" x="131"/>
        <item h="1" x="69"/>
        <item h="1" x="32"/>
        <item h="1" x="82"/>
        <item h="1" x="73"/>
        <item h="1" x="57"/>
        <item h="1" x="1"/>
        <item h="1" x="47"/>
        <item h="1" x="52"/>
        <item h="1" x="18"/>
        <item h="1" x="41"/>
        <item h="1" x="67"/>
        <item h="1" x="118"/>
        <item h="1" x="34"/>
        <item h="1" x="78"/>
        <item h="1" x="124"/>
        <item h="1" x="74"/>
        <item h="1" x="51"/>
        <item h="1" x="10"/>
        <item h="1" x="58"/>
        <item h="1" x="49"/>
        <item h="1" x="128"/>
        <item h="1" x="56"/>
        <item h="1" x="116"/>
        <item h="1" x="38"/>
        <item h="1" x="93"/>
        <item h="1" x="11"/>
        <item h="1" x="92"/>
        <item h="1" x="125"/>
        <item h="1" x="71"/>
        <item h="1" x="44"/>
        <item h="1" x="66"/>
        <item h="1" x="132"/>
        <item h="1" x="17"/>
        <item h="1" x="30"/>
        <item x="100"/>
        <item h="1" x="21"/>
        <item h="1" x="111"/>
        <item h="1" x="117"/>
        <item h="1" x="46"/>
        <item h="1" x="36"/>
        <item h="1" x="109"/>
        <item h="1" x="20"/>
        <item h="1" x="113"/>
        <item h="1" x="114"/>
        <item h="1" x="12"/>
        <item h="1" x="0"/>
        <item h="1" x="28"/>
        <item h="1" x="29"/>
        <item h="1" x="16"/>
        <item h="1" x="101"/>
        <item h="1" x="3"/>
        <item h="1" x="102"/>
        <item h="1" x="2"/>
        <item h="1" x="19"/>
        <item h="1" x="60"/>
        <item h="1" x="22"/>
        <item h="1" x="94"/>
        <item h="1" x="45"/>
        <item h="1" x="110"/>
        <item h="1" x="84"/>
        <item h="1" x="122"/>
        <item h="1" x="129"/>
        <item h="1" x="43"/>
        <item h="1" x="97"/>
        <item h="1" x="39"/>
        <item h="1" x="115"/>
        <item h="1" x="79"/>
        <item h="1" x="77"/>
        <item h="1" x="35"/>
        <item h="1" x="37"/>
        <item h="1" x="95"/>
        <item h="1" x="63"/>
        <item h="1" x="48"/>
        <item h="1" x="68"/>
        <item h="1" x="99"/>
        <item h="1" x="119"/>
        <item h="1" x="96"/>
        <item h="1" x="65"/>
        <item h="1" x="75"/>
        <item h="1" x="27"/>
        <item h="1" x="121"/>
        <item h="1" x="130"/>
        <item h="1" x="5"/>
        <item h="1" x="72"/>
        <item h="1" x="61"/>
        <item h="1" x="54"/>
        <item h="1" x="8"/>
        <item h="1" x="62"/>
        <item h="1" x="70"/>
        <item h="1" x="103"/>
        <item h="1" x="112"/>
        <item h="1" x="76"/>
        <item h="1" x="55"/>
        <item h="1" x="86"/>
        <item h="1" x="15"/>
        <item h="1" x="6"/>
        <item h="1" x="33"/>
        <item h="1" x="59"/>
        <item h="1" x="105"/>
        <item h="1" x="50"/>
        <item h="1" x="104"/>
        <item h="1" x="31"/>
        <item h="1" x="7"/>
        <item h="1" x="89"/>
        <item h="1" x="24"/>
        <item h="1" x="98"/>
        <item h="1" x="87"/>
        <item h="1" x="120"/>
        <item h="1" x="90"/>
        <item h="1" x="88"/>
        <item h="1" x="91"/>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t="default"/>
      </items>
    </pivotField>
    <pivotField axis="axisPage" showAll="0">
      <items count="8">
        <item x="0"/>
        <item m="1" x="6"/>
        <item x="4"/>
        <item x="2"/>
        <item x="1"/>
        <item x="3"/>
        <item x="5"/>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colFields count="1">
    <field x="1"/>
  </colFields>
  <pageFields count="2">
    <pageField fld="4" item="4" hier="-1"/>
    <pageField fld="2" hier="-1"/>
  </pageFields>
  <dataFields count="1">
    <dataField name="Sum of PATIENTS " fld="8" baseField="0" baseItem="0" numFmtId="165"/>
  </dataFields>
  <formats count="1">
    <format dxfId="8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4CB92BFD-BF9A-4A22-9852-428CAFCBA090}" name="PivotTable22" cacheId="5"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chartFormat="6">
  <location ref="D678:E679" firstHeaderRow="1" firstDataRow="2" firstDataCol="1" rowPageCount="2" colPageCount="1"/>
  <pivotFields count="25">
    <pivotField showAll="0"/>
    <pivotField axis="axisCol" showAll="0">
      <items count="14">
        <item h="1" x="1"/>
        <item h="1" x="2"/>
        <item h="1" x="3"/>
        <item h="1" x="0"/>
        <item h="1" x="4"/>
        <item h="1" x="5"/>
        <item h="1" x="6"/>
        <item h="1" x="7"/>
        <item h="1" x="8"/>
        <item h="1" x="9"/>
        <item x="10"/>
        <item h="1" x="11"/>
        <item h="1" x="12"/>
        <item t="default"/>
      </items>
    </pivotField>
    <pivotField axis="axisPage" multipleItemSelectionAllowed="1" showAll="0">
      <items count="39">
        <item h="1" x="30"/>
        <item h="1" x="1"/>
        <item h="1" x="2"/>
        <item h="1" x="27"/>
        <item h="1" x="10"/>
        <item h="1" x="33"/>
        <item h="1" x="7"/>
        <item h="1" x="8"/>
        <item h="1" x="0"/>
        <item h="1" x="29"/>
        <item h="1" x="26"/>
        <item h="1" x="4"/>
        <item h="1" x="32"/>
        <item h="1" x="15"/>
        <item h="1" x="6"/>
        <item h="1" x="9"/>
        <item h="1" x="3"/>
        <item h="1" x="28"/>
        <item x="21"/>
        <item h="1" x="12"/>
        <item h="1" x="11"/>
        <item h="1" x="17"/>
        <item h="1" x="31"/>
        <item h="1" x="20"/>
        <item h="1" x="19"/>
        <item h="1" x="18"/>
        <item h="1" x="16"/>
        <item h="1" x="34"/>
        <item h="1" x="13"/>
        <item h="1" x="5"/>
        <item h="1" x="23"/>
        <item h="1" x="25"/>
        <item h="1" x="24"/>
        <item h="1" x="14"/>
        <item h="1" x="22"/>
        <item h="1" x="35"/>
        <item h="1" x="36"/>
        <item h="1" x="37"/>
        <item t="default"/>
      </items>
    </pivotField>
    <pivotField axis="axisRow" multipleItemSelectionAllowed="1" showAll="0">
      <items count="194">
        <item h="1" x="85"/>
        <item h="1" x="108"/>
        <item h="1" x="42"/>
        <item h="1" x="107"/>
        <item h="1" x="127"/>
        <item h="1" x="26"/>
        <item h="1" x="9"/>
        <item h="1" x="23"/>
        <item h="1" x="53"/>
        <item h="1" x="25"/>
        <item h="1" x="64"/>
        <item h="1" x="13"/>
        <item h="1" x="40"/>
        <item h="1" x="83"/>
        <item h="1" x="14"/>
        <item h="1" x="123"/>
        <item h="1" x="80"/>
        <item h="1" x="106"/>
        <item h="1" x="81"/>
        <item h="1" x="126"/>
        <item h="1" x="4"/>
        <item h="1" x="131"/>
        <item h="1" x="69"/>
        <item h="1" x="32"/>
        <item h="1" x="82"/>
        <item h="1" x="73"/>
        <item h="1" x="57"/>
        <item h="1" x="1"/>
        <item h="1" x="47"/>
        <item h="1" x="52"/>
        <item h="1" x="18"/>
        <item h="1" x="41"/>
        <item h="1" x="67"/>
        <item h="1" x="118"/>
        <item h="1" x="34"/>
        <item h="1" x="78"/>
        <item h="1" x="124"/>
        <item h="1" x="74"/>
        <item h="1" x="51"/>
        <item h="1" x="10"/>
        <item h="1" x="58"/>
        <item h="1" x="49"/>
        <item h="1" x="128"/>
        <item h="1" x="56"/>
        <item h="1" x="116"/>
        <item h="1" x="38"/>
        <item h="1" x="93"/>
        <item h="1" x="11"/>
        <item h="1" x="92"/>
        <item h="1" x="125"/>
        <item h="1" x="71"/>
        <item h="1" x="44"/>
        <item h="1" x="66"/>
        <item h="1" x="132"/>
        <item h="1" x="17"/>
        <item h="1" x="30"/>
        <item x="100"/>
        <item h="1" x="21"/>
        <item h="1" x="111"/>
        <item h="1" x="117"/>
        <item h="1" x="46"/>
        <item h="1" x="36"/>
        <item h="1" x="109"/>
        <item h="1" x="20"/>
        <item h="1" x="113"/>
        <item h="1" x="114"/>
        <item h="1" x="12"/>
        <item h="1" x="0"/>
        <item h="1" x="28"/>
        <item h="1" x="29"/>
        <item h="1" x="16"/>
        <item h="1" x="101"/>
        <item h="1" x="3"/>
        <item h="1" x="102"/>
        <item h="1" x="2"/>
        <item h="1" x="19"/>
        <item h="1" x="60"/>
        <item h="1" x="22"/>
        <item h="1" x="94"/>
        <item h="1" x="45"/>
        <item h="1" x="110"/>
        <item h="1" x="84"/>
        <item h="1" x="122"/>
        <item h="1" x="129"/>
        <item h="1" x="43"/>
        <item h="1" x="97"/>
        <item h="1" x="39"/>
        <item h="1" x="115"/>
        <item h="1" x="79"/>
        <item h="1" x="77"/>
        <item h="1" x="35"/>
        <item h="1" x="37"/>
        <item h="1" x="95"/>
        <item h="1" x="63"/>
        <item h="1" x="48"/>
        <item h="1" x="68"/>
        <item h="1" x="99"/>
        <item h="1" x="119"/>
        <item h="1" x="96"/>
        <item h="1" x="65"/>
        <item h="1" x="75"/>
        <item h="1" x="27"/>
        <item h="1" x="121"/>
        <item h="1" x="130"/>
        <item h="1" x="5"/>
        <item h="1" x="72"/>
        <item h="1" x="61"/>
        <item h="1" x="54"/>
        <item h="1" x="8"/>
        <item h="1" x="62"/>
        <item h="1" x="70"/>
        <item h="1" x="103"/>
        <item h="1" x="112"/>
        <item h="1" x="76"/>
        <item h="1" x="55"/>
        <item h="1" x="86"/>
        <item h="1" x="15"/>
        <item h="1" x="6"/>
        <item h="1" x="33"/>
        <item h="1" x="59"/>
        <item h="1" x="105"/>
        <item h="1" x="50"/>
        <item h="1" x="104"/>
        <item h="1" x="31"/>
        <item h="1" x="7"/>
        <item h="1" x="89"/>
        <item h="1" x="24"/>
        <item h="1" x="98"/>
        <item h="1" x="87"/>
        <item h="1" x="120"/>
        <item h="1" x="90"/>
        <item h="1" x="88"/>
        <item h="1" x="91"/>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t="default"/>
      </items>
    </pivotField>
    <pivotField axis="axisPage" showAll="0">
      <items count="8">
        <item x="0"/>
        <item m="1" x="6"/>
        <item x="4"/>
        <item x="2"/>
        <item x="1"/>
        <item x="3"/>
        <item x="5"/>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colFields count="1">
    <field x="1"/>
  </colFields>
  <pageFields count="2">
    <pageField fld="4" item="6" hier="-1"/>
    <pageField fld="2" hier="-1"/>
  </pageFields>
  <dataFields count="1">
    <dataField name="Sum of PATIENTS " fld="8" baseField="0" baseItem="0" numFmtId="165"/>
  </dataFields>
  <formats count="1">
    <format dxfId="8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2C9D887-0F80-404B-B7D0-1608E381CD3E}" name="PivotTable12" cacheId="5"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chartFormat="6">
  <location ref="C307:P315" firstHeaderRow="1" firstDataRow="2" firstDataCol="1" rowPageCount="2" colPageCount="1"/>
  <pivotFields count="25">
    <pivotField showAll="0"/>
    <pivotField axis="axisCol" showAll="0">
      <items count="14">
        <item x="1"/>
        <item x="2"/>
        <item x="3"/>
        <item x="0"/>
        <item x="4"/>
        <item x="5"/>
        <item x="6"/>
        <item x="7"/>
        <item x="8"/>
        <item x="9"/>
        <item x="10"/>
        <item x="11"/>
        <item x="12"/>
        <item t="default"/>
      </items>
    </pivotField>
    <pivotField axis="axisPage" multipleItemSelectionAllowed="1" showAll="0">
      <items count="39">
        <item h="1" x="30"/>
        <item h="1" x="1"/>
        <item h="1" x="2"/>
        <item h="1" x="27"/>
        <item h="1" x="10"/>
        <item h="1" x="33"/>
        <item h="1" x="7"/>
        <item h="1" x="8"/>
        <item h="1" x="0"/>
        <item h="1" x="29"/>
        <item h="1" x="26"/>
        <item h="1" x="4"/>
        <item h="1" x="32"/>
        <item h="1" x="15"/>
        <item h="1" x="6"/>
        <item h="1" x="9"/>
        <item h="1" x="3"/>
        <item h="1" x="28"/>
        <item x="21"/>
        <item h="1" x="12"/>
        <item h="1" x="11"/>
        <item h="1" x="17"/>
        <item h="1" x="31"/>
        <item h="1" x="20"/>
        <item h="1" x="19"/>
        <item h="1" x="18"/>
        <item h="1" x="16"/>
        <item h="1" x="34"/>
        <item h="1" x="13"/>
        <item h="1" x="5"/>
        <item h="1" x="23"/>
        <item h="1" x="25"/>
        <item h="1" x="24"/>
        <item h="1" x="14"/>
        <item h="1" x="22"/>
        <item h="1" x="35"/>
        <item h="1" x="36"/>
        <item h="1" x="37"/>
        <item t="default"/>
      </items>
    </pivotField>
    <pivotField axis="axisRow" multipleItemSelectionAllowed="1" showAll="0">
      <items count="194">
        <item x="85"/>
        <item x="108"/>
        <item x="42"/>
        <item x="107"/>
        <item x="127"/>
        <item x="26"/>
        <item x="9"/>
        <item x="23"/>
        <item x="53"/>
        <item x="25"/>
        <item x="64"/>
        <item x="13"/>
        <item x="40"/>
        <item x="83"/>
        <item x="14"/>
        <item x="123"/>
        <item x="80"/>
        <item x="106"/>
        <item x="81"/>
        <item x="126"/>
        <item x="4"/>
        <item x="131"/>
        <item x="69"/>
        <item x="32"/>
        <item x="82"/>
        <item x="73"/>
        <item x="57"/>
        <item x="1"/>
        <item x="47"/>
        <item x="52"/>
        <item x="18"/>
        <item x="41"/>
        <item x="67"/>
        <item x="118"/>
        <item x="34"/>
        <item x="78"/>
        <item x="124"/>
        <item x="74"/>
        <item x="51"/>
        <item x="10"/>
        <item x="58"/>
        <item x="49"/>
        <item x="128"/>
        <item x="56"/>
        <item x="116"/>
        <item x="38"/>
        <item x="93"/>
        <item x="11"/>
        <item x="92"/>
        <item x="125"/>
        <item x="71"/>
        <item x="44"/>
        <item x="66"/>
        <item x="132"/>
        <item x="17"/>
        <item x="30"/>
        <item x="100"/>
        <item x="21"/>
        <item x="111"/>
        <item x="117"/>
        <item x="46"/>
        <item x="36"/>
        <item x="109"/>
        <item x="20"/>
        <item x="113"/>
        <item x="114"/>
        <item x="12"/>
        <item x="0"/>
        <item x="28"/>
        <item x="29"/>
        <item x="16"/>
        <item x="101"/>
        <item x="3"/>
        <item x="102"/>
        <item x="2"/>
        <item x="19"/>
        <item x="60"/>
        <item x="22"/>
        <item x="94"/>
        <item x="45"/>
        <item x="110"/>
        <item x="84"/>
        <item x="122"/>
        <item x="129"/>
        <item x="43"/>
        <item x="97"/>
        <item x="39"/>
        <item x="115"/>
        <item x="79"/>
        <item x="77"/>
        <item x="35"/>
        <item x="37"/>
        <item x="95"/>
        <item x="63"/>
        <item x="48"/>
        <item x="68"/>
        <item x="99"/>
        <item x="119"/>
        <item x="96"/>
        <item x="65"/>
        <item x="75"/>
        <item x="27"/>
        <item x="121"/>
        <item x="130"/>
        <item x="5"/>
        <item x="72"/>
        <item x="61"/>
        <item x="54"/>
        <item x="8"/>
        <item x="62"/>
        <item x="70"/>
        <item x="103"/>
        <item x="112"/>
        <item x="76"/>
        <item x="55"/>
        <item x="86"/>
        <item x="15"/>
        <item x="6"/>
        <item x="33"/>
        <item x="59"/>
        <item x="105"/>
        <item x="50"/>
        <item x="104"/>
        <item x="31"/>
        <item x="7"/>
        <item x="89"/>
        <item x="24"/>
        <item x="98"/>
        <item x="87"/>
        <item x="120"/>
        <item x="90"/>
        <item x="88"/>
        <item x="91"/>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t="default"/>
      </items>
    </pivotField>
    <pivotField axis="axisPage" showAll="0">
      <items count="8">
        <item x="0"/>
        <item m="1" x="6"/>
        <item x="4"/>
        <item x="2"/>
        <item x="1"/>
        <item x="3"/>
        <item x="5"/>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7">
    <i>
      <x v="22"/>
    </i>
    <i>
      <x v="25"/>
    </i>
    <i>
      <x v="50"/>
    </i>
    <i>
      <x v="105"/>
    </i>
    <i>
      <x v="110"/>
    </i>
    <i>
      <x v="137"/>
    </i>
    <i>
      <x v="142"/>
    </i>
  </rowItems>
  <colFields count="1">
    <field x="1"/>
  </colFields>
  <colItems count="13">
    <i>
      <x/>
    </i>
    <i>
      <x v="1"/>
    </i>
    <i>
      <x v="2"/>
    </i>
    <i>
      <x v="3"/>
    </i>
    <i>
      <x v="4"/>
    </i>
    <i>
      <x v="5"/>
    </i>
    <i>
      <x v="6"/>
    </i>
    <i>
      <x v="7"/>
    </i>
    <i>
      <x v="8"/>
    </i>
    <i>
      <x v="9"/>
    </i>
    <i>
      <x v="10"/>
    </i>
    <i>
      <x v="11"/>
    </i>
    <i>
      <x v="12"/>
    </i>
  </colItems>
  <pageFields count="2">
    <pageField fld="4" item="6" hier="-1"/>
    <pageField fld="2" hier="-1"/>
  </pageFields>
  <dataFields count="1">
    <dataField name="Sum of CREDIT " fld="6" baseField="0" baseItem="0"/>
  </dataFields>
  <formats count="1">
    <format dxfId="9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462D647-495C-41DE-B0CC-9340D109DDA2}" name="PivotTable13" cacheId="5"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chartFormat="14">
  <location ref="C364:D399" firstHeaderRow="1" firstDataRow="1" firstDataCol="1" rowPageCount="2" colPageCount="1"/>
  <pivotFields count="25">
    <pivotField showAll="0"/>
    <pivotField axis="axisPage" showAll="0">
      <items count="14">
        <item x="1"/>
        <item x="2"/>
        <item x="3"/>
        <item x="0"/>
        <item x="4"/>
        <item x="5"/>
        <item x="6"/>
        <item x="7"/>
        <item x="8"/>
        <item x="9"/>
        <item x="10"/>
        <item x="11"/>
        <item x="12"/>
        <item t="default"/>
      </items>
    </pivotField>
    <pivotField axis="axisRow" multipleItemSelectionAllowed="1" showAll="0" sortType="descending">
      <items count="39">
        <item x="30"/>
        <item x="1"/>
        <item x="2"/>
        <item x="27"/>
        <item x="10"/>
        <item x="33"/>
        <item x="7"/>
        <item x="8"/>
        <item x="0"/>
        <item x="29"/>
        <item x="26"/>
        <item x="4"/>
        <item x="32"/>
        <item x="15"/>
        <item x="6"/>
        <item x="9"/>
        <item x="3"/>
        <item x="28"/>
        <item x="21"/>
        <item x="12"/>
        <item x="11"/>
        <item x="17"/>
        <item x="31"/>
        <item x="20"/>
        <item x="19"/>
        <item x="18"/>
        <item x="16"/>
        <item x="34"/>
        <item x="13"/>
        <item x="5"/>
        <item x="23"/>
        <item x="25"/>
        <item x="24"/>
        <item x="14"/>
        <item x="22"/>
        <item x="35"/>
        <item x="36"/>
        <item x="37"/>
        <item t="default"/>
      </items>
      <autoSortScope>
        <pivotArea dataOnly="0" outline="0" fieldPosition="0">
          <references count="1">
            <reference field="4294967294" count="1" selected="0">
              <x v="0"/>
            </reference>
          </references>
        </pivotArea>
      </autoSortScope>
    </pivotField>
    <pivotField multipleItemSelectionAllowed="1" showAll="0"/>
    <pivotField axis="axisPage" showAll="0">
      <items count="8">
        <item x="0"/>
        <item m="1" x="6"/>
        <item x="4"/>
        <item x="2"/>
        <item x="1"/>
        <item x="3"/>
        <item x="5"/>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2"/>
  </rowFields>
  <rowItems count="35">
    <i>
      <x v="8"/>
    </i>
    <i>
      <x v="1"/>
    </i>
    <i>
      <x v="22"/>
    </i>
    <i>
      <x v="9"/>
    </i>
    <i>
      <x v="18"/>
    </i>
    <i>
      <x v="2"/>
    </i>
    <i>
      <x/>
    </i>
    <i>
      <x v="15"/>
    </i>
    <i>
      <x v="32"/>
    </i>
    <i>
      <x v="7"/>
    </i>
    <i>
      <x v="12"/>
    </i>
    <i>
      <x v="25"/>
    </i>
    <i>
      <x v="4"/>
    </i>
    <i>
      <x v="5"/>
    </i>
    <i>
      <x v="16"/>
    </i>
    <i>
      <x v="14"/>
    </i>
    <i>
      <x v="33"/>
    </i>
    <i>
      <x v="23"/>
    </i>
    <i>
      <x v="19"/>
    </i>
    <i>
      <x v="29"/>
    </i>
    <i>
      <x v="28"/>
    </i>
    <i>
      <x v="6"/>
    </i>
    <i>
      <x v="21"/>
    </i>
    <i>
      <x v="11"/>
    </i>
    <i>
      <x v="34"/>
    </i>
    <i>
      <x v="24"/>
    </i>
    <i>
      <x v="17"/>
    </i>
    <i>
      <x v="20"/>
    </i>
    <i>
      <x v="13"/>
    </i>
    <i>
      <x v="26"/>
    </i>
    <i>
      <x v="3"/>
    </i>
    <i>
      <x v="36"/>
    </i>
    <i>
      <x v="27"/>
    </i>
    <i>
      <x v="10"/>
    </i>
    <i>
      <x v="30"/>
    </i>
  </rowItems>
  <colItems count="1">
    <i/>
  </colItems>
  <pageFields count="2">
    <pageField fld="4" item="6" hier="-1"/>
    <pageField fld="1" item="10" hier="-1"/>
  </pageFields>
  <dataFields count="1">
    <dataField name="Sum of PATIENTS " fld="8" baseField="0" baseItem="0" numFmtId="165"/>
  </dataFields>
  <formats count="1">
    <format dxfId="9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FF7D175F-C0B3-456A-9FC2-DEE112AAE888}" name="PivotTable4" cacheId="5" applyNumberFormats="0" applyBorderFormats="0" applyFontFormats="0" applyPatternFormats="0" applyAlignmentFormats="0" applyWidthHeightFormats="1" dataCaption="Values" updatedVersion="8" minRefreshableVersion="3" useAutoFormatting="1" rowGrandTotals="0" itemPrintTitles="1" createdVersion="7" indent="0" outline="1" outlineData="1" multipleFieldFilters="0">
  <location ref="Q6:R19" firstHeaderRow="1" firstDataRow="1" firstDataCol="1" rowPageCount="1" colPageCount="1"/>
  <pivotFields count="25">
    <pivotField showAll="0"/>
    <pivotField axis="axisRow" showAll="0">
      <items count="14">
        <item x="1"/>
        <item x="2"/>
        <item x="3"/>
        <item x="0"/>
        <item x="4"/>
        <item x="5"/>
        <item x="6"/>
        <item x="7"/>
        <item x="8"/>
        <item x="9"/>
        <item x="10"/>
        <item x="11"/>
        <item x="12"/>
        <item t="default"/>
      </items>
    </pivotField>
    <pivotField showAll="0"/>
    <pivotField showAll="0"/>
    <pivotField axis="axisPage" showAll="0">
      <items count="8">
        <item x="0"/>
        <item m="1" x="6"/>
        <item x="4"/>
        <item x="2"/>
        <item x="1"/>
        <item x="3"/>
        <item x="5"/>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
  </rowFields>
  <rowItems count="13">
    <i>
      <x/>
    </i>
    <i>
      <x v="1"/>
    </i>
    <i>
      <x v="2"/>
    </i>
    <i>
      <x v="3"/>
    </i>
    <i>
      <x v="4"/>
    </i>
    <i>
      <x v="5"/>
    </i>
    <i>
      <x v="6"/>
    </i>
    <i>
      <x v="7"/>
    </i>
    <i>
      <x v="8"/>
    </i>
    <i>
      <x v="9"/>
    </i>
    <i>
      <x v="10"/>
    </i>
    <i>
      <x v="11"/>
    </i>
    <i>
      <x v="12"/>
    </i>
  </rowItems>
  <colItems count="1">
    <i/>
  </colItems>
  <pageFields count="1">
    <pageField fld="4" item="6" hier="-1"/>
  </pageFields>
  <dataFields count="1">
    <dataField name="Sum of PATIENTS " fld="8" baseField="0" baseItem="0" numFmtId="165"/>
  </dataFields>
  <formats count="1">
    <format dxfId="9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1211A7D7-8CFE-46CB-B62F-0CD6573BFE83}" name="PivotTable8" cacheId="5" applyNumberFormats="0" applyBorderFormats="0" applyFontFormats="0" applyPatternFormats="0" applyAlignmentFormats="0" applyWidthHeightFormats="1" dataCaption="Values" updatedVersion="8" minRefreshableVersion="3" useAutoFormatting="1" rowGrandTotals="0" itemPrintTitles="1" createdVersion="7" indent="0" outline="1" outlineData="1" multipleFieldFilters="0">
  <location ref="C79:D92" firstHeaderRow="1" firstDataRow="1" firstDataCol="1" rowPageCount="2" colPageCount="1"/>
  <pivotFields count="25">
    <pivotField showAll="0"/>
    <pivotField axis="axisRow" showAll="0">
      <items count="14">
        <item x="1"/>
        <item x="2"/>
        <item x="3"/>
        <item x="0"/>
        <item x="4"/>
        <item x="5"/>
        <item x="6"/>
        <item x="7"/>
        <item x="8"/>
        <item x="9"/>
        <item x="10"/>
        <item x="11"/>
        <item x="12"/>
        <item t="default"/>
      </items>
    </pivotField>
    <pivotField axis="axisPage" multipleItemSelectionAllowed="1" showAll="0">
      <items count="39">
        <item h="1" x="30"/>
        <item h="1" x="1"/>
        <item h="1" x="2"/>
        <item h="1" x="27"/>
        <item h="1" x="10"/>
        <item h="1" x="33"/>
        <item h="1" x="7"/>
        <item h="1" x="8"/>
        <item h="1" x="0"/>
        <item h="1" x="29"/>
        <item h="1" x="26"/>
        <item h="1" x="4"/>
        <item h="1" x="32"/>
        <item h="1" x="15"/>
        <item h="1" x="6"/>
        <item h="1" x="9"/>
        <item h="1" x="3"/>
        <item h="1" x="28"/>
        <item x="21"/>
        <item h="1" x="12"/>
        <item h="1" x="11"/>
        <item h="1" x="17"/>
        <item h="1" x="31"/>
        <item h="1" x="20"/>
        <item h="1" x="19"/>
        <item h="1" x="18"/>
        <item h="1" x="16"/>
        <item h="1" x="34"/>
        <item h="1" x="13"/>
        <item h="1" x="5"/>
        <item h="1" x="23"/>
        <item h="1" x="25"/>
        <item h="1" x="24"/>
        <item h="1" x="14"/>
        <item h="1" x="22"/>
        <item h="1" x="35"/>
        <item h="1" x="36"/>
        <item h="1" x="37"/>
        <item t="default"/>
      </items>
    </pivotField>
    <pivotField showAll="0"/>
    <pivotField axis="axisPage" showAll="0">
      <items count="8">
        <item x="0"/>
        <item m="1" x="6"/>
        <item x="4"/>
        <item x="2"/>
        <item x="1"/>
        <item x="3"/>
        <item x="5"/>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
  </rowFields>
  <rowItems count="13">
    <i>
      <x/>
    </i>
    <i>
      <x v="1"/>
    </i>
    <i>
      <x v="2"/>
    </i>
    <i>
      <x v="3"/>
    </i>
    <i>
      <x v="4"/>
    </i>
    <i>
      <x v="5"/>
    </i>
    <i>
      <x v="6"/>
    </i>
    <i>
      <x v="7"/>
    </i>
    <i>
      <x v="8"/>
    </i>
    <i>
      <x v="9"/>
    </i>
    <i>
      <x v="10"/>
    </i>
    <i>
      <x v="11"/>
    </i>
    <i>
      <x v="12"/>
    </i>
  </rowItems>
  <colItems count="1">
    <i/>
  </colItems>
  <pageFields count="2">
    <pageField fld="4" item="6" hier="-1"/>
    <pageField fld="2" hier="-1"/>
  </pageFields>
  <dataFields count="1">
    <dataField name="Sum of PATIENTS "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19FD181F-C41D-465A-85BA-46F067473487}" name="PivotTable3" cacheId="5"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chartFormat="6">
  <location ref="D325:Q333" firstHeaderRow="1" firstDataRow="2" firstDataCol="1" rowPageCount="2" colPageCount="1"/>
  <pivotFields count="25">
    <pivotField showAll="0"/>
    <pivotField axis="axisCol" showAll="0">
      <items count="14">
        <item x="1"/>
        <item x="2"/>
        <item x="3"/>
        <item x="0"/>
        <item x="4"/>
        <item x="5"/>
        <item x="6"/>
        <item x="7"/>
        <item x="8"/>
        <item x="9"/>
        <item x="10"/>
        <item x="11"/>
        <item x="12"/>
        <item t="default"/>
      </items>
    </pivotField>
    <pivotField axis="axisPage" multipleItemSelectionAllowed="1" showAll="0">
      <items count="39">
        <item h="1" x="30"/>
        <item h="1" x="1"/>
        <item h="1" x="2"/>
        <item h="1" x="27"/>
        <item h="1" x="10"/>
        <item h="1" x="33"/>
        <item h="1" x="7"/>
        <item h="1" x="8"/>
        <item h="1" x="0"/>
        <item h="1" x="29"/>
        <item h="1" x="26"/>
        <item h="1" x="4"/>
        <item h="1" x="32"/>
        <item h="1" x="15"/>
        <item h="1" x="6"/>
        <item h="1" x="9"/>
        <item h="1" x="3"/>
        <item h="1" x="28"/>
        <item x="21"/>
        <item h="1" x="12"/>
        <item h="1" x="11"/>
        <item h="1" x="17"/>
        <item h="1" x="31"/>
        <item h="1" x="20"/>
        <item h="1" x="19"/>
        <item h="1" x="18"/>
        <item h="1" x="16"/>
        <item h="1" x="34"/>
        <item h="1" x="13"/>
        <item h="1" x="5"/>
        <item h="1" x="23"/>
        <item h="1" x="25"/>
        <item h="1" x="24"/>
        <item h="1" x="14"/>
        <item h="1" x="22"/>
        <item h="1" x="35"/>
        <item h="1" x="36"/>
        <item h="1" x="37"/>
        <item t="default"/>
      </items>
    </pivotField>
    <pivotField axis="axisRow" multipleItemSelectionAllowed="1" showAll="0" sortType="ascending">
      <items count="194">
        <item x="85"/>
        <item x="108"/>
        <item x="42"/>
        <item x="107"/>
        <item x="127"/>
        <item x="26"/>
        <item x="9"/>
        <item x="23"/>
        <item x="53"/>
        <item x="25"/>
        <item x="64"/>
        <item x="13"/>
        <item x="40"/>
        <item x="83"/>
        <item x="14"/>
        <item x="123"/>
        <item x="80"/>
        <item x="106"/>
        <item x="81"/>
        <item x="126"/>
        <item x="4"/>
        <item x="131"/>
        <item x="69"/>
        <item x="32"/>
        <item x="82"/>
        <item x="73"/>
        <item x="57"/>
        <item x="1"/>
        <item x="47"/>
        <item x="52"/>
        <item x="18"/>
        <item x="41"/>
        <item x="67"/>
        <item x="118"/>
        <item x="34"/>
        <item x="78"/>
        <item x="124"/>
        <item x="74"/>
        <item x="51"/>
        <item x="10"/>
        <item x="58"/>
        <item x="49"/>
        <item x="128"/>
        <item x="56"/>
        <item x="116"/>
        <item x="38"/>
        <item x="93"/>
        <item x="11"/>
        <item x="92"/>
        <item x="125"/>
        <item x="71"/>
        <item x="44"/>
        <item x="66"/>
        <item x="132"/>
        <item x="17"/>
        <item x="30"/>
        <item x="100"/>
        <item x="21"/>
        <item x="111"/>
        <item x="117"/>
        <item x="46"/>
        <item x="36"/>
        <item x="109"/>
        <item x="20"/>
        <item x="113"/>
        <item x="114"/>
        <item x="12"/>
        <item x="0"/>
        <item x="28"/>
        <item x="29"/>
        <item x="16"/>
        <item x="101"/>
        <item x="3"/>
        <item x="102"/>
        <item x="2"/>
        <item x="19"/>
        <item x="60"/>
        <item x="22"/>
        <item x="94"/>
        <item x="45"/>
        <item x="110"/>
        <item x="84"/>
        <item x="122"/>
        <item x="129"/>
        <item x="43"/>
        <item x="97"/>
        <item x="39"/>
        <item x="115"/>
        <item x="79"/>
        <item x="77"/>
        <item x="35"/>
        <item x="37"/>
        <item x="95"/>
        <item x="63"/>
        <item x="48"/>
        <item x="68"/>
        <item x="99"/>
        <item x="119"/>
        <item x="96"/>
        <item x="65"/>
        <item x="75"/>
        <item x="27"/>
        <item x="121"/>
        <item x="130"/>
        <item x="5"/>
        <item x="72"/>
        <item x="61"/>
        <item x="54"/>
        <item x="8"/>
        <item x="62"/>
        <item x="70"/>
        <item x="103"/>
        <item x="112"/>
        <item x="76"/>
        <item x="55"/>
        <item x="86"/>
        <item x="15"/>
        <item x="6"/>
        <item x="33"/>
        <item x="59"/>
        <item x="105"/>
        <item x="50"/>
        <item x="104"/>
        <item x="31"/>
        <item x="7"/>
        <item x="89"/>
        <item x="24"/>
        <item x="98"/>
        <item x="87"/>
        <item x="120"/>
        <item x="90"/>
        <item x="88"/>
        <item x="91"/>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t="default"/>
      </items>
      <autoSortScope>
        <pivotArea dataOnly="0" outline="0" fieldPosition="0">
          <references count="1">
            <reference field="4294967294" count="1" selected="0">
              <x v="0"/>
            </reference>
          </references>
        </pivotArea>
      </autoSortScope>
    </pivotField>
    <pivotField axis="axisPage" showAll="0">
      <items count="8">
        <item x="0"/>
        <item m="1" x="6"/>
        <item x="4"/>
        <item x="2"/>
        <item x="1"/>
        <item x="3"/>
        <item x="5"/>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7">
    <i>
      <x v="142"/>
    </i>
    <i>
      <x v="137"/>
    </i>
    <i>
      <x v="22"/>
    </i>
    <i>
      <x v="25"/>
    </i>
    <i>
      <x v="105"/>
    </i>
    <i>
      <x v="50"/>
    </i>
    <i>
      <x v="110"/>
    </i>
  </rowItems>
  <colFields count="1">
    <field x="1"/>
  </colFields>
  <colItems count="13">
    <i>
      <x/>
    </i>
    <i>
      <x v="1"/>
    </i>
    <i>
      <x v="2"/>
    </i>
    <i>
      <x v="3"/>
    </i>
    <i>
      <x v="4"/>
    </i>
    <i>
      <x v="5"/>
    </i>
    <i>
      <x v="6"/>
    </i>
    <i>
      <x v="7"/>
    </i>
    <i>
      <x v="8"/>
    </i>
    <i>
      <x v="9"/>
    </i>
    <i>
      <x v="10"/>
    </i>
    <i>
      <x v="11"/>
    </i>
    <i>
      <x v="12"/>
    </i>
  </colItems>
  <pageFields count="2">
    <pageField fld="4" item="6" hier="-1"/>
    <pageField fld="2" hier="-1"/>
  </pageFields>
  <dataFields count="1">
    <dataField name=" TOTAL REVENUES " fld="7" baseField="0" baseItem="0" numFmtId="43"/>
  </dataFields>
  <formats count="1">
    <format dxfId="69">
      <pivotArea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B1CC3CD3-495A-4E51-B2FD-DCC4D02517C0}" name="PivotTable6" cacheId="5"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chartFormat="6">
  <location ref="T12:V18" firstHeaderRow="0" firstDataRow="1" firstDataCol="1" rowPageCount="3" colPageCount="1"/>
  <pivotFields count="25">
    <pivotField showAll="0"/>
    <pivotField axis="axisPage" showAll="0">
      <items count="14">
        <item x="1"/>
        <item x="2"/>
        <item x="3"/>
        <item x="0"/>
        <item x="4"/>
        <item x="5"/>
        <item x="6"/>
        <item x="7"/>
        <item x="8"/>
        <item x="9"/>
        <item x="10"/>
        <item x="11"/>
        <item x="12"/>
        <item t="default"/>
      </items>
    </pivotField>
    <pivotField axis="axisPage" multipleItemSelectionAllowed="1" showAll="0">
      <items count="39">
        <item h="1" x="30"/>
        <item h="1" x="1"/>
        <item h="1" x="2"/>
        <item h="1" x="27"/>
        <item h="1" x="10"/>
        <item h="1" x="33"/>
        <item h="1" x="7"/>
        <item h="1" x="8"/>
        <item h="1" x="0"/>
        <item h="1" x="29"/>
        <item h="1" x="26"/>
        <item h="1" x="4"/>
        <item h="1" x="32"/>
        <item h="1" x="15"/>
        <item h="1" x="6"/>
        <item h="1" x="9"/>
        <item h="1" x="3"/>
        <item h="1" x="28"/>
        <item x="21"/>
        <item h="1" x="12"/>
        <item h="1" x="11"/>
        <item h="1" x="17"/>
        <item h="1" x="31"/>
        <item h="1" x="20"/>
        <item h="1" x="19"/>
        <item h="1" x="18"/>
        <item h="1" x="16"/>
        <item h="1" x="34"/>
        <item h="1" x="13"/>
        <item h="1" x="5"/>
        <item h="1" x="23"/>
        <item h="1" x="25"/>
        <item h="1" x="24"/>
        <item h="1" x="14"/>
        <item h="1" x="22"/>
        <item h="1" x="35"/>
        <item h="1" x="36"/>
        <item h="1" x="37"/>
        <item t="default"/>
      </items>
    </pivotField>
    <pivotField axis="axisRow" multipleItemSelectionAllowed="1" showAll="0" sortType="ascending">
      <items count="194">
        <item x="85"/>
        <item x="108"/>
        <item x="42"/>
        <item x="107"/>
        <item x="127"/>
        <item x="26"/>
        <item x="9"/>
        <item x="23"/>
        <item x="53"/>
        <item x="25"/>
        <item x="64"/>
        <item x="13"/>
        <item x="40"/>
        <item x="83"/>
        <item x="14"/>
        <item x="123"/>
        <item x="80"/>
        <item x="106"/>
        <item x="81"/>
        <item x="126"/>
        <item x="4"/>
        <item x="131"/>
        <item x="69"/>
        <item x="32"/>
        <item x="82"/>
        <item x="73"/>
        <item x="57"/>
        <item x="1"/>
        <item x="47"/>
        <item x="52"/>
        <item x="18"/>
        <item x="41"/>
        <item x="67"/>
        <item x="118"/>
        <item x="34"/>
        <item x="78"/>
        <item x="124"/>
        <item x="74"/>
        <item x="51"/>
        <item x="10"/>
        <item x="58"/>
        <item x="49"/>
        <item x="128"/>
        <item x="56"/>
        <item x="116"/>
        <item x="38"/>
        <item x="93"/>
        <item x="11"/>
        <item x="92"/>
        <item x="125"/>
        <item x="71"/>
        <item x="44"/>
        <item x="66"/>
        <item x="132"/>
        <item x="17"/>
        <item x="30"/>
        <item x="100"/>
        <item x="21"/>
        <item x="111"/>
        <item x="117"/>
        <item x="46"/>
        <item x="36"/>
        <item x="109"/>
        <item x="20"/>
        <item x="113"/>
        <item x="114"/>
        <item x="12"/>
        <item x="0"/>
        <item x="28"/>
        <item x="29"/>
        <item x="16"/>
        <item x="101"/>
        <item x="3"/>
        <item x="102"/>
        <item x="2"/>
        <item x="19"/>
        <item x="60"/>
        <item x="22"/>
        <item x="94"/>
        <item x="45"/>
        <item x="110"/>
        <item x="84"/>
        <item x="122"/>
        <item x="129"/>
        <item x="43"/>
        <item x="97"/>
        <item x="39"/>
        <item x="115"/>
        <item x="79"/>
        <item x="77"/>
        <item x="35"/>
        <item x="37"/>
        <item x="95"/>
        <item x="63"/>
        <item x="48"/>
        <item x="68"/>
        <item x="99"/>
        <item x="119"/>
        <item x="96"/>
        <item x="65"/>
        <item x="75"/>
        <item x="27"/>
        <item x="121"/>
        <item x="130"/>
        <item x="5"/>
        <item x="72"/>
        <item x="61"/>
        <item x="54"/>
        <item x="8"/>
        <item x="62"/>
        <item x="70"/>
        <item x="103"/>
        <item x="112"/>
        <item x="76"/>
        <item x="55"/>
        <item x="86"/>
        <item x="15"/>
        <item x="6"/>
        <item x="33"/>
        <item x="59"/>
        <item x="105"/>
        <item x="50"/>
        <item x="104"/>
        <item x="31"/>
        <item x="7"/>
        <item x="89"/>
        <item x="24"/>
        <item x="98"/>
        <item x="87"/>
        <item x="120"/>
        <item x="90"/>
        <item x="88"/>
        <item x="91"/>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t="default"/>
      </items>
      <autoSortScope>
        <pivotArea dataOnly="0" outline="0" fieldPosition="0">
          <references count="1">
            <reference field="4294967294" count="1" selected="0">
              <x v="0"/>
            </reference>
          </references>
        </pivotArea>
      </autoSortScope>
    </pivotField>
    <pivotField axis="axisPage" showAll="0">
      <items count="8">
        <item x="0"/>
        <item m="1" x="6"/>
        <item x="4"/>
        <item x="2"/>
        <item x="1"/>
        <item x="3"/>
        <item x="5"/>
        <item t="default"/>
      </items>
    </pivotField>
    <pivotField showAll="0"/>
    <pivotField showAll="0"/>
    <pivotField dataField="1"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6">
    <i>
      <x v="142"/>
    </i>
    <i>
      <x v="137"/>
    </i>
    <i>
      <x v="25"/>
    </i>
    <i>
      <x v="105"/>
    </i>
    <i>
      <x v="50"/>
    </i>
    <i>
      <x v="110"/>
    </i>
  </rowItems>
  <colFields count="1">
    <field x="-2"/>
  </colFields>
  <colItems count="2">
    <i>
      <x/>
    </i>
    <i i="1">
      <x v="1"/>
    </i>
  </colItems>
  <pageFields count="3">
    <pageField fld="4" item="6" hier="-1"/>
    <pageField fld="2" hier="-1"/>
    <pageField fld="1" item="10" hier="-1"/>
  </pageFields>
  <dataFields count="2">
    <dataField name=" TOTAL REVENUES " fld="7" baseField="0" baseItem="0" numFmtId="43"/>
    <dataField name="Sum of TARGET " fld="10" baseField="0" baseItem="0"/>
  </dataFields>
  <formats count="1">
    <format dxfId="70">
      <pivotArea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A978A090-2C0B-4E3D-86D1-8E3193D6F510}" name="PivotTable12" cacheId="5"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chartFormat="6">
  <location ref="D424:Q432" firstHeaderRow="1" firstDataRow="2" firstDataCol="1" rowPageCount="2" colPageCount="1"/>
  <pivotFields count="25">
    <pivotField showAll="0"/>
    <pivotField axis="axisCol" showAll="0">
      <items count="14">
        <item x="1"/>
        <item x="2"/>
        <item x="3"/>
        <item x="0"/>
        <item x="4"/>
        <item x="5"/>
        <item x="6"/>
        <item x="7"/>
        <item x="8"/>
        <item x="9"/>
        <item x="10"/>
        <item x="11"/>
        <item x="12"/>
        <item t="default"/>
      </items>
    </pivotField>
    <pivotField axis="axisPage" multipleItemSelectionAllowed="1" showAll="0">
      <items count="39">
        <item h="1" x="30"/>
        <item h="1" x="1"/>
        <item h="1" x="2"/>
        <item h="1" x="27"/>
        <item h="1" x="10"/>
        <item h="1" x="33"/>
        <item h="1" x="7"/>
        <item h="1" x="8"/>
        <item h="1" x="0"/>
        <item h="1" x="29"/>
        <item h="1" x="26"/>
        <item h="1" x="4"/>
        <item h="1" x="32"/>
        <item h="1" x="15"/>
        <item h="1" x="6"/>
        <item h="1" x="9"/>
        <item h="1" x="3"/>
        <item h="1" x="28"/>
        <item x="21"/>
        <item h="1" x="12"/>
        <item h="1" x="11"/>
        <item h="1" x="17"/>
        <item h="1" x="31"/>
        <item h="1" x="20"/>
        <item h="1" x="19"/>
        <item h="1" x="18"/>
        <item h="1" x="16"/>
        <item h="1" x="34"/>
        <item h="1" x="13"/>
        <item h="1" x="5"/>
        <item h="1" x="23"/>
        <item h="1" x="25"/>
        <item h="1" x="24"/>
        <item h="1" x="14"/>
        <item h="1" x="22"/>
        <item h="1" x="35"/>
        <item h="1" x="36"/>
        <item h="1" x="37"/>
        <item t="default"/>
      </items>
    </pivotField>
    <pivotField axis="axisRow" multipleItemSelectionAllowed="1" showAll="0" sortType="ascending">
      <items count="194">
        <item x="85"/>
        <item x="108"/>
        <item x="42"/>
        <item x="107"/>
        <item x="127"/>
        <item x="26"/>
        <item x="9"/>
        <item x="23"/>
        <item x="53"/>
        <item x="25"/>
        <item x="64"/>
        <item x="13"/>
        <item x="40"/>
        <item x="83"/>
        <item x="14"/>
        <item x="123"/>
        <item x="80"/>
        <item x="106"/>
        <item x="81"/>
        <item x="126"/>
        <item x="4"/>
        <item x="131"/>
        <item x="69"/>
        <item x="32"/>
        <item x="82"/>
        <item x="73"/>
        <item x="57"/>
        <item x="1"/>
        <item x="47"/>
        <item x="52"/>
        <item x="18"/>
        <item x="41"/>
        <item x="67"/>
        <item x="118"/>
        <item x="34"/>
        <item x="78"/>
        <item x="124"/>
        <item x="74"/>
        <item x="51"/>
        <item x="10"/>
        <item x="58"/>
        <item x="49"/>
        <item x="128"/>
        <item x="56"/>
        <item x="116"/>
        <item x="38"/>
        <item x="93"/>
        <item x="11"/>
        <item x="92"/>
        <item x="125"/>
        <item x="71"/>
        <item x="44"/>
        <item x="66"/>
        <item x="132"/>
        <item x="17"/>
        <item x="30"/>
        <item x="100"/>
        <item x="21"/>
        <item x="111"/>
        <item x="117"/>
        <item x="46"/>
        <item x="36"/>
        <item x="109"/>
        <item x="20"/>
        <item x="113"/>
        <item x="114"/>
        <item x="12"/>
        <item x="0"/>
        <item x="28"/>
        <item x="29"/>
        <item x="16"/>
        <item x="101"/>
        <item x="3"/>
        <item x="102"/>
        <item x="2"/>
        <item x="19"/>
        <item x="60"/>
        <item x="22"/>
        <item x="94"/>
        <item x="45"/>
        <item x="110"/>
        <item x="84"/>
        <item x="122"/>
        <item x="129"/>
        <item x="43"/>
        <item x="97"/>
        <item x="39"/>
        <item x="115"/>
        <item x="79"/>
        <item x="77"/>
        <item x="35"/>
        <item x="37"/>
        <item x="95"/>
        <item x="63"/>
        <item x="48"/>
        <item x="68"/>
        <item x="99"/>
        <item x="119"/>
        <item x="96"/>
        <item x="65"/>
        <item x="75"/>
        <item x="27"/>
        <item x="121"/>
        <item x="130"/>
        <item x="5"/>
        <item x="72"/>
        <item x="61"/>
        <item x="54"/>
        <item x="8"/>
        <item x="62"/>
        <item x="70"/>
        <item x="103"/>
        <item x="112"/>
        <item x="76"/>
        <item x="55"/>
        <item x="86"/>
        <item x="15"/>
        <item x="6"/>
        <item x="33"/>
        <item x="59"/>
        <item x="105"/>
        <item x="50"/>
        <item x="104"/>
        <item x="31"/>
        <item x="7"/>
        <item x="89"/>
        <item x="24"/>
        <item x="98"/>
        <item x="87"/>
        <item x="120"/>
        <item x="90"/>
        <item x="88"/>
        <item x="91"/>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t="default"/>
      </items>
      <autoSortScope>
        <pivotArea dataOnly="0" outline="0" fieldPosition="0">
          <references count="1">
            <reference field="4294967294" count="1" selected="0">
              <x v="0"/>
            </reference>
          </references>
        </pivotArea>
      </autoSortScope>
    </pivotField>
    <pivotField axis="axisPage" showAll="0">
      <items count="8">
        <item x="0"/>
        <item m="1" x="6"/>
        <item x="4"/>
        <item x="2"/>
        <item x="1"/>
        <item x="3"/>
        <item x="5"/>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7">
    <i>
      <x v="142"/>
    </i>
    <i>
      <x v="137"/>
    </i>
    <i>
      <x v="22"/>
    </i>
    <i>
      <x v="25"/>
    </i>
    <i>
      <x v="105"/>
    </i>
    <i>
      <x v="50"/>
    </i>
    <i>
      <x v="110"/>
    </i>
  </rowItems>
  <colFields count="1">
    <field x="1"/>
  </colFields>
  <colItems count="13">
    <i>
      <x/>
    </i>
    <i>
      <x v="1"/>
    </i>
    <i>
      <x v="2"/>
    </i>
    <i>
      <x v="3"/>
    </i>
    <i>
      <x v="4"/>
    </i>
    <i>
      <x v="5"/>
    </i>
    <i>
      <x v="6"/>
    </i>
    <i>
      <x v="7"/>
    </i>
    <i>
      <x v="8"/>
    </i>
    <i>
      <x v="9"/>
    </i>
    <i>
      <x v="10"/>
    </i>
    <i>
      <x v="11"/>
    </i>
    <i>
      <x v="12"/>
    </i>
  </colItems>
  <pageFields count="2">
    <pageField fld="4" item="6" hier="-1"/>
    <pageField fld="2" hier="-1"/>
  </pageFields>
  <dataFields count="1">
    <dataField name=" TOTAL REVENUES " fld="7" baseField="0" baseItem="0" numFmtId="43"/>
  </dataFields>
  <formats count="1">
    <format dxfId="71">
      <pivotArea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4984C7E5-65D4-4935-866C-923D175C837D}" name="PivotTable9" cacheId="5"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chartFormat="19">
  <location ref="AC51:AD57" firstHeaderRow="1" firstDataRow="1" firstDataCol="1" rowPageCount="3" colPageCount="1"/>
  <pivotFields count="25">
    <pivotField showAll="0"/>
    <pivotField axis="axisPage" showAll="0">
      <items count="14">
        <item x="1"/>
        <item x="2"/>
        <item x="3"/>
        <item x="0"/>
        <item x="4"/>
        <item x="5"/>
        <item x="6"/>
        <item x="7"/>
        <item x="8"/>
        <item x="9"/>
        <item x="10"/>
        <item x="11"/>
        <item x="12"/>
        <item t="default"/>
      </items>
    </pivotField>
    <pivotField axis="axisPage" multipleItemSelectionAllowed="1" showAll="0">
      <items count="39">
        <item h="1" x="30"/>
        <item h="1" x="1"/>
        <item h="1" x="2"/>
        <item h="1" x="27"/>
        <item h="1" x="10"/>
        <item h="1" x="33"/>
        <item h="1" x="7"/>
        <item h="1" x="8"/>
        <item h="1" x="0"/>
        <item h="1" x="29"/>
        <item h="1" x="26"/>
        <item h="1" x="4"/>
        <item h="1" x="32"/>
        <item h="1" x="15"/>
        <item h="1" x="6"/>
        <item h="1" x="9"/>
        <item h="1" x="3"/>
        <item h="1" x="28"/>
        <item x="21"/>
        <item h="1" x="12"/>
        <item h="1" x="11"/>
        <item h="1" x="17"/>
        <item h="1" x="31"/>
        <item h="1" x="20"/>
        <item h="1" x="19"/>
        <item h="1" x="18"/>
        <item h="1" x="16"/>
        <item h="1" x="34"/>
        <item h="1" x="13"/>
        <item h="1" x="5"/>
        <item h="1" x="23"/>
        <item h="1" x="25"/>
        <item h="1" x="24"/>
        <item h="1" x="14"/>
        <item h="1" x="22"/>
        <item h="1" x="35"/>
        <item h="1" x="36"/>
        <item h="1" x="37"/>
        <item t="default"/>
      </items>
    </pivotField>
    <pivotField axis="axisRow" multipleItemSelectionAllowed="1" showAll="0" sortType="descending">
      <items count="194">
        <item x="85"/>
        <item x="108"/>
        <item x="42"/>
        <item x="107"/>
        <item x="127"/>
        <item x="26"/>
        <item x="9"/>
        <item x="23"/>
        <item x="53"/>
        <item x="25"/>
        <item x="64"/>
        <item x="13"/>
        <item x="40"/>
        <item x="83"/>
        <item x="14"/>
        <item x="123"/>
        <item x="80"/>
        <item x="106"/>
        <item x="81"/>
        <item x="126"/>
        <item x="4"/>
        <item x="131"/>
        <item x="69"/>
        <item x="32"/>
        <item x="82"/>
        <item x="73"/>
        <item x="57"/>
        <item x="1"/>
        <item x="47"/>
        <item x="52"/>
        <item x="18"/>
        <item x="41"/>
        <item x="67"/>
        <item x="118"/>
        <item x="34"/>
        <item x="78"/>
        <item x="124"/>
        <item x="74"/>
        <item x="51"/>
        <item x="10"/>
        <item x="58"/>
        <item x="49"/>
        <item x="128"/>
        <item x="56"/>
        <item x="116"/>
        <item x="38"/>
        <item x="93"/>
        <item x="11"/>
        <item x="92"/>
        <item x="125"/>
        <item x="71"/>
        <item x="44"/>
        <item x="66"/>
        <item x="132"/>
        <item x="17"/>
        <item x="30"/>
        <item x="100"/>
        <item x="21"/>
        <item x="111"/>
        <item x="117"/>
        <item x="46"/>
        <item x="36"/>
        <item x="109"/>
        <item x="20"/>
        <item x="113"/>
        <item x="114"/>
        <item x="12"/>
        <item x="0"/>
        <item x="28"/>
        <item x="29"/>
        <item x="16"/>
        <item x="101"/>
        <item x="3"/>
        <item x="102"/>
        <item x="2"/>
        <item x="19"/>
        <item x="60"/>
        <item x="22"/>
        <item x="94"/>
        <item x="45"/>
        <item x="110"/>
        <item x="84"/>
        <item x="122"/>
        <item x="129"/>
        <item x="43"/>
        <item x="97"/>
        <item x="39"/>
        <item x="115"/>
        <item x="79"/>
        <item x="77"/>
        <item x="35"/>
        <item x="37"/>
        <item x="95"/>
        <item x="63"/>
        <item x="48"/>
        <item x="68"/>
        <item x="99"/>
        <item x="119"/>
        <item x="96"/>
        <item x="65"/>
        <item x="75"/>
        <item x="27"/>
        <item x="121"/>
        <item x="130"/>
        <item x="5"/>
        <item x="72"/>
        <item x="61"/>
        <item x="54"/>
        <item x="8"/>
        <item x="62"/>
        <item x="70"/>
        <item x="103"/>
        <item x="112"/>
        <item x="76"/>
        <item x="55"/>
        <item x="86"/>
        <item x="15"/>
        <item x="6"/>
        <item x="33"/>
        <item x="59"/>
        <item x="105"/>
        <item x="50"/>
        <item x="104"/>
        <item x="31"/>
        <item x="7"/>
        <item x="89"/>
        <item x="24"/>
        <item x="98"/>
        <item x="87"/>
        <item x="120"/>
        <item x="90"/>
        <item x="88"/>
        <item x="91"/>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t="default"/>
      </items>
      <autoSortScope>
        <pivotArea dataOnly="0" outline="0" fieldPosition="0">
          <references count="1">
            <reference field="4294967294" count="1" selected="0">
              <x v="0"/>
            </reference>
          </references>
        </pivotArea>
      </autoSortScope>
    </pivotField>
    <pivotField axis="axisPage" showAll="0">
      <items count="8">
        <item x="0"/>
        <item m="1" x="6"/>
        <item x="4"/>
        <item x="2"/>
        <item x="1"/>
        <item x="3"/>
        <item x="5"/>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6">
    <i>
      <x v="50"/>
    </i>
    <i>
      <x v="105"/>
    </i>
    <i>
      <x v="25"/>
    </i>
    <i>
      <x v="137"/>
    </i>
    <i>
      <x v="110"/>
    </i>
    <i>
      <x v="142"/>
    </i>
  </rowItems>
  <colItems count="1">
    <i/>
  </colItems>
  <pageFields count="3">
    <pageField fld="4" item="6" hier="-1"/>
    <pageField fld="2" hier="-1"/>
    <pageField fld="1" item="10" hier="-1"/>
  </pageFields>
  <dataFields count="1">
    <dataField name="Sum of PATIENTS " fld="8" baseField="0" baseItem="0" numFmtId="165"/>
  </dataFields>
  <formats count="1">
    <format dxfId="72">
      <pivotArea outline="0" collapsedLevelsAreSubtotals="1" fieldPosition="0"/>
    </format>
  </formats>
  <chartFormats count="3">
    <chartFormat chart="14" format="6" series="1">
      <pivotArea type="data" outline="0" fieldPosition="0">
        <references count="1">
          <reference field="4294967294" count="1" selected="0">
            <x v="0"/>
          </reference>
        </references>
      </pivotArea>
    </chartFormat>
    <chartFormat chart="16" format="6" series="1">
      <pivotArea type="data" outline="0" fieldPosition="0">
        <references count="1">
          <reference field="4294967294" count="1" selected="0">
            <x v="0"/>
          </reference>
        </references>
      </pivotArea>
    </chartFormat>
    <chartFormat chart="18"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B3213F3F-6B48-4285-BBDF-E56ECD077F62}" name="PivotTable2" cacheId="5" applyNumberFormats="0" applyBorderFormats="0" applyFontFormats="0" applyPatternFormats="0" applyAlignmentFormats="0" applyWidthHeightFormats="1" dataCaption="Values" updatedVersion="8" minRefreshableVersion="3" useAutoFormatting="1" rowGrandTotals="0" itemPrintTitles="1" createdVersion="7" indent="0" outline="1" outlineData="1" multipleFieldFilters="0">
  <location ref="C6:F19" firstHeaderRow="0" firstDataRow="1" firstDataCol="1" rowPageCount="2" colPageCount="1"/>
  <pivotFields count="25">
    <pivotField showAll="0"/>
    <pivotField axis="axisRow" showAll="0">
      <items count="14">
        <item x="1"/>
        <item x="2"/>
        <item x="3"/>
        <item x="0"/>
        <item x="4"/>
        <item x="5"/>
        <item x="6"/>
        <item x="7"/>
        <item x="8"/>
        <item x="9"/>
        <item x="10"/>
        <item x="11"/>
        <item x="12"/>
        <item t="default"/>
      </items>
    </pivotField>
    <pivotField axis="axisPage" multipleItemSelectionAllowed="1" showAll="0">
      <items count="39">
        <item h="1" x="30"/>
        <item h="1" x="1"/>
        <item h="1" x="2"/>
        <item h="1" x="27"/>
        <item h="1" x="10"/>
        <item h="1" x="33"/>
        <item h="1" x="7"/>
        <item h="1" x="8"/>
        <item h="1" x="0"/>
        <item h="1" x="29"/>
        <item h="1" x="26"/>
        <item h="1" x="4"/>
        <item h="1" x="32"/>
        <item h="1" x="15"/>
        <item h="1" x="6"/>
        <item h="1" x="9"/>
        <item h="1" x="3"/>
        <item h="1" x="28"/>
        <item x="21"/>
        <item h="1" x="12"/>
        <item h="1" x="11"/>
        <item h="1" x="17"/>
        <item h="1" x="31"/>
        <item h="1" x="20"/>
        <item h="1" x="19"/>
        <item h="1" x="18"/>
        <item h="1" x="16"/>
        <item h="1" x="34"/>
        <item h="1" x="13"/>
        <item h="1" x="5"/>
        <item h="1" x="23"/>
        <item h="1" x="25"/>
        <item h="1" x="24"/>
        <item h="1" x="14"/>
        <item h="1" x="22"/>
        <item h="1" x="35"/>
        <item h="1" x="36"/>
        <item h="1" x="37"/>
        <item t="default"/>
      </items>
    </pivotField>
    <pivotField showAll="0"/>
    <pivotField axis="axisPage" showAll="0">
      <items count="8">
        <item x="0"/>
        <item m="1" x="6"/>
        <item x="4"/>
        <item x="2"/>
        <item x="1"/>
        <item x="3"/>
        <item x="5"/>
        <item t="default"/>
      </items>
    </pivotField>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
  </rowFields>
  <rowItems count="13">
    <i>
      <x/>
    </i>
    <i>
      <x v="1"/>
    </i>
    <i>
      <x v="2"/>
    </i>
    <i>
      <x v="3"/>
    </i>
    <i>
      <x v="4"/>
    </i>
    <i>
      <x v="5"/>
    </i>
    <i>
      <x v="6"/>
    </i>
    <i>
      <x v="7"/>
    </i>
    <i>
      <x v="8"/>
    </i>
    <i>
      <x v="9"/>
    </i>
    <i>
      <x v="10"/>
    </i>
    <i>
      <x v="11"/>
    </i>
    <i>
      <x v="12"/>
    </i>
  </rowItems>
  <colFields count="1">
    <field x="-2"/>
  </colFields>
  <colItems count="3">
    <i>
      <x/>
    </i>
    <i i="1">
      <x v="1"/>
    </i>
    <i i="2">
      <x v="2"/>
    </i>
  </colItems>
  <pageFields count="2">
    <pageField fld="4" item="6" hier="-1"/>
    <pageField fld="2" hier="-1"/>
  </pageFields>
  <dataFields count="3">
    <dataField name=" CASH " fld="5" baseField="0" baseItem="0"/>
    <dataField name=" CREDIT " fld="6" baseField="0" baseItem="0"/>
    <dataField name=" TOTAL REVENUES "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6C50D5DB-F5F2-4CF7-B503-20E2FC0385E4}" name="PivotTable5" cacheId="5"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chartFormat="14">
  <location ref="X51:Y57" firstHeaderRow="1" firstDataRow="1" firstDataCol="1" rowPageCount="3" colPageCount="1"/>
  <pivotFields count="25">
    <pivotField showAll="0"/>
    <pivotField axis="axisPage" showAll="0">
      <items count="14">
        <item x="1"/>
        <item x="2"/>
        <item x="3"/>
        <item x="0"/>
        <item x="4"/>
        <item x="5"/>
        <item x="6"/>
        <item x="7"/>
        <item x="8"/>
        <item x="9"/>
        <item x="10"/>
        <item x="11"/>
        <item x="12"/>
        <item t="default"/>
      </items>
    </pivotField>
    <pivotField axis="axisPage" multipleItemSelectionAllowed="1" showAll="0">
      <items count="39">
        <item h="1" x="30"/>
        <item h="1" x="1"/>
        <item h="1" x="2"/>
        <item h="1" x="27"/>
        <item h="1" x="10"/>
        <item h="1" x="33"/>
        <item h="1" x="7"/>
        <item h="1" x="8"/>
        <item h="1" x="0"/>
        <item h="1" x="29"/>
        <item h="1" x="26"/>
        <item h="1" x="4"/>
        <item h="1" x="32"/>
        <item h="1" x="15"/>
        <item h="1" x="6"/>
        <item h="1" x="9"/>
        <item h="1" x="3"/>
        <item h="1" x="28"/>
        <item x="21"/>
        <item h="1" x="12"/>
        <item h="1" x="11"/>
        <item h="1" x="17"/>
        <item h="1" x="31"/>
        <item h="1" x="20"/>
        <item h="1" x="19"/>
        <item h="1" x="18"/>
        <item h="1" x="16"/>
        <item h="1" x="34"/>
        <item h="1" x="13"/>
        <item h="1" x="5"/>
        <item h="1" x="23"/>
        <item h="1" x="25"/>
        <item h="1" x="24"/>
        <item h="1" x="14"/>
        <item h="1" x="22"/>
        <item h="1" x="35"/>
        <item h="1" x="36"/>
        <item h="1" x="37"/>
        <item t="default"/>
      </items>
    </pivotField>
    <pivotField axis="axisRow" multipleItemSelectionAllowed="1" showAll="0" sortType="ascending">
      <items count="194">
        <item x="85"/>
        <item x="108"/>
        <item x="42"/>
        <item x="107"/>
        <item x="127"/>
        <item x="26"/>
        <item x="9"/>
        <item x="23"/>
        <item x="53"/>
        <item x="25"/>
        <item x="64"/>
        <item x="13"/>
        <item x="40"/>
        <item x="83"/>
        <item x="14"/>
        <item x="123"/>
        <item x="80"/>
        <item x="106"/>
        <item x="81"/>
        <item x="126"/>
        <item x="4"/>
        <item x="131"/>
        <item x="69"/>
        <item x="32"/>
        <item x="82"/>
        <item x="73"/>
        <item x="57"/>
        <item x="1"/>
        <item x="47"/>
        <item x="52"/>
        <item x="18"/>
        <item x="41"/>
        <item x="67"/>
        <item x="118"/>
        <item x="34"/>
        <item x="78"/>
        <item x="124"/>
        <item x="74"/>
        <item x="51"/>
        <item x="10"/>
        <item x="58"/>
        <item x="49"/>
        <item x="128"/>
        <item x="56"/>
        <item x="116"/>
        <item x="38"/>
        <item x="93"/>
        <item x="11"/>
        <item x="92"/>
        <item x="125"/>
        <item x="71"/>
        <item x="44"/>
        <item x="66"/>
        <item x="132"/>
        <item x="17"/>
        <item x="30"/>
        <item x="100"/>
        <item x="21"/>
        <item x="111"/>
        <item x="117"/>
        <item x="46"/>
        <item x="36"/>
        <item x="109"/>
        <item x="20"/>
        <item x="113"/>
        <item x="114"/>
        <item x="12"/>
        <item x="0"/>
        <item x="28"/>
        <item x="29"/>
        <item x="16"/>
        <item x="101"/>
        <item x="3"/>
        <item x="102"/>
        <item x="2"/>
        <item x="19"/>
        <item x="60"/>
        <item x="22"/>
        <item x="94"/>
        <item x="45"/>
        <item x="110"/>
        <item x="84"/>
        <item x="122"/>
        <item x="129"/>
        <item x="43"/>
        <item x="97"/>
        <item x="39"/>
        <item x="115"/>
        <item x="79"/>
        <item x="77"/>
        <item x="35"/>
        <item x="37"/>
        <item x="95"/>
        <item x="63"/>
        <item x="48"/>
        <item x="68"/>
        <item x="99"/>
        <item x="119"/>
        <item x="96"/>
        <item x="65"/>
        <item x="75"/>
        <item x="27"/>
        <item x="121"/>
        <item x="130"/>
        <item x="5"/>
        <item x="72"/>
        <item x="61"/>
        <item x="54"/>
        <item x="8"/>
        <item x="62"/>
        <item x="70"/>
        <item x="103"/>
        <item x="112"/>
        <item x="76"/>
        <item x="55"/>
        <item x="86"/>
        <item x="15"/>
        <item x="6"/>
        <item x="33"/>
        <item x="59"/>
        <item x="105"/>
        <item x="50"/>
        <item x="104"/>
        <item x="31"/>
        <item x="7"/>
        <item x="89"/>
        <item x="24"/>
        <item x="98"/>
        <item x="87"/>
        <item x="120"/>
        <item x="90"/>
        <item x="88"/>
        <item x="91"/>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t="default"/>
      </items>
      <autoSortScope>
        <pivotArea dataOnly="0" outline="0" fieldPosition="0">
          <references count="1">
            <reference field="4294967294" count="1" selected="0">
              <x v="0"/>
            </reference>
          </references>
        </pivotArea>
      </autoSortScope>
    </pivotField>
    <pivotField axis="axisPage" showAll="0">
      <items count="8">
        <item x="0"/>
        <item m="1" x="6"/>
        <item x="4"/>
        <item x="2"/>
        <item x="1"/>
        <item x="3"/>
        <item x="5"/>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6">
    <i>
      <x v="142"/>
    </i>
    <i>
      <x v="137"/>
    </i>
    <i>
      <x v="25"/>
    </i>
    <i>
      <x v="105"/>
    </i>
    <i>
      <x v="50"/>
    </i>
    <i>
      <x v="110"/>
    </i>
  </rowItems>
  <colItems count="1">
    <i/>
  </colItems>
  <pageFields count="3">
    <pageField fld="4" item="6" hier="-1"/>
    <pageField fld="2" hier="-1"/>
    <pageField fld="1" item="10" hier="-1"/>
  </pageFields>
  <dataFields count="1">
    <dataField name=" TOTAL REVENUES " fld="7" baseField="0" baseItem="0" numFmtId="43"/>
  </dataFields>
  <formats count="1">
    <format dxfId="73">
      <pivotArea outline="0" collapsedLevelsAreSubtotals="1" fieldPosition="0"/>
    </format>
  </formats>
  <chartFormats count="3">
    <chartFormat chart="9" format="6"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3"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7064374B-7104-4693-9ACD-81BB35B5B9D3}" name="PivotTable10" cacheId="5"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chartFormat="6">
  <location ref="D478:Q486" firstHeaderRow="1" firstDataRow="2" firstDataCol="1" rowPageCount="2" colPageCount="1"/>
  <pivotFields count="25">
    <pivotField showAll="0"/>
    <pivotField axis="axisCol" showAll="0">
      <items count="14">
        <item x="1"/>
        <item x="2"/>
        <item x="3"/>
        <item x="0"/>
        <item x="4"/>
        <item x="5"/>
        <item x="6"/>
        <item x="7"/>
        <item x="8"/>
        <item x="9"/>
        <item x="10"/>
        <item x="11"/>
        <item x="12"/>
        <item t="default"/>
      </items>
    </pivotField>
    <pivotField axis="axisPage" multipleItemSelectionAllowed="1" showAll="0">
      <items count="39">
        <item h="1" x="30"/>
        <item h="1" x="1"/>
        <item h="1" x="2"/>
        <item h="1" x="27"/>
        <item h="1" x="10"/>
        <item h="1" x="33"/>
        <item h="1" x="7"/>
        <item h="1" x="8"/>
        <item h="1" x="0"/>
        <item h="1" x="29"/>
        <item h="1" x="26"/>
        <item h="1" x="4"/>
        <item h="1" x="32"/>
        <item h="1" x="15"/>
        <item h="1" x="6"/>
        <item h="1" x="9"/>
        <item h="1" x="3"/>
        <item h="1" x="28"/>
        <item x="21"/>
        <item h="1" x="12"/>
        <item h="1" x="11"/>
        <item h="1" x="17"/>
        <item h="1" x="31"/>
        <item h="1" x="20"/>
        <item h="1" x="19"/>
        <item h="1" x="18"/>
        <item h="1" x="16"/>
        <item h="1" x="34"/>
        <item h="1" x="13"/>
        <item h="1" x="5"/>
        <item h="1" x="23"/>
        <item h="1" x="25"/>
        <item h="1" x="24"/>
        <item h="1" x="14"/>
        <item h="1" x="22"/>
        <item h="1" x="35"/>
        <item h="1" x="36"/>
        <item h="1" x="37"/>
        <item t="default"/>
      </items>
    </pivotField>
    <pivotField axis="axisRow" multipleItemSelectionAllowed="1" showAll="0">
      <items count="194">
        <item x="85"/>
        <item x="108"/>
        <item x="42"/>
        <item x="107"/>
        <item x="127"/>
        <item x="26"/>
        <item x="9"/>
        <item x="23"/>
        <item x="53"/>
        <item x="25"/>
        <item x="64"/>
        <item x="13"/>
        <item x="40"/>
        <item x="83"/>
        <item x="14"/>
        <item x="123"/>
        <item x="80"/>
        <item x="106"/>
        <item x="81"/>
        <item x="126"/>
        <item x="4"/>
        <item x="131"/>
        <item x="69"/>
        <item x="32"/>
        <item x="82"/>
        <item x="73"/>
        <item x="57"/>
        <item x="1"/>
        <item x="47"/>
        <item x="52"/>
        <item x="18"/>
        <item x="41"/>
        <item x="67"/>
        <item x="118"/>
        <item x="34"/>
        <item x="78"/>
        <item x="124"/>
        <item x="74"/>
        <item x="51"/>
        <item x="10"/>
        <item x="58"/>
        <item x="49"/>
        <item x="128"/>
        <item x="56"/>
        <item x="116"/>
        <item x="38"/>
        <item x="93"/>
        <item x="11"/>
        <item x="92"/>
        <item x="125"/>
        <item x="71"/>
        <item x="44"/>
        <item x="66"/>
        <item x="132"/>
        <item x="17"/>
        <item x="30"/>
        <item x="100"/>
        <item x="21"/>
        <item x="111"/>
        <item x="117"/>
        <item x="46"/>
        <item x="36"/>
        <item x="109"/>
        <item x="20"/>
        <item x="113"/>
        <item x="114"/>
        <item x="12"/>
        <item x="0"/>
        <item x="28"/>
        <item x="29"/>
        <item x="16"/>
        <item x="101"/>
        <item x="3"/>
        <item x="102"/>
        <item x="2"/>
        <item x="19"/>
        <item x="60"/>
        <item x="22"/>
        <item x="94"/>
        <item x="45"/>
        <item x="110"/>
        <item x="84"/>
        <item x="122"/>
        <item x="129"/>
        <item x="43"/>
        <item x="97"/>
        <item x="39"/>
        <item x="115"/>
        <item x="79"/>
        <item x="77"/>
        <item x="35"/>
        <item x="37"/>
        <item x="95"/>
        <item x="63"/>
        <item x="48"/>
        <item x="68"/>
        <item x="99"/>
        <item x="119"/>
        <item x="96"/>
        <item x="65"/>
        <item x="75"/>
        <item x="27"/>
        <item x="121"/>
        <item x="130"/>
        <item x="5"/>
        <item x="72"/>
        <item x="61"/>
        <item x="54"/>
        <item x="8"/>
        <item x="62"/>
        <item x="70"/>
        <item x="103"/>
        <item x="112"/>
        <item x="76"/>
        <item x="55"/>
        <item x="86"/>
        <item x="15"/>
        <item x="6"/>
        <item x="33"/>
        <item x="59"/>
        <item x="105"/>
        <item x="50"/>
        <item x="104"/>
        <item x="31"/>
        <item x="7"/>
        <item x="89"/>
        <item x="24"/>
        <item x="98"/>
        <item x="87"/>
        <item x="120"/>
        <item x="90"/>
        <item x="88"/>
        <item x="91"/>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t="default"/>
      </items>
    </pivotField>
    <pivotField axis="axisPage" showAll="0">
      <items count="8">
        <item x="0"/>
        <item m="1" x="6"/>
        <item x="4"/>
        <item x="2"/>
        <item x="1"/>
        <item x="3"/>
        <item x="5"/>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7">
    <i>
      <x v="22"/>
    </i>
    <i>
      <x v="25"/>
    </i>
    <i>
      <x v="50"/>
    </i>
    <i>
      <x v="105"/>
    </i>
    <i>
      <x v="110"/>
    </i>
    <i>
      <x v="137"/>
    </i>
    <i>
      <x v="142"/>
    </i>
  </rowItems>
  <colFields count="1">
    <field x="1"/>
  </colFields>
  <colItems count="13">
    <i>
      <x/>
    </i>
    <i>
      <x v="1"/>
    </i>
    <i>
      <x v="2"/>
    </i>
    <i>
      <x v="3"/>
    </i>
    <i>
      <x v="4"/>
    </i>
    <i>
      <x v="5"/>
    </i>
    <i>
      <x v="6"/>
    </i>
    <i>
      <x v="7"/>
    </i>
    <i>
      <x v="8"/>
    </i>
    <i>
      <x v="9"/>
    </i>
    <i>
      <x v="10"/>
    </i>
    <i>
      <x v="11"/>
    </i>
    <i>
      <x v="12"/>
    </i>
  </colItems>
  <pageFields count="2">
    <pageField fld="4" item="6" hier="-1"/>
    <pageField fld="2" hier="-1"/>
  </pageFields>
  <dataFields count="1">
    <dataField name="Sum of PATIENTS " fld="8" baseField="0" baseItem="0" numFmtId="165"/>
  </dataFields>
  <formats count="1">
    <format dxfId="7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C00BCEB2-1149-4127-B4C4-2B446DAB8350}" name="PivotTable11" cacheId="5"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chartFormat="6">
  <location ref="D661:Q669" firstHeaderRow="1" firstDataRow="2" firstDataCol="1" rowPageCount="2" colPageCount="1"/>
  <pivotFields count="25">
    <pivotField showAll="0"/>
    <pivotField axis="axisCol" showAll="0">
      <items count="14">
        <item x="1"/>
        <item x="2"/>
        <item x="3"/>
        <item x="0"/>
        <item x="4"/>
        <item x="5"/>
        <item x="6"/>
        <item x="7"/>
        <item x="8"/>
        <item x="9"/>
        <item x="10"/>
        <item x="11"/>
        <item x="12"/>
        <item t="default"/>
      </items>
    </pivotField>
    <pivotField axis="axisPage" multipleItemSelectionAllowed="1" showAll="0">
      <items count="39">
        <item h="1" x="30"/>
        <item h="1" x="1"/>
        <item h="1" x="2"/>
        <item h="1" x="27"/>
        <item h="1" x="10"/>
        <item h="1" x="33"/>
        <item h="1" x="7"/>
        <item h="1" x="8"/>
        <item h="1" x="0"/>
        <item h="1" x="29"/>
        <item h="1" x="26"/>
        <item h="1" x="4"/>
        <item h="1" x="32"/>
        <item h="1" x="15"/>
        <item h="1" x="6"/>
        <item h="1" x="9"/>
        <item h="1" x="3"/>
        <item h="1" x="28"/>
        <item x="21"/>
        <item h="1" x="12"/>
        <item h="1" x="11"/>
        <item h="1" x="17"/>
        <item h="1" x="31"/>
        <item h="1" x="20"/>
        <item h="1" x="19"/>
        <item h="1" x="18"/>
        <item h="1" x="16"/>
        <item h="1" x="34"/>
        <item h="1" x="13"/>
        <item h="1" x="5"/>
        <item h="1" x="23"/>
        <item h="1" x="25"/>
        <item h="1" x="24"/>
        <item h="1" x="14"/>
        <item h="1" x="22"/>
        <item h="1" x="35"/>
        <item h="1" x="36"/>
        <item h="1" x="37"/>
        <item t="default"/>
      </items>
    </pivotField>
    <pivotField axis="axisRow" multipleItemSelectionAllowed="1" showAll="0">
      <items count="194">
        <item x="85"/>
        <item x="108"/>
        <item x="42"/>
        <item x="107"/>
        <item x="127"/>
        <item x="26"/>
        <item x="9"/>
        <item x="23"/>
        <item x="53"/>
        <item x="25"/>
        <item x="64"/>
        <item x="13"/>
        <item x="40"/>
        <item x="83"/>
        <item x="14"/>
        <item x="123"/>
        <item x="80"/>
        <item x="106"/>
        <item x="81"/>
        <item x="126"/>
        <item x="4"/>
        <item x="131"/>
        <item x="69"/>
        <item x="32"/>
        <item x="82"/>
        <item x="73"/>
        <item x="57"/>
        <item x="1"/>
        <item x="47"/>
        <item x="52"/>
        <item x="18"/>
        <item x="41"/>
        <item x="67"/>
        <item x="118"/>
        <item x="34"/>
        <item x="78"/>
        <item x="124"/>
        <item x="74"/>
        <item x="51"/>
        <item x="10"/>
        <item x="58"/>
        <item x="49"/>
        <item x="128"/>
        <item x="56"/>
        <item x="116"/>
        <item x="38"/>
        <item x="93"/>
        <item x="11"/>
        <item x="92"/>
        <item x="125"/>
        <item x="71"/>
        <item x="44"/>
        <item x="66"/>
        <item x="132"/>
        <item x="17"/>
        <item x="30"/>
        <item x="100"/>
        <item x="21"/>
        <item x="111"/>
        <item x="117"/>
        <item x="46"/>
        <item x="36"/>
        <item x="109"/>
        <item x="20"/>
        <item x="113"/>
        <item x="114"/>
        <item x="12"/>
        <item x="0"/>
        <item x="28"/>
        <item x="29"/>
        <item x="16"/>
        <item x="101"/>
        <item x="3"/>
        <item x="102"/>
        <item x="2"/>
        <item x="19"/>
        <item x="60"/>
        <item x="22"/>
        <item x="94"/>
        <item x="45"/>
        <item x="110"/>
        <item x="84"/>
        <item x="122"/>
        <item x="129"/>
        <item x="43"/>
        <item x="97"/>
        <item x="39"/>
        <item x="115"/>
        <item x="79"/>
        <item x="77"/>
        <item x="35"/>
        <item x="37"/>
        <item x="95"/>
        <item x="63"/>
        <item x="48"/>
        <item x="68"/>
        <item x="99"/>
        <item x="119"/>
        <item x="96"/>
        <item x="65"/>
        <item x="75"/>
        <item x="27"/>
        <item x="121"/>
        <item x="130"/>
        <item x="5"/>
        <item x="72"/>
        <item x="61"/>
        <item x="54"/>
        <item x="8"/>
        <item x="62"/>
        <item x="70"/>
        <item x="103"/>
        <item x="112"/>
        <item x="76"/>
        <item x="55"/>
        <item x="86"/>
        <item x="15"/>
        <item x="6"/>
        <item x="33"/>
        <item x="59"/>
        <item x="105"/>
        <item x="50"/>
        <item x="104"/>
        <item x="31"/>
        <item x="7"/>
        <item x="89"/>
        <item x="24"/>
        <item x="98"/>
        <item x="87"/>
        <item x="120"/>
        <item x="90"/>
        <item x="88"/>
        <item x="91"/>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t="default"/>
      </items>
    </pivotField>
    <pivotField axis="axisPage" showAll="0">
      <items count="8">
        <item x="0"/>
        <item m="1" x="6"/>
        <item x="4"/>
        <item x="2"/>
        <item x="1"/>
        <item x="3"/>
        <item x="5"/>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7">
    <i>
      <x v="22"/>
    </i>
    <i>
      <x v="25"/>
    </i>
    <i>
      <x v="50"/>
    </i>
    <i>
      <x v="105"/>
    </i>
    <i>
      <x v="110"/>
    </i>
    <i>
      <x v="137"/>
    </i>
    <i>
      <x v="142"/>
    </i>
  </rowItems>
  <colFields count="1">
    <field x="1"/>
  </colFields>
  <colItems count="13">
    <i>
      <x/>
    </i>
    <i>
      <x v="1"/>
    </i>
    <i>
      <x v="2"/>
    </i>
    <i>
      <x v="3"/>
    </i>
    <i>
      <x v="4"/>
    </i>
    <i>
      <x v="5"/>
    </i>
    <i>
      <x v="6"/>
    </i>
    <i>
      <x v="7"/>
    </i>
    <i>
      <x v="8"/>
    </i>
    <i>
      <x v="9"/>
    </i>
    <i>
      <x v="10"/>
    </i>
    <i>
      <x v="11"/>
    </i>
    <i>
      <x v="12"/>
    </i>
  </colItems>
  <pageFields count="2">
    <pageField fld="4" item="6" hier="-1"/>
    <pageField fld="2" hier="-1"/>
  </pageFields>
  <dataFields count="1">
    <dataField name="Sum of CASH " fld="5" baseField="0" baseItem="0"/>
  </dataFields>
  <formats count="1">
    <format dxfId="7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DBF1089C-4FEB-4820-8B98-8059F386EF70}"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M70:N82" firstHeaderRow="1" firstDataRow="1" firstDataCol="1" rowPageCount="1" colPageCount="1"/>
  <pivotFields count="28">
    <pivotField axis="axisPage" multipleItemSelectionAllowed="1" showAll="0">
      <items count="5">
        <item h="1" x="0"/>
        <item h="1" x="1"/>
        <item x="2"/>
        <item h="1" x="3"/>
        <item t="default"/>
      </items>
    </pivotField>
    <pivotField axis="axisRow" showAll="0">
      <items count="13">
        <item x="1"/>
        <item x="2"/>
        <item x="3"/>
        <item x="4"/>
        <item x="5"/>
        <item x="6"/>
        <item x="7"/>
        <item x="8"/>
        <item x="9"/>
        <item x="0"/>
        <item x="10"/>
        <item x="11"/>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2">
    <i>
      <x/>
    </i>
    <i>
      <x v="1"/>
    </i>
    <i>
      <x v="2"/>
    </i>
    <i>
      <x v="3"/>
    </i>
    <i>
      <x v="4"/>
    </i>
    <i>
      <x v="5"/>
    </i>
    <i>
      <x v="6"/>
    </i>
    <i>
      <x v="7"/>
    </i>
    <i>
      <x v="8"/>
    </i>
    <i>
      <x v="9"/>
    </i>
    <i>
      <x v="10"/>
    </i>
    <i>
      <x v="11"/>
    </i>
  </rowItems>
  <colItems count="1">
    <i/>
  </colItems>
  <pageFields count="1">
    <pageField fld="0" hier="-1"/>
  </pageFields>
  <dataFields count="1">
    <dataField name="Sum of RADIOLOGY VISITS "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2B45A8AB-53F4-4682-90E7-6C0FCCC19F15}"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O87:P99" firstHeaderRow="1" firstDataRow="1" firstDataCol="1" rowPageCount="1" colPageCount="1"/>
  <pivotFields count="28">
    <pivotField axis="axisPage" multipleItemSelectionAllowed="1" showAll="0">
      <items count="5">
        <item h="1" x="0"/>
        <item h="1" x="1"/>
        <item x="2"/>
        <item h="1" x="3"/>
        <item t="default"/>
      </items>
    </pivotField>
    <pivotField axis="axisRow" showAll="0">
      <items count="13">
        <item x="1"/>
        <item x="2"/>
        <item x="3"/>
        <item x="4"/>
        <item x="5"/>
        <item x="6"/>
        <item x="7"/>
        <item x="8"/>
        <item x="9"/>
        <item x="0"/>
        <item x="10"/>
        <item x="11"/>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2">
    <i>
      <x/>
    </i>
    <i>
      <x v="1"/>
    </i>
    <i>
      <x v="2"/>
    </i>
    <i>
      <x v="3"/>
    </i>
    <i>
      <x v="4"/>
    </i>
    <i>
      <x v="5"/>
    </i>
    <i>
      <x v="6"/>
    </i>
    <i>
      <x v="7"/>
    </i>
    <i>
      <x v="8"/>
    </i>
    <i>
      <x v="9"/>
    </i>
    <i>
      <x v="10"/>
    </i>
    <i>
      <x v="11"/>
    </i>
  </rowItems>
  <colItems count="1">
    <i/>
  </colItems>
  <pageFields count="1">
    <pageField fld="0" hier="-1"/>
  </pageFields>
  <dataFields count="1">
    <dataField name="Sum of INPATIENTS ( HOSPITALIZED)"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E4987D91-6726-43E6-8EC6-68226B2C955F}"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E89:F101" firstHeaderRow="1" firstDataRow="1" firstDataCol="1" rowPageCount="1" colPageCount="1"/>
  <pivotFields count="28">
    <pivotField axis="axisPage" multipleItemSelectionAllowed="1" showAll="0">
      <items count="5">
        <item h="1" x="0"/>
        <item h="1" x="1"/>
        <item x="2"/>
        <item h="1" x="3"/>
        <item t="default"/>
      </items>
    </pivotField>
    <pivotField axis="axisRow" showAll="0">
      <items count="13">
        <item x="1"/>
        <item x="2"/>
        <item x="3"/>
        <item x="4"/>
        <item x="5"/>
        <item x="6"/>
        <item x="7"/>
        <item x="8"/>
        <item x="9"/>
        <item x="0"/>
        <item x="10"/>
        <item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1"/>
  </rowFields>
  <rowItems count="12">
    <i>
      <x/>
    </i>
    <i>
      <x v="1"/>
    </i>
    <i>
      <x v="2"/>
    </i>
    <i>
      <x v="3"/>
    </i>
    <i>
      <x v="4"/>
    </i>
    <i>
      <x v="5"/>
    </i>
    <i>
      <x v="6"/>
    </i>
    <i>
      <x v="7"/>
    </i>
    <i>
      <x v="8"/>
    </i>
    <i>
      <x v="9"/>
    </i>
    <i>
      <x v="10"/>
    </i>
    <i>
      <x v="11"/>
    </i>
  </rowItems>
  <colItems count="1">
    <i/>
  </colItems>
  <pageFields count="1">
    <pageField fld="0" hier="-1"/>
  </pageFields>
  <dataFields count="1">
    <dataField name="Sum of SERVICES VISITS "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85F516F9-551C-48D1-8F97-A6CC8619E5E3}"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E4:Q41" firstHeaderRow="1" firstDataRow="2" firstDataCol="1" rowPageCount="1" colPageCount="1"/>
  <pivotFields count="28">
    <pivotField axis="axisPage" multipleItemSelectionAllowed="1" showAll="0">
      <items count="5">
        <item h="1" x="0"/>
        <item h="1" x="1"/>
        <item x="2"/>
        <item h="1" x="3"/>
        <item t="default"/>
      </items>
    </pivotField>
    <pivotField axis="axisCol" showAll="0">
      <items count="13">
        <item x="1"/>
        <item x="2"/>
        <item x="3"/>
        <item x="4"/>
        <item x="5"/>
        <item x="6"/>
        <item x="7"/>
        <item x="8"/>
        <item x="9"/>
        <item x="0"/>
        <item x="10"/>
        <item x="11"/>
        <item t="default"/>
      </items>
    </pivotField>
    <pivotField axis="axisRow" showAll="0">
      <items count="43">
        <item x="23"/>
        <item x="1"/>
        <item x="2"/>
        <item x="38"/>
        <item x="33"/>
        <item x="10"/>
        <item x="26"/>
        <item x="7"/>
        <item x="8"/>
        <item x="29"/>
        <item x="0"/>
        <item x="22"/>
        <item x="32"/>
        <item x="4"/>
        <item x="25"/>
        <item x="14"/>
        <item x="6"/>
        <item x="9"/>
        <item x="40"/>
        <item x="3"/>
        <item x="34"/>
        <item x="20"/>
        <item x="11"/>
        <item x="27"/>
        <item x="16"/>
        <item x="39"/>
        <item x="24"/>
        <item x="19"/>
        <item x="18"/>
        <item x="17"/>
        <item x="15"/>
        <item x="37"/>
        <item x="12"/>
        <item x="5"/>
        <item x="30"/>
        <item x="36"/>
        <item x="31"/>
        <item x="28"/>
        <item x="13"/>
        <item x="21"/>
        <item x="35"/>
        <item x="41"/>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36">
    <i>
      <x/>
    </i>
    <i>
      <x v="1"/>
    </i>
    <i>
      <x v="2"/>
    </i>
    <i>
      <x v="4"/>
    </i>
    <i>
      <x v="5"/>
    </i>
    <i>
      <x v="6"/>
    </i>
    <i>
      <x v="7"/>
    </i>
    <i>
      <x v="8"/>
    </i>
    <i>
      <x v="9"/>
    </i>
    <i>
      <x v="10"/>
    </i>
    <i>
      <x v="11"/>
    </i>
    <i>
      <x v="12"/>
    </i>
    <i>
      <x v="13"/>
    </i>
    <i>
      <x v="14"/>
    </i>
    <i>
      <x v="15"/>
    </i>
    <i>
      <x v="16"/>
    </i>
    <i>
      <x v="17"/>
    </i>
    <i>
      <x v="19"/>
    </i>
    <i>
      <x v="20"/>
    </i>
    <i>
      <x v="21"/>
    </i>
    <i>
      <x v="22"/>
    </i>
    <i>
      <x v="23"/>
    </i>
    <i>
      <x v="24"/>
    </i>
    <i>
      <x v="26"/>
    </i>
    <i>
      <x v="27"/>
    </i>
    <i>
      <x v="28"/>
    </i>
    <i>
      <x v="29"/>
    </i>
    <i>
      <x v="30"/>
    </i>
    <i>
      <x v="32"/>
    </i>
    <i>
      <x v="33"/>
    </i>
    <i>
      <x v="34"/>
    </i>
    <i>
      <x v="35"/>
    </i>
    <i>
      <x v="36"/>
    </i>
    <i>
      <x v="37"/>
    </i>
    <i>
      <x v="38"/>
    </i>
    <i>
      <x v="39"/>
    </i>
  </rowItems>
  <colFields count="1">
    <field x="1"/>
  </colFields>
  <colItems count="12">
    <i>
      <x/>
    </i>
    <i>
      <x v="1"/>
    </i>
    <i>
      <x v="2"/>
    </i>
    <i>
      <x v="3"/>
    </i>
    <i>
      <x v="4"/>
    </i>
    <i>
      <x v="5"/>
    </i>
    <i>
      <x v="6"/>
    </i>
    <i>
      <x v="7"/>
    </i>
    <i>
      <x v="8"/>
    </i>
    <i>
      <x v="9"/>
    </i>
    <i>
      <x v="10"/>
    </i>
    <i>
      <x v="11"/>
    </i>
  </colItems>
  <pageFields count="1">
    <pageField fld="0" hier="-1"/>
  </pageFields>
  <dataFields count="1">
    <dataField name="Sum of VISITS"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D975064A-2686-46A2-BE47-313385EF82D8}"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E71:F83" firstHeaderRow="1" firstDataRow="1" firstDataCol="1" rowPageCount="1" colPageCount="1"/>
  <pivotFields count="28">
    <pivotField axis="axisPage" multipleItemSelectionAllowed="1" showAll="0">
      <items count="5">
        <item h="1" x="0"/>
        <item h="1" x="1"/>
        <item x="2"/>
        <item h="1" x="3"/>
        <item t="default"/>
      </items>
    </pivotField>
    <pivotField axis="axisRow" showAll="0">
      <items count="13">
        <item x="1"/>
        <item x="2"/>
        <item x="3"/>
        <item x="4"/>
        <item x="5"/>
        <item x="6"/>
        <item x="7"/>
        <item x="8"/>
        <item x="9"/>
        <item x="0"/>
        <item x="10"/>
        <item x="11"/>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2">
    <i>
      <x/>
    </i>
    <i>
      <x v="1"/>
    </i>
    <i>
      <x v="2"/>
    </i>
    <i>
      <x v="3"/>
    </i>
    <i>
      <x v="4"/>
    </i>
    <i>
      <x v="5"/>
    </i>
    <i>
      <x v="6"/>
    </i>
    <i>
      <x v="7"/>
    </i>
    <i>
      <x v="8"/>
    </i>
    <i>
      <x v="9"/>
    </i>
    <i>
      <x v="10"/>
    </i>
    <i>
      <x v="11"/>
    </i>
  </rowItems>
  <colItems count="1">
    <i/>
  </colItems>
  <pageFields count="1">
    <pageField fld="0" hier="-1"/>
  </pageFields>
  <dataFields count="1">
    <dataField name="Sum of VISITS"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762557BB-EA88-460D-BEE8-9F8BB9F5C40D}"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P70:Q82" firstHeaderRow="1" firstDataRow="1" firstDataCol="1" rowPageCount="1" colPageCount="1"/>
  <pivotFields count="28">
    <pivotField axis="axisPage" multipleItemSelectionAllowed="1" showAll="0">
      <items count="5">
        <item h="1" x="0"/>
        <item h="1" x="1"/>
        <item x="2"/>
        <item h="1" x="3"/>
        <item t="default"/>
      </items>
    </pivotField>
    <pivotField axis="axisRow" showAll="0">
      <items count="13">
        <item x="1"/>
        <item x="2"/>
        <item x="3"/>
        <item x="4"/>
        <item x="5"/>
        <item x="6"/>
        <item x="7"/>
        <item x="8"/>
        <item x="9"/>
        <item x="0"/>
        <item x="10"/>
        <item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2">
    <i>
      <x/>
    </i>
    <i>
      <x v="1"/>
    </i>
    <i>
      <x v="2"/>
    </i>
    <i>
      <x v="3"/>
    </i>
    <i>
      <x v="4"/>
    </i>
    <i>
      <x v="5"/>
    </i>
    <i>
      <x v="6"/>
    </i>
    <i>
      <x v="7"/>
    </i>
    <i>
      <x v="8"/>
    </i>
    <i>
      <x v="9"/>
    </i>
    <i>
      <x v="10"/>
    </i>
    <i>
      <x v="11"/>
    </i>
  </rowItems>
  <colItems count="1">
    <i/>
  </colItems>
  <pageFields count="1">
    <pageField fld="0" hier="-1"/>
  </pageFields>
  <dataFields count="1">
    <dataField name="Sum of LAB VISITS "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89C1CECA-CF8D-4359-B0D0-D68F8F09D00A}"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W67:X79" firstHeaderRow="1" firstDataRow="1" firstDataCol="1" rowPageCount="1" colPageCount="1"/>
  <pivotFields count="28">
    <pivotField axis="axisPage" multipleItemSelectionAllowed="1" showAll="0">
      <items count="5">
        <item h="1" x="0"/>
        <item h="1" x="1"/>
        <item x="2"/>
        <item h="1" x="3"/>
        <item t="default"/>
      </items>
    </pivotField>
    <pivotField axis="axisRow" showAll="0">
      <items count="13">
        <item x="1"/>
        <item x="2"/>
        <item x="3"/>
        <item x="4"/>
        <item x="5"/>
        <item x="6"/>
        <item x="7"/>
        <item x="8"/>
        <item x="9"/>
        <item x="0"/>
        <item x="10"/>
        <item x="11"/>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2">
    <i>
      <x/>
    </i>
    <i>
      <x v="1"/>
    </i>
    <i>
      <x v="2"/>
    </i>
    <i>
      <x v="3"/>
    </i>
    <i>
      <x v="4"/>
    </i>
    <i>
      <x v="5"/>
    </i>
    <i>
      <x v="6"/>
    </i>
    <i>
      <x v="7"/>
    </i>
    <i>
      <x v="8"/>
    </i>
    <i>
      <x v="9"/>
    </i>
    <i>
      <x v="10"/>
    </i>
    <i>
      <x v="11"/>
    </i>
  </rowItems>
  <colItems count="1">
    <i/>
  </colItems>
  <pageFields count="1">
    <pageField fld="0" hier="-1"/>
  </pageFields>
  <dataFields count="1">
    <dataField name="Sum of REVENUES " fld="5" baseField="0" baseItem="0" numFmtId="43"/>
  </dataFields>
  <formats count="1">
    <format dxfId="6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9141284E-3C69-4BD8-9397-55F42B8BC9FD}"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C28:AE40" firstHeaderRow="0" firstDataRow="1" firstDataCol="1" rowPageCount="1" colPageCount="1"/>
  <pivotFields count="28">
    <pivotField axis="axisPage" multipleItemSelectionAllowed="1" showAll="0">
      <items count="5">
        <item h="1" x="0"/>
        <item h="1" x="1"/>
        <item x="2"/>
        <item h="1" x="3"/>
        <item t="default"/>
      </items>
    </pivotField>
    <pivotField axis="axisRow" showAll="0">
      <items count="13">
        <item x="1"/>
        <item x="2"/>
        <item x="3"/>
        <item x="4"/>
        <item x="5"/>
        <item x="6"/>
        <item x="7"/>
        <item x="8"/>
        <item x="9"/>
        <item x="0"/>
        <item x="10"/>
        <item x="11"/>
        <item t="default"/>
      </items>
    </pivotField>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2">
    <i>
      <x/>
    </i>
    <i>
      <x v="1"/>
    </i>
    <i>
      <x v="2"/>
    </i>
    <i>
      <x v="3"/>
    </i>
    <i>
      <x v="4"/>
    </i>
    <i>
      <x v="5"/>
    </i>
    <i>
      <x v="6"/>
    </i>
    <i>
      <x v="7"/>
    </i>
    <i>
      <x v="8"/>
    </i>
    <i>
      <x v="9"/>
    </i>
    <i>
      <x v="10"/>
    </i>
    <i>
      <x v="11"/>
    </i>
  </rowItems>
  <colFields count="1">
    <field x="-2"/>
  </colFields>
  <colItems count="2">
    <i>
      <x/>
    </i>
    <i i="1">
      <x v="1"/>
    </i>
  </colItems>
  <pageFields count="1">
    <pageField fld="0" hier="-1"/>
  </pageFields>
  <dataFields count="2">
    <dataField name="Sum of RADIOLOGY -CASH (36)" fld="11" baseField="0" baseItem="0"/>
    <dataField name="Sum of RADIOLOGY CREDIT (37)" fld="12" baseField="0" baseItem="0"/>
  </dataFields>
  <formats count="1">
    <format dxfId="6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9D119AA9-0791-4075-9B8F-B3F5DF1EA5C2}"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B4:N41" firstHeaderRow="1" firstDataRow="2" firstDataCol="1" rowPageCount="1" colPageCount="1"/>
  <pivotFields count="28">
    <pivotField axis="axisPage" multipleItemSelectionAllowed="1" showAll="0">
      <items count="5">
        <item h="1" x="0"/>
        <item h="1" x="1"/>
        <item x="2"/>
        <item h="1" x="3"/>
        <item t="default"/>
      </items>
    </pivotField>
    <pivotField axis="axisCol" showAll="0">
      <items count="13">
        <item x="1"/>
        <item x="2"/>
        <item x="3"/>
        <item x="4"/>
        <item x="5"/>
        <item x="6"/>
        <item x="7"/>
        <item x="8"/>
        <item x="9"/>
        <item x="0"/>
        <item x="10"/>
        <item x="11"/>
        <item t="default"/>
      </items>
    </pivotField>
    <pivotField axis="axisRow" showAll="0">
      <items count="43">
        <item x="23"/>
        <item x="1"/>
        <item x="2"/>
        <item x="38"/>
        <item x="33"/>
        <item x="10"/>
        <item x="26"/>
        <item x="7"/>
        <item x="8"/>
        <item x="29"/>
        <item x="0"/>
        <item x="22"/>
        <item x="32"/>
        <item x="4"/>
        <item x="25"/>
        <item x="14"/>
        <item x="6"/>
        <item x="9"/>
        <item x="40"/>
        <item x="3"/>
        <item x="34"/>
        <item x="20"/>
        <item x="11"/>
        <item x="27"/>
        <item x="16"/>
        <item x="39"/>
        <item x="24"/>
        <item x="19"/>
        <item x="18"/>
        <item x="17"/>
        <item x="15"/>
        <item x="37"/>
        <item x="12"/>
        <item x="5"/>
        <item x="30"/>
        <item x="36"/>
        <item x="31"/>
        <item x="28"/>
        <item x="13"/>
        <item x="21"/>
        <item x="35"/>
        <item x="41"/>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36">
    <i>
      <x/>
    </i>
    <i>
      <x v="1"/>
    </i>
    <i>
      <x v="2"/>
    </i>
    <i>
      <x v="4"/>
    </i>
    <i>
      <x v="5"/>
    </i>
    <i>
      <x v="6"/>
    </i>
    <i>
      <x v="7"/>
    </i>
    <i>
      <x v="8"/>
    </i>
    <i>
      <x v="9"/>
    </i>
    <i>
      <x v="10"/>
    </i>
    <i>
      <x v="11"/>
    </i>
    <i>
      <x v="12"/>
    </i>
    <i>
      <x v="13"/>
    </i>
    <i>
      <x v="14"/>
    </i>
    <i>
      <x v="15"/>
    </i>
    <i>
      <x v="16"/>
    </i>
    <i>
      <x v="17"/>
    </i>
    <i>
      <x v="19"/>
    </i>
    <i>
      <x v="20"/>
    </i>
    <i>
      <x v="21"/>
    </i>
    <i>
      <x v="22"/>
    </i>
    <i>
      <x v="23"/>
    </i>
    <i>
      <x v="24"/>
    </i>
    <i>
      <x v="26"/>
    </i>
    <i>
      <x v="27"/>
    </i>
    <i>
      <x v="28"/>
    </i>
    <i>
      <x v="29"/>
    </i>
    <i>
      <x v="30"/>
    </i>
    <i>
      <x v="32"/>
    </i>
    <i>
      <x v="33"/>
    </i>
    <i>
      <x v="34"/>
    </i>
    <i>
      <x v="35"/>
    </i>
    <i>
      <x v="36"/>
    </i>
    <i>
      <x v="37"/>
    </i>
    <i>
      <x v="38"/>
    </i>
    <i>
      <x v="39"/>
    </i>
  </rowItems>
  <colFields count="1">
    <field x="1"/>
  </colFields>
  <colItems count="12">
    <i>
      <x/>
    </i>
    <i>
      <x v="1"/>
    </i>
    <i>
      <x v="2"/>
    </i>
    <i>
      <x v="3"/>
    </i>
    <i>
      <x v="4"/>
    </i>
    <i>
      <x v="5"/>
    </i>
    <i>
      <x v="6"/>
    </i>
    <i>
      <x v="7"/>
    </i>
    <i>
      <x v="8"/>
    </i>
    <i>
      <x v="9"/>
    </i>
    <i>
      <x v="10"/>
    </i>
    <i>
      <x v="11"/>
    </i>
  </colItems>
  <pageFields count="1">
    <pageField fld="0" hier="-1"/>
  </pageFields>
  <dataFields count="1">
    <dataField name="Sum of REVENUES " fld="5" baseField="0" baseItem="0" numFmtId="43"/>
  </dataFields>
  <formats count="1">
    <format dxfId="6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9CD67AF4-D3DA-4035-BDDA-1DAD290A7384}"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D50:AF62" firstHeaderRow="0" firstDataRow="1" firstDataCol="1" rowPageCount="1" colPageCount="1"/>
  <pivotFields count="28">
    <pivotField axis="axisPage" multipleItemSelectionAllowed="1" showAll="0">
      <items count="5">
        <item h="1" x="0"/>
        <item h="1" x="1"/>
        <item x="2"/>
        <item h="1" x="3"/>
        <item t="default"/>
      </items>
    </pivotField>
    <pivotField axis="axisRow" showAll="0">
      <items count="13">
        <item x="1"/>
        <item x="2"/>
        <item x="3"/>
        <item x="4"/>
        <item x="5"/>
        <item x="6"/>
        <item x="7"/>
        <item x="8"/>
        <item x="9"/>
        <item x="0"/>
        <item x="10"/>
        <item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s>
  <rowFields count="1">
    <field x="1"/>
  </rowFields>
  <rowItems count="12">
    <i>
      <x/>
    </i>
    <i>
      <x v="1"/>
    </i>
    <i>
      <x v="2"/>
    </i>
    <i>
      <x v="3"/>
    </i>
    <i>
      <x v="4"/>
    </i>
    <i>
      <x v="5"/>
    </i>
    <i>
      <x v="6"/>
    </i>
    <i>
      <x v="7"/>
    </i>
    <i>
      <x v="8"/>
    </i>
    <i>
      <x v="9"/>
    </i>
    <i>
      <x v="10"/>
    </i>
    <i>
      <x v="11"/>
    </i>
  </rowItems>
  <colFields count="1">
    <field x="-2"/>
  </colFields>
  <colItems count="2">
    <i>
      <x/>
    </i>
    <i i="1">
      <x v="1"/>
    </i>
  </colItems>
  <pageFields count="1">
    <pageField fld="0" hier="-1"/>
  </pageFields>
  <dataFields count="2">
    <dataField name="Sum of SERVICES CASH COL 42" fld="17" baseField="0" baseItem="0"/>
    <dataField name="Sum of SERVICES CREDIT 43" fld="18" baseField="0" baseItem="0"/>
  </dataFields>
  <formats count="1">
    <format dxfId="6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A96A1094-57C7-4EA3-9466-743DC1B78E09}"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T50:V62" firstHeaderRow="0" firstDataRow="1" firstDataCol="1" rowPageCount="1" colPageCount="1"/>
  <pivotFields count="28">
    <pivotField axis="axisPage" multipleItemSelectionAllowed="1" showAll="0">
      <items count="5">
        <item h="1" x="0"/>
        <item h="1" x="1"/>
        <item x="2"/>
        <item h="1" x="3"/>
        <item t="default"/>
      </items>
    </pivotField>
    <pivotField axis="axisRow" showAll="0">
      <items count="13">
        <item x="1"/>
        <item x="2"/>
        <item x="3"/>
        <item x="4"/>
        <item x="5"/>
        <item x="6"/>
        <item x="7"/>
        <item x="8"/>
        <item x="9"/>
        <item x="0"/>
        <item x="10"/>
        <item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2">
    <i>
      <x/>
    </i>
    <i>
      <x v="1"/>
    </i>
    <i>
      <x v="2"/>
    </i>
    <i>
      <x v="3"/>
    </i>
    <i>
      <x v="4"/>
    </i>
    <i>
      <x v="5"/>
    </i>
    <i>
      <x v="6"/>
    </i>
    <i>
      <x v="7"/>
    </i>
    <i>
      <x v="8"/>
    </i>
    <i>
      <x v="9"/>
    </i>
    <i>
      <x v="10"/>
    </i>
    <i>
      <x v="11"/>
    </i>
  </rowItems>
  <colFields count="1">
    <field x="-2"/>
  </colFields>
  <colItems count="2">
    <i>
      <x/>
    </i>
    <i i="1">
      <x v="1"/>
    </i>
  </colItems>
  <pageFields count="1">
    <pageField fld="0" hier="-1"/>
  </pageFields>
  <dataFields count="2">
    <dataField name="Sum of LAB CASH " fld="14" baseField="0" baseItem="0"/>
    <dataField name="Sum of LAB CREDIT " fld="15" baseField="0" baseItem="0"/>
  </dataFields>
  <formats count="1">
    <format dxfId="6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E231CEB7-333E-4C6D-9201-E2B4E852BCDD}"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N50:AP62" firstHeaderRow="0" firstDataRow="1" firstDataCol="1" rowPageCount="1" colPageCount="1"/>
  <pivotFields count="28">
    <pivotField axis="axisPage" multipleItemSelectionAllowed="1" showAll="0">
      <items count="5">
        <item h="1" x="0"/>
        <item h="1" x="1"/>
        <item x="2"/>
        <item h="1" x="3"/>
        <item t="default"/>
      </items>
    </pivotField>
    <pivotField axis="axisRow" showAll="0">
      <items count="13">
        <item x="1"/>
        <item x="2"/>
        <item x="3"/>
        <item x="4"/>
        <item x="5"/>
        <item x="6"/>
        <item x="7"/>
        <item x="8"/>
        <item x="9"/>
        <item x="0"/>
        <item x="10"/>
        <item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s>
  <rowFields count="1">
    <field x="1"/>
  </rowFields>
  <rowItems count="12">
    <i>
      <x/>
    </i>
    <i>
      <x v="1"/>
    </i>
    <i>
      <x v="2"/>
    </i>
    <i>
      <x v="3"/>
    </i>
    <i>
      <x v="4"/>
    </i>
    <i>
      <x v="5"/>
    </i>
    <i>
      <x v="6"/>
    </i>
    <i>
      <x v="7"/>
    </i>
    <i>
      <x v="8"/>
    </i>
    <i>
      <x v="9"/>
    </i>
    <i>
      <x v="10"/>
    </i>
    <i>
      <x v="11"/>
    </i>
  </rowItems>
  <colFields count="1">
    <field x="-2"/>
  </colFields>
  <colItems count="2">
    <i>
      <x/>
    </i>
    <i i="1">
      <x v="1"/>
    </i>
  </colItems>
  <pageFields count="1">
    <pageField fld="0" hier="-1"/>
  </pageFields>
  <dataFields count="2">
    <dataField name="Sum of INPATIENT CASH " fld="20" baseField="0" baseItem="0"/>
    <dataField name="Sum of INPAITENT CREDIT " fld="21" baseField="0" baseItem="0"/>
  </dataFields>
  <formats count="1">
    <format dxfId="6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5B636924-FA9E-46C2-AF7D-2BF719B8CCBF}"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T28:V40" firstHeaderRow="0" firstDataRow="1" firstDataCol="1" rowPageCount="1" colPageCount="1"/>
  <pivotFields count="28">
    <pivotField axis="axisPage" multipleItemSelectionAllowed="1" showAll="0">
      <items count="5">
        <item h="1" x="0"/>
        <item h="1" x="1"/>
        <item x="2"/>
        <item h="1" x="3"/>
        <item t="default"/>
      </items>
    </pivotField>
    <pivotField axis="axisRow" showAll="0">
      <items count="13">
        <item x="1"/>
        <item x="2"/>
        <item x="3"/>
        <item x="4"/>
        <item x="5"/>
        <item x="6"/>
        <item x="7"/>
        <item x="8"/>
        <item x="9"/>
        <item x="0"/>
        <item x="10"/>
        <item x="11"/>
        <item t="default"/>
      </items>
    </pivotField>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2">
    <i>
      <x/>
    </i>
    <i>
      <x v="1"/>
    </i>
    <i>
      <x v="2"/>
    </i>
    <i>
      <x v="3"/>
    </i>
    <i>
      <x v="4"/>
    </i>
    <i>
      <x v="5"/>
    </i>
    <i>
      <x v="6"/>
    </i>
    <i>
      <x v="7"/>
    </i>
    <i>
      <x v="8"/>
    </i>
    <i>
      <x v="9"/>
    </i>
    <i>
      <x v="10"/>
    </i>
    <i>
      <x v="11"/>
    </i>
  </rowItems>
  <colFields count="1">
    <field x="-2"/>
  </colFields>
  <colItems count="2">
    <i>
      <x/>
    </i>
    <i i="1">
      <x v="1"/>
    </i>
  </colItems>
  <pageFields count="1">
    <pageField fld="0" hier="-1"/>
  </pageFields>
  <dataFields count="2">
    <dataField name="Sum of CONSULTATION CASH (COL33)" fld="9" baseField="0" baseItem="0"/>
    <dataField name="Sum of CONSULATION-CREDIT(34)" fld="10" baseField="0" baseItem="0"/>
  </dataFields>
  <formats count="1">
    <format dxfId="6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74F396CC-9628-49F0-BD25-F864804760A6}"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T6:V18" firstHeaderRow="0" firstDataRow="1" firstDataCol="1" rowPageCount="1" colPageCount="1"/>
  <pivotFields count="28">
    <pivotField axis="axisPage" multipleItemSelectionAllowed="1" showAll="0">
      <items count="5">
        <item h="1" x="0"/>
        <item h="1" x="1"/>
        <item x="2"/>
        <item h="1" x="3"/>
        <item t="default"/>
      </items>
    </pivotField>
    <pivotField axis="axisRow" showAll="0">
      <items count="13">
        <item x="1"/>
        <item x="2"/>
        <item x="3"/>
        <item x="4"/>
        <item x="5"/>
        <item x="6"/>
        <item x="7"/>
        <item x="8"/>
        <item x="9"/>
        <item x="0"/>
        <item x="10"/>
        <item x="11"/>
        <item t="default"/>
      </items>
    </pivotField>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2">
    <i>
      <x/>
    </i>
    <i>
      <x v="1"/>
    </i>
    <i>
      <x v="2"/>
    </i>
    <i>
      <x v="3"/>
    </i>
    <i>
      <x v="4"/>
    </i>
    <i>
      <x v="5"/>
    </i>
    <i>
      <x v="6"/>
    </i>
    <i>
      <x v="7"/>
    </i>
    <i>
      <x v="8"/>
    </i>
    <i>
      <x v="9"/>
    </i>
    <i>
      <x v="10"/>
    </i>
    <i>
      <x v="11"/>
    </i>
  </rowItems>
  <colFields count="1">
    <field x="-2"/>
  </colFields>
  <colItems count="2">
    <i>
      <x/>
    </i>
    <i i="1">
      <x v="1"/>
    </i>
  </colItems>
  <pageFields count="1">
    <pageField fld="0" hier="-1"/>
  </pageFields>
  <dataFields count="2">
    <dataField name="Sum of CREDIT " fld="6" baseField="0" baseItem="0"/>
    <dataField name="Sum of CASH " fld="7" baseField="0" baseItem="0"/>
  </dataFields>
  <formats count="1">
    <format dxfId="6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9EAF1418-D6D6-4457-ABEE-3D00BC69FA30}"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V6:X417" firstHeaderRow="0" firstDataRow="1" firstDataCol="1" rowPageCount="1" colPageCount="1"/>
  <pivotFields count="28">
    <pivotField axis="axisPage" multipleItemSelectionAllowed="1" showAll="0">
      <items count="5">
        <item h="1" x="0"/>
        <item h="1" x="1"/>
        <item x="2"/>
        <item h="1" x="3"/>
        <item t="default"/>
      </items>
    </pivotField>
    <pivotField axis="axisRow" showAll="0">
      <items count="13">
        <item x="1"/>
        <item x="2"/>
        <item x="3"/>
        <item x="4"/>
        <item x="5"/>
        <item x="6"/>
        <item x="7"/>
        <item x="8"/>
        <item x="9"/>
        <item x="0"/>
        <item x="10"/>
        <item x="11"/>
        <item t="default"/>
      </items>
    </pivotField>
    <pivotField axis="axisRow" showAll="0">
      <items count="43">
        <item x="23"/>
        <item x="1"/>
        <item x="2"/>
        <item x="38"/>
        <item x="33"/>
        <item x="10"/>
        <item x="26"/>
        <item x="7"/>
        <item x="8"/>
        <item x="29"/>
        <item x="0"/>
        <item x="22"/>
        <item x="32"/>
        <item x="4"/>
        <item x="25"/>
        <item x="14"/>
        <item x="6"/>
        <item x="9"/>
        <item x="40"/>
        <item x="3"/>
        <item x="34"/>
        <item x="20"/>
        <item x="11"/>
        <item x="27"/>
        <item x="16"/>
        <item x="39"/>
        <item x="24"/>
        <item x="19"/>
        <item x="18"/>
        <item x="17"/>
        <item x="15"/>
        <item x="37"/>
        <item x="12"/>
        <item x="5"/>
        <item x="30"/>
        <item x="36"/>
        <item x="31"/>
        <item x="28"/>
        <item x="13"/>
        <item x="21"/>
        <item x="35"/>
        <item x="41"/>
        <item t="default"/>
      </items>
    </pivotField>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2"/>
    <field x="1"/>
  </rowFields>
  <rowItems count="411">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4"/>
    </i>
    <i r="1">
      <x v="8"/>
    </i>
    <i r="1">
      <x v="10"/>
    </i>
    <i r="1">
      <x v="11"/>
    </i>
    <i>
      <x v="5"/>
    </i>
    <i r="1">
      <x/>
    </i>
    <i r="1">
      <x v="1"/>
    </i>
    <i r="1">
      <x v="2"/>
    </i>
    <i r="1">
      <x v="3"/>
    </i>
    <i r="1">
      <x v="4"/>
    </i>
    <i r="1">
      <x v="5"/>
    </i>
    <i r="1">
      <x v="6"/>
    </i>
    <i r="1">
      <x v="7"/>
    </i>
    <i r="1">
      <x v="8"/>
    </i>
    <i r="1">
      <x v="9"/>
    </i>
    <i r="1">
      <x v="10"/>
    </i>
    <i r="1">
      <x v="11"/>
    </i>
    <i>
      <x v="6"/>
    </i>
    <i r="1">
      <x/>
    </i>
    <i r="1">
      <x v="1"/>
    </i>
    <i r="1">
      <x v="2"/>
    </i>
    <i r="1">
      <x v="3"/>
    </i>
    <i r="1">
      <x v="4"/>
    </i>
    <i r="1">
      <x v="5"/>
    </i>
    <i r="1">
      <x v="6"/>
    </i>
    <i r="1">
      <x v="7"/>
    </i>
    <i r="1">
      <x v="8"/>
    </i>
    <i r="1">
      <x v="9"/>
    </i>
    <i r="1">
      <x v="10"/>
    </i>
    <i r="1">
      <x v="11"/>
    </i>
    <i>
      <x v="7"/>
    </i>
    <i r="1">
      <x/>
    </i>
    <i r="1">
      <x v="1"/>
    </i>
    <i r="1">
      <x v="2"/>
    </i>
    <i r="1">
      <x v="3"/>
    </i>
    <i r="1">
      <x v="4"/>
    </i>
    <i r="1">
      <x v="5"/>
    </i>
    <i r="1">
      <x v="6"/>
    </i>
    <i r="1">
      <x v="7"/>
    </i>
    <i r="1">
      <x v="8"/>
    </i>
    <i r="1">
      <x v="9"/>
    </i>
    <i r="1">
      <x v="10"/>
    </i>
    <i r="1">
      <x v="11"/>
    </i>
    <i>
      <x v="8"/>
    </i>
    <i r="1">
      <x/>
    </i>
    <i r="1">
      <x v="1"/>
    </i>
    <i r="1">
      <x v="2"/>
    </i>
    <i r="1">
      <x v="3"/>
    </i>
    <i r="1">
      <x v="4"/>
    </i>
    <i r="1">
      <x v="5"/>
    </i>
    <i r="1">
      <x v="6"/>
    </i>
    <i r="1">
      <x v="7"/>
    </i>
    <i r="1">
      <x v="8"/>
    </i>
    <i r="1">
      <x v="9"/>
    </i>
    <i r="1">
      <x v="10"/>
    </i>
    <i r="1">
      <x v="11"/>
    </i>
    <i>
      <x v="9"/>
    </i>
    <i r="1">
      <x v="9"/>
    </i>
    <i>
      <x v="10"/>
    </i>
    <i r="1">
      <x/>
    </i>
    <i r="1">
      <x v="1"/>
    </i>
    <i r="1">
      <x v="2"/>
    </i>
    <i r="1">
      <x v="3"/>
    </i>
    <i r="1">
      <x v="4"/>
    </i>
    <i r="1">
      <x v="5"/>
    </i>
    <i r="1">
      <x v="6"/>
    </i>
    <i r="1">
      <x v="7"/>
    </i>
    <i r="1">
      <x v="8"/>
    </i>
    <i r="1">
      <x v="9"/>
    </i>
    <i r="1">
      <x v="10"/>
    </i>
    <i r="1">
      <x v="11"/>
    </i>
    <i>
      <x v="11"/>
    </i>
    <i r="1">
      <x/>
    </i>
    <i r="1">
      <x v="1"/>
    </i>
    <i r="1">
      <x v="2"/>
    </i>
    <i r="1">
      <x v="3"/>
    </i>
    <i r="1">
      <x v="4"/>
    </i>
    <i r="1">
      <x v="5"/>
    </i>
    <i r="1">
      <x v="6"/>
    </i>
    <i r="1">
      <x v="7"/>
    </i>
    <i r="1">
      <x v="8"/>
    </i>
    <i r="1">
      <x v="9"/>
    </i>
    <i r="1">
      <x v="10"/>
    </i>
    <i r="1">
      <x v="11"/>
    </i>
    <i>
      <x v="12"/>
    </i>
    <i r="1">
      <x v="5"/>
    </i>
    <i r="1">
      <x v="6"/>
    </i>
    <i r="1">
      <x v="7"/>
    </i>
    <i r="1">
      <x v="8"/>
    </i>
    <i r="1">
      <x v="10"/>
    </i>
    <i r="1">
      <x v="11"/>
    </i>
    <i>
      <x v="13"/>
    </i>
    <i r="1">
      <x/>
    </i>
    <i r="1">
      <x v="1"/>
    </i>
    <i r="1">
      <x v="2"/>
    </i>
    <i r="1">
      <x v="3"/>
    </i>
    <i r="1">
      <x v="4"/>
    </i>
    <i r="1">
      <x v="5"/>
    </i>
    <i r="1">
      <x v="6"/>
    </i>
    <i r="1">
      <x v="7"/>
    </i>
    <i r="1">
      <x v="8"/>
    </i>
    <i r="1">
      <x v="9"/>
    </i>
    <i r="1">
      <x v="10"/>
    </i>
    <i r="1">
      <x v="11"/>
    </i>
    <i>
      <x v="14"/>
    </i>
    <i r="1">
      <x/>
    </i>
    <i r="1">
      <x v="1"/>
    </i>
    <i r="1">
      <x v="2"/>
    </i>
    <i r="1">
      <x v="3"/>
    </i>
    <i r="1">
      <x v="4"/>
    </i>
    <i r="1">
      <x v="5"/>
    </i>
    <i r="1">
      <x v="6"/>
    </i>
    <i r="1">
      <x v="7"/>
    </i>
    <i r="1">
      <x v="8"/>
    </i>
    <i r="1">
      <x v="9"/>
    </i>
    <i r="1">
      <x v="10"/>
    </i>
    <i r="1">
      <x v="11"/>
    </i>
    <i>
      <x v="15"/>
    </i>
    <i r="1">
      <x/>
    </i>
    <i r="1">
      <x v="1"/>
    </i>
    <i r="1">
      <x v="2"/>
    </i>
    <i r="1">
      <x v="3"/>
    </i>
    <i r="1">
      <x v="4"/>
    </i>
    <i r="1">
      <x v="5"/>
    </i>
    <i r="1">
      <x v="6"/>
    </i>
    <i r="1">
      <x v="7"/>
    </i>
    <i r="1">
      <x v="8"/>
    </i>
    <i r="1">
      <x v="9"/>
    </i>
    <i r="1">
      <x v="10"/>
    </i>
    <i r="1">
      <x v="11"/>
    </i>
    <i>
      <x v="16"/>
    </i>
    <i r="1">
      <x/>
    </i>
    <i r="1">
      <x v="1"/>
    </i>
    <i r="1">
      <x v="2"/>
    </i>
    <i r="1">
      <x v="3"/>
    </i>
    <i r="1">
      <x v="4"/>
    </i>
    <i r="1">
      <x v="5"/>
    </i>
    <i r="1">
      <x v="6"/>
    </i>
    <i r="1">
      <x v="7"/>
    </i>
    <i r="1">
      <x v="8"/>
    </i>
    <i r="1">
      <x v="9"/>
    </i>
    <i r="1">
      <x v="10"/>
    </i>
    <i r="1">
      <x v="11"/>
    </i>
    <i>
      <x v="17"/>
    </i>
    <i r="1">
      <x/>
    </i>
    <i r="1">
      <x v="1"/>
    </i>
    <i r="1">
      <x v="2"/>
    </i>
    <i r="1">
      <x v="3"/>
    </i>
    <i r="1">
      <x v="4"/>
    </i>
    <i r="1">
      <x v="5"/>
    </i>
    <i r="1">
      <x v="6"/>
    </i>
    <i r="1">
      <x v="7"/>
    </i>
    <i r="1">
      <x v="8"/>
    </i>
    <i r="1">
      <x v="9"/>
    </i>
    <i r="1">
      <x v="10"/>
    </i>
    <i r="1">
      <x v="11"/>
    </i>
    <i>
      <x v="19"/>
    </i>
    <i r="1">
      <x/>
    </i>
    <i r="1">
      <x v="1"/>
    </i>
    <i r="1">
      <x v="2"/>
    </i>
    <i r="1">
      <x v="3"/>
    </i>
    <i r="1">
      <x v="4"/>
    </i>
    <i r="1">
      <x v="5"/>
    </i>
    <i r="1">
      <x v="6"/>
    </i>
    <i r="1">
      <x v="7"/>
    </i>
    <i r="1">
      <x v="8"/>
    </i>
    <i r="1">
      <x v="9"/>
    </i>
    <i r="1">
      <x v="10"/>
    </i>
    <i r="1">
      <x v="11"/>
    </i>
    <i>
      <x v="20"/>
    </i>
    <i r="1">
      <x v="10"/>
    </i>
    <i r="1">
      <x v="11"/>
    </i>
    <i>
      <x v="21"/>
    </i>
    <i r="1">
      <x/>
    </i>
    <i r="1">
      <x v="1"/>
    </i>
    <i r="1">
      <x v="2"/>
    </i>
    <i r="1">
      <x v="3"/>
    </i>
    <i r="1">
      <x v="4"/>
    </i>
    <i r="1">
      <x v="5"/>
    </i>
    <i r="1">
      <x v="6"/>
    </i>
    <i r="1">
      <x v="7"/>
    </i>
    <i r="1">
      <x v="8"/>
    </i>
    <i r="1">
      <x v="9"/>
    </i>
    <i r="1">
      <x v="10"/>
    </i>
    <i r="1">
      <x v="11"/>
    </i>
    <i>
      <x v="22"/>
    </i>
    <i r="1">
      <x/>
    </i>
    <i r="1">
      <x v="1"/>
    </i>
    <i r="1">
      <x v="2"/>
    </i>
    <i r="1">
      <x v="3"/>
    </i>
    <i r="1">
      <x v="4"/>
    </i>
    <i r="1">
      <x v="5"/>
    </i>
    <i r="1">
      <x v="6"/>
    </i>
    <i r="1">
      <x v="7"/>
    </i>
    <i r="1">
      <x v="8"/>
    </i>
    <i r="1">
      <x v="9"/>
    </i>
    <i r="1">
      <x v="10"/>
    </i>
    <i r="1">
      <x v="11"/>
    </i>
    <i>
      <x v="23"/>
    </i>
    <i r="1">
      <x/>
    </i>
    <i r="1">
      <x v="1"/>
    </i>
    <i r="1">
      <x v="2"/>
    </i>
    <i r="1">
      <x v="3"/>
    </i>
    <i r="1">
      <x v="4"/>
    </i>
    <i r="1">
      <x v="5"/>
    </i>
    <i r="1">
      <x v="6"/>
    </i>
    <i r="1">
      <x v="7"/>
    </i>
    <i r="1">
      <x v="8"/>
    </i>
    <i r="1">
      <x v="9"/>
    </i>
    <i r="1">
      <x v="10"/>
    </i>
    <i r="1">
      <x v="11"/>
    </i>
    <i>
      <x v="24"/>
    </i>
    <i r="1">
      <x/>
    </i>
    <i r="1">
      <x v="1"/>
    </i>
    <i r="1">
      <x v="2"/>
    </i>
    <i r="1">
      <x v="3"/>
    </i>
    <i r="1">
      <x v="4"/>
    </i>
    <i r="1">
      <x v="5"/>
    </i>
    <i r="1">
      <x v="6"/>
    </i>
    <i r="1">
      <x v="7"/>
    </i>
    <i r="1">
      <x v="8"/>
    </i>
    <i r="1">
      <x v="9"/>
    </i>
    <i r="1">
      <x v="10"/>
    </i>
    <i r="1">
      <x v="11"/>
    </i>
    <i>
      <x v="26"/>
    </i>
    <i r="1">
      <x/>
    </i>
    <i r="1">
      <x v="1"/>
    </i>
    <i r="1">
      <x v="2"/>
    </i>
    <i r="1">
      <x v="3"/>
    </i>
    <i r="1">
      <x v="4"/>
    </i>
    <i r="1">
      <x v="5"/>
    </i>
    <i r="1">
      <x v="6"/>
    </i>
    <i r="1">
      <x v="7"/>
    </i>
    <i r="1">
      <x v="8"/>
    </i>
    <i r="1">
      <x v="9"/>
    </i>
    <i r="1">
      <x v="10"/>
    </i>
    <i r="1">
      <x v="11"/>
    </i>
    <i>
      <x v="27"/>
    </i>
    <i r="1">
      <x/>
    </i>
    <i r="1">
      <x v="1"/>
    </i>
    <i r="1">
      <x v="2"/>
    </i>
    <i r="1">
      <x v="3"/>
    </i>
    <i r="1">
      <x v="4"/>
    </i>
    <i r="1">
      <x v="5"/>
    </i>
    <i r="1">
      <x v="6"/>
    </i>
    <i r="1">
      <x v="7"/>
    </i>
    <i r="1">
      <x v="8"/>
    </i>
    <i r="1">
      <x v="9"/>
    </i>
    <i r="1">
      <x v="10"/>
    </i>
    <i r="1">
      <x v="11"/>
    </i>
    <i>
      <x v="28"/>
    </i>
    <i r="1">
      <x/>
    </i>
    <i r="1">
      <x v="1"/>
    </i>
    <i r="1">
      <x v="2"/>
    </i>
    <i r="1">
      <x v="3"/>
    </i>
    <i r="1">
      <x v="4"/>
    </i>
    <i r="1">
      <x v="5"/>
    </i>
    <i r="1">
      <x v="6"/>
    </i>
    <i r="1">
      <x v="7"/>
    </i>
    <i r="1">
      <x v="8"/>
    </i>
    <i r="1">
      <x v="9"/>
    </i>
    <i r="1">
      <x v="10"/>
    </i>
    <i r="1">
      <x v="11"/>
    </i>
    <i>
      <x v="29"/>
    </i>
    <i r="1">
      <x/>
    </i>
    <i r="1">
      <x v="1"/>
    </i>
    <i r="1">
      <x v="2"/>
    </i>
    <i r="1">
      <x v="3"/>
    </i>
    <i r="1">
      <x v="4"/>
    </i>
    <i r="1">
      <x v="5"/>
    </i>
    <i r="1">
      <x v="6"/>
    </i>
    <i r="1">
      <x v="7"/>
    </i>
    <i r="1">
      <x v="8"/>
    </i>
    <i r="1">
      <x v="9"/>
    </i>
    <i r="1">
      <x v="10"/>
    </i>
    <i r="1">
      <x v="11"/>
    </i>
    <i>
      <x v="30"/>
    </i>
    <i r="1">
      <x/>
    </i>
    <i r="1">
      <x v="1"/>
    </i>
    <i r="1">
      <x v="2"/>
    </i>
    <i r="1">
      <x v="3"/>
    </i>
    <i r="1">
      <x v="4"/>
    </i>
    <i r="1">
      <x v="5"/>
    </i>
    <i r="1">
      <x v="6"/>
    </i>
    <i r="1">
      <x v="7"/>
    </i>
    <i r="1">
      <x v="8"/>
    </i>
    <i r="1">
      <x v="9"/>
    </i>
    <i r="1">
      <x v="10"/>
    </i>
    <i r="1">
      <x v="11"/>
    </i>
    <i>
      <x v="32"/>
    </i>
    <i r="1">
      <x/>
    </i>
    <i r="1">
      <x v="1"/>
    </i>
    <i r="1">
      <x v="2"/>
    </i>
    <i r="1">
      <x v="3"/>
    </i>
    <i r="1">
      <x v="4"/>
    </i>
    <i r="1">
      <x v="5"/>
    </i>
    <i r="1">
      <x v="6"/>
    </i>
    <i r="1">
      <x v="7"/>
    </i>
    <i r="1">
      <x v="8"/>
    </i>
    <i r="1">
      <x v="9"/>
    </i>
    <i r="1">
      <x v="10"/>
    </i>
    <i r="1">
      <x v="11"/>
    </i>
    <i>
      <x v="33"/>
    </i>
    <i r="1">
      <x/>
    </i>
    <i r="1">
      <x v="1"/>
    </i>
    <i r="1">
      <x v="2"/>
    </i>
    <i r="1">
      <x v="3"/>
    </i>
    <i r="1">
      <x v="4"/>
    </i>
    <i r="1">
      <x v="5"/>
    </i>
    <i r="1">
      <x v="6"/>
    </i>
    <i r="1">
      <x v="7"/>
    </i>
    <i r="1">
      <x v="8"/>
    </i>
    <i r="1">
      <x v="9"/>
    </i>
    <i r="1">
      <x v="10"/>
    </i>
    <i r="1">
      <x v="11"/>
    </i>
    <i>
      <x v="34"/>
    </i>
    <i r="1">
      <x/>
    </i>
    <i r="1">
      <x v="1"/>
    </i>
    <i r="1">
      <x v="2"/>
    </i>
    <i r="1">
      <x v="3"/>
    </i>
    <i r="1">
      <x v="4"/>
    </i>
    <i r="1">
      <x v="5"/>
    </i>
    <i r="1">
      <x v="6"/>
    </i>
    <i r="1">
      <x v="7"/>
    </i>
    <i r="1">
      <x v="8"/>
    </i>
    <i r="1">
      <x v="9"/>
    </i>
    <i r="1">
      <x v="10"/>
    </i>
    <i r="1">
      <x v="11"/>
    </i>
    <i>
      <x v="35"/>
    </i>
    <i r="1">
      <x v="4"/>
    </i>
    <i r="1">
      <x v="5"/>
    </i>
    <i>
      <x v="36"/>
    </i>
    <i r="1">
      <x v="7"/>
    </i>
    <i>
      <x v="37"/>
    </i>
    <i r="1">
      <x/>
    </i>
    <i r="1">
      <x v="1"/>
    </i>
    <i r="1">
      <x v="2"/>
    </i>
    <i r="1">
      <x v="3"/>
    </i>
    <i r="1">
      <x v="4"/>
    </i>
    <i r="1">
      <x v="5"/>
    </i>
    <i r="1">
      <x v="6"/>
    </i>
    <i r="1">
      <x v="7"/>
    </i>
    <i r="1">
      <x v="8"/>
    </i>
    <i r="1">
      <x v="9"/>
    </i>
    <i r="1">
      <x v="10"/>
    </i>
    <i r="1">
      <x v="11"/>
    </i>
    <i>
      <x v="38"/>
    </i>
    <i r="1">
      <x/>
    </i>
    <i r="1">
      <x v="1"/>
    </i>
    <i r="1">
      <x v="2"/>
    </i>
    <i r="1">
      <x v="3"/>
    </i>
    <i r="1">
      <x v="4"/>
    </i>
    <i r="1">
      <x v="5"/>
    </i>
    <i r="1">
      <x v="6"/>
    </i>
    <i r="1">
      <x v="7"/>
    </i>
    <i r="1">
      <x v="8"/>
    </i>
    <i r="1">
      <x v="9"/>
    </i>
    <i r="1">
      <x v="10"/>
    </i>
    <i r="1">
      <x v="11"/>
    </i>
    <i>
      <x v="39"/>
    </i>
    <i r="1">
      <x/>
    </i>
    <i r="1">
      <x v="1"/>
    </i>
    <i r="1">
      <x v="2"/>
    </i>
    <i r="1">
      <x v="3"/>
    </i>
    <i r="1">
      <x v="4"/>
    </i>
    <i r="1">
      <x v="5"/>
    </i>
    <i r="1">
      <x v="6"/>
    </i>
    <i r="1">
      <x v="7"/>
    </i>
    <i r="1">
      <x v="8"/>
    </i>
    <i r="1">
      <x v="9"/>
    </i>
    <i r="1">
      <x v="10"/>
    </i>
    <i r="1">
      <x v="11"/>
    </i>
  </rowItems>
  <colFields count="1">
    <field x="-2"/>
  </colFields>
  <colItems count="2">
    <i>
      <x/>
    </i>
    <i i="1">
      <x v="1"/>
    </i>
  </colItems>
  <pageFields count="1">
    <pageField fld="0" hier="-1"/>
  </pageFields>
  <dataFields count="2">
    <dataField name="Sum of RADIOLOGY CREDIT (37)" fld="12" baseField="0" baseItem="0"/>
    <dataField name="Sum of RADIOLOGY -CASH (36)" fld="11" baseField="0" baseItem="0"/>
  </dataFields>
  <formats count="1">
    <format dxfId="5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786893DC-E724-4583-BC21-DB59F5337E71}"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O5:Q416" firstHeaderRow="0" firstDataRow="1" firstDataCol="1" rowPageCount="1" colPageCount="1"/>
  <pivotFields count="28">
    <pivotField axis="axisPage" multipleItemSelectionAllowed="1" showAll="0">
      <items count="5">
        <item h="1" x="0"/>
        <item h="1" x="1"/>
        <item x="2"/>
        <item h="1" x="3"/>
        <item t="default"/>
      </items>
    </pivotField>
    <pivotField axis="axisRow" showAll="0">
      <items count="13">
        <item x="1"/>
        <item x="2"/>
        <item x="3"/>
        <item x="4"/>
        <item x="5"/>
        <item x="6"/>
        <item x="7"/>
        <item x="8"/>
        <item x="9"/>
        <item x="0"/>
        <item x="10"/>
        <item x="11"/>
        <item t="default"/>
      </items>
    </pivotField>
    <pivotField axis="axisRow" showAll="0">
      <items count="43">
        <item x="23"/>
        <item x="1"/>
        <item x="2"/>
        <item x="38"/>
        <item x="33"/>
        <item x="10"/>
        <item x="26"/>
        <item x="7"/>
        <item x="8"/>
        <item x="29"/>
        <item x="0"/>
        <item x="22"/>
        <item x="32"/>
        <item x="4"/>
        <item x="25"/>
        <item x="14"/>
        <item x="6"/>
        <item x="9"/>
        <item x="40"/>
        <item x="3"/>
        <item x="34"/>
        <item x="20"/>
        <item x="11"/>
        <item x="27"/>
        <item x="16"/>
        <item x="39"/>
        <item x="24"/>
        <item x="19"/>
        <item x="18"/>
        <item x="17"/>
        <item x="15"/>
        <item x="37"/>
        <item x="12"/>
        <item x="5"/>
        <item x="30"/>
        <item x="36"/>
        <item x="31"/>
        <item x="28"/>
        <item x="13"/>
        <item x="21"/>
        <item x="35"/>
        <item x="41"/>
        <item t="default"/>
      </items>
    </pivotField>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2"/>
    <field x="1"/>
  </rowFields>
  <rowItems count="411">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4"/>
    </i>
    <i r="1">
      <x v="8"/>
    </i>
    <i r="1">
      <x v="10"/>
    </i>
    <i r="1">
      <x v="11"/>
    </i>
    <i>
      <x v="5"/>
    </i>
    <i r="1">
      <x/>
    </i>
    <i r="1">
      <x v="1"/>
    </i>
    <i r="1">
      <x v="2"/>
    </i>
    <i r="1">
      <x v="3"/>
    </i>
    <i r="1">
      <x v="4"/>
    </i>
    <i r="1">
      <x v="5"/>
    </i>
    <i r="1">
      <x v="6"/>
    </i>
    <i r="1">
      <x v="7"/>
    </i>
    <i r="1">
      <x v="8"/>
    </i>
    <i r="1">
      <x v="9"/>
    </i>
    <i r="1">
      <x v="10"/>
    </i>
    <i r="1">
      <x v="11"/>
    </i>
    <i>
      <x v="6"/>
    </i>
    <i r="1">
      <x/>
    </i>
    <i r="1">
      <x v="1"/>
    </i>
    <i r="1">
      <x v="2"/>
    </i>
    <i r="1">
      <x v="3"/>
    </i>
    <i r="1">
      <x v="4"/>
    </i>
    <i r="1">
      <x v="5"/>
    </i>
    <i r="1">
      <x v="6"/>
    </i>
    <i r="1">
      <x v="7"/>
    </i>
    <i r="1">
      <x v="8"/>
    </i>
    <i r="1">
      <x v="9"/>
    </i>
    <i r="1">
      <x v="10"/>
    </i>
    <i r="1">
      <x v="11"/>
    </i>
    <i>
      <x v="7"/>
    </i>
    <i r="1">
      <x/>
    </i>
    <i r="1">
      <x v="1"/>
    </i>
    <i r="1">
      <x v="2"/>
    </i>
    <i r="1">
      <x v="3"/>
    </i>
    <i r="1">
      <x v="4"/>
    </i>
    <i r="1">
      <x v="5"/>
    </i>
    <i r="1">
      <x v="6"/>
    </i>
    <i r="1">
      <x v="7"/>
    </i>
    <i r="1">
      <x v="8"/>
    </i>
    <i r="1">
      <x v="9"/>
    </i>
    <i r="1">
      <x v="10"/>
    </i>
    <i r="1">
      <x v="11"/>
    </i>
    <i>
      <x v="8"/>
    </i>
    <i r="1">
      <x/>
    </i>
    <i r="1">
      <x v="1"/>
    </i>
    <i r="1">
      <x v="2"/>
    </i>
    <i r="1">
      <x v="3"/>
    </i>
    <i r="1">
      <x v="4"/>
    </i>
    <i r="1">
      <x v="5"/>
    </i>
    <i r="1">
      <x v="6"/>
    </i>
    <i r="1">
      <x v="7"/>
    </i>
    <i r="1">
      <x v="8"/>
    </i>
    <i r="1">
      <x v="9"/>
    </i>
    <i r="1">
      <x v="10"/>
    </i>
    <i r="1">
      <x v="11"/>
    </i>
    <i>
      <x v="9"/>
    </i>
    <i r="1">
      <x v="9"/>
    </i>
    <i>
      <x v="10"/>
    </i>
    <i r="1">
      <x/>
    </i>
    <i r="1">
      <x v="1"/>
    </i>
    <i r="1">
      <x v="2"/>
    </i>
    <i r="1">
      <x v="3"/>
    </i>
    <i r="1">
      <x v="4"/>
    </i>
    <i r="1">
      <x v="5"/>
    </i>
    <i r="1">
      <x v="6"/>
    </i>
    <i r="1">
      <x v="7"/>
    </i>
    <i r="1">
      <x v="8"/>
    </i>
    <i r="1">
      <x v="9"/>
    </i>
    <i r="1">
      <x v="10"/>
    </i>
    <i r="1">
      <x v="11"/>
    </i>
    <i>
      <x v="11"/>
    </i>
    <i r="1">
      <x/>
    </i>
    <i r="1">
      <x v="1"/>
    </i>
    <i r="1">
      <x v="2"/>
    </i>
    <i r="1">
      <x v="3"/>
    </i>
    <i r="1">
      <x v="4"/>
    </i>
    <i r="1">
      <x v="5"/>
    </i>
    <i r="1">
      <x v="6"/>
    </i>
    <i r="1">
      <x v="7"/>
    </i>
    <i r="1">
      <x v="8"/>
    </i>
    <i r="1">
      <x v="9"/>
    </i>
    <i r="1">
      <x v="10"/>
    </i>
    <i r="1">
      <x v="11"/>
    </i>
    <i>
      <x v="12"/>
    </i>
    <i r="1">
      <x v="5"/>
    </i>
    <i r="1">
      <x v="6"/>
    </i>
    <i r="1">
      <x v="7"/>
    </i>
    <i r="1">
      <x v="8"/>
    </i>
    <i r="1">
      <x v="10"/>
    </i>
    <i r="1">
      <x v="11"/>
    </i>
    <i>
      <x v="13"/>
    </i>
    <i r="1">
      <x/>
    </i>
    <i r="1">
      <x v="1"/>
    </i>
    <i r="1">
      <x v="2"/>
    </i>
    <i r="1">
      <x v="3"/>
    </i>
    <i r="1">
      <x v="4"/>
    </i>
    <i r="1">
      <x v="5"/>
    </i>
    <i r="1">
      <x v="6"/>
    </i>
    <i r="1">
      <x v="7"/>
    </i>
    <i r="1">
      <x v="8"/>
    </i>
    <i r="1">
      <x v="9"/>
    </i>
    <i r="1">
      <x v="10"/>
    </i>
    <i r="1">
      <x v="11"/>
    </i>
    <i>
      <x v="14"/>
    </i>
    <i r="1">
      <x/>
    </i>
    <i r="1">
      <x v="1"/>
    </i>
    <i r="1">
      <x v="2"/>
    </i>
    <i r="1">
      <x v="3"/>
    </i>
    <i r="1">
      <x v="4"/>
    </i>
    <i r="1">
      <x v="5"/>
    </i>
    <i r="1">
      <x v="6"/>
    </i>
    <i r="1">
      <x v="7"/>
    </i>
    <i r="1">
      <x v="8"/>
    </i>
    <i r="1">
      <x v="9"/>
    </i>
    <i r="1">
      <x v="10"/>
    </i>
    <i r="1">
      <x v="11"/>
    </i>
    <i>
      <x v="15"/>
    </i>
    <i r="1">
      <x/>
    </i>
    <i r="1">
      <x v="1"/>
    </i>
    <i r="1">
      <x v="2"/>
    </i>
    <i r="1">
      <x v="3"/>
    </i>
    <i r="1">
      <x v="4"/>
    </i>
    <i r="1">
      <x v="5"/>
    </i>
    <i r="1">
      <x v="6"/>
    </i>
    <i r="1">
      <x v="7"/>
    </i>
    <i r="1">
      <x v="8"/>
    </i>
    <i r="1">
      <x v="9"/>
    </i>
    <i r="1">
      <x v="10"/>
    </i>
    <i r="1">
      <x v="11"/>
    </i>
    <i>
      <x v="16"/>
    </i>
    <i r="1">
      <x/>
    </i>
    <i r="1">
      <x v="1"/>
    </i>
    <i r="1">
      <x v="2"/>
    </i>
    <i r="1">
      <x v="3"/>
    </i>
    <i r="1">
      <x v="4"/>
    </i>
    <i r="1">
      <x v="5"/>
    </i>
    <i r="1">
      <x v="6"/>
    </i>
    <i r="1">
      <x v="7"/>
    </i>
    <i r="1">
      <x v="8"/>
    </i>
    <i r="1">
      <x v="9"/>
    </i>
    <i r="1">
      <x v="10"/>
    </i>
    <i r="1">
      <x v="11"/>
    </i>
    <i>
      <x v="17"/>
    </i>
    <i r="1">
      <x/>
    </i>
    <i r="1">
      <x v="1"/>
    </i>
    <i r="1">
      <x v="2"/>
    </i>
    <i r="1">
      <x v="3"/>
    </i>
    <i r="1">
      <x v="4"/>
    </i>
    <i r="1">
      <x v="5"/>
    </i>
    <i r="1">
      <x v="6"/>
    </i>
    <i r="1">
      <x v="7"/>
    </i>
    <i r="1">
      <x v="8"/>
    </i>
    <i r="1">
      <x v="9"/>
    </i>
    <i r="1">
      <x v="10"/>
    </i>
    <i r="1">
      <x v="11"/>
    </i>
    <i>
      <x v="19"/>
    </i>
    <i r="1">
      <x/>
    </i>
    <i r="1">
      <x v="1"/>
    </i>
    <i r="1">
      <x v="2"/>
    </i>
    <i r="1">
      <x v="3"/>
    </i>
    <i r="1">
      <x v="4"/>
    </i>
    <i r="1">
      <x v="5"/>
    </i>
    <i r="1">
      <x v="6"/>
    </i>
    <i r="1">
      <x v="7"/>
    </i>
    <i r="1">
      <x v="8"/>
    </i>
    <i r="1">
      <x v="9"/>
    </i>
    <i r="1">
      <x v="10"/>
    </i>
    <i r="1">
      <x v="11"/>
    </i>
    <i>
      <x v="20"/>
    </i>
    <i r="1">
      <x v="10"/>
    </i>
    <i r="1">
      <x v="11"/>
    </i>
    <i>
      <x v="21"/>
    </i>
    <i r="1">
      <x/>
    </i>
    <i r="1">
      <x v="1"/>
    </i>
    <i r="1">
      <x v="2"/>
    </i>
    <i r="1">
      <x v="3"/>
    </i>
    <i r="1">
      <x v="4"/>
    </i>
    <i r="1">
      <x v="5"/>
    </i>
    <i r="1">
      <x v="6"/>
    </i>
    <i r="1">
      <x v="7"/>
    </i>
    <i r="1">
      <x v="8"/>
    </i>
    <i r="1">
      <x v="9"/>
    </i>
    <i r="1">
      <x v="10"/>
    </i>
    <i r="1">
      <x v="11"/>
    </i>
    <i>
      <x v="22"/>
    </i>
    <i r="1">
      <x/>
    </i>
    <i r="1">
      <x v="1"/>
    </i>
    <i r="1">
      <x v="2"/>
    </i>
    <i r="1">
      <x v="3"/>
    </i>
    <i r="1">
      <x v="4"/>
    </i>
    <i r="1">
      <x v="5"/>
    </i>
    <i r="1">
      <x v="6"/>
    </i>
    <i r="1">
      <x v="7"/>
    </i>
    <i r="1">
      <x v="8"/>
    </i>
    <i r="1">
      <x v="9"/>
    </i>
    <i r="1">
      <x v="10"/>
    </i>
    <i r="1">
      <x v="11"/>
    </i>
    <i>
      <x v="23"/>
    </i>
    <i r="1">
      <x/>
    </i>
    <i r="1">
      <x v="1"/>
    </i>
    <i r="1">
      <x v="2"/>
    </i>
    <i r="1">
      <x v="3"/>
    </i>
    <i r="1">
      <x v="4"/>
    </i>
    <i r="1">
      <x v="5"/>
    </i>
    <i r="1">
      <x v="6"/>
    </i>
    <i r="1">
      <x v="7"/>
    </i>
    <i r="1">
      <x v="8"/>
    </i>
    <i r="1">
      <x v="9"/>
    </i>
    <i r="1">
      <x v="10"/>
    </i>
    <i r="1">
      <x v="11"/>
    </i>
    <i>
      <x v="24"/>
    </i>
    <i r="1">
      <x/>
    </i>
    <i r="1">
      <x v="1"/>
    </i>
    <i r="1">
      <x v="2"/>
    </i>
    <i r="1">
      <x v="3"/>
    </i>
    <i r="1">
      <x v="4"/>
    </i>
    <i r="1">
      <x v="5"/>
    </i>
    <i r="1">
      <x v="6"/>
    </i>
    <i r="1">
      <x v="7"/>
    </i>
    <i r="1">
      <x v="8"/>
    </i>
    <i r="1">
      <x v="9"/>
    </i>
    <i r="1">
      <x v="10"/>
    </i>
    <i r="1">
      <x v="11"/>
    </i>
    <i>
      <x v="26"/>
    </i>
    <i r="1">
      <x/>
    </i>
    <i r="1">
      <x v="1"/>
    </i>
    <i r="1">
      <x v="2"/>
    </i>
    <i r="1">
      <x v="3"/>
    </i>
    <i r="1">
      <x v="4"/>
    </i>
    <i r="1">
      <x v="5"/>
    </i>
    <i r="1">
      <x v="6"/>
    </i>
    <i r="1">
      <x v="7"/>
    </i>
    <i r="1">
      <x v="8"/>
    </i>
    <i r="1">
      <x v="9"/>
    </i>
    <i r="1">
      <x v="10"/>
    </i>
    <i r="1">
      <x v="11"/>
    </i>
    <i>
      <x v="27"/>
    </i>
    <i r="1">
      <x/>
    </i>
    <i r="1">
      <x v="1"/>
    </i>
    <i r="1">
      <x v="2"/>
    </i>
    <i r="1">
      <x v="3"/>
    </i>
    <i r="1">
      <x v="4"/>
    </i>
    <i r="1">
      <x v="5"/>
    </i>
    <i r="1">
      <x v="6"/>
    </i>
    <i r="1">
      <x v="7"/>
    </i>
    <i r="1">
      <x v="8"/>
    </i>
    <i r="1">
      <x v="9"/>
    </i>
    <i r="1">
      <x v="10"/>
    </i>
    <i r="1">
      <x v="11"/>
    </i>
    <i>
      <x v="28"/>
    </i>
    <i r="1">
      <x/>
    </i>
    <i r="1">
      <x v="1"/>
    </i>
    <i r="1">
      <x v="2"/>
    </i>
    <i r="1">
      <x v="3"/>
    </i>
    <i r="1">
      <x v="4"/>
    </i>
    <i r="1">
      <x v="5"/>
    </i>
    <i r="1">
      <x v="6"/>
    </i>
    <i r="1">
      <x v="7"/>
    </i>
    <i r="1">
      <x v="8"/>
    </i>
    <i r="1">
      <x v="9"/>
    </i>
    <i r="1">
      <x v="10"/>
    </i>
    <i r="1">
      <x v="11"/>
    </i>
    <i>
      <x v="29"/>
    </i>
    <i r="1">
      <x/>
    </i>
    <i r="1">
      <x v="1"/>
    </i>
    <i r="1">
      <x v="2"/>
    </i>
    <i r="1">
      <x v="3"/>
    </i>
    <i r="1">
      <x v="4"/>
    </i>
    <i r="1">
      <x v="5"/>
    </i>
    <i r="1">
      <x v="6"/>
    </i>
    <i r="1">
      <x v="7"/>
    </i>
    <i r="1">
      <x v="8"/>
    </i>
    <i r="1">
      <x v="9"/>
    </i>
    <i r="1">
      <x v="10"/>
    </i>
    <i r="1">
      <x v="11"/>
    </i>
    <i>
      <x v="30"/>
    </i>
    <i r="1">
      <x/>
    </i>
    <i r="1">
      <x v="1"/>
    </i>
    <i r="1">
      <x v="2"/>
    </i>
    <i r="1">
      <x v="3"/>
    </i>
    <i r="1">
      <x v="4"/>
    </i>
    <i r="1">
      <x v="5"/>
    </i>
    <i r="1">
      <x v="6"/>
    </i>
    <i r="1">
      <x v="7"/>
    </i>
    <i r="1">
      <x v="8"/>
    </i>
    <i r="1">
      <x v="9"/>
    </i>
    <i r="1">
      <x v="10"/>
    </i>
    <i r="1">
      <x v="11"/>
    </i>
    <i>
      <x v="32"/>
    </i>
    <i r="1">
      <x/>
    </i>
    <i r="1">
      <x v="1"/>
    </i>
    <i r="1">
      <x v="2"/>
    </i>
    <i r="1">
      <x v="3"/>
    </i>
    <i r="1">
      <x v="4"/>
    </i>
    <i r="1">
      <x v="5"/>
    </i>
    <i r="1">
      <x v="6"/>
    </i>
    <i r="1">
      <x v="7"/>
    </i>
    <i r="1">
      <x v="8"/>
    </i>
    <i r="1">
      <x v="9"/>
    </i>
    <i r="1">
      <x v="10"/>
    </i>
    <i r="1">
      <x v="11"/>
    </i>
    <i>
      <x v="33"/>
    </i>
    <i r="1">
      <x/>
    </i>
    <i r="1">
      <x v="1"/>
    </i>
    <i r="1">
      <x v="2"/>
    </i>
    <i r="1">
      <x v="3"/>
    </i>
    <i r="1">
      <x v="4"/>
    </i>
    <i r="1">
      <x v="5"/>
    </i>
    <i r="1">
      <x v="6"/>
    </i>
    <i r="1">
      <x v="7"/>
    </i>
    <i r="1">
      <x v="8"/>
    </i>
    <i r="1">
      <x v="9"/>
    </i>
    <i r="1">
      <x v="10"/>
    </i>
    <i r="1">
      <x v="11"/>
    </i>
    <i>
      <x v="34"/>
    </i>
    <i r="1">
      <x/>
    </i>
    <i r="1">
      <x v="1"/>
    </i>
    <i r="1">
      <x v="2"/>
    </i>
    <i r="1">
      <x v="3"/>
    </i>
    <i r="1">
      <x v="4"/>
    </i>
    <i r="1">
      <x v="5"/>
    </i>
    <i r="1">
      <x v="6"/>
    </i>
    <i r="1">
      <x v="7"/>
    </i>
    <i r="1">
      <x v="8"/>
    </i>
    <i r="1">
      <x v="9"/>
    </i>
    <i r="1">
      <x v="10"/>
    </i>
    <i r="1">
      <x v="11"/>
    </i>
    <i>
      <x v="35"/>
    </i>
    <i r="1">
      <x v="4"/>
    </i>
    <i r="1">
      <x v="5"/>
    </i>
    <i>
      <x v="36"/>
    </i>
    <i r="1">
      <x v="7"/>
    </i>
    <i>
      <x v="37"/>
    </i>
    <i r="1">
      <x/>
    </i>
    <i r="1">
      <x v="1"/>
    </i>
    <i r="1">
      <x v="2"/>
    </i>
    <i r="1">
      <x v="3"/>
    </i>
    <i r="1">
      <x v="4"/>
    </i>
    <i r="1">
      <x v="5"/>
    </i>
    <i r="1">
      <x v="6"/>
    </i>
    <i r="1">
      <x v="7"/>
    </i>
    <i r="1">
      <x v="8"/>
    </i>
    <i r="1">
      <x v="9"/>
    </i>
    <i r="1">
      <x v="10"/>
    </i>
    <i r="1">
      <x v="11"/>
    </i>
    <i>
      <x v="38"/>
    </i>
    <i r="1">
      <x/>
    </i>
    <i r="1">
      <x v="1"/>
    </i>
    <i r="1">
      <x v="2"/>
    </i>
    <i r="1">
      <x v="3"/>
    </i>
    <i r="1">
      <x v="4"/>
    </i>
    <i r="1">
      <x v="5"/>
    </i>
    <i r="1">
      <x v="6"/>
    </i>
    <i r="1">
      <x v="7"/>
    </i>
    <i r="1">
      <x v="8"/>
    </i>
    <i r="1">
      <x v="9"/>
    </i>
    <i r="1">
      <x v="10"/>
    </i>
    <i r="1">
      <x v="11"/>
    </i>
    <i>
      <x v="39"/>
    </i>
    <i r="1">
      <x/>
    </i>
    <i r="1">
      <x v="1"/>
    </i>
    <i r="1">
      <x v="2"/>
    </i>
    <i r="1">
      <x v="3"/>
    </i>
    <i r="1">
      <x v="4"/>
    </i>
    <i r="1">
      <x v="5"/>
    </i>
    <i r="1">
      <x v="6"/>
    </i>
    <i r="1">
      <x v="7"/>
    </i>
    <i r="1">
      <x v="8"/>
    </i>
    <i r="1">
      <x v="9"/>
    </i>
    <i r="1">
      <x v="10"/>
    </i>
    <i r="1">
      <x v="11"/>
    </i>
  </rowItems>
  <colFields count="1">
    <field x="-2"/>
  </colFields>
  <colItems count="2">
    <i>
      <x/>
    </i>
    <i i="1">
      <x v="1"/>
    </i>
  </colItems>
  <pageFields count="1">
    <pageField fld="0" hier="-1"/>
  </pageFields>
  <dataFields count="2">
    <dataField name="Sum of CONSULTATION CASH (COL33)" fld="9" baseField="0" baseItem="0"/>
    <dataField name="Sum of CONSULATION-CREDIT(34)" fld="10" baseField="0" baseItem="0"/>
  </dataFields>
  <formats count="1">
    <format dxfId="5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9A9B78CC-65CA-4FA6-80F1-D234614313AB}"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D5:F416" firstHeaderRow="0" firstDataRow="1" firstDataCol="1" rowPageCount="1" colPageCount="1"/>
  <pivotFields count="28">
    <pivotField axis="axisPage" multipleItemSelectionAllowed="1" showAll="0">
      <items count="5">
        <item h="1" x="0"/>
        <item h="1" x="1"/>
        <item x="2"/>
        <item h="1" x="3"/>
        <item t="default"/>
      </items>
    </pivotField>
    <pivotField axis="axisRow" showAll="0">
      <items count="13">
        <item x="1"/>
        <item x="2"/>
        <item x="3"/>
        <item x="4"/>
        <item x="5"/>
        <item x="6"/>
        <item x="7"/>
        <item x="8"/>
        <item x="9"/>
        <item x="0"/>
        <item x="10"/>
        <item x="11"/>
        <item t="default"/>
      </items>
    </pivotField>
    <pivotField axis="axisRow" showAll="0">
      <items count="43">
        <item x="23"/>
        <item x="1"/>
        <item x="2"/>
        <item x="38"/>
        <item x="33"/>
        <item x="10"/>
        <item x="26"/>
        <item x="7"/>
        <item x="8"/>
        <item x="29"/>
        <item x="0"/>
        <item x="22"/>
        <item x="32"/>
        <item x="4"/>
        <item x="25"/>
        <item x="14"/>
        <item x="6"/>
        <item x="9"/>
        <item x="40"/>
        <item x="3"/>
        <item x="34"/>
        <item x="20"/>
        <item x="11"/>
        <item x="27"/>
        <item x="16"/>
        <item x="39"/>
        <item x="24"/>
        <item x="19"/>
        <item x="18"/>
        <item x="17"/>
        <item x="15"/>
        <item x="37"/>
        <item x="12"/>
        <item x="5"/>
        <item x="30"/>
        <item x="36"/>
        <item x="31"/>
        <item x="28"/>
        <item x="13"/>
        <item x="21"/>
        <item x="35"/>
        <item x="41"/>
        <item t="default"/>
      </items>
    </pivotField>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2"/>
    <field x="1"/>
  </rowFields>
  <rowItems count="411">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4"/>
    </i>
    <i r="1">
      <x v="8"/>
    </i>
    <i r="1">
      <x v="10"/>
    </i>
    <i r="1">
      <x v="11"/>
    </i>
    <i>
      <x v="5"/>
    </i>
    <i r="1">
      <x/>
    </i>
    <i r="1">
      <x v="1"/>
    </i>
    <i r="1">
      <x v="2"/>
    </i>
    <i r="1">
      <x v="3"/>
    </i>
    <i r="1">
      <x v="4"/>
    </i>
    <i r="1">
      <x v="5"/>
    </i>
    <i r="1">
      <x v="6"/>
    </i>
    <i r="1">
      <x v="7"/>
    </i>
    <i r="1">
      <x v="8"/>
    </i>
    <i r="1">
      <x v="9"/>
    </i>
    <i r="1">
      <x v="10"/>
    </i>
    <i r="1">
      <x v="11"/>
    </i>
    <i>
      <x v="6"/>
    </i>
    <i r="1">
      <x/>
    </i>
    <i r="1">
      <x v="1"/>
    </i>
    <i r="1">
      <x v="2"/>
    </i>
    <i r="1">
      <x v="3"/>
    </i>
    <i r="1">
      <x v="4"/>
    </i>
    <i r="1">
      <x v="5"/>
    </i>
    <i r="1">
      <x v="6"/>
    </i>
    <i r="1">
      <x v="7"/>
    </i>
    <i r="1">
      <x v="8"/>
    </i>
    <i r="1">
      <x v="9"/>
    </i>
    <i r="1">
      <x v="10"/>
    </i>
    <i r="1">
      <x v="11"/>
    </i>
    <i>
      <x v="7"/>
    </i>
    <i r="1">
      <x/>
    </i>
    <i r="1">
      <x v="1"/>
    </i>
    <i r="1">
      <x v="2"/>
    </i>
    <i r="1">
      <x v="3"/>
    </i>
    <i r="1">
      <x v="4"/>
    </i>
    <i r="1">
      <x v="5"/>
    </i>
    <i r="1">
      <x v="6"/>
    </i>
    <i r="1">
      <x v="7"/>
    </i>
    <i r="1">
      <x v="8"/>
    </i>
    <i r="1">
      <x v="9"/>
    </i>
    <i r="1">
      <x v="10"/>
    </i>
    <i r="1">
      <x v="11"/>
    </i>
    <i>
      <x v="8"/>
    </i>
    <i r="1">
      <x/>
    </i>
    <i r="1">
      <x v="1"/>
    </i>
    <i r="1">
      <x v="2"/>
    </i>
    <i r="1">
      <x v="3"/>
    </i>
    <i r="1">
      <x v="4"/>
    </i>
    <i r="1">
      <x v="5"/>
    </i>
    <i r="1">
      <x v="6"/>
    </i>
    <i r="1">
      <x v="7"/>
    </i>
    <i r="1">
      <x v="8"/>
    </i>
    <i r="1">
      <x v="9"/>
    </i>
    <i r="1">
      <x v="10"/>
    </i>
    <i r="1">
      <x v="11"/>
    </i>
    <i>
      <x v="9"/>
    </i>
    <i r="1">
      <x v="9"/>
    </i>
    <i>
      <x v="10"/>
    </i>
    <i r="1">
      <x/>
    </i>
    <i r="1">
      <x v="1"/>
    </i>
    <i r="1">
      <x v="2"/>
    </i>
    <i r="1">
      <x v="3"/>
    </i>
    <i r="1">
      <x v="4"/>
    </i>
    <i r="1">
      <x v="5"/>
    </i>
    <i r="1">
      <x v="6"/>
    </i>
    <i r="1">
      <x v="7"/>
    </i>
    <i r="1">
      <x v="8"/>
    </i>
    <i r="1">
      <x v="9"/>
    </i>
    <i r="1">
      <x v="10"/>
    </i>
    <i r="1">
      <x v="11"/>
    </i>
    <i>
      <x v="11"/>
    </i>
    <i r="1">
      <x/>
    </i>
    <i r="1">
      <x v="1"/>
    </i>
    <i r="1">
      <x v="2"/>
    </i>
    <i r="1">
      <x v="3"/>
    </i>
    <i r="1">
      <x v="4"/>
    </i>
    <i r="1">
      <x v="5"/>
    </i>
    <i r="1">
      <x v="6"/>
    </i>
    <i r="1">
      <x v="7"/>
    </i>
    <i r="1">
      <x v="8"/>
    </i>
    <i r="1">
      <x v="9"/>
    </i>
    <i r="1">
      <x v="10"/>
    </i>
    <i r="1">
      <x v="11"/>
    </i>
    <i>
      <x v="12"/>
    </i>
    <i r="1">
      <x v="5"/>
    </i>
    <i r="1">
      <x v="6"/>
    </i>
    <i r="1">
      <x v="7"/>
    </i>
    <i r="1">
      <x v="8"/>
    </i>
    <i r="1">
      <x v="10"/>
    </i>
    <i r="1">
      <x v="11"/>
    </i>
    <i>
      <x v="13"/>
    </i>
    <i r="1">
      <x/>
    </i>
    <i r="1">
      <x v="1"/>
    </i>
    <i r="1">
      <x v="2"/>
    </i>
    <i r="1">
      <x v="3"/>
    </i>
    <i r="1">
      <x v="4"/>
    </i>
    <i r="1">
      <x v="5"/>
    </i>
    <i r="1">
      <x v="6"/>
    </i>
    <i r="1">
      <x v="7"/>
    </i>
    <i r="1">
      <x v="8"/>
    </i>
    <i r="1">
      <x v="9"/>
    </i>
    <i r="1">
      <x v="10"/>
    </i>
    <i r="1">
      <x v="11"/>
    </i>
    <i>
      <x v="14"/>
    </i>
    <i r="1">
      <x/>
    </i>
    <i r="1">
      <x v="1"/>
    </i>
    <i r="1">
      <x v="2"/>
    </i>
    <i r="1">
      <x v="3"/>
    </i>
    <i r="1">
      <x v="4"/>
    </i>
    <i r="1">
      <x v="5"/>
    </i>
    <i r="1">
      <x v="6"/>
    </i>
    <i r="1">
      <x v="7"/>
    </i>
    <i r="1">
      <x v="8"/>
    </i>
    <i r="1">
      <x v="9"/>
    </i>
    <i r="1">
      <x v="10"/>
    </i>
    <i r="1">
      <x v="11"/>
    </i>
    <i>
      <x v="15"/>
    </i>
    <i r="1">
      <x/>
    </i>
    <i r="1">
      <x v="1"/>
    </i>
    <i r="1">
      <x v="2"/>
    </i>
    <i r="1">
      <x v="3"/>
    </i>
    <i r="1">
      <x v="4"/>
    </i>
    <i r="1">
      <x v="5"/>
    </i>
    <i r="1">
      <x v="6"/>
    </i>
    <i r="1">
      <x v="7"/>
    </i>
    <i r="1">
      <x v="8"/>
    </i>
    <i r="1">
      <x v="9"/>
    </i>
    <i r="1">
      <x v="10"/>
    </i>
    <i r="1">
      <x v="11"/>
    </i>
    <i>
      <x v="16"/>
    </i>
    <i r="1">
      <x/>
    </i>
    <i r="1">
      <x v="1"/>
    </i>
    <i r="1">
      <x v="2"/>
    </i>
    <i r="1">
      <x v="3"/>
    </i>
    <i r="1">
      <x v="4"/>
    </i>
    <i r="1">
      <x v="5"/>
    </i>
    <i r="1">
      <x v="6"/>
    </i>
    <i r="1">
      <x v="7"/>
    </i>
    <i r="1">
      <x v="8"/>
    </i>
    <i r="1">
      <x v="9"/>
    </i>
    <i r="1">
      <x v="10"/>
    </i>
    <i r="1">
      <x v="11"/>
    </i>
    <i>
      <x v="17"/>
    </i>
    <i r="1">
      <x/>
    </i>
    <i r="1">
      <x v="1"/>
    </i>
    <i r="1">
      <x v="2"/>
    </i>
    <i r="1">
      <x v="3"/>
    </i>
    <i r="1">
      <x v="4"/>
    </i>
    <i r="1">
      <x v="5"/>
    </i>
    <i r="1">
      <x v="6"/>
    </i>
    <i r="1">
      <x v="7"/>
    </i>
    <i r="1">
      <x v="8"/>
    </i>
    <i r="1">
      <x v="9"/>
    </i>
    <i r="1">
      <x v="10"/>
    </i>
    <i r="1">
      <x v="11"/>
    </i>
    <i>
      <x v="19"/>
    </i>
    <i r="1">
      <x/>
    </i>
    <i r="1">
      <x v="1"/>
    </i>
    <i r="1">
      <x v="2"/>
    </i>
    <i r="1">
      <x v="3"/>
    </i>
    <i r="1">
      <x v="4"/>
    </i>
    <i r="1">
      <x v="5"/>
    </i>
    <i r="1">
      <x v="6"/>
    </i>
    <i r="1">
      <x v="7"/>
    </i>
    <i r="1">
      <x v="8"/>
    </i>
    <i r="1">
      <x v="9"/>
    </i>
    <i r="1">
      <x v="10"/>
    </i>
    <i r="1">
      <x v="11"/>
    </i>
    <i>
      <x v="20"/>
    </i>
    <i r="1">
      <x v="10"/>
    </i>
    <i r="1">
      <x v="11"/>
    </i>
    <i>
      <x v="21"/>
    </i>
    <i r="1">
      <x/>
    </i>
    <i r="1">
      <x v="1"/>
    </i>
    <i r="1">
      <x v="2"/>
    </i>
    <i r="1">
      <x v="3"/>
    </i>
    <i r="1">
      <x v="4"/>
    </i>
    <i r="1">
      <x v="5"/>
    </i>
    <i r="1">
      <x v="6"/>
    </i>
    <i r="1">
      <x v="7"/>
    </i>
    <i r="1">
      <x v="8"/>
    </i>
    <i r="1">
      <x v="9"/>
    </i>
    <i r="1">
      <x v="10"/>
    </i>
    <i r="1">
      <x v="11"/>
    </i>
    <i>
      <x v="22"/>
    </i>
    <i r="1">
      <x/>
    </i>
    <i r="1">
      <x v="1"/>
    </i>
    <i r="1">
      <x v="2"/>
    </i>
    <i r="1">
      <x v="3"/>
    </i>
    <i r="1">
      <x v="4"/>
    </i>
    <i r="1">
      <x v="5"/>
    </i>
    <i r="1">
      <x v="6"/>
    </i>
    <i r="1">
      <x v="7"/>
    </i>
    <i r="1">
      <x v="8"/>
    </i>
    <i r="1">
      <x v="9"/>
    </i>
    <i r="1">
      <x v="10"/>
    </i>
    <i r="1">
      <x v="11"/>
    </i>
    <i>
      <x v="23"/>
    </i>
    <i r="1">
      <x/>
    </i>
    <i r="1">
      <x v="1"/>
    </i>
    <i r="1">
      <x v="2"/>
    </i>
    <i r="1">
      <x v="3"/>
    </i>
    <i r="1">
      <x v="4"/>
    </i>
    <i r="1">
      <x v="5"/>
    </i>
    <i r="1">
      <x v="6"/>
    </i>
    <i r="1">
      <x v="7"/>
    </i>
    <i r="1">
      <x v="8"/>
    </i>
    <i r="1">
      <x v="9"/>
    </i>
    <i r="1">
      <x v="10"/>
    </i>
    <i r="1">
      <x v="11"/>
    </i>
    <i>
      <x v="24"/>
    </i>
    <i r="1">
      <x/>
    </i>
    <i r="1">
      <x v="1"/>
    </i>
    <i r="1">
      <x v="2"/>
    </i>
    <i r="1">
      <x v="3"/>
    </i>
    <i r="1">
      <x v="4"/>
    </i>
    <i r="1">
      <x v="5"/>
    </i>
    <i r="1">
      <x v="6"/>
    </i>
    <i r="1">
      <x v="7"/>
    </i>
    <i r="1">
      <x v="8"/>
    </i>
    <i r="1">
      <x v="9"/>
    </i>
    <i r="1">
      <x v="10"/>
    </i>
    <i r="1">
      <x v="11"/>
    </i>
    <i>
      <x v="26"/>
    </i>
    <i r="1">
      <x/>
    </i>
    <i r="1">
      <x v="1"/>
    </i>
    <i r="1">
      <x v="2"/>
    </i>
    <i r="1">
      <x v="3"/>
    </i>
    <i r="1">
      <x v="4"/>
    </i>
    <i r="1">
      <x v="5"/>
    </i>
    <i r="1">
      <x v="6"/>
    </i>
    <i r="1">
      <x v="7"/>
    </i>
    <i r="1">
      <x v="8"/>
    </i>
    <i r="1">
      <x v="9"/>
    </i>
    <i r="1">
      <x v="10"/>
    </i>
    <i r="1">
      <x v="11"/>
    </i>
    <i>
      <x v="27"/>
    </i>
    <i r="1">
      <x/>
    </i>
    <i r="1">
      <x v="1"/>
    </i>
    <i r="1">
      <x v="2"/>
    </i>
    <i r="1">
      <x v="3"/>
    </i>
    <i r="1">
      <x v="4"/>
    </i>
    <i r="1">
      <x v="5"/>
    </i>
    <i r="1">
      <x v="6"/>
    </i>
    <i r="1">
      <x v="7"/>
    </i>
    <i r="1">
      <x v="8"/>
    </i>
    <i r="1">
      <x v="9"/>
    </i>
    <i r="1">
      <x v="10"/>
    </i>
    <i r="1">
      <x v="11"/>
    </i>
    <i>
      <x v="28"/>
    </i>
    <i r="1">
      <x/>
    </i>
    <i r="1">
      <x v="1"/>
    </i>
    <i r="1">
      <x v="2"/>
    </i>
    <i r="1">
      <x v="3"/>
    </i>
    <i r="1">
      <x v="4"/>
    </i>
    <i r="1">
      <x v="5"/>
    </i>
    <i r="1">
      <x v="6"/>
    </i>
    <i r="1">
      <x v="7"/>
    </i>
    <i r="1">
      <x v="8"/>
    </i>
    <i r="1">
      <x v="9"/>
    </i>
    <i r="1">
      <x v="10"/>
    </i>
    <i r="1">
      <x v="11"/>
    </i>
    <i>
      <x v="29"/>
    </i>
    <i r="1">
      <x/>
    </i>
    <i r="1">
      <x v="1"/>
    </i>
    <i r="1">
      <x v="2"/>
    </i>
    <i r="1">
      <x v="3"/>
    </i>
    <i r="1">
      <x v="4"/>
    </i>
    <i r="1">
      <x v="5"/>
    </i>
    <i r="1">
      <x v="6"/>
    </i>
    <i r="1">
      <x v="7"/>
    </i>
    <i r="1">
      <x v="8"/>
    </i>
    <i r="1">
      <x v="9"/>
    </i>
    <i r="1">
      <x v="10"/>
    </i>
    <i r="1">
      <x v="11"/>
    </i>
    <i>
      <x v="30"/>
    </i>
    <i r="1">
      <x/>
    </i>
    <i r="1">
      <x v="1"/>
    </i>
    <i r="1">
      <x v="2"/>
    </i>
    <i r="1">
      <x v="3"/>
    </i>
    <i r="1">
      <x v="4"/>
    </i>
    <i r="1">
      <x v="5"/>
    </i>
    <i r="1">
      <x v="6"/>
    </i>
    <i r="1">
      <x v="7"/>
    </i>
    <i r="1">
      <x v="8"/>
    </i>
    <i r="1">
      <x v="9"/>
    </i>
    <i r="1">
      <x v="10"/>
    </i>
    <i r="1">
      <x v="11"/>
    </i>
    <i>
      <x v="32"/>
    </i>
    <i r="1">
      <x/>
    </i>
    <i r="1">
      <x v="1"/>
    </i>
    <i r="1">
      <x v="2"/>
    </i>
    <i r="1">
      <x v="3"/>
    </i>
    <i r="1">
      <x v="4"/>
    </i>
    <i r="1">
      <x v="5"/>
    </i>
    <i r="1">
      <x v="6"/>
    </i>
    <i r="1">
      <x v="7"/>
    </i>
    <i r="1">
      <x v="8"/>
    </i>
    <i r="1">
      <x v="9"/>
    </i>
    <i r="1">
      <x v="10"/>
    </i>
    <i r="1">
      <x v="11"/>
    </i>
    <i>
      <x v="33"/>
    </i>
    <i r="1">
      <x/>
    </i>
    <i r="1">
      <x v="1"/>
    </i>
    <i r="1">
      <x v="2"/>
    </i>
    <i r="1">
      <x v="3"/>
    </i>
    <i r="1">
      <x v="4"/>
    </i>
    <i r="1">
      <x v="5"/>
    </i>
    <i r="1">
      <x v="6"/>
    </i>
    <i r="1">
      <x v="7"/>
    </i>
    <i r="1">
      <x v="8"/>
    </i>
    <i r="1">
      <x v="9"/>
    </i>
    <i r="1">
      <x v="10"/>
    </i>
    <i r="1">
      <x v="11"/>
    </i>
    <i>
      <x v="34"/>
    </i>
    <i r="1">
      <x/>
    </i>
    <i r="1">
      <x v="1"/>
    </i>
    <i r="1">
      <x v="2"/>
    </i>
    <i r="1">
      <x v="3"/>
    </i>
    <i r="1">
      <x v="4"/>
    </i>
    <i r="1">
      <x v="5"/>
    </i>
    <i r="1">
      <x v="6"/>
    </i>
    <i r="1">
      <x v="7"/>
    </i>
    <i r="1">
      <x v="8"/>
    </i>
    <i r="1">
      <x v="9"/>
    </i>
    <i r="1">
      <x v="10"/>
    </i>
    <i r="1">
      <x v="11"/>
    </i>
    <i>
      <x v="35"/>
    </i>
    <i r="1">
      <x v="4"/>
    </i>
    <i r="1">
      <x v="5"/>
    </i>
    <i>
      <x v="36"/>
    </i>
    <i r="1">
      <x v="7"/>
    </i>
    <i>
      <x v="37"/>
    </i>
    <i r="1">
      <x/>
    </i>
    <i r="1">
      <x v="1"/>
    </i>
    <i r="1">
      <x v="2"/>
    </i>
    <i r="1">
      <x v="3"/>
    </i>
    <i r="1">
      <x v="4"/>
    </i>
    <i r="1">
      <x v="5"/>
    </i>
    <i r="1">
      <x v="6"/>
    </i>
    <i r="1">
      <x v="7"/>
    </i>
    <i r="1">
      <x v="8"/>
    </i>
    <i r="1">
      <x v="9"/>
    </i>
    <i r="1">
      <x v="10"/>
    </i>
    <i r="1">
      <x v="11"/>
    </i>
    <i>
      <x v="38"/>
    </i>
    <i r="1">
      <x/>
    </i>
    <i r="1">
      <x v="1"/>
    </i>
    <i r="1">
      <x v="2"/>
    </i>
    <i r="1">
      <x v="3"/>
    </i>
    <i r="1">
      <x v="4"/>
    </i>
    <i r="1">
      <x v="5"/>
    </i>
    <i r="1">
      <x v="6"/>
    </i>
    <i r="1">
      <x v="7"/>
    </i>
    <i r="1">
      <x v="8"/>
    </i>
    <i r="1">
      <x v="9"/>
    </i>
    <i r="1">
      <x v="10"/>
    </i>
    <i r="1">
      <x v="11"/>
    </i>
    <i>
      <x v="39"/>
    </i>
    <i r="1">
      <x/>
    </i>
    <i r="1">
      <x v="1"/>
    </i>
    <i r="1">
      <x v="2"/>
    </i>
    <i r="1">
      <x v="3"/>
    </i>
    <i r="1">
      <x v="4"/>
    </i>
    <i r="1">
      <x v="5"/>
    </i>
    <i r="1">
      <x v="6"/>
    </i>
    <i r="1">
      <x v="7"/>
    </i>
    <i r="1">
      <x v="8"/>
    </i>
    <i r="1">
      <x v="9"/>
    </i>
    <i r="1">
      <x v="10"/>
    </i>
    <i r="1">
      <x v="11"/>
    </i>
  </rowItems>
  <colFields count="1">
    <field x="-2"/>
  </colFields>
  <colItems count="2">
    <i>
      <x/>
    </i>
    <i i="1">
      <x v="1"/>
    </i>
  </colItems>
  <pageFields count="1">
    <pageField fld="0" hier="-1"/>
  </pageFields>
  <dataFields count="2">
    <dataField name="Sum of CREDIT " fld="6" baseField="0" baseItem="0"/>
    <dataField name="Sum of CASH " fld="7" baseField="0" baseItem="0"/>
  </dataFields>
  <formats count="1">
    <format dxfId="5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CB6C73D0-BFA1-48FE-AF36-D0D294843EFC}"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V7:AX418" firstHeaderRow="0" firstDataRow="1" firstDataCol="1" rowPageCount="1" colPageCount="1"/>
  <pivotFields count="28">
    <pivotField axis="axisPage" multipleItemSelectionAllowed="1" showAll="0">
      <items count="5">
        <item h="1" x="0"/>
        <item h="1" x="1"/>
        <item x="2"/>
        <item h="1" x="3"/>
        <item t="default"/>
      </items>
    </pivotField>
    <pivotField axis="axisRow" showAll="0">
      <items count="13">
        <item x="1"/>
        <item x="2"/>
        <item x="3"/>
        <item x="4"/>
        <item x="5"/>
        <item x="6"/>
        <item x="7"/>
        <item x="8"/>
        <item x="9"/>
        <item x="0"/>
        <item x="10"/>
        <item x="11"/>
        <item t="default"/>
      </items>
    </pivotField>
    <pivotField axis="axisRow" showAll="0">
      <items count="43">
        <item x="23"/>
        <item x="1"/>
        <item x="2"/>
        <item x="38"/>
        <item x="33"/>
        <item x="10"/>
        <item x="26"/>
        <item x="7"/>
        <item x="8"/>
        <item x="29"/>
        <item x="0"/>
        <item x="22"/>
        <item x="32"/>
        <item x="4"/>
        <item x="25"/>
        <item x="14"/>
        <item x="6"/>
        <item x="9"/>
        <item x="40"/>
        <item x="3"/>
        <item x="34"/>
        <item x="20"/>
        <item x="11"/>
        <item x="27"/>
        <item x="16"/>
        <item x="39"/>
        <item x="24"/>
        <item x="19"/>
        <item x="18"/>
        <item x="17"/>
        <item x="15"/>
        <item x="37"/>
        <item x="12"/>
        <item x="5"/>
        <item x="30"/>
        <item x="36"/>
        <item x="31"/>
        <item x="28"/>
        <item x="13"/>
        <item x="21"/>
        <item x="35"/>
        <item x="4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s>
  <rowFields count="2">
    <field x="2"/>
    <field x="1"/>
  </rowFields>
  <rowItems count="411">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4"/>
    </i>
    <i r="1">
      <x v="8"/>
    </i>
    <i r="1">
      <x v="10"/>
    </i>
    <i r="1">
      <x v="11"/>
    </i>
    <i>
      <x v="5"/>
    </i>
    <i r="1">
      <x/>
    </i>
    <i r="1">
      <x v="1"/>
    </i>
    <i r="1">
      <x v="2"/>
    </i>
    <i r="1">
      <x v="3"/>
    </i>
    <i r="1">
      <x v="4"/>
    </i>
    <i r="1">
      <x v="5"/>
    </i>
    <i r="1">
      <x v="6"/>
    </i>
    <i r="1">
      <x v="7"/>
    </i>
    <i r="1">
      <x v="8"/>
    </i>
    <i r="1">
      <x v="9"/>
    </i>
    <i r="1">
      <x v="10"/>
    </i>
    <i r="1">
      <x v="11"/>
    </i>
    <i>
      <x v="6"/>
    </i>
    <i r="1">
      <x/>
    </i>
    <i r="1">
      <x v="1"/>
    </i>
    <i r="1">
      <x v="2"/>
    </i>
    <i r="1">
      <x v="3"/>
    </i>
    <i r="1">
      <x v="4"/>
    </i>
    <i r="1">
      <x v="5"/>
    </i>
    <i r="1">
      <x v="6"/>
    </i>
    <i r="1">
      <x v="7"/>
    </i>
    <i r="1">
      <x v="8"/>
    </i>
    <i r="1">
      <x v="9"/>
    </i>
    <i r="1">
      <x v="10"/>
    </i>
    <i r="1">
      <x v="11"/>
    </i>
    <i>
      <x v="7"/>
    </i>
    <i r="1">
      <x/>
    </i>
    <i r="1">
      <x v="1"/>
    </i>
    <i r="1">
      <x v="2"/>
    </i>
    <i r="1">
      <x v="3"/>
    </i>
    <i r="1">
      <x v="4"/>
    </i>
    <i r="1">
      <x v="5"/>
    </i>
    <i r="1">
      <x v="6"/>
    </i>
    <i r="1">
      <x v="7"/>
    </i>
    <i r="1">
      <x v="8"/>
    </i>
    <i r="1">
      <x v="9"/>
    </i>
    <i r="1">
      <x v="10"/>
    </i>
    <i r="1">
      <x v="11"/>
    </i>
    <i>
      <x v="8"/>
    </i>
    <i r="1">
      <x/>
    </i>
    <i r="1">
      <x v="1"/>
    </i>
    <i r="1">
      <x v="2"/>
    </i>
    <i r="1">
      <x v="3"/>
    </i>
    <i r="1">
      <x v="4"/>
    </i>
    <i r="1">
      <x v="5"/>
    </i>
    <i r="1">
      <x v="6"/>
    </i>
    <i r="1">
      <x v="7"/>
    </i>
    <i r="1">
      <x v="8"/>
    </i>
    <i r="1">
      <x v="9"/>
    </i>
    <i r="1">
      <x v="10"/>
    </i>
    <i r="1">
      <x v="11"/>
    </i>
    <i>
      <x v="9"/>
    </i>
    <i r="1">
      <x v="9"/>
    </i>
    <i>
      <x v="10"/>
    </i>
    <i r="1">
      <x/>
    </i>
    <i r="1">
      <x v="1"/>
    </i>
    <i r="1">
      <x v="2"/>
    </i>
    <i r="1">
      <x v="3"/>
    </i>
    <i r="1">
      <x v="4"/>
    </i>
    <i r="1">
      <x v="5"/>
    </i>
    <i r="1">
      <x v="6"/>
    </i>
    <i r="1">
      <x v="7"/>
    </i>
    <i r="1">
      <x v="8"/>
    </i>
    <i r="1">
      <x v="9"/>
    </i>
    <i r="1">
      <x v="10"/>
    </i>
    <i r="1">
      <x v="11"/>
    </i>
    <i>
      <x v="11"/>
    </i>
    <i r="1">
      <x/>
    </i>
    <i r="1">
      <x v="1"/>
    </i>
    <i r="1">
      <x v="2"/>
    </i>
    <i r="1">
      <x v="3"/>
    </i>
    <i r="1">
      <x v="4"/>
    </i>
    <i r="1">
      <x v="5"/>
    </i>
    <i r="1">
      <x v="6"/>
    </i>
    <i r="1">
      <x v="7"/>
    </i>
    <i r="1">
      <x v="8"/>
    </i>
    <i r="1">
      <x v="9"/>
    </i>
    <i r="1">
      <x v="10"/>
    </i>
    <i r="1">
      <x v="11"/>
    </i>
    <i>
      <x v="12"/>
    </i>
    <i r="1">
      <x v="5"/>
    </i>
    <i r="1">
      <x v="6"/>
    </i>
    <i r="1">
      <x v="7"/>
    </i>
    <i r="1">
      <x v="8"/>
    </i>
    <i r="1">
      <x v="10"/>
    </i>
    <i r="1">
      <x v="11"/>
    </i>
    <i>
      <x v="13"/>
    </i>
    <i r="1">
      <x/>
    </i>
    <i r="1">
      <x v="1"/>
    </i>
    <i r="1">
      <x v="2"/>
    </i>
    <i r="1">
      <x v="3"/>
    </i>
    <i r="1">
      <x v="4"/>
    </i>
    <i r="1">
      <x v="5"/>
    </i>
    <i r="1">
      <x v="6"/>
    </i>
    <i r="1">
      <x v="7"/>
    </i>
    <i r="1">
      <x v="8"/>
    </i>
    <i r="1">
      <x v="9"/>
    </i>
    <i r="1">
      <x v="10"/>
    </i>
    <i r="1">
      <x v="11"/>
    </i>
    <i>
      <x v="14"/>
    </i>
    <i r="1">
      <x/>
    </i>
    <i r="1">
      <x v="1"/>
    </i>
    <i r="1">
      <x v="2"/>
    </i>
    <i r="1">
      <x v="3"/>
    </i>
    <i r="1">
      <x v="4"/>
    </i>
    <i r="1">
      <x v="5"/>
    </i>
    <i r="1">
      <x v="6"/>
    </i>
    <i r="1">
      <x v="7"/>
    </i>
    <i r="1">
      <x v="8"/>
    </i>
    <i r="1">
      <x v="9"/>
    </i>
    <i r="1">
      <x v="10"/>
    </i>
    <i r="1">
      <x v="11"/>
    </i>
    <i>
      <x v="15"/>
    </i>
    <i r="1">
      <x/>
    </i>
    <i r="1">
      <x v="1"/>
    </i>
    <i r="1">
      <x v="2"/>
    </i>
    <i r="1">
      <x v="3"/>
    </i>
    <i r="1">
      <x v="4"/>
    </i>
    <i r="1">
      <x v="5"/>
    </i>
    <i r="1">
      <x v="6"/>
    </i>
    <i r="1">
      <x v="7"/>
    </i>
    <i r="1">
      <x v="8"/>
    </i>
    <i r="1">
      <x v="9"/>
    </i>
    <i r="1">
      <x v="10"/>
    </i>
    <i r="1">
      <x v="11"/>
    </i>
    <i>
      <x v="16"/>
    </i>
    <i r="1">
      <x/>
    </i>
    <i r="1">
      <x v="1"/>
    </i>
    <i r="1">
      <x v="2"/>
    </i>
    <i r="1">
      <x v="3"/>
    </i>
    <i r="1">
      <x v="4"/>
    </i>
    <i r="1">
      <x v="5"/>
    </i>
    <i r="1">
      <x v="6"/>
    </i>
    <i r="1">
      <x v="7"/>
    </i>
    <i r="1">
      <x v="8"/>
    </i>
    <i r="1">
      <x v="9"/>
    </i>
    <i r="1">
      <x v="10"/>
    </i>
    <i r="1">
      <x v="11"/>
    </i>
    <i>
      <x v="17"/>
    </i>
    <i r="1">
      <x/>
    </i>
    <i r="1">
      <x v="1"/>
    </i>
    <i r="1">
      <x v="2"/>
    </i>
    <i r="1">
      <x v="3"/>
    </i>
    <i r="1">
      <x v="4"/>
    </i>
    <i r="1">
      <x v="5"/>
    </i>
    <i r="1">
      <x v="6"/>
    </i>
    <i r="1">
      <x v="7"/>
    </i>
    <i r="1">
      <x v="8"/>
    </i>
    <i r="1">
      <x v="9"/>
    </i>
    <i r="1">
      <x v="10"/>
    </i>
    <i r="1">
      <x v="11"/>
    </i>
    <i>
      <x v="19"/>
    </i>
    <i r="1">
      <x/>
    </i>
    <i r="1">
      <x v="1"/>
    </i>
    <i r="1">
      <x v="2"/>
    </i>
    <i r="1">
      <x v="3"/>
    </i>
    <i r="1">
      <x v="4"/>
    </i>
    <i r="1">
      <x v="5"/>
    </i>
    <i r="1">
      <x v="6"/>
    </i>
    <i r="1">
      <x v="7"/>
    </i>
    <i r="1">
      <x v="8"/>
    </i>
    <i r="1">
      <x v="9"/>
    </i>
    <i r="1">
      <x v="10"/>
    </i>
    <i r="1">
      <x v="11"/>
    </i>
    <i>
      <x v="20"/>
    </i>
    <i r="1">
      <x v="10"/>
    </i>
    <i r="1">
      <x v="11"/>
    </i>
    <i>
      <x v="21"/>
    </i>
    <i r="1">
      <x/>
    </i>
    <i r="1">
      <x v="1"/>
    </i>
    <i r="1">
      <x v="2"/>
    </i>
    <i r="1">
      <x v="3"/>
    </i>
    <i r="1">
      <x v="4"/>
    </i>
    <i r="1">
      <x v="5"/>
    </i>
    <i r="1">
      <x v="6"/>
    </i>
    <i r="1">
      <x v="7"/>
    </i>
    <i r="1">
      <x v="8"/>
    </i>
    <i r="1">
      <x v="9"/>
    </i>
    <i r="1">
      <x v="10"/>
    </i>
    <i r="1">
      <x v="11"/>
    </i>
    <i>
      <x v="22"/>
    </i>
    <i r="1">
      <x/>
    </i>
    <i r="1">
      <x v="1"/>
    </i>
    <i r="1">
      <x v="2"/>
    </i>
    <i r="1">
      <x v="3"/>
    </i>
    <i r="1">
      <x v="4"/>
    </i>
    <i r="1">
      <x v="5"/>
    </i>
    <i r="1">
      <x v="6"/>
    </i>
    <i r="1">
      <x v="7"/>
    </i>
    <i r="1">
      <x v="8"/>
    </i>
    <i r="1">
      <x v="9"/>
    </i>
    <i r="1">
      <x v="10"/>
    </i>
    <i r="1">
      <x v="11"/>
    </i>
    <i>
      <x v="23"/>
    </i>
    <i r="1">
      <x/>
    </i>
    <i r="1">
      <x v="1"/>
    </i>
    <i r="1">
      <x v="2"/>
    </i>
    <i r="1">
      <x v="3"/>
    </i>
    <i r="1">
      <x v="4"/>
    </i>
    <i r="1">
      <x v="5"/>
    </i>
    <i r="1">
      <x v="6"/>
    </i>
    <i r="1">
      <x v="7"/>
    </i>
    <i r="1">
      <x v="8"/>
    </i>
    <i r="1">
      <x v="9"/>
    </i>
    <i r="1">
      <x v="10"/>
    </i>
    <i r="1">
      <x v="11"/>
    </i>
    <i>
      <x v="24"/>
    </i>
    <i r="1">
      <x/>
    </i>
    <i r="1">
      <x v="1"/>
    </i>
    <i r="1">
      <x v="2"/>
    </i>
    <i r="1">
      <x v="3"/>
    </i>
    <i r="1">
      <x v="4"/>
    </i>
    <i r="1">
      <x v="5"/>
    </i>
    <i r="1">
      <x v="6"/>
    </i>
    <i r="1">
      <x v="7"/>
    </i>
    <i r="1">
      <x v="8"/>
    </i>
    <i r="1">
      <x v="9"/>
    </i>
    <i r="1">
      <x v="10"/>
    </i>
    <i r="1">
      <x v="11"/>
    </i>
    <i>
      <x v="26"/>
    </i>
    <i r="1">
      <x/>
    </i>
    <i r="1">
      <x v="1"/>
    </i>
    <i r="1">
      <x v="2"/>
    </i>
    <i r="1">
      <x v="3"/>
    </i>
    <i r="1">
      <x v="4"/>
    </i>
    <i r="1">
      <x v="5"/>
    </i>
    <i r="1">
      <x v="6"/>
    </i>
    <i r="1">
      <x v="7"/>
    </i>
    <i r="1">
      <x v="8"/>
    </i>
    <i r="1">
      <x v="9"/>
    </i>
    <i r="1">
      <x v="10"/>
    </i>
    <i r="1">
      <x v="11"/>
    </i>
    <i>
      <x v="27"/>
    </i>
    <i r="1">
      <x/>
    </i>
    <i r="1">
      <x v="1"/>
    </i>
    <i r="1">
      <x v="2"/>
    </i>
    <i r="1">
      <x v="3"/>
    </i>
    <i r="1">
      <x v="4"/>
    </i>
    <i r="1">
      <x v="5"/>
    </i>
    <i r="1">
      <x v="6"/>
    </i>
    <i r="1">
      <x v="7"/>
    </i>
    <i r="1">
      <x v="8"/>
    </i>
    <i r="1">
      <x v="9"/>
    </i>
    <i r="1">
      <x v="10"/>
    </i>
    <i r="1">
      <x v="11"/>
    </i>
    <i>
      <x v="28"/>
    </i>
    <i r="1">
      <x/>
    </i>
    <i r="1">
      <x v="1"/>
    </i>
    <i r="1">
      <x v="2"/>
    </i>
    <i r="1">
      <x v="3"/>
    </i>
    <i r="1">
      <x v="4"/>
    </i>
    <i r="1">
      <x v="5"/>
    </i>
    <i r="1">
      <x v="6"/>
    </i>
    <i r="1">
      <x v="7"/>
    </i>
    <i r="1">
      <x v="8"/>
    </i>
    <i r="1">
      <x v="9"/>
    </i>
    <i r="1">
      <x v="10"/>
    </i>
    <i r="1">
      <x v="11"/>
    </i>
    <i>
      <x v="29"/>
    </i>
    <i r="1">
      <x/>
    </i>
    <i r="1">
      <x v="1"/>
    </i>
    <i r="1">
      <x v="2"/>
    </i>
    <i r="1">
      <x v="3"/>
    </i>
    <i r="1">
      <x v="4"/>
    </i>
    <i r="1">
      <x v="5"/>
    </i>
    <i r="1">
      <x v="6"/>
    </i>
    <i r="1">
      <x v="7"/>
    </i>
    <i r="1">
      <x v="8"/>
    </i>
    <i r="1">
      <x v="9"/>
    </i>
    <i r="1">
      <x v="10"/>
    </i>
    <i r="1">
      <x v="11"/>
    </i>
    <i>
      <x v="30"/>
    </i>
    <i r="1">
      <x/>
    </i>
    <i r="1">
      <x v="1"/>
    </i>
    <i r="1">
      <x v="2"/>
    </i>
    <i r="1">
      <x v="3"/>
    </i>
    <i r="1">
      <x v="4"/>
    </i>
    <i r="1">
      <x v="5"/>
    </i>
    <i r="1">
      <x v="6"/>
    </i>
    <i r="1">
      <x v="7"/>
    </i>
    <i r="1">
      <x v="8"/>
    </i>
    <i r="1">
      <x v="9"/>
    </i>
    <i r="1">
      <x v="10"/>
    </i>
    <i r="1">
      <x v="11"/>
    </i>
    <i>
      <x v="32"/>
    </i>
    <i r="1">
      <x/>
    </i>
    <i r="1">
      <x v="1"/>
    </i>
    <i r="1">
      <x v="2"/>
    </i>
    <i r="1">
      <x v="3"/>
    </i>
    <i r="1">
      <x v="4"/>
    </i>
    <i r="1">
      <x v="5"/>
    </i>
    <i r="1">
      <x v="6"/>
    </i>
    <i r="1">
      <x v="7"/>
    </i>
    <i r="1">
      <x v="8"/>
    </i>
    <i r="1">
      <x v="9"/>
    </i>
    <i r="1">
      <x v="10"/>
    </i>
    <i r="1">
      <x v="11"/>
    </i>
    <i>
      <x v="33"/>
    </i>
    <i r="1">
      <x/>
    </i>
    <i r="1">
      <x v="1"/>
    </i>
    <i r="1">
      <x v="2"/>
    </i>
    <i r="1">
      <x v="3"/>
    </i>
    <i r="1">
      <x v="4"/>
    </i>
    <i r="1">
      <x v="5"/>
    </i>
    <i r="1">
      <x v="6"/>
    </i>
    <i r="1">
      <x v="7"/>
    </i>
    <i r="1">
      <x v="8"/>
    </i>
    <i r="1">
      <x v="9"/>
    </i>
    <i r="1">
      <x v="10"/>
    </i>
    <i r="1">
      <x v="11"/>
    </i>
    <i>
      <x v="34"/>
    </i>
    <i r="1">
      <x/>
    </i>
    <i r="1">
      <x v="1"/>
    </i>
    <i r="1">
      <x v="2"/>
    </i>
    <i r="1">
      <x v="3"/>
    </i>
    <i r="1">
      <x v="4"/>
    </i>
    <i r="1">
      <x v="5"/>
    </i>
    <i r="1">
      <x v="6"/>
    </i>
    <i r="1">
      <x v="7"/>
    </i>
    <i r="1">
      <x v="8"/>
    </i>
    <i r="1">
      <x v="9"/>
    </i>
    <i r="1">
      <x v="10"/>
    </i>
    <i r="1">
      <x v="11"/>
    </i>
    <i>
      <x v="35"/>
    </i>
    <i r="1">
      <x v="4"/>
    </i>
    <i r="1">
      <x v="5"/>
    </i>
    <i>
      <x v="36"/>
    </i>
    <i r="1">
      <x v="7"/>
    </i>
    <i>
      <x v="37"/>
    </i>
    <i r="1">
      <x/>
    </i>
    <i r="1">
      <x v="1"/>
    </i>
    <i r="1">
      <x v="2"/>
    </i>
    <i r="1">
      <x v="3"/>
    </i>
    <i r="1">
      <x v="4"/>
    </i>
    <i r="1">
      <x v="5"/>
    </i>
    <i r="1">
      <x v="6"/>
    </i>
    <i r="1">
      <x v="7"/>
    </i>
    <i r="1">
      <x v="8"/>
    </i>
    <i r="1">
      <x v="9"/>
    </i>
    <i r="1">
      <x v="10"/>
    </i>
    <i r="1">
      <x v="11"/>
    </i>
    <i>
      <x v="38"/>
    </i>
    <i r="1">
      <x/>
    </i>
    <i r="1">
      <x v="1"/>
    </i>
    <i r="1">
      <x v="2"/>
    </i>
    <i r="1">
      <x v="3"/>
    </i>
    <i r="1">
      <x v="4"/>
    </i>
    <i r="1">
      <x v="5"/>
    </i>
    <i r="1">
      <x v="6"/>
    </i>
    <i r="1">
      <x v="7"/>
    </i>
    <i r="1">
      <x v="8"/>
    </i>
    <i r="1">
      <x v="9"/>
    </i>
    <i r="1">
      <x v="10"/>
    </i>
    <i r="1">
      <x v="11"/>
    </i>
    <i>
      <x v="39"/>
    </i>
    <i r="1">
      <x/>
    </i>
    <i r="1">
      <x v="1"/>
    </i>
    <i r="1">
      <x v="2"/>
    </i>
    <i r="1">
      <x v="3"/>
    </i>
    <i r="1">
      <x v="4"/>
    </i>
    <i r="1">
      <x v="5"/>
    </i>
    <i r="1">
      <x v="6"/>
    </i>
    <i r="1">
      <x v="7"/>
    </i>
    <i r="1">
      <x v="8"/>
    </i>
    <i r="1">
      <x v="9"/>
    </i>
    <i r="1">
      <x v="10"/>
    </i>
    <i r="1">
      <x v="11"/>
    </i>
  </rowItems>
  <colFields count="1">
    <field x="-2"/>
  </colFields>
  <colItems count="2">
    <i>
      <x/>
    </i>
    <i i="1">
      <x v="1"/>
    </i>
  </colItems>
  <pageFields count="1">
    <pageField fld="0" hier="-1"/>
  </pageFields>
  <dataFields count="2">
    <dataField name="Sum of INPAITENT CREDIT " fld="21" baseField="0" baseItem="0"/>
    <dataField name="Sum of INPATIENT CASH " fld="20" baseField="0" baseItem="0"/>
  </dataFields>
  <formats count="1">
    <format dxfId="5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5A4448C9-F144-47D4-AB97-04A7C817897B}"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M8:AO419" firstHeaderRow="0" firstDataRow="1" firstDataCol="1" rowPageCount="1" colPageCount="1"/>
  <pivotFields count="28">
    <pivotField axis="axisPage" multipleItemSelectionAllowed="1" showAll="0">
      <items count="5">
        <item h="1" x="0"/>
        <item h="1" x="1"/>
        <item x="2"/>
        <item h="1" x="3"/>
        <item t="default"/>
      </items>
    </pivotField>
    <pivotField axis="axisRow" showAll="0">
      <items count="13">
        <item x="1"/>
        <item x="2"/>
        <item x="3"/>
        <item x="4"/>
        <item x="5"/>
        <item x="6"/>
        <item x="7"/>
        <item x="8"/>
        <item x="9"/>
        <item x="0"/>
        <item x="10"/>
        <item x="11"/>
        <item t="default"/>
      </items>
    </pivotField>
    <pivotField axis="axisRow" showAll="0">
      <items count="43">
        <item x="23"/>
        <item x="1"/>
        <item x="2"/>
        <item x="38"/>
        <item x="33"/>
        <item x="10"/>
        <item x="26"/>
        <item x="7"/>
        <item x="8"/>
        <item x="29"/>
        <item x="0"/>
        <item x="22"/>
        <item x="32"/>
        <item x="4"/>
        <item x="25"/>
        <item x="14"/>
        <item x="6"/>
        <item x="9"/>
        <item x="40"/>
        <item x="3"/>
        <item x="34"/>
        <item x="20"/>
        <item x="11"/>
        <item x="27"/>
        <item x="16"/>
        <item x="39"/>
        <item x="24"/>
        <item x="19"/>
        <item x="18"/>
        <item x="17"/>
        <item x="15"/>
        <item x="37"/>
        <item x="12"/>
        <item x="5"/>
        <item x="30"/>
        <item x="36"/>
        <item x="31"/>
        <item x="28"/>
        <item x="13"/>
        <item x="21"/>
        <item x="35"/>
        <item x="4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s>
  <rowFields count="2">
    <field x="2"/>
    <field x="1"/>
  </rowFields>
  <rowItems count="411">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4"/>
    </i>
    <i r="1">
      <x v="8"/>
    </i>
    <i r="1">
      <x v="10"/>
    </i>
    <i r="1">
      <x v="11"/>
    </i>
    <i>
      <x v="5"/>
    </i>
    <i r="1">
      <x/>
    </i>
    <i r="1">
      <x v="1"/>
    </i>
    <i r="1">
      <x v="2"/>
    </i>
    <i r="1">
      <x v="3"/>
    </i>
    <i r="1">
      <x v="4"/>
    </i>
    <i r="1">
      <x v="5"/>
    </i>
    <i r="1">
      <x v="6"/>
    </i>
    <i r="1">
      <x v="7"/>
    </i>
    <i r="1">
      <x v="8"/>
    </i>
    <i r="1">
      <x v="9"/>
    </i>
    <i r="1">
      <x v="10"/>
    </i>
    <i r="1">
      <x v="11"/>
    </i>
    <i>
      <x v="6"/>
    </i>
    <i r="1">
      <x/>
    </i>
    <i r="1">
      <x v="1"/>
    </i>
    <i r="1">
      <x v="2"/>
    </i>
    <i r="1">
      <x v="3"/>
    </i>
    <i r="1">
      <x v="4"/>
    </i>
    <i r="1">
      <x v="5"/>
    </i>
    <i r="1">
      <x v="6"/>
    </i>
    <i r="1">
      <x v="7"/>
    </i>
    <i r="1">
      <x v="8"/>
    </i>
    <i r="1">
      <x v="9"/>
    </i>
    <i r="1">
      <x v="10"/>
    </i>
    <i r="1">
      <x v="11"/>
    </i>
    <i>
      <x v="7"/>
    </i>
    <i r="1">
      <x/>
    </i>
    <i r="1">
      <x v="1"/>
    </i>
    <i r="1">
      <x v="2"/>
    </i>
    <i r="1">
      <x v="3"/>
    </i>
    <i r="1">
      <x v="4"/>
    </i>
    <i r="1">
      <x v="5"/>
    </i>
    <i r="1">
      <x v="6"/>
    </i>
    <i r="1">
      <x v="7"/>
    </i>
    <i r="1">
      <x v="8"/>
    </i>
    <i r="1">
      <x v="9"/>
    </i>
    <i r="1">
      <x v="10"/>
    </i>
    <i r="1">
      <x v="11"/>
    </i>
    <i>
      <x v="8"/>
    </i>
    <i r="1">
      <x/>
    </i>
    <i r="1">
      <x v="1"/>
    </i>
    <i r="1">
      <x v="2"/>
    </i>
    <i r="1">
      <x v="3"/>
    </i>
    <i r="1">
      <x v="4"/>
    </i>
    <i r="1">
      <x v="5"/>
    </i>
    <i r="1">
      <x v="6"/>
    </i>
    <i r="1">
      <x v="7"/>
    </i>
    <i r="1">
      <x v="8"/>
    </i>
    <i r="1">
      <x v="9"/>
    </i>
    <i r="1">
      <x v="10"/>
    </i>
    <i r="1">
      <x v="11"/>
    </i>
    <i>
      <x v="9"/>
    </i>
    <i r="1">
      <x v="9"/>
    </i>
    <i>
      <x v="10"/>
    </i>
    <i r="1">
      <x/>
    </i>
    <i r="1">
      <x v="1"/>
    </i>
    <i r="1">
      <x v="2"/>
    </i>
    <i r="1">
      <x v="3"/>
    </i>
    <i r="1">
      <x v="4"/>
    </i>
    <i r="1">
      <x v="5"/>
    </i>
    <i r="1">
      <x v="6"/>
    </i>
    <i r="1">
      <x v="7"/>
    </i>
    <i r="1">
      <x v="8"/>
    </i>
    <i r="1">
      <x v="9"/>
    </i>
    <i r="1">
      <x v="10"/>
    </i>
    <i r="1">
      <x v="11"/>
    </i>
    <i>
      <x v="11"/>
    </i>
    <i r="1">
      <x/>
    </i>
    <i r="1">
      <x v="1"/>
    </i>
    <i r="1">
      <x v="2"/>
    </i>
    <i r="1">
      <x v="3"/>
    </i>
    <i r="1">
      <x v="4"/>
    </i>
    <i r="1">
      <x v="5"/>
    </i>
    <i r="1">
      <x v="6"/>
    </i>
    <i r="1">
      <x v="7"/>
    </i>
    <i r="1">
      <x v="8"/>
    </i>
    <i r="1">
      <x v="9"/>
    </i>
    <i r="1">
      <x v="10"/>
    </i>
    <i r="1">
      <x v="11"/>
    </i>
    <i>
      <x v="12"/>
    </i>
    <i r="1">
      <x v="5"/>
    </i>
    <i r="1">
      <x v="6"/>
    </i>
    <i r="1">
      <x v="7"/>
    </i>
    <i r="1">
      <x v="8"/>
    </i>
    <i r="1">
      <x v="10"/>
    </i>
    <i r="1">
      <x v="11"/>
    </i>
    <i>
      <x v="13"/>
    </i>
    <i r="1">
      <x/>
    </i>
    <i r="1">
      <x v="1"/>
    </i>
    <i r="1">
      <x v="2"/>
    </i>
    <i r="1">
      <x v="3"/>
    </i>
    <i r="1">
      <x v="4"/>
    </i>
    <i r="1">
      <x v="5"/>
    </i>
    <i r="1">
      <x v="6"/>
    </i>
    <i r="1">
      <x v="7"/>
    </i>
    <i r="1">
      <x v="8"/>
    </i>
    <i r="1">
      <x v="9"/>
    </i>
    <i r="1">
      <x v="10"/>
    </i>
    <i r="1">
      <x v="11"/>
    </i>
    <i>
      <x v="14"/>
    </i>
    <i r="1">
      <x/>
    </i>
    <i r="1">
      <x v="1"/>
    </i>
    <i r="1">
      <x v="2"/>
    </i>
    <i r="1">
      <x v="3"/>
    </i>
    <i r="1">
      <x v="4"/>
    </i>
    <i r="1">
      <x v="5"/>
    </i>
    <i r="1">
      <x v="6"/>
    </i>
    <i r="1">
      <x v="7"/>
    </i>
    <i r="1">
      <x v="8"/>
    </i>
    <i r="1">
      <x v="9"/>
    </i>
    <i r="1">
      <x v="10"/>
    </i>
    <i r="1">
      <x v="11"/>
    </i>
    <i>
      <x v="15"/>
    </i>
    <i r="1">
      <x/>
    </i>
    <i r="1">
      <x v="1"/>
    </i>
    <i r="1">
      <x v="2"/>
    </i>
    <i r="1">
      <x v="3"/>
    </i>
    <i r="1">
      <x v="4"/>
    </i>
    <i r="1">
      <x v="5"/>
    </i>
    <i r="1">
      <x v="6"/>
    </i>
    <i r="1">
      <x v="7"/>
    </i>
    <i r="1">
      <x v="8"/>
    </i>
    <i r="1">
      <x v="9"/>
    </i>
    <i r="1">
      <x v="10"/>
    </i>
    <i r="1">
      <x v="11"/>
    </i>
    <i>
      <x v="16"/>
    </i>
    <i r="1">
      <x/>
    </i>
    <i r="1">
      <x v="1"/>
    </i>
    <i r="1">
      <x v="2"/>
    </i>
    <i r="1">
      <x v="3"/>
    </i>
    <i r="1">
      <x v="4"/>
    </i>
    <i r="1">
      <x v="5"/>
    </i>
    <i r="1">
      <x v="6"/>
    </i>
    <i r="1">
      <x v="7"/>
    </i>
    <i r="1">
      <x v="8"/>
    </i>
    <i r="1">
      <x v="9"/>
    </i>
    <i r="1">
      <x v="10"/>
    </i>
    <i r="1">
      <x v="11"/>
    </i>
    <i>
      <x v="17"/>
    </i>
    <i r="1">
      <x/>
    </i>
    <i r="1">
      <x v="1"/>
    </i>
    <i r="1">
      <x v="2"/>
    </i>
    <i r="1">
      <x v="3"/>
    </i>
    <i r="1">
      <x v="4"/>
    </i>
    <i r="1">
      <x v="5"/>
    </i>
    <i r="1">
      <x v="6"/>
    </i>
    <i r="1">
      <x v="7"/>
    </i>
    <i r="1">
      <x v="8"/>
    </i>
    <i r="1">
      <x v="9"/>
    </i>
    <i r="1">
      <x v="10"/>
    </i>
    <i r="1">
      <x v="11"/>
    </i>
    <i>
      <x v="19"/>
    </i>
    <i r="1">
      <x/>
    </i>
    <i r="1">
      <x v="1"/>
    </i>
    <i r="1">
      <x v="2"/>
    </i>
    <i r="1">
      <x v="3"/>
    </i>
    <i r="1">
      <x v="4"/>
    </i>
    <i r="1">
      <x v="5"/>
    </i>
    <i r="1">
      <x v="6"/>
    </i>
    <i r="1">
      <x v="7"/>
    </i>
    <i r="1">
      <x v="8"/>
    </i>
    <i r="1">
      <x v="9"/>
    </i>
    <i r="1">
      <x v="10"/>
    </i>
    <i r="1">
      <x v="11"/>
    </i>
    <i>
      <x v="20"/>
    </i>
    <i r="1">
      <x v="10"/>
    </i>
    <i r="1">
      <x v="11"/>
    </i>
    <i>
      <x v="21"/>
    </i>
    <i r="1">
      <x/>
    </i>
    <i r="1">
      <x v="1"/>
    </i>
    <i r="1">
      <x v="2"/>
    </i>
    <i r="1">
      <x v="3"/>
    </i>
    <i r="1">
      <x v="4"/>
    </i>
    <i r="1">
      <x v="5"/>
    </i>
    <i r="1">
      <x v="6"/>
    </i>
    <i r="1">
      <x v="7"/>
    </i>
    <i r="1">
      <x v="8"/>
    </i>
    <i r="1">
      <x v="9"/>
    </i>
    <i r="1">
      <x v="10"/>
    </i>
    <i r="1">
      <x v="11"/>
    </i>
    <i>
      <x v="22"/>
    </i>
    <i r="1">
      <x/>
    </i>
    <i r="1">
      <x v="1"/>
    </i>
    <i r="1">
      <x v="2"/>
    </i>
    <i r="1">
      <x v="3"/>
    </i>
    <i r="1">
      <x v="4"/>
    </i>
    <i r="1">
      <x v="5"/>
    </i>
    <i r="1">
      <x v="6"/>
    </i>
    <i r="1">
      <x v="7"/>
    </i>
    <i r="1">
      <x v="8"/>
    </i>
    <i r="1">
      <x v="9"/>
    </i>
    <i r="1">
      <x v="10"/>
    </i>
    <i r="1">
      <x v="11"/>
    </i>
    <i>
      <x v="23"/>
    </i>
    <i r="1">
      <x/>
    </i>
    <i r="1">
      <x v="1"/>
    </i>
    <i r="1">
      <x v="2"/>
    </i>
    <i r="1">
      <x v="3"/>
    </i>
    <i r="1">
      <x v="4"/>
    </i>
    <i r="1">
      <x v="5"/>
    </i>
    <i r="1">
      <x v="6"/>
    </i>
    <i r="1">
      <x v="7"/>
    </i>
    <i r="1">
      <x v="8"/>
    </i>
    <i r="1">
      <x v="9"/>
    </i>
    <i r="1">
      <x v="10"/>
    </i>
    <i r="1">
      <x v="11"/>
    </i>
    <i>
      <x v="24"/>
    </i>
    <i r="1">
      <x/>
    </i>
    <i r="1">
      <x v="1"/>
    </i>
    <i r="1">
      <x v="2"/>
    </i>
    <i r="1">
      <x v="3"/>
    </i>
    <i r="1">
      <x v="4"/>
    </i>
    <i r="1">
      <x v="5"/>
    </i>
    <i r="1">
      <x v="6"/>
    </i>
    <i r="1">
      <x v="7"/>
    </i>
    <i r="1">
      <x v="8"/>
    </i>
    <i r="1">
      <x v="9"/>
    </i>
    <i r="1">
      <x v="10"/>
    </i>
    <i r="1">
      <x v="11"/>
    </i>
    <i>
      <x v="26"/>
    </i>
    <i r="1">
      <x/>
    </i>
    <i r="1">
      <x v="1"/>
    </i>
    <i r="1">
      <x v="2"/>
    </i>
    <i r="1">
      <x v="3"/>
    </i>
    <i r="1">
      <x v="4"/>
    </i>
    <i r="1">
      <x v="5"/>
    </i>
    <i r="1">
      <x v="6"/>
    </i>
    <i r="1">
      <x v="7"/>
    </i>
    <i r="1">
      <x v="8"/>
    </i>
    <i r="1">
      <x v="9"/>
    </i>
    <i r="1">
      <x v="10"/>
    </i>
    <i r="1">
      <x v="11"/>
    </i>
    <i>
      <x v="27"/>
    </i>
    <i r="1">
      <x/>
    </i>
    <i r="1">
      <x v="1"/>
    </i>
    <i r="1">
      <x v="2"/>
    </i>
    <i r="1">
      <x v="3"/>
    </i>
    <i r="1">
      <x v="4"/>
    </i>
    <i r="1">
      <x v="5"/>
    </i>
    <i r="1">
      <x v="6"/>
    </i>
    <i r="1">
      <x v="7"/>
    </i>
    <i r="1">
      <x v="8"/>
    </i>
    <i r="1">
      <x v="9"/>
    </i>
    <i r="1">
      <x v="10"/>
    </i>
    <i r="1">
      <x v="11"/>
    </i>
    <i>
      <x v="28"/>
    </i>
    <i r="1">
      <x/>
    </i>
    <i r="1">
      <x v="1"/>
    </i>
    <i r="1">
      <x v="2"/>
    </i>
    <i r="1">
      <x v="3"/>
    </i>
    <i r="1">
      <x v="4"/>
    </i>
    <i r="1">
      <x v="5"/>
    </i>
    <i r="1">
      <x v="6"/>
    </i>
    <i r="1">
      <x v="7"/>
    </i>
    <i r="1">
      <x v="8"/>
    </i>
    <i r="1">
      <x v="9"/>
    </i>
    <i r="1">
      <x v="10"/>
    </i>
    <i r="1">
      <x v="11"/>
    </i>
    <i>
      <x v="29"/>
    </i>
    <i r="1">
      <x/>
    </i>
    <i r="1">
      <x v="1"/>
    </i>
    <i r="1">
      <x v="2"/>
    </i>
    <i r="1">
      <x v="3"/>
    </i>
    <i r="1">
      <x v="4"/>
    </i>
    <i r="1">
      <x v="5"/>
    </i>
    <i r="1">
      <x v="6"/>
    </i>
    <i r="1">
      <x v="7"/>
    </i>
    <i r="1">
      <x v="8"/>
    </i>
    <i r="1">
      <x v="9"/>
    </i>
    <i r="1">
      <x v="10"/>
    </i>
    <i r="1">
      <x v="11"/>
    </i>
    <i>
      <x v="30"/>
    </i>
    <i r="1">
      <x/>
    </i>
    <i r="1">
      <x v="1"/>
    </i>
    <i r="1">
      <x v="2"/>
    </i>
    <i r="1">
      <x v="3"/>
    </i>
    <i r="1">
      <x v="4"/>
    </i>
    <i r="1">
      <x v="5"/>
    </i>
    <i r="1">
      <x v="6"/>
    </i>
    <i r="1">
      <x v="7"/>
    </i>
    <i r="1">
      <x v="8"/>
    </i>
    <i r="1">
      <x v="9"/>
    </i>
    <i r="1">
      <x v="10"/>
    </i>
    <i r="1">
      <x v="11"/>
    </i>
    <i>
      <x v="32"/>
    </i>
    <i r="1">
      <x/>
    </i>
    <i r="1">
      <x v="1"/>
    </i>
    <i r="1">
      <x v="2"/>
    </i>
    <i r="1">
      <x v="3"/>
    </i>
    <i r="1">
      <x v="4"/>
    </i>
    <i r="1">
      <x v="5"/>
    </i>
    <i r="1">
      <x v="6"/>
    </i>
    <i r="1">
      <x v="7"/>
    </i>
    <i r="1">
      <x v="8"/>
    </i>
    <i r="1">
      <x v="9"/>
    </i>
    <i r="1">
      <x v="10"/>
    </i>
    <i r="1">
      <x v="11"/>
    </i>
    <i>
      <x v="33"/>
    </i>
    <i r="1">
      <x/>
    </i>
    <i r="1">
      <x v="1"/>
    </i>
    <i r="1">
      <x v="2"/>
    </i>
    <i r="1">
      <x v="3"/>
    </i>
    <i r="1">
      <x v="4"/>
    </i>
    <i r="1">
      <x v="5"/>
    </i>
    <i r="1">
      <x v="6"/>
    </i>
    <i r="1">
      <x v="7"/>
    </i>
    <i r="1">
      <x v="8"/>
    </i>
    <i r="1">
      <x v="9"/>
    </i>
    <i r="1">
      <x v="10"/>
    </i>
    <i r="1">
      <x v="11"/>
    </i>
    <i>
      <x v="34"/>
    </i>
    <i r="1">
      <x/>
    </i>
    <i r="1">
      <x v="1"/>
    </i>
    <i r="1">
      <x v="2"/>
    </i>
    <i r="1">
      <x v="3"/>
    </i>
    <i r="1">
      <x v="4"/>
    </i>
    <i r="1">
      <x v="5"/>
    </i>
    <i r="1">
      <x v="6"/>
    </i>
    <i r="1">
      <x v="7"/>
    </i>
    <i r="1">
      <x v="8"/>
    </i>
    <i r="1">
      <x v="9"/>
    </i>
    <i r="1">
      <x v="10"/>
    </i>
    <i r="1">
      <x v="11"/>
    </i>
    <i>
      <x v="35"/>
    </i>
    <i r="1">
      <x v="4"/>
    </i>
    <i r="1">
      <x v="5"/>
    </i>
    <i>
      <x v="36"/>
    </i>
    <i r="1">
      <x v="7"/>
    </i>
    <i>
      <x v="37"/>
    </i>
    <i r="1">
      <x/>
    </i>
    <i r="1">
      <x v="1"/>
    </i>
    <i r="1">
      <x v="2"/>
    </i>
    <i r="1">
      <x v="3"/>
    </i>
    <i r="1">
      <x v="4"/>
    </i>
    <i r="1">
      <x v="5"/>
    </i>
    <i r="1">
      <x v="6"/>
    </i>
    <i r="1">
      <x v="7"/>
    </i>
    <i r="1">
      <x v="8"/>
    </i>
    <i r="1">
      <x v="9"/>
    </i>
    <i r="1">
      <x v="10"/>
    </i>
    <i r="1">
      <x v="11"/>
    </i>
    <i>
      <x v="38"/>
    </i>
    <i r="1">
      <x/>
    </i>
    <i r="1">
      <x v="1"/>
    </i>
    <i r="1">
      <x v="2"/>
    </i>
    <i r="1">
      <x v="3"/>
    </i>
    <i r="1">
      <x v="4"/>
    </i>
    <i r="1">
      <x v="5"/>
    </i>
    <i r="1">
      <x v="6"/>
    </i>
    <i r="1">
      <x v="7"/>
    </i>
    <i r="1">
      <x v="8"/>
    </i>
    <i r="1">
      <x v="9"/>
    </i>
    <i r="1">
      <x v="10"/>
    </i>
    <i r="1">
      <x v="11"/>
    </i>
    <i>
      <x v="39"/>
    </i>
    <i r="1">
      <x/>
    </i>
    <i r="1">
      <x v="1"/>
    </i>
    <i r="1">
      <x v="2"/>
    </i>
    <i r="1">
      <x v="3"/>
    </i>
    <i r="1">
      <x v="4"/>
    </i>
    <i r="1">
      <x v="5"/>
    </i>
    <i r="1">
      <x v="6"/>
    </i>
    <i r="1">
      <x v="7"/>
    </i>
    <i r="1">
      <x v="8"/>
    </i>
    <i r="1">
      <x v="9"/>
    </i>
    <i r="1">
      <x v="10"/>
    </i>
    <i r="1">
      <x v="11"/>
    </i>
  </rowItems>
  <colFields count="1">
    <field x="-2"/>
  </colFields>
  <colItems count="2">
    <i>
      <x/>
    </i>
    <i i="1">
      <x v="1"/>
    </i>
  </colItems>
  <pageFields count="1">
    <pageField fld="0" hier="-1"/>
  </pageFields>
  <dataFields count="2">
    <dataField name="Sum of SERVICES CREDIT 43" fld="18" baseField="0" baseItem="0"/>
    <dataField name="Sum of SERVICES CASH COL 42" fld="17" baseField="0" baseItem="0"/>
  </dataFields>
  <formats count="1">
    <format dxfId="5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73985A1C-56B1-4FE5-B4D8-C8D38389C47C}"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E7:AG418" firstHeaderRow="0" firstDataRow="1" firstDataCol="1" rowPageCount="1" colPageCount="1"/>
  <pivotFields count="28">
    <pivotField axis="axisPage" multipleItemSelectionAllowed="1" showAll="0">
      <items count="5">
        <item h="1" x="0"/>
        <item h="1" x="1"/>
        <item x="2"/>
        <item h="1" x="3"/>
        <item t="default"/>
      </items>
    </pivotField>
    <pivotField axis="axisRow" showAll="0">
      <items count="13">
        <item x="1"/>
        <item x="2"/>
        <item x="3"/>
        <item x="4"/>
        <item x="5"/>
        <item x="6"/>
        <item x="7"/>
        <item x="8"/>
        <item x="9"/>
        <item x="0"/>
        <item x="10"/>
        <item x="11"/>
        <item t="default"/>
      </items>
    </pivotField>
    <pivotField axis="axisRow" showAll="0">
      <items count="43">
        <item x="23"/>
        <item x="1"/>
        <item x="2"/>
        <item x="38"/>
        <item x="33"/>
        <item x="10"/>
        <item x="26"/>
        <item x="7"/>
        <item x="8"/>
        <item x="29"/>
        <item x="0"/>
        <item x="22"/>
        <item x="32"/>
        <item x="4"/>
        <item x="25"/>
        <item x="14"/>
        <item x="6"/>
        <item x="9"/>
        <item x="40"/>
        <item x="3"/>
        <item x="34"/>
        <item x="20"/>
        <item x="11"/>
        <item x="27"/>
        <item x="16"/>
        <item x="39"/>
        <item x="24"/>
        <item x="19"/>
        <item x="18"/>
        <item x="17"/>
        <item x="15"/>
        <item x="37"/>
        <item x="12"/>
        <item x="5"/>
        <item x="30"/>
        <item x="36"/>
        <item x="31"/>
        <item x="28"/>
        <item x="13"/>
        <item x="21"/>
        <item x="35"/>
        <item x="41"/>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2"/>
    <field x="1"/>
  </rowFields>
  <rowItems count="411">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4"/>
    </i>
    <i r="1">
      <x v="8"/>
    </i>
    <i r="1">
      <x v="10"/>
    </i>
    <i r="1">
      <x v="11"/>
    </i>
    <i>
      <x v="5"/>
    </i>
    <i r="1">
      <x/>
    </i>
    <i r="1">
      <x v="1"/>
    </i>
    <i r="1">
      <x v="2"/>
    </i>
    <i r="1">
      <x v="3"/>
    </i>
    <i r="1">
      <x v="4"/>
    </i>
    <i r="1">
      <x v="5"/>
    </i>
    <i r="1">
      <x v="6"/>
    </i>
    <i r="1">
      <x v="7"/>
    </i>
    <i r="1">
      <x v="8"/>
    </i>
    <i r="1">
      <x v="9"/>
    </i>
    <i r="1">
      <x v="10"/>
    </i>
    <i r="1">
      <x v="11"/>
    </i>
    <i>
      <x v="6"/>
    </i>
    <i r="1">
      <x/>
    </i>
    <i r="1">
      <x v="1"/>
    </i>
    <i r="1">
      <x v="2"/>
    </i>
    <i r="1">
      <x v="3"/>
    </i>
    <i r="1">
      <x v="4"/>
    </i>
    <i r="1">
      <x v="5"/>
    </i>
    <i r="1">
      <x v="6"/>
    </i>
    <i r="1">
      <x v="7"/>
    </i>
    <i r="1">
      <x v="8"/>
    </i>
    <i r="1">
      <x v="9"/>
    </i>
    <i r="1">
      <x v="10"/>
    </i>
    <i r="1">
      <x v="11"/>
    </i>
    <i>
      <x v="7"/>
    </i>
    <i r="1">
      <x/>
    </i>
    <i r="1">
      <x v="1"/>
    </i>
    <i r="1">
      <x v="2"/>
    </i>
    <i r="1">
      <x v="3"/>
    </i>
    <i r="1">
      <x v="4"/>
    </i>
    <i r="1">
      <x v="5"/>
    </i>
    <i r="1">
      <x v="6"/>
    </i>
    <i r="1">
      <x v="7"/>
    </i>
    <i r="1">
      <x v="8"/>
    </i>
    <i r="1">
      <x v="9"/>
    </i>
    <i r="1">
      <x v="10"/>
    </i>
    <i r="1">
      <x v="11"/>
    </i>
    <i>
      <x v="8"/>
    </i>
    <i r="1">
      <x/>
    </i>
    <i r="1">
      <x v="1"/>
    </i>
    <i r="1">
      <x v="2"/>
    </i>
    <i r="1">
      <x v="3"/>
    </i>
    <i r="1">
      <x v="4"/>
    </i>
    <i r="1">
      <x v="5"/>
    </i>
    <i r="1">
      <x v="6"/>
    </i>
    <i r="1">
      <x v="7"/>
    </i>
    <i r="1">
      <x v="8"/>
    </i>
    <i r="1">
      <x v="9"/>
    </i>
    <i r="1">
      <x v="10"/>
    </i>
    <i r="1">
      <x v="11"/>
    </i>
    <i>
      <x v="9"/>
    </i>
    <i r="1">
      <x v="9"/>
    </i>
    <i>
      <x v="10"/>
    </i>
    <i r="1">
      <x/>
    </i>
    <i r="1">
      <x v="1"/>
    </i>
    <i r="1">
      <x v="2"/>
    </i>
    <i r="1">
      <x v="3"/>
    </i>
    <i r="1">
      <x v="4"/>
    </i>
    <i r="1">
      <x v="5"/>
    </i>
    <i r="1">
      <x v="6"/>
    </i>
    <i r="1">
      <x v="7"/>
    </i>
    <i r="1">
      <x v="8"/>
    </i>
    <i r="1">
      <x v="9"/>
    </i>
    <i r="1">
      <x v="10"/>
    </i>
    <i r="1">
      <x v="11"/>
    </i>
    <i>
      <x v="11"/>
    </i>
    <i r="1">
      <x/>
    </i>
    <i r="1">
      <x v="1"/>
    </i>
    <i r="1">
      <x v="2"/>
    </i>
    <i r="1">
      <x v="3"/>
    </i>
    <i r="1">
      <x v="4"/>
    </i>
    <i r="1">
      <x v="5"/>
    </i>
    <i r="1">
      <x v="6"/>
    </i>
    <i r="1">
      <x v="7"/>
    </i>
    <i r="1">
      <x v="8"/>
    </i>
    <i r="1">
      <x v="9"/>
    </i>
    <i r="1">
      <x v="10"/>
    </i>
    <i r="1">
      <x v="11"/>
    </i>
    <i>
      <x v="12"/>
    </i>
    <i r="1">
      <x v="5"/>
    </i>
    <i r="1">
      <x v="6"/>
    </i>
    <i r="1">
      <x v="7"/>
    </i>
    <i r="1">
      <x v="8"/>
    </i>
    <i r="1">
      <x v="10"/>
    </i>
    <i r="1">
      <x v="11"/>
    </i>
    <i>
      <x v="13"/>
    </i>
    <i r="1">
      <x/>
    </i>
    <i r="1">
      <x v="1"/>
    </i>
    <i r="1">
      <x v="2"/>
    </i>
    <i r="1">
      <x v="3"/>
    </i>
    <i r="1">
      <x v="4"/>
    </i>
    <i r="1">
      <x v="5"/>
    </i>
    <i r="1">
      <x v="6"/>
    </i>
    <i r="1">
      <x v="7"/>
    </i>
    <i r="1">
      <x v="8"/>
    </i>
    <i r="1">
      <x v="9"/>
    </i>
    <i r="1">
      <x v="10"/>
    </i>
    <i r="1">
      <x v="11"/>
    </i>
    <i>
      <x v="14"/>
    </i>
    <i r="1">
      <x/>
    </i>
    <i r="1">
      <x v="1"/>
    </i>
    <i r="1">
      <x v="2"/>
    </i>
    <i r="1">
      <x v="3"/>
    </i>
    <i r="1">
      <x v="4"/>
    </i>
    <i r="1">
      <x v="5"/>
    </i>
    <i r="1">
      <x v="6"/>
    </i>
    <i r="1">
      <x v="7"/>
    </i>
    <i r="1">
      <x v="8"/>
    </i>
    <i r="1">
      <x v="9"/>
    </i>
    <i r="1">
      <x v="10"/>
    </i>
    <i r="1">
      <x v="11"/>
    </i>
    <i>
      <x v="15"/>
    </i>
    <i r="1">
      <x/>
    </i>
    <i r="1">
      <x v="1"/>
    </i>
    <i r="1">
      <x v="2"/>
    </i>
    <i r="1">
      <x v="3"/>
    </i>
    <i r="1">
      <x v="4"/>
    </i>
    <i r="1">
      <x v="5"/>
    </i>
    <i r="1">
      <x v="6"/>
    </i>
    <i r="1">
      <x v="7"/>
    </i>
    <i r="1">
      <x v="8"/>
    </i>
    <i r="1">
      <x v="9"/>
    </i>
    <i r="1">
      <x v="10"/>
    </i>
    <i r="1">
      <x v="11"/>
    </i>
    <i>
      <x v="16"/>
    </i>
    <i r="1">
      <x/>
    </i>
    <i r="1">
      <x v="1"/>
    </i>
    <i r="1">
      <x v="2"/>
    </i>
    <i r="1">
      <x v="3"/>
    </i>
    <i r="1">
      <x v="4"/>
    </i>
    <i r="1">
      <x v="5"/>
    </i>
    <i r="1">
      <x v="6"/>
    </i>
    <i r="1">
      <x v="7"/>
    </i>
    <i r="1">
      <x v="8"/>
    </i>
    <i r="1">
      <x v="9"/>
    </i>
    <i r="1">
      <x v="10"/>
    </i>
    <i r="1">
      <x v="11"/>
    </i>
    <i>
      <x v="17"/>
    </i>
    <i r="1">
      <x/>
    </i>
    <i r="1">
      <x v="1"/>
    </i>
    <i r="1">
      <x v="2"/>
    </i>
    <i r="1">
      <x v="3"/>
    </i>
    <i r="1">
      <x v="4"/>
    </i>
    <i r="1">
      <x v="5"/>
    </i>
    <i r="1">
      <x v="6"/>
    </i>
    <i r="1">
      <x v="7"/>
    </i>
    <i r="1">
      <x v="8"/>
    </i>
    <i r="1">
      <x v="9"/>
    </i>
    <i r="1">
      <x v="10"/>
    </i>
    <i r="1">
      <x v="11"/>
    </i>
    <i>
      <x v="19"/>
    </i>
    <i r="1">
      <x/>
    </i>
    <i r="1">
      <x v="1"/>
    </i>
    <i r="1">
      <x v="2"/>
    </i>
    <i r="1">
      <x v="3"/>
    </i>
    <i r="1">
      <x v="4"/>
    </i>
    <i r="1">
      <x v="5"/>
    </i>
    <i r="1">
      <x v="6"/>
    </i>
    <i r="1">
      <x v="7"/>
    </i>
    <i r="1">
      <x v="8"/>
    </i>
    <i r="1">
      <x v="9"/>
    </i>
    <i r="1">
      <x v="10"/>
    </i>
    <i r="1">
      <x v="11"/>
    </i>
    <i>
      <x v="20"/>
    </i>
    <i r="1">
      <x v="10"/>
    </i>
    <i r="1">
      <x v="11"/>
    </i>
    <i>
      <x v="21"/>
    </i>
    <i r="1">
      <x/>
    </i>
    <i r="1">
      <x v="1"/>
    </i>
    <i r="1">
      <x v="2"/>
    </i>
    <i r="1">
      <x v="3"/>
    </i>
    <i r="1">
      <x v="4"/>
    </i>
    <i r="1">
      <x v="5"/>
    </i>
    <i r="1">
      <x v="6"/>
    </i>
    <i r="1">
      <x v="7"/>
    </i>
    <i r="1">
      <x v="8"/>
    </i>
    <i r="1">
      <x v="9"/>
    </i>
    <i r="1">
      <x v="10"/>
    </i>
    <i r="1">
      <x v="11"/>
    </i>
    <i>
      <x v="22"/>
    </i>
    <i r="1">
      <x/>
    </i>
    <i r="1">
      <x v="1"/>
    </i>
    <i r="1">
      <x v="2"/>
    </i>
    <i r="1">
      <x v="3"/>
    </i>
    <i r="1">
      <x v="4"/>
    </i>
    <i r="1">
      <x v="5"/>
    </i>
    <i r="1">
      <x v="6"/>
    </i>
    <i r="1">
      <x v="7"/>
    </i>
    <i r="1">
      <x v="8"/>
    </i>
    <i r="1">
      <x v="9"/>
    </i>
    <i r="1">
      <x v="10"/>
    </i>
    <i r="1">
      <x v="11"/>
    </i>
    <i>
      <x v="23"/>
    </i>
    <i r="1">
      <x/>
    </i>
    <i r="1">
      <x v="1"/>
    </i>
    <i r="1">
      <x v="2"/>
    </i>
    <i r="1">
      <x v="3"/>
    </i>
    <i r="1">
      <x v="4"/>
    </i>
    <i r="1">
      <x v="5"/>
    </i>
    <i r="1">
      <x v="6"/>
    </i>
    <i r="1">
      <x v="7"/>
    </i>
    <i r="1">
      <x v="8"/>
    </i>
    <i r="1">
      <x v="9"/>
    </i>
    <i r="1">
      <x v="10"/>
    </i>
    <i r="1">
      <x v="11"/>
    </i>
    <i>
      <x v="24"/>
    </i>
    <i r="1">
      <x/>
    </i>
    <i r="1">
      <x v="1"/>
    </i>
    <i r="1">
      <x v="2"/>
    </i>
    <i r="1">
      <x v="3"/>
    </i>
    <i r="1">
      <x v="4"/>
    </i>
    <i r="1">
      <x v="5"/>
    </i>
    <i r="1">
      <x v="6"/>
    </i>
    <i r="1">
      <x v="7"/>
    </i>
    <i r="1">
      <x v="8"/>
    </i>
    <i r="1">
      <x v="9"/>
    </i>
    <i r="1">
      <x v="10"/>
    </i>
    <i r="1">
      <x v="11"/>
    </i>
    <i>
      <x v="26"/>
    </i>
    <i r="1">
      <x/>
    </i>
    <i r="1">
      <x v="1"/>
    </i>
    <i r="1">
      <x v="2"/>
    </i>
    <i r="1">
      <x v="3"/>
    </i>
    <i r="1">
      <x v="4"/>
    </i>
    <i r="1">
      <x v="5"/>
    </i>
    <i r="1">
      <x v="6"/>
    </i>
    <i r="1">
      <x v="7"/>
    </i>
    <i r="1">
      <x v="8"/>
    </i>
    <i r="1">
      <x v="9"/>
    </i>
    <i r="1">
      <x v="10"/>
    </i>
    <i r="1">
      <x v="11"/>
    </i>
    <i>
      <x v="27"/>
    </i>
    <i r="1">
      <x/>
    </i>
    <i r="1">
      <x v="1"/>
    </i>
    <i r="1">
      <x v="2"/>
    </i>
    <i r="1">
      <x v="3"/>
    </i>
    <i r="1">
      <x v="4"/>
    </i>
    <i r="1">
      <x v="5"/>
    </i>
    <i r="1">
      <x v="6"/>
    </i>
    <i r="1">
      <x v="7"/>
    </i>
    <i r="1">
      <x v="8"/>
    </i>
    <i r="1">
      <x v="9"/>
    </i>
    <i r="1">
      <x v="10"/>
    </i>
    <i r="1">
      <x v="11"/>
    </i>
    <i>
      <x v="28"/>
    </i>
    <i r="1">
      <x/>
    </i>
    <i r="1">
      <x v="1"/>
    </i>
    <i r="1">
      <x v="2"/>
    </i>
    <i r="1">
      <x v="3"/>
    </i>
    <i r="1">
      <x v="4"/>
    </i>
    <i r="1">
      <x v="5"/>
    </i>
    <i r="1">
      <x v="6"/>
    </i>
    <i r="1">
      <x v="7"/>
    </i>
    <i r="1">
      <x v="8"/>
    </i>
    <i r="1">
      <x v="9"/>
    </i>
    <i r="1">
      <x v="10"/>
    </i>
    <i r="1">
      <x v="11"/>
    </i>
    <i>
      <x v="29"/>
    </i>
    <i r="1">
      <x/>
    </i>
    <i r="1">
      <x v="1"/>
    </i>
    <i r="1">
      <x v="2"/>
    </i>
    <i r="1">
      <x v="3"/>
    </i>
    <i r="1">
      <x v="4"/>
    </i>
    <i r="1">
      <x v="5"/>
    </i>
    <i r="1">
      <x v="6"/>
    </i>
    <i r="1">
      <x v="7"/>
    </i>
    <i r="1">
      <x v="8"/>
    </i>
    <i r="1">
      <x v="9"/>
    </i>
    <i r="1">
      <x v="10"/>
    </i>
    <i r="1">
      <x v="11"/>
    </i>
    <i>
      <x v="30"/>
    </i>
    <i r="1">
      <x/>
    </i>
    <i r="1">
      <x v="1"/>
    </i>
    <i r="1">
      <x v="2"/>
    </i>
    <i r="1">
      <x v="3"/>
    </i>
    <i r="1">
      <x v="4"/>
    </i>
    <i r="1">
      <x v="5"/>
    </i>
    <i r="1">
      <x v="6"/>
    </i>
    <i r="1">
      <x v="7"/>
    </i>
    <i r="1">
      <x v="8"/>
    </i>
    <i r="1">
      <x v="9"/>
    </i>
    <i r="1">
      <x v="10"/>
    </i>
    <i r="1">
      <x v="11"/>
    </i>
    <i>
      <x v="32"/>
    </i>
    <i r="1">
      <x/>
    </i>
    <i r="1">
      <x v="1"/>
    </i>
    <i r="1">
      <x v="2"/>
    </i>
    <i r="1">
      <x v="3"/>
    </i>
    <i r="1">
      <x v="4"/>
    </i>
    <i r="1">
      <x v="5"/>
    </i>
    <i r="1">
      <x v="6"/>
    </i>
    <i r="1">
      <x v="7"/>
    </i>
    <i r="1">
      <x v="8"/>
    </i>
    <i r="1">
      <x v="9"/>
    </i>
    <i r="1">
      <x v="10"/>
    </i>
    <i r="1">
      <x v="11"/>
    </i>
    <i>
      <x v="33"/>
    </i>
    <i r="1">
      <x/>
    </i>
    <i r="1">
      <x v="1"/>
    </i>
    <i r="1">
      <x v="2"/>
    </i>
    <i r="1">
      <x v="3"/>
    </i>
    <i r="1">
      <x v="4"/>
    </i>
    <i r="1">
      <x v="5"/>
    </i>
    <i r="1">
      <x v="6"/>
    </i>
    <i r="1">
      <x v="7"/>
    </i>
    <i r="1">
      <x v="8"/>
    </i>
    <i r="1">
      <x v="9"/>
    </i>
    <i r="1">
      <x v="10"/>
    </i>
    <i r="1">
      <x v="11"/>
    </i>
    <i>
      <x v="34"/>
    </i>
    <i r="1">
      <x/>
    </i>
    <i r="1">
      <x v="1"/>
    </i>
    <i r="1">
      <x v="2"/>
    </i>
    <i r="1">
      <x v="3"/>
    </i>
    <i r="1">
      <x v="4"/>
    </i>
    <i r="1">
      <x v="5"/>
    </i>
    <i r="1">
      <x v="6"/>
    </i>
    <i r="1">
      <x v="7"/>
    </i>
    <i r="1">
      <x v="8"/>
    </i>
    <i r="1">
      <x v="9"/>
    </i>
    <i r="1">
      <x v="10"/>
    </i>
    <i r="1">
      <x v="11"/>
    </i>
    <i>
      <x v="35"/>
    </i>
    <i r="1">
      <x v="4"/>
    </i>
    <i r="1">
      <x v="5"/>
    </i>
    <i>
      <x v="36"/>
    </i>
    <i r="1">
      <x v="7"/>
    </i>
    <i>
      <x v="37"/>
    </i>
    <i r="1">
      <x/>
    </i>
    <i r="1">
      <x v="1"/>
    </i>
    <i r="1">
      <x v="2"/>
    </i>
    <i r="1">
      <x v="3"/>
    </i>
    <i r="1">
      <x v="4"/>
    </i>
    <i r="1">
      <x v="5"/>
    </i>
    <i r="1">
      <x v="6"/>
    </i>
    <i r="1">
      <x v="7"/>
    </i>
    <i r="1">
      <x v="8"/>
    </i>
    <i r="1">
      <x v="9"/>
    </i>
    <i r="1">
      <x v="10"/>
    </i>
    <i r="1">
      <x v="11"/>
    </i>
    <i>
      <x v="38"/>
    </i>
    <i r="1">
      <x/>
    </i>
    <i r="1">
      <x v="1"/>
    </i>
    <i r="1">
      <x v="2"/>
    </i>
    <i r="1">
      <x v="3"/>
    </i>
    <i r="1">
      <x v="4"/>
    </i>
    <i r="1">
      <x v="5"/>
    </i>
    <i r="1">
      <x v="6"/>
    </i>
    <i r="1">
      <x v="7"/>
    </i>
    <i r="1">
      <x v="8"/>
    </i>
    <i r="1">
      <x v="9"/>
    </i>
    <i r="1">
      <x v="10"/>
    </i>
    <i r="1">
      <x v="11"/>
    </i>
    <i>
      <x v="39"/>
    </i>
    <i r="1">
      <x/>
    </i>
    <i r="1">
      <x v="1"/>
    </i>
    <i r="1">
      <x v="2"/>
    </i>
    <i r="1">
      <x v="3"/>
    </i>
    <i r="1">
      <x v="4"/>
    </i>
    <i r="1">
      <x v="5"/>
    </i>
    <i r="1">
      <x v="6"/>
    </i>
    <i r="1">
      <x v="7"/>
    </i>
    <i r="1">
      <x v="8"/>
    </i>
    <i r="1">
      <x v="9"/>
    </i>
    <i r="1">
      <x v="10"/>
    </i>
    <i r="1">
      <x v="11"/>
    </i>
  </rowItems>
  <colFields count="1">
    <field x="-2"/>
  </colFields>
  <colItems count="2">
    <i>
      <x/>
    </i>
    <i i="1">
      <x v="1"/>
    </i>
  </colItems>
  <pageFields count="1">
    <pageField fld="0" hier="-1"/>
  </pageFields>
  <dataFields count="2">
    <dataField name="Sum of LAB CREDIT " fld="15" baseField="0" baseItem="0"/>
    <dataField name="Sum of LAB CASH " fld="14" baseField="0" baseItem="0"/>
  </dataFields>
  <formats count="1">
    <format dxfId="6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29961020-56F2-478C-A753-A8C224A092D4}"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I7:AK1313" firstHeaderRow="0" firstDataRow="1" firstDataCol="1" rowPageCount="1" colPageCount="1"/>
  <pivotFields count="28">
    <pivotField axis="axisPage" multipleItemSelectionAllowed="1" showAll="0">
      <items count="5">
        <item h="1" x="0"/>
        <item h="1" x="1"/>
        <item x="2"/>
        <item h="1" x="3"/>
        <item t="default"/>
      </items>
    </pivotField>
    <pivotField axis="axisRow" showAll="0">
      <items count="13">
        <item x="1"/>
        <item x="2"/>
        <item x="3"/>
        <item x="4"/>
        <item x="5"/>
        <item x="6"/>
        <item x="7"/>
        <item x="8"/>
        <item x="9"/>
        <item x="0"/>
        <item x="10"/>
        <item x="11"/>
        <item t="default"/>
      </items>
    </pivotField>
    <pivotField showAll="0"/>
    <pivotField axis="axisRow" showAll="0">
      <items count="258">
        <item x="178"/>
        <item x="206"/>
        <item x="156"/>
        <item x="95"/>
        <item x="47"/>
        <item x="234"/>
        <item x="94"/>
        <item x="59"/>
        <item x="186"/>
        <item x="225"/>
        <item x="247"/>
        <item x="35"/>
        <item x="0"/>
        <item x="31"/>
        <item x="57"/>
        <item x="237"/>
        <item x="33"/>
        <item x="68"/>
        <item x="170"/>
        <item x="236"/>
        <item x="24"/>
        <item x="194"/>
        <item x="148"/>
        <item x="20"/>
        <item x="112"/>
        <item x="173"/>
        <item x="10"/>
        <item x="168"/>
        <item x="12"/>
        <item x="185"/>
        <item x="13"/>
        <item x="191"/>
        <item x="48"/>
        <item x="180"/>
        <item x="240"/>
        <item x="74"/>
        <item x="117"/>
        <item x="123"/>
        <item x="14"/>
        <item x="7"/>
        <item x="78"/>
        <item x="15"/>
        <item x="174"/>
        <item x="220"/>
        <item x="212"/>
        <item x="61"/>
        <item x="58"/>
        <item x="4"/>
        <item x="118"/>
        <item x="39"/>
        <item x="187"/>
        <item x="119"/>
        <item x="26"/>
        <item x="149"/>
        <item x="71"/>
        <item x="105"/>
        <item x="110"/>
        <item x="41"/>
        <item x="6"/>
        <item x="96"/>
        <item x="86"/>
        <item x="82"/>
        <item x="79"/>
        <item x="219"/>
        <item x="152"/>
        <item x="1"/>
        <item x="103"/>
        <item x="249"/>
        <item x="55"/>
        <item x="150"/>
        <item x="193"/>
        <item x="81"/>
        <item x="231"/>
        <item x="136"/>
        <item x="60"/>
        <item x="169"/>
        <item x="44"/>
        <item x="199"/>
        <item x="83"/>
        <item x="66"/>
        <item x="56"/>
        <item x="22"/>
        <item x="217"/>
        <item x="163"/>
        <item x="70"/>
        <item x="184"/>
        <item x="76"/>
        <item x="89"/>
        <item x="52"/>
        <item x="51"/>
        <item x="69"/>
        <item x="192"/>
        <item x="25"/>
        <item x="46"/>
        <item x="214"/>
        <item x="38"/>
        <item x="88"/>
        <item x="91"/>
        <item x="245"/>
        <item x="205"/>
        <item x="72"/>
        <item x="100"/>
        <item x="29"/>
        <item x="126"/>
        <item x="104"/>
        <item x="54"/>
        <item x="147"/>
        <item x="97"/>
        <item x="181"/>
        <item x="189"/>
        <item x="5"/>
        <item x="92"/>
        <item x="196"/>
        <item x="202"/>
        <item x="28"/>
        <item x="201"/>
        <item x="101"/>
        <item x="128"/>
        <item x="23"/>
        <item x="93"/>
        <item x="3"/>
        <item x="144"/>
        <item x="145"/>
        <item x="243"/>
        <item x="213"/>
        <item x="114"/>
        <item x="179"/>
        <item x="124"/>
        <item x="208"/>
        <item x="102"/>
        <item x="111"/>
        <item x="125"/>
        <item x="171"/>
        <item x="8"/>
        <item x="27"/>
        <item x="63"/>
        <item x="115"/>
        <item x="84"/>
        <item x="53"/>
        <item x="203"/>
        <item x="37"/>
        <item x="241"/>
        <item x="172"/>
        <item x="108"/>
        <item x="98"/>
        <item x="235"/>
        <item x="21"/>
        <item x="204"/>
        <item x="113"/>
        <item x="19"/>
        <item x="190"/>
        <item x="73"/>
        <item x="49"/>
        <item x="209"/>
        <item x="109"/>
        <item x="164"/>
        <item x="45"/>
        <item x="17"/>
        <item x="137"/>
        <item x="9"/>
        <item x="11"/>
        <item x="134"/>
        <item x="42"/>
        <item x="43"/>
        <item x="85"/>
        <item x="121"/>
        <item x="195"/>
        <item x="200"/>
        <item x="131"/>
        <item x="129"/>
        <item x="50"/>
        <item x="122"/>
        <item x="90"/>
        <item x="130"/>
        <item x="175"/>
        <item x="228"/>
        <item x="182"/>
        <item x="87"/>
        <item x="34"/>
        <item x="132"/>
        <item x="80"/>
        <item x="36"/>
        <item x="133"/>
        <item x="18"/>
        <item x="30"/>
        <item x="177"/>
        <item x="198"/>
        <item x="62"/>
        <item x="139"/>
        <item x="77"/>
        <item x="64"/>
        <item x="244"/>
        <item x="106"/>
        <item x="218"/>
        <item x="2"/>
        <item x="16"/>
        <item x="120"/>
        <item x="142"/>
        <item x="40"/>
        <item x="107"/>
        <item x="65"/>
        <item x="99"/>
        <item x="188"/>
        <item x="75"/>
        <item x="165"/>
        <item x="127"/>
        <item x="250"/>
        <item x="155"/>
        <item x="207"/>
        <item x="238"/>
        <item x="210"/>
        <item x="67"/>
        <item x="138"/>
        <item x="232"/>
        <item x="153"/>
        <item x="233"/>
        <item x="157"/>
        <item x="248"/>
        <item x="183"/>
        <item x="143"/>
        <item x="140"/>
        <item x="146"/>
        <item x="215"/>
        <item x="154"/>
        <item x="167"/>
        <item x="151"/>
        <item x="211"/>
        <item x="229"/>
        <item x="166"/>
        <item x="230"/>
        <item x="116"/>
        <item x="141"/>
        <item x="221"/>
        <item x="226"/>
        <item x="239"/>
        <item x="160"/>
        <item x="216"/>
        <item x="223"/>
        <item x="32"/>
        <item x="227"/>
        <item x="242"/>
        <item x="222"/>
        <item x="224"/>
        <item x="135"/>
        <item x="158"/>
        <item x="176"/>
        <item x="197"/>
        <item x="161"/>
        <item x="159"/>
        <item x="246"/>
        <item x="162"/>
        <item x="251"/>
        <item x="252"/>
        <item x="253"/>
        <item x="254"/>
        <item x="255"/>
        <item x="256"/>
        <item t="default"/>
      </items>
    </pivotField>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
    <field x="3"/>
  </rowFields>
  <rowItems count="1306">
    <i>
      <x/>
    </i>
    <i r="1">
      <x v="3"/>
    </i>
    <i r="1">
      <x v="4"/>
    </i>
    <i r="1">
      <x v="6"/>
    </i>
    <i r="1">
      <x v="11"/>
    </i>
    <i r="1">
      <x v="12"/>
    </i>
    <i r="1">
      <x v="13"/>
    </i>
    <i r="1">
      <x v="14"/>
    </i>
    <i r="1">
      <x v="16"/>
    </i>
    <i r="1">
      <x v="17"/>
    </i>
    <i r="1">
      <x v="20"/>
    </i>
    <i r="1">
      <x v="23"/>
    </i>
    <i r="1">
      <x v="24"/>
    </i>
    <i r="1">
      <x v="25"/>
    </i>
    <i r="1">
      <x v="28"/>
    </i>
    <i r="1">
      <x v="30"/>
    </i>
    <i r="1">
      <x v="35"/>
    </i>
    <i r="1">
      <x v="36"/>
    </i>
    <i r="1">
      <x v="37"/>
    </i>
    <i r="1">
      <x v="38"/>
    </i>
    <i r="1">
      <x v="40"/>
    </i>
    <i r="1">
      <x v="41"/>
    </i>
    <i r="1">
      <x v="42"/>
    </i>
    <i r="1">
      <x v="45"/>
    </i>
    <i r="1">
      <x v="46"/>
    </i>
    <i r="1">
      <x v="47"/>
    </i>
    <i r="1">
      <x v="48"/>
    </i>
    <i r="1">
      <x v="51"/>
    </i>
    <i r="1">
      <x v="52"/>
    </i>
    <i r="1">
      <x v="54"/>
    </i>
    <i r="1">
      <x v="55"/>
    </i>
    <i r="1">
      <x v="57"/>
    </i>
    <i r="1">
      <x v="58"/>
    </i>
    <i r="1">
      <x v="60"/>
    </i>
    <i r="1">
      <x v="62"/>
    </i>
    <i r="1">
      <x v="65"/>
    </i>
    <i r="1">
      <x v="66"/>
    </i>
    <i r="1">
      <x v="68"/>
    </i>
    <i r="1">
      <x v="73"/>
    </i>
    <i r="1">
      <x v="74"/>
    </i>
    <i r="1">
      <x v="76"/>
    </i>
    <i r="1">
      <x v="78"/>
    </i>
    <i r="1">
      <x v="81"/>
    </i>
    <i r="1">
      <x v="86"/>
    </i>
    <i r="1">
      <x v="88"/>
    </i>
    <i r="1">
      <x v="90"/>
    </i>
    <i r="1">
      <x v="92"/>
    </i>
    <i r="1">
      <x v="95"/>
    </i>
    <i r="1">
      <x v="97"/>
    </i>
    <i r="1">
      <x v="102"/>
    </i>
    <i r="1">
      <x v="103"/>
    </i>
    <i r="1">
      <x v="104"/>
    </i>
    <i r="1">
      <x v="105"/>
    </i>
    <i r="1">
      <x v="106"/>
    </i>
    <i r="1">
      <x v="107"/>
    </i>
    <i r="1">
      <x v="110"/>
    </i>
    <i r="1">
      <x v="114"/>
    </i>
    <i r="1">
      <x v="116"/>
    </i>
    <i r="1">
      <x v="117"/>
    </i>
    <i r="1">
      <x v="118"/>
    </i>
    <i r="1">
      <x v="120"/>
    </i>
    <i r="1">
      <x v="125"/>
    </i>
    <i r="1">
      <x v="127"/>
    </i>
    <i r="1">
      <x v="130"/>
    </i>
    <i r="1">
      <x v="131"/>
    </i>
    <i r="1">
      <x v="134"/>
    </i>
    <i r="1">
      <x v="135"/>
    </i>
    <i r="1">
      <x v="136"/>
    </i>
    <i r="1">
      <x v="137"/>
    </i>
    <i r="1">
      <x v="138"/>
    </i>
    <i r="1">
      <x v="144"/>
    </i>
    <i r="1">
      <x v="148"/>
    </i>
    <i r="1">
      <x v="149"/>
    </i>
    <i r="1">
      <x v="152"/>
    </i>
    <i r="1">
      <x v="156"/>
    </i>
    <i r="1">
      <x v="158"/>
    </i>
    <i r="1">
      <x v="159"/>
    </i>
    <i r="1">
      <x v="161"/>
    </i>
    <i r="1">
      <x v="162"/>
    </i>
    <i r="1">
      <x v="163"/>
    </i>
    <i r="1">
      <x v="164"/>
    </i>
    <i r="1">
      <x v="165"/>
    </i>
    <i r="1">
      <x v="168"/>
    </i>
    <i r="1">
      <x v="169"/>
    </i>
    <i r="1">
      <x v="171"/>
    </i>
    <i r="1">
      <x v="172"/>
    </i>
    <i r="1">
      <x v="173"/>
    </i>
    <i r="1">
      <x v="177"/>
    </i>
    <i r="1">
      <x v="178"/>
    </i>
    <i r="1">
      <x v="179"/>
    </i>
    <i r="1">
      <x v="180"/>
    </i>
    <i r="1">
      <x v="181"/>
    </i>
    <i r="1">
      <x v="182"/>
    </i>
    <i r="1">
      <x v="187"/>
    </i>
    <i r="1">
      <x v="189"/>
    </i>
    <i r="1">
      <x v="190"/>
    </i>
    <i r="1">
      <x v="192"/>
    </i>
    <i r="1">
      <x v="195"/>
    </i>
    <i r="1">
      <x v="196"/>
    </i>
    <i r="1">
      <x v="200"/>
    </i>
    <i r="1">
      <x v="203"/>
    </i>
    <i r="1">
      <x v="205"/>
    </i>
    <i r="1">
      <x v="207"/>
    </i>
    <i r="1">
      <x v="211"/>
    </i>
    <i r="1">
      <x v="212"/>
    </i>
    <i r="1">
      <x v="238"/>
    </i>
    <i r="1">
      <x v="243"/>
    </i>
    <i>
      <x v="1"/>
    </i>
    <i r="1">
      <x v="3"/>
    </i>
    <i r="1">
      <x v="4"/>
    </i>
    <i r="1">
      <x v="6"/>
    </i>
    <i r="1">
      <x v="11"/>
    </i>
    <i r="1">
      <x v="12"/>
    </i>
    <i r="1">
      <x v="13"/>
    </i>
    <i r="1">
      <x v="14"/>
    </i>
    <i r="1">
      <x v="16"/>
    </i>
    <i r="1">
      <x v="17"/>
    </i>
    <i r="1">
      <x v="20"/>
    </i>
    <i r="1">
      <x v="24"/>
    </i>
    <i r="1">
      <x v="26"/>
    </i>
    <i r="1">
      <x v="28"/>
    </i>
    <i r="1">
      <x v="30"/>
    </i>
    <i r="1">
      <x v="35"/>
    </i>
    <i r="1">
      <x v="36"/>
    </i>
    <i r="1">
      <x v="37"/>
    </i>
    <i r="1">
      <x v="38"/>
    </i>
    <i r="1">
      <x v="40"/>
    </i>
    <i r="1">
      <x v="41"/>
    </i>
    <i r="1">
      <x v="42"/>
    </i>
    <i r="1">
      <x v="45"/>
    </i>
    <i r="1">
      <x v="46"/>
    </i>
    <i r="1">
      <x v="47"/>
    </i>
    <i r="1">
      <x v="48"/>
    </i>
    <i r="1">
      <x v="51"/>
    </i>
    <i r="1">
      <x v="52"/>
    </i>
    <i r="1">
      <x v="54"/>
    </i>
    <i r="1">
      <x v="55"/>
    </i>
    <i r="1">
      <x v="57"/>
    </i>
    <i r="1">
      <x v="58"/>
    </i>
    <i r="1">
      <x v="60"/>
    </i>
    <i r="1">
      <x v="62"/>
    </i>
    <i r="1">
      <x v="65"/>
    </i>
    <i r="1">
      <x v="66"/>
    </i>
    <i r="1">
      <x v="68"/>
    </i>
    <i r="1">
      <x v="74"/>
    </i>
    <i r="1">
      <x v="76"/>
    </i>
    <i r="1">
      <x v="78"/>
    </i>
    <i r="1">
      <x v="81"/>
    </i>
    <i r="1">
      <x v="86"/>
    </i>
    <i r="1">
      <x v="88"/>
    </i>
    <i r="1">
      <x v="90"/>
    </i>
    <i r="1">
      <x v="92"/>
    </i>
    <i r="1">
      <x v="95"/>
    </i>
    <i r="1">
      <x v="97"/>
    </i>
    <i r="1">
      <x v="102"/>
    </i>
    <i r="1">
      <x v="103"/>
    </i>
    <i r="1">
      <x v="104"/>
    </i>
    <i r="1">
      <x v="105"/>
    </i>
    <i r="1">
      <x v="106"/>
    </i>
    <i r="1">
      <x v="107"/>
    </i>
    <i r="1">
      <x v="110"/>
    </i>
    <i r="1">
      <x v="114"/>
    </i>
    <i r="1">
      <x v="116"/>
    </i>
    <i r="1">
      <x v="117"/>
    </i>
    <i r="1">
      <x v="118"/>
    </i>
    <i r="1">
      <x v="120"/>
    </i>
    <i r="1">
      <x v="125"/>
    </i>
    <i r="1">
      <x v="127"/>
    </i>
    <i r="1">
      <x v="130"/>
    </i>
    <i r="1">
      <x v="131"/>
    </i>
    <i r="1">
      <x v="133"/>
    </i>
    <i r="1">
      <x v="134"/>
    </i>
    <i r="1">
      <x v="135"/>
    </i>
    <i r="1">
      <x v="136"/>
    </i>
    <i r="1">
      <x v="137"/>
    </i>
    <i r="1">
      <x v="138"/>
    </i>
    <i r="1">
      <x v="144"/>
    </i>
    <i r="1">
      <x v="148"/>
    </i>
    <i r="1">
      <x v="149"/>
    </i>
    <i r="1">
      <x v="151"/>
    </i>
    <i r="1">
      <x v="152"/>
    </i>
    <i r="1">
      <x v="156"/>
    </i>
    <i r="1">
      <x v="158"/>
    </i>
    <i r="1">
      <x v="159"/>
    </i>
    <i r="1">
      <x v="161"/>
    </i>
    <i r="1">
      <x v="162"/>
    </i>
    <i r="1">
      <x v="163"/>
    </i>
    <i r="1">
      <x v="164"/>
    </i>
    <i r="1">
      <x v="165"/>
    </i>
    <i r="1">
      <x v="168"/>
    </i>
    <i r="1">
      <x v="169"/>
    </i>
    <i r="1">
      <x v="171"/>
    </i>
    <i r="1">
      <x v="172"/>
    </i>
    <i r="1">
      <x v="173"/>
    </i>
    <i r="1">
      <x v="177"/>
    </i>
    <i r="1">
      <x v="178"/>
    </i>
    <i r="1">
      <x v="179"/>
    </i>
    <i r="1">
      <x v="180"/>
    </i>
    <i r="1">
      <x v="181"/>
    </i>
    <i r="1">
      <x v="182"/>
    </i>
    <i r="1">
      <x v="187"/>
    </i>
    <i r="1">
      <x v="189"/>
    </i>
    <i r="1">
      <x v="190"/>
    </i>
    <i r="1">
      <x v="192"/>
    </i>
    <i r="1">
      <x v="195"/>
    </i>
    <i r="1">
      <x v="196"/>
    </i>
    <i r="1">
      <x v="200"/>
    </i>
    <i r="1">
      <x v="203"/>
    </i>
    <i r="1">
      <x v="205"/>
    </i>
    <i r="1">
      <x v="207"/>
    </i>
    <i r="1">
      <x v="211"/>
    </i>
    <i r="1">
      <x v="212"/>
    </i>
    <i r="1">
      <x v="218"/>
    </i>
    <i r="1">
      <x v="230"/>
    </i>
    <i r="1">
      <x v="238"/>
    </i>
    <i r="1">
      <x v="243"/>
    </i>
    <i>
      <x v="2"/>
    </i>
    <i r="1">
      <x v="3"/>
    </i>
    <i r="1">
      <x v="4"/>
    </i>
    <i r="1">
      <x v="6"/>
    </i>
    <i r="1">
      <x v="11"/>
    </i>
    <i r="1">
      <x v="12"/>
    </i>
    <i r="1">
      <x v="13"/>
    </i>
    <i r="1">
      <x v="14"/>
    </i>
    <i r="1">
      <x v="16"/>
    </i>
    <i r="1">
      <x v="17"/>
    </i>
    <i r="1">
      <x v="20"/>
    </i>
    <i r="1">
      <x v="23"/>
    </i>
    <i r="1">
      <x v="24"/>
    </i>
    <i r="1">
      <x v="25"/>
    </i>
    <i r="1">
      <x v="28"/>
    </i>
    <i r="1">
      <x v="30"/>
    </i>
    <i r="1">
      <x v="35"/>
    </i>
    <i r="1">
      <x v="36"/>
    </i>
    <i r="1">
      <x v="37"/>
    </i>
    <i r="1">
      <x v="38"/>
    </i>
    <i r="1">
      <x v="40"/>
    </i>
    <i r="1">
      <x v="41"/>
    </i>
    <i r="1">
      <x v="42"/>
    </i>
    <i r="1">
      <x v="45"/>
    </i>
    <i r="1">
      <x v="46"/>
    </i>
    <i r="1">
      <x v="47"/>
    </i>
    <i r="1">
      <x v="48"/>
    </i>
    <i r="1">
      <x v="51"/>
    </i>
    <i r="1">
      <x v="52"/>
    </i>
    <i r="1">
      <x v="54"/>
    </i>
    <i r="1">
      <x v="55"/>
    </i>
    <i r="1">
      <x v="57"/>
    </i>
    <i r="1">
      <x v="58"/>
    </i>
    <i r="1">
      <x v="60"/>
    </i>
    <i r="1">
      <x v="62"/>
    </i>
    <i r="1">
      <x v="65"/>
    </i>
    <i r="1">
      <x v="66"/>
    </i>
    <i r="1">
      <x v="68"/>
    </i>
    <i r="1">
      <x v="74"/>
    </i>
    <i r="1">
      <x v="76"/>
    </i>
    <i r="1">
      <x v="78"/>
    </i>
    <i r="1">
      <x v="81"/>
    </i>
    <i r="1">
      <x v="86"/>
    </i>
    <i r="1">
      <x v="88"/>
    </i>
    <i r="1">
      <x v="90"/>
    </i>
    <i r="1">
      <x v="92"/>
    </i>
    <i r="1">
      <x v="95"/>
    </i>
    <i r="1">
      <x v="97"/>
    </i>
    <i r="1">
      <x v="101"/>
    </i>
    <i r="1">
      <x v="102"/>
    </i>
    <i r="1">
      <x v="103"/>
    </i>
    <i r="1">
      <x v="104"/>
    </i>
    <i r="1">
      <x v="105"/>
    </i>
    <i r="1">
      <x v="106"/>
    </i>
    <i r="1">
      <x v="107"/>
    </i>
    <i r="1">
      <x v="109"/>
    </i>
    <i r="1">
      <x v="110"/>
    </i>
    <i r="1">
      <x v="114"/>
    </i>
    <i r="1">
      <x v="116"/>
    </i>
    <i r="1">
      <x v="117"/>
    </i>
    <i r="1">
      <x v="118"/>
    </i>
    <i r="1">
      <x v="120"/>
    </i>
    <i r="1">
      <x v="125"/>
    </i>
    <i r="1">
      <x v="127"/>
    </i>
    <i r="1">
      <x v="130"/>
    </i>
    <i r="1">
      <x v="131"/>
    </i>
    <i r="1">
      <x v="133"/>
    </i>
    <i r="1">
      <x v="134"/>
    </i>
    <i r="1">
      <x v="135"/>
    </i>
    <i r="1">
      <x v="136"/>
    </i>
    <i r="1">
      <x v="137"/>
    </i>
    <i r="1">
      <x v="138"/>
    </i>
    <i r="1">
      <x v="144"/>
    </i>
    <i r="1">
      <x v="148"/>
    </i>
    <i r="1">
      <x v="149"/>
    </i>
    <i r="1">
      <x v="152"/>
    </i>
    <i r="1">
      <x v="156"/>
    </i>
    <i r="1">
      <x v="158"/>
    </i>
    <i r="1">
      <x v="159"/>
    </i>
    <i r="1">
      <x v="161"/>
    </i>
    <i r="1">
      <x v="162"/>
    </i>
    <i r="1">
      <x v="163"/>
    </i>
    <i r="1">
      <x v="164"/>
    </i>
    <i r="1">
      <x v="165"/>
    </i>
    <i r="1">
      <x v="168"/>
    </i>
    <i r="1">
      <x v="169"/>
    </i>
    <i r="1">
      <x v="171"/>
    </i>
    <i r="1">
      <x v="172"/>
    </i>
    <i r="1">
      <x v="173"/>
    </i>
    <i r="1">
      <x v="177"/>
    </i>
    <i r="1">
      <x v="178"/>
    </i>
    <i r="1">
      <x v="179"/>
    </i>
    <i r="1">
      <x v="180"/>
    </i>
    <i r="1">
      <x v="181"/>
    </i>
    <i r="1">
      <x v="182"/>
    </i>
    <i r="1">
      <x v="187"/>
    </i>
    <i r="1">
      <x v="188"/>
    </i>
    <i r="1">
      <x v="189"/>
    </i>
    <i r="1">
      <x v="190"/>
    </i>
    <i r="1">
      <x v="192"/>
    </i>
    <i r="1">
      <x v="195"/>
    </i>
    <i r="1">
      <x v="196"/>
    </i>
    <i r="1">
      <x v="200"/>
    </i>
    <i r="1">
      <x v="203"/>
    </i>
    <i r="1">
      <x v="205"/>
    </i>
    <i r="1">
      <x v="207"/>
    </i>
    <i r="1">
      <x v="211"/>
    </i>
    <i r="1">
      <x v="230"/>
    </i>
    <i r="1">
      <x v="238"/>
    </i>
    <i r="1">
      <x v="243"/>
    </i>
    <i>
      <x v="3"/>
    </i>
    <i r="1">
      <x v="3"/>
    </i>
    <i r="1">
      <x v="4"/>
    </i>
    <i r="1">
      <x v="6"/>
    </i>
    <i r="1">
      <x v="11"/>
    </i>
    <i r="1">
      <x v="12"/>
    </i>
    <i r="1">
      <x v="13"/>
    </i>
    <i r="1">
      <x v="14"/>
    </i>
    <i r="1">
      <x v="16"/>
    </i>
    <i r="1">
      <x v="17"/>
    </i>
    <i r="1">
      <x v="20"/>
    </i>
    <i r="1">
      <x v="23"/>
    </i>
    <i r="1">
      <x v="24"/>
    </i>
    <i r="1">
      <x v="25"/>
    </i>
    <i r="1">
      <x v="26"/>
    </i>
    <i r="1">
      <x v="28"/>
    </i>
    <i r="1">
      <x v="30"/>
    </i>
    <i r="1">
      <x v="35"/>
    </i>
    <i r="1">
      <x v="36"/>
    </i>
    <i r="1">
      <x v="37"/>
    </i>
    <i r="1">
      <x v="38"/>
    </i>
    <i r="1">
      <x v="40"/>
    </i>
    <i r="1">
      <x v="41"/>
    </i>
    <i r="1">
      <x v="42"/>
    </i>
    <i r="1">
      <x v="45"/>
    </i>
    <i r="1">
      <x v="46"/>
    </i>
    <i r="1">
      <x v="47"/>
    </i>
    <i r="1">
      <x v="48"/>
    </i>
    <i r="1">
      <x v="51"/>
    </i>
    <i r="1">
      <x v="52"/>
    </i>
    <i r="1">
      <x v="54"/>
    </i>
    <i r="1">
      <x v="55"/>
    </i>
    <i r="1">
      <x v="57"/>
    </i>
    <i r="1">
      <x v="58"/>
    </i>
    <i r="1">
      <x v="60"/>
    </i>
    <i r="1">
      <x v="62"/>
    </i>
    <i r="1">
      <x v="65"/>
    </i>
    <i r="1">
      <x v="66"/>
    </i>
    <i r="1">
      <x v="68"/>
    </i>
    <i r="1">
      <x v="73"/>
    </i>
    <i r="1">
      <x v="74"/>
    </i>
    <i r="1">
      <x v="76"/>
    </i>
    <i r="1">
      <x v="78"/>
    </i>
    <i r="1">
      <x v="81"/>
    </i>
    <i r="1">
      <x v="86"/>
    </i>
    <i r="1">
      <x v="88"/>
    </i>
    <i r="1">
      <x v="90"/>
    </i>
    <i r="1">
      <x v="92"/>
    </i>
    <i r="1">
      <x v="95"/>
    </i>
    <i r="1">
      <x v="97"/>
    </i>
    <i r="1">
      <x v="102"/>
    </i>
    <i r="1">
      <x v="103"/>
    </i>
    <i r="1">
      <x v="104"/>
    </i>
    <i r="1">
      <x v="105"/>
    </i>
    <i r="1">
      <x v="106"/>
    </i>
    <i r="1">
      <x v="107"/>
    </i>
    <i r="1">
      <x v="109"/>
    </i>
    <i r="1">
      <x v="114"/>
    </i>
    <i r="1">
      <x v="116"/>
    </i>
    <i r="1">
      <x v="117"/>
    </i>
    <i r="1">
      <x v="118"/>
    </i>
    <i r="1">
      <x v="120"/>
    </i>
    <i r="1">
      <x v="125"/>
    </i>
    <i r="1">
      <x v="126"/>
    </i>
    <i r="1">
      <x v="127"/>
    </i>
    <i r="1">
      <x v="130"/>
    </i>
    <i r="1">
      <x v="131"/>
    </i>
    <i r="1">
      <x v="133"/>
    </i>
    <i r="1">
      <x v="134"/>
    </i>
    <i r="1">
      <x v="135"/>
    </i>
    <i r="1">
      <x v="136"/>
    </i>
    <i r="1">
      <x v="137"/>
    </i>
    <i r="1">
      <x v="138"/>
    </i>
    <i r="1">
      <x v="144"/>
    </i>
    <i r="1">
      <x v="148"/>
    </i>
    <i r="1">
      <x v="152"/>
    </i>
    <i r="1">
      <x v="155"/>
    </i>
    <i r="1">
      <x v="156"/>
    </i>
    <i r="1">
      <x v="158"/>
    </i>
    <i r="1">
      <x v="159"/>
    </i>
    <i r="1">
      <x v="161"/>
    </i>
    <i r="1">
      <x v="162"/>
    </i>
    <i r="1">
      <x v="163"/>
    </i>
    <i r="1">
      <x v="164"/>
    </i>
    <i r="1">
      <x v="165"/>
    </i>
    <i r="1">
      <x v="168"/>
    </i>
    <i r="1">
      <x v="171"/>
    </i>
    <i r="1">
      <x v="172"/>
    </i>
    <i r="1">
      <x v="173"/>
    </i>
    <i r="1">
      <x v="177"/>
    </i>
    <i r="1">
      <x v="178"/>
    </i>
    <i r="1">
      <x v="179"/>
    </i>
    <i r="1">
      <x v="180"/>
    </i>
    <i r="1">
      <x v="181"/>
    </i>
    <i r="1">
      <x v="182"/>
    </i>
    <i r="1">
      <x v="187"/>
    </i>
    <i r="1">
      <x v="188"/>
    </i>
    <i r="1">
      <x v="189"/>
    </i>
    <i r="1">
      <x v="190"/>
    </i>
    <i r="1">
      <x v="192"/>
    </i>
    <i r="1">
      <x v="195"/>
    </i>
    <i r="1">
      <x v="196"/>
    </i>
    <i r="1">
      <x v="200"/>
    </i>
    <i r="1">
      <x v="205"/>
    </i>
    <i r="1">
      <x v="207"/>
    </i>
    <i r="1">
      <x v="230"/>
    </i>
    <i r="1">
      <x v="238"/>
    </i>
    <i r="1">
      <x v="243"/>
    </i>
    <i>
      <x v="4"/>
    </i>
    <i r="1">
      <x v="3"/>
    </i>
    <i r="1">
      <x v="4"/>
    </i>
    <i r="1">
      <x v="6"/>
    </i>
    <i r="1">
      <x v="11"/>
    </i>
    <i r="1">
      <x v="12"/>
    </i>
    <i r="1">
      <x v="13"/>
    </i>
    <i r="1">
      <x v="14"/>
    </i>
    <i r="1">
      <x v="16"/>
    </i>
    <i r="1">
      <x v="17"/>
    </i>
    <i r="1">
      <x v="20"/>
    </i>
    <i r="1">
      <x v="23"/>
    </i>
    <i r="1">
      <x v="24"/>
    </i>
    <i r="1">
      <x v="25"/>
    </i>
    <i r="1">
      <x v="26"/>
    </i>
    <i r="1">
      <x v="28"/>
    </i>
    <i r="1">
      <x v="30"/>
    </i>
    <i r="1">
      <x v="35"/>
    </i>
    <i r="1">
      <x v="36"/>
    </i>
    <i r="1">
      <x v="37"/>
    </i>
    <i r="1">
      <x v="38"/>
    </i>
    <i r="1">
      <x v="40"/>
    </i>
    <i r="1">
      <x v="41"/>
    </i>
    <i r="1">
      <x v="42"/>
    </i>
    <i r="1">
      <x v="45"/>
    </i>
    <i r="1">
      <x v="47"/>
    </i>
    <i r="1">
      <x v="48"/>
    </i>
    <i r="1">
      <x v="51"/>
    </i>
    <i r="1">
      <x v="52"/>
    </i>
    <i r="1">
      <x v="54"/>
    </i>
    <i r="1">
      <x v="55"/>
    </i>
    <i r="1">
      <x v="57"/>
    </i>
    <i r="1">
      <x v="58"/>
    </i>
    <i r="1">
      <x v="60"/>
    </i>
    <i r="1">
      <x v="62"/>
    </i>
    <i r="1">
      <x v="65"/>
    </i>
    <i r="1">
      <x v="66"/>
    </i>
    <i r="1">
      <x v="68"/>
    </i>
    <i r="1">
      <x v="69"/>
    </i>
    <i r="1">
      <x v="73"/>
    </i>
    <i r="1">
      <x v="74"/>
    </i>
    <i r="1">
      <x v="75"/>
    </i>
    <i r="1">
      <x v="76"/>
    </i>
    <i r="1">
      <x v="78"/>
    </i>
    <i r="1">
      <x v="81"/>
    </i>
    <i r="1">
      <x v="86"/>
    </i>
    <i r="1">
      <x v="88"/>
    </i>
    <i r="1">
      <x v="90"/>
    </i>
    <i r="1">
      <x v="92"/>
    </i>
    <i r="1">
      <x v="95"/>
    </i>
    <i r="1">
      <x v="97"/>
    </i>
    <i r="1">
      <x v="102"/>
    </i>
    <i r="1">
      <x v="103"/>
    </i>
    <i r="1">
      <x v="104"/>
    </i>
    <i r="1">
      <x v="105"/>
    </i>
    <i r="1">
      <x v="106"/>
    </i>
    <i r="1">
      <x v="107"/>
    </i>
    <i r="1">
      <x v="109"/>
    </i>
    <i r="1">
      <x v="114"/>
    </i>
    <i r="1">
      <x v="116"/>
    </i>
    <i r="1">
      <x v="117"/>
    </i>
    <i r="1">
      <x v="118"/>
    </i>
    <i r="1">
      <x v="120"/>
    </i>
    <i r="1">
      <x v="125"/>
    </i>
    <i r="1">
      <x v="127"/>
    </i>
    <i r="1">
      <x v="130"/>
    </i>
    <i r="1">
      <x v="131"/>
    </i>
    <i r="1">
      <x v="133"/>
    </i>
    <i r="1">
      <x v="134"/>
    </i>
    <i r="1">
      <x v="135"/>
    </i>
    <i r="1">
      <x v="136"/>
    </i>
    <i r="1">
      <x v="137"/>
    </i>
    <i r="1">
      <x v="138"/>
    </i>
    <i r="1">
      <x v="144"/>
    </i>
    <i r="1">
      <x v="148"/>
    </i>
    <i r="1">
      <x v="152"/>
    </i>
    <i r="1">
      <x v="155"/>
    </i>
    <i r="1">
      <x v="156"/>
    </i>
    <i r="1">
      <x v="158"/>
    </i>
    <i r="1">
      <x v="159"/>
    </i>
    <i r="1">
      <x v="161"/>
    </i>
    <i r="1">
      <x v="162"/>
    </i>
    <i r="1">
      <x v="163"/>
    </i>
    <i r="1">
      <x v="164"/>
    </i>
    <i r="1">
      <x v="165"/>
    </i>
    <i r="1">
      <x v="168"/>
    </i>
    <i r="1">
      <x v="171"/>
    </i>
    <i r="1">
      <x v="172"/>
    </i>
    <i r="1">
      <x v="173"/>
    </i>
    <i r="1">
      <x v="177"/>
    </i>
    <i r="1">
      <x v="178"/>
    </i>
    <i r="1">
      <x v="179"/>
    </i>
    <i r="1">
      <x v="180"/>
    </i>
    <i r="1">
      <x v="181"/>
    </i>
    <i r="1">
      <x v="182"/>
    </i>
    <i r="1">
      <x v="187"/>
    </i>
    <i r="1">
      <x v="188"/>
    </i>
    <i r="1">
      <x v="189"/>
    </i>
    <i r="1">
      <x v="190"/>
    </i>
    <i r="1">
      <x v="192"/>
    </i>
    <i r="1">
      <x v="195"/>
    </i>
    <i r="1">
      <x v="196"/>
    </i>
    <i r="1">
      <x v="200"/>
    </i>
    <i r="1">
      <x v="203"/>
    </i>
    <i r="1">
      <x v="205"/>
    </i>
    <i r="1">
      <x v="207"/>
    </i>
    <i r="1">
      <x v="230"/>
    </i>
    <i r="1">
      <x v="238"/>
    </i>
    <i r="1">
      <x v="243"/>
    </i>
    <i>
      <x v="5"/>
    </i>
    <i r="1">
      <x v="3"/>
    </i>
    <i r="1">
      <x v="4"/>
    </i>
    <i r="1">
      <x v="6"/>
    </i>
    <i r="1">
      <x v="11"/>
    </i>
    <i r="1">
      <x v="12"/>
    </i>
    <i r="1">
      <x v="13"/>
    </i>
    <i r="1">
      <x v="14"/>
    </i>
    <i r="1">
      <x v="16"/>
    </i>
    <i r="1">
      <x v="17"/>
    </i>
    <i r="1">
      <x v="20"/>
    </i>
    <i r="1">
      <x v="23"/>
    </i>
    <i r="1">
      <x v="24"/>
    </i>
    <i r="1">
      <x v="25"/>
    </i>
    <i r="1">
      <x v="26"/>
    </i>
    <i r="1">
      <x v="28"/>
    </i>
    <i r="1">
      <x v="30"/>
    </i>
    <i r="1">
      <x v="35"/>
    </i>
    <i r="1">
      <x v="36"/>
    </i>
    <i r="1">
      <x v="37"/>
    </i>
    <i r="1">
      <x v="38"/>
    </i>
    <i r="1">
      <x v="40"/>
    </i>
    <i r="1">
      <x v="41"/>
    </i>
    <i r="1">
      <x v="44"/>
    </i>
    <i r="1">
      <x v="45"/>
    </i>
    <i r="1">
      <x v="47"/>
    </i>
    <i r="1">
      <x v="48"/>
    </i>
    <i r="1">
      <x v="51"/>
    </i>
    <i r="1">
      <x v="52"/>
    </i>
    <i r="1">
      <x v="54"/>
    </i>
    <i r="1">
      <x v="55"/>
    </i>
    <i r="1">
      <x v="57"/>
    </i>
    <i r="1">
      <x v="58"/>
    </i>
    <i r="1">
      <x v="62"/>
    </i>
    <i r="1">
      <x v="65"/>
    </i>
    <i r="1">
      <x v="68"/>
    </i>
    <i r="1">
      <x v="69"/>
    </i>
    <i r="1">
      <x v="73"/>
    </i>
    <i r="1">
      <x v="75"/>
    </i>
    <i r="1">
      <x v="76"/>
    </i>
    <i r="1">
      <x v="78"/>
    </i>
    <i r="1">
      <x v="81"/>
    </i>
    <i r="1">
      <x v="86"/>
    </i>
    <i r="1">
      <x v="88"/>
    </i>
    <i r="1">
      <x v="90"/>
    </i>
    <i r="1">
      <x v="92"/>
    </i>
    <i r="1">
      <x v="95"/>
    </i>
    <i r="1">
      <x v="97"/>
    </i>
    <i r="1">
      <x v="102"/>
    </i>
    <i r="1">
      <x v="103"/>
    </i>
    <i r="1">
      <x v="104"/>
    </i>
    <i r="1">
      <x v="105"/>
    </i>
    <i r="1">
      <x v="106"/>
    </i>
    <i r="1">
      <x v="107"/>
    </i>
    <i r="1">
      <x v="114"/>
    </i>
    <i r="1">
      <x v="116"/>
    </i>
    <i r="1">
      <x v="117"/>
    </i>
    <i r="1">
      <x v="118"/>
    </i>
    <i r="1">
      <x v="120"/>
    </i>
    <i r="1">
      <x v="125"/>
    </i>
    <i r="1">
      <x v="127"/>
    </i>
    <i r="1">
      <x v="130"/>
    </i>
    <i r="1">
      <x v="131"/>
    </i>
    <i r="1">
      <x v="134"/>
    </i>
    <i r="1">
      <x v="135"/>
    </i>
    <i r="1">
      <x v="136"/>
    </i>
    <i r="1">
      <x v="137"/>
    </i>
    <i r="1">
      <x v="138"/>
    </i>
    <i r="1">
      <x v="144"/>
    </i>
    <i r="1">
      <x v="148"/>
    </i>
    <i r="1">
      <x v="149"/>
    </i>
    <i r="1">
      <x v="152"/>
    </i>
    <i r="1">
      <x v="155"/>
    </i>
    <i r="1">
      <x v="156"/>
    </i>
    <i r="1">
      <x v="158"/>
    </i>
    <i r="1">
      <x v="159"/>
    </i>
    <i r="1">
      <x v="161"/>
    </i>
    <i r="1">
      <x v="162"/>
    </i>
    <i r="1">
      <x v="163"/>
    </i>
    <i r="1">
      <x v="164"/>
    </i>
    <i r="1">
      <x v="165"/>
    </i>
    <i r="1">
      <x v="168"/>
    </i>
    <i r="1">
      <x v="171"/>
    </i>
    <i r="1">
      <x v="172"/>
    </i>
    <i r="1">
      <x v="173"/>
    </i>
    <i r="1">
      <x v="177"/>
    </i>
    <i r="1">
      <x v="178"/>
    </i>
    <i r="1">
      <x v="179"/>
    </i>
    <i r="1">
      <x v="180"/>
    </i>
    <i r="1">
      <x v="181"/>
    </i>
    <i r="1">
      <x v="182"/>
    </i>
    <i r="1">
      <x v="187"/>
    </i>
    <i r="1">
      <x v="188"/>
    </i>
    <i r="1">
      <x v="189"/>
    </i>
    <i r="1">
      <x v="190"/>
    </i>
    <i r="1">
      <x v="192"/>
    </i>
    <i r="1">
      <x v="195"/>
    </i>
    <i r="1">
      <x v="196"/>
    </i>
    <i r="1">
      <x v="200"/>
    </i>
    <i r="1">
      <x v="203"/>
    </i>
    <i r="1">
      <x v="205"/>
    </i>
    <i r="1">
      <x v="207"/>
    </i>
    <i r="1">
      <x v="210"/>
    </i>
    <i r="1">
      <x v="226"/>
    </i>
    <i r="1">
      <x v="230"/>
    </i>
    <i r="1">
      <x v="238"/>
    </i>
    <i r="1">
      <x v="243"/>
    </i>
    <i r="1">
      <x v="244"/>
    </i>
    <i>
      <x v="6"/>
    </i>
    <i r="1">
      <x v="3"/>
    </i>
    <i r="1">
      <x v="4"/>
    </i>
    <i r="1">
      <x v="6"/>
    </i>
    <i r="1">
      <x v="11"/>
    </i>
    <i r="1">
      <x v="12"/>
    </i>
    <i r="1">
      <x v="13"/>
    </i>
    <i r="1">
      <x v="14"/>
    </i>
    <i r="1">
      <x v="16"/>
    </i>
    <i r="1">
      <x v="17"/>
    </i>
    <i r="1">
      <x v="20"/>
    </i>
    <i r="1">
      <x v="24"/>
    </i>
    <i r="1">
      <x v="25"/>
    </i>
    <i r="1">
      <x v="26"/>
    </i>
    <i r="1">
      <x v="28"/>
    </i>
    <i r="1">
      <x v="30"/>
    </i>
    <i r="1">
      <x v="35"/>
    </i>
    <i r="1">
      <x v="36"/>
    </i>
    <i r="1">
      <x v="37"/>
    </i>
    <i r="1">
      <x v="38"/>
    </i>
    <i r="1">
      <x v="40"/>
    </i>
    <i r="1">
      <x v="41"/>
    </i>
    <i r="1">
      <x v="44"/>
    </i>
    <i r="1">
      <x v="45"/>
    </i>
    <i r="1">
      <x v="47"/>
    </i>
    <i r="1">
      <x v="48"/>
    </i>
    <i r="1">
      <x v="51"/>
    </i>
    <i r="1">
      <x v="52"/>
    </i>
    <i r="1">
      <x v="54"/>
    </i>
    <i r="1">
      <x v="55"/>
    </i>
    <i r="1">
      <x v="57"/>
    </i>
    <i r="1">
      <x v="58"/>
    </i>
    <i r="1">
      <x v="62"/>
    </i>
    <i r="1">
      <x v="65"/>
    </i>
    <i r="1">
      <x v="68"/>
    </i>
    <i r="1">
      <x v="69"/>
    </i>
    <i r="1">
      <x v="74"/>
    </i>
    <i r="1">
      <x v="75"/>
    </i>
    <i r="1">
      <x v="76"/>
    </i>
    <i r="1">
      <x v="78"/>
    </i>
    <i r="1">
      <x v="81"/>
    </i>
    <i r="1">
      <x v="86"/>
    </i>
    <i r="1">
      <x v="88"/>
    </i>
    <i r="1">
      <x v="90"/>
    </i>
    <i r="1">
      <x v="92"/>
    </i>
    <i r="1">
      <x v="95"/>
    </i>
    <i r="1">
      <x v="97"/>
    </i>
    <i r="1">
      <x v="102"/>
    </i>
    <i r="1">
      <x v="103"/>
    </i>
    <i r="1">
      <x v="104"/>
    </i>
    <i r="1">
      <x v="105"/>
    </i>
    <i r="1">
      <x v="106"/>
    </i>
    <i r="1">
      <x v="107"/>
    </i>
    <i r="1">
      <x v="114"/>
    </i>
    <i r="1">
      <x v="116"/>
    </i>
    <i r="1">
      <x v="117"/>
    </i>
    <i r="1">
      <x v="118"/>
    </i>
    <i r="1">
      <x v="120"/>
    </i>
    <i r="1">
      <x v="125"/>
    </i>
    <i r="1">
      <x v="127"/>
    </i>
    <i r="1">
      <x v="130"/>
    </i>
    <i r="1">
      <x v="131"/>
    </i>
    <i r="1">
      <x v="134"/>
    </i>
    <i r="1">
      <x v="135"/>
    </i>
    <i r="1">
      <x v="136"/>
    </i>
    <i r="1">
      <x v="137"/>
    </i>
    <i r="1">
      <x v="138"/>
    </i>
    <i r="1">
      <x v="144"/>
    </i>
    <i r="1">
      <x v="148"/>
    </i>
    <i r="1">
      <x v="149"/>
    </i>
    <i r="1">
      <x v="152"/>
    </i>
    <i r="1">
      <x v="155"/>
    </i>
    <i r="1">
      <x v="156"/>
    </i>
    <i r="1">
      <x v="158"/>
    </i>
    <i r="1">
      <x v="159"/>
    </i>
    <i r="1">
      <x v="161"/>
    </i>
    <i r="1">
      <x v="162"/>
    </i>
    <i r="1">
      <x v="163"/>
    </i>
    <i r="1">
      <x v="164"/>
    </i>
    <i r="1">
      <x v="165"/>
    </i>
    <i r="1">
      <x v="168"/>
    </i>
    <i r="1">
      <x v="171"/>
    </i>
    <i r="1">
      <x v="172"/>
    </i>
    <i r="1">
      <x v="173"/>
    </i>
    <i r="1">
      <x v="177"/>
    </i>
    <i r="1">
      <x v="179"/>
    </i>
    <i r="1">
      <x v="180"/>
    </i>
    <i r="1">
      <x v="181"/>
    </i>
    <i r="1">
      <x v="187"/>
    </i>
    <i r="1">
      <x v="188"/>
    </i>
    <i r="1">
      <x v="189"/>
    </i>
    <i r="1">
      <x v="190"/>
    </i>
    <i r="1">
      <x v="192"/>
    </i>
    <i r="1">
      <x v="195"/>
    </i>
    <i r="1">
      <x v="196"/>
    </i>
    <i r="1">
      <x v="200"/>
    </i>
    <i r="1">
      <x v="203"/>
    </i>
    <i r="1">
      <x v="205"/>
    </i>
    <i r="1">
      <x v="207"/>
    </i>
    <i r="1">
      <x v="210"/>
    </i>
    <i r="1">
      <x v="221"/>
    </i>
    <i r="1">
      <x v="226"/>
    </i>
    <i r="1">
      <x v="230"/>
    </i>
    <i r="1">
      <x v="238"/>
    </i>
    <i r="1">
      <x v="243"/>
    </i>
    <i r="1">
      <x v="244"/>
    </i>
    <i>
      <x v="7"/>
    </i>
    <i r="1">
      <x v="3"/>
    </i>
    <i r="1">
      <x v="4"/>
    </i>
    <i r="1">
      <x v="6"/>
    </i>
    <i r="1">
      <x v="11"/>
    </i>
    <i r="1">
      <x v="12"/>
    </i>
    <i r="1">
      <x v="13"/>
    </i>
    <i r="1">
      <x v="14"/>
    </i>
    <i r="1">
      <x v="16"/>
    </i>
    <i r="1">
      <x v="17"/>
    </i>
    <i r="1">
      <x v="19"/>
    </i>
    <i r="1">
      <x v="20"/>
    </i>
    <i r="1">
      <x v="22"/>
    </i>
    <i r="1">
      <x v="23"/>
    </i>
    <i r="1">
      <x v="24"/>
    </i>
    <i r="1">
      <x v="25"/>
    </i>
    <i r="1">
      <x v="26"/>
    </i>
    <i r="1">
      <x v="28"/>
    </i>
    <i r="1">
      <x v="30"/>
    </i>
    <i r="1">
      <x v="35"/>
    </i>
    <i r="1">
      <x v="36"/>
    </i>
    <i r="1">
      <x v="37"/>
    </i>
    <i r="1">
      <x v="38"/>
    </i>
    <i r="1">
      <x v="40"/>
    </i>
    <i r="1">
      <x v="41"/>
    </i>
    <i r="1">
      <x v="44"/>
    </i>
    <i r="1">
      <x v="45"/>
    </i>
    <i r="1">
      <x v="47"/>
    </i>
    <i r="1">
      <x v="48"/>
    </i>
    <i r="1">
      <x v="51"/>
    </i>
    <i r="1">
      <x v="52"/>
    </i>
    <i r="1">
      <x v="54"/>
    </i>
    <i r="1">
      <x v="55"/>
    </i>
    <i r="1">
      <x v="57"/>
    </i>
    <i r="1">
      <x v="58"/>
    </i>
    <i r="1">
      <x v="62"/>
    </i>
    <i r="1">
      <x v="65"/>
    </i>
    <i r="1">
      <x v="68"/>
    </i>
    <i r="1">
      <x v="69"/>
    </i>
    <i r="1">
      <x v="74"/>
    </i>
    <i r="1">
      <x v="75"/>
    </i>
    <i r="1">
      <x v="76"/>
    </i>
    <i r="1">
      <x v="78"/>
    </i>
    <i r="1">
      <x v="81"/>
    </i>
    <i r="1">
      <x v="86"/>
    </i>
    <i r="1">
      <x v="88"/>
    </i>
    <i r="1">
      <x v="90"/>
    </i>
    <i r="1">
      <x v="92"/>
    </i>
    <i r="1">
      <x v="95"/>
    </i>
    <i r="1">
      <x v="97"/>
    </i>
    <i r="1">
      <x v="102"/>
    </i>
    <i r="1">
      <x v="103"/>
    </i>
    <i r="1">
      <x v="104"/>
    </i>
    <i r="1">
      <x v="105"/>
    </i>
    <i r="1">
      <x v="106"/>
    </i>
    <i r="1">
      <x v="107"/>
    </i>
    <i r="1">
      <x v="114"/>
    </i>
    <i r="1">
      <x v="116"/>
    </i>
    <i r="1">
      <x v="117"/>
    </i>
    <i r="1">
      <x v="118"/>
    </i>
    <i r="1">
      <x v="120"/>
    </i>
    <i r="1">
      <x v="125"/>
    </i>
    <i r="1">
      <x v="127"/>
    </i>
    <i r="1">
      <x v="130"/>
    </i>
    <i r="1">
      <x v="131"/>
    </i>
    <i r="1">
      <x v="134"/>
    </i>
    <i r="1">
      <x v="135"/>
    </i>
    <i r="1">
      <x v="136"/>
    </i>
    <i r="1">
      <x v="137"/>
    </i>
    <i r="1">
      <x v="138"/>
    </i>
    <i r="1">
      <x v="144"/>
    </i>
    <i r="1">
      <x v="148"/>
    </i>
    <i r="1">
      <x v="149"/>
    </i>
    <i r="1">
      <x v="152"/>
    </i>
    <i r="1">
      <x v="155"/>
    </i>
    <i r="1">
      <x v="156"/>
    </i>
    <i r="1">
      <x v="158"/>
    </i>
    <i r="1">
      <x v="161"/>
    </i>
    <i r="1">
      <x v="162"/>
    </i>
    <i r="1">
      <x v="163"/>
    </i>
    <i r="1">
      <x v="164"/>
    </i>
    <i r="1">
      <x v="165"/>
    </i>
    <i r="1">
      <x v="168"/>
    </i>
    <i r="1">
      <x v="171"/>
    </i>
    <i r="1">
      <x v="172"/>
    </i>
    <i r="1">
      <x v="173"/>
    </i>
    <i r="1">
      <x v="177"/>
    </i>
    <i r="1">
      <x v="179"/>
    </i>
    <i r="1">
      <x v="180"/>
    </i>
    <i r="1">
      <x v="181"/>
    </i>
    <i r="1">
      <x v="187"/>
    </i>
    <i r="1">
      <x v="188"/>
    </i>
    <i r="1">
      <x v="189"/>
    </i>
    <i r="1">
      <x v="190"/>
    </i>
    <i r="1">
      <x v="192"/>
    </i>
    <i r="1">
      <x v="194"/>
    </i>
    <i r="1">
      <x v="196"/>
    </i>
    <i r="1">
      <x v="200"/>
    </i>
    <i r="1">
      <x v="203"/>
    </i>
    <i r="1">
      <x v="204"/>
    </i>
    <i r="1">
      <x v="205"/>
    </i>
    <i r="1">
      <x v="207"/>
    </i>
    <i r="1">
      <x v="210"/>
    </i>
    <i r="1">
      <x v="220"/>
    </i>
    <i r="1">
      <x v="221"/>
    </i>
    <i r="1">
      <x v="226"/>
    </i>
    <i r="1">
      <x v="230"/>
    </i>
    <i r="1">
      <x v="238"/>
    </i>
    <i r="1">
      <x v="243"/>
    </i>
    <i r="1">
      <x v="244"/>
    </i>
    <i>
      <x v="8"/>
    </i>
    <i r="1">
      <x v="3"/>
    </i>
    <i r="1">
      <x v="4"/>
    </i>
    <i r="1">
      <x v="6"/>
    </i>
    <i r="1">
      <x v="11"/>
    </i>
    <i r="1">
      <x v="12"/>
    </i>
    <i r="1">
      <x v="13"/>
    </i>
    <i r="1">
      <x v="14"/>
    </i>
    <i r="1">
      <x v="16"/>
    </i>
    <i r="1">
      <x v="17"/>
    </i>
    <i r="1">
      <x v="19"/>
    </i>
    <i r="1">
      <x v="20"/>
    </i>
    <i r="1">
      <x v="22"/>
    </i>
    <i r="1">
      <x v="24"/>
    </i>
    <i r="1">
      <x v="26"/>
    </i>
    <i r="1">
      <x v="28"/>
    </i>
    <i r="1">
      <x v="30"/>
    </i>
    <i r="1">
      <x v="35"/>
    </i>
    <i r="1">
      <x v="36"/>
    </i>
    <i r="1">
      <x v="37"/>
    </i>
    <i r="1">
      <x v="38"/>
    </i>
    <i r="1">
      <x v="40"/>
    </i>
    <i r="1">
      <x v="41"/>
    </i>
    <i r="1">
      <x v="45"/>
    </i>
    <i r="1">
      <x v="47"/>
    </i>
    <i r="1">
      <x v="48"/>
    </i>
    <i r="1">
      <x v="51"/>
    </i>
    <i r="1">
      <x v="52"/>
    </i>
    <i r="1">
      <x v="54"/>
    </i>
    <i r="1">
      <x v="55"/>
    </i>
    <i r="1">
      <x v="57"/>
    </i>
    <i r="1">
      <x v="58"/>
    </i>
    <i r="1">
      <x v="62"/>
    </i>
    <i r="1">
      <x v="65"/>
    </i>
    <i r="1">
      <x v="68"/>
    </i>
    <i r="1">
      <x v="69"/>
    </i>
    <i r="1">
      <x v="74"/>
    </i>
    <i r="1">
      <x v="75"/>
    </i>
    <i r="1">
      <x v="76"/>
    </i>
    <i r="1">
      <x v="78"/>
    </i>
    <i r="1">
      <x v="81"/>
    </i>
    <i r="1">
      <x v="86"/>
    </i>
    <i r="1">
      <x v="88"/>
    </i>
    <i r="1">
      <x v="90"/>
    </i>
    <i r="1">
      <x v="92"/>
    </i>
    <i r="1">
      <x v="95"/>
    </i>
    <i r="1">
      <x v="97"/>
    </i>
    <i r="1">
      <x v="102"/>
    </i>
    <i r="1">
      <x v="103"/>
    </i>
    <i r="1">
      <x v="104"/>
    </i>
    <i r="1">
      <x v="105"/>
    </i>
    <i r="1">
      <x v="106"/>
    </i>
    <i r="1">
      <x v="107"/>
    </i>
    <i r="1">
      <x v="114"/>
    </i>
    <i r="1">
      <x v="116"/>
    </i>
    <i r="1">
      <x v="117"/>
    </i>
    <i r="1">
      <x v="118"/>
    </i>
    <i r="1">
      <x v="120"/>
    </i>
    <i r="1">
      <x v="125"/>
    </i>
    <i r="1">
      <x v="130"/>
    </i>
    <i r="1">
      <x v="131"/>
    </i>
    <i r="1">
      <x v="134"/>
    </i>
    <i r="1">
      <x v="135"/>
    </i>
    <i r="1">
      <x v="136"/>
    </i>
    <i r="1">
      <x v="137"/>
    </i>
    <i r="1">
      <x v="138"/>
    </i>
    <i r="1">
      <x v="144"/>
    </i>
    <i r="1">
      <x v="148"/>
    </i>
    <i r="1">
      <x v="152"/>
    </i>
    <i r="1">
      <x v="155"/>
    </i>
    <i r="1">
      <x v="156"/>
    </i>
    <i r="1">
      <x v="158"/>
    </i>
    <i r="1">
      <x v="159"/>
    </i>
    <i r="1">
      <x v="161"/>
    </i>
    <i r="1">
      <x v="162"/>
    </i>
    <i r="1">
      <x v="163"/>
    </i>
    <i r="1">
      <x v="164"/>
    </i>
    <i r="1">
      <x v="165"/>
    </i>
    <i r="1">
      <x v="168"/>
    </i>
    <i r="1">
      <x v="171"/>
    </i>
    <i r="1">
      <x v="172"/>
    </i>
    <i r="1">
      <x v="177"/>
    </i>
    <i r="1">
      <x v="179"/>
    </i>
    <i r="1">
      <x v="180"/>
    </i>
    <i r="1">
      <x v="181"/>
    </i>
    <i r="1">
      <x v="187"/>
    </i>
    <i r="1">
      <x v="188"/>
    </i>
    <i r="1">
      <x v="189"/>
    </i>
    <i r="1">
      <x v="190"/>
    </i>
    <i r="1">
      <x v="192"/>
    </i>
    <i r="1">
      <x v="196"/>
    </i>
    <i r="1">
      <x v="200"/>
    </i>
    <i r="1">
      <x v="203"/>
    </i>
    <i r="1">
      <x v="204"/>
    </i>
    <i r="1">
      <x v="205"/>
    </i>
    <i r="1">
      <x v="207"/>
    </i>
    <i r="1">
      <x v="220"/>
    </i>
    <i r="1">
      <x v="221"/>
    </i>
    <i r="1">
      <x v="230"/>
    </i>
    <i r="1">
      <x v="231"/>
    </i>
    <i r="1">
      <x v="235"/>
    </i>
    <i r="1">
      <x v="238"/>
    </i>
    <i r="1">
      <x v="240"/>
    </i>
    <i r="1">
      <x v="243"/>
    </i>
    <i r="1">
      <x v="244"/>
    </i>
    <i r="1">
      <x v="247"/>
    </i>
    <i r="1">
      <x v="248"/>
    </i>
    <i r="1">
      <x v="250"/>
    </i>
    <i>
      <x v="9"/>
    </i>
    <i r="1">
      <x v="3"/>
    </i>
    <i r="1">
      <x v="4"/>
    </i>
    <i r="1">
      <x v="6"/>
    </i>
    <i r="1">
      <x v="11"/>
    </i>
    <i r="1">
      <x v="12"/>
    </i>
    <i r="1">
      <x v="13"/>
    </i>
    <i r="1">
      <x v="14"/>
    </i>
    <i r="1">
      <x v="16"/>
    </i>
    <i r="1">
      <x v="17"/>
    </i>
    <i r="1">
      <x v="20"/>
    </i>
    <i r="1">
      <x v="24"/>
    </i>
    <i r="1">
      <x v="26"/>
    </i>
    <i r="1">
      <x v="30"/>
    </i>
    <i r="1">
      <x v="35"/>
    </i>
    <i r="1">
      <x v="36"/>
    </i>
    <i r="1">
      <x v="37"/>
    </i>
    <i r="1">
      <x v="38"/>
    </i>
    <i r="1">
      <x v="40"/>
    </i>
    <i r="1">
      <x v="41"/>
    </i>
    <i r="1">
      <x v="45"/>
    </i>
    <i r="1">
      <x v="46"/>
    </i>
    <i r="1">
      <x v="47"/>
    </i>
    <i r="1">
      <x v="48"/>
    </i>
    <i r="1">
      <x v="51"/>
    </i>
    <i r="1">
      <x v="52"/>
    </i>
    <i r="1">
      <x v="54"/>
    </i>
    <i r="1">
      <x v="55"/>
    </i>
    <i r="1">
      <x v="57"/>
    </i>
    <i r="1">
      <x v="58"/>
    </i>
    <i r="1">
      <x v="60"/>
    </i>
    <i r="1">
      <x v="62"/>
    </i>
    <i r="1">
      <x v="65"/>
    </i>
    <i r="1">
      <x v="66"/>
    </i>
    <i r="1">
      <x v="68"/>
    </i>
    <i r="1">
      <x v="73"/>
    </i>
    <i r="1">
      <x v="74"/>
    </i>
    <i r="1">
      <x v="76"/>
    </i>
    <i r="1">
      <x v="78"/>
    </i>
    <i r="1">
      <x v="81"/>
    </i>
    <i r="1">
      <x v="86"/>
    </i>
    <i r="1">
      <x v="88"/>
    </i>
    <i r="1">
      <x v="90"/>
    </i>
    <i r="1">
      <x v="92"/>
    </i>
    <i r="1">
      <x v="95"/>
    </i>
    <i r="1">
      <x v="97"/>
    </i>
    <i r="1">
      <x v="102"/>
    </i>
    <i r="1">
      <x v="103"/>
    </i>
    <i r="1">
      <x v="104"/>
    </i>
    <i r="1">
      <x v="105"/>
    </i>
    <i r="1">
      <x v="107"/>
    </i>
    <i r="1">
      <x v="110"/>
    </i>
    <i r="1">
      <x v="114"/>
    </i>
    <i r="1">
      <x v="116"/>
    </i>
    <i r="1">
      <x v="117"/>
    </i>
    <i r="1">
      <x v="118"/>
    </i>
    <i r="1">
      <x v="120"/>
    </i>
    <i r="1">
      <x v="125"/>
    </i>
    <i r="1">
      <x v="127"/>
    </i>
    <i r="1">
      <x v="130"/>
    </i>
    <i r="1">
      <x v="131"/>
    </i>
    <i r="1">
      <x v="134"/>
    </i>
    <i r="1">
      <x v="135"/>
    </i>
    <i r="1">
      <x v="136"/>
    </i>
    <i r="1">
      <x v="137"/>
    </i>
    <i r="1">
      <x v="138"/>
    </i>
    <i r="1">
      <x v="144"/>
    </i>
    <i r="1">
      <x v="148"/>
    </i>
    <i r="1">
      <x v="149"/>
    </i>
    <i r="1">
      <x v="152"/>
    </i>
    <i r="1">
      <x v="156"/>
    </i>
    <i r="1">
      <x v="158"/>
    </i>
    <i r="1">
      <x v="161"/>
    </i>
    <i r="1">
      <x v="162"/>
    </i>
    <i r="1">
      <x v="163"/>
    </i>
    <i r="1">
      <x v="164"/>
    </i>
    <i r="1">
      <x v="165"/>
    </i>
    <i r="1">
      <x v="168"/>
    </i>
    <i r="1">
      <x v="169"/>
    </i>
    <i r="1">
      <x v="171"/>
    </i>
    <i r="1">
      <x v="172"/>
    </i>
    <i r="1">
      <x v="173"/>
    </i>
    <i r="1">
      <x v="177"/>
    </i>
    <i r="1">
      <x v="178"/>
    </i>
    <i r="1">
      <x v="179"/>
    </i>
    <i r="1">
      <x v="181"/>
    </i>
    <i r="1">
      <x v="182"/>
    </i>
    <i r="1">
      <x v="183"/>
    </i>
    <i r="1">
      <x v="187"/>
    </i>
    <i r="1">
      <x v="189"/>
    </i>
    <i r="1">
      <x v="190"/>
    </i>
    <i r="1">
      <x v="192"/>
    </i>
    <i r="1">
      <x v="195"/>
    </i>
    <i r="1">
      <x v="196"/>
    </i>
    <i r="1">
      <x v="200"/>
    </i>
    <i r="1">
      <x v="203"/>
    </i>
    <i r="1">
      <x v="205"/>
    </i>
    <i r="1">
      <x v="211"/>
    </i>
    <i r="1">
      <x v="212"/>
    </i>
    <i r="1">
      <x v="230"/>
    </i>
    <i r="1">
      <x v="238"/>
    </i>
    <i r="1">
      <x v="243"/>
    </i>
    <i>
      <x v="10"/>
    </i>
    <i r="1">
      <x v="3"/>
    </i>
    <i r="1">
      <x v="4"/>
    </i>
    <i r="1">
      <x v="6"/>
    </i>
    <i r="1">
      <x v="11"/>
    </i>
    <i r="1">
      <x v="12"/>
    </i>
    <i r="1">
      <x v="13"/>
    </i>
    <i r="1">
      <x v="14"/>
    </i>
    <i r="1">
      <x v="16"/>
    </i>
    <i r="1">
      <x v="17"/>
    </i>
    <i r="1">
      <x v="20"/>
    </i>
    <i r="1">
      <x v="22"/>
    </i>
    <i r="1">
      <x v="23"/>
    </i>
    <i r="1">
      <x v="24"/>
    </i>
    <i r="1">
      <x v="25"/>
    </i>
    <i r="1">
      <x v="26"/>
    </i>
    <i r="1">
      <x v="28"/>
    </i>
    <i r="1">
      <x v="30"/>
    </i>
    <i r="1">
      <x v="35"/>
    </i>
    <i r="1">
      <x v="36"/>
    </i>
    <i r="1">
      <x v="37"/>
    </i>
    <i r="1">
      <x v="38"/>
    </i>
    <i r="1">
      <x v="40"/>
    </i>
    <i r="1">
      <x v="41"/>
    </i>
    <i r="1">
      <x v="45"/>
    </i>
    <i r="1">
      <x v="47"/>
    </i>
    <i r="1">
      <x v="48"/>
    </i>
    <i r="1">
      <x v="51"/>
    </i>
    <i r="1">
      <x v="52"/>
    </i>
    <i r="1">
      <x v="54"/>
    </i>
    <i r="1">
      <x v="55"/>
    </i>
    <i r="1">
      <x v="57"/>
    </i>
    <i r="1">
      <x v="58"/>
    </i>
    <i r="1">
      <x v="62"/>
    </i>
    <i r="1">
      <x v="65"/>
    </i>
    <i r="1">
      <x v="67"/>
    </i>
    <i r="1">
      <x v="68"/>
    </i>
    <i r="1">
      <x v="69"/>
    </i>
    <i r="1">
      <x v="74"/>
    </i>
    <i r="1">
      <x v="75"/>
    </i>
    <i r="1">
      <x v="76"/>
    </i>
    <i r="1">
      <x v="78"/>
    </i>
    <i r="1">
      <x v="81"/>
    </i>
    <i r="1">
      <x v="83"/>
    </i>
    <i r="1">
      <x v="86"/>
    </i>
    <i r="1">
      <x v="88"/>
    </i>
    <i r="1">
      <x v="90"/>
    </i>
    <i r="1">
      <x v="92"/>
    </i>
    <i r="1">
      <x v="95"/>
    </i>
    <i r="1">
      <x v="97"/>
    </i>
    <i r="1">
      <x v="102"/>
    </i>
    <i r="1">
      <x v="103"/>
    </i>
    <i r="1">
      <x v="104"/>
    </i>
    <i r="1">
      <x v="105"/>
    </i>
    <i r="1">
      <x v="106"/>
    </i>
    <i r="1">
      <x v="107"/>
    </i>
    <i r="1">
      <x v="114"/>
    </i>
    <i r="1">
      <x v="116"/>
    </i>
    <i r="1">
      <x v="117"/>
    </i>
    <i r="1">
      <x v="118"/>
    </i>
    <i r="1">
      <x v="120"/>
    </i>
    <i r="1">
      <x v="121"/>
    </i>
    <i r="1">
      <x v="125"/>
    </i>
    <i r="1">
      <x v="127"/>
    </i>
    <i r="1">
      <x v="130"/>
    </i>
    <i r="1">
      <x v="131"/>
    </i>
    <i r="1">
      <x v="133"/>
    </i>
    <i r="1">
      <x v="134"/>
    </i>
    <i r="1">
      <x v="135"/>
    </i>
    <i r="1">
      <x v="136"/>
    </i>
    <i r="1">
      <x v="137"/>
    </i>
    <i r="1">
      <x v="138"/>
    </i>
    <i r="1">
      <x v="144"/>
    </i>
    <i r="1">
      <x v="147"/>
    </i>
    <i r="1">
      <x v="148"/>
    </i>
    <i r="1">
      <x v="152"/>
    </i>
    <i r="1">
      <x v="155"/>
    </i>
    <i r="1">
      <x v="156"/>
    </i>
    <i r="1">
      <x v="158"/>
    </i>
    <i r="1">
      <x v="159"/>
    </i>
    <i r="1">
      <x v="161"/>
    </i>
    <i r="1">
      <x v="162"/>
    </i>
    <i r="1">
      <x v="163"/>
    </i>
    <i r="1">
      <x v="164"/>
    </i>
    <i r="1">
      <x v="165"/>
    </i>
    <i r="1">
      <x v="168"/>
    </i>
    <i r="1">
      <x v="171"/>
    </i>
    <i r="1">
      <x v="172"/>
    </i>
    <i r="1">
      <x v="177"/>
    </i>
    <i r="1">
      <x v="179"/>
    </i>
    <i r="1">
      <x v="180"/>
    </i>
    <i r="1">
      <x v="181"/>
    </i>
    <i r="1">
      <x v="187"/>
    </i>
    <i r="1">
      <x v="188"/>
    </i>
    <i r="1">
      <x v="189"/>
    </i>
    <i r="1">
      <x v="190"/>
    </i>
    <i r="1">
      <x v="192"/>
    </i>
    <i r="1">
      <x v="196"/>
    </i>
    <i r="1">
      <x v="197"/>
    </i>
    <i r="1">
      <x v="200"/>
    </i>
    <i r="1">
      <x v="203"/>
    </i>
    <i r="1">
      <x v="204"/>
    </i>
    <i r="1">
      <x v="205"/>
    </i>
    <i r="1">
      <x v="206"/>
    </i>
    <i r="1">
      <x v="207"/>
    </i>
    <i r="1">
      <x v="220"/>
    </i>
    <i r="1">
      <x v="221"/>
    </i>
    <i r="1">
      <x v="223"/>
    </i>
    <i r="1">
      <x v="230"/>
    </i>
    <i r="1">
      <x v="231"/>
    </i>
    <i r="1">
      <x v="235"/>
    </i>
    <i r="1">
      <x v="238"/>
    </i>
    <i r="1">
      <x v="243"/>
    </i>
    <i r="1">
      <x v="244"/>
    </i>
    <i r="1">
      <x v="247"/>
    </i>
    <i r="1">
      <x v="248"/>
    </i>
    <i r="1">
      <x v="250"/>
    </i>
    <i>
      <x v="11"/>
    </i>
    <i r="1">
      <x v="3"/>
    </i>
    <i r="1">
      <x v="4"/>
    </i>
    <i r="1">
      <x v="6"/>
    </i>
    <i r="1">
      <x v="11"/>
    </i>
    <i r="1">
      <x v="12"/>
    </i>
    <i r="1">
      <x v="13"/>
    </i>
    <i r="1">
      <x v="14"/>
    </i>
    <i r="1">
      <x v="16"/>
    </i>
    <i r="1">
      <x v="17"/>
    </i>
    <i r="1">
      <x v="20"/>
    </i>
    <i r="1">
      <x v="22"/>
    </i>
    <i r="1">
      <x v="23"/>
    </i>
    <i r="1">
      <x v="24"/>
    </i>
    <i r="1">
      <x v="26"/>
    </i>
    <i r="1">
      <x v="28"/>
    </i>
    <i r="1">
      <x v="30"/>
    </i>
    <i r="1">
      <x v="35"/>
    </i>
    <i r="1">
      <x v="36"/>
    </i>
    <i r="1">
      <x v="38"/>
    </i>
    <i r="1">
      <x v="40"/>
    </i>
    <i r="1">
      <x v="45"/>
    </i>
    <i r="1">
      <x v="47"/>
    </i>
    <i r="1">
      <x v="48"/>
    </i>
    <i r="1">
      <x v="51"/>
    </i>
    <i r="1">
      <x v="52"/>
    </i>
    <i r="1">
      <x v="54"/>
    </i>
    <i r="1">
      <x v="55"/>
    </i>
    <i r="1">
      <x v="57"/>
    </i>
    <i r="1">
      <x v="58"/>
    </i>
    <i r="1">
      <x v="62"/>
    </i>
    <i r="1">
      <x v="65"/>
    </i>
    <i r="1">
      <x v="68"/>
    </i>
    <i r="1">
      <x v="69"/>
    </i>
    <i r="1">
      <x v="74"/>
    </i>
    <i r="1">
      <x v="75"/>
    </i>
    <i r="1">
      <x v="76"/>
    </i>
    <i r="1">
      <x v="78"/>
    </i>
    <i r="1">
      <x v="81"/>
    </i>
    <i r="1">
      <x v="83"/>
    </i>
    <i r="1">
      <x v="86"/>
    </i>
    <i r="1">
      <x v="88"/>
    </i>
    <i r="1">
      <x v="90"/>
    </i>
    <i r="1">
      <x v="92"/>
    </i>
    <i r="1">
      <x v="95"/>
    </i>
    <i r="1">
      <x v="97"/>
    </i>
    <i r="1">
      <x v="102"/>
    </i>
    <i r="1">
      <x v="103"/>
    </i>
    <i r="1">
      <x v="104"/>
    </i>
    <i r="1">
      <x v="105"/>
    </i>
    <i r="1">
      <x v="106"/>
    </i>
    <i r="1">
      <x v="107"/>
    </i>
    <i r="1">
      <x v="114"/>
    </i>
    <i r="1">
      <x v="116"/>
    </i>
    <i r="1">
      <x v="117"/>
    </i>
    <i r="1">
      <x v="118"/>
    </i>
    <i r="1">
      <x v="120"/>
    </i>
    <i r="1">
      <x v="121"/>
    </i>
    <i r="1">
      <x v="125"/>
    </i>
    <i r="1">
      <x v="127"/>
    </i>
    <i r="1">
      <x v="130"/>
    </i>
    <i r="1">
      <x v="131"/>
    </i>
    <i r="1">
      <x v="133"/>
    </i>
    <i r="1">
      <x v="134"/>
    </i>
    <i r="1">
      <x v="135"/>
    </i>
    <i r="1">
      <x v="136"/>
    </i>
    <i r="1">
      <x v="137"/>
    </i>
    <i r="1">
      <x v="138"/>
    </i>
    <i r="1">
      <x v="144"/>
    </i>
    <i r="1">
      <x v="148"/>
    </i>
    <i r="1">
      <x v="152"/>
    </i>
    <i r="1">
      <x v="155"/>
    </i>
    <i r="1">
      <x v="156"/>
    </i>
    <i r="1">
      <x v="158"/>
    </i>
    <i r="1">
      <x v="159"/>
    </i>
    <i r="1">
      <x v="161"/>
    </i>
    <i r="1">
      <x v="162"/>
    </i>
    <i r="1">
      <x v="163"/>
    </i>
    <i r="1">
      <x v="164"/>
    </i>
    <i r="1">
      <x v="165"/>
    </i>
    <i r="1">
      <x v="168"/>
    </i>
    <i r="1">
      <x v="171"/>
    </i>
    <i r="1">
      <x v="172"/>
    </i>
    <i r="1">
      <x v="177"/>
    </i>
    <i r="1">
      <x v="179"/>
    </i>
    <i r="1">
      <x v="180"/>
    </i>
    <i r="1">
      <x v="181"/>
    </i>
    <i r="1">
      <x v="188"/>
    </i>
    <i r="1">
      <x v="189"/>
    </i>
    <i r="1">
      <x v="190"/>
    </i>
    <i r="1">
      <x v="192"/>
    </i>
    <i r="1">
      <x v="196"/>
    </i>
    <i r="1">
      <x v="197"/>
    </i>
    <i r="1">
      <x v="200"/>
    </i>
    <i r="1">
      <x v="203"/>
    </i>
    <i r="1">
      <x v="204"/>
    </i>
    <i r="1">
      <x v="205"/>
    </i>
    <i r="1">
      <x v="207"/>
    </i>
    <i r="1">
      <x v="220"/>
    </i>
    <i r="1">
      <x v="221"/>
    </i>
    <i r="1">
      <x v="223"/>
    </i>
    <i r="1">
      <x v="224"/>
    </i>
    <i r="1">
      <x v="228"/>
    </i>
    <i r="1">
      <x v="230"/>
    </i>
    <i r="1">
      <x v="231"/>
    </i>
    <i r="1">
      <x v="235"/>
    </i>
    <i r="1">
      <x v="238"/>
    </i>
    <i r="1">
      <x v="243"/>
    </i>
    <i r="1">
      <x v="244"/>
    </i>
    <i r="1">
      <x v="247"/>
    </i>
    <i r="1">
      <x v="248"/>
    </i>
    <i r="1">
      <x v="250"/>
    </i>
  </rowItems>
  <colFields count="1">
    <field x="-2"/>
  </colFields>
  <colItems count="2">
    <i>
      <x/>
    </i>
    <i i="1">
      <x v="1"/>
    </i>
  </colItems>
  <pageFields count="1">
    <pageField fld="0" hier="-1"/>
  </pageFields>
  <dataFields count="2">
    <dataField name="Sum of RADIOLOGY -CASH (36)" fld="11" baseField="0" baseItem="0"/>
    <dataField name="Sum of RADIOLOGY CREDIT (37)" fld="12" baseField="0" baseItem="0"/>
  </dataFields>
  <formats count="1">
    <format dxfId="4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40CEC31A-96D3-4E01-8B63-84BA8E1624F4}"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W5:Y1311" firstHeaderRow="0" firstDataRow="1" firstDataCol="1" rowPageCount="1" colPageCount="1"/>
  <pivotFields count="28">
    <pivotField axis="axisPage" multipleItemSelectionAllowed="1" showAll="0">
      <items count="5">
        <item h="1" x="0"/>
        <item h="1" x="1"/>
        <item x="2"/>
        <item h="1" x="3"/>
        <item t="default"/>
      </items>
    </pivotField>
    <pivotField axis="axisRow" showAll="0">
      <items count="13">
        <item x="1"/>
        <item x="2"/>
        <item x="3"/>
        <item x="4"/>
        <item x="5"/>
        <item x="6"/>
        <item x="7"/>
        <item x="8"/>
        <item x="9"/>
        <item x="0"/>
        <item x="10"/>
        <item x="11"/>
        <item t="default"/>
      </items>
    </pivotField>
    <pivotField showAll="0"/>
    <pivotField axis="axisRow" showAll="0">
      <items count="258">
        <item x="178"/>
        <item x="206"/>
        <item x="156"/>
        <item x="95"/>
        <item x="47"/>
        <item x="234"/>
        <item x="94"/>
        <item x="59"/>
        <item x="186"/>
        <item x="225"/>
        <item x="247"/>
        <item x="35"/>
        <item x="0"/>
        <item x="31"/>
        <item x="57"/>
        <item x="237"/>
        <item x="33"/>
        <item x="68"/>
        <item x="170"/>
        <item x="236"/>
        <item x="24"/>
        <item x="194"/>
        <item x="148"/>
        <item x="20"/>
        <item x="112"/>
        <item x="173"/>
        <item x="10"/>
        <item x="168"/>
        <item x="12"/>
        <item x="185"/>
        <item x="13"/>
        <item x="191"/>
        <item x="48"/>
        <item x="180"/>
        <item x="240"/>
        <item x="74"/>
        <item x="117"/>
        <item x="123"/>
        <item x="14"/>
        <item x="7"/>
        <item x="78"/>
        <item x="15"/>
        <item x="174"/>
        <item x="220"/>
        <item x="212"/>
        <item x="61"/>
        <item x="58"/>
        <item x="4"/>
        <item x="118"/>
        <item x="39"/>
        <item x="187"/>
        <item x="119"/>
        <item x="26"/>
        <item x="149"/>
        <item x="71"/>
        <item x="105"/>
        <item x="110"/>
        <item x="41"/>
        <item x="6"/>
        <item x="96"/>
        <item x="86"/>
        <item x="82"/>
        <item x="79"/>
        <item x="219"/>
        <item x="152"/>
        <item x="1"/>
        <item x="103"/>
        <item x="249"/>
        <item x="55"/>
        <item x="150"/>
        <item x="193"/>
        <item x="81"/>
        <item x="231"/>
        <item x="136"/>
        <item x="60"/>
        <item x="169"/>
        <item x="44"/>
        <item x="199"/>
        <item x="83"/>
        <item x="66"/>
        <item x="56"/>
        <item x="22"/>
        <item x="217"/>
        <item x="163"/>
        <item x="70"/>
        <item x="184"/>
        <item x="76"/>
        <item x="89"/>
        <item x="52"/>
        <item x="51"/>
        <item x="69"/>
        <item x="192"/>
        <item x="25"/>
        <item x="46"/>
        <item x="214"/>
        <item x="38"/>
        <item x="88"/>
        <item x="91"/>
        <item x="245"/>
        <item x="205"/>
        <item x="72"/>
        <item x="100"/>
        <item x="29"/>
        <item x="126"/>
        <item x="104"/>
        <item x="54"/>
        <item x="147"/>
        <item x="97"/>
        <item x="181"/>
        <item x="189"/>
        <item x="5"/>
        <item x="92"/>
        <item x="196"/>
        <item x="202"/>
        <item x="28"/>
        <item x="201"/>
        <item x="101"/>
        <item x="128"/>
        <item x="23"/>
        <item x="93"/>
        <item x="3"/>
        <item x="144"/>
        <item x="145"/>
        <item x="243"/>
        <item x="213"/>
        <item x="114"/>
        <item x="179"/>
        <item x="124"/>
        <item x="208"/>
        <item x="102"/>
        <item x="111"/>
        <item x="125"/>
        <item x="171"/>
        <item x="8"/>
        <item x="27"/>
        <item x="63"/>
        <item x="115"/>
        <item x="84"/>
        <item x="53"/>
        <item x="203"/>
        <item x="37"/>
        <item x="241"/>
        <item x="172"/>
        <item x="108"/>
        <item x="98"/>
        <item x="235"/>
        <item x="21"/>
        <item x="204"/>
        <item x="113"/>
        <item x="19"/>
        <item x="190"/>
        <item x="73"/>
        <item x="49"/>
        <item x="209"/>
        <item x="109"/>
        <item x="164"/>
        <item x="45"/>
        <item x="17"/>
        <item x="137"/>
        <item x="9"/>
        <item x="11"/>
        <item x="134"/>
        <item x="42"/>
        <item x="43"/>
        <item x="85"/>
        <item x="121"/>
        <item x="195"/>
        <item x="200"/>
        <item x="131"/>
        <item x="129"/>
        <item x="50"/>
        <item x="122"/>
        <item x="90"/>
        <item x="130"/>
        <item x="175"/>
        <item x="228"/>
        <item x="182"/>
        <item x="87"/>
        <item x="34"/>
        <item x="132"/>
        <item x="80"/>
        <item x="36"/>
        <item x="133"/>
        <item x="18"/>
        <item x="30"/>
        <item x="177"/>
        <item x="198"/>
        <item x="62"/>
        <item x="139"/>
        <item x="77"/>
        <item x="64"/>
        <item x="244"/>
        <item x="106"/>
        <item x="218"/>
        <item x="2"/>
        <item x="16"/>
        <item x="120"/>
        <item x="142"/>
        <item x="40"/>
        <item x="107"/>
        <item x="65"/>
        <item x="99"/>
        <item x="188"/>
        <item x="75"/>
        <item x="165"/>
        <item x="127"/>
        <item x="250"/>
        <item x="155"/>
        <item x="207"/>
        <item x="238"/>
        <item x="210"/>
        <item x="67"/>
        <item x="138"/>
        <item x="232"/>
        <item x="153"/>
        <item x="233"/>
        <item x="157"/>
        <item x="248"/>
        <item x="183"/>
        <item x="143"/>
        <item x="140"/>
        <item x="146"/>
        <item x="215"/>
        <item x="154"/>
        <item x="167"/>
        <item x="151"/>
        <item x="211"/>
        <item x="229"/>
        <item x="166"/>
        <item x="230"/>
        <item x="116"/>
        <item x="141"/>
        <item x="221"/>
        <item x="226"/>
        <item x="239"/>
        <item x="160"/>
        <item x="216"/>
        <item x="223"/>
        <item x="32"/>
        <item x="227"/>
        <item x="242"/>
        <item x="222"/>
        <item x="224"/>
        <item x="135"/>
        <item x="158"/>
        <item x="176"/>
        <item x="197"/>
        <item x="161"/>
        <item x="159"/>
        <item x="246"/>
        <item x="162"/>
        <item x="251"/>
        <item x="252"/>
        <item x="253"/>
        <item x="254"/>
        <item x="255"/>
        <item x="256"/>
        <item t="default"/>
      </items>
    </pivotField>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
    <field x="3"/>
  </rowFields>
  <rowItems count="1306">
    <i>
      <x/>
    </i>
    <i r="1">
      <x v="3"/>
    </i>
    <i r="1">
      <x v="4"/>
    </i>
    <i r="1">
      <x v="6"/>
    </i>
    <i r="1">
      <x v="11"/>
    </i>
    <i r="1">
      <x v="12"/>
    </i>
    <i r="1">
      <x v="13"/>
    </i>
    <i r="1">
      <x v="14"/>
    </i>
    <i r="1">
      <x v="16"/>
    </i>
    <i r="1">
      <x v="17"/>
    </i>
    <i r="1">
      <x v="20"/>
    </i>
    <i r="1">
      <x v="23"/>
    </i>
    <i r="1">
      <x v="24"/>
    </i>
    <i r="1">
      <x v="25"/>
    </i>
    <i r="1">
      <x v="28"/>
    </i>
    <i r="1">
      <x v="30"/>
    </i>
    <i r="1">
      <x v="35"/>
    </i>
    <i r="1">
      <x v="36"/>
    </i>
    <i r="1">
      <x v="37"/>
    </i>
    <i r="1">
      <x v="38"/>
    </i>
    <i r="1">
      <x v="40"/>
    </i>
    <i r="1">
      <x v="41"/>
    </i>
    <i r="1">
      <x v="42"/>
    </i>
    <i r="1">
      <x v="45"/>
    </i>
    <i r="1">
      <x v="46"/>
    </i>
    <i r="1">
      <x v="47"/>
    </i>
    <i r="1">
      <x v="48"/>
    </i>
    <i r="1">
      <x v="51"/>
    </i>
    <i r="1">
      <x v="52"/>
    </i>
    <i r="1">
      <x v="54"/>
    </i>
    <i r="1">
      <x v="55"/>
    </i>
    <i r="1">
      <x v="57"/>
    </i>
    <i r="1">
      <x v="58"/>
    </i>
    <i r="1">
      <x v="60"/>
    </i>
    <i r="1">
      <x v="62"/>
    </i>
    <i r="1">
      <x v="65"/>
    </i>
    <i r="1">
      <x v="66"/>
    </i>
    <i r="1">
      <x v="68"/>
    </i>
    <i r="1">
      <x v="73"/>
    </i>
    <i r="1">
      <x v="74"/>
    </i>
    <i r="1">
      <x v="76"/>
    </i>
    <i r="1">
      <x v="78"/>
    </i>
    <i r="1">
      <x v="81"/>
    </i>
    <i r="1">
      <x v="86"/>
    </i>
    <i r="1">
      <x v="88"/>
    </i>
    <i r="1">
      <x v="90"/>
    </i>
    <i r="1">
      <x v="92"/>
    </i>
    <i r="1">
      <x v="95"/>
    </i>
    <i r="1">
      <x v="97"/>
    </i>
    <i r="1">
      <x v="102"/>
    </i>
    <i r="1">
      <x v="103"/>
    </i>
    <i r="1">
      <x v="104"/>
    </i>
    <i r="1">
      <x v="105"/>
    </i>
    <i r="1">
      <x v="106"/>
    </i>
    <i r="1">
      <x v="107"/>
    </i>
    <i r="1">
      <x v="110"/>
    </i>
    <i r="1">
      <x v="114"/>
    </i>
    <i r="1">
      <x v="116"/>
    </i>
    <i r="1">
      <x v="117"/>
    </i>
    <i r="1">
      <x v="118"/>
    </i>
    <i r="1">
      <x v="120"/>
    </i>
    <i r="1">
      <x v="125"/>
    </i>
    <i r="1">
      <x v="127"/>
    </i>
    <i r="1">
      <x v="130"/>
    </i>
    <i r="1">
      <x v="131"/>
    </i>
    <i r="1">
      <x v="134"/>
    </i>
    <i r="1">
      <x v="135"/>
    </i>
    <i r="1">
      <x v="136"/>
    </i>
    <i r="1">
      <x v="137"/>
    </i>
    <i r="1">
      <x v="138"/>
    </i>
    <i r="1">
      <x v="144"/>
    </i>
    <i r="1">
      <x v="148"/>
    </i>
    <i r="1">
      <x v="149"/>
    </i>
    <i r="1">
      <x v="152"/>
    </i>
    <i r="1">
      <x v="156"/>
    </i>
    <i r="1">
      <x v="158"/>
    </i>
    <i r="1">
      <x v="159"/>
    </i>
    <i r="1">
      <x v="161"/>
    </i>
    <i r="1">
      <x v="162"/>
    </i>
    <i r="1">
      <x v="163"/>
    </i>
    <i r="1">
      <x v="164"/>
    </i>
    <i r="1">
      <x v="165"/>
    </i>
    <i r="1">
      <x v="168"/>
    </i>
    <i r="1">
      <x v="169"/>
    </i>
    <i r="1">
      <x v="171"/>
    </i>
    <i r="1">
      <x v="172"/>
    </i>
    <i r="1">
      <x v="173"/>
    </i>
    <i r="1">
      <x v="177"/>
    </i>
    <i r="1">
      <x v="178"/>
    </i>
    <i r="1">
      <x v="179"/>
    </i>
    <i r="1">
      <x v="180"/>
    </i>
    <i r="1">
      <x v="181"/>
    </i>
    <i r="1">
      <x v="182"/>
    </i>
    <i r="1">
      <x v="187"/>
    </i>
    <i r="1">
      <x v="189"/>
    </i>
    <i r="1">
      <x v="190"/>
    </i>
    <i r="1">
      <x v="192"/>
    </i>
    <i r="1">
      <x v="195"/>
    </i>
    <i r="1">
      <x v="196"/>
    </i>
    <i r="1">
      <x v="200"/>
    </i>
    <i r="1">
      <x v="203"/>
    </i>
    <i r="1">
      <x v="205"/>
    </i>
    <i r="1">
      <x v="207"/>
    </i>
    <i r="1">
      <x v="211"/>
    </i>
    <i r="1">
      <x v="212"/>
    </i>
    <i r="1">
      <x v="238"/>
    </i>
    <i r="1">
      <x v="243"/>
    </i>
    <i>
      <x v="1"/>
    </i>
    <i r="1">
      <x v="3"/>
    </i>
    <i r="1">
      <x v="4"/>
    </i>
    <i r="1">
      <x v="6"/>
    </i>
    <i r="1">
      <x v="11"/>
    </i>
    <i r="1">
      <x v="12"/>
    </i>
    <i r="1">
      <x v="13"/>
    </i>
    <i r="1">
      <x v="14"/>
    </i>
    <i r="1">
      <x v="16"/>
    </i>
    <i r="1">
      <x v="17"/>
    </i>
    <i r="1">
      <x v="20"/>
    </i>
    <i r="1">
      <x v="24"/>
    </i>
    <i r="1">
      <x v="26"/>
    </i>
    <i r="1">
      <x v="28"/>
    </i>
    <i r="1">
      <x v="30"/>
    </i>
    <i r="1">
      <x v="35"/>
    </i>
    <i r="1">
      <x v="36"/>
    </i>
    <i r="1">
      <x v="37"/>
    </i>
    <i r="1">
      <x v="38"/>
    </i>
    <i r="1">
      <x v="40"/>
    </i>
    <i r="1">
      <x v="41"/>
    </i>
    <i r="1">
      <x v="42"/>
    </i>
    <i r="1">
      <x v="45"/>
    </i>
    <i r="1">
      <x v="46"/>
    </i>
    <i r="1">
      <x v="47"/>
    </i>
    <i r="1">
      <x v="48"/>
    </i>
    <i r="1">
      <x v="51"/>
    </i>
    <i r="1">
      <x v="52"/>
    </i>
    <i r="1">
      <x v="54"/>
    </i>
    <i r="1">
      <x v="55"/>
    </i>
    <i r="1">
      <x v="57"/>
    </i>
    <i r="1">
      <x v="58"/>
    </i>
    <i r="1">
      <x v="60"/>
    </i>
    <i r="1">
      <x v="62"/>
    </i>
    <i r="1">
      <x v="65"/>
    </i>
    <i r="1">
      <x v="66"/>
    </i>
    <i r="1">
      <x v="68"/>
    </i>
    <i r="1">
      <x v="74"/>
    </i>
    <i r="1">
      <x v="76"/>
    </i>
    <i r="1">
      <x v="78"/>
    </i>
    <i r="1">
      <x v="81"/>
    </i>
    <i r="1">
      <x v="86"/>
    </i>
    <i r="1">
      <x v="88"/>
    </i>
    <i r="1">
      <x v="90"/>
    </i>
    <i r="1">
      <x v="92"/>
    </i>
    <i r="1">
      <x v="95"/>
    </i>
    <i r="1">
      <x v="97"/>
    </i>
    <i r="1">
      <x v="102"/>
    </i>
    <i r="1">
      <x v="103"/>
    </i>
    <i r="1">
      <x v="104"/>
    </i>
    <i r="1">
      <x v="105"/>
    </i>
    <i r="1">
      <x v="106"/>
    </i>
    <i r="1">
      <x v="107"/>
    </i>
    <i r="1">
      <x v="110"/>
    </i>
    <i r="1">
      <x v="114"/>
    </i>
    <i r="1">
      <x v="116"/>
    </i>
    <i r="1">
      <x v="117"/>
    </i>
    <i r="1">
      <x v="118"/>
    </i>
    <i r="1">
      <x v="120"/>
    </i>
    <i r="1">
      <x v="125"/>
    </i>
    <i r="1">
      <x v="127"/>
    </i>
    <i r="1">
      <x v="130"/>
    </i>
    <i r="1">
      <x v="131"/>
    </i>
    <i r="1">
      <x v="133"/>
    </i>
    <i r="1">
      <x v="134"/>
    </i>
    <i r="1">
      <x v="135"/>
    </i>
    <i r="1">
      <x v="136"/>
    </i>
    <i r="1">
      <x v="137"/>
    </i>
    <i r="1">
      <x v="138"/>
    </i>
    <i r="1">
      <x v="144"/>
    </i>
    <i r="1">
      <x v="148"/>
    </i>
    <i r="1">
      <x v="149"/>
    </i>
    <i r="1">
      <x v="151"/>
    </i>
    <i r="1">
      <x v="152"/>
    </i>
    <i r="1">
      <x v="156"/>
    </i>
    <i r="1">
      <x v="158"/>
    </i>
    <i r="1">
      <x v="159"/>
    </i>
    <i r="1">
      <x v="161"/>
    </i>
    <i r="1">
      <x v="162"/>
    </i>
    <i r="1">
      <x v="163"/>
    </i>
    <i r="1">
      <x v="164"/>
    </i>
    <i r="1">
      <x v="165"/>
    </i>
    <i r="1">
      <x v="168"/>
    </i>
    <i r="1">
      <x v="169"/>
    </i>
    <i r="1">
      <x v="171"/>
    </i>
    <i r="1">
      <x v="172"/>
    </i>
    <i r="1">
      <x v="173"/>
    </i>
    <i r="1">
      <x v="177"/>
    </i>
    <i r="1">
      <x v="178"/>
    </i>
    <i r="1">
      <x v="179"/>
    </i>
    <i r="1">
      <x v="180"/>
    </i>
    <i r="1">
      <x v="181"/>
    </i>
    <i r="1">
      <x v="182"/>
    </i>
    <i r="1">
      <x v="187"/>
    </i>
    <i r="1">
      <x v="189"/>
    </i>
    <i r="1">
      <x v="190"/>
    </i>
    <i r="1">
      <x v="192"/>
    </i>
    <i r="1">
      <x v="195"/>
    </i>
    <i r="1">
      <x v="196"/>
    </i>
    <i r="1">
      <x v="200"/>
    </i>
    <i r="1">
      <x v="203"/>
    </i>
    <i r="1">
      <x v="205"/>
    </i>
    <i r="1">
      <x v="207"/>
    </i>
    <i r="1">
      <x v="211"/>
    </i>
    <i r="1">
      <x v="212"/>
    </i>
    <i r="1">
      <x v="218"/>
    </i>
    <i r="1">
      <x v="230"/>
    </i>
    <i r="1">
      <x v="238"/>
    </i>
    <i r="1">
      <x v="243"/>
    </i>
    <i>
      <x v="2"/>
    </i>
    <i r="1">
      <x v="3"/>
    </i>
    <i r="1">
      <x v="4"/>
    </i>
    <i r="1">
      <x v="6"/>
    </i>
    <i r="1">
      <x v="11"/>
    </i>
    <i r="1">
      <x v="12"/>
    </i>
    <i r="1">
      <x v="13"/>
    </i>
    <i r="1">
      <x v="14"/>
    </i>
    <i r="1">
      <x v="16"/>
    </i>
    <i r="1">
      <x v="17"/>
    </i>
    <i r="1">
      <x v="20"/>
    </i>
    <i r="1">
      <x v="23"/>
    </i>
    <i r="1">
      <x v="24"/>
    </i>
    <i r="1">
      <x v="25"/>
    </i>
    <i r="1">
      <x v="28"/>
    </i>
    <i r="1">
      <x v="30"/>
    </i>
    <i r="1">
      <x v="35"/>
    </i>
    <i r="1">
      <x v="36"/>
    </i>
    <i r="1">
      <x v="37"/>
    </i>
    <i r="1">
      <x v="38"/>
    </i>
    <i r="1">
      <x v="40"/>
    </i>
    <i r="1">
      <x v="41"/>
    </i>
    <i r="1">
      <x v="42"/>
    </i>
    <i r="1">
      <x v="45"/>
    </i>
    <i r="1">
      <x v="46"/>
    </i>
    <i r="1">
      <x v="47"/>
    </i>
    <i r="1">
      <x v="48"/>
    </i>
    <i r="1">
      <x v="51"/>
    </i>
    <i r="1">
      <x v="52"/>
    </i>
    <i r="1">
      <x v="54"/>
    </i>
    <i r="1">
      <x v="55"/>
    </i>
    <i r="1">
      <x v="57"/>
    </i>
    <i r="1">
      <x v="58"/>
    </i>
    <i r="1">
      <x v="60"/>
    </i>
    <i r="1">
      <x v="62"/>
    </i>
    <i r="1">
      <x v="65"/>
    </i>
    <i r="1">
      <x v="66"/>
    </i>
    <i r="1">
      <x v="68"/>
    </i>
    <i r="1">
      <x v="74"/>
    </i>
    <i r="1">
      <x v="76"/>
    </i>
    <i r="1">
      <x v="78"/>
    </i>
    <i r="1">
      <x v="81"/>
    </i>
    <i r="1">
      <x v="86"/>
    </i>
    <i r="1">
      <x v="88"/>
    </i>
    <i r="1">
      <x v="90"/>
    </i>
    <i r="1">
      <x v="92"/>
    </i>
    <i r="1">
      <x v="95"/>
    </i>
    <i r="1">
      <x v="97"/>
    </i>
    <i r="1">
      <x v="101"/>
    </i>
    <i r="1">
      <x v="102"/>
    </i>
    <i r="1">
      <x v="103"/>
    </i>
    <i r="1">
      <x v="104"/>
    </i>
    <i r="1">
      <x v="105"/>
    </i>
    <i r="1">
      <x v="106"/>
    </i>
    <i r="1">
      <x v="107"/>
    </i>
    <i r="1">
      <x v="109"/>
    </i>
    <i r="1">
      <x v="110"/>
    </i>
    <i r="1">
      <x v="114"/>
    </i>
    <i r="1">
      <x v="116"/>
    </i>
    <i r="1">
      <x v="117"/>
    </i>
    <i r="1">
      <x v="118"/>
    </i>
    <i r="1">
      <x v="120"/>
    </i>
    <i r="1">
      <x v="125"/>
    </i>
    <i r="1">
      <x v="127"/>
    </i>
    <i r="1">
      <x v="130"/>
    </i>
    <i r="1">
      <x v="131"/>
    </i>
    <i r="1">
      <x v="133"/>
    </i>
    <i r="1">
      <x v="134"/>
    </i>
    <i r="1">
      <x v="135"/>
    </i>
    <i r="1">
      <x v="136"/>
    </i>
    <i r="1">
      <x v="137"/>
    </i>
    <i r="1">
      <x v="138"/>
    </i>
    <i r="1">
      <x v="144"/>
    </i>
    <i r="1">
      <x v="148"/>
    </i>
    <i r="1">
      <x v="149"/>
    </i>
    <i r="1">
      <x v="152"/>
    </i>
    <i r="1">
      <x v="156"/>
    </i>
    <i r="1">
      <x v="158"/>
    </i>
    <i r="1">
      <x v="159"/>
    </i>
    <i r="1">
      <x v="161"/>
    </i>
    <i r="1">
      <x v="162"/>
    </i>
    <i r="1">
      <x v="163"/>
    </i>
    <i r="1">
      <x v="164"/>
    </i>
    <i r="1">
      <x v="165"/>
    </i>
    <i r="1">
      <x v="168"/>
    </i>
    <i r="1">
      <x v="169"/>
    </i>
    <i r="1">
      <x v="171"/>
    </i>
    <i r="1">
      <x v="172"/>
    </i>
    <i r="1">
      <x v="173"/>
    </i>
    <i r="1">
      <x v="177"/>
    </i>
    <i r="1">
      <x v="178"/>
    </i>
    <i r="1">
      <x v="179"/>
    </i>
    <i r="1">
      <x v="180"/>
    </i>
    <i r="1">
      <x v="181"/>
    </i>
    <i r="1">
      <x v="182"/>
    </i>
    <i r="1">
      <x v="187"/>
    </i>
    <i r="1">
      <x v="188"/>
    </i>
    <i r="1">
      <x v="189"/>
    </i>
    <i r="1">
      <x v="190"/>
    </i>
    <i r="1">
      <x v="192"/>
    </i>
    <i r="1">
      <x v="195"/>
    </i>
    <i r="1">
      <x v="196"/>
    </i>
    <i r="1">
      <x v="200"/>
    </i>
    <i r="1">
      <x v="203"/>
    </i>
    <i r="1">
      <x v="205"/>
    </i>
    <i r="1">
      <x v="207"/>
    </i>
    <i r="1">
      <x v="211"/>
    </i>
    <i r="1">
      <x v="230"/>
    </i>
    <i r="1">
      <x v="238"/>
    </i>
    <i r="1">
      <x v="243"/>
    </i>
    <i>
      <x v="3"/>
    </i>
    <i r="1">
      <x v="3"/>
    </i>
    <i r="1">
      <x v="4"/>
    </i>
    <i r="1">
      <x v="6"/>
    </i>
    <i r="1">
      <x v="11"/>
    </i>
    <i r="1">
      <x v="12"/>
    </i>
    <i r="1">
      <x v="13"/>
    </i>
    <i r="1">
      <x v="14"/>
    </i>
    <i r="1">
      <x v="16"/>
    </i>
    <i r="1">
      <x v="17"/>
    </i>
    <i r="1">
      <x v="20"/>
    </i>
    <i r="1">
      <x v="23"/>
    </i>
    <i r="1">
      <x v="24"/>
    </i>
    <i r="1">
      <x v="25"/>
    </i>
    <i r="1">
      <x v="26"/>
    </i>
    <i r="1">
      <x v="28"/>
    </i>
    <i r="1">
      <x v="30"/>
    </i>
    <i r="1">
      <x v="35"/>
    </i>
    <i r="1">
      <x v="36"/>
    </i>
    <i r="1">
      <x v="37"/>
    </i>
    <i r="1">
      <x v="38"/>
    </i>
    <i r="1">
      <x v="40"/>
    </i>
    <i r="1">
      <x v="41"/>
    </i>
    <i r="1">
      <x v="42"/>
    </i>
    <i r="1">
      <x v="45"/>
    </i>
    <i r="1">
      <x v="46"/>
    </i>
    <i r="1">
      <x v="47"/>
    </i>
    <i r="1">
      <x v="48"/>
    </i>
    <i r="1">
      <x v="51"/>
    </i>
    <i r="1">
      <x v="52"/>
    </i>
    <i r="1">
      <x v="54"/>
    </i>
    <i r="1">
      <x v="55"/>
    </i>
    <i r="1">
      <x v="57"/>
    </i>
    <i r="1">
      <x v="58"/>
    </i>
    <i r="1">
      <x v="60"/>
    </i>
    <i r="1">
      <x v="62"/>
    </i>
    <i r="1">
      <x v="65"/>
    </i>
    <i r="1">
      <x v="66"/>
    </i>
    <i r="1">
      <x v="68"/>
    </i>
    <i r="1">
      <x v="73"/>
    </i>
    <i r="1">
      <x v="74"/>
    </i>
    <i r="1">
      <x v="76"/>
    </i>
    <i r="1">
      <x v="78"/>
    </i>
    <i r="1">
      <x v="81"/>
    </i>
    <i r="1">
      <x v="86"/>
    </i>
    <i r="1">
      <x v="88"/>
    </i>
    <i r="1">
      <x v="90"/>
    </i>
    <i r="1">
      <x v="92"/>
    </i>
    <i r="1">
      <x v="95"/>
    </i>
    <i r="1">
      <x v="97"/>
    </i>
    <i r="1">
      <x v="102"/>
    </i>
    <i r="1">
      <x v="103"/>
    </i>
    <i r="1">
      <x v="104"/>
    </i>
    <i r="1">
      <x v="105"/>
    </i>
    <i r="1">
      <x v="106"/>
    </i>
    <i r="1">
      <x v="107"/>
    </i>
    <i r="1">
      <x v="109"/>
    </i>
    <i r="1">
      <x v="114"/>
    </i>
    <i r="1">
      <x v="116"/>
    </i>
    <i r="1">
      <x v="117"/>
    </i>
    <i r="1">
      <x v="118"/>
    </i>
    <i r="1">
      <x v="120"/>
    </i>
    <i r="1">
      <x v="125"/>
    </i>
    <i r="1">
      <x v="126"/>
    </i>
    <i r="1">
      <x v="127"/>
    </i>
    <i r="1">
      <x v="130"/>
    </i>
    <i r="1">
      <x v="131"/>
    </i>
    <i r="1">
      <x v="133"/>
    </i>
    <i r="1">
      <x v="134"/>
    </i>
    <i r="1">
      <x v="135"/>
    </i>
    <i r="1">
      <x v="136"/>
    </i>
    <i r="1">
      <x v="137"/>
    </i>
    <i r="1">
      <x v="138"/>
    </i>
    <i r="1">
      <x v="144"/>
    </i>
    <i r="1">
      <x v="148"/>
    </i>
    <i r="1">
      <x v="152"/>
    </i>
    <i r="1">
      <x v="155"/>
    </i>
    <i r="1">
      <x v="156"/>
    </i>
    <i r="1">
      <x v="158"/>
    </i>
    <i r="1">
      <x v="159"/>
    </i>
    <i r="1">
      <x v="161"/>
    </i>
    <i r="1">
      <x v="162"/>
    </i>
    <i r="1">
      <x v="163"/>
    </i>
    <i r="1">
      <x v="164"/>
    </i>
    <i r="1">
      <x v="165"/>
    </i>
    <i r="1">
      <x v="168"/>
    </i>
    <i r="1">
      <x v="171"/>
    </i>
    <i r="1">
      <x v="172"/>
    </i>
    <i r="1">
      <x v="173"/>
    </i>
    <i r="1">
      <x v="177"/>
    </i>
    <i r="1">
      <x v="178"/>
    </i>
    <i r="1">
      <x v="179"/>
    </i>
    <i r="1">
      <x v="180"/>
    </i>
    <i r="1">
      <x v="181"/>
    </i>
    <i r="1">
      <x v="182"/>
    </i>
    <i r="1">
      <x v="187"/>
    </i>
    <i r="1">
      <x v="188"/>
    </i>
    <i r="1">
      <x v="189"/>
    </i>
    <i r="1">
      <x v="190"/>
    </i>
    <i r="1">
      <x v="192"/>
    </i>
    <i r="1">
      <x v="195"/>
    </i>
    <i r="1">
      <x v="196"/>
    </i>
    <i r="1">
      <x v="200"/>
    </i>
    <i r="1">
      <x v="205"/>
    </i>
    <i r="1">
      <x v="207"/>
    </i>
    <i r="1">
      <x v="230"/>
    </i>
    <i r="1">
      <x v="238"/>
    </i>
    <i r="1">
      <x v="243"/>
    </i>
    <i>
      <x v="4"/>
    </i>
    <i r="1">
      <x v="3"/>
    </i>
    <i r="1">
      <x v="4"/>
    </i>
    <i r="1">
      <x v="6"/>
    </i>
    <i r="1">
      <x v="11"/>
    </i>
    <i r="1">
      <x v="12"/>
    </i>
    <i r="1">
      <x v="13"/>
    </i>
    <i r="1">
      <x v="14"/>
    </i>
    <i r="1">
      <x v="16"/>
    </i>
    <i r="1">
      <x v="17"/>
    </i>
    <i r="1">
      <x v="20"/>
    </i>
    <i r="1">
      <x v="23"/>
    </i>
    <i r="1">
      <x v="24"/>
    </i>
    <i r="1">
      <x v="25"/>
    </i>
    <i r="1">
      <x v="26"/>
    </i>
    <i r="1">
      <x v="28"/>
    </i>
    <i r="1">
      <x v="30"/>
    </i>
    <i r="1">
      <x v="35"/>
    </i>
    <i r="1">
      <x v="36"/>
    </i>
    <i r="1">
      <x v="37"/>
    </i>
    <i r="1">
      <x v="38"/>
    </i>
    <i r="1">
      <x v="40"/>
    </i>
    <i r="1">
      <x v="41"/>
    </i>
    <i r="1">
      <x v="42"/>
    </i>
    <i r="1">
      <x v="45"/>
    </i>
    <i r="1">
      <x v="47"/>
    </i>
    <i r="1">
      <x v="48"/>
    </i>
    <i r="1">
      <x v="51"/>
    </i>
    <i r="1">
      <x v="52"/>
    </i>
    <i r="1">
      <x v="54"/>
    </i>
    <i r="1">
      <x v="55"/>
    </i>
    <i r="1">
      <x v="57"/>
    </i>
    <i r="1">
      <x v="58"/>
    </i>
    <i r="1">
      <x v="60"/>
    </i>
    <i r="1">
      <x v="62"/>
    </i>
    <i r="1">
      <x v="65"/>
    </i>
    <i r="1">
      <x v="66"/>
    </i>
    <i r="1">
      <x v="68"/>
    </i>
    <i r="1">
      <x v="69"/>
    </i>
    <i r="1">
      <x v="73"/>
    </i>
    <i r="1">
      <x v="74"/>
    </i>
    <i r="1">
      <x v="75"/>
    </i>
    <i r="1">
      <x v="76"/>
    </i>
    <i r="1">
      <x v="78"/>
    </i>
    <i r="1">
      <x v="81"/>
    </i>
    <i r="1">
      <x v="86"/>
    </i>
    <i r="1">
      <x v="88"/>
    </i>
    <i r="1">
      <x v="90"/>
    </i>
    <i r="1">
      <x v="92"/>
    </i>
    <i r="1">
      <x v="95"/>
    </i>
    <i r="1">
      <x v="97"/>
    </i>
    <i r="1">
      <x v="102"/>
    </i>
    <i r="1">
      <x v="103"/>
    </i>
    <i r="1">
      <x v="104"/>
    </i>
    <i r="1">
      <x v="105"/>
    </i>
    <i r="1">
      <x v="106"/>
    </i>
    <i r="1">
      <x v="107"/>
    </i>
    <i r="1">
      <x v="109"/>
    </i>
    <i r="1">
      <x v="114"/>
    </i>
    <i r="1">
      <x v="116"/>
    </i>
    <i r="1">
      <x v="117"/>
    </i>
    <i r="1">
      <x v="118"/>
    </i>
    <i r="1">
      <x v="120"/>
    </i>
    <i r="1">
      <x v="125"/>
    </i>
    <i r="1">
      <x v="127"/>
    </i>
    <i r="1">
      <x v="130"/>
    </i>
    <i r="1">
      <x v="131"/>
    </i>
    <i r="1">
      <x v="133"/>
    </i>
    <i r="1">
      <x v="134"/>
    </i>
    <i r="1">
      <x v="135"/>
    </i>
    <i r="1">
      <x v="136"/>
    </i>
    <i r="1">
      <x v="137"/>
    </i>
    <i r="1">
      <x v="138"/>
    </i>
    <i r="1">
      <x v="144"/>
    </i>
    <i r="1">
      <x v="148"/>
    </i>
    <i r="1">
      <x v="152"/>
    </i>
    <i r="1">
      <x v="155"/>
    </i>
    <i r="1">
      <x v="156"/>
    </i>
    <i r="1">
      <x v="158"/>
    </i>
    <i r="1">
      <x v="159"/>
    </i>
    <i r="1">
      <x v="161"/>
    </i>
    <i r="1">
      <x v="162"/>
    </i>
    <i r="1">
      <x v="163"/>
    </i>
    <i r="1">
      <x v="164"/>
    </i>
    <i r="1">
      <x v="165"/>
    </i>
    <i r="1">
      <x v="168"/>
    </i>
    <i r="1">
      <x v="171"/>
    </i>
    <i r="1">
      <x v="172"/>
    </i>
    <i r="1">
      <x v="173"/>
    </i>
    <i r="1">
      <x v="177"/>
    </i>
    <i r="1">
      <x v="178"/>
    </i>
    <i r="1">
      <x v="179"/>
    </i>
    <i r="1">
      <x v="180"/>
    </i>
    <i r="1">
      <x v="181"/>
    </i>
    <i r="1">
      <x v="182"/>
    </i>
    <i r="1">
      <x v="187"/>
    </i>
    <i r="1">
      <x v="188"/>
    </i>
    <i r="1">
      <x v="189"/>
    </i>
    <i r="1">
      <x v="190"/>
    </i>
    <i r="1">
      <x v="192"/>
    </i>
    <i r="1">
      <x v="195"/>
    </i>
    <i r="1">
      <x v="196"/>
    </i>
    <i r="1">
      <x v="200"/>
    </i>
    <i r="1">
      <x v="203"/>
    </i>
    <i r="1">
      <x v="205"/>
    </i>
    <i r="1">
      <x v="207"/>
    </i>
    <i r="1">
      <x v="230"/>
    </i>
    <i r="1">
      <x v="238"/>
    </i>
    <i r="1">
      <x v="243"/>
    </i>
    <i>
      <x v="5"/>
    </i>
    <i r="1">
      <x v="3"/>
    </i>
    <i r="1">
      <x v="4"/>
    </i>
    <i r="1">
      <x v="6"/>
    </i>
    <i r="1">
      <x v="11"/>
    </i>
    <i r="1">
      <x v="12"/>
    </i>
    <i r="1">
      <x v="13"/>
    </i>
    <i r="1">
      <x v="14"/>
    </i>
    <i r="1">
      <x v="16"/>
    </i>
    <i r="1">
      <x v="17"/>
    </i>
    <i r="1">
      <x v="20"/>
    </i>
    <i r="1">
      <x v="23"/>
    </i>
    <i r="1">
      <x v="24"/>
    </i>
    <i r="1">
      <x v="25"/>
    </i>
    <i r="1">
      <x v="26"/>
    </i>
    <i r="1">
      <x v="28"/>
    </i>
    <i r="1">
      <x v="30"/>
    </i>
    <i r="1">
      <x v="35"/>
    </i>
    <i r="1">
      <x v="36"/>
    </i>
    <i r="1">
      <x v="37"/>
    </i>
    <i r="1">
      <x v="38"/>
    </i>
    <i r="1">
      <x v="40"/>
    </i>
    <i r="1">
      <x v="41"/>
    </i>
    <i r="1">
      <x v="44"/>
    </i>
    <i r="1">
      <x v="45"/>
    </i>
    <i r="1">
      <x v="47"/>
    </i>
    <i r="1">
      <x v="48"/>
    </i>
    <i r="1">
      <x v="51"/>
    </i>
    <i r="1">
      <x v="52"/>
    </i>
    <i r="1">
      <x v="54"/>
    </i>
    <i r="1">
      <x v="55"/>
    </i>
    <i r="1">
      <x v="57"/>
    </i>
    <i r="1">
      <x v="58"/>
    </i>
    <i r="1">
      <x v="62"/>
    </i>
    <i r="1">
      <x v="65"/>
    </i>
    <i r="1">
      <x v="68"/>
    </i>
    <i r="1">
      <x v="69"/>
    </i>
    <i r="1">
      <x v="73"/>
    </i>
    <i r="1">
      <x v="75"/>
    </i>
    <i r="1">
      <x v="76"/>
    </i>
    <i r="1">
      <x v="78"/>
    </i>
    <i r="1">
      <x v="81"/>
    </i>
    <i r="1">
      <x v="86"/>
    </i>
    <i r="1">
      <x v="88"/>
    </i>
    <i r="1">
      <x v="90"/>
    </i>
    <i r="1">
      <x v="92"/>
    </i>
    <i r="1">
      <x v="95"/>
    </i>
    <i r="1">
      <x v="97"/>
    </i>
    <i r="1">
      <x v="102"/>
    </i>
    <i r="1">
      <x v="103"/>
    </i>
    <i r="1">
      <x v="104"/>
    </i>
    <i r="1">
      <x v="105"/>
    </i>
    <i r="1">
      <x v="106"/>
    </i>
    <i r="1">
      <x v="107"/>
    </i>
    <i r="1">
      <x v="114"/>
    </i>
    <i r="1">
      <x v="116"/>
    </i>
    <i r="1">
      <x v="117"/>
    </i>
    <i r="1">
      <x v="118"/>
    </i>
    <i r="1">
      <x v="120"/>
    </i>
    <i r="1">
      <x v="125"/>
    </i>
    <i r="1">
      <x v="127"/>
    </i>
    <i r="1">
      <x v="130"/>
    </i>
    <i r="1">
      <x v="131"/>
    </i>
    <i r="1">
      <x v="134"/>
    </i>
    <i r="1">
      <x v="135"/>
    </i>
    <i r="1">
      <x v="136"/>
    </i>
    <i r="1">
      <x v="137"/>
    </i>
    <i r="1">
      <x v="138"/>
    </i>
    <i r="1">
      <x v="144"/>
    </i>
    <i r="1">
      <x v="148"/>
    </i>
    <i r="1">
      <x v="149"/>
    </i>
    <i r="1">
      <x v="152"/>
    </i>
    <i r="1">
      <x v="155"/>
    </i>
    <i r="1">
      <x v="156"/>
    </i>
    <i r="1">
      <x v="158"/>
    </i>
    <i r="1">
      <x v="159"/>
    </i>
    <i r="1">
      <x v="161"/>
    </i>
    <i r="1">
      <x v="162"/>
    </i>
    <i r="1">
      <x v="163"/>
    </i>
    <i r="1">
      <x v="164"/>
    </i>
    <i r="1">
      <x v="165"/>
    </i>
    <i r="1">
      <x v="168"/>
    </i>
    <i r="1">
      <x v="171"/>
    </i>
    <i r="1">
      <x v="172"/>
    </i>
    <i r="1">
      <x v="173"/>
    </i>
    <i r="1">
      <x v="177"/>
    </i>
    <i r="1">
      <x v="178"/>
    </i>
    <i r="1">
      <x v="179"/>
    </i>
    <i r="1">
      <x v="180"/>
    </i>
    <i r="1">
      <x v="181"/>
    </i>
    <i r="1">
      <x v="182"/>
    </i>
    <i r="1">
      <x v="187"/>
    </i>
    <i r="1">
      <x v="188"/>
    </i>
    <i r="1">
      <x v="189"/>
    </i>
    <i r="1">
      <x v="190"/>
    </i>
    <i r="1">
      <x v="192"/>
    </i>
    <i r="1">
      <x v="195"/>
    </i>
    <i r="1">
      <x v="196"/>
    </i>
    <i r="1">
      <x v="200"/>
    </i>
    <i r="1">
      <x v="203"/>
    </i>
    <i r="1">
      <x v="205"/>
    </i>
    <i r="1">
      <x v="207"/>
    </i>
    <i r="1">
      <x v="210"/>
    </i>
    <i r="1">
      <x v="226"/>
    </i>
    <i r="1">
      <x v="230"/>
    </i>
    <i r="1">
      <x v="238"/>
    </i>
    <i r="1">
      <x v="243"/>
    </i>
    <i r="1">
      <x v="244"/>
    </i>
    <i>
      <x v="6"/>
    </i>
    <i r="1">
      <x v="3"/>
    </i>
    <i r="1">
      <x v="4"/>
    </i>
    <i r="1">
      <x v="6"/>
    </i>
    <i r="1">
      <x v="11"/>
    </i>
    <i r="1">
      <x v="12"/>
    </i>
    <i r="1">
      <x v="13"/>
    </i>
    <i r="1">
      <x v="14"/>
    </i>
    <i r="1">
      <x v="16"/>
    </i>
    <i r="1">
      <x v="17"/>
    </i>
    <i r="1">
      <x v="20"/>
    </i>
    <i r="1">
      <x v="24"/>
    </i>
    <i r="1">
      <x v="25"/>
    </i>
    <i r="1">
      <x v="26"/>
    </i>
    <i r="1">
      <x v="28"/>
    </i>
    <i r="1">
      <x v="30"/>
    </i>
    <i r="1">
      <x v="35"/>
    </i>
    <i r="1">
      <x v="36"/>
    </i>
    <i r="1">
      <x v="37"/>
    </i>
    <i r="1">
      <x v="38"/>
    </i>
    <i r="1">
      <x v="40"/>
    </i>
    <i r="1">
      <x v="41"/>
    </i>
    <i r="1">
      <x v="44"/>
    </i>
    <i r="1">
      <x v="45"/>
    </i>
    <i r="1">
      <x v="47"/>
    </i>
    <i r="1">
      <x v="48"/>
    </i>
    <i r="1">
      <x v="51"/>
    </i>
    <i r="1">
      <x v="52"/>
    </i>
    <i r="1">
      <x v="54"/>
    </i>
    <i r="1">
      <x v="55"/>
    </i>
    <i r="1">
      <x v="57"/>
    </i>
    <i r="1">
      <x v="58"/>
    </i>
    <i r="1">
      <x v="62"/>
    </i>
    <i r="1">
      <x v="65"/>
    </i>
    <i r="1">
      <x v="68"/>
    </i>
    <i r="1">
      <x v="69"/>
    </i>
    <i r="1">
      <x v="74"/>
    </i>
    <i r="1">
      <x v="75"/>
    </i>
    <i r="1">
      <x v="76"/>
    </i>
    <i r="1">
      <x v="78"/>
    </i>
    <i r="1">
      <x v="81"/>
    </i>
    <i r="1">
      <x v="86"/>
    </i>
    <i r="1">
      <x v="88"/>
    </i>
    <i r="1">
      <x v="90"/>
    </i>
    <i r="1">
      <x v="92"/>
    </i>
    <i r="1">
      <x v="95"/>
    </i>
    <i r="1">
      <x v="97"/>
    </i>
    <i r="1">
      <x v="102"/>
    </i>
    <i r="1">
      <x v="103"/>
    </i>
    <i r="1">
      <x v="104"/>
    </i>
    <i r="1">
      <x v="105"/>
    </i>
    <i r="1">
      <x v="106"/>
    </i>
    <i r="1">
      <x v="107"/>
    </i>
    <i r="1">
      <x v="114"/>
    </i>
    <i r="1">
      <x v="116"/>
    </i>
    <i r="1">
      <x v="117"/>
    </i>
    <i r="1">
      <x v="118"/>
    </i>
    <i r="1">
      <x v="120"/>
    </i>
    <i r="1">
      <x v="125"/>
    </i>
    <i r="1">
      <x v="127"/>
    </i>
    <i r="1">
      <x v="130"/>
    </i>
    <i r="1">
      <x v="131"/>
    </i>
    <i r="1">
      <x v="134"/>
    </i>
    <i r="1">
      <x v="135"/>
    </i>
    <i r="1">
      <x v="136"/>
    </i>
    <i r="1">
      <x v="137"/>
    </i>
    <i r="1">
      <x v="138"/>
    </i>
    <i r="1">
      <x v="144"/>
    </i>
    <i r="1">
      <x v="148"/>
    </i>
    <i r="1">
      <x v="149"/>
    </i>
    <i r="1">
      <x v="152"/>
    </i>
    <i r="1">
      <x v="155"/>
    </i>
    <i r="1">
      <x v="156"/>
    </i>
    <i r="1">
      <x v="158"/>
    </i>
    <i r="1">
      <x v="159"/>
    </i>
    <i r="1">
      <x v="161"/>
    </i>
    <i r="1">
      <x v="162"/>
    </i>
    <i r="1">
      <x v="163"/>
    </i>
    <i r="1">
      <x v="164"/>
    </i>
    <i r="1">
      <x v="165"/>
    </i>
    <i r="1">
      <x v="168"/>
    </i>
    <i r="1">
      <x v="171"/>
    </i>
    <i r="1">
      <x v="172"/>
    </i>
    <i r="1">
      <x v="173"/>
    </i>
    <i r="1">
      <x v="177"/>
    </i>
    <i r="1">
      <x v="179"/>
    </i>
    <i r="1">
      <x v="180"/>
    </i>
    <i r="1">
      <x v="181"/>
    </i>
    <i r="1">
      <x v="187"/>
    </i>
    <i r="1">
      <x v="188"/>
    </i>
    <i r="1">
      <x v="189"/>
    </i>
    <i r="1">
      <x v="190"/>
    </i>
    <i r="1">
      <x v="192"/>
    </i>
    <i r="1">
      <x v="195"/>
    </i>
    <i r="1">
      <x v="196"/>
    </i>
    <i r="1">
      <x v="200"/>
    </i>
    <i r="1">
      <x v="203"/>
    </i>
    <i r="1">
      <x v="205"/>
    </i>
    <i r="1">
      <x v="207"/>
    </i>
    <i r="1">
      <x v="210"/>
    </i>
    <i r="1">
      <x v="221"/>
    </i>
    <i r="1">
      <x v="226"/>
    </i>
    <i r="1">
      <x v="230"/>
    </i>
    <i r="1">
      <x v="238"/>
    </i>
    <i r="1">
      <x v="243"/>
    </i>
    <i r="1">
      <x v="244"/>
    </i>
    <i>
      <x v="7"/>
    </i>
    <i r="1">
      <x v="3"/>
    </i>
    <i r="1">
      <x v="4"/>
    </i>
    <i r="1">
      <x v="6"/>
    </i>
    <i r="1">
      <x v="11"/>
    </i>
    <i r="1">
      <x v="12"/>
    </i>
    <i r="1">
      <x v="13"/>
    </i>
    <i r="1">
      <x v="14"/>
    </i>
    <i r="1">
      <x v="16"/>
    </i>
    <i r="1">
      <x v="17"/>
    </i>
    <i r="1">
      <x v="19"/>
    </i>
    <i r="1">
      <x v="20"/>
    </i>
    <i r="1">
      <x v="22"/>
    </i>
    <i r="1">
      <x v="23"/>
    </i>
    <i r="1">
      <x v="24"/>
    </i>
    <i r="1">
      <x v="25"/>
    </i>
    <i r="1">
      <x v="26"/>
    </i>
    <i r="1">
      <x v="28"/>
    </i>
    <i r="1">
      <x v="30"/>
    </i>
    <i r="1">
      <x v="35"/>
    </i>
    <i r="1">
      <x v="36"/>
    </i>
    <i r="1">
      <x v="37"/>
    </i>
    <i r="1">
      <x v="38"/>
    </i>
    <i r="1">
      <x v="40"/>
    </i>
    <i r="1">
      <x v="41"/>
    </i>
    <i r="1">
      <x v="44"/>
    </i>
    <i r="1">
      <x v="45"/>
    </i>
    <i r="1">
      <x v="47"/>
    </i>
    <i r="1">
      <x v="48"/>
    </i>
    <i r="1">
      <x v="51"/>
    </i>
    <i r="1">
      <x v="52"/>
    </i>
    <i r="1">
      <x v="54"/>
    </i>
    <i r="1">
      <x v="55"/>
    </i>
    <i r="1">
      <x v="57"/>
    </i>
    <i r="1">
      <x v="58"/>
    </i>
    <i r="1">
      <x v="62"/>
    </i>
    <i r="1">
      <x v="65"/>
    </i>
    <i r="1">
      <x v="68"/>
    </i>
    <i r="1">
      <x v="69"/>
    </i>
    <i r="1">
      <x v="74"/>
    </i>
    <i r="1">
      <x v="75"/>
    </i>
    <i r="1">
      <x v="76"/>
    </i>
    <i r="1">
      <x v="78"/>
    </i>
    <i r="1">
      <x v="81"/>
    </i>
    <i r="1">
      <x v="86"/>
    </i>
    <i r="1">
      <x v="88"/>
    </i>
    <i r="1">
      <x v="90"/>
    </i>
    <i r="1">
      <x v="92"/>
    </i>
    <i r="1">
      <x v="95"/>
    </i>
    <i r="1">
      <x v="97"/>
    </i>
    <i r="1">
      <x v="102"/>
    </i>
    <i r="1">
      <x v="103"/>
    </i>
    <i r="1">
      <x v="104"/>
    </i>
    <i r="1">
      <x v="105"/>
    </i>
    <i r="1">
      <x v="106"/>
    </i>
    <i r="1">
      <x v="107"/>
    </i>
    <i r="1">
      <x v="114"/>
    </i>
    <i r="1">
      <x v="116"/>
    </i>
    <i r="1">
      <x v="117"/>
    </i>
    <i r="1">
      <x v="118"/>
    </i>
    <i r="1">
      <x v="120"/>
    </i>
    <i r="1">
      <x v="125"/>
    </i>
    <i r="1">
      <x v="127"/>
    </i>
    <i r="1">
      <x v="130"/>
    </i>
    <i r="1">
      <x v="131"/>
    </i>
    <i r="1">
      <x v="134"/>
    </i>
    <i r="1">
      <x v="135"/>
    </i>
    <i r="1">
      <x v="136"/>
    </i>
    <i r="1">
      <x v="137"/>
    </i>
    <i r="1">
      <x v="138"/>
    </i>
    <i r="1">
      <x v="144"/>
    </i>
    <i r="1">
      <x v="148"/>
    </i>
    <i r="1">
      <x v="149"/>
    </i>
    <i r="1">
      <x v="152"/>
    </i>
    <i r="1">
      <x v="155"/>
    </i>
    <i r="1">
      <x v="156"/>
    </i>
    <i r="1">
      <x v="158"/>
    </i>
    <i r="1">
      <x v="161"/>
    </i>
    <i r="1">
      <x v="162"/>
    </i>
    <i r="1">
      <x v="163"/>
    </i>
    <i r="1">
      <x v="164"/>
    </i>
    <i r="1">
      <x v="165"/>
    </i>
    <i r="1">
      <x v="168"/>
    </i>
    <i r="1">
      <x v="171"/>
    </i>
    <i r="1">
      <x v="172"/>
    </i>
    <i r="1">
      <x v="173"/>
    </i>
    <i r="1">
      <x v="177"/>
    </i>
    <i r="1">
      <x v="179"/>
    </i>
    <i r="1">
      <x v="180"/>
    </i>
    <i r="1">
      <x v="181"/>
    </i>
    <i r="1">
      <x v="187"/>
    </i>
    <i r="1">
      <x v="188"/>
    </i>
    <i r="1">
      <x v="189"/>
    </i>
    <i r="1">
      <x v="190"/>
    </i>
    <i r="1">
      <x v="192"/>
    </i>
    <i r="1">
      <x v="194"/>
    </i>
    <i r="1">
      <x v="196"/>
    </i>
    <i r="1">
      <x v="200"/>
    </i>
    <i r="1">
      <x v="203"/>
    </i>
    <i r="1">
      <x v="204"/>
    </i>
    <i r="1">
      <x v="205"/>
    </i>
    <i r="1">
      <x v="207"/>
    </i>
    <i r="1">
      <x v="210"/>
    </i>
    <i r="1">
      <x v="220"/>
    </i>
    <i r="1">
      <x v="221"/>
    </i>
    <i r="1">
      <x v="226"/>
    </i>
    <i r="1">
      <x v="230"/>
    </i>
    <i r="1">
      <x v="238"/>
    </i>
    <i r="1">
      <x v="243"/>
    </i>
    <i r="1">
      <x v="244"/>
    </i>
    <i>
      <x v="8"/>
    </i>
    <i r="1">
      <x v="3"/>
    </i>
    <i r="1">
      <x v="4"/>
    </i>
    <i r="1">
      <x v="6"/>
    </i>
    <i r="1">
      <x v="11"/>
    </i>
    <i r="1">
      <x v="12"/>
    </i>
    <i r="1">
      <x v="13"/>
    </i>
    <i r="1">
      <x v="14"/>
    </i>
    <i r="1">
      <x v="16"/>
    </i>
    <i r="1">
      <x v="17"/>
    </i>
    <i r="1">
      <x v="19"/>
    </i>
    <i r="1">
      <x v="20"/>
    </i>
    <i r="1">
      <x v="22"/>
    </i>
    <i r="1">
      <x v="24"/>
    </i>
    <i r="1">
      <x v="26"/>
    </i>
    <i r="1">
      <x v="28"/>
    </i>
    <i r="1">
      <x v="30"/>
    </i>
    <i r="1">
      <x v="35"/>
    </i>
    <i r="1">
      <x v="36"/>
    </i>
    <i r="1">
      <x v="37"/>
    </i>
    <i r="1">
      <x v="38"/>
    </i>
    <i r="1">
      <x v="40"/>
    </i>
    <i r="1">
      <x v="41"/>
    </i>
    <i r="1">
      <x v="45"/>
    </i>
    <i r="1">
      <x v="47"/>
    </i>
    <i r="1">
      <x v="48"/>
    </i>
    <i r="1">
      <x v="51"/>
    </i>
    <i r="1">
      <x v="52"/>
    </i>
    <i r="1">
      <x v="54"/>
    </i>
    <i r="1">
      <x v="55"/>
    </i>
    <i r="1">
      <x v="57"/>
    </i>
    <i r="1">
      <x v="58"/>
    </i>
    <i r="1">
      <x v="62"/>
    </i>
    <i r="1">
      <x v="65"/>
    </i>
    <i r="1">
      <x v="68"/>
    </i>
    <i r="1">
      <x v="69"/>
    </i>
    <i r="1">
      <x v="74"/>
    </i>
    <i r="1">
      <x v="75"/>
    </i>
    <i r="1">
      <x v="76"/>
    </i>
    <i r="1">
      <x v="78"/>
    </i>
    <i r="1">
      <x v="81"/>
    </i>
    <i r="1">
      <x v="86"/>
    </i>
    <i r="1">
      <x v="88"/>
    </i>
    <i r="1">
      <x v="90"/>
    </i>
    <i r="1">
      <x v="92"/>
    </i>
    <i r="1">
      <x v="95"/>
    </i>
    <i r="1">
      <x v="97"/>
    </i>
    <i r="1">
      <x v="102"/>
    </i>
    <i r="1">
      <x v="103"/>
    </i>
    <i r="1">
      <x v="104"/>
    </i>
    <i r="1">
      <x v="105"/>
    </i>
    <i r="1">
      <x v="106"/>
    </i>
    <i r="1">
      <x v="107"/>
    </i>
    <i r="1">
      <x v="114"/>
    </i>
    <i r="1">
      <x v="116"/>
    </i>
    <i r="1">
      <x v="117"/>
    </i>
    <i r="1">
      <x v="118"/>
    </i>
    <i r="1">
      <x v="120"/>
    </i>
    <i r="1">
      <x v="125"/>
    </i>
    <i r="1">
      <x v="130"/>
    </i>
    <i r="1">
      <x v="131"/>
    </i>
    <i r="1">
      <x v="134"/>
    </i>
    <i r="1">
      <x v="135"/>
    </i>
    <i r="1">
      <x v="136"/>
    </i>
    <i r="1">
      <x v="137"/>
    </i>
    <i r="1">
      <x v="138"/>
    </i>
    <i r="1">
      <x v="144"/>
    </i>
    <i r="1">
      <x v="148"/>
    </i>
    <i r="1">
      <x v="152"/>
    </i>
    <i r="1">
      <x v="155"/>
    </i>
    <i r="1">
      <x v="156"/>
    </i>
    <i r="1">
      <x v="158"/>
    </i>
    <i r="1">
      <x v="159"/>
    </i>
    <i r="1">
      <x v="161"/>
    </i>
    <i r="1">
      <x v="162"/>
    </i>
    <i r="1">
      <x v="163"/>
    </i>
    <i r="1">
      <x v="164"/>
    </i>
    <i r="1">
      <x v="165"/>
    </i>
    <i r="1">
      <x v="168"/>
    </i>
    <i r="1">
      <x v="171"/>
    </i>
    <i r="1">
      <x v="172"/>
    </i>
    <i r="1">
      <x v="177"/>
    </i>
    <i r="1">
      <x v="179"/>
    </i>
    <i r="1">
      <x v="180"/>
    </i>
    <i r="1">
      <x v="181"/>
    </i>
    <i r="1">
      <x v="187"/>
    </i>
    <i r="1">
      <x v="188"/>
    </i>
    <i r="1">
      <x v="189"/>
    </i>
    <i r="1">
      <x v="190"/>
    </i>
    <i r="1">
      <x v="192"/>
    </i>
    <i r="1">
      <x v="196"/>
    </i>
    <i r="1">
      <x v="200"/>
    </i>
    <i r="1">
      <x v="203"/>
    </i>
    <i r="1">
      <x v="204"/>
    </i>
    <i r="1">
      <x v="205"/>
    </i>
    <i r="1">
      <x v="207"/>
    </i>
    <i r="1">
      <x v="220"/>
    </i>
    <i r="1">
      <x v="221"/>
    </i>
    <i r="1">
      <x v="230"/>
    </i>
    <i r="1">
      <x v="231"/>
    </i>
    <i r="1">
      <x v="235"/>
    </i>
    <i r="1">
      <x v="238"/>
    </i>
    <i r="1">
      <x v="240"/>
    </i>
    <i r="1">
      <x v="243"/>
    </i>
    <i r="1">
      <x v="244"/>
    </i>
    <i r="1">
      <x v="247"/>
    </i>
    <i r="1">
      <x v="248"/>
    </i>
    <i r="1">
      <x v="250"/>
    </i>
    <i>
      <x v="9"/>
    </i>
    <i r="1">
      <x v="3"/>
    </i>
    <i r="1">
      <x v="4"/>
    </i>
    <i r="1">
      <x v="6"/>
    </i>
    <i r="1">
      <x v="11"/>
    </i>
    <i r="1">
      <x v="12"/>
    </i>
    <i r="1">
      <x v="13"/>
    </i>
    <i r="1">
      <x v="14"/>
    </i>
    <i r="1">
      <x v="16"/>
    </i>
    <i r="1">
      <x v="17"/>
    </i>
    <i r="1">
      <x v="20"/>
    </i>
    <i r="1">
      <x v="24"/>
    </i>
    <i r="1">
      <x v="26"/>
    </i>
    <i r="1">
      <x v="30"/>
    </i>
    <i r="1">
      <x v="35"/>
    </i>
    <i r="1">
      <x v="36"/>
    </i>
    <i r="1">
      <x v="37"/>
    </i>
    <i r="1">
      <x v="38"/>
    </i>
    <i r="1">
      <x v="40"/>
    </i>
    <i r="1">
      <x v="41"/>
    </i>
    <i r="1">
      <x v="45"/>
    </i>
    <i r="1">
      <x v="46"/>
    </i>
    <i r="1">
      <x v="47"/>
    </i>
    <i r="1">
      <x v="48"/>
    </i>
    <i r="1">
      <x v="51"/>
    </i>
    <i r="1">
      <x v="52"/>
    </i>
    <i r="1">
      <x v="54"/>
    </i>
    <i r="1">
      <x v="55"/>
    </i>
    <i r="1">
      <x v="57"/>
    </i>
    <i r="1">
      <x v="58"/>
    </i>
    <i r="1">
      <x v="60"/>
    </i>
    <i r="1">
      <x v="62"/>
    </i>
    <i r="1">
      <x v="65"/>
    </i>
    <i r="1">
      <x v="66"/>
    </i>
    <i r="1">
      <x v="68"/>
    </i>
    <i r="1">
      <x v="73"/>
    </i>
    <i r="1">
      <x v="74"/>
    </i>
    <i r="1">
      <x v="76"/>
    </i>
    <i r="1">
      <x v="78"/>
    </i>
    <i r="1">
      <x v="81"/>
    </i>
    <i r="1">
      <x v="86"/>
    </i>
    <i r="1">
      <x v="88"/>
    </i>
    <i r="1">
      <x v="90"/>
    </i>
    <i r="1">
      <x v="92"/>
    </i>
    <i r="1">
      <x v="95"/>
    </i>
    <i r="1">
      <x v="97"/>
    </i>
    <i r="1">
      <x v="102"/>
    </i>
    <i r="1">
      <x v="103"/>
    </i>
    <i r="1">
      <x v="104"/>
    </i>
    <i r="1">
      <x v="105"/>
    </i>
    <i r="1">
      <x v="107"/>
    </i>
    <i r="1">
      <x v="110"/>
    </i>
    <i r="1">
      <x v="114"/>
    </i>
    <i r="1">
      <x v="116"/>
    </i>
    <i r="1">
      <x v="117"/>
    </i>
    <i r="1">
      <x v="118"/>
    </i>
    <i r="1">
      <x v="120"/>
    </i>
    <i r="1">
      <x v="125"/>
    </i>
    <i r="1">
      <x v="127"/>
    </i>
    <i r="1">
      <x v="130"/>
    </i>
    <i r="1">
      <x v="131"/>
    </i>
    <i r="1">
      <x v="134"/>
    </i>
    <i r="1">
      <x v="135"/>
    </i>
    <i r="1">
      <x v="136"/>
    </i>
    <i r="1">
      <x v="137"/>
    </i>
    <i r="1">
      <x v="138"/>
    </i>
    <i r="1">
      <x v="144"/>
    </i>
    <i r="1">
      <x v="148"/>
    </i>
    <i r="1">
      <x v="149"/>
    </i>
    <i r="1">
      <x v="152"/>
    </i>
    <i r="1">
      <x v="156"/>
    </i>
    <i r="1">
      <x v="158"/>
    </i>
    <i r="1">
      <x v="161"/>
    </i>
    <i r="1">
      <x v="162"/>
    </i>
    <i r="1">
      <x v="163"/>
    </i>
    <i r="1">
      <x v="164"/>
    </i>
    <i r="1">
      <x v="165"/>
    </i>
    <i r="1">
      <x v="168"/>
    </i>
    <i r="1">
      <x v="169"/>
    </i>
    <i r="1">
      <x v="171"/>
    </i>
    <i r="1">
      <x v="172"/>
    </i>
    <i r="1">
      <x v="173"/>
    </i>
    <i r="1">
      <x v="177"/>
    </i>
    <i r="1">
      <x v="178"/>
    </i>
    <i r="1">
      <x v="179"/>
    </i>
    <i r="1">
      <x v="181"/>
    </i>
    <i r="1">
      <x v="182"/>
    </i>
    <i r="1">
      <x v="183"/>
    </i>
    <i r="1">
      <x v="187"/>
    </i>
    <i r="1">
      <x v="189"/>
    </i>
    <i r="1">
      <x v="190"/>
    </i>
    <i r="1">
      <x v="192"/>
    </i>
    <i r="1">
      <x v="195"/>
    </i>
    <i r="1">
      <x v="196"/>
    </i>
    <i r="1">
      <x v="200"/>
    </i>
    <i r="1">
      <x v="203"/>
    </i>
    <i r="1">
      <x v="205"/>
    </i>
    <i r="1">
      <x v="211"/>
    </i>
    <i r="1">
      <x v="212"/>
    </i>
    <i r="1">
      <x v="230"/>
    </i>
    <i r="1">
      <x v="238"/>
    </i>
    <i r="1">
      <x v="243"/>
    </i>
    <i>
      <x v="10"/>
    </i>
    <i r="1">
      <x v="3"/>
    </i>
    <i r="1">
      <x v="4"/>
    </i>
    <i r="1">
      <x v="6"/>
    </i>
    <i r="1">
      <x v="11"/>
    </i>
    <i r="1">
      <x v="12"/>
    </i>
    <i r="1">
      <x v="13"/>
    </i>
    <i r="1">
      <x v="14"/>
    </i>
    <i r="1">
      <x v="16"/>
    </i>
    <i r="1">
      <x v="17"/>
    </i>
    <i r="1">
      <x v="20"/>
    </i>
    <i r="1">
      <x v="22"/>
    </i>
    <i r="1">
      <x v="23"/>
    </i>
    <i r="1">
      <x v="24"/>
    </i>
    <i r="1">
      <x v="25"/>
    </i>
    <i r="1">
      <x v="26"/>
    </i>
    <i r="1">
      <x v="28"/>
    </i>
    <i r="1">
      <x v="30"/>
    </i>
    <i r="1">
      <x v="35"/>
    </i>
    <i r="1">
      <x v="36"/>
    </i>
    <i r="1">
      <x v="37"/>
    </i>
    <i r="1">
      <x v="38"/>
    </i>
    <i r="1">
      <x v="40"/>
    </i>
    <i r="1">
      <x v="41"/>
    </i>
    <i r="1">
      <x v="45"/>
    </i>
    <i r="1">
      <x v="47"/>
    </i>
    <i r="1">
      <x v="48"/>
    </i>
    <i r="1">
      <x v="51"/>
    </i>
    <i r="1">
      <x v="52"/>
    </i>
    <i r="1">
      <x v="54"/>
    </i>
    <i r="1">
      <x v="55"/>
    </i>
    <i r="1">
      <x v="57"/>
    </i>
    <i r="1">
      <x v="58"/>
    </i>
    <i r="1">
      <x v="62"/>
    </i>
    <i r="1">
      <x v="65"/>
    </i>
    <i r="1">
      <x v="67"/>
    </i>
    <i r="1">
      <x v="68"/>
    </i>
    <i r="1">
      <x v="69"/>
    </i>
    <i r="1">
      <x v="74"/>
    </i>
    <i r="1">
      <x v="75"/>
    </i>
    <i r="1">
      <x v="76"/>
    </i>
    <i r="1">
      <x v="78"/>
    </i>
    <i r="1">
      <x v="81"/>
    </i>
    <i r="1">
      <x v="83"/>
    </i>
    <i r="1">
      <x v="86"/>
    </i>
    <i r="1">
      <x v="88"/>
    </i>
    <i r="1">
      <x v="90"/>
    </i>
    <i r="1">
      <x v="92"/>
    </i>
    <i r="1">
      <x v="95"/>
    </i>
    <i r="1">
      <x v="97"/>
    </i>
    <i r="1">
      <x v="102"/>
    </i>
    <i r="1">
      <x v="103"/>
    </i>
    <i r="1">
      <x v="104"/>
    </i>
    <i r="1">
      <x v="105"/>
    </i>
    <i r="1">
      <x v="106"/>
    </i>
    <i r="1">
      <x v="107"/>
    </i>
    <i r="1">
      <x v="114"/>
    </i>
    <i r="1">
      <x v="116"/>
    </i>
    <i r="1">
      <x v="117"/>
    </i>
    <i r="1">
      <x v="118"/>
    </i>
    <i r="1">
      <x v="120"/>
    </i>
    <i r="1">
      <x v="121"/>
    </i>
    <i r="1">
      <x v="125"/>
    </i>
    <i r="1">
      <x v="127"/>
    </i>
    <i r="1">
      <x v="130"/>
    </i>
    <i r="1">
      <x v="131"/>
    </i>
    <i r="1">
      <x v="133"/>
    </i>
    <i r="1">
      <x v="134"/>
    </i>
    <i r="1">
      <x v="135"/>
    </i>
    <i r="1">
      <x v="136"/>
    </i>
    <i r="1">
      <x v="137"/>
    </i>
    <i r="1">
      <x v="138"/>
    </i>
    <i r="1">
      <x v="144"/>
    </i>
    <i r="1">
      <x v="147"/>
    </i>
    <i r="1">
      <x v="148"/>
    </i>
    <i r="1">
      <x v="152"/>
    </i>
    <i r="1">
      <x v="155"/>
    </i>
    <i r="1">
      <x v="156"/>
    </i>
    <i r="1">
      <x v="158"/>
    </i>
    <i r="1">
      <x v="159"/>
    </i>
    <i r="1">
      <x v="161"/>
    </i>
    <i r="1">
      <x v="162"/>
    </i>
    <i r="1">
      <x v="163"/>
    </i>
    <i r="1">
      <x v="164"/>
    </i>
    <i r="1">
      <x v="165"/>
    </i>
    <i r="1">
      <x v="168"/>
    </i>
    <i r="1">
      <x v="171"/>
    </i>
    <i r="1">
      <x v="172"/>
    </i>
    <i r="1">
      <x v="177"/>
    </i>
    <i r="1">
      <x v="179"/>
    </i>
    <i r="1">
      <x v="180"/>
    </i>
    <i r="1">
      <x v="181"/>
    </i>
    <i r="1">
      <x v="187"/>
    </i>
    <i r="1">
      <x v="188"/>
    </i>
    <i r="1">
      <x v="189"/>
    </i>
    <i r="1">
      <x v="190"/>
    </i>
    <i r="1">
      <x v="192"/>
    </i>
    <i r="1">
      <x v="196"/>
    </i>
    <i r="1">
      <x v="197"/>
    </i>
    <i r="1">
      <x v="200"/>
    </i>
    <i r="1">
      <x v="203"/>
    </i>
    <i r="1">
      <x v="204"/>
    </i>
    <i r="1">
      <x v="205"/>
    </i>
    <i r="1">
      <x v="206"/>
    </i>
    <i r="1">
      <x v="207"/>
    </i>
    <i r="1">
      <x v="220"/>
    </i>
    <i r="1">
      <x v="221"/>
    </i>
    <i r="1">
      <x v="223"/>
    </i>
    <i r="1">
      <x v="230"/>
    </i>
    <i r="1">
      <x v="231"/>
    </i>
    <i r="1">
      <x v="235"/>
    </i>
    <i r="1">
      <x v="238"/>
    </i>
    <i r="1">
      <x v="243"/>
    </i>
    <i r="1">
      <x v="244"/>
    </i>
    <i r="1">
      <x v="247"/>
    </i>
    <i r="1">
      <x v="248"/>
    </i>
    <i r="1">
      <x v="250"/>
    </i>
    <i>
      <x v="11"/>
    </i>
    <i r="1">
      <x v="3"/>
    </i>
    <i r="1">
      <x v="4"/>
    </i>
    <i r="1">
      <x v="6"/>
    </i>
    <i r="1">
      <x v="11"/>
    </i>
    <i r="1">
      <x v="12"/>
    </i>
    <i r="1">
      <x v="13"/>
    </i>
    <i r="1">
      <x v="14"/>
    </i>
    <i r="1">
      <x v="16"/>
    </i>
    <i r="1">
      <x v="17"/>
    </i>
    <i r="1">
      <x v="20"/>
    </i>
    <i r="1">
      <x v="22"/>
    </i>
    <i r="1">
      <x v="23"/>
    </i>
    <i r="1">
      <x v="24"/>
    </i>
    <i r="1">
      <x v="26"/>
    </i>
    <i r="1">
      <x v="28"/>
    </i>
    <i r="1">
      <x v="30"/>
    </i>
    <i r="1">
      <x v="35"/>
    </i>
    <i r="1">
      <x v="36"/>
    </i>
    <i r="1">
      <x v="38"/>
    </i>
    <i r="1">
      <x v="40"/>
    </i>
    <i r="1">
      <x v="45"/>
    </i>
    <i r="1">
      <x v="47"/>
    </i>
    <i r="1">
      <x v="48"/>
    </i>
    <i r="1">
      <x v="51"/>
    </i>
    <i r="1">
      <x v="52"/>
    </i>
    <i r="1">
      <x v="54"/>
    </i>
    <i r="1">
      <x v="55"/>
    </i>
    <i r="1">
      <x v="57"/>
    </i>
    <i r="1">
      <x v="58"/>
    </i>
    <i r="1">
      <x v="62"/>
    </i>
    <i r="1">
      <x v="65"/>
    </i>
    <i r="1">
      <x v="68"/>
    </i>
    <i r="1">
      <x v="69"/>
    </i>
    <i r="1">
      <x v="74"/>
    </i>
    <i r="1">
      <x v="75"/>
    </i>
    <i r="1">
      <x v="76"/>
    </i>
    <i r="1">
      <x v="78"/>
    </i>
    <i r="1">
      <x v="81"/>
    </i>
    <i r="1">
      <x v="83"/>
    </i>
    <i r="1">
      <x v="86"/>
    </i>
    <i r="1">
      <x v="88"/>
    </i>
    <i r="1">
      <x v="90"/>
    </i>
    <i r="1">
      <x v="92"/>
    </i>
    <i r="1">
      <x v="95"/>
    </i>
    <i r="1">
      <x v="97"/>
    </i>
    <i r="1">
      <x v="102"/>
    </i>
    <i r="1">
      <x v="103"/>
    </i>
    <i r="1">
      <x v="104"/>
    </i>
    <i r="1">
      <x v="105"/>
    </i>
    <i r="1">
      <x v="106"/>
    </i>
    <i r="1">
      <x v="107"/>
    </i>
    <i r="1">
      <x v="114"/>
    </i>
    <i r="1">
      <x v="116"/>
    </i>
    <i r="1">
      <x v="117"/>
    </i>
    <i r="1">
      <x v="118"/>
    </i>
    <i r="1">
      <x v="120"/>
    </i>
    <i r="1">
      <x v="121"/>
    </i>
    <i r="1">
      <x v="125"/>
    </i>
    <i r="1">
      <x v="127"/>
    </i>
    <i r="1">
      <x v="130"/>
    </i>
    <i r="1">
      <x v="131"/>
    </i>
    <i r="1">
      <x v="133"/>
    </i>
    <i r="1">
      <x v="134"/>
    </i>
    <i r="1">
      <x v="135"/>
    </i>
    <i r="1">
      <x v="136"/>
    </i>
    <i r="1">
      <x v="137"/>
    </i>
    <i r="1">
      <x v="138"/>
    </i>
    <i r="1">
      <x v="144"/>
    </i>
    <i r="1">
      <x v="148"/>
    </i>
    <i r="1">
      <x v="152"/>
    </i>
    <i r="1">
      <x v="155"/>
    </i>
    <i r="1">
      <x v="156"/>
    </i>
    <i r="1">
      <x v="158"/>
    </i>
    <i r="1">
      <x v="159"/>
    </i>
    <i r="1">
      <x v="161"/>
    </i>
    <i r="1">
      <x v="162"/>
    </i>
    <i r="1">
      <x v="163"/>
    </i>
    <i r="1">
      <x v="164"/>
    </i>
    <i r="1">
      <x v="165"/>
    </i>
    <i r="1">
      <x v="168"/>
    </i>
    <i r="1">
      <x v="171"/>
    </i>
    <i r="1">
      <x v="172"/>
    </i>
    <i r="1">
      <x v="177"/>
    </i>
    <i r="1">
      <x v="179"/>
    </i>
    <i r="1">
      <x v="180"/>
    </i>
    <i r="1">
      <x v="181"/>
    </i>
    <i r="1">
      <x v="188"/>
    </i>
    <i r="1">
      <x v="189"/>
    </i>
    <i r="1">
      <x v="190"/>
    </i>
    <i r="1">
      <x v="192"/>
    </i>
    <i r="1">
      <x v="196"/>
    </i>
    <i r="1">
      <x v="197"/>
    </i>
    <i r="1">
      <x v="200"/>
    </i>
    <i r="1">
      <x v="203"/>
    </i>
    <i r="1">
      <x v="204"/>
    </i>
    <i r="1">
      <x v="205"/>
    </i>
    <i r="1">
      <x v="207"/>
    </i>
    <i r="1">
      <x v="220"/>
    </i>
    <i r="1">
      <x v="221"/>
    </i>
    <i r="1">
      <x v="223"/>
    </i>
    <i r="1">
      <x v="224"/>
    </i>
    <i r="1">
      <x v="228"/>
    </i>
    <i r="1">
      <x v="230"/>
    </i>
    <i r="1">
      <x v="231"/>
    </i>
    <i r="1">
      <x v="235"/>
    </i>
    <i r="1">
      <x v="238"/>
    </i>
    <i r="1">
      <x v="243"/>
    </i>
    <i r="1">
      <x v="244"/>
    </i>
    <i r="1">
      <x v="247"/>
    </i>
    <i r="1">
      <x v="248"/>
    </i>
    <i r="1">
      <x v="250"/>
    </i>
  </rowItems>
  <colFields count="1">
    <field x="-2"/>
  </colFields>
  <colItems count="2">
    <i>
      <x/>
    </i>
    <i i="1">
      <x v="1"/>
    </i>
  </colItems>
  <pageFields count="1">
    <pageField fld="0" hier="-1"/>
  </pageFields>
  <dataFields count="2">
    <dataField name="Sum of CONSULTATION CASH (COL33)" fld="9" baseField="0" baseItem="0"/>
    <dataField name="Sum of CONSULATION-CREDIT(34)" fld="10" baseField="0" baseItem="0"/>
  </dataFields>
  <formats count="1">
    <format dxfId="5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2DA5FA01-0416-4EE0-9486-AD605FCA01AF}"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D5:F1311" firstHeaderRow="0" firstDataRow="1" firstDataCol="1" rowPageCount="1" colPageCount="1"/>
  <pivotFields count="28">
    <pivotField axis="axisPage" multipleItemSelectionAllowed="1" showAll="0">
      <items count="5">
        <item h="1" x="0"/>
        <item h="1" x="1"/>
        <item x="2"/>
        <item h="1" x="3"/>
        <item t="default"/>
      </items>
    </pivotField>
    <pivotField axis="axisRow" showAll="0">
      <items count="13">
        <item x="1"/>
        <item x="2"/>
        <item x="3"/>
        <item x="4"/>
        <item x="5"/>
        <item x="6"/>
        <item x="7"/>
        <item x="8"/>
        <item x="9"/>
        <item x="0"/>
        <item x="10"/>
        <item x="11"/>
        <item t="default"/>
      </items>
    </pivotField>
    <pivotField showAll="0"/>
    <pivotField axis="axisRow" showAll="0">
      <items count="258">
        <item x="178"/>
        <item x="206"/>
        <item x="156"/>
        <item x="95"/>
        <item x="47"/>
        <item x="234"/>
        <item x="94"/>
        <item x="59"/>
        <item x="186"/>
        <item x="225"/>
        <item x="247"/>
        <item x="35"/>
        <item x="0"/>
        <item x="31"/>
        <item x="57"/>
        <item x="237"/>
        <item x="33"/>
        <item x="68"/>
        <item x="170"/>
        <item x="236"/>
        <item x="24"/>
        <item x="194"/>
        <item x="148"/>
        <item x="20"/>
        <item x="112"/>
        <item x="173"/>
        <item x="10"/>
        <item x="168"/>
        <item x="12"/>
        <item x="185"/>
        <item x="13"/>
        <item x="191"/>
        <item x="48"/>
        <item x="180"/>
        <item x="240"/>
        <item x="74"/>
        <item x="117"/>
        <item x="123"/>
        <item x="14"/>
        <item x="7"/>
        <item x="78"/>
        <item x="15"/>
        <item x="174"/>
        <item x="220"/>
        <item x="212"/>
        <item x="61"/>
        <item x="58"/>
        <item x="4"/>
        <item x="118"/>
        <item x="39"/>
        <item x="187"/>
        <item x="119"/>
        <item x="26"/>
        <item x="149"/>
        <item x="71"/>
        <item x="105"/>
        <item x="110"/>
        <item x="41"/>
        <item x="6"/>
        <item x="96"/>
        <item x="86"/>
        <item x="82"/>
        <item x="79"/>
        <item x="219"/>
        <item x="152"/>
        <item x="1"/>
        <item x="103"/>
        <item x="249"/>
        <item x="55"/>
        <item x="150"/>
        <item x="193"/>
        <item x="81"/>
        <item x="231"/>
        <item x="136"/>
        <item x="60"/>
        <item x="169"/>
        <item x="44"/>
        <item x="199"/>
        <item x="83"/>
        <item x="66"/>
        <item x="56"/>
        <item x="22"/>
        <item x="217"/>
        <item x="163"/>
        <item x="70"/>
        <item x="184"/>
        <item x="76"/>
        <item x="89"/>
        <item x="52"/>
        <item x="51"/>
        <item x="69"/>
        <item x="192"/>
        <item x="25"/>
        <item x="46"/>
        <item x="214"/>
        <item x="38"/>
        <item x="88"/>
        <item x="91"/>
        <item x="245"/>
        <item x="205"/>
        <item x="72"/>
        <item x="100"/>
        <item x="29"/>
        <item x="126"/>
        <item x="104"/>
        <item x="54"/>
        <item x="147"/>
        <item x="97"/>
        <item x="181"/>
        <item x="189"/>
        <item x="5"/>
        <item x="92"/>
        <item x="196"/>
        <item x="202"/>
        <item x="28"/>
        <item x="201"/>
        <item x="101"/>
        <item x="128"/>
        <item x="23"/>
        <item x="93"/>
        <item x="3"/>
        <item x="144"/>
        <item x="145"/>
        <item x="243"/>
        <item x="213"/>
        <item x="114"/>
        <item x="179"/>
        <item x="124"/>
        <item x="208"/>
        <item x="102"/>
        <item x="111"/>
        <item x="125"/>
        <item x="171"/>
        <item x="8"/>
        <item x="27"/>
        <item x="63"/>
        <item x="115"/>
        <item x="84"/>
        <item x="53"/>
        <item x="203"/>
        <item x="37"/>
        <item x="241"/>
        <item x="172"/>
        <item x="108"/>
        <item x="98"/>
        <item x="235"/>
        <item x="21"/>
        <item x="204"/>
        <item x="113"/>
        <item x="19"/>
        <item x="190"/>
        <item x="73"/>
        <item x="49"/>
        <item x="209"/>
        <item x="109"/>
        <item x="164"/>
        <item x="45"/>
        <item x="17"/>
        <item x="137"/>
        <item x="9"/>
        <item x="11"/>
        <item x="134"/>
        <item x="42"/>
        <item x="43"/>
        <item x="85"/>
        <item x="121"/>
        <item x="195"/>
        <item x="200"/>
        <item x="131"/>
        <item x="129"/>
        <item x="50"/>
        <item x="122"/>
        <item x="90"/>
        <item x="130"/>
        <item x="175"/>
        <item x="228"/>
        <item x="182"/>
        <item x="87"/>
        <item x="34"/>
        <item x="132"/>
        <item x="80"/>
        <item x="36"/>
        <item x="133"/>
        <item x="18"/>
        <item x="30"/>
        <item x="177"/>
        <item x="198"/>
        <item x="62"/>
        <item x="139"/>
        <item x="77"/>
        <item x="64"/>
        <item x="244"/>
        <item x="106"/>
        <item x="218"/>
        <item x="2"/>
        <item x="16"/>
        <item x="120"/>
        <item x="142"/>
        <item x="40"/>
        <item x="107"/>
        <item x="65"/>
        <item x="99"/>
        <item x="188"/>
        <item x="75"/>
        <item x="165"/>
        <item x="127"/>
        <item x="250"/>
        <item x="155"/>
        <item x="207"/>
        <item x="238"/>
        <item x="210"/>
        <item x="67"/>
        <item x="138"/>
        <item x="232"/>
        <item x="153"/>
        <item x="233"/>
        <item x="157"/>
        <item x="248"/>
        <item x="183"/>
        <item x="143"/>
        <item x="140"/>
        <item x="146"/>
        <item x="215"/>
        <item x="154"/>
        <item x="167"/>
        <item x="151"/>
        <item x="211"/>
        <item x="229"/>
        <item x="166"/>
        <item x="230"/>
        <item x="116"/>
        <item x="141"/>
        <item x="221"/>
        <item x="226"/>
        <item x="239"/>
        <item x="160"/>
        <item x="216"/>
        <item x="223"/>
        <item x="32"/>
        <item x="227"/>
        <item x="242"/>
        <item x="222"/>
        <item x="224"/>
        <item x="135"/>
        <item x="158"/>
        <item x="176"/>
        <item x="197"/>
        <item x="161"/>
        <item x="159"/>
        <item x="246"/>
        <item x="162"/>
        <item x="251"/>
        <item x="252"/>
        <item x="253"/>
        <item x="254"/>
        <item x="255"/>
        <item x="256"/>
        <item t="default"/>
      </items>
    </pivotField>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
    <field x="3"/>
  </rowFields>
  <rowItems count="1306">
    <i>
      <x/>
    </i>
    <i r="1">
      <x v="3"/>
    </i>
    <i r="1">
      <x v="4"/>
    </i>
    <i r="1">
      <x v="6"/>
    </i>
    <i r="1">
      <x v="11"/>
    </i>
    <i r="1">
      <x v="12"/>
    </i>
    <i r="1">
      <x v="13"/>
    </i>
    <i r="1">
      <x v="14"/>
    </i>
    <i r="1">
      <x v="16"/>
    </i>
    <i r="1">
      <x v="17"/>
    </i>
    <i r="1">
      <x v="20"/>
    </i>
    <i r="1">
      <x v="23"/>
    </i>
    <i r="1">
      <x v="24"/>
    </i>
    <i r="1">
      <x v="25"/>
    </i>
    <i r="1">
      <x v="28"/>
    </i>
    <i r="1">
      <x v="30"/>
    </i>
    <i r="1">
      <x v="35"/>
    </i>
    <i r="1">
      <x v="36"/>
    </i>
    <i r="1">
      <x v="37"/>
    </i>
    <i r="1">
      <x v="38"/>
    </i>
    <i r="1">
      <x v="40"/>
    </i>
    <i r="1">
      <x v="41"/>
    </i>
    <i r="1">
      <x v="42"/>
    </i>
    <i r="1">
      <x v="45"/>
    </i>
    <i r="1">
      <x v="46"/>
    </i>
    <i r="1">
      <x v="47"/>
    </i>
    <i r="1">
      <x v="48"/>
    </i>
    <i r="1">
      <x v="51"/>
    </i>
    <i r="1">
      <x v="52"/>
    </i>
    <i r="1">
      <x v="54"/>
    </i>
    <i r="1">
      <x v="55"/>
    </i>
    <i r="1">
      <x v="57"/>
    </i>
    <i r="1">
      <x v="58"/>
    </i>
    <i r="1">
      <x v="60"/>
    </i>
    <i r="1">
      <x v="62"/>
    </i>
    <i r="1">
      <x v="65"/>
    </i>
    <i r="1">
      <x v="66"/>
    </i>
    <i r="1">
      <x v="68"/>
    </i>
    <i r="1">
      <x v="73"/>
    </i>
    <i r="1">
      <x v="74"/>
    </i>
    <i r="1">
      <x v="76"/>
    </i>
    <i r="1">
      <x v="78"/>
    </i>
    <i r="1">
      <x v="81"/>
    </i>
    <i r="1">
      <x v="86"/>
    </i>
    <i r="1">
      <x v="88"/>
    </i>
    <i r="1">
      <x v="90"/>
    </i>
    <i r="1">
      <x v="92"/>
    </i>
    <i r="1">
      <x v="95"/>
    </i>
    <i r="1">
      <x v="97"/>
    </i>
    <i r="1">
      <x v="102"/>
    </i>
    <i r="1">
      <x v="103"/>
    </i>
    <i r="1">
      <x v="104"/>
    </i>
    <i r="1">
      <x v="105"/>
    </i>
    <i r="1">
      <x v="106"/>
    </i>
    <i r="1">
      <x v="107"/>
    </i>
    <i r="1">
      <x v="110"/>
    </i>
    <i r="1">
      <x v="114"/>
    </i>
    <i r="1">
      <x v="116"/>
    </i>
    <i r="1">
      <x v="117"/>
    </i>
    <i r="1">
      <x v="118"/>
    </i>
    <i r="1">
      <x v="120"/>
    </i>
    <i r="1">
      <x v="125"/>
    </i>
    <i r="1">
      <x v="127"/>
    </i>
    <i r="1">
      <x v="130"/>
    </i>
    <i r="1">
      <x v="131"/>
    </i>
    <i r="1">
      <x v="134"/>
    </i>
    <i r="1">
      <x v="135"/>
    </i>
    <i r="1">
      <x v="136"/>
    </i>
    <i r="1">
      <x v="137"/>
    </i>
    <i r="1">
      <x v="138"/>
    </i>
    <i r="1">
      <x v="144"/>
    </i>
    <i r="1">
      <x v="148"/>
    </i>
    <i r="1">
      <x v="149"/>
    </i>
    <i r="1">
      <x v="152"/>
    </i>
    <i r="1">
      <x v="156"/>
    </i>
    <i r="1">
      <x v="158"/>
    </i>
    <i r="1">
      <x v="159"/>
    </i>
    <i r="1">
      <x v="161"/>
    </i>
    <i r="1">
      <x v="162"/>
    </i>
    <i r="1">
      <x v="163"/>
    </i>
    <i r="1">
      <x v="164"/>
    </i>
    <i r="1">
      <x v="165"/>
    </i>
    <i r="1">
      <x v="168"/>
    </i>
    <i r="1">
      <x v="169"/>
    </i>
    <i r="1">
      <x v="171"/>
    </i>
    <i r="1">
      <x v="172"/>
    </i>
    <i r="1">
      <x v="173"/>
    </i>
    <i r="1">
      <x v="177"/>
    </i>
    <i r="1">
      <x v="178"/>
    </i>
    <i r="1">
      <x v="179"/>
    </i>
    <i r="1">
      <x v="180"/>
    </i>
    <i r="1">
      <x v="181"/>
    </i>
    <i r="1">
      <x v="182"/>
    </i>
    <i r="1">
      <x v="187"/>
    </i>
    <i r="1">
      <x v="189"/>
    </i>
    <i r="1">
      <x v="190"/>
    </i>
    <i r="1">
      <x v="192"/>
    </i>
    <i r="1">
      <x v="195"/>
    </i>
    <i r="1">
      <x v="196"/>
    </i>
    <i r="1">
      <x v="200"/>
    </i>
    <i r="1">
      <x v="203"/>
    </i>
    <i r="1">
      <x v="205"/>
    </i>
    <i r="1">
      <x v="207"/>
    </i>
    <i r="1">
      <x v="211"/>
    </i>
    <i r="1">
      <x v="212"/>
    </i>
    <i r="1">
      <x v="238"/>
    </i>
    <i r="1">
      <x v="243"/>
    </i>
    <i>
      <x v="1"/>
    </i>
    <i r="1">
      <x v="3"/>
    </i>
    <i r="1">
      <x v="4"/>
    </i>
    <i r="1">
      <x v="6"/>
    </i>
    <i r="1">
      <x v="11"/>
    </i>
    <i r="1">
      <x v="12"/>
    </i>
    <i r="1">
      <x v="13"/>
    </i>
    <i r="1">
      <x v="14"/>
    </i>
    <i r="1">
      <x v="16"/>
    </i>
    <i r="1">
      <x v="17"/>
    </i>
    <i r="1">
      <x v="20"/>
    </i>
    <i r="1">
      <x v="24"/>
    </i>
    <i r="1">
      <x v="26"/>
    </i>
    <i r="1">
      <x v="28"/>
    </i>
    <i r="1">
      <x v="30"/>
    </i>
    <i r="1">
      <x v="35"/>
    </i>
    <i r="1">
      <x v="36"/>
    </i>
    <i r="1">
      <x v="37"/>
    </i>
    <i r="1">
      <x v="38"/>
    </i>
    <i r="1">
      <x v="40"/>
    </i>
    <i r="1">
      <x v="41"/>
    </i>
    <i r="1">
      <x v="42"/>
    </i>
    <i r="1">
      <x v="45"/>
    </i>
    <i r="1">
      <x v="46"/>
    </i>
    <i r="1">
      <x v="47"/>
    </i>
    <i r="1">
      <x v="48"/>
    </i>
    <i r="1">
      <x v="51"/>
    </i>
    <i r="1">
      <x v="52"/>
    </i>
    <i r="1">
      <x v="54"/>
    </i>
    <i r="1">
      <x v="55"/>
    </i>
    <i r="1">
      <x v="57"/>
    </i>
    <i r="1">
      <x v="58"/>
    </i>
    <i r="1">
      <x v="60"/>
    </i>
    <i r="1">
      <x v="62"/>
    </i>
    <i r="1">
      <x v="65"/>
    </i>
    <i r="1">
      <x v="66"/>
    </i>
    <i r="1">
      <x v="68"/>
    </i>
    <i r="1">
      <x v="74"/>
    </i>
    <i r="1">
      <x v="76"/>
    </i>
    <i r="1">
      <x v="78"/>
    </i>
    <i r="1">
      <x v="81"/>
    </i>
    <i r="1">
      <x v="86"/>
    </i>
    <i r="1">
      <x v="88"/>
    </i>
    <i r="1">
      <x v="90"/>
    </i>
    <i r="1">
      <x v="92"/>
    </i>
    <i r="1">
      <x v="95"/>
    </i>
    <i r="1">
      <x v="97"/>
    </i>
    <i r="1">
      <x v="102"/>
    </i>
    <i r="1">
      <x v="103"/>
    </i>
    <i r="1">
      <x v="104"/>
    </i>
    <i r="1">
      <x v="105"/>
    </i>
    <i r="1">
      <x v="106"/>
    </i>
    <i r="1">
      <x v="107"/>
    </i>
    <i r="1">
      <x v="110"/>
    </i>
    <i r="1">
      <x v="114"/>
    </i>
    <i r="1">
      <x v="116"/>
    </i>
    <i r="1">
      <x v="117"/>
    </i>
    <i r="1">
      <x v="118"/>
    </i>
    <i r="1">
      <x v="120"/>
    </i>
    <i r="1">
      <x v="125"/>
    </i>
    <i r="1">
      <x v="127"/>
    </i>
    <i r="1">
      <x v="130"/>
    </i>
    <i r="1">
      <x v="131"/>
    </i>
    <i r="1">
      <x v="133"/>
    </i>
    <i r="1">
      <x v="134"/>
    </i>
    <i r="1">
      <x v="135"/>
    </i>
    <i r="1">
      <x v="136"/>
    </i>
    <i r="1">
      <x v="137"/>
    </i>
    <i r="1">
      <x v="138"/>
    </i>
    <i r="1">
      <x v="144"/>
    </i>
    <i r="1">
      <x v="148"/>
    </i>
    <i r="1">
      <x v="149"/>
    </i>
    <i r="1">
      <x v="151"/>
    </i>
    <i r="1">
      <x v="152"/>
    </i>
    <i r="1">
      <x v="156"/>
    </i>
    <i r="1">
      <x v="158"/>
    </i>
    <i r="1">
      <x v="159"/>
    </i>
    <i r="1">
      <x v="161"/>
    </i>
    <i r="1">
      <x v="162"/>
    </i>
    <i r="1">
      <x v="163"/>
    </i>
    <i r="1">
      <x v="164"/>
    </i>
    <i r="1">
      <x v="165"/>
    </i>
    <i r="1">
      <x v="168"/>
    </i>
    <i r="1">
      <x v="169"/>
    </i>
    <i r="1">
      <x v="171"/>
    </i>
    <i r="1">
      <x v="172"/>
    </i>
    <i r="1">
      <x v="173"/>
    </i>
    <i r="1">
      <x v="177"/>
    </i>
    <i r="1">
      <x v="178"/>
    </i>
    <i r="1">
      <x v="179"/>
    </i>
    <i r="1">
      <x v="180"/>
    </i>
    <i r="1">
      <x v="181"/>
    </i>
    <i r="1">
      <x v="182"/>
    </i>
    <i r="1">
      <x v="187"/>
    </i>
    <i r="1">
      <x v="189"/>
    </i>
    <i r="1">
      <x v="190"/>
    </i>
    <i r="1">
      <x v="192"/>
    </i>
    <i r="1">
      <x v="195"/>
    </i>
    <i r="1">
      <x v="196"/>
    </i>
    <i r="1">
      <x v="200"/>
    </i>
    <i r="1">
      <x v="203"/>
    </i>
    <i r="1">
      <x v="205"/>
    </i>
    <i r="1">
      <x v="207"/>
    </i>
    <i r="1">
      <x v="211"/>
    </i>
    <i r="1">
      <x v="212"/>
    </i>
    <i r="1">
      <x v="218"/>
    </i>
    <i r="1">
      <x v="230"/>
    </i>
    <i r="1">
      <x v="238"/>
    </i>
    <i r="1">
      <x v="243"/>
    </i>
    <i>
      <x v="2"/>
    </i>
    <i r="1">
      <x v="3"/>
    </i>
    <i r="1">
      <x v="4"/>
    </i>
    <i r="1">
      <x v="6"/>
    </i>
    <i r="1">
      <x v="11"/>
    </i>
    <i r="1">
      <x v="12"/>
    </i>
    <i r="1">
      <x v="13"/>
    </i>
    <i r="1">
      <x v="14"/>
    </i>
    <i r="1">
      <x v="16"/>
    </i>
    <i r="1">
      <x v="17"/>
    </i>
    <i r="1">
      <x v="20"/>
    </i>
    <i r="1">
      <x v="23"/>
    </i>
    <i r="1">
      <x v="24"/>
    </i>
    <i r="1">
      <x v="25"/>
    </i>
    <i r="1">
      <x v="28"/>
    </i>
    <i r="1">
      <x v="30"/>
    </i>
    <i r="1">
      <x v="35"/>
    </i>
    <i r="1">
      <x v="36"/>
    </i>
    <i r="1">
      <x v="37"/>
    </i>
    <i r="1">
      <x v="38"/>
    </i>
    <i r="1">
      <x v="40"/>
    </i>
    <i r="1">
      <x v="41"/>
    </i>
    <i r="1">
      <x v="42"/>
    </i>
    <i r="1">
      <x v="45"/>
    </i>
    <i r="1">
      <x v="46"/>
    </i>
    <i r="1">
      <x v="47"/>
    </i>
    <i r="1">
      <x v="48"/>
    </i>
    <i r="1">
      <x v="51"/>
    </i>
    <i r="1">
      <x v="52"/>
    </i>
    <i r="1">
      <x v="54"/>
    </i>
    <i r="1">
      <x v="55"/>
    </i>
    <i r="1">
      <x v="57"/>
    </i>
    <i r="1">
      <x v="58"/>
    </i>
    <i r="1">
      <x v="60"/>
    </i>
    <i r="1">
      <x v="62"/>
    </i>
    <i r="1">
      <x v="65"/>
    </i>
    <i r="1">
      <x v="66"/>
    </i>
    <i r="1">
      <x v="68"/>
    </i>
    <i r="1">
      <x v="74"/>
    </i>
    <i r="1">
      <x v="76"/>
    </i>
    <i r="1">
      <x v="78"/>
    </i>
    <i r="1">
      <x v="81"/>
    </i>
    <i r="1">
      <x v="86"/>
    </i>
    <i r="1">
      <x v="88"/>
    </i>
    <i r="1">
      <x v="90"/>
    </i>
    <i r="1">
      <x v="92"/>
    </i>
    <i r="1">
      <x v="95"/>
    </i>
    <i r="1">
      <x v="97"/>
    </i>
    <i r="1">
      <x v="101"/>
    </i>
    <i r="1">
      <x v="102"/>
    </i>
    <i r="1">
      <x v="103"/>
    </i>
    <i r="1">
      <x v="104"/>
    </i>
    <i r="1">
      <x v="105"/>
    </i>
    <i r="1">
      <x v="106"/>
    </i>
    <i r="1">
      <x v="107"/>
    </i>
    <i r="1">
      <x v="109"/>
    </i>
    <i r="1">
      <x v="110"/>
    </i>
    <i r="1">
      <x v="114"/>
    </i>
    <i r="1">
      <x v="116"/>
    </i>
    <i r="1">
      <x v="117"/>
    </i>
    <i r="1">
      <x v="118"/>
    </i>
    <i r="1">
      <x v="120"/>
    </i>
    <i r="1">
      <x v="125"/>
    </i>
    <i r="1">
      <x v="127"/>
    </i>
    <i r="1">
      <x v="130"/>
    </i>
    <i r="1">
      <x v="131"/>
    </i>
    <i r="1">
      <x v="133"/>
    </i>
    <i r="1">
      <x v="134"/>
    </i>
    <i r="1">
      <x v="135"/>
    </i>
    <i r="1">
      <x v="136"/>
    </i>
    <i r="1">
      <x v="137"/>
    </i>
    <i r="1">
      <x v="138"/>
    </i>
    <i r="1">
      <x v="144"/>
    </i>
    <i r="1">
      <x v="148"/>
    </i>
    <i r="1">
      <x v="149"/>
    </i>
    <i r="1">
      <x v="152"/>
    </i>
    <i r="1">
      <x v="156"/>
    </i>
    <i r="1">
      <x v="158"/>
    </i>
    <i r="1">
      <x v="159"/>
    </i>
    <i r="1">
      <x v="161"/>
    </i>
    <i r="1">
      <x v="162"/>
    </i>
    <i r="1">
      <x v="163"/>
    </i>
    <i r="1">
      <x v="164"/>
    </i>
    <i r="1">
      <x v="165"/>
    </i>
    <i r="1">
      <x v="168"/>
    </i>
    <i r="1">
      <x v="169"/>
    </i>
    <i r="1">
      <x v="171"/>
    </i>
    <i r="1">
      <x v="172"/>
    </i>
    <i r="1">
      <x v="173"/>
    </i>
    <i r="1">
      <x v="177"/>
    </i>
    <i r="1">
      <x v="178"/>
    </i>
    <i r="1">
      <x v="179"/>
    </i>
    <i r="1">
      <x v="180"/>
    </i>
    <i r="1">
      <x v="181"/>
    </i>
    <i r="1">
      <x v="182"/>
    </i>
    <i r="1">
      <x v="187"/>
    </i>
    <i r="1">
      <x v="188"/>
    </i>
    <i r="1">
      <x v="189"/>
    </i>
    <i r="1">
      <x v="190"/>
    </i>
    <i r="1">
      <x v="192"/>
    </i>
    <i r="1">
      <x v="195"/>
    </i>
    <i r="1">
      <x v="196"/>
    </i>
    <i r="1">
      <x v="200"/>
    </i>
    <i r="1">
      <x v="203"/>
    </i>
    <i r="1">
      <x v="205"/>
    </i>
    <i r="1">
      <x v="207"/>
    </i>
    <i r="1">
      <x v="211"/>
    </i>
    <i r="1">
      <x v="230"/>
    </i>
    <i r="1">
      <x v="238"/>
    </i>
    <i r="1">
      <x v="243"/>
    </i>
    <i>
      <x v="3"/>
    </i>
    <i r="1">
      <x v="3"/>
    </i>
    <i r="1">
      <x v="4"/>
    </i>
    <i r="1">
      <x v="6"/>
    </i>
    <i r="1">
      <x v="11"/>
    </i>
    <i r="1">
      <x v="12"/>
    </i>
    <i r="1">
      <x v="13"/>
    </i>
    <i r="1">
      <x v="14"/>
    </i>
    <i r="1">
      <x v="16"/>
    </i>
    <i r="1">
      <x v="17"/>
    </i>
    <i r="1">
      <x v="20"/>
    </i>
    <i r="1">
      <x v="23"/>
    </i>
    <i r="1">
      <x v="24"/>
    </i>
    <i r="1">
      <x v="25"/>
    </i>
    <i r="1">
      <x v="26"/>
    </i>
    <i r="1">
      <x v="28"/>
    </i>
    <i r="1">
      <x v="30"/>
    </i>
    <i r="1">
      <x v="35"/>
    </i>
    <i r="1">
      <x v="36"/>
    </i>
    <i r="1">
      <x v="37"/>
    </i>
    <i r="1">
      <x v="38"/>
    </i>
    <i r="1">
      <x v="40"/>
    </i>
    <i r="1">
      <x v="41"/>
    </i>
    <i r="1">
      <x v="42"/>
    </i>
    <i r="1">
      <x v="45"/>
    </i>
    <i r="1">
      <x v="46"/>
    </i>
    <i r="1">
      <x v="47"/>
    </i>
    <i r="1">
      <x v="48"/>
    </i>
    <i r="1">
      <x v="51"/>
    </i>
    <i r="1">
      <x v="52"/>
    </i>
    <i r="1">
      <x v="54"/>
    </i>
    <i r="1">
      <x v="55"/>
    </i>
    <i r="1">
      <x v="57"/>
    </i>
    <i r="1">
      <x v="58"/>
    </i>
    <i r="1">
      <x v="60"/>
    </i>
    <i r="1">
      <x v="62"/>
    </i>
    <i r="1">
      <x v="65"/>
    </i>
    <i r="1">
      <x v="66"/>
    </i>
    <i r="1">
      <x v="68"/>
    </i>
    <i r="1">
      <x v="73"/>
    </i>
    <i r="1">
      <x v="74"/>
    </i>
    <i r="1">
      <x v="76"/>
    </i>
    <i r="1">
      <x v="78"/>
    </i>
    <i r="1">
      <x v="81"/>
    </i>
    <i r="1">
      <x v="86"/>
    </i>
    <i r="1">
      <x v="88"/>
    </i>
    <i r="1">
      <x v="90"/>
    </i>
    <i r="1">
      <x v="92"/>
    </i>
    <i r="1">
      <x v="95"/>
    </i>
    <i r="1">
      <x v="97"/>
    </i>
    <i r="1">
      <x v="102"/>
    </i>
    <i r="1">
      <x v="103"/>
    </i>
    <i r="1">
      <x v="104"/>
    </i>
    <i r="1">
      <x v="105"/>
    </i>
    <i r="1">
      <x v="106"/>
    </i>
    <i r="1">
      <x v="107"/>
    </i>
    <i r="1">
      <x v="109"/>
    </i>
    <i r="1">
      <x v="114"/>
    </i>
    <i r="1">
      <x v="116"/>
    </i>
    <i r="1">
      <x v="117"/>
    </i>
    <i r="1">
      <x v="118"/>
    </i>
    <i r="1">
      <x v="120"/>
    </i>
    <i r="1">
      <x v="125"/>
    </i>
    <i r="1">
      <x v="126"/>
    </i>
    <i r="1">
      <x v="127"/>
    </i>
    <i r="1">
      <x v="130"/>
    </i>
    <i r="1">
      <x v="131"/>
    </i>
    <i r="1">
      <x v="133"/>
    </i>
    <i r="1">
      <x v="134"/>
    </i>
    <i r="1">
      <x v="135"/>
    </i>
    <i r="1">
      <x v="136"/>
    </i>
    <i r="1">
      <x v="137"/>
    </i>
    <i r="1">
      <x v="138"/>
    </i>
    <i r="1">
      <x v="144"/>
    </i>
    <i r="1">
      <x v="148"/>
    </i>
    <i r="1">
      <x v="152"/>
    </i>
    <i r="1">
      <x v="155"/>
    </i>
    <i r="1">
      <x v="156"/>
    </i>
    <i r="1">
      <x v="158"/>
    </i>
    <i r="1">
      <x v="159"/>
    </i>
    <i r="1">
      <x v="161"/>
    </i>
    <i r="1">
      <x v="162"/>
    </i>
    <i r="1">
      <x v="163"/>
    </i>
    <i r="1">
      <x v="164"/>
    </i>
    <i r="1">
      <x v="165"/>
    </i>
    <i r="1">
      <x v="168"/>
    </i>
    <i r="1">
      <x v="171"/>
    </i>
    <i r="1">
      <x v="172"/>
    </i>
    <i r="1">
      <x v="173"/>
    </i>
    <i r="1">
      <x v="177"/>
    </i>
    <i r="1">
      <x v="178"/>
    </i>
    <i r="1">
      <x v="179"/>
    </i>
    <i r="1">
      <x v="180"/>
    </i>
    <i r="1">
      <x v="181"/>
    </i>
    <i r="1">
      <x v="182"/>
    </i>
    <i r="1">
      <x v="187"/>
    </i>
    <i r="1">
      <x v="188"/>
    </i>
    <i r="1">
      <x v="189"/>
    </i>
    <i r="1">
      <x v="190"/>
    </i>
    <i r="1">
      <x v="192"/>
    </i>
    <i r="1">
      <x v="195"/>
    </i>
    <i r="1">
      <x v="196"/>
    </i>
    <i r="1">
      <x v="200"/>
    </i>
    <i r="1">
      <x v="205"/>
    </i>
    <i r="1">
      <x v="207"/>
    </i>
    <i r="1">
      <x v="230"/>
    </i>
    <i r="1">
      <x v="238"/>
    </i>
    <i r="1">
      <x v="243"/>
    </i>
    <i>
      <x v="4"/>
    </i>
    <i r="1">
      <x v="3"/>
    </i>
    <i r="1">
      <x v="4"/>
    </i>
    <i r="1">
      <x v="6"/>
    </i>
    <i r="1">
      <x v="11"/>
    </i>
    <i r="1">
      <x v="12"/>
    </i>
    <i r="1">
      <x v="13"/>
    </i>
    <i r="1">
      <x v="14"/>
    </i>
    <i r="1">
      <x v="16"/>
    </i>
    <i r="1">
      <x v="17"/>
    </i>
    <i r="1">
      <x v="20"/>
    </i>
    <i r="1">
      <x v="23"/>
    </i>
    <i r="1">
      <x v="24"/>
    </i>
    <i r="1">
      <x v="25"/>
    </i>
    <i r="1">
      <x v="26"/>
    </i>
    <i r="1">
      <x v="28"/>
    </i>
    <i r="1">
      <x v="30"/>
    </i>
    <i r="1">
      <x v="35"/>
    </i>
    <i r="1">
      <x v="36"/>
    </i>
    <i r="1">
      <x v="37"/>
    </i>
    <i r="1">
      <x v="38"/>
    </i>
    <i r="1">
      <x v="40"/>
    </i>
    <i r="1">
      <x v="41"/>
    </i>
    <i r="1">
      <x v="42"/>
    </i>
    <i r="1">
      <x v="45"/>
    </i>
    <i r="1">
      <x v="47"/>
    </i>
    <i r="1">
      <x v="48"/>
    </i>
    <i r="1">
      <x v="51"/>
    </i>
    <i r="1">
      <x v="52"/>
    </i>
    <i r="1">
      <x v="54"/>
    </i>
    <i r="1">
      <x v="55"/>
    </i>
    <i r="1">
      <x v="57"/>
    </i>
    <i r="1">
      <x v="58"/>
    </i>
    <i r="1">
      <x v="60"/>
    </i>
    <i r="1">
      <x v="62"/>
    </i>
    <i r="1">
      <x v="65"/>
    </i>
    <i r="1">
      <x v="66"/>
    </i>
    <i r="1">
      <x v="68"/>
    </i>
    <i r="1">
      <x v="69"/>
    </i>
    <i r="1">
      <x v="73"/>
    </i>
    <i r="1">
      <x v="74"/>
    </i>
    <i r="1">
      <x v="75"/>
    </i>
    <i r="1">
      <x v="76"/>
    </i>
    <i r="1">
      <x v="78"/>
    </i>
    <i r="1">
      <x v="81"/>
    </i>
    <i r="1">
      <x v="86"/>
    </i>
    <i r="1">
      <x v="88"/>
    </i>
    <i r="1">
      <x v="90"/>
    </i>
    <i r="1">
      <x v="92"/>
    </i>
    <i r="1">
      <x v="95"/>
    </i>
    <i r="1">
      <x v="97"/>
    </i>
    <i r="1">
      <x v="102"/>
    </i>
    <i r="1">
      <x v="103"/>
    </i>
    <i r="1">
      <x v="104"/>
    </i>
    <i r="1">
      <x v="105"/>
    </i>
    <i r="1">
      <x v="106"/>
    </i>
    <i r="1">
      <x v="107"/>
    </i>
    <i r="1">
      <x v="109"/>
    </i>
    <i r="1">
      <x v="114"/>
    </i>
    <i r="1">
      <x v="116"/>
    </i>
    <i r="1">
      <x v="117"/>
    </i>
    <i r="1">
      <x v="118"/>
    </i>
    <i r="1">
      <x v="120"/>
    </i>
    <i r="1">
      <x v="125"/>
    </i>
    <i r="1">
      <x v="127"/>
    </i>
    <i r="1">
      <x v="130"/>
    </i>
    <i r="1">
      <x v="131"/>
    </i>
    <i r="1">
      <x v="133"/>
    </i>
    <i r="1">
      <x v="134"/>
    </i>
    <i r="1">
      <x v="135"/>
    </i>
    <i r="1">
      <x v="136"/>
    </i>
    <i r="1">
      <x v="137"/>
    </i>
    <i r="1">
      <x v="138"/>
    </i>
    <i r="1">
      <x v="144"/>
    </i>
    <i r="1">
      <x v="148"/>
    </i>
    <i r="1">
      <x v="152"/>
    </i>
    <i r="1">
      <x v="155"/>
    </i>
    <i r="1">
      <x v="156"/>
    </i>
    <i r="1">
      <x v="158"/>
    </i>
    <i r="1">
      <x v="159"/>
    </i>
    <i r="1">
      <x v="161"/>
    </i>
    <i r="1">
      <x v="162"/>
    </i>
    <i r="1">
      <x v="163"/>
    </i>
    <i r="1">
      <x v="164"/>
    </i>
    <i r="1">
      <x v="165"/>
    </i>
    <i r="1">
      <x v="168"/>
    </i>
    <i r="1">
      <x v="171"/>
    </i>
    <i r="1">
      <x v="172"/>
    </i>
    <i r="1">
      <x v="173"/>
    </i>
    <i r="1">
      <x v="177"/>
    </i>
    <i r="1">
      <x v="178"/>
    </i>
    <i r="1">
      <x v="179"/>
    </i>
    <i r="1">
      <x v="180"/>
    </i>
    <i r="1">
      <x v="181"/>
    </i>
    <i r="1">
      <x v="182"/>
    </i>
    <i r="1">
      <x v="187"/>
    </i>
    <i r="1">
      <x v="188"/>
    </i>
    <i r="1">
      <x v="189"/>
    </i>
    <i r="1">
      <x v="190"/>
    </i>
    <i r="1">
      <x v="192"/>
    </i>
    <i r="1">
      <x v="195"/>
    </i>
    <i r="1">
      <x v="196"/>
    </i>
    <i r="1">
      <x v="200"/>
    </i>
    <i r="1">
      <x v="203"/>
    </i>
    <i r="1">
      <x v="205"/>
    </i>
    <i r="1">
      <x v="207"/>
    </i>
    <i r="1">
      <x v="230"/>
    </i>
    <i r="1">
      <x v="238"/>
    </i>
    <i r="1">
      <x v="243"/>
    </i>
    <i>
      <x v="5"/>
    </i>
    <i r="1">
      <x v="3"/>
    </i>
    <i r="1">
      <x v="4"/>
    </i>
    <i r="1">
      <x v="6"/>
    </i>
    <i r="1">
      <x v="11"/>
    </i>
    <i r="1">
      <x v="12"/>
    </i>
    <i r="1">
      <x v="13"/>
    </i>
    <i r="1">
      <x v="14"/>
    </i>
    <i r="1">
      <x v="16"/>
    </i>
    <i r="1">
      <x v="17"/>
    </i>
    <i r="1">
      <x v="20"/>
    </i>
    <i r="1">
      <x v="23"/>
    </i>
    <i r="1">
      <x v="24"/>
    </i>
    <i r="1">
      <x v="25"/>
    </i>
    <i r="1">
      <x v="26"/>
    </i>
    <i r="1">
      <x v="28"/>
    </i>
    <i r="1">
      <x v="30"/>
    </i>
    <i r="1">
      <x v="35"/>
    </i>
    <i r="1">
      <x v="36"/>
    </i>
    <i r="1">
      <x v="37"/>
    </i>
    <i r="1">
      <x v="38"/>
    </i>
    <i r="1">
      <x v="40"/>
    </i>
    <i r="1">
      <x v="41"/>
    </i>
    <i r="1">
      <x v="44"/>
    </i>
    <i r="1">
      <x v="45"/>
    </i>
    <i r="1">
      <x v="47"/>
    </i>
    <i r="1">
      <x v="48"/>
    </i>
    <i r="1">
      <x v="51"/>
    </i>
    <i r="1">
      <x v="52"/>
    </i>
    <i r="1">
      <x v="54"/>
    </i>
    <i r="1">
      <x v="55"/>
    </i>
    <i r="1">
      <x v="57"/>
    </i>
    <i r="1">
      <x v="58"/>
    </i>
    <i r="1">
      <x v="62"/>
    </i>
    <i r="1">
      <x v="65"/>
    </i>
    <i r="1">
      <x v="68"/>
    </i>
    <i r="1">
      <x v="69"/>
    </i>
    <i r="1">
      <x v="73"/>
    </i>
    <i r="1">
      <x v="75"/>
    </i>
    <i r="1">
      <x v="76"/>
    </i>
    <i r="1">
      <x v="78"/>
    </i>
    <i r="1">
      <x v="81"/>
    </i>
    <i r="1">
      <x v="86"/>
    </i>
    <i r="1">
      <x v="88"/>
    </i>
    <i r="1">
      <x v="90"/>
    </i>
    <i r="1">
      <x v="92"/>
    </i>
    <i r="1">
      <x v="95"/>
    </i>
    <i r="1">
      <x v="97"/>
    </i>
    <i r="1">
      <x v="102"/>
    </i>
    <i r="1">
      <x v="103"/>
    </i>
    <i r="1">
      <x v="104"/>
    </i>
    <i r="1">
      <x v="105"/>
    </i>
    <i r="1">
      <x v="106"/>
    </i>
    <i r="1">
      <x v="107"/>
    </i>
    <i r="1">
      <x v="114"/>
    </i>
    <i r="1">
      <x v="116"/>
    </i>
    <i r="1">
      <x v="117"/>
    </i>
    <i r="1">
      <x v="118"/>
    </i>
    <i r="1">
      <x v="120"/>
    </i>
    <i r="1">
      <x v="125"/>
    </i>
    <i r="1">
      <x v="127"/>
    </i>
    <i r="1">
      <x v="130"/>
    </i>
    <i r="1">
      <x v="131"/>
    </i>
    <i r="1">
      <x v="134"/>
    </i>
    <i r="1">
      <x v="135"/>
    </i>
    <i r="1">
      <x v="136"/>
    </i>
    <i r="1">
      <x v="137"/>
    </i>
    <i r="1">
      <x v="138"/>
    </i>
    <i r="1">
      <x v="144"/>
    </i>
    <i r="1">
      <x v="148"/>
    </i>
    <i r="1">
      <x v="149"/>
    </i>
    <i r="1">
      <x v="152"/>
    </i>
    <i r="1">
      <x v="155"/>
    </i>
    <i r="1">
      <x v="156"/>
    </i>
    <i r="1">
      <x v="158"/>
    </i>
    <i r="1">
      <x v="159"/>
    </i>
    <i r="1">
      <x v="161"/>
    </i>
    <i r="1">
      <x v="162"/>
    </i>
    <i r="1">
      <x v="163"/>
    </i>
    <i r="1">
      <x v="164"/>
    </i>
    <i r="1">
      <x v="165"/>
    </i>
    <i r="1">
      <x v="168"/>
    </i>
    <i r="1">
      <x v="171"/>
    </i>
    <i r="1">
      <x v="172"/>
    </i>
    <i r="1">
      <x v="173"/>
    </i>
    <i r="1">
      <x v="177"/>
    </i>
    <i r="1">
      <x v="178"/>
    </i>
    <i r="1">
      <x v="179"/>
    </i>
    <i r="1">
      <x v="180"/>
    </i>
    <i r="1">
      <x v="181"/>
    </i>
    <i r="1">
      <x v="182"/>
    </i>
    <i r="1">
      <x v="187"/>
    </i>
    <i r="1">
      <x v="188"/>
    </i>
    <i r="1">
      <x v="189"/>
    </i>
    <i r="1">
      <x v="190"/>
    </i>
    <i r="1">
      <x v="192"/>
    </i>
    <i r="1">
      <x v="195"/>
    </i>
    <i r="1">
      <x v="196"/>
    </i>
    <i r="1">
      <x v="200"/>
    </i>
    <i r="1">
      <x v="203"/>
    </i>
    <i r="1">
      <x v="205"/>
    </i>
    <i r="1">
      <x v="207"/>
    </i>
    <i r="1">
      <x v="210"/>
    </i>
    <i r="1">
      <x v="226"/>
    </i>
    <i r="1">
      <x v="230"/>
    </i>
    <i r="1">
      <x v="238"/>
    </i>
    <i r="1">
      <x v="243"/>
    </i>
    <i r="1">
      <x v="244"/>
    </i>
    <i>
      <x v="6"/>
    </i>
    <i r="1">
      <x v="3"/>
    </i>
    <i r="1">
      <x v="4"/>
    </i>
    <i r="1">
      <x v="6"/>
    </i>
    <i r="1">
      <x v="11"/>
    </i>
    <i r="1">
      <x v="12"/>
    </i>
    <i r="1">
      <x v="13"/>
    </i>
    <i r="1">
      <x v="14"/>
    </i>
    <i r="1">
      <x v="16"/>
    </i>
    <i r="1">
      <x v="17"/>
    </i>
    <i r="1">
      <x v="20"/>
    </i>
    <i r="1">
      <x v="24"/>
    </i>
    <i r="1">
      <x v="25"/>
    </i>
    <i r="1">
      <x v="26"/>
    </i>
    <i r="1">
      <x v="28"/>
    </i>
    <i r="1">
      <x v="30"/>
    </i>
    <i r="1">
      <x v="35"/>
    </i>
    <i r="1">
      <x v="36"/>
    </i>
    <i r="1">
      <x v="37"/>
    </i>
    <i r="1">
      <x v="38"/>
    </i>
    <i r="1">
      <x v="40"/>
    </i>
    <i r="1">
      <x v="41"/>
    </i>
    <i r="1">
      <x v="44"/>
    </i>
    <i r="1">
      <x v="45"/>
    </i>
    <i r="1">
      <x v="47"/>
    </i>
    <i r="1">
      <x v="48"/>
    </i>
    <i r="1">
      <x v="51"/>
    </i>
    <i r="1">
      <x v="52"/>
    </i>
    <i r="1">
      <x v="54"/>
    </i>
    <i r="1">
      <x v="55"/>
    </i>
    <i r="1">
      <x v="57"/>
    </i>
    <i r="1">
      <x v="58"/>
    </i>
    <i r="1">
      <x v="62"/>
    </i>
    <i r="1">
      <x v="65"/>
    </i>
    <i r="1">
      <x v="68"/>
    </i>
    <i r="1">
      <x v="69"/>
    </i>
    <i r="1">
      <x v="74"/>
    </i>
    <i r="1">
      <x v="75"/>
    </i>
    <i r="1">
      <x v="76"/>
    </i>
    <i r="1">
      <x v="78"/>
    </i>
    <i r="1">
      <x v="81"/>
    </i>
    <i r="1">
      <x v="86"/>
    </i>
    <i r="1">
      <x v="88"/>
    </i>
    <i r="1">
      <x v="90"/>
    </i>
    <i r="1">
      <x v="92"/>
    </i>
    <i r="1">
      <x v="95"/>
    </i>
    <i r="1">
      <x v="97"/>
    </i>
    <i r="1">
      <x v="102"/>
    </i>
    <i r="1">
      <x v="103"/>
    </i>
    <i r="1">
      <x v="104"/>
    </i>
    <i r="1">
      <x v="105"/>
    </i>
    <i r="1">
      <x v="106"/>
    </i>
    <i r="1">
      <x v="107"/>
    </i>
    <i r="1">
      <x v="114"/>
    </i>
    <i r="1">
      <x v="116"/>
    </i>
    <i r="1">
      <x v="117"/>
    </i>
    <i r="1">
      <x v="118"/>
    </i>
    <i r="1">
      <x v="120"/>
    </i>
    <i r="1">
      <x v="125"/>
    </i>
    <i r="1">
      <x v="127"/>
    </i>
    <i r="1">
      <x v="130"/>
    </i>
    <i r="1">
      <x v="131"/>
    </i>
    <i r="1">
      <x v="134"/>
    </i>
    <i r="1">
      <x v="135"/>
    </i>
    <i r="1">
      <x v="136"/>
    </i>
    <i r="1">
      <x v="137"/>
    </i>
    <i r="1">
      <x v="138"/>
    </i>
    <i r="1">
      <x v="144"/>
    </i>
    <i r="1">
      <x v="148"/>
    </i>
    <i r="1">
      <x v="149"/>
    </i>
    <i r="1">
      <x v="152"/>
    </i>
    <i r="1">
      <x v="155"/>
    </i>
    <i r="1">
      <x v="156"/>
    </i>
    <i r="1">
      <x v="158"/>
    </i>
    <i r="1">
      <x v="159"/>
    </i>
    <i r="1">
      <x v="161"/>
    </i>
    <i r="1">
      <x v="162"/>
    </i>
    <i r="1">
      <x v="163"/>
    </i>
    <i r="1">
      <x v="164"/>
    </i>
    <i r="1">
      <x v="165"/>
    </i>
    <i r="1">
      <x v="168"/>
    </i>
    <i r="1">
      <x v="171"/>
    </i>
    <i r="1">
      <x v="172"/>
    </i>
    <i r="1">
      <x v="173"/>
    </i>
    <i r="1">
      <x v="177"/>
    </i>
    <i r="1">
      <x v="179"/>
    </i>
    <i r="1">
      <x v="180"/>
    </i>
    <i r="1">
      <x v="181"/>
    </i>
    <i r="1">
      <x v="187"/>
    </i>
    <i r="1">
      <x v="188"/>
    </i>
    <i r="1">
      <x v="189"/>
    </i>
    <i r="1">
      <x v="190"/>
    </i>
    <i r="1">
      <x v="192"/>
    </i>
    <i r="1">
      <x v="195"/>
    </i>
    <i r="1">
      <x v="196"/>
    </i>
    <i r="1">
      <x v="200"/>
    </i>
    <i r="1">
      <x v="203"/>
    </i>
    <i r="1">
      <x v="205"/>
    </i>
    <i r="1">
      <x v="207"/>
    </i>
    <i r="1">
      <x v="210"/>
    </i>
    <i r="1">
      <x v="221"/>
    </i>
    <i r="1">
      <x v="226"/>
    </i>
    <i r="1">
      <x v="230"/>
    </i>
    <i r="1">
      <x v="238"/>
    </i>
    <i r="1">
      <x v="243"/>
    </i>
    <i r="1">
      <x v="244"/>
    </i>
    <i>
      <x v="7"/>
    </i>
    <i r="1">
      <x v="3"/>
    </i>
    <i r="1">
      <x v="4"/>
    </i>
    <i r="1">
      <x v="6"/>
    </i>
    <i r="1">
      <x v="11"/>
    </i>
    <i r="1">
      <x v="12"/>
    </i>
    <i r="1">
      <x v="13"/>
    </i>
    <i r="1">
      <x v="14"/>
    </i>
    <i r="1">
      <x v="16"/>
    </i>
    <i r="1">
      <x v="17"/>
    </i>
    <i r="1">
      <x v="19"/>
    </i>
    <i r="1">
      <x v="20"/>
    </i>
    <i r="1">
      <x v="22"/>
    </i>
    <i r="1">
      <x v="23"/>
    </i>
    <i r="1">
      <x v="24"/>
    </i>
    <i r="1">
      <x v="25"/>
    </i>
    <i r="1">
      <x v="26"/>
    </i>
    <i r="1">
      <x v="28"/>
    </i>
    <i r="1">
      <x v="30"/>
    </i>
    <i r="1">
      <x v="35"/>
    </i>
    <i r="1">
      <x v="36"/>
    </i>
    <i r="1">
      <x v="37"/>
    </i>
    <i r="1">
      <x v="38"/>
    </i>
    <i r="1">
      <x v="40"/>
    </i>
    <i r="1">
      <x v="41"/>
    </i>
    <i r="1">
      <x v="44"/>
    </i>
    <i r="1">
      <x v="45"/>
    </i>
    <i r="1">
      <x v="47"/>
    </i>
    <i r="1">
      <x v="48"/>
    </i>
    <i r="1">
      <x v="51"/>
    </i>
    <i r="1">
      <x v="52"/>
    </i>
    <i r="1">
      <x v="54"/>
    </i>
    <i r="1">
      <x v="55"/>
    </i>
    <i r="1">
      <x v="57"/>
    </i>
    <i r="1">
      <x v="58"/>
    </i>
    <i r="1">
      <x v="62"/>
    </i>
    <i r="1">
      <x v="65"/>
    </i>
    <i r="1">
      <x v="68"/>
    </i>
    <i r="1">
      <x v="69"/>
    </i>
    <i r="1">
      <x v="74"/>
    </i>
    <i r="1">
      <x v="75"/>
    </i>
    <i r="1">
      <x v="76"/>
    </i>
    <i r="1">
      <x v="78"/>
    </i>
    <i r="1">
      <x v="81"/>
    </i>
    <i r="1">
      <x v="86"/>
    </i>
    <i r="1">
      <x v="88"/>
    </i>
    <i r="1">
      <x v="90"/>
    </i>
    <i r="1">
      <x v="92"/>
    </i>
    <i r="1">
      <x v="95"/>
    </i>
    <i r="1">
      <x v="97"/>
    </i>
    <i r="1">
      <x v="102"/>
    </i>
    <i r="1">
      <x v="103"/>
    </i>
    <i r="1">
      <x v="104"/>
    </i>
    <i r="1">
      <x v="105"/>
    </i>
    <i r="1">
      <x v="106"/>
    </i>
    <i r="1">
      <x v="107"/>
    </i>
    <i r="1">
      <x v="114"/>
    </i>
    <i r="1">
      <x v="116"/>
    </i>
    <i r="1">
      <x v="117"/>
    </i>
    <i r="1">
      <x v="118"/>
    </i>
    <i r="1">
      <x v="120"/>
    </i>
    <i r="1">
      <x v="125"/>
    </i>
    <i r="1">
      <x v="127"/>
    </i>
    <i r="1">
      <x v="130"/>
    </i>
    <i r="1">
      <x v="131"/>
    </i>
    <i r="1">
      <x v="134"/>
    </i>
    <i r="1">
      <x v="135"/>
    </i>
    <i r="1">
      <x v="136"/>
    </i>
    <i r="1">
      <x v="137"/>
    </i>
    <i r="1">
      <x v="138"/>
    </i>
    <i r="1">
      <x v="144"/>
    </i>
    <i r="1">
      <x v="148"/>
    </i>
    <i r="1">
      <x v="149"/>
    </i>
    <i r="1">
      <x v="152"/>
    </i>
    <i r="1">
      <x v="155"/>
    </i>
    <i r="1">
      <x v="156"/>
    </i>
    <i r="1">
      <x v="158"/>
    </i>
    <i r="1">
      <x v="161"/>
    </i>
    <i r="1">
      <x v="162"/>
    </i>
    <i r="1">
      <x v="163"/>
    </i>
    <i r="1">
      <x v="164"/>
    </i>
    <i r="1">
      <x v="165"/>
    </i>
    <i r="1">
      <x v="168"/>
    </i>
    <i r="1">
      <x v="171"/>
    </i>
    <i r="1">
      <x v="172"/>
    </i>
    <i r="1">
      <x v="173"/>
    </i>
    <i r="1">
      <x v="177"/>
    </i>
    <i r="1">
      <x v="179"/>
    </i>
    <i r="1">
      <x v="180"/>
    </i>
    <i r="1">
      <x v="181"/>
    </i>
    <i r="1">
      <x v="187"/>
    </i>
    <i r="1">
      <x v="188"/>
    </i>
    <i r="1">
      <x v="189"/>
    </i>
    <i r="1">
      <x v="190"/>
    </i>
    <i r="1">
      <x v="192"/>
    </i>
    <i r="1">
      <x v="194"/>
    </i>
    <i r="1">
      <x v="196"/>
    </i>
    <i r="1">
      <x v="200"/>
    </i>
    <i r="1">
      <x v="203"/>
    </i>
    <i r="1">
      <x v="204"/>
    </i>
    <i r="1">
      <x v="205"/>
    </i>
    <i r="1">
      <x v="207"/>
    </i>
    <i r="1">
      <x v="210"/>
    </i>
    <i r="1">
      <x v="220"/>
    </i>
    <i r="1">
      <x v="221"/>
    </i>
    <i r="1">
      <x v="226"/>
    </i>
    <i r="1">
      <x v="230"/>
    </i>
    <i r="1">
      <x v="238"/>
    </i>
    <i r="1">
      <x v="243"/>
    </i>
    <i r="1">
      <x v="244"/>
    </i>
    <i>
      <x v="8"/>
    </i>
    <i r="1">
      <x v="3"/>
    </i>
    <i r="1">
      <x v="4"/>
    </i>
    <i r="1">
      <x v="6"/>
    </i>
    <i r="1">
      <x v="11"/>
    </i>
    <i r="1">
      <x v="12"/>
    </i>
    <i r="1">
      <x v="13"/>
    </i>
    <i r="1">
      <x v="14"/>
    </i>
    <i r="1">
      <x v="16"/>
    </i>
    <i r="1">
      <x v="17"/>
    </i>
    <i r="1">
      <x v="19"/>
    </i>
    <i r="1">
      <x v="20"/>
    </i>
    <i r="1">
      <x v="22"/>
    </i>
    <i r="1">
      <x v="24"/>
    </i>
    <i r="1">
      <x v="26"/>
    </i>
    <i r="1">
      <x v="28"/>
    </i>
    <i r="1">
      <x v="30"/>
    </i>
    <i r="1">
      <x v="35"/>
    </i>
    <i r="1">
      <x v="36"/>
    </i>
    <i r="1">
      <x v="37"/>
    </i>
    <i r="1">
      <x v="38"/>
    </i>
    <i r="1">
      <x v="40"/>
    </i>
    <i r="1">
      <x v="41"/>
    </i>
    <i r="1">
      <x v="45"/>
    </i>
    <i r="1">
      <x v="47"/>
    </i>
    <i r="1">
      <x v="48"/>
    </i>
    <i r="1">
      <x v="51"/>
    </i>
    <i r="1">
      <x v="52"/>
    </i>
    <i r="1">
      <x v="54"/>
    </i>
    <i r="1">
      <x v="55"/>
    </i>
    <i r="1">
      <x v="57"/>
    </i>
    <i r="1">
      <x v="58"/>
    </i>
    <i r="1">
      <x v="62"/>
    </i>
    <i r="1">
      <x v="65"/>
    </i>
    <i r="1">
      <x v="68"/>
    </i>
    <i r="1">
      <x v="69"/>
    </i>
    <i r="1">
      <x v="74"/>
    </i>
    <i r="1">
      <x v="75"/>
    </i>
    <i r="1">
      <x v="76"/>
    </i>
    <i r="1">
      <x v="78"/>
    </i>
    <i r="1">
      <x v="81"/>
    </i>
    <i r="1">
      <x v="86"/>
    </i>
    <i r="1">
      <x v="88"/>
    </i>
    <i r="1">
      <x v="90"/>
    </i>
    <i r="1">
      <x v="92"/>
    </i>
    <i r="1">
      <x v="95"/>
    </i>
    <i r="1">
      <x v="97"/>
    </i>
    <i r="1">
      <x v="102"/>
    </i>
    <i r="1">
      <x v="103"/>
    </i>
    <i r="1">
      <x v="104"/>
    </i>
    <i r="1">
      <x v="105"/>
    </i>
    <i r="1">
      <x v="106"/>
    </i>
    <i r="1">
      <x v="107"/>
    </i>
    <i r="1">
      <x v="114"/>
    </i>
    <i r="1">
      <x v="116"/>
    </i>
    <i r="1">
      <x v="117"/>
    </i>
    <i r="1">
      <x v="118"/>
    </i>
    <i r="1">
      <x v="120"/>
    </i>
    <i r="1">
      <x v="125"/>
    </i>
    <i r="1">
      <x v="130"/>
    </i>
    <i r="1">
      <x v="131"/>
    </i>
    <i r="1">
      <x v="134"/>
    </i>
    <i r="1">
      <x v="135"/>
    </i>
    <i r="1">
      <x v="136"/>
    </i>
    <i r="1">
      <x v="137"/>
    </i>
    <i r="1">
      <x v="138"/>
    </i>
    <i r="1">
      <x v="144"/>
    </i>
    <i r="1">
      <x v="148"/>
    </i>
    <i r="1">
      <x v="152"/>
    </i>
    <i r="1">
      <x v="155"/>
    </i>
    <i r="1">
      <x v="156"/>
    </i>
    <i r="1">
      <x v="158"/>
    </i>
    <i r="1">
      <x v="159"/>
    </i>
    <i r="1">
      <x v="161"/>
    </i>
    <i r="1">
      <x v="162"/>
    </i>
    <i r="1">
      <x v="163"/>
    </i>
    <i r="1">
      <x v="164"/>
    </i>
    <i r="1">
      <x v="165"/>
    </i>
    <i r="1">
      <x v="168"/>
    </i>
    <i r="1">
      <x v="171"/>
    </i>
    <i r="1">
      <x v="172"/>
    </i>
    <i r="1">
      <x v="177"/>
    </i>
    <i r="1">
      <x v="179"/>
    </i>
    <i r="1">
      <x v="180"/>
    </i>
    <i r="1">
      <x v="181"/>
    </i>
    <i r="1">
      <x v="187"/>
    </i>
    <i r="1">
      <x v="188"/>
    </i>
    <i r="1">
      <x v="189"/>
    </i>
    <i r="1">
      <x v="190"/>
    </i>
    <i r="1">
      <x v="192"/>
    </i>
    <i r="1">
      <x v="196"/>
    </i>
    <i r="1">
      <x v="200"/>
    </i>
    <i r="1">
      <x v="203"/>
    </i>
    <i r="1">
      <x v="204"/>
    </i>
    <i r="1">
      <x v="205"/>
    </i>
    <i r="1">
      <x v="207"/>
    </i>
    <i r="1">
      <x v="220"/>
    </i>
    <i r="1">
      <x v="221"/>
    </i>
    <i r="1">
      <x v="230"/>
    </i>
    <i r="1">
      <x v="231"/>
    </i>
    <i r="1">
      <x v="235"/>
    </i>
    <i r="1">
      <x v="238"/>
    </i>
    <i r="1">
      <x v="240"/>
    </i>
    <i r="1">
      <x v="243"/>
    </i>
    <i r="1">
      <x v="244"/>
    </i>
    <i r="1">
      <x v="247"/>
    </i>
    <i r="1">
      <x v="248"/>
    </i>
    <i r="1">
      <x v="250"/>
    </i>
    <i>
      <x v="9"/>
    </i>
    <i r="1">
      <x v="3"/>
    </i>
    <i r="1">
      <x v="4"/>
    </i>
    <i r="1">
      <x v="6"/>
    </i>
    <i r="1">
      <x v="11"/>
    </i>
    <i r="1">
      <x v="12"/>
    </i>
    <i r="1">
      <x v="13"/>
    </i>
    <i r="1">
      <x v="14"/>
    </i>
    <i r="1">
      <x v="16"/>
    </i>
    <i r="1">
      <x v="17"/>
    </i>
    <i r="1">
      <x v="20"/>
    </i>
    <i r="1">
      <x v="24"/>
    </i>
    <i r="1">
      <x v="26"/>
    </i>
    <i r="1">
      <x v="30"/>
    </i>
    <i r="1">
      <x v="35"/>
    </i>
    <i r="1">
      <x v="36"/>
    </i>
    <i r="1">
      <x v="37"/>
    </i>
    <i r="1">
      <x v="38"/>
    </i>
    <i r="1">
      <x v="40"/>
    </i>
    <i r="1">
      <x v="41"/>
    </i>
    <i r="1">
      <x v="45"/>
    </i>
    <i r="1">
      <x v="46"/>
    </i>
    <i r="1">
      <x v="47"/>
    </i>
    <i r="1">
      <x v="48"/>
    </i>
    <i r="1">
      <x v="51"/>
    </i>
    <i r="1">
      <x v="52"/>
    </i>
    <i r="1">
      <x v="54"/>
    </i>
    <i r="1">
      <x v="55"/>
    </i>
    <i r="1">
      <x v="57"/>
    </i>
    <i r="1">
      <x v="58"/>
    </i>
    <i r="1">
      <x v="60"/>
    </i>
    <i r="1">
      <x v="62"/>
    </i>
    <i r="1">
      <x v="65"/>
    </i>
    <i r="1">
      <x v="66"/>
    </i>
    <i r="1">
      <x v="68"/>
    </i>
    <i r="1">
      <x v="73"/>
    </i>
    <i r="1">
      <x v="74"/>
    </i>
    <i r="1">
      <x v="76"/>
    </i>
    <i r="1">
      <x v="78"/>
    </i>
    <i r="1">
      <x v="81"/>
    </i>
    <i r="1">
      <x v="86"/>
    </i>
    <i r="1">
      <x v="88"/>
    </i>
    <i r="1">
      <x v="90"/>
    </i>
    <i r="1">
      <x v="92"/>
    </i>
    <i r="1">
      <x v="95"/>
    </i>
    <i r="1">
      <x v="97"/>
    </i>
    <i r="1">
      <x v="102"/>
    </i>
    <i r="1">
      <x v="103"/>
    </i>
    <i r="1">
      <x v="104"/>
    </i>
    <i r="1">
      <x v="105"/>
    </i>
    <i r="1">
      <x v="107"/>
    </i>
    <i r="1">
      <x v="110"/>
    </i>
    <i r="1">
      <x v="114"/>
    </i>
    <i r="1">
      <x v="116"/>
    </i>
    <i r="1">
      <x v="117"/>
    </i>
    <i r="1">
      <x v="118"/>
    </i>
    <i r="1">
      <x v="120"/>
    </i>
    <i r="1">
      <x v="125"/>
    </i>
    <i r="1">
      <x v="127"/>
    </i>
    <i r="1">
      <x v="130"/>
    </i>
    <i r="1">
      <x v="131"/>
    </i>
    <i r="1">
      <x v="134"/>
    </i>
    <i r="1">
      <x v="135"/>
    </i>
    <i r="1">
      <x v="136"/>
    </i>
    <i r="1">
      <x v="137"/>
    </i>
    <i r="1">
      <x v="138"/>
    </i>
    <i r="1">
      <x v="144"/>
    </i>
    <i r="1">
      <x v="148"/>
    </i>
    <i r="1">
      <x v="149"/>
    </i>
    <i r="1">
      <x v="152"/>
    </i>
    <i r="1">
      <x v="156"/>
    </i>
    <i r="1">
      <x v="158"/>
    </i>
    <i r="1">
      <x v="161"/>
    </i>
    <i r="1">
      <x v="162"/>
    </i>
    <i r="1">
      <x v="163"/>
    </i>
    <i r="1">
      <x v="164"/>
    </i>
    <i r="1">
      <x v="165"/>
    </i>
    <i r="1">
      <x v="168"/>
    </i>
    <i r="1">
      <x v="169"/>
    </i>
    <i r="1">
      <x v="171"/>
    </i>
    <i r="1">
      <x v="172"/>
    </i>
    <i r="1">
      <x v="173"/>
    </i>
    <i r="1">
      <x v="177"/>
    </i>
    <i r="1">
      <x v="178"/>
    </i>
    <i r="1">
      <x v="179"/>
    </i>
    <i r="1">
      <x v="181"/>
    </i>
    <i r="1">
      <x v="182"/>
    </i>
    <i r="1">
      <x v="183"/>
    </i>
    <i r="1">
      <x v="187"/>
    </i>
    <i r="1">
      <x v="189"/>
    </i>
    <i r="1">
      <x v="190"/>
    </i>
    <i r="1">
      <x v="192"/>
    </i>
    <i r="1">
      <x v="195"/>
    </i>
    <i r="1">
      <x v="196"/>
    </i>
    <i r="1">
      <x v="200"/>
    </i>
    <i r="1">
      <x v="203"/>
    </i>
    <i r="1">
      <x v="205"/>
    </i>
    <i r="1">
      <x v="211"/>
    </i>
    <i r="1">
      <x v="212"/>
    </i>
    <i r="1">
      <x v="230"/>
    </i>
    <i r="1">
      <x v="238"/>
    </i>
    <i r="1">
      <x v="243"/>
    </i>
    <i>
      <x v="10"/>
    </i>
    <i r="1">
      <x v="3"/>
    </i>
    <i r="1">
      <x v="4"/>
    </i>
    <i r="1">
      <x v="6"/>
    </i>
    <i r="1">
      <x v="11"/>
    </i>
    <i r="1">
      <x v="12"/>
    </i>
    <i r="1">
      <x v="13"/>
    </i>
    <i r="1">
      <x v="14"/>
    </i>
    <i r="1">
      <x v="16"/>
    </i>
    <i r="1">
      <x v="17"/>
    </i>
    <i r="1">
      <x v="20"/>
    </i>
    <i r="1">
      <x v="22"/>
    </i>
    <i r="1">
      <x v="23"/>
    </i>
    <i r="1">
      <x v="24"/>
    </i>
    <i r="1">
      <x v="25"/>
    </i>
    <i r="1">
      <x v="26"/>
    </i>
    <i r="1">
      <x v="28"/>
    </i>
    <i r="1">
      <x v="30"/>
    </i>
    <i r="1">
      <x v="35"/>
    </i>
    <i r="1">
      <x v="36"/>
    </i>
    <i r="1">
      <x v="37"/>
    </i>
    <i r="1">
      <x v="38"/>
    </i>
    <i r="1">
      <x v="40"/>
    </i>
    <i r="1">
      <x v="41"/>
    </i>
    <i r="1">
      <x v="45"/>
    </i>
    <i r="1">
      <x v="47"/>
    </i>
    <i r="1">
      <x v="48"/>
    </i>
    <i r="1">
      <x v="51"/>
    </i>
    <i r="1">
      <x v="52"/>
    </i>
    <i r="1">
      <x v="54"/>
    </i>
    <i r="1">
      <x v="55"/>
    </i>
    <i r="1">
      <x v="57"/>
    </i>
    <i r="1">
      <x v="58"/>
    </i>
    <i r="1">
      <x v="62"/>
    </i>
    <i r="1">
      <x v="65"/>
    </i>
    <i r="1">
      <x v="67"/>
    </i>
    <i r="1">
      <x v="68"/>
    </i>
    <i r="1">
      <x v="69"/>
    </i>
    <i r="1">
      <x v="74"/>
    </i>
    <i r="1">
      <x v="75"/>
    </i>
    <i r="1">
      <x v="76"/>
    </i>
    <i r="1">
      <x v="78"/>
    </i>
    <i r="1">
      <x v="81"/>
    </i>
    <i r="1">
      <x v="83"/>
    </i>
    <i r="1">
      <x v="86"/>
    </i>
    <i r="1">
      <x v="88"/>
    </i>
    <i r="1">
      <x v="90"/>
    </i>
    <i r="1">
      <x v="92"/>
    </i>
    <i r="1">
      <x v="95"/>
    </i>
    <i r="1">
      <x v="97"/>
    </i>
    <i r="1">
      <x v="102"/>
    </i>
    <i r="1">
      <x v="103"/>
    </i>
    <i r="1">
      <x v="104"/>
    </i>
    <i r="1">
      <x v="105"/>
    </i>
    <i r="1">
      <x v="106"/>
    </i>
    <i r="1">
      <x v="107"/>
    </i>
    <i r="1">
      <x v="114"/>
    </i>
    <i r="1">
      <x v="116"/>
    </i>
    <i r="1">
      <x v="117"/>
    </i>
    <i r="1">
      <x v="118"/>
    </i>
    <i r="1">
      <x v="120"/>
    </i>
    <i r="1">
      <x v="121"/>
    </i>
    <i r="1">
      <x v="125"/>
    </i>
    <i r="1">
      <x v="127"/>
    </i>
    <i r="1">
      <x v="130"/>
    </i>
    <i r="1">
      <x v="131"/>
    </i>
    <i r="1">
      <x v="133"/>
    </i>
    <i r="1">
      <x v="134"/>
    </i>
    <i r="1">
      <x v="135"/>
    </i>
    <i r="1">
      <x v="136"/>
    </i>
    <i r="1">
      <x v="137"/>
    </i>
    <i r="1">
      <x v="138"/>
    </i>
    <i r="1">
      <x v="144"/>
    </i>
    <i r="1">
      <x v="147"/>
    </i>
    <i r="1">
      <x v="148"/>
    </i>
    <i r="1">
      <x v="152"/>
    </i>
    <i r="1">
      <x v="155"/>
    </i>
    <i r="1">
      <x v="156"/>
    </i>
    <i r="1">
      <x v="158"/>
    </i>
    <i r="1">
      <x v="159"/>
    </i>
    <i r="1">
      <x v="161"/>
    </i>
    <i r="1">
      <x v="162"/>
    </i>
    <i r="1">
      <x v="163"/>
    </i>
    <i r="1">
      <x v="164"/>
    </i>
    <i r="1">
      <x v="165"/>
    </i>
    <i r="1">
      <x v="168"/>
    </i>
    <i r="1">
      <x v="171"/>
    </i>
    <i r="1">
      <x v="172"/>
    </i>
    <i r="1">
      <x v="177"/>
    </i>
    <i r="1">
      <x v="179"/>
    </i>
    <i r="1">
      <x v="180"/>
    </i>
    <i r="1">
      <x v="181"/>
    </i>
    <i r="1">
      <x v="187"/>
    </i>
    <i r="1">
      <x v="188"/>
    </i>
    <i r="1">
      <x v="189"/>
    </i>
    <i r="1">
      <x v="190"/>
    </i>
    <i r="1">
      <x v="192"/>
    </i>
    <i r="1">
      <x v="196"/>
    </i>
    <i r="1">
      <x v="197"/>
    </i>
    <i r="1">
      <x v="200"/>
    </i>
    <i r="1">
      <x v="203"/>
    </i>
    <i r="1">
      <x v="204"/>
    </i>
    <i r="1">
      <x v="205"/>
    </i>
    <i r="1">
      <x v="206"/>
    </i>
    <i r="1">
      <x v="207"/>
    </i>
    <i r="1">
      <x v="220"/>
    </i>
    <i r="1">
      <x v="221"/>
    </i>
    <i r="1">
      <x v="223"/>
    </i>
    <i r="1">
      <x v="230"/>
    </i>
    <i r="1">
      <x v="231"/>
    </i>
    <i r="1">
      <x v="235"/>
    </i>
    <i r="1">
      <x v="238"/>
    </i>
    <i r="1">
      <x v="243"/>
    </i>
    <i r="1">
      <x v="244"/>
    </i>
    <i r="1">
      <x v="247"/>
    </i>
    <i r="1">
      <x v="248"/>
    </i>
    <i r="1">
      <x v="250"/>
    </i>
    <i>
      <x v="11"/>
    </i>
    <i r="1">
      <x v="3"/>
    </i>
    <i r="1">
      <x v="4"/>
    </i>
    <i r="1">
      <x v="6"/>
    </i>
    <i r="1">
      <x v="11"/>
    </i>
    <i r="1">
      <x v="12"/>
    </i>
    <i r="1">
      <x v="13"/>
    </i>
    <i r="1">
      <x v="14"/>
    </i>
    <i r="1">
      <x v="16"/>
    </i>
    <i r="1">
      <x v="17"/>
    </i>
    <i r="1">
      <x v="20"/>
    </i>
    <i r="1">
      <x v="22"/>
    </i>
    <i r="1">
      <x v="23"/>
    </i>
    <i r="1">
      <x v="24"/>
    </i>
    <i r="1">
      <x v="26"/>
    </i>
    <i r="1">
      <x v="28"/>
    </i>
    <i r="1">
      <x v="30"/>
    </i>
    <i r="1">
      <x v="35"/>
    </i>
    <i r="1">
      <x v="36"/>
    </i>
    <i r="1">
      <x v="38"/>
    </i>
    <i r="1">
      <x v="40"/>
    </i>
    <i r="1">
      <x v="45"/>
    </i>
    <i r="1">
      <x v="47"/>
    </i>
    <i r="1">
      <x v="48"/>
    </i>
    <i r="1">
      <x v="51"/>
    </i>
    <i r="1">
      <x v="52"/>
    </i>
    <i r="1">
      <x v="54"/>
    </i>
    <i r="1">
      <x v="55"/>
    </i>
    <i r="1">
      <x v="57"/>
    </i>
    <i r="1">
      <x v="58"/>
    </i>
    <i r="1">
      <x v="62"/>
    </i>
    <i r="1">
      <x v="65"/>
    </i>
    <i r="1">
      <x v="68"/>
    </i>
    <i r="1">
      <x v="69"/>
    </i>
    <i r="1">
      <x v="74"/>
    </i>
    <i r="1">
      <x v="75"/>
    </i>
    <i r="1">
      <x v="76"/>
    </i>
    <i r="1">
      <x v="78"/>
    </i>
    <i r="1">
      <x v="81"/>
    </i>
    <i r="1">
      <x v="83"/>
    </i>
    <i r="1">
      <x v="86"/>
    </i>
    <i r="1">
      <x v="88"/>
    </i>
    <i r="1">
      <x v="90"/>
    </i>
    <i r="1">
      <x v="92"/>
    </i>
    <i r="1">
      <x v="95"/>
    </i>
    <i r="1">
      <x v="97"/>
    </i>
    <i r="1">
      <x v="102"/>
    </i>
    <i r="1">
      <x v="103"/>
    </i>
    <i r="1">
      <x v="104"/>
    </i>
    <i r="1">
      <x v="105"/>
    </i>
    <i r="1">
      <x v="106"/>
    </i>
    <i r="1">
      <x v="107"/>
    </i>
    <i r="1">
      <x v="114"/>
    </i>
    <i r="1">
      <x v="116"/>
    </i>
    <i r="1">
      <x v="117"/>
    </i>
    <i r="1">
      <x v="118"/>
    </i>
    <i r="1">
      <x v="120"/>
    </i>
    <i r="1">
      <x v="121"/>
    </i>
    <i r="1">
      <x v="125"/>
    </i>
    <i r="1">
      <x v="127"/>
    </i>
    <i r="1">
      <x v="130"/>
    </i>
    <i r="1">
      <x v="131"/>
    </i>
    <i r="1">
      <x v="133"/>
    </i>
    <i r="1">
      <x v="134"/>
    </i>
    <i r="1">
      <x v="135"/>
    </i>
    <i r="1">
      <x v="136"/>
    </i>
    <i r="1">
      <x v="137"/>
    </i>
    <i r="1">
      <x v="138"/>
    </i>
    <i r="1">
      <x v="144"/>
    </i>
    <i r="1">
      <x v="148"/>
    </i>
    <i r="1">
      <x v="152"/>
    </i>
    <i r="1">
      <x v="155"/>
    </i>
    <i r="1">
      <x v="156"/>
    </i>
    <i r="1">
      <x v="158"/>
    </i>
    <i r="1">
      <x v="159"/>
    </i>
    <i r="1">
      <x v="161"/>
    </i>
    <i r="1">
      <x v="162"/>
    </i>
    <i r="1">
      <x v="163"/>
    </i>
    <i r="1">
      <x v="164"/>
    </i>
    <i r="1">
      <x v="165"/>
    </i>
    <i r="1">
      <x v="168"/>
    </i>
    <i r="1">
      <x v="171"/>
    </i>
    <i r="1">
      <x v="172"/>
    </i>
    <i r="1">
      <x v="177"/>
    </i>
    <i r="1">
      <x v="179"/>
    </i>
    <i r="1">
      <x v="180"/>
    </i>
    <i r="1">
      <x v="181"/>
    </i>
    <i r="1">
      <x v="188"/>
    </i>
    <i r="1">
      <x v="189"/>
    </i>
    <i r="1">
      <x v="190"/>
    </i>
    <i r="1">
      <x v="192"/>
    </i>
    <i r="1">
      <x v="196"/>
    </i>
    <i r="1">
      <x v="197"/>
    </i>
    <i r="1">
      <x v="200"/>
    </i>
    <i r="1">
      <x v="203"/>
    </i>
    <i r="1">
      <x v="204"/>
    </i>
    <i r="1">
      <x v="205"/>
    </i>
    <i r="1">
      <x v="207"/>
    </i>
    <i r="1">
      <x v="220"/>
    </i>
    <i r="1">
      <x v="221"/>
    </i>
    <i r="1">
      <x v="223"/>
    </i>
    <i r="1">
      <x v="224"/>
    </i>
    <i r="1">
      <x v="228"/>
    </i>
    <i r="1">
      <x v="230"/>
    </i>
    <i r="1">
      <x v="231"/>
    </i>
    <i r="1">
      <x v="235"/>
    </i>
    <i r="1">
      <x v="238"/>
    </i>
    <i r="1">
      <x v="243"/>
    </i>
    <i r="1">
      <x v="244"/>
    </i>
    <i r="1">
      <x v="247"/>
    </i>
    <i r="1">
      <x v="248"/>
    </i>
    <i r="1">
      <x v="250"/>
    </i>
  </rowItems>
  <colFields count="1">
    <field x="-2"/>
  </colFields>
  <colItems count="2">
    <i>
      <x/>
    </i>
    <i i="1">
      <x v="1"/>
    </i>
  </colItems>
  <pageFields count="1">
    <pageField fld="0" hier="-1"/>
  </pageFields>
  <dataFields count="2">
    <dataField name="Sum of CREDIT " fld="6" baseField="0" baseItem="0"/>
    <dataField name="Sum of CASH " fld="7" baseField="0" baseItem="0"/>
  </dataFields>
  <formats count="1">
    <format dxfId="5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4603846E-3F5C-4754-814B-82B2DBEFFD21}" name="PivotTable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BS11:BU1317" firstHeaderRow="0" firstDataRow="1" firstDataCol="1" rowPageCount="1" colPageCount="1"/>
  <pivotFields count="28">
    <pivotField axis="axisPage" multipleItemSelectionAllowed="1" showAll="0">
      <items count="5">
        <item h="1" x="0"/>
        <item h="1" x="1"/>
        <item x="2"/>
        <item h="1" x="3"/>
        <item t="default"/>
      </items>
    </pivotField>
    <pivotField axis="axisRow" showAll="0">
      <items count="13">
        <item x="1"/>
        <item x="2"/>
        <item x="3"/>
        <item x="4"/>
        <item x="5"/>
        <item x="6"/>
        <item x="7"/>
        <item x="8"/>
        <item x="9"/>
        <item x="0"/>
        <item x="10"/>
        <item x="11"/>
        <item t="default"/>
      </items>
    </pivotField>
    <pivotField showAll="0"/>
    <pivotField axis="axisRow" showAll="0">
      <items count="258">
        <item x="178"/>
        <item x="206"/>
        <item x="156"/>
        <item x="95"/>
        <item x="47"/>
        <item x="234"/>
        <item x="94"/>
        <item x="59"/>
        <item x="186"/>
        <item x="225"/>
        <item x="247"/>
        <item x="35"/>
        <item x="0"/>
        <item x="31"/>
        <item x="57"/>
        <item x="237"/>
        <item x="33"/>
        <item x="68"/>
        <item x="170"/>
        <item x="236"/>
        <item x="24"/>
        <item x="194"/>
        <item x="148"/>
        <item x="20"/>
        <item x="112"/>
        <item x="173"/>
        <item x="10"/>
        <item x="168"/>
        <item x="12"/>
        <item x="185"/>
        <item x="13"/>
        <item x="191"/>
        <item x="48"/>
        <item x="180"/>
        <item x="240"/>
        <item x="74"/>
        <item x="117"/>
        <item x="123"/>
        <item x="14"/>
        <item x="7"/>
        <item x="78"/>
        <item x="15"/>
        <item x="174"/>
        <item x="220"/>
        <item x="212"/>
        <item x="61"/>
        <item x="58"/>
        <item x="4"/>
        <item x="118"/>
        <item x="39"/>
        <item x="187"/>
        <item x="119"/>
        <item x="26"/>
        <item x="149"/>
        <item x="71"/>
        <item x="105"/>
        <item x="110"/>
        <item x="41"/>
        <item x="6"/>
        <item x="96"/>
        <item x="86"/>
        <item x="82"/>
        <item x="79"/>
        <item x="219"/>
        <item x="152"/>
        <item x="1"/>
        <item x="103"/>
        <item x="249"/>
        <item x="55"/>
        <item x="150"/>
        <item x="193"/>
        <item x="81"/>
        <item x="231"/>
        <item x="136"/>
        <item x="60"/>
        <item x="169"/>
        <item x="44"/>
        <item x="199"/>
        <item x="83"/>
        <item x="66"/>
        <item x="56"/>
        <item x="22"/>
        <item x="217"/>
        <item x="163"/>
        <item x="70"/>
        <item x="184"/>
        <item x="76"/>
        <item x="89"/>
        <item x="52"/>
        <item x="51"/>
        <item x="69"/>
        <item x="192"/>
        <item x="25"/>
        <item x="46"/>
        <item x="214"/>
        <item x="38"/>
        <item x="88"/>
        <item x="91"/>
        <item x="245"/>
        <item x="205"/>
        <item x="72"/>
        <item x="100"/>
        <item x="29"/>
        <item x="126"/>
        <item x="104"/>
        <item x="54"/>
        <item x="147"/>
        <item x="97"/>
        <item x="181"/>
        <item x="189"/>
        <item x="5"/>
        <item x="92"/>
        <item x="196"/>
        <item x="202"/>
        <item x="28"/>
        <item x="201"/>
        <item x="101"/>
        <item x="128"/>
        <item x="23"/>
        <item x="93"/>
        <item x="3"/>
        <item x="144"/>
        <item x="145"/>
        <item x="243"/>
        <item x="213"/>
        <item x="114"/>
        <item x="179"/>
        <item x="124"/>
        <item x="208"/>
        <item x="102"/>
        <item x="111"/>
        <item x="125"/>
        <item x="171"/>
        <item x="8"/>
        <item x="27"/>
        <item x="63"/>
        <item x="115"/>
        <item x="84"/>
        <item x="53"/>
        <item x="203"/>
        <item x="37"/>
        <item x="241"/>
        <item x="172"/>
        <item x="108"/>
        <item x="98"/>
        <item x="235"/>
        <item x="21"/>
        <item x="204"/>
        <item x="113"/>
        <item x="19"/>
        <item x="190"/>
        <item x="73"/>
        <item x="49"/>
        <item x="209"/>
        <item x="109"/>
        <item x="164"/>
        <item x="45"/>
        <item x="17"/>
        <item x="137"/>
        <item x="9"/>
        <item x="11"/>
        <item x="134"/>
        <item x="42"/>
        <item x="43"/>
        <item x="85"/>
        <item x="121"/>
        <item x="195"/>
        <item x="200"/>
        <item x="131"/>
        <item x="129"/>
        <item x="50"/>
        <item x="122"/>
        <item x="90"/>
        <item x="130"/>
        <item x="175"/>
        <item x="228"/>
        <item x="182"/>
        <item x="87"/>
        <item x="34"/>
        <item x="132"/>
        <item x="80"/>
        <item x="36"/>
        <item x="133"/>
        <item x="18"/>
        <item x="30"/>
        <item x="177"/>
        <item x="198"/>
        <item x="62"/>
        <item x="139"/>
        <item x="77"/>
        <item x="64"/>
        <item x="244"/>
        <item x="106"/>
        <item x="218"/>
        <item x="2"/>
        <item x="16"/>
        <item x="120"/>
        <item x="142"/>
        <item x="40"/>
        <item x="107"/>
        <item x="65"/>
        <item x="99"/>
        <item x="188"/>
        <item x="75"/>
        <item x="165"/>
        <item x="127"/>
        <item x="250"/>
        <item x="155"/>
        <item x="207"/>
        <item x="238"/>
        <item x="210"/>
        <item x="67"/>
        <item x="138"/>
        <item x="232"/>
        <item x="153"/>
        <item x="233"/>
        <item x="157"/>
        <item x="248"/>
        <item x="183"/>
        <item x="143"/>
        <item x="140"/>
        <item x="146"/>
        <item x="215"/>
        <item x="154"/>
        <item x="167"/>
        <item x="151"/>
        <item x="211"/>
        <item x="229"/>
        <item x="166"/>
        <item x="230"/>
        <item x="116"/>
        <item x="141"/>
        <item x="221"/>
        <item x="226"/>
        <item x="239"/>
        <item x="160"/>
        <item x="216"/>
        <item x="223"/>
        <item x="32"/>
        <item x="227"/>
        <item x="242"/>
        <item x="222"/>
        <item x="224"/>
        <item x="135"/>
        <item x="158"/>
        <item x="176"/>
        <item x="197"/>
        <item x="161"/>
        <item x="159"/>
        <item x="246"/>
        <item x="162"/>
        <item x="251"/>
        <item x="252"/>
        <item x="253"/>
        <item x="254"/>
        <item x="255"/>
        <item x="25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s>
  <rowFields count="2">
    <field x="1"/>
    <field x="3"/>
  </rowFields>
  <rowItems count="1306">
    <i>
      <x/>
    </i>
    <i r="1">
      <x v="3"/>
    </i>
    <i r="1">
      <x v="4"/>
    </i>
    <i r="1">
      <x v="6"/>
    </i>
    <i r="1">
      <x v="11"/>
    </i>
    <i r="1">
      <x v="12"/>
    </i>
    <i r="1">
      <x v="13"/>
    </i>
    <i r="1">
      <x v="14"/>
    </i>
    <i r="1">
      <x v="16"/>
    </i>
    <i r="1">
      <x v="17"/>
    </i>
    <i r="1">
      <x v="20"/>
    </i>
    <i r="1">
      <x v="23"/>
    </i>
    <i r="1">
      <x v="24"/>
    </i>
    <i r="1">
      <x v="25"/>
    </i>
    <i r="1">
      <x v="28"/>
    </i>
    <i r="1">
      <x v="30"/>
    </i>
    <i r="1">
      <x v="35"/>
    </i>
    <i r="1">
      <x v="36"/>
    </i>
    <i r="1">
      <x v="37"/>
    </i>
    <i r="1">
      <x v="38"/>
    </i>
    <i r="1">
      <x v="40"/>
    </i>
    <i r="1">
      <x v="41"/>
    </i>
    <i r="1">
      <x v="42"/>
    </i>
    <i r="1">
      <x v="45"/>
    </i>
    <i r="1">
      <x v="46"/>
    </i>
    <i r="1">
      <x v="47"/>
    </i>
    <i r="1">
      <x v="48"/>
    </i>
    <i r="1">
      <x v="51"/>
    </i>
    <i r="1">
      <x v="52"/>
    </i>
    <i r="1">
      <x v="54"/>
    </i>
    <i r="1">
      <x v="55"/>
    </i>
    <i r="1">
      <x v="57"/>
    </i>
    <i r="1">
      <x v="58"/>
    </i>
    <i r="1">
      <x v="60"/>
    </i>
    <i r="1">
      <x v="62"/>
    </i>
    <i r="1">
      <x v="65"/>
    </i>
    <i r="1">
      <x v="66"/>
    </i>
    <i r="1">
      <x v="68"/>
    </i>
    <i r="1">
      <x v="73"/>
    </i>
    <i r="1">
      <x v="74"/>
    </i>
    <i r="1">
      <x v="76"/>
    </i>
    <i r="1">
      <x v="78"/>
    </i>
    <i r="1">
      <x v="81"/>
    </i>
    <i r="1">
      <x v="86"/>
    </i>
    <i r="1">
      <x v="88"/>
    </i>
    <i r="1">
      <x v="90"/>
    </i>
    <i r="1">
      <x v="92"/>
    </i>
    <i r="1">
      <x v="95"/>
    </i>
    <i r="1">
      <x v="97"/>
    </i>
    <i r="1">
      <x v="102"/>
    </i>
    <i r="1">
      <x v="103"/>
    </i>
    <i r="1">
      <x v="104"/>
    </i>
    <i r="1">
      <x v="105"/>
    </i>
    <i r="1">
      <x v="106"/>
    </i>
    <i r="1">
      <x v="107"/>
    </i>
    <i r="1">
      <x v="110"/>
    </i>
    <i r="1">
      <x v="114"/>
    </i>
    <i r="1">
      <x v="116"/>
    </i>
    <i r="1">
      <x v="117"/>
    </i>
    <i r="1">
      <x v="118"/>
    </i>
    <i r="1">
      <x v="120"/>
    </i>
    <i r="1">
      <x v="125"/>
    </i>
    <i r="1">
      <x v="127"/>
    </i>
    <i r="1">
      <x v="130"/>
    </i>
    <i r="1">
      <x v="131"/>
    </i>
    <i r="1">
      <x v="134"/>
    </i>
    <i r="1">
      <x v="135"/>
    </i>
    <i r="1">
      <x v="136"/>
    </i>
    <i r="1">
      <x v="137"/>
    </i>
    <i r="1">
      <x v="138"/>
    </i>
    <i r="1">
      <x v="144"/>
    </i>
    <i r="1">
      <x v="148"/>
    </i>
    <i r="1">
      <x v="149"/>
    </i>
    <i r="1">
      <x v="152"/>
    </i>
    <i r="1">
      <x v="156"/>
    </i>
    <i r="1">
      <x v="158"/>
    </i>
    <i r="1">
      <x v="159"/>
    </i>
    <i r="1">
      <x v="161"/>
    </i>
    <i r="1">
      <x v="162"/>
    </i>
    <i r="1">
      <x v="163"/>
    </i>
    <i r="1">
      <x v="164"/>
    </i>
    <i r="1">
      <x v="165"/>
    </i>
    <i r="1">
      <x v="168"/>
    </i>
    <i r="1">
      <x v="169"/>
    </i>
    <i r="1">
      <x v="171"/>
    </i>
    <i r="1">
      <x v="172"/>
    </i>
    <i r="1">
      <x v="173"/>
    </i>
    <i r="1">
      <x v="177"/>
    </i>
    <i r="1">
      <x v="178"/>
    </i>
    <i r="1">
      <x v="179"/>
    </i>
    <i r="1">
      <x v="180"/>
    </i>
    <i r="1">
      <x v="181"/>
    </i>
    <i r="1">
      <x v="182"/>
    </i>
    <i r="1">
      <x v="187"/>
    </i>
    <i r="1">
      <x v="189"/>
    </i>
    <i r="1">
      <x v="190"/>
    </i>
    <i r="1">
      <x v="192"/>
    </i>
    <i r="1">
      <x v="195"/>
    </i>
    <i r="1">
      <x v="196"/>
    </i>
    <i r="1">
      <x v="200"/>
    </i>
    <i r="1">
      <x v="203"/>
    </i>
    <i r="1">
      <x v="205"/>
    </i>
    <i r="1">
      <x v="207"/>
    </i>
    <i r="1">
      <x v="211"/>
    </i>
    <i r="1">
      <x v="212"/>
    </i>
    <i r="1">
      <x v="238"/>
    </i>
    <i r="1">
      <x v="243"/>
    </i>
    <i>
      <x v="1"/>
    </i>
    <i r="1">
      <x v="3"/>
    </i>
    <i r="1">
      <x v="4"/>
    </i>
    <i r="1">
      <x v="6"/>
    </i>
    <i r="1">
      <x v="11"/>
    </i>
    <i r="1">
      <x v="12"/>
    </i>
    <i r="1">
      <x v="13"/>
    </i>
    <i r="1">
      <x v="14"/>
    </i>
    <i r="1">
      <x v="16"/>
    </i>
    <i r="1">
      <x v="17"/>
    </i>
    <i r="1">
      <x v="20"/>
    </i>
    <i r="1">
      <x v="24"/>
    </i>
    <i r="1">
      <x v="26"/>
    </i>
    <i r="1">
      <x v="28"/>
    </i>
    <i r="1">
      <x v="30"/>
    </i>
    <i r="1">
      <x v="35"/>
    </i>
    <i r="1">
      <x v="36"/>
    </i>
    <i r="1">
      <x v="37"/>
    </i>
    <i r="1">
      <x v="38"/>
    </i>
    <i r="1">
      <x v="40"/>
    </i>
    <i r="1">
      <x v="41"/>
    </i>
    <i r="1">
      <x v="42"/>
    </i>
    <i r="1">
      <x v="45"/>
    </i>
    <i r="1">
      <x v="46"/>
    </i>
    <i r="1">
      <x v="47"/>
    </i>
    <i r="1">
      <x v="48"/>
    </i>
    <i r="1">
      <x v="51"/>
    </i>
    <i r="1">
      <x v="52"/>
    </i>
    <i r="1">
      <x v="54"/>
    </i>
    <i r="1">
      <x v="55"/>
    </i>
    <i r="1">
      <x v="57"/>
    </i>
    <i r="1">
      <x v="58"/>
    </i>
    <i r="1">
      <x v="60"/>
    </i>
    <i r="1">
      <x v="62"/>
    </i>
    <i r="1">
      <x v="65"/>
    </i>
    <i r="1">
      <x v="66"/>
    </i>
    <i r="1">
      <x v="68"/>
    </i>
    <i r="1">
      <x v="74"/>
    </i>
    <i r="1">
      <x v="76"/>
    </i>
    <i r="1">
      <x v="78"/>
    </i>
    <i r="1">
      <x v="81"/>
    </i>
    <i r="1">
      <x v="86"/>
    </i>
    <i r="1">
      <x v="88"/>
    </i>
    <i r="1">
      <x v="90"/>
    </i>
    <i r="1">
      <x v="92"/>
    </i>
    <i r="1">
      <x v="95"/>
    </i>
    <i r="1">
      <x v="97"/>
    </i>
    <i r="1">
      <x v="102"/>
    </i>
    <i r="1">
      <x v="103"/>
    </i>
    <i r="1">
      <x v="104"/>
    </i>
    <i r="1">
      <x v="105"/>
    </i>
    <i r="1">
      <x v="106"/>
    </i>
    <i r="1">
      <x v="107"/>
    </i>
    <i r="1">
      <x v="110"/>
    </i>
    <i r="1">
      <x v="114"/>
    </i>
    <i r="1">
      <x v="116"/>
    </i>
    <i r="1">
      <x v="117"/>
    </i>
    <i r="1">
      <x v="118"/>
    </i>
    <i r="1">
      <x v="120"/>
    </i>
    <i r="1">
      <x v="125"/>
    </i>
    <i r="1">
      <x v="127"/>
    </i>
    <i r="1">
      <x v="130"/>
    </i>
    <i r="1">
      <x v="131"/>
    </i>
    <i r="1">
      <x v="133"/>
    </i>
    <i r="1">
      <x v="134"/>
    </i>
    <i r="1">
      <x v="135"/>
    </i>
    <i r="1">
      <x v="136"/>
    </i>
    <i r="1">
      <x v="137"/>
    </i>
    <i r="1">
      <x v="138"/>
    </i>
    <i r="1">
      <x v="144"/>
    </i>
    <i r="1">
      <x v="148"/>
    </i>
    <i r="1">
      <x v="149"/>
    </i>
    <i r="1">
      <x v="151"/>
    </i>
    <i r="1">
      <x v="152"/>
    </i>
    <i r="1">
      <x v="156"/>
    </i>
    <i r="1">
      <x v="158"/>
    </i>
    <i r="1">
      <x v="159"/>
    </i>
    <i r="1">
      <x v="161"/>
    </i>
    <i r="1">
      <x v="162"/>
    </i>
    <i r="1">
      <x v="163"/>
    </i>
    <i r="1">
      <x v="164"/>
    </i>
    <i r="1">
      <x v="165"/>
    </i>
    <i r="1">
      <x v="168"/>
    </i>
    <i r="1">
      <x v="169"/>
    </i>
    <i r="1">
      <x v="171"/>
    </i>
    <i r="1">
      <x v="172"/>
    </i>
    <i r="1">
      <x v="173"/>
    </i>
    <i r="1">
      <x v="177"/>
    </i>
    <i r="1">
      <x v="178"/>
    </i>
    <i r="1">
      <x v="179"/>
    </i>
    <i r="1">
      <x v="180"/>
    </i>
    <i r="1">
      <x v="181"/>
    </i>
    <i r="1">
      <x v="182"/>
    </i>
    <i r="1">
      <x v="187"/>
    </i>
    <i r="1">
      <x v="189"/>
    </i>
    <i r="1">
      <x v="190"/>
    </i>
    <i r="1">
      <x v="192"/>
    </i>
    <i r="1">
      <x v="195"/>
    </i>
    <i r="1">
      <x v="196"/>
    </i>
    <i r="1">
      <x v="200"/>
    </i>
    <i r="1">
      <x v="203"/>
    </i>
    <i r="1">
      <x v="205"/>
    </i>
    <i r="1">
      <x v="207"/>
    </i>
    <i r="1">
      <x v="211"/>
    </i>
    <i r="1">
      <x v="212"/>
    </i>
    <i r="1">
      <x v="218"/>
    </i>
    <i r="1">
      <x v="230"/>
    </i>
    <i r="1">
      <x v="238"/>
    </i>
    <i r="1">
      <x v="243"/>
    </i>
    <i>
      <x v="2"/>
    </i>
    <i r="1">
      <x v="3"/>
    </i>
    <i r="1">
      <x v="4"/>
    </i>
    <i r="1">
      <x v="6"/>
    </i>
    <i r="1">
      <x v="11"/>
    </i>
    <i r="1">
      <x v="12"/>
    </i>
    <i r="1">
      <x v="13"/>
    </i>
    <i r="1">
      <x v="14"/>
    </i>
    <i r="1">
      <x v="16"/>
    </i>
    <i r="1">
      <x v="17"/>
    </i>
    <i r="1">
      <x v="20"/>
    </i>
    <i r="1">
      <x v="23"/>
    </i>
    <i r="1">
      <x v="24"/>
    </i>
    <i r="1">
      <x v="25"/>
    </i>
    <i r="1">
      <x v="28"/>
    </i>
    <i r="1">
      <x v="30"/>
    </i>
    <i r="1">
      <x v="35"/>
    </i>
    <i r="1">
      <x v="36"/>
    </i>
    <i r="1">
      <x v="37"/>
    </i>
    <i r="1">
      <x v="38"/>
    </i>
    <i r="1">
      <x v="40"/>
    </i>
    <i r="1">
      <x v="41"/>
    </i>
    <i r="1">
      <x v="42"/>
    </i>
    <i r="1">
      <x v="45"/>
    </i>
    <i r="1">
      <x v="46"/>
    </i>
    <i r="1">
      <x v="47"/>
    </i>
    <i r="1">
      <x v="48"/>
    </i>
    <i r="1">
      <x v="51"/>
    </i>
    <i r="1">
      <x v="52"/>
    </i>
    <i r="1">
      <x v="54"/>
    </i>
    <i r="1">
      <x v="55"/>
    </i>
    <i r="1">
      <x v="57"/>
    </i>
    <i r="1">
      <x v="58"/>
    </i>
    <i r="1">
      <x v="60"/>
    </i>
    <i r="1">
      <x v="62"/>
    </i>
    <i r="1">
      <x v="65"/>
    </i>
    <i r="1">
      <x v="66"/>
    </i>
    <i r="1">
      <x v="68"/>
    </i>
    <i r="1">
      <x v="74"/>
    </i>
    <i r="1">
      <x v="76"/>
    </i>
    <i r="1">
      <x v="78"/>
    </i>
    <i r="1">
      <x v="81"/>
    </i>
    <i r="1">
      <x v="86"/>
    </i>
    <i r="1">
      <x v="88"/>
    </i>
    <i r="1">
      <x v="90"/>
    </i>
    <i r="1">
      <x v="92"/>
    </i>
    <i r="1">
      <x v="95"/>
    </i>
    <i r="1">
      <x v="97"/>
    </i>
    <i r="1">
      <x v="101"/>
    </i>
    <i r="1">
      <x v="102"/>
    </i>
    <i r="1">
      <x v="103"/>
    </i>
    <i r="1">
      <x v="104"/>
    </i>
    <i r="1">
      <x v="105"/>
    </i>
    <i r="1">
      <x v="106"/>
    </i>
    <i r="1">
      <x v="107"/>
    </i>
    <i r="1">
      <x v="109"/>
    </i>
    <i r="1">
      <x v="110"/>
    </i>
    <i r="1">
      <x v="114"/>
    </i>
    <i r="1">
      <x v="116"/>
    </i>
    <i r="1">
      <x v="117"/>
    </i>
    <i r="1">
      <x v="118"/>
    </i>
    <i r="1">
      <x v="120"/>
    </i>
    <i r="1">
      <x v="125"/>
    </i>
    <i r="1">
      <x v="127"/>
    </i>
    <i r="1">
      <x v="130"/>
    </i>
    <i r="1">
      <x v="131"/>
    </i>
    <i r="1">
      <x v="133"/>
    </i>
    <i r="1">
      <x v="134"/>
    </i>
    <i r="1">
      <x v="135"/>
    </i>
    <i r="1">
      <x v="136"/>
    </i>
    <i r="1">
      <x v="137"/>
    </i>
    <i r="1">
      <x v="138"/>
    </i>
    <i r="1">
      <x v="144"/>
    </i>
    <i r="1">
      <x v="148"/>
    </i>
    <i r="1">
      <x v="149"/>
    </i>
    <i r="1">
      <x v="152"/>
    </i>
    <i r="1">
      <x v="156"/>
    </i>
    <i r="1">
      <x v="158"/>
    </i>
    <i r="1">
      <x v="159"/>
    </i>
    <i r="1">
      <x v="161"/>
    </i>
    <i r="1">
      <x v="162"/>
    </i>
    <i r="1">
      <x v="163"/>
    </i>
    <i r="1">
      <x v="164"/>
    </i>
    <i r="1">
      <x v="165"/>
    </i>
    <i r="1">
      <x v="168"/>
    </i>
    <i r="1">
      <x v="169"/>
    </i>
    <i r="1">
      <x v="171"/>
    </i>
    <i r="1">
      <x v="172"/>
    </i>
    <i r="1">
      <x v="173"/>
    </i>
    <i r="1">
      <x v="177"/>
    </i>
    <i r="1">
      <x v="178"/>
    </i>
    <i r="1">
      <x v="179"/>
    </i>
    <i r="1">
      <x v="180"/>
    </i>
    <i r="1">
      <x v="181"/>
    </i>
    <i r="1">
      <x v="182"/>
    </i>
    <i r="1">
      <x v="187"/>
    </i>
    <i r="1">
      <x v="188"/>
    </i>
    <i r="1">
      <x v="189"/>
    </i>
    <i r="1">
      <x v="190"/>
    </i>
    <i r="1">
      <x v="192"/>
    </i>
    <i r="1">
      <x v="195"/>
    </i>
    <i r="1">
      <x v="196"/>
    </i>
    <i r="1">
      <x v="200"/>
    </i>
    <i r="1">
      <x v="203"/>
    </i>
    <i r="1">
      <x v="205"/>
    </i>
    <i r="1">
      <x v="207"/>
    </i>
    <i r="1">
      <x v="211"/>
    </i>
    <i r="1">
      <x v="230"/>
    </i>
    <i r="1">
      <x v="238"/>
    </i>
    <i r="1">
      <x v="243"/>
    </i>
    <i>
      <x v="3"/>
    </i>
    <i r="1">
      <x v="3"/>
    </i>
    <i r="1">
      <x v="4"/>
    </i>
    <i r="1">
      <x v="6"/>
    </i>
    <i r="1">
      <x v="11"/>
    </i>
    <i r="1">
      <x v="12"/>
    </i>
    <i r="1">
      <x v="13"/>
    </i>
    <i r="1">
      <x v="14"/>
    </i>
    <i r="1">
      <x v="16"/>
    </i>
    <i r="1">
      <x v="17"/>
    </i>
    <i r="1">
      <x v="20"/>
    </i>
    <i r="1">
      <x v="23"/>
    </i>
    <i r="1">
      <x v="24"/>
    </i>
    <i r="1">
      <x v="25"/>
    </i>
    <i r="1">
      <x v="26"/>
    </i>
    <i r="1">
      <x v="28"/>
    </i>
    <i r="1">
      <x v="30"/>
    </i>
    <i r="1">
      <x v="35"/>
    </i>
    <i r="1">
      <x v="36"/>
    </i>
    <i r="1">
      <x v="37"/>
    </i>
    <i r="1">
      <x v="38"/>
    </i>
    <i r="1">
      <x v="40"/>
    </i>
    <i r="1">
      <x v="41"/>
    </i>
    <i r="1">
      <x v="42"/>
    </i>
    <i r="1">
      <x v="45"/>
    </i>
    <i r="1">
      <x v="46"/>
    </i>
    <i r="1">
      <x v="47"/>
    </i>
    <i r="1">
      <x v="48"/>
    </i>
    <i r="1">
      <x v="51"/>
    </i>
    <i r="1">
      <x v="52"/>
    </i>
    <i r="1">
      <x v="54"/>
    </i>
    <i r="1">
      <x v="55"/>
    </i>
    <i r="1">
      <x v="57"/>
    </i>
    <i r="1">
      <x v="58"/>
    </i>
    <i r="1">
      <x v="60"/>
    </i>
    <i r="1">
      <x v="62"/>
    </i>
    <i r="1">
      <x v="65"/>
    </i>
    <i r="1">
      <x v="66"/>
    </i>
    <i r="1">
      <x v="68"/>
    </i>
    <i r="1">
      <x v="73"/>
    </i>
    <i r="1">
      <x v="74"/>
    </i>
    <i r="1">
      <x v="76"/>
    </i>
    <i r="1">
      <x v="78"/>
    </i>
    <i r="1">
      <x v="81"/>
    </i>
    <i r="1">
      <x v="86"/>
    </i>
    <i r="1">
      <x v="88"/>
    </i>
    <i r="1">
      <x v="90"/>
    </i>
    <i r="1">
      <x v="92"/>
    </i>
    <i r="1">
      <x v="95"/>
    </i>
    <i r="1">
      <x v="97"/>
    </i>
    <i r="1">
      <x v="102"/>
    </i>
    <i r="1">
      <x v="103"/>
    </i>
    <i r="1">
      <x v="104"/>
    </i>
    <i r="1">
      <x v="105"/>
    </i>
    <i r="1">
      <x v="106"/>
    </i>
    <i r="1">
      <x v="107"/>
    </i>
    <i r="1">
      <x v="109"/>
    </i>
    <i r="1">
      <x v="114"/>
    </i>
    <i r="1">
      <x v="116"/>
    </i>
    <i r="1">
      <x v="117"/>
    </i>
    <i r="1">
      <x v="118"/>
    </i>
    <i r="1">
      <x v="120"/>
    </i>
    <i r="1">
      <x v="125"/>
    </i>
    <i r="1">
      <x v="126"/>
    </i>
    <i r="1">
      <x v="127"/>
    </i>
    <i r="1">
      <x v="130"/>
    </i>
    <i r="1">
      <x v="131"/>
    </i>
    <i r="1">
      <x v="133"/>
    </i>
    <i r="1">
      <x v="134"/>
    </i>
    <i r="1">
      <x v="135"/>
    </i>
    <i r="1">
      <x v="136"/>
    </i>
    <i r="1">
      <x v="137"/>
    </i>
    <i r="1">
      <x v="138"/>
    </i>
    <i r="1">
      <x v="144"/>
    </i>
    <i r="1">
      <x v="148"/>
    </i>
    <i r="1">
      <x v="152"/>
    </i>
    <i r="1">
      <x v="155"/>
    </i>
    <i r="1">
      <x v="156"/>
    </i>
    <i r="1">
      <x v="158"/>
    </i>
    <i r="1">
      <x v="159"/>
    </i>
    <i r="1">
      <x v="161"/>
    </i>
    <i r="1">
      <x v="162"/>
    </i>
    <i r="1">
      <x v="163"/>
    </i>
    <i r="1">
      <x v="164"/>
    </i>
    <i r="1">
      <x v="165"/>
    </i>
    <i r="1">
      <x v="168"/>
    </i>
    <i r="1">
      <x v="171"/>
    </i>
    <i r="1">
      <x v="172"/>
    </i>
    <i r="1">
      <x v="173"/>
    </i>
    <i r="1">
      <x v="177"/>
    </i>
    <i r="1">
      <x v="178"/>
    </i>
    <i r="1">
      <x v="179"/>
    </i>
    <i r="1">
      <x v="180"/>
    </i>
    <i r="1">
      <x v="181"/>
    </i>
    <i r="1">
      <x v="182"/>
    </i>
    <i r="1">
      <x v="187"/>
    </i>
    <i r="1">
      <x v="188"/>
    </i>
    <i r="1">
      <x v="189"/>
    </i>
    <i r="1">
      <x v="190"/>
    </i>
    <i r="1">
      <x v="192"/>
    </i>
    <i r="1">
      <x v="195"/>
    </i>
    <i r="1">
      <x v="196"/>
    </i>
    <i r="1">
      <x v="200"/>
    </i>
    <i r="1">
      <x v="205"/>
    </i>
    <i r="1">
      <x v="207"/>
    </i>
    <i r="1">
      <x v="230"/>
    </i>
    <i r="1">
      <x v="238"/>
    </i>
    <i r="1">
      <x v="243"/>
    </i>
    <i>
      <x v="4"/>
    </i>
    <i r="1">
      <x v="3"/>
    </i>
    <i r="1">
      <x v="4"/>
    </i>
    <i r="1">
      <x v="6"/>
    </i>
    <i r="1">
      <x v="11"/>
    </i>
    <i r="1">
      <x v="12"/>
    </i>
    <i r="1">
      <x v="13"/>
    </i>
    <i r="1">
      <x v="14"/>
    </i>
    <i r="1">
      <x v="16"/>
    </i>
    <i r="1">
      <x v="17"/>
    </i>
    <i r="1">
      <x v="20"/>
    </i>
    <i r="1">
      <x v="23"/>
    </i>
    <i r="1">
      <x v="24"/>
    </i>
    <i r="1">
      <x v="25"/>
    </i>
    <i r="1">
      <x v="26"/>
    </i>
    <i r="1">
      <x v="28"/>
    </i>
    <i r="1">
      <x v="30"/>
    </i>
    <i r="1">
      <x v="35"/>
    </i>
    <i r="1">
      <x v="36"/>
    </i>
    <i r="1">
      <x v="37"/>
    </i>
    <i r="1">
      <x v="38"/>
    </i>
    <i r="1">
      <x v="40"/>
    </i>
    <i r="1">
      <x v="41"/>
    </i>
    <i r="1">
      <x v="42"/>
    </i>
    <i r="1">
      <x v="45"/>
    </i>
    <i r="1">
      <x v="47"/>
    </i>
    <i r="1">
      <x v="48"/>
    </i>
    <i r="1">
      <x v="51"/>
    </i>
    <i r="1">
      <x v="52"/>
    </i>
    <i r="1">
      <x v="54"/>
    </i>
    <i r="1">
      <x v="55"/>
    </i>
    <i r="1">
      <x v="57"/>
    </i>
    <i r="1">
      <x v="58"/>
    </i>
    <i r="1">
      <x v="60"/>
    </i>
    <i r="1">
      <x v="62"/>
    </i>
    <i r="1">
      <x v="65"/>
    </i>
    <i r="1">
      <x v="66"/>
    </i>
    <i r="1">
      <x v="68"/>
    </i>
    <i r="1">
      <x v="69"/>
    </i>
    <i r="1">
      <x v="73"/>
    </i>
    <i r="1">
      <x v="74"/>
    </i>
    <i r="1">
      <x v="75"/>
    </i>
    <i r="1">
      <x v="76"/>
    </i>
    <i r="1">
      <x v="78"/>
    </i>
    <i r="1">
      <x v="81"/>
    </i>
    <i r="1">
      <x v="86"/>
    </i>
    <i r="1">
      <x v="88"/>
    </i>
    <i r="1">
      <x v="90"/>
    </i>
    <i r="1">
      <x v="92"/>
    </i>
    <i r="1">
      <x v="95"/>
    </i>
    <i r="1">
      <x v="97"/>
    </i>
    <i r="1">
      <x v="102"/>
    </i>
    <i r="1">
      <x v="103"/>
    </i>
    <i r="1">
      <x v="104"/>
    </i>
    <i r="1">
      <x v="105"/>
    </i>
    <i r="1">
      <x v="106"/>
    </i>
    <i r="1">
      <x v="107"/>
    </i>
    <i r="1">
      <x v="109"/>
    </i>
    <i r="1">
      <x v="114"/>
    </i>
    <i r="1">
      <x v="116"/>
    </i>
    <i r="1">
      <x v="117"/>
    </i>
    <i r="1">
      <x v="118"/>
    </i>
    <i r="1">
      <x v="120"/>
    </i>
    <i r="1">
      <x v="125"/>
    </i>
    <i r="1">
      <x v="127"/>
    </i>
    <i r="1">
      <x v="130"/>
    </i>
    <i r="1">
      <x v="131"/>
    </i>
    <i r="1">
      <x v="133"/>
    </i>
    <i r="1">
      <x v="134"/>
    </i>
    <i r="1">
      <x v="135"/>
    </i>
    <i r="1">
      <x v="136"/>
    </i>
    <i r="1">
      <x v="137"/>
    </i>
    <i r="1">
      <x v="138"/>
    </i>
    <i r="1">
      <x v="144"/>
    </i>
    <i r="1">
      <x v="148"/>
    </i>
    <i r="1">
      <x v="152"/>
    </i>
    <i r="1">
      <x v="155"/>
    </i>
    <i r="1">
      <x v="156"/>
    </i>
    <i r="1">
      <x v="158"/>
    </i>
    <i r="1">
      <x v="159"/>
    </i>
    <i r="1">
      <x v="161"/>
    </i>
    <i r="1">
      <x v="162"/>
    </i>
    <i r="1">
      <x v="163"/>
    </i>
    <i r="1">
      <x v="164"/>
    </i>
    <i r="1">
      <x v="165"/>
    </i>
    <i r="1">
      <x v="168"/>
    </i>
    <i r="1">
      <x v="171"/>
    </i>
    <i r="1">
      <x v="172"/>
    </i>
    <i r="1">
      <x v="173"/>
    </i>
    <i r="1">
      <x v="177"/>
    </i>
    <i r="1">
      <x v="178"/>
    </i>
    <i r="1">
      <x v="179"/>
    </i>
    <i r="1">
      <x v="180"/>
    </i>
    <i r="1">
      <x v="181"/>
    </i>
    <i r="1">
      <x v="182"/>
    </i>
    <i r="1">
      <x v="187"/>
    </i>
    <i r="1">
      <x v="188"/>
    </i>
    <i r="1">
      <x v="189"/>
    </i>
    <i r="1">
      <x v="190"/>
    </i>
    <i r="1">
      <x v="192"/>
    </i>
    <i r="1">
      <x v="195"/>
    </i>
    <i r="1">
      <x v="196"/>
    </i>
    <i r="1">
      <x v="200"/>
    </i>
    <i r="1">
      <x v="203"/>
    </i>
    <i r="1">
      <x v="205"/>
    </i>
    <i r="1">
      <x v="207"/>
    </i>
    <i r="1">
      <x v="230"/>
    </i>
    <i r="1">
      <x v="238"/>
    </i>
    <i r="1">
      <x v="243"/>
    </i>
    <i>
      <x v="5"/>
    </i>
    <i r="1">
      <x v="3"/>
    </i>
    <i r="1">
      <x v="4"/>
    </i>
    <i r="1">
      <x v="6"/>
    </i>
    <i r="1">
      <x v="11"/>
    </i>
    <i r="1">
      <x v="12"/>
    </i>
    <i r="1">
      <x v="13"/>
    </i>
    <i r="1">
      <x v="14"/>
    </i>
    <i r="1">
      <x v="16"/>
    </i>
    <i r="1">
      <x v="17"/>
    </i>
    <i r="1">
      <x v="20"/>
    </i>
    <i r="1">
      <x v="23"/>
    </i>
    <i r="1">
      <x v="24"/>
    </i>
    <i r="1">
      <x v="25"/>
    </i>
    <i r="1">
      <x v="26"/>
    </i>
    <i r="1">
      <x v="28"/>
    </i>
    <i r="1">
      <x v="30"/>
    </i>
    <i r="1">
      <x v="35"/>
    </i>
    <i r="1">
      <x v="36"/>
    </i>
    <i r="1">
      <x v="37"/>
    </i>
    <i r="1">
      <x v="38"/>
    </i>
    <i r="1">
      <x v="40"/>
    </i>
    <i r="1">
      <x v="41"/>
    </i>
    <i r="1">
      <x v="44"/>
    </i>
    <i r="1">
      <x v="45"/>
    </i>
    <i r="1">
      <x v="47"/>
    </i>
    <i r="1">
      <x v="48"/>
    </i>
    <i r="1">
      <x v="51"/>
    </i>
    <i r="1">
      <x v="52"/>
    </i>
    <i r="1">
      <x v="54"/>
    </i>
    <i r="1">
      <x v="55"/>
    </i>
    <i r="1">
      <x v="57"/>
    </i>
    <i r="1">
      <x v="58"/>
    </i>
    <i r="1">
      <x v="62"/>
    </i>
    <i r="1">
      <x v="65"/>
    </i>
    <i r="1">
      <x v="68"/>
    </i>
    <i r="1">
      <x v="69"/>
    </i>
    <i r="1">
      <x v="73"/>
    </i>
    <i r="1">
      <x v="75"/>
    </i>
    <i r="1">
      <x v="76"/>
    </i>
    <i r="1">
      <x v="78"/>
    </i>
    <i r="1">
      <x v="81"/>
    </i>
    <i r="1">
      <x v="86"/>
    </i>
    <i r="1">
      <x v="88"/>
    </i>
    <i r="1">
      <x v="90"/>
    </i>
    <i r="1">
      <x v="92"/>
    </i>
    <i r="1">
      <x v="95"/>
    </i>
    <i r="1">
      <x v="97"/>
    </i>
    <i r="1">
      <x v="102"/>
    </i>
    <i r="1">
      <x v="103"/>
    </i>
    <i r="1">
      <x v="104"/>
    </i>
    <i r="1">
      <x v="105"/>
    </i>
    <i r="1">
      <x v="106"/>
    </i>
    <i r="1">
      <x v="107"/>
    </i>
    <i r="1">
      <x v="114"/>
    </i>
    <i r="1">
      <x v="116"/>
    </i>
    <i r="1">
      <x v="117"/>
    </i>
    <i r="1">
      <x v="118"/>
    </i>
    <i r="1">
      <x v="120"/>
    </i>
    <i r="1">
      <x v="125"/>
    </i>
    <i r="1">
      <x v="127"/>
    </i>
    <i r="1">
      <x v="130"/>
    </i>
    <i r="1">
      <x v="131"/>
    </i>
    <i r="1">
      <x v="134"/>
    </i>
    <i r="1">
      <x v="135"/>
    </i>
    <i r="1">
      <x v="136"/>
    </i>
    <i r="1">
      <x v="137"/>
    </i>
    <i r="1">
      <x v="138"/>
    </i>
    <i r="1">
      <x v="144"/>
    </i>
    <i r="1">
      <x v="148"/>
    </i>
    <i r="1">
      <x v="149"/>
    </i>
    <i r="1">
      <x v="152"/>
    </i>
    <i r="1">
      <x v="155"/>
    </i>
    <i r="1">
      <x v="156"/>
    </i>
    <i r="1">
      <x v="158"/>
    </i>
    <i r="1">
      <x v="159"/>
    </i>
    <i r="1">
      <x v="161"/>
    </i>
    <i r="1">
      <x v="162"/>
    </i>
    <i r="1">
      <x v="163"/>
    </i>
    <i r="1">
      <x v="164"/>
    </i>
    <i r="1">
      <x v="165"/>
    </i>
    <i r="1">
      <x v="168"/>
    </i>
    <i r="1">
      <x v="171"/>
    </i>
    <i r="1">
      <x v="172"/>
    </i>
    <i r="1">
      <x v="173"/>
    </i>
    <i r="1">
      <x v="177"/>
    </i>
    <i r="1">
      <x v="178"/>
    </i>
    <i r="1">
      <x v="179"/>
    </i>
    <i r="1">
      <x v="180"/>
    </i>
    <i r="1">
      <x v="181"/>
    </i>
    <i r="1">
      <x v="182"/>
    </i>
    <i r="1">
      <x v="187"/>
    </i>
    <i r="1">
      <x v="188"/>
    </i>
    <i r="1">
      <x v="189"/>
    </i>
    <i r="1">
      <x v="190"/>
    </i>
    <i r="1">
      <x v="192"/>
    </i>
    <i r="1">
      <x v="195"/>
    </i>
    <i r="1">
      <x v="196"/>
    </i>
    <i r="1">
      <x v="200"/>
    </i>
    <i r="1">
      <x v="203"/>
    </i>
    <i r="1">
      <x v="205"/>
    </i>
    <i r="1">
      <x v="207"/>
    </i>
    <i r="1">
      <x v="210"/>
    </i>
    <i r="1">
      <x v="226"/>
    </i>
    <i r="1">
      <x v="230"/>
    </i>
    <i r="1">
      <x v="238"/>
    </i>
    <i r="1">
      <x v="243"/>
    </i>
    <i r="1">
      <x v="244"/>
    </i>
    <i>
      <x v="6"/>
    </i>
    <i r="1">
      <x v="3"/>
    </i>
    <i r="1">
      <x v="4"/>
    </i>
    <i r="1">
      <x v="6"/>
    </i>
    <i r="1">
      <x v="11"/>
    </i>
    <i r="1">
      <x v="12"/>
    </i>
    <i r="1">
      <x v="13"/>
    </i>
    <i r="1">
      <x v="14"/>
    </i>
    <i r="1">
      <x v="16"/>
    </i>
    <i r="1">
      <x v="17"/>
    </i>
    <i r="1">
      <x v="20"/>
    </i>
    <i r="1">
      <x v="24"/>
    </i>
    <i r="1">
      <x v="25"/>
    </i>
    <i r="1">
      <x v="26"/>
    </i>
    <i r="1">
      <x v="28"/>
    </i>
    <i r="1">
      <x v="30"/>
    </i>
    <i r="1">
      <x v="35"/>
    </i>
    <i r="1">
      <x v="36"/>
    </i>
    <i r="1">
      <x v="37"/>
    </i>
    <i r="1">
      <x v="38"/>
    </i>
    <i r="1">
      <x v="40"/>
    </i>
    <i r="1">
      <x v="41"/>
    </i>
    <i r="1">
      <x v="44"/>
    </i>
    <i r="1">
      <x v="45"/>
    </i>
    <i r="1">
      <x v="47"/>
    </i>
    <i r="1">
      <x v="48"/>
    </i>
    <i r="1">
      <x v="51"/>
    </i>
    <i r="1">
      <x v="52"/>
    </i>
    <i r="1">
      <x v="54"/>
    </i>
    <i r="1">
      <x v="55"/>
    </i>
    <i r="1">
      <x v="57"/>
    </i>
    <i r="1">
      <x v="58"/>
    </i>
    <i r="1">
      <x v="62"/>
    </i>
    <i r="1">
      <x v="65"/>
    </i>
    <i r="1">
      <x v="68"/>
    </i>
    <i r="1">
      <x v="69"/>
    </i>
    <i r="1">
      <x v="74"/>
    </i>
    <i r="1">
      <x v="75"/>
    </i>
    <i r="1">
      <x v="76"/>
    </i>
    <i r="1">
      <x v="78"/>
    </i>
    <i r="1">
      <x v="81"/>
    </i>
    <i r="1">
      <x v="86"/>
    </i>
    <i r="1">
      <x v="88"/>
    </i>
    <i r="1">
      <x v="90"/>
    </i>
    <i r="1">
      <x v="92"/>
    </i>
    <i r="1">
      <x v="95"/>
    </i>
    <i r="1">
      <x v="97"/>
    </i>
    <i r="1">
      <x v="102"/>
    </i>
    <i r="1">
      <x v="103"/>
    </i>
    <i r="1">
      <x v="104"/>
    </i>
    <i r="1">
      <x v="105"/>
    </i>
    <i r="1">
      <x v="106"/>
    </i>
    <i r="1">
      <x v="107"/>
    </i>
    <i r="1">
      <x v="114"/>
    </i>
    <i r="1">
      <x v="116"/>
    </i>
    <i r="1">
      <x v="117"/>
    </i>
    <i r="1">
      <x v="118"/>
    </i>
    <i r="1">
      <x v="120"/>
    </i>
    <i r="1">
      <x v="125"/>
    </i>
    <i r="1">
      <x v="127"/>
    </i>
    <i r="1">
      <x v="130"/>
    </i>
    <i r="1">
      <x v="131"/>
    </i>
    <i r="1">
      <x v="134"/>
    </i>
    <i r="1">
      <x v="135"/>
    </i>
    <i r="1">
      <x v="136"/>
    </i>
    <i r="1">
      <x v="137"/>
    </i>
    <i r="1">
      <x v="138"/>
    </i>
    <i r="1">
      <x v="144"/>
    </i>
    <i r="1">
      <x v="148"/>
    </i>
    <i r="1">
      <x v="149"/>
    </i>
    <i r="1">
      <x v="152"/>
    </i>
    <i r="1">
      <x v="155"/>
    </i>
    <i r="1">
      <x v="156"/>
    </i>
    <i r="1">
      <x v="158"/>
    </i>
    <i r="1">
      <x v="159"/>
    </i>
    <i r="1">
      <x v="161"/>
    </i>
    <i r="1">
      <x v="162"/>
    </i>
    <i r="1">
      <x v="163"/>
    </i>
    <i r="1">
      <x v="164"/>
    </i>
    <i r="1">
      <x v="165"/>
    </i>
    <i r="1">
      <x v="168"/>
    </i>
    <i r="1">
      <x v="171"/>
    </i>
    <i r="1">
      <x v="172"/>
    </i>
    <i r="1">
      <x v="173"/>
    </i>
    <i r="1">
      <x v="177"/>
    </i>
    <i r="1">
      <x v="179"/>
    </i>
    <i r="1">
      <x v="180"/>
    </i>
    <i r="1">
      <x v="181"/>
    </i>
    <i r="1">
      <x v="187"/>
    </i>
    <i r="1">
      <x v="188"/>
    </i>
    <i r="1">
      <x v="189"/>
    </i>
    <i r="1">
      <x v="190"/>
    </i>
    <i r="1">
      <x v="192"/>
    </i>
    <i r="1">
      <x v="195"/>
    </i>
    <i r="1">
      <x v="196"/>
    </i>
    <i r="1">
      <x v="200"/>
    </i>
    <i r="1">
      <x v="203"/>
    </i>
    <i r="1">
      <x v="205"/>
    </i>
    <i r="1">
      <x v="207"/>
    </i>
    <i r="1">
      <x v="210"/>
    </i>
    <i r="1">
      <x v="221"/>
    </i>
    <i r="1">
      <x v="226"/>
    </i>
    <i r="1">
      <x v="230"/>
    </i>
    <i r="1">
      <x v="238"/>
    </i>
    <i r="1">
      <x v="243"/>
    </i>
    <i r="1">
      <x v="244"/>
    </i>
    <i>
      <x v="7"/>
    </i>
    <i r="1">
      <x v="3"/>
    </i>
    <i r="1">
      <x v="4"/>
    </i>
    <i r="1">
      <x v="6"/>
    </i>
    <i r="1">
      <x v="11"/>
    </i>
    <i r="1">
      <x v="12"/>
    </i>
    <i r="1">
      <x v="13"/>
    </i>
    <i r="1">
      <x v="14"/>
    </i>
    <i r="1">
      <x v="16"/>
    </i>
    <i r="1">
      <x v="17"/>
    </i>
    <i r="1">
      <x v="19"/>
    </i>
    <i r="1">
      <x v="20"/>
    </i>
    <i r="1">
      <x v="22"/>
    </i>
    <i r="1">
      <x v="23"/>
    </i>
    <i r="1">
      <x v="24"/>
    </i>
    <i r="1">
      <x v="25"/>
    </i>
    <i r="1">
      <x v="26"/>
    </i>
    <i r="1">
      <x v="28"/>
    </i>
    <i r="1">
      <x v="30"/>
    </i>
    <i r="1">
      <x v="35"/>
    </i>
    <i r="1">
      <x v="36"/>
    </i>
    <i r="1">
      <x v="37"/>
    </i>
    <i r="1">
      <x v="38"/>
    </i>
    <i r="1">
      <x v="40"/>
    </i>
    <i r="1">
      <x v="41"/>
    </i>
    <i r="1">
      <x v="44"/>
    </i>
    <i r="1">
      <x v="45"/>
    </i>
    <i r="1">
      <x v="47"/>
    </i>
    <i r="1">
      <x v="48"/>
    </i>
    <i r="1">
      <x v="51"/>
    </i>
    <i r="1">
      <x v="52"/>
    </i>
    <i r="1">
      <x v="54"/>
    </i>
    <i r="1">
      <x v="55"/>
    </i>
    <i r="1">
      <x v="57"/>
    </i>
    <i r="1">
      <x v="58"/>
    </i>
    <i r="1">
      <x v="62"/>
    </i>
    <i r="1">
      <x v="65"/>
    </i>
    <i r="1">
      <x v="68"/>
    </i>
    <i r="1">
      <x v="69"/>
    </i>
    <i r="1">
      <x v="74"/>
    </i>
    <i r="1">
      <x v="75"/>
    </i>
    <i r="1">
      <x v="76"/>
    </i>
    <i r="1">
      <x v="78"/>
    </i>
    <i r="1">
      <x v="81"/>
    </i>
    <i r="1">
      <x v="86"/>
    </i>
    <i r="1">
      <x v="88"/>
    </i>
    <i r="1">
      <x v="90"/>
    </i>
    <i r="1">
      <x v="92"/>
    </i>
    <i r="1">
      <x v="95"/>
    </i>
    <i r="1">
      <x v="97"/>
    </i>
    <i r="1">
      <x v="102"/>
    </i>
    <i r="1">
      <x v="103"/>
    </i>
    <i r="1">
      <x v="104"/>
    </i>
    <i r="1">
      <x v="105"/>
    </i>
    <i r="1">
      <x v="106"/>
    </i>
    <i r="1">
      <x v="107"/>
    </i>
    <i r="1">
      <x v="114"/>
    </i>
    <i r="1">
      <x v="116"/>
    </i>
    <i r="1">
      <x v="117"/>
    </i>
    <i r="1">
      <x v="118"/>
    </i>
    <i r="1">
      <x v="120"/>
    </i>
    <i r="1">
      <x v="125"/>
    </i>
    <i r="1">
      <x v="127"/>
    </i>
    <i r="1">
      <x v="130"/>
    </i>
    <i r="1">
      <x v="131"/>
    </i>
    <i r="1">
      <x v="134"/>
    </i>
    <i r="1">
      <x v="135"/>
    </i>
    <i r="1">
      <x v="136"/>
    </i>
    <i r="1">
      <x v="137"/>
    </i>
    <i r="1">
      <x v="138"/>
    </i>
    <i r="1">
      <x v="144"/>
    </i>
    <i r="1">
      <x v="148"/>
    </i>
    <i r="1">
      <x v="149"/>
    </i>
    <i r="1">
      <x v="152"/>
    </i>
    <i r="1">
      <x v="155"/>
    </i>
    <i r="1">
      <x v="156"/>
    </i>
    <i r="1">
      <x v="158"/>
    </i>
    <i r="1">
      <x v="161"/>
    </i>
    <i r="1">
      <x v="162"/>
    </i>
    <i r="1">
      <x v="163"/>
    </i>
    <i r="1">
      <x v="164"/>
    </i>
    <i r="1">
      <x v="165"/>
    </i>
    <i r="1">
      <x v="168"/>
    </i>
    <i r="1">
      <x v="171"/>
    </i>
    <i r="1">
      <x v="172"/>
    </i>
    <i r="1">
      <x v="173"/>
    </i>
    <i r="1">
      <x v="177"/>
    </i>
    <i r="1">
      <x v="179"/>
    </i>
    <i r="1">
      <x v="180"/>
    </i>
    <i r="1">
      <x v="181"/>
    </i>
    <i r="1">
      <x v="187"/>
    </i>
    <i r="1">
      <x v="188"/>
    </i>
    <i r="1">
      <x v="189"/>
    </i>
    <i r="1">
      <x v="190"/>
    </i>
    <i r="1">
      <x v="192"/>
    </i>
    <i r="1">
      <x v="194"/>
    </i>
    <i r="1">
      <x v="196"/>
    </i>
    <i r="1">
      <x v="200"/>
    </i>
    <i r="1">
      <x v="203"/>
    </i>
    <i r="1">
      <x v="204"/>
    </i>
    <i r="1">
      <x v="205"/>
    </i>
    <i r="1">
      <x v="207"/>
    </i>
    <i r="1">
      <x v="210"/>
    </i>
    <i r="1">
      <x v="220"/>
    </i>
    <i r="1">
      <x v="221"/>
    </i>
    <i r="1">
      <x v="226"/>
    </i>
    <i r="1">
      <x v="230"/>
    </i>
    <i r="1">
      <x v="238"/>
    </i>
    <i r="1">
      <x v="243"/>
    </i>
    <i r="1">
      <x v="244"/>
    </i>
    <i>
      <x v="8"/>
    </i>
    <i r="1">
      <x v="3"/>
    </i>
    <i r="1">
      <x v="4"/>
    </i>
    <i r="1">
      <x v="6"/>
    </i>
    <i r="1">
      <x v="11"/>
    </i>
    <i r="1">
      <x v="12"/>
    </i>
    <i r="1">
      <x v="13"/>
    </i>
    <i r="1">
      <x v="14"/>
    </i>
    <i r="1">
      <x v="16"/>
    </i>
    <i r="1">
      <x v="17"/>
    </i>
    <i r="1">
      <x v="19"/>
    </i>
    <i r="1">
      <x v="20"/>
    </i>
    <i r="1">
      <x v="22"/>
    </i>
    <i r="1">
      <x v="24"/>
    </i>
    <i r="1">
      <x v="26"/>
    </i>
    <i r="1">
      <x v="28"/>
    </i>
    <i r="1">
      <x v="30"/>
    </i>
    <i r="1">
      <x v="35"/>
    </i>
    <i r="1">
      <x v="36"/>
    </i>
    <i r="1">
      <x v="37"/>
    </i>
    <i r="1">
      <x v="38"/>
    </i>
    <i r="1">
      <x v="40"/>
    </i>
    <i r="1">
      <x v="41"/>
    </i>
    <i r="1">
      <x v="45"/>
    </i>
    <i r="1">
      <x v="47"/>
    </i>
    <i r="1">
      <x v="48"/>
    </i>
    <i r="1">
      <x v="51"/>
    </i>
    <i r="1">
      <x v="52"/>
    </i>
    <i r="1">
      <x v="54"/>
    </i>
    <i r="1">
      <x v="55"/>
    </i>
    <i r="1">
      <x v="57"/>
    </i>
    <i r="1">
      <x v="58"/>
    </i>
    <i r="1">
      <x v="62"/>
    </i>
    <i r="1">
      <x v="65"/>
    </i>
    <i r="1">
      <x v="68"/>
    </i>
    <i r="1">
      <x v="69"/>
    </i>
    <i r="1">
      <x v="74"/>
    </i>
    <i r="1">
      <x v="75"/>
    </i>
    <i r="1">
      <x v="76"/>
    </i>
    <i r="1">
      <x v="78"/>
    </i>
    <i r="1">
      <x v="81"/>
    </i>
    <i r="1">
      <x v="86"/>
    </i>
    <i r="1">
      <x v="88"/>
    </i>
    <i r="1">
      <x v="90"/>
    </i>
    <i r="1">
      <x v="92"/>
    </i>
    <i r="1">
      <x v="95"/>
    </i>
    <i r="1">
      <x v="97"/>
    </i>
    <i r="1">
      <x v="102"/>
    </i>
    <i r="1">
      <x v="103"/>
    </i>
    <i r="1">
      <x v="104"/>
    </i>
    <i r="1">
      <x v="105"/>
    </i>
    <i r="1">
      <x v="106"/>
    </i>
    <i r="1">
      <x v="107"/>
    </i>
    <i r="1">
      <x v="114"/>
    </i>
    <i r="1">
      <x v="116"/>
    </i>
    <i r="1">
      <x v="117"/>
    </i>
    <i r="1">
      <x v="118"/>
    </i>
    <i r="1">
      <x v="120"/>
    </i>
    <i r="1">
      <x v="125"/>
    </i>
    <i r="1">
      <x v="130"/>
    </i>
    <i r="1">
      <x v="131"/>
    </i>
    <i r="1">
      <x v="134"/>
    </i>
    <i r="1">
      <x v="135"/>
    </i>
    <i r="1">
      <x v="136"/>
    </i>
    <i r="1">
      <x v="137"/>
    </i>
    <i r="1">
      <x v="138"/>
    </i>
    <i r="1">
      <x v="144"/>
    </i>
    <i r="1">
      <x v="148"/>
    </i>
    <i r="1">
      <x v="152"/>
    </i>
    <i r="1">
      <x v="155"/>
    </i>
    <i r="1">
      <x v="156"/>
    </i>
    <i r="1">
      <x v="158"/>
    </i>
    <i r="1">
      <x v="159"/>
    </i>
    <i r="1">
      <x v="161"/>
    </i>
    <i r="1">
      <x v="162"/>
    </i>
    <i r="1">
      <x v="163"/>
    </i>
    <i r="1">
      <x v="164"/>
    </i>
    <i r="1">
      <x v="165"/>
    </i>
    <i r="1">
      <x v="168"/>
    </i>
    <i r="1">
      <x v="171"/>
    </i>
    <i r="1">
      <x v="172"/>
    </i>
    <i r="1">
      <x v="177"/>
    </i>
    <i r="1">
      <x v="179"/>
    </i>
    <i r="1">
      <x v="180"/>
    </i>
    <i r="1">
      <x v="181"/>
    </i>
    <i r="1">
      <x v="187"/>
    </i>
    <i r="1">
      <x v="188"/>
    </i>
    <i r="1">
      <x v="189"/>
    </i>
    <i r="1">
      <x v="190"/>
    </i>
    <i r="1">
      <x v="192"/>
    </i>
    <i r="1">
      <x v="196"/>
    </i>
    <i r="1">
      <x v="200"/>
    </i>
    <i r="1">
      <x v="203"/>
    </i>
    <i r="1">
      <x v="204"/>
    </i>
    <i r="1">
      <x v="205"/>
    </i>
    <i r="1">
      <x v="207"/>
    </i>
    <i r="1">
      <x v="220"/>
    </i>
    <i r="1">
      <x v="221"/>
    </i>
    <i r="1">
      <x v="230"/>
    </i>
    <i r="1">
      <x v="231"/>
    </i>
    <i r="1">
      <x v="235"/>
    </i>
    <i r="1">
      <x v="238"/>
    </i>
    <i r="1">
      <x v="240"/>
    </i>
    <i r="1">
      <x v="243"/>
    </i>
    <i r="1">
      <x v="244"/>
    </i>
    <i r="1">
      <x v="247"/>
    </i>
    <i r="1">
      <x v="248"/>
    </i>
    <i r="1">
      <x v="250"/>
    </i>
    <i>
      <x v="9"/>
    </i>
    <i r="1">
      <x v="3"/>
    </i>
    <i r="1">
      <x v="4"/>
    </i>
    <i r="1">
      <x v="6"/>
    </i>
    <i r="1">
      <x v="11"/>
    </i>
    <i r="1">
      <x v="12"/>
    </i>
    <i r="1">
      <x v="13"/>
    </i>
    <i r="1">
      <x v="14"/>
    </i>
    <i r="1">
      <x v="16"/>
    </i>
    <i r="1">
      <x v="17"/>
    </i>
    <i r="1">
      <x v="20"/>
    </i>
    <i r="1">
      <x v="24"/>
    </i>
    <i r="1">
      <x v="26"/>
    </i>
    <i r="1">
      <x v="30"/>
    </i>
    <i r="1">
      <x v="35"/>
    </i>
    <i r="1">
      <x v="36"/>
    </i>
    <i r="1">
      <x v="37"/>
    </i>
    <i r="1">
      <x v="38"/>
    </i>
    <i r="1">
      <x v="40"/>
    </i>
    <i r="1">
      <x v="41"/>
    </i>
    <i r="1">
      <x v="45"/>
    </i>
    <i r="1">
      <x v="46"/>
    </i>
    <i r="1">
      <x v="47"/>
    </i>
    <i r="1">
      <x v="48"/>
    </i>
    <i r="1">
      <x v="51"/>
    </i>
    <i r="1">
      <x v="52"/>
    </i>
    <i r="1">
      <x v="54"/>
    </i>
    <i r="1">
      <x v="55"/>
    </i>
    <i r="1">
      <x v="57"/>
    </i>
    <i r="1">
      <x v="58"/>
    </i>
    <i r="1">
      <x v="60"/>
    </i>
    <i r="1">
      <x v="62"/>
    </i>
    <i r="1">
      <x v="65"/>
    </i>
    <i r="1">
      <x v="66"/>
    </i>
    <i r="1">
      <x v="68"/>
    </i>
    <i r="1">
      <x v="73"/>
    </i>
    <i r="1">
      <x v="74"/>
    </i>
    <i r="1">
      <x v="76"/>
    </i>
    <i r="1">
      <x v="78"/>
    </i>
    <i r="1">
      <x v="81"/>
    </i>
    <i r="1">
      <x v="86"/>
    </i>
    <i r="1">
      <x v="88"/>
    </i>
    <i r="1">
      <x v="90"/>
    </i>
    <i r="1">
      <x v="92"/>
    </i>
    <i r="1">
      <x v="95"/>
    </i>
    <i r="1">
      <x v="97"/>
    </i>
    <i r="1">
      <x v="102"/>
    </i>
    <i r="1">
      <x v="103"/>
    </i>
    <i r="1">
      <x v="104"/>
    </i>
    <i r="1">
      <x v="105"/>
    </i>
    <i r="1">
      <x v="107"/>
    </i>
    <i r="1">
      <x v="110"/>
    </i>
    <i r="1">
      <x v="114"/>
    </i>
    <i r="1">
      <x v="116"/>
    </i>
    <i r="1">
      <x v="117"/>
    </i>
    <i r="1">
      <x v="118"/>
    </i>
    <i r="1">
      <x v="120"/>
    </i>
    <i r="1">
      <x v="125"/>
    </i>
    <i r="1">
      <x v="127"/>
    </i>
    <i r="1">
      <x v="130"/>
    </i>
    <i r="1">
      <x v="131"/>
    </i>
    <i r="1">
      <x v="134"/>
    </i>
    <i r="1">
      <x v="135"/>
    </i>
    <i r="1">
      <x v="136"/>
    </i>
    <i r="1">
      <x v="137"/>
    </i>
    <i r="1">
      <x v="138"/>
    </i>
    <i r="1">
      <x v="144"/>
    </i>
    <i r="1">
      <x v="148"/>
    </i>
    <i r="1">
      <x v="149"/>
    </i>
    <i r="1">
      <x v="152"/>
    </i>
    <i r="1">
      <x v="156"/>
    </i>
    <i r="1">
      <x v="158"/>
    </i>
    <i r="1">
      <x v="161"/>
    </i>
    <i r="1">
      <x v="162"/>
    </i>
    <i r="1">
      <x v="163"/>
    </i>
    <i r="1">
      <x v="164"/>
    </i>
    <i r="1">
      <x v="165"/>
    </i>
    <i r="1">
      <x v="168"/>
    </i>
    <i r="1">
      <x v="169"/>
    </i>
    <i r="1">
      <x v="171"/>
    </i>
    <i r="1">
      <x v="172"/>
    </i>
    <i r="1">
      <x v="173"/>
    </i>
    <i r="1">
      <x v="177"/>
    </i>
    <i r="1">
      <x v="178"/>
    </i>
    <i r="1">
      <x v="179"/>
    </i>
    <i r="1">
      <x v="181"/>
    </i>
    <i r="1">
      <x v="182"/>
    </i>
    <i r="1">
      <x v="183"/>
    </i>
    <i r="1">
      <x v="187"/>
    </i>
    <i r="1">
      <x v="189"/>
    </i>
    <i r="1">
      <x v="190"/>
    </i>
    <i r="1">
      <x v="192"/>
    </i>
    <i r="1">
      <x v="195"/>
    </i>
    <i r="1">
      <x v="196"/>
    </i>
    <i r="1">
      <x v="200"/>
    </i>
    <i r="1">
      <x v="203"/>
    </i>
    <i r="1">
      <x v="205"/>
    </i>
    <i r="1">
      <x v="211"/>
    </i>
    <i r="1">
      <x v="212"/>
    </i>
    <i r="1">
      <x v="230"/>
    </i>
    <i r="1">
      <x v="238"/>
    </i>
    <i r="1">
      <x v="243"/>
    </i>
    <i>
      <x v="10"/>
    </i>
    <i r="1">
      <x v="3"/>
    </i>
    <i r="1">
      <x v="4"/>
    </i>
    <i r="1">
      <x v="6"/>
    </i>
    <i r="1">
      <x v="11"/>
    </i>
    <i r="1">
      <x v="12"/>
    </i>
    <i r="1">
      <x v="13"/>
    </i>
    <i r="1">
      <x v="14"/>
    </i>
    <i r="1">
      <x v="16"/>
    </i>
    <i r="1">
      <x v="17"/>
    </i>
    <i r="1">
      <x v="20"/>
    </i>
    <i r="1">
      <x v="22"/>
    </i>
    <i r="1">
      <x v="23"/>
    </i>
    <i r="1">
      <x v="24"/>
    </i>
    <i r="1">
      <x v="25"/>
    </i>
    <i r="1">
      <x v="26"/>
    </i>
    <i r="1">
      <x v="28"/>
    </i>
    <i r="1">
      <x v="30"/>
    </i>
    <i r="1">
      <x v="35"/>
    </i>
    <i r="1">
      <x v="36"/>
    </i>
    <i r="1">
      <x v="37"/>
    </i>
    <i r="1">
      <x v="38"/>
    </i>
    <i r="1">
      <x v="40"/>
    </i>
    <i r="1">
      <x v="41"/>
    </i>
    <i r="1">
      <x v="45"/>
    </i>
    <i r="1">
      <x v="47"/>
    </i>
    <i r="1">
      <x v="48"/>
    </i>
    <i r="1">
      <x v="51"/>
    </i>
    <i r="1">
      <x v="52"/>
    </i>
    <i r="1">
      <x v="54"/>
    </i>
    <i r="1">
      <x v="55"/>
    </i>
    <i r="1">
      <x v="57"/>
    </i>
    <i r="1">
      <x v="58"/>
    </i>
    <i r="1">
      <x v="62"/>
    </i>
    <i r="1">
      <x v="65"/>
    </i>
    <i r="1">
      <x v="67"/>
    </i>
    <i r="1">
      <x v="68"/>
    </i>
    <i r="1">
      <x v="69"/>
    </i>
    <i r="1">
      <x v="74"/>
    </i>
    <i r="1">
      <x v="75"/>
    </i>
    <i r="1">
      <x v="76"/>
    </i>
    <i r="1">
      <x v="78"/>
    </i>
    <i r="1">
      <x v="81"/>
    </i>
    <i r="1">
      <x v="83"/>
    </i>
    <i r="1">
      <x v="86"/>
    </i>
    <i r="1">
      <x v="88"/>
    </i>
    <i r="1">
      <x v="90"/>
    </i>
    <i r="1">
      <x v="92"/>
    </i>
    <i r="1">
      <x v="95"/>
    </i>
    <i r="1">
      <x v="97"/>
    </i>
    <i r="1">
      <x v="102"/>
    </i>
    <i r="1">
      <x v="103"/>
    </i>
    <i r="1">
      <x v="104"/>
    </i>
    <i r="1">
      <x v="105"/>
    </i>
    <i r="1">
      <x v="106"/>
    </i>
    <i r="1">
      <x v="107"/>
    </i>
    <i r="1">
      <x v="114"/>
    </i>
    <i r="1">
      <x v="116"/>
    </i>
    <i r="1">
      <x v="117"/>
    </i>
    <i r="1">
      <x v="118"/>
    </i>
    <i r="1">
      <x v="120"/>
    </i>
    <i r="1">
      <x v="121"/>
    </i>
    <i r="1">
      <x v="125"/>
    </i>
    <i r="1">
      <x v="127"/>
    </i>
    <i r="1">
      <x v="130"/>
    </i>
    <i r="1">
      <x v="131"/>
    </i>
    <i r="1">
      <x v="133"/>
    </i>
    <i r="1">
      <x v="134"/>
    </i>
    <i r="1">
      <x v="135"/>
    </i>
    <i r="1">
      <x v="136"/>
    </i>
    <i r="1">
      <x v="137"/>
    </i>
    <i r="1">
      <x v="138"/>
    </i>
    <i r="1">
      <x v="144"/>
    </i>
    <i r="1">
      <x v="147"/>
    </i>
    <i r="1">
      <x v="148"/>
    </i>
    <i r="1">
      <x v="152"/>
    </i>
    <i r="1">
      <x v="155"/>
    </i>
    <i r="1">
      <x v="156"/>
    </i>
    <i r="1">
      <x v="158"/>
    </i>
    <i r="1">
      <x v="159"/>
    </i>
    <i r="1">
      <x v="161"/>
    </i>
    <i r="1">
      <x v="162"/>
    </i>
    <i r="1">
      <x v="163"/>
    </i>
    <i r="1">
      <x v="164"/>
    </i>
    <i r="1">
      <x v="165"/>
    </i>
    <i r="1">
      <x v="168"/>
    </i>
    <i r="1">
      <x v="171"/>
    </i>
    <i r="1">
      <x v="172"/>
    </i>
    <i r="1">
      <x v="177"/>
    </i>
    <i r="1">
      <x v="179"/>
    </i>
    <i r="1">
      <x v="180"/>
    </i>
    <i r="1">
      <x v="181"/>
    </i>
    <i r="1">
      <x v="187"/>
    </i>
    <i r="1">
      <x v="188"/>
    </i>
    <i r="1">
      <x v="189"/>
    </i>
    <i r="1">
      <x v="190"/>
    </i>
    <i r="1">
      <x v="192"/>
    </i>
    <i r="1">
      <x v="196"/>
    </i>
    <i r="1">
      <x v="197"/>
    </i>
    <i r="1">
      <x v="200"/>
    </i>
    <i r="1">
      <x v="203"/>
    </i>
    <i r="1">
      <x v="204"/>
    </i>
    <i r="1">
      <x v="205"/>
    </i>
    <i r="1">
      <x v="206"/>
    </i>
    <i r="1">
      <x v="207"/>
    </i>
    <i r="1">
      <x v="220"/>
    </i>
    <i r="1">
      <x v="221"/>
    </i>
    <i r="1">
      <x v="223"/>
    </i>
    <i r="1">
      <x v="230"/>
    </i>
    <i r="1">
      <x v="231"/>
    </i>
    <i r="1">
      <x v="235"/>
    </i>
    <i r="1">
      <x v="238"/>
    </i>
    <i r="1">
      <x v="243"/>
    </i>
    <i r="1">
      <x v="244"/>
    </i>
    <i r="1">
      <x v="247"/>
    </i>
    <i r="1">
      <x v="248"/>
    </i>
    <i r="1">
      <x v="250"/>
    </i>
    <i>
      <x v="11"/>
    </i>
    <i r="1">
      <x v="3"/>
    </i>
    <i r="1">
      <x v="4"/>
    </i>
    <i r="1">
      <x v="6"/>
    </i>
    <i r="1">
      <x v="11"/>
    </i>
    <i r="1">
      <x v="12"/>
    </i>
    <i r="1">
      <x v="13"/>
    </i>
    <i r="1">
      <x v="14"/>
    </i>
    <i r="1">
      <x v="16"/>
    </i>
    <i r="1">
      <x v="17"/>
    </i>
    <i r="1">
      <x v="20"/>
    </i>
    <i r="1">
      <x v="22"/>
    </i>
    <i r="1">
      <x v="23"/>
    </i>
    <i r="1">
      <x v="24"/>
    </i>
    <i r="1">
      <x v="26"/>
    </i>
    <i r="1">
      <x v="28"/>
    </i>
    <i r="1">
      <x v="30"/>
    </i>
    <i r="1">
      <x v="35"/>
    </i>
    <i r="1">
      <x v="36"/>
    </i>
    <i r="1">
      <x v="38"/>
    </i>
    <i r="1">
      <x v="40"/>
    </i>
    <i r="1">
      <x v="45"/>
    </i>
    <i r="1">
      <x v="47"/>
    </i>
    <i r="1">
      <x v="48"/>
    </i>
    <i r="1">
      <x v="51"/>
    </i>
    <i r="1">
      <x v="52"/>
    </i>
    <i r="1">
      <x v="54"/>
    </i>
    <i r="1">
      <x v="55"/>
    </i>
    <i r="1">
      <x v="57"/>
    </i>
    <i r="1">
      <x v="58"/>
    </i>
    <i r="1">
      <x v="62"/>
    </i>
    <i r="1">
      <x v="65"/>
    </i>
    <i r="1">
      <x v="68"/>
    </i>
    <i r="1">
      <x v="69"/>
    </i>
    <i r="1">
      <x v="74"/>
    </i>
    <i r="1">
      <x v="75"/>
    </i>
    <i r="1">
      <x v="76"/>
    </i>
    <i r="1">
      <x v="78"/>
    </i>
    <i r="1">
      <x v="81"/>
    </i>
    <i r="1">
      <x v="83"/>
    </i>
    <i r="1">
      <x v="86"/>
    </i>
    <i r="1">
      <x v="88"/>
    </i>
    <i r="1">
      <x v="90"/>
    </i>
    <i r="1">
      <x v="92"/>
    </i>
    <i r="1">
      <x v="95"/>
    </i>
    <i r="1">
      <x v="97"/>
    </i>
    <i r="1">
      <x v="102"/>
    </i>
    <i r="1">
      <x v="103"/>
    </i>
    <i r="1">
      <x v="104"/>
    </i>
    <i r="1">
      <x v="105"/>
    </i>
    <i r="1">
      <x v="106"/>
    </i>
    <i r="1">
      <x v="107"/>
    </i>
    <i r="1">
      <x v="114"/>
    </i>
    <i r="1">
      <x v="116"/>
    </i>
    <i r="1">
      <x v="117"/>
    </i>
    <i r="1">
      <x v="118"/>
    </i>
    <i r="1">
      <x v="120"/>
    </i>
    <i r="1">
      <x v="121"/>
    </i>
    <i r="1">
      <x v="125"/>
    </i>
    <i r="1">
      <x v="127"/>
    </i>
    <i r="1">
      <x v="130"/>
    </i>
    <i r="1">
      <x v="131"/>
    </i>
    <i r="1">
      <x v="133"/>
    </i>
    <i r="1">
      <x v="134"/>
    </i>
    <i r="1">
      <x v="135"/>
    </i>
    <i r="1">
      <x v="136"/>
    </i>
    <i r="1">
      <x v="137"/>
    </i>
    <i r="1">
      <x v="138"/>
    </i>
    <i r="1">
      <x v="144"/>
    </i>
    <i r="1">
      <x v="148"/>
    </i>
    <i r="1">
      <x v="152"/>
    </i>
    <i r="1">
      <x v="155"/>
    </i>
    <i r="1">
      <x v="156"/>
    </i>
    <i r="1">
      <x v="158"/>
    </i>
    <i r="1">
      <x v="159"/>
    </i>
    <i r="1">
      <x v="161"/>
    </i>
    <i r="1">
      <x v="162"/>
    </i>
    <i r="1">
      <x v="163"/>
    </i>
    <i r="1">
      <x v="164"/>
    </i>
    <i r="1">
      <x v="165"/>
    </i>
    <i r="1">
      <x v="168"/>
    </i>
    <i r="1">
      <x v="171"/>
    </i>
    <i r="1">
      <x v="172"/>
    </i>
    <i r="1">
      <x v="177"/>
    </i>
    <i r="1">
      <x v="179"/>
    </i>
    <i r="1">
      <x v="180"/>
    </i>
    <i r="1">
      <x v="181"/>
    </i>
    <i r="1">
      <x v="188"/>
    </i>
    <i r="1">
      <x v="189"/>
    </i>
    <i r="1">
      <x v="190"/>
    </i>
    <i r="1">
      <x v="192"/>
    </i>
    <i r="1">
      <x v="196"/>
    </i>
    <i r="1">
      <x v="197"/>
    </i>
    <i r="1">
      <x v="200"/>
    </i>
    <i r="1">
      <x v="203"/>
    </i>
    <i r="1">
      <x v="204"/>
    </i>
    <i r="1">
      <x v="205"/>
    </i>
    <i r="1">
      <x v="207"/>
    </i>
    <i r="1">
      <x v="220"/>
    </i>
    <i r="1">
      <x v="221"/>
    </i>
    <i r="1">
      <x v="223"/>
    </i>
    <i r="1">
      <x v="224"/>
    </i>
    <i r="1">
      <x v="228"/>
    </i>
    <i r="1">
      <x v="230"/>
    </i>
    <i r="1">
      <x v="231"/>
    </i>
    <i r="1">
      <x v="235"/>
    </i>
    <i r="1">
      <x v="238"/>
    </i>
    <i r="1">
      <x v="243"/>
    </i>
    <i r="1">
      <x v="244"/>
    </i>
    <i r="1">
      <x v="247"/>
    </i>
    <i r="1">
      <x v="248"/>
    </i>
    <i r="1">
      <x v="250"/>
    </i>
  </rowItems>
  <colFields count="1">
    <field x="-2"/>
  </colFields>
  <colItems count="2">
    <i>
      <x/>
    </i>
    <i i="1">
      <x v="1"/>
    </i>
  </colItems>
  <pageFields count="1">
    <pageField fld="0" hier="-1"/>
  </pageFields>
  <dataFields count="2">
    <dataField name="Sum of INPATIENT CASH " fld="20" baseField="0" baseItem="0"/>
    <dataField name="Sum of INPAITENT CREDIT " fld="21" baseField="0" baseItem="0"/>
  </dataFields>
  <formats count="1">
    <format dxfId="5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38823F51-5114-44CA-8354-8A18F5597B4C}"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BH10:BJ1316" firstHeaderRow="0" firstDataRow="1" firstDataCol="1" rowPageCount="1" colPageCount="1"/>
  <pivotFields count="28">
    <pivotField axis="axisPage" multipleItemSelectionAllowed="1" showAll="0">
      <items count="5">
        <item h="1" x="0"/>
        <item h="1" x="1"/>
        <item x="2"/>
        <item h="1" x="3"/>
        <item t="default"/>
      </items>
    </pivotField>
    <pivotField axis="axisRow" showAll="0">
      <items count="13">
        <item x="1"/>
        <item x="2"/>
        <item x="3"/>
        <item x="4"/>
        <item x="5"/>
        <item x="6"/>
        <item x="7"/>
        <item x="8"/>
        <item x="9"/>
        <item x="0"/>
        <item x="10"/>
        <item x="11"/>
        <item t="default"/>
      </items>
    </pivotField>
    <pivotField showAll="0"/>
    <pivotField axis="axisRow" showAll="0">
      <items count="258">
        <item x="178"/>
        <item x="206"/>
        <item x="156"/>
        <item x="95"/>
        <item x="47"/>
        <item x="234"/>
        <item x="94"/>
        <item x="59"/>
        <item x="186"/>
        <item x="225"/>
        <item x="247"/>
        <item x="35"/>
        <item x="0"/>
        <item x="31"/>
        <item x="57"/>
        <item x="237"/>
        <item x="33"/>
        <item x="68"/>
        <item x="170"/>
        <item x="236"/>
        <item x="24"/>
        <item x="194"/>
        <item x="148"/>
        <item x="20"/>
        <item x="112"/>
        <item x="173"/>
        <item x="10"/>
        <item x="168"/>
        <item x="12"/>
        <item x="185"/>
        <item x="13"/>
        <item x="191"/>
        <item x="48"/>
        <item x="180"/>
        <item x="240"/>
        <item x="74"/>
        <item x="117"/>
        <item x="123"/>
        <item x="14"/>
        <item x="7"/>
        <item x="78"/>
        <item x="15"/>
        <item x="174"/>
        <item x="220"/>
        <item x="212"/>
        <item x="61"/>
        <item x="58"/>
        <item x="4"/>
        <item x="118"/>
        <item x="39"/>
        <item x="187"/>
        <item x="119"/>
        <item x="26"/>
        <item x="149"/>
        <item x="71"/>
        <item x="105"/>
        <item x="110"/>
        <item x="41"/>
        <item x="6"/>
        <item x="96"/>
        <item x="86"/>
        <item x="82"/>
        <item x="79"/>
        <item x="219"/>
        <item x="152"/>
        <item x="1"/>
        <item x="103"/>
        <item x="249"/>
        <item x="55"/>
        <item x="150"/>
        <item x="193"/>
        <item x="81"/>
        <item x="231"/>
        <item x="136"/>
        <item x="60"/>
        <item x="169"/>
        <item x="44"/>
        <item x="199"/>
        <item x="83"/>
        <item x="66"/>
        <item x="56"/>
        <item x="22"/>
        <item x="217"/>
        <item x="163"/>
        <item x="70"/>
        <item x="184"/>
        <item x="76"/>
        <item x="89"/>
        <item x="52"/>
        <item x="51"/>
        <item x="69"/>
        <item x="192"/>
        <item x="25"/>
        <item x="46"/>
        <item x="214"/>
        <item x="38"/>
        <item x="88"/>
        <item x="91"/>
        <item x="245"/>
        <item x="205"/>
        <item x="72"/>
        <item x="100"/>
        <item x="29"/>
        <item x="126"/>
        <item x="104"/>
        <item x="54"/>
        <item x="147"/>
        <item x="97"/>
        <item x="181"/>
        <item x="189"/>
        <item x="5"/>
        <item x="92"/>
        <item x="196"/>
        <item x="202"/>
        <item x="28"/>
        <item x="201"/>
        <item x="101"/>
        <item x="128"/>
        <item x="23"/>
        <item x="93"/>
        <item x="3"/>
        <item x="144"/>
        <item x="145"/>
        <item x="243"/>
        <item x="213"/>
        <item x="114"/>
        <item x="179"/>
        <item x="124"/>
        <item x="208"/>
        <item x="102"/>
        <item x="111"/>
        <item x="125"/>
        <item x="171"/>
        <item x="8"/>
        <item x="27"/>
        <item x="63"/>
        <item x="115"/>
        <item x="84"/>
        <item x="53"/>
        <item x="203"/>
        <item x="37"/>
        <item x="241"/>
        <item x="172"/>
        <item x="108"/>
        <item x="98"/>
        <item x="235"/>
        <item x="21"/>
        <item x="204"/>
        <item x="113"/>
        <item x="19"/>
        <item x="190"/>
        <item x="73"/>
        <item x="49"/>
        <item x="209"/>
        <item x="109"/>
        <item x="164"/>
        <item x="45"/>
        <item x="17"/>
        <item x="137"/>
        <item x="9"/>
        <item x="11"/>
        <item x="134"/>
        <item x="42"/>
        <item x="43"/>
        <item x="85"/>
        <item x="121"/>
        <item x="195"/>
        <item x="200"/>
        <item x="131"/>
        <item x="129"/>
        <item x="50"/>
        <item x="122"/>
        <item x="90"/>
        <item x="130"/>
        <item x="175"/>
        <item x="228"/>
        <item x="182"/>
        <item x="87"/>
        <item x="34"/>
        <item x="132"/>
        <item x="80"/>
        <item x="36"/>
        <item x="133"/>
        <item x="18"/>
        <item x="30"/>
        <item x="177"/>
        <item x="198"/>
        <item x="62"/>
        <item x="139"/>
        <item x="77"/>
        <item x="64"/>
        <item x="244"/>
        <item x="106"/>
        <item x="218"/>
        <item x="2"/>
        <item x="16"/>
        <item x="120"/>
        <item x="142"/>
        <item x="40"/>
        <item x="107"/>
        <item x="65"/>
        <item x="99"/>
        <item x="188"/>
        <item x="75"/>
        <item x="165"/>
        <item x="127"/>
        <item x="250"/>
        <item x="155"/>
        <item x="207"/>
        <item x="238"/>
        <item x="210"/>
        <item x="67"/>
        <item x="138"/>
        <item x="232"/>
        <item x="153"/>
        <item x="233"/>
        <item x="157"/>
        <item x="248"/>
        <item x="183"/>
        <item x="143"/>
        <item x="140"/>
        <item x="146"/>
        <item x="215"/>
        <item x="154"/>
        <item x="167"/>
        <item x="151"/>
        <item x="211"/>
        <item x="229"/>
        <item x="166"/>
        <item x="230"/>
        <item x="116"/>
        <item x="141"/>
        <item x="221"/>
        <item x="226"/>
        <item x="239"/>
        <item x="160"/>
        <item x="216"/>
        <item x="223"/>
        <item x="32"/>
        <item x="227"/>
        <item x="242"/>
        <item x="222"/>
        <item x="224"/>
        <item x="135"/>
        <item x="158"/>
        <item x="176"/>
        <item x="197"/>
        <item x="161"/>
        <item x="159"/>
        <item x="246"/>
        <item x="162"/>
        <item x="251"/>
        <item x="252"/>
        <item x="253"/>
        <item x="254"/>
        <item x="255"/>
        <item x="25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s>
  <rowFields count="2">
    <field x="1"/>
    <field x="3"/>
  </rowFields>
  <rowItems count="1306">
    <i>
      <x/>
    </i>
    <i r="1">
      <x v="3"/>
    </i>
    <i r="1">
      <x v="4"/>
    </i>
    <i r="1">
      <x v="6"/>
    </i>
    <i r="1">
      <x v="11"/>
    </i>
    <i r="1">
      <x v="12"/>
    </i>
    <i r="1">
      <x v="13"/>
    </i>
    <i r="1">
      <x v="14"/>
    </i>
    <i r="1">
      <x v="16"/>
    </i>
    <i r="1">
      <x v="17"/>
    </i>
    <i r="1">
      <x v="20"/>
    </i>
    <i r="1">
      <x v="23"/>
    </i>
    <i r="1">
      <x v="24"/>
    </i>
    <i r="1">
      <x v="25"/>
    </i>
    <i r="1">
      <x v="28"/>
    </i>
    <i r="1">
      <x v="30"/>
    </i>
    <i r="1">
      <x v="35"/>
    </i>
    <i r="1">
      <x v="36"/>
    </i>
    <i r="1">
      <x v="37"/>
    </i>
    <i r="1">
      <x v="38"/>
    </i>
    <i r="1">
      <x v="40"/>
    </i>
    <i r="1">
      <x v="41"/>
    </i>
    <i r="1">
      <x v="42"/>
    </i>
    <i r="1">
      <x v="45"/>
    </i>
    <i r="1">
      <x v="46"/>
    </i>
    <i r="1">
      <x v="47"/>
    </i>
    <i r="1">
      <x v="48"/>
    </i>
    <i r="1">
      <x v="51"/>
    </i>
    <i r="1">
      <x v="52"/>
    </i>
    <i r="1">
      <x v="54"/>
    </i>
    <i r="1">
      <x v="55"/>
    </i>
    <i r="1">
      <x v="57"/>
    </i>
    <i r="1">
      <x v="58"/>
    </i>
    <i r="1">
      <x v="60"/>
    </i>
    <i r="1">
      <x v="62"/>
    </i>
    <i r="1">
      <x v="65"/>
    </i>
    <i r="1">
      <x v="66"/>
    </i>
    <i r="1">
      <x v="68"/>
    </i>
    <i r="1">
      <x v="73"/>
    </i>
    <i r="1">
      <x v="74"/>
    </i>
    <i r="1">
      <x v="76"/>
    </i>
    <i r="1">
      <x v="78"/>
    </i>
    <i r="1">
      <x v="81"/>
    </i>
    <i r="1">
      <x v="86"/>
    </i>
    <i r="1">
      <x v="88"/>
    </i>
    <i r="1">
      <x v="90"/>
    </i>
    <i r="1">
      <x v="92"/>
    </i>
    <i r="1">
      <x v="95"/>
    </i>
    <i r="1">
      <x v="97"/>
    </i>
    <i r="1">
      <x v="102"/>
    </i>
    <i r="1">
      <x v="103"/>
    </i>
    <i r="1">
      <x v="104"/>
    </i>
    <i r="1">
      <x v="105"/>
    </i>
    <i r="1">
      <x v="106"/>
    </i>
    <i r="1">
      <x v="107"/>
    </i>
    <i r="1">
      <x v="110"/>
    </i>
    <i r="1">
      <x v="114"/>
    </i>
    <i r="1">
      <x v="116"/>
    </i>
    <i r="1">
      <x v="117"/>
    </i>
    <i r="1">
      <x v="118"/>
    </i>
    <i r="1">
      <x v="120"/>
    </i>
    <i r="1">
      <x v="125"/>
    </i>
    <i r="1">
      <x v="127"/>
    </i>
    <i r="1">
      <x v="130"/>
    </i>
    <i r="1">
      <x v="131"/>
    </i>
    <i r="1">
      <x v="134"/>
    </i>
    <i r="1">
      <x v="135"/>
    </i>
    <i r="1">
      <x v="136"/>
    </i>
    <i r="1">
      <x v="137"/>
    </i>
    <i r="1">
      <x v="138"/>
    </i>
    <i r="1">
      <x v="144"/>
    </i>
    <i r="1">
      <x v="148"/>
    </i>
    <i r="1">
      <x v="149"/>
    </i>
    <i r="1">
      <x v="152"/>
    </i>
    <i r="1">
      <x v="156"/>
    </i>
    <i r="1">
      <x v="158"/>
    </i>
    <i r="1">
      <x v="159"/>
    </i>
    <i r="1">
      <x v="161"/>
    </i>
    <i r="1">
      <x v="162"/>
    </i>
    <i r="1">
      <x v="163"/>
    </i>
    <i r="1">
      <x v="164"/>
    </i>
    <i r="1">
      <x v="165"/>
    </i>
    <i r="1">
      <x v="168"/>
    </i>
    <i r="1">
      <x v="169"/>
    </i>
    <i r="1">
      <x v="171"/>
    </i>
    <i r="1">
      <x v="172"/>
    </i>
    <i r="1">
      <x v="173"/>
    </i>
    <i r="1">
      <x v="177"/>
    </i>
    <i r="1">
      <x v="178"/>
    </i>
    <i r="1">
      <x v="179"/>
    </i>
    <i r="1">
      <x v="180"/>
    </i>
    <i r="1">
      <x v="181"/>
    </i>
    <i r="1">
      <x v="182"/>
    </i>
    <i r="1">
      <x v="187"/>
    </i>
    <i r="1">
      <x v="189"/>
    </i>
    <i r="1">
      <x v="190"/>
    </i>
    <i r="1">
      <x v="192"/>
    </i>
    <i r="1">
      <x v="195"/>
    </i>
    <i r="1">
      <x v="196"/>
    </i>
    <i r="1">
      <x v="200"/>
    </i>
    <i r="1">
      <x v="203"/>
    </i>
    <i r="1">
      <x v="205"/>
    </i>
    <i r="1">
      <x v="207"/>
    </i>
    <i r="1">
      <x v="211"/>
    </i>
    <i r="1">
      <x v="212"/>
    </i>
    <i r="1">
      <x v="238"/>
    </i>
    <i r="1">
      <x v="243"/>
    </i>
    <i>
      <x v="1"/>
    </i>
    <i r="1">
      <x v="3"/>
    </i>
    <i r="1">
      <x v="4"/>
    </i>
    <i r="1">
      <x v="6"/>
    </i>
    <i r="1">
      <x v="11"/>
    </i>
    <i r="1">
      <x v="12"/>
    </i>
    <i r="1">
      <x v="13"/>
    </i>
    <i r="1">
      <x v="14"/>
    </i>
    <i r="1">
      <x v="16"/>
    </i>
    <i r="1">
      <x v="17"/>
    </i>
    <i r="1">
      <x v="20"/>
    </i>
    <i r="1">
      <x v="24"/>
    </i>
    <i r="1">
      <x v="26"/>
    </i>
    <i r="1">
      <x v="28"/>
    </i>
    <i r="1">
      <x v="30"/>
    </i>
    <i r="1">
      <x v="35"/>
    </i>
    <i r="1">
      <x v="36"/>
    </i>
    <i r="1">
      <x v="37"/>
    </i>
    <i r="1">
      <x v="38"/>
    </i>
    <i r="1">
      <x v="40"/>
    </i>
    <i r="1">
      <x v="41"/>
    </i>
    <i r="1">
      <x v="42"/>
    </i>
    <i r="1">
      <x v="45"/>
    </i>
    <i r="1">
      <x v="46"/>
    </i>
    <i r="1">
      <x v="47"/>
    </i>
    <i r="1">
      <x v="48"/>
    </i>
    <i r="1">
      <x v="51"/>
    </i>
    <i r="1">
      <x v="52"/>
    </i>
    <i r="1">
      <x v="54"/>
    </i>
    <i r="1">
      <x v="55"/>
    </i>
    <i r="1">
      <x v="57"/>
    </i>
    <i r="1">
      <x v="58"/>
    </i>
    <i r="1">
      <x v="60"/>
    </i>
    <i r="1">
      <x v="62"/>
    </i>
    <i r="1">
      <x v="65"/>
    </i>
    <i r="1">
      <x v="66"/>
    </i>
    <i r="1">
      <x v="68"/>
    </i>
    <i r="1">
      <x v="74"/>
    </i>
    <i r="1">
      <x v="76"/>
    </i>
    <i r="1">
      <x v="78"/>
    </i>
    <i r="1">
      <x v="81"/>
    </i>
    <i r="1">
      <x v="86"/>
    </i>
    <i r="1">
      <x v="88"/>
    </i>
    <i r="1">
      <x v="90"/>
    </i>
    <i r="1">
      <x v="92"/>
    </i>
    <i r="1">
      <x v="95"/>
    </i>
    <i r="1">
      <x v="97"/>
    </i>
    <i r="1">
      <x v="102"/>
    </i>
    <i r="1">
      <x v="103"/>
    </i>
    <i r="1">
      <x v="104"/>
    </i>
    <i r="1">
      <x v="105"/>
    </i>
    <i r="1">
      <x v="106"/>
    </i>
    <i r="1">
      <x v="107"/>
    </i>
    <i r="1">
      <x v="110"/>
    </i>
    <i r="1">
      <x v="114"/>
    </i>
    <i r="1">
      <x v="116"/>
    </i>
    <i r="1">
      <x v="117"/>
    </i>
    <i r="1">
      <x v="118"/>
    </i>
    <i r="1">
      <x v="120"/>
    </i>
    <i r="1">
      <x v="125"/>
    </i>
    <i r="1">
      <x v="127"/>
    </i>
    <i r="1">
      <x v="130"/>
    </i>
    <i r="1">
      <x v="131"/>
    </i>
    <i r="1">
      <x v="133"/>
    </i>
    <i r="1">
      <x v="134"/>
    </i>
    <i r="1">
      <x v="135"/>
    </i>
    <i r="1">
      <x v="136"/>
    </i>
    <i r="1">
      <x v="137"/>
    </i>
    <i r="1">
      <x v="138"/>
    </i>
    <i r="1">
      <x v="144"/>
    </i>
    <i r="1">
      <x v="148"/>
    </i>
    <i r="1">
      <x v="149"/>
    </i>
    <i r="1">
      <x v="151"/>
    </i>
    <i r="1">
      <x v="152"/>
    </i>
    <i r="1">
      <x v="156"/>
    </i>
    <i r="1">
      <x v="158"/>
    </i>
    <i r="1">
      <x v="159"/>
    </i>
    <i r="1">
      <x v="161"/>
    </i>
    <i r="1">
      <x v="162"/>
    </i>
    <i r="1">
      <x v="163"/>
    </i>
    <i r="1">
      <x v="164"/>
    </i>
    <i r="1">
      <x v="165"/>
    </i>
    <i r="1">
      <x v="168"/>
    </i>
    <i r="1">
      <x v="169"/>
    </i>
    <i r="1">
      <x v="171"/>
    </i>
    <i r="1">
      <x v="172"/>
    </i>
    <i r="1">
      <x v="173"/>
    </i>
    <i r="1">
      <x v="177"/>
    </i>
    <i r="1">
      <x v="178"/>
    </i>
    <i r="1">
      <x v="179"/>
    </i>
    <i r="1">
      <x v="180"/>
    </i>
    <i r="1">
      <x v="181"/>
    </i>
    <i r="1">
      <x v="182"/>
    </i>
    <i r="1">
      <x v="187"/>
    </i>
    <i r="1">
      <x v="189"/>
    </i>
    <i r="1">
      <x v="190"/>
    </i>
    <i r="1">
      <x v="192"/>
    </i>
    <i r="1">
      <x v="195"/>
    </i>
    <i r="1">
      <x v="196"/>
    </i>
    <i r="1">
      <x v="200"/>
    </i>
    <i r="1">
      <x v="203"/>
    </i>
    <i r="1">
      <x v="205"/>
    </i>
    <i r="1">
      <x v="207"/>
    </i>
    <i r="1">
      <x v="211"/>
    </i>
    <i r="1">
      <x v="212"/>
    </i>
    <i r="1">
      <x v="218"/>
    </i>
    <i r="1">
      <x v="230"/>
    </i>
    <i r="1">
      <x v="238"/>
    </i>
    <i r="1">
      <x v="243"/>
    </i>
    <i>
      <x v="2"/>
    </i>
    <i r="1">
      <x v="3"/>
    </i>
    <i r="1">
      <x v="4"/>
    </i>
    <i r="1">
      <x v="6"/>
    </i>
    <i r="1">
      <x v="11"/>
    </i>
    <i r="1">
      <x v="12"/>
    </i>
    <i r="1">
      <x v="13"/>
    </i>
    <i r="1">
      <x v="14"/>
    </i>
    <i r="1">
      <x v="16"/>
    </i>
    <i r="1">
      <x v="17"/>
    </i>
    <i r="1">
      <x v="20"/>
    </i>
    <i r="1">
      <x v="23"/>
    </i>
    <i r="1">
      <x v="24"/>
    </i>
    <i r="1">
      <x v="25"/>
    </i>
    <i r="1">
      <x v="28"/>
    </i>
    <i r="1">
      <x v="30"/>
    </i>
    <i r="1">
      <x v="35"/>
    </i>
    <i r="1">
      <x v="36"/>
    </i>
    <i r="1">
      <x v="37"/>
    </i>
    <i r="1">
      <x v="38"/>
    </i>
    <i r="1">
      <x v="40"/>
    </i>
    <i r="1">
      <x v="41"/>
    </i>
    <i r="1">
      <x v="42"/>
    </i>
    <i r="1">
      <x v="45"/>
    </i>
    <i r="1">
      <x v="46"/>
    </i>
    <i r="1">
      <x v="47"/>
    </i>
    <i r="1">
      <x v="48"/>
    </i>
    <i r="1">
      <x v="51"/>
    </i>
    <i r="1">
      <x v="52"/>
    </i>
    <i r="1">
      <x v="54"/>
    </i>
    <i r="1">
      <x v="55"/>
    </i>
    <i r="1">
      <x v="57"/>
    </i>
    <i r="1">
      <x v="58"/>
    </i>
    <i r="1">
      <x v="60"/>
    </i>
    <i r="1">
      <x v="62"/>
    </i>
    <i r="1">
      <x v="65"/>
    </i>
    <i r="1">
      <x v="66"/>
    </i>
    <i r="1">
      <x v="68"/>
    </i>
    <i r="1">
      <x v="74"/>
    </i>
    <i r="1">
      <x v="76"/>
    </i>
    <i r="1">
      <x v="78"/>
    </i>
    <i r="1">
      <x v="81"/>
    </i>
    <i r="1">
      <x v="86"/>
    </i>
    <i r="1">
      <x v="88"/>
    </i>
    <i r="1">
      <x v="90"/>
    </i>
    <i r="1">
      <x v="92"/>
    </i>
    <i r="1">
      <x v="95"/>
    </i>
    <i r="1">
      <x v="97"/>
    </i>
    <i r="1">
      <x v="101"/>
    </i>
    <i r="1">
      <x v="102"/>
    </i>
    <i r="1">
      <x v="103"/>
    </i>
    <i r="1">
      <x v="104"/>
    </i>
    <i r="1">
      <x v="105"/>
    </i>
    <i r="1">
      <x v="106"/>
    </i>
    <i r="1">
      <x v="107"/>
    </i>
    <i r="1">
      <x v="109"/>
    </i>
    <i r="1">
      <x v="110"/>
    </i>
    <i r="1">
      <x v="114"/>
    </i>
    <i r="1">
      <x v="116"/>
    </i>
    <i r="1">
      <x v="117"/>
    </i>
    <i r="1">
      <x v="118"/>
    </i>
    <i r="1">
      <x v="120"/>
    </i>
    <i r="1">
      <x v="125"/>
    </i>
    <i r="1">
      <x v="127"/>
    </i>
    <i r="1">
      <x v="130"/>
    </i>
    <i r="1">
      <x v="131"/>
    </i>
    <i r="1">
      <x v="133"/>
    </i>
    <i r="1">
      <x v="134"/>
    </i>
    <i r="1">
      <x v="135"/>
    </i>
    <i r="1">
      <x v="136"/>
    </i>
    <i r="1">
      <x v="137"/>
    </i>
    <i r="1">
      <x v="138"/>
    </i>
    <i r="1">
      <x v="144"/>
    </i>
    <i r="1">
      <x v="148"/>
    </i>
    <i r="1">
      <x v="149"/>
    </i>
    <i r="1">
      <x v="152"/>
    </i>
    <i r="1">
      <x v="156"/>
    </i>
    <i r="1">
      <x v="158"/>
    </i>
    <i r="1">
      <x v="159"/>
    </i>
    <i r="1">
      <x v="161"/>
    </i>
    <i r="1">
      <x v="162"/>
    </i>
    <i r="1">
      <x v="163"/>
    </i>
    <i r="1">
      <x v="164"/>
    </i>
    <i r="1">
      <x v="165"/>
    </i>
    <i r="1">
      <x v="168"/>
    </i>
    <i r="1">
      <x v="169"/>
    </i>
    <i r="1">
      <x v="171"/>
    </i>
    <i r="1">
      <x v="172"/>
    </i>
    <i r="1">
      <x v="173"/>
    </i>
    <i r="1">
      <x v="177"/>
    </i>
    <i r="1">
      <x v="178"/>
    </i>
    <i r="1">
      <x v="179"/>
    </i>
    <i r="1">
      <x v="180"/>
    </i>
    <i r="1">
      <x v="181"/>
    </i>
    <i r="1">
      <x v="182"/>
    </i>
    <i r="1">
      <x v="187"/>
    </i>
    <i r="1">
      <x v="188"/>
    </i>
    <i r="1">
      <x v="189"/>
    </i>
    <i r="1">
      <x v="190"/>
    </i>
    <i r="1">
      <x v="192"/>
    </i>
    <i r="1">
      <x v="195"/>
    </i>
    <i r="1">
      <x v="196"/>
    </i>
    <i r="1">
      <x v="200"/>
    </i>
    <i r="1">
      <x v="203"/>
    </i>
    <i r="1">
      <x v="205"/>
    </i>
    <i r="1">
      <x v="207"/>
    </i>
    <i r="1">
      <x v="211"/>
    </i>
    <i r="1">
      <x v="230"/>
    </i>
    <i r="1">
      <x v="238"/>
    </i>
    <i r="1">
      <x v="243"/>
    </i>
    <i>
      <x v="3"/>
    </i>
    <i r="1">
      <x v="3"/>
    </i>
    <i r="1">
      <x v="4"/>
    </i>
    <i r="1">
      <x v="6"/>
    </i>
    <i r="1">
      <x v="11"/>
    </i>
    <i r="1">
      <x v="12"/>
    </i>
    <i r="1">
      <x v="13"/>
    </i>
    <i r="1">
      <x v="14"/>
    </i>
    <i r="1">
      <x v="16"/>
    </i>
    <i r="1">
      <x v="17"/>
    </i>
    <i r="1">
      <x v="20"/>
    </i>
    <i r="1">
      <x v="23"/>
    </i>
    <i r="1">
      <x v="24"/>
    </i>
    <i r="1">
      <x v="25"/>
    </i>
    <i r="1">
      <x v="26"/>
    </i>
    <i r="1">
      <x v="28"/>
    </i>
    <i r="1">
      <x v="30"/>
    </i>
    <i r="1">
      <x v="35"/>
    </i>
    <i r="1">
      <x v="36"/>
    </i>
    <i r="1">
      <x v="37"/>
    </i>
    <i r="1">
      <x v="38"/>
    </i>
    <i r="1">
      <x v="40"/>
    </i>
    <i r="1">
      <x v="41"/>
    </i>
    <i r="1">
      <x v="42"/>
    </i>
    <i r="1">
      <x v="45"/>
    </i>
    <i r="1">
      <x v="46"/>
    </i>
    <i r="1">
      <x v="47"/>
    </i>
    <i r="1">
      <x v="48"/>
    </i>
    <i r="1">
      <x v="51"/>
    </i>
    <i r="1">
      <x v="52"/>
    </i>
    <i r="1">
      <x v="54"/>
    </i>
    <i r="1">
      <x v="55"/>
    </i>
    <i r="1">
      <x v="57"/>
    </i>
    <i r="1">
      <x v="58"/>
    </i>
    <i r="1">
      <x v="60"/>
    </i>
    <i r="1">
      <x v="62"/>
    </i>
    <i r="1">
      <x v="65"/>
    </i>
    <i r="1">
      <x v="66"/>
    </i>
    <i r="1">
      <x v="68"/>
    </i>
    <i r="1">
      <x v="73"/>
    </i>
    <i r="1">
      <x v="74"/>
    </i>
    <i r="1">
      <x v="76"/>
    </i>
    <i r="1">
      <x v="78"/>
    </i>
    <i r="1">
      <x v="81"/>
    </i>
    <i r="1">
      <x v="86"/>
    </i>
    <i r="1">
      <x v="88"/>
    </i>
    <i r="1">
      <x v="90"/>
    </i>
    <i r="1">
      <x v="92"/>
    </i>
    <i r="1">
      <x v="95"/>
    </i>
    <i r="1">
      <x v="97"/>
    </i>
    <i r="1">
      <x v="102"/>
    </i>
    <i r="1">
      <x v="103"/>
    </i>
    <i r="1">
      <x v="104"/>
    </i>
    <i r="1">
      <x v="105"/>
    </i>
    <i r="1">
      <x v="106"/>
    </i>
    <i r="1">
      <x v="107"/>
    </i>
    <i r="1">
      <x v="109"/>
    </i>
    <i r="1">
      <x v="114"/>
    </i>
    <i r="1">
      <x v="116"/>
    </i>
    <i r="1">
      <x v="117"/>
    </i>
    <i r="1">
      <x v="118"/>
    </i>
    <i r="1">
      <x v="120"/>
    </i>
    <i r="1">
      <x v="125"/>
    </i>
    <i r="1">
      <x v="126"/>
    </i>
    <i r="1">
      <x v="127"/>
    </i>
    <i r="1">
      <x v="130"/>
    </i>
    <i r="1">
      <x v="131"/>
    </i>
    <i r="1">
      <x v="133"/>
    </i>
    <i r="1">
      <x v="134"/>
    </i>
    <i r="1">
      <x v="135"/>
    </i>
    <i r="1">
      <x v="136"/>
    </i>
    <i r="1">
      <x v="137"/>
    </i>
    <i r="1">
      <x v="138"/>
    </i>
    <i r="1">
      <x v="144"/>
    </i>
    <i r="1">
      <x v="148"/>
    </i>
    <i r="1">
      <x v="152"/>
    </i>
    <i r="1">
      <x v="155"/>
    </i>
    <i r="1">
      <x v="156"/>
    </i>
    <i r="1">
      <x v="158"/>
    </i>
    <i r="1">
      <x v="159"/>
    </i>
    <i r="1">
      <x v="161"/>
    </i>
    <i r="1">
      <x v="162"/>
    </i>
    <i r="1">
      <x v="163"/>
    </i>
    <i r="1">
      <x v="164"/>
    </i>
    <i r="1">
      <x v="165"/>
    </i>
    <i r="1">
      <x v="168"/>
    </i>
    <i r="1">
      <x v="171"/>
    </i>
    <i r="1">
      <x v="172"/>
    </i>
    <i r="1">
      <x v="173"/>
    </i>
    <i r="1">
      <x v="177"/>
    </i>
    <i r="1">
      <x v="178"/>
    </i>
    <i r="1">
      <x v="179"/>
    </i>
    <i r="1">
      <x v="180"/>
    </i>
    <i r="1">
      <x v="181"/>
    </i>
    <i r="1">
      <x v="182"/>
    </i>
    <i r="1">
      <x v="187"/>
    </i>
    <i r="1">
      <x v="188"/>
    </i>
    <i r="1">
      <x v="189"/>
    </i>
    <i r="1">
      <x v="190"/>
    </i>
    <i r="1">
      <x v="192"/>
    </i>
    <i r="1">
      <x v="195"/>
    </i>
    <i r="1">
      <x v="196"/>
    </i>
    <i r="1">
      <x v="200"/>
    </i>
    <i r="1">
      <x v="205"/>
    </i>
    <i r="1">
      <x v="207"/>
    </i>
    <i r="1">
      <x v="230"/>
    </i>
    <i r="1">
      <x v="238"/>
    </i>
    <i r="1">
      <x v="243"/>
    </i>
    <i>
      <x v="4"/>
    </i>
    <i r="1">
      <x v="3"/>
    </i>
    <i r="1">
      <x v="4"/>
    </i>
    <i r="1">
      <x v="6"/>
    </i>
    <i r="1">
      <x v="11"/>
    </i>
    <i r="1">
      <x v="12"/>
    </i>
    <i r="1">
      <x v="13"/>
    </i>
    <i r="1">
      <x v="14"/>
    </i>
    <i r="1">
      <x v="16"/>
    </i>
    <i r="1">
      <x v="17"/>
    </i>
    <i r="1">
      <x v="20"/>
    </i>
    <i r="1">
      <x v="23"/>
    </i>
    <i r="1">
      <x v="24"/>
    </i>
    <i r="1">
      <x v="25"/>
    </i>
    <i r="1">
      <x v="26"/>
    </i>
    <i r="1">
      <x v="28"/>
    </i>
    <i r="1">
      <x v="30"/>
    </i>
    <i r="1">
      <x v="35"/>
    </i>
    <i r="1">
      <x v="36"/>
    </i>
    <i r="1">
      <x v="37"/>
    </i>
    <i r="1">
      <x v="38"/>
    </i>
    <i r="1">
      <x v="40"/>
    </i>
    <i r="1">
      <x v="41"/>
    </i>
    <i r="1">
      <x v="42"/>
    </i>
    <i r="1">
      <x v="45"/>
    </i>
    <i r="1">
      <x v="47"/>
    </i>
    <i r="1">
      <x v="48"/>
    </i>
    <i r="1">
      <x v="51"/>
    </i>
    <i r="1">
      <x v="52"/>
    </i>
    <i r="1">
      <x v="54"/>
    </i>
    <i r="1">
      <x v="55"/>
    </i>
    <i r="1">
      <x v="57"/>
    </i>
    <i r="1">
      <x v="58"/>
    </i>
    <i r="1">
      <x v="60"/>
    </i>
    <i r="1">
      <x v="62"/>
    </i>
    <i r="1">
      <x v="65"/>
    </i>
    <i r="1">
      <x v="66"/>
    </i>
    <i r="1">
      <x v="68"/>
    </i>
    <i r="1">
      <x v="69"/>
    </i>
    <i r="1">
      <x v="73"/>
    </i>
    <i r="1">
      <x v="74"/>
    </i>
    <i r="1">
      <x v="75"/>
    </i>
    <i r="1">
      <x v="76"/>
    </i>
    <i r="1">
      <x v="78"/>
    </i>
    <i r="1">
      <x v="81"/>
    </i>
    <i r="1">
      <x v="86"/>
    </i>
    <i r="1">
      <x v="88"/>
    </i>
    <i r="1">
      <x v="90"/>
    </i>
    <i r="1">
      <x v="92"/>
    </i>
    <i r="1">
      <x v="95"/>
    </i>
    <i r="1">
      <x v="97"/>
    </i>
    <i r="1">
      <x v="102"/>
    </i>
    <i r="1">
      <x v="103"/>
    </i>
    <i r="1">
      <x v="104"/>
    </i>
    <i r="1">
      <x v="105"/>
    </i>
    <i r="1">
      <x v="106"/>
    </i>
    <i r="1">
      <x v="107"/>
    </i>
    <i r="1">
      <x v="109"/>
    </i>
    <i r="1">
      <x v="114"/>
    </i>
    <i r="1">
      <x v="116"/>
    </i>
    <i r="1">
      <x v="117"/>
    </i>
    <i r="1">
      <x v="118"/>
    </i>
    <i r="1">
      <x v="120"/>
    </i>
    <i r="1">
      <x v="125"/>
    </i>
    <i r="1">
      <x v="127"/>
    </i>
    <i r="1">
      <x v="130"/>
    </i>
    <i r="1">
      <x v="131"/>
    </i>
    <i r="1">
      <x v="133"/>
    </i>
    <i r="1">
      <x v="134"/>
    </i>
    <i r="1">
      <x v="135"/>
    </i>
    <i r="1">
      <x v="136"/>
    </i>
    <i r="1">
      <x v="137"/>
    </i>
    <i r="1">
      <x v="138"/>
    </i>
    <i r="1">
      <x v="144"/>
    </i>
    <i r="1">
      <x v="148"/>
    </i>
    <i r="1">
      <x v="152"/>
    </i>
    <i r="1">
      <x v="155"/>
    </i>
    <i r="1">
      <x v="156"/>
    </i>
    <i r="1">
      <x v="158"/>
    </i>
    <i r="1">
      <x v="159"/>
    </i>
    <i r="1">
      <x v="161"/>
    </i>
    <i r="1">
      <x v="162"/>
    </i>
    <i r="1">
      <x v="163"/>
    </i>
    <i r="1">
      <x v="164"/>
    </i>
    <i r="1">
      <x v="165"/>
    </i>
    <i r="1">
      <x v="168"/>
    </i>
    <i r="1">
      <x v="171"/>
    </i>
    <i r="1">
      <x v="172"/>
    </i>
    <i r="1">
      <x v="173"/>
    </i>
    <i r="1">
      <x v="177"/>
    </i>
    <i r="1">
      <x v="178"/>
    </i>
    <i r="1">
      <x v="179"/>
    </i>
    <i r="1">
      <x v="180"/>
    </i>
    <i r="1">
      <x v="181"/>
    </i>
    <i r="1">
      <x v="182"/>
    </i>
    <i r="1">
      <x v="187"/>
    </i>
    <i r="1">
      <x v="188"/>
    </i>
    <i r="1">
      <x v="189"/>
    </i>
    <i r="1">
      <x v="190"/>
    </i>
    <i r="1">
      <x v="192"/>
    </i>
    <i r="1">
      <x v="195"/>
    </i>
    <i r="1">
      <x v="196"/>
    </i>
    <i r="1">
      <x v="200"/>
    </i>
    <i r="1">
      <x v="203"/>
    </i>
    <i r="1">
      <x v="205"/>
    </i>
    <i r="1">
      <x v="207"/>
    </i>
    <i r="1">
      <x v="230"/>
    </i>
    <i r="1">
      <x v="238"/>
    </i>
    <i r="1">
      <x v="243"/>
    </i>
    <i>
      <x v="5"/>
    </i>
    <i r="1">
      <x v="3"/>
    </i>
    <i r="1">
      <x v="4"/>
    </i>
    <i r="1">
      <x v="6"/>
    </i>
    <i r="1">
      <x v="11"/>
    </i>
    <i r="1">
      <x v="12"/>
    </i>
    <i r="1">
      <x v="13"/>
    </i>
    <i r="1">
      <x v="14"/>
    </i>
    <i r="1">
      <x v="16"/>
    </i>
    <i r="1">
      <x v="17"/>
    </i>
    <i r="1">
      <x v="20"/>
    </i>
    <i r="1">
      <x v="23"/>
    </i>
    <i r="1">
      <x v="24"/>
    </i>
    <i r="1">
      <x v="25"/>
    </i>
    <i r="1">
      <x v="26"/>
    </i>
    <i r="1">
      <x v="28"/>
    </i>
    <i r="1">
      <x v="30"/>
    </i>
    <i r="1">
      <x v="35"/>
    </i>
    <i r="1">
      <x v="36"/>
    </i>
    <i r="1">
      <x v="37"/>
    </i>
    <i r="1">
      <x v="38"/>
    </i>
    <i r="1">
      <x v="40"/>
    </i>
    <i r="1">
      <x v="41"/>
    </i>
    <i r="1">
      <x v="44"/>
    </i>
    <i r="1">
      <x v="45"/>
    </i>
    <i r="1">
      <x v="47"/>
    </i>
    <i r="1">
      <x v="48"/>
    </i>
    <i r="1">
      <x v="51"/>
    </i>
    <i r="1">
      <x v="52"/>
    </i>
    <i r="1">
      <x v="54"/>
    </i>
    <i r="1">
      <x v="55"/>
    </i>
    <i r="1">
      <x v="57"/>
    </i>
    <i r="1">
      <x v="58"/>
    </i>
    <i r="1">
      <x v="62"/>
    </i>
    <i r="1">
      <x v="65"/>
    </i>
    <i r="1">
      <x v="68"/>
    </i>
    <i r="1">
      <x v="69"/>
    </i>
    <i r="1">
      <x v="73"/>
    </i>
    <i r="1">
      <x v="75"/>
    </i>
    <i r="1">
      <x v="76"/>
    </i>
    <i r="1">
      <x v="78"/>
    </i>
    <i r="1">
      <x v="81"/>
    </i>
    <i r="1">
      <x v="86"/>
    </i>
    <i r="1">
      <x v="88"/>
    </i>
    <i r="1">
      <x v="90"/>
    </i>
    <i r="1">
      <x v="92"/>
    </i>
    <i r="1">
      <x v="95"/>
    </i>
    <i r="1">
      <x v="97"/>
    </i>
    <i r="1">
      <x v="102"/>
    </i>
    <i r="1">
      <x v="103"/>
    </i>
    <i r="1">
      <x v="104"/>
    </i>
    <i r="1">
      <x v="105"/>
    </i>
    <i r="1">
      <x v="106"/>
    </i>
    <i r="1">
      <x v="107"/>
    </i>
    <i r="1">
      <x v="114"/>
    </i>
    <i r="1">
      <x v="116"/>
    </i>
    <i r="1">
      <x v="117"/>
    </i>
    <i r="1">
      <x v="118"/>
    </i>
    <i r="1">
      <x v="120"/>
    </i>
    <i r="1">
      <x v="125"/>
    </i>
    <i r="1">
      <x v="127"/>
    </i>
    <i r="1">
      <x v="130"/>
    </i>
    <i r="1">
      <x v="131"/>
    </i>
    <i r="1">
      <x v="134"/>
    </i>
    <i r="1">
      <x v="135"/>
    </i>
    <i r="1">
      <x v="136"/>
    </i>
    <i r="1">
      <x v="137"/>
    </i>
    <i r="1">
      <x v="138"/>
    </i>
    <i r="1">
      <x v="144"/>
    </i>
    <i r="1">
      <x v="148"/>
    </i>
    <i r="1">
      <x v="149"/>
    </i>
    <i r="1">
      <x v="152"/>
    </i>
    <i r="1">
      <x v="155"/>
    </i>
    <i r="1">
      <x v="156"/>
    </i>
    <i r="1">
      <x v="158"/>
    </i>
    <i r="1">
      <x v="159"/>
    </i>
    <i r="1">
      <x v="161"/>
    </i>
    <i r="1">
      <x v="162"/>
    </i>
    <i r="1">
      <x v="163"/>
    </i>
    <i r="1">
      <x v="164"/>
    </i>
    <i r="1">
      <x v="165"/>
    </i>
    <i r="1">
      <x v="168"/>
    </i>
    <i r="1">
      <x v="171"/>
    </i>
    <i r="1">
      <x v="172"/>
    </i>
    <i r="1">
      <x v="173"/>
    </i>
    <i r="1">
      <x v="177"/>
    </i>
    <i r="1">
      <x v="178"/>
    </i>
    <i r="1">
      <x v="179"/>
    </i>
    <i r="1">
      <x v="180"/>
    </i>
    <i r="1">
      <x v="181"/>
    </i>
    <i r="1">
      <x v="182"/>
    </i>
    <i r="1">
      <x v="187"/>
    </i>
    <i r="1">
      <x v="188"/>
    </i>
    <i r="1">
      <x v="189"/>
    </i>
    <i r="1">
      <x v="190"/>
    </i>
    <i r="1">
      <x v="192"/>
    </i>
    <i r="1">
      <x v="195"/>
    </i>
    <i r="1">
      <x v="196"/>
    </i>
    <i r="1">
      <x v="200"/>
    </i>
    <i r="1">
      <x v="203"/>
    </i>
    <i r="1">
      <x v="205"/>
    </i>
    <i r="1">
      <x v="207"/>
    </i>
    <i r="1">
      <x v="210"/>
    </i>
    <i r="1">
      <x v="226"/>
    </i>
    <i r="1">
      <x v="230"/>
    </i>
    <i r="1">
      <x v="238"/>
    </i>
    <i r="1">
      <x v="243"/>
    </i>
    <i r="1">
      <x v="244"/>
    </i>
    <i>
      <x v="6"/>
    </i>
    <i r="1">
      <x v="3"/>
    </i>
    <i r="1">
      <x v="4"/>
    </i>
    <i r="1">
      <x v="6"/>
    </i>
    <i r="1">
      <x v="11"/>
    </i>
    <i r="1">
      <x v="12"/>
    </i>
    <i r="1">
      <x v="13"/>
    </i>
    <i r="1">
      <x v="14"/>
    </i>
    <i r="1">
      <x v="16"/>
    </i>
    <i r="1">
      <x v="17"/>
    </i>
    <i r="1">
      <x v="20"/>
    </i>
    <i r="1">
      <x v="24"/>
    </i>
    <i r="1">
      <x v="25"/>
    </i>
    <i r="1">
      <x v="26"/>
    </i>
    <i r="1">
      <x v="28"/>
    </i>
    <i r="1">
      <x v="30"/>
    </i>
    <i r="1">
      <x v="35"/>
    </i>
    <i r="1">
      <x v="36"/>
    </i>
    <i r="1">
      <x v="37"/>
    </i>
    <i r="1">
      <x v="38"/>
    </i>
    <i r="1">
      <x v="40"/>
    </i>
    <i r="1">
      <x v="41"/>
    </i>
    <i r="1">
      <x v="44"/>
    </i>
    <i r="1">
      <x v="45"/>
    </i>
    <i r="1">
      <x v="47"/>
    </i>
    <i r="1">
      <x v="48"/>
    </i>
    <i r="1">
      <x v="51"/>
    </i>
    <i r="1">
      <x v="52"/>
    </i>
    <i r="1">
      <x v="54"/>
    </i>
    <i r="1">
      <x v="55"/>
    </i>
    <i r="1">
      <x v="57"/>
    </i>
    <i r="1">
      <x v="58"/>
    </i>
    <i r="1">
      <x v="62"/>
    </i>
    <i r="1">
      <x v="65"/>
    </i>
    <i r="1">
      <x v="68"/>
    </i>
    <i r="1">
      <x v="69"/>
    </i>
    <i r="1">
      <x v="74"/>
    </i>
    <i r="1">
      <x v="75"/>
    </i>
    <i r="1">
      <x v="76"/>
    </i>
    <i r="1">
      <x v="78"/>
    </i>
    <i r="1">
      <x v="81"/>
    </i>
    <i r="1">
      <x v="86"/>
    </i>
    <i r="1">
      <x v="88"/>
    </i>
    <i r="1">
      <x v="90"/>
    </i>
    <i r="1">
      <x v="92"/>
    </i>
    <i r="1">
      <x v="95"/>
    </i>
    <i r="1">
      <x v="97"/>
    </i>
    <i r="1">
      <x v="102"/>
    </i>
    <i r="1">
      <x v="103"/>
    </i>
    <i r="1">
      <x v="104"/>
    </i>
    <i r="1">
      <x v="105"/>
    </i>
    <i r="1">
      <x v="106"/>
    </i>
    <i r="1">
      <x v="107"/>
    </i>
    <i r="1">
      <x v="114"/>
    </i>
    <i r="1">
      <x v="116"/>
    </i>
    <i r="1">
      <x v="117"/>
    </i>
    <i r="1">
      <x v="118"/>
    </i>
    <i r="1">
      <x v="120"/>
    </i>
    <i r="1">
      <x v="125"/>
    </i>
    <i r="1">
      <x v="127"/>
    </i>
    <i r="1">
      <x v="130"/>
    </i>
    <i r="1">
      <x v="131"/>
    </i>
    <i r="1">
      <x v="134"/>
    </i>
    <i r="1">
      <x v="135"/>
    </i>
    <i r="1">
      <x v="136"/>
    </i>
    <i r="1">
      <x v="137"/>
    </i>
    <i r="1">
      <x v="138"/>
    </i>
    <i r="1">
      <x v="144"/>
    </i>
    <i r="1">
      <x v="148"/>
    </i>
    <i r="1">
      <x v="149"/>
    </i>
    <i r="1">
      <x v="152"/>
    </i>
    <i r="1">
      <x v="155"/>
    </i>
    <i r="1">
      <x v="156"/>
    </i>
    <i r="1">
      <x v="158"/>
    </i>
    <i r="1">
      <x v="159"/>
    </i>
    <i r="1">
      <x v="161"/>
    </i>
    <i r="1">
      <x v="162"/>
    </i>
    <i r="1">
      <x v="163"/>
    </i>
    <i r="1">
      <x v="164"/>
    </i>
    <i r="1">
      <x v="165"/>
    </i>
    <i r="1">
      <x v="168"/>
    </i>
    <i r="1">
      <x v="171"/>
    </i>
    <i r="1">
      <x v="172"/>
    </i>
    <i r="1">
      <x v="173"/>
    </i>
    <i r="1">
      <x v="177"/>
    </i>
    <i r="1">
      <x v="179"/>
    </i>
    <i r="1">
      <x v="180"/>
    </i>
    <i r="1">
      <x v="181"/>
    </i>
    <i r="1">
      <x v="187"/>
    </i>
    <i r="1">
      <x v="188"/>
    </i>
    <i r="1">
      <x v="189"/>
    </i>
    <i r="1">
      <x v="190"/>
    </i>
    <i r="1">
      <x v="192"/>
    </i>
    <i r="1">
      <x v="195"/>
    </i>
    <i r="1">
      <x v="196"/>
    </i>
    <i r="1">
      <x v="200"/>
    </i>
    <i r="1">
      <x v="203"/>
    </i>
    <i r="1">
      <x v="205"/>
    </i>
    <i r="1">
      <x v="207"/>
    </i>
    <i r="1">
      <x v="210"/>
    </i>
    <i r="1">
      <x v="221"/>
    </i>
    <i r="1">
      <x v="226"/>
    </i>
    <i r="1">
      <x v="230"/>
    </i>
    <i r="1">
      <x v="238"/>
    </i>
    <i r="1">
      <x v="243"/>
    </i>
    <i r="1">
      <x v="244"/>
    </i>
    <i>
      <x v="7"/>
    </i>
    <i r="1">
      <x v="3"/>
    </i>
    <i r="1">
      <x v="4"/>
    </i>
    <i r="1">
      <x v="6"/>
    </i>
    <i r="1">
      <x v="11"/>
    </i>
    <i r="1">
      <x v="12"/>
    </i>
    <i r="1">
      <x v="13"/>
    </i>
    <i r="1">
      <x v="14"/>
    </i>
    <i r="1">
      <x v="16"/>
    </i>
    <i r="1">
      <x v="17"/>
    </i>
    <i r="1">
      <x v="19"/>
    </i>
    <i r="1">
      <x v="20"/>
    </i>
    <i r="1">
      <x v="22"/>
    </i>
    <i r="1">
      <x v="23"/>
    </i>
    <i r="1">
      <x v="24"/>
    </i>
    <i r="1">
      <x v="25"/>
    </i>
    <i r="1">
      <x v="26"/>
    </i>
    <i r="1">
      <x v="28"/>
    </i>
    <i r="1">
      <x v="30"/>
    </i>
    <i r="1">
      <x v="35"/>
    </i>
    <i r="1">
      <x v="36"/>
    </i>
    <i r="1">
      <x v="37"/>
    </i>
    <i r="1">
      <x v="38"/>
    </i>
    <i r="1">
      <x v="40"/>
    </i>
    <i r="1">
      <x v="41"/>
    </i>
    <i r="1">
      <x v="44"/>
    </i>
    <i r="1">
      <x v="45"/>
    </i>
    <i r="1">
      <x v="47"/>
    </i>
    <i r="1">
      <x v="48"/>
    </i>
    <i r="1">
      <x v="51"/>
    </i>
    <i r="1">
      <x v="52"/>
    </i>
    <i r="1">
      <x v="54"/>
    </i>
    <i r="1">
      <x v="55"/>
    </i>
    <i r="1">
      <x v="57"/>
    </i>
    <i r="1">
      <x v="58"/>
    </i>
    <i r="1">
      <x v="62"/>
    </i>
    <i r="1">
      <x v="65"/>
    </i>
    <i r="1">
      <x v="68"/>
    </i>
    <i r="1">
      <x v="69"/>
    </i>
    <i r="1">
      <x v="74"/>
    </i>
    <i r="1">
      <x v="75"/>
    </i>
    <i r="1">
      <x v="76"/>
    </i>
    <i r="1">
      <x v="78"/>
    </i>
    <i r="1">
      <x v="81"/>
    </i>
    <i r="1">
      <x v="86"/>
    </i>
    <i r="1">
      <x v="88"/>
    </i>
    <i r="1">
      <x v="90"/>
    </i>
    <i r="1">
      <x v="92"/>
    </i>
    <i r="1">
      <x v="95"/>
    </i>
    <i r="1">
      <x v="97"/>
    </i>
    <i r="1">
      <x v="102"/>
    </i>
    <i r="1">
      <x v="103"/>
    </i>
    <i r="1">
      <x v="104"/>
    </i>
    <i r="1">
      <x v="105"/>
    </i>
    <i r="1">
      <x v="106"/>
    </i>
    <i r="1">
      <x v="107"/>
    </i>
    <i r="1">
      <x v="114"/>
    </i>
    <i r="1">
      <x v="116"/>
    </i>
    <i r="1">
      <x v="117"/>
    </i>
    <i r="1">
      <x v="118"/>
    </i>
    <i r="1">
      <x v="120"/>
    </i>
    <i r="1">
      <x v="125"/>
    </i>
    <i r="1">
      <x v="127"/>
    </i>
    <i r="1">
      <x v="130"/>
    </i>
    <i r="1">
      <x v="131"/>
    </i>
    <i r="1">
      <x v="134"/>
    </i>
    <i r="1">
      <x v="135"/>
    </i>
    <i r="1">
      <x v="136"/>
    </i>
    <i r="1">
      <x v="137"/>
    </i>
    <i r="1">
      <x v="138"/>
    </i>
    <i r="1">
      <x v="144"/>
    </i>
    <i r="1">
      <x v="148"/>
    </i>
    <i r="1">
      <x v="149"/>
    </i>
    <i r="1">
      <x v="152"/>
    </i>
    <i r="1">
      <x v="155"/>
    </i>
    <i r="1">
      <x v="156"/>
    </i>
    <i r="1">
      <x v="158"/>
    </i>
    <i r="1">
      <x v="161"/>
    </i>
    <i r="1">
      <x v="162"/>
    </i>
    <i r="1">
      <x v="163"/>
    </i>
    <i r="1">
      <x v="164"/>
    </i>
    <i r="1">
      <x v="165"/>
    </i>
    <i r="1">
      <x v="168"/>
    </i>
    <i r="1">
      <x v="171"/>
    </i>
    <i r="1">
      <x v="172"/>
    </i>
    <i r="1">
      <x v="173"/>
    </i>
    <i r="1">
      <x v="177"/>
    </i>
    <i r="1">
      <x v="179"/>
    </i>
    <i r="1">
      <x v="180"/>
    </i>
    <i r="1">
      <x v="181"/>
    </i>
    <i r="1">
      <x v="187"/>
    </i>
    <i r="1">
      <x v="188"/>
    </i>
    <i r="1">
      <x v="189"/>
    </i>
    <i r="1">
      <x v="190"/>
    </i>
    <i r="1">
      <x v="192"/>
    </i>
    <i r="1">
      <x v="194"/>
    </i>
    <i r="1">
      <x v="196"/>
    </i>
    <i r="1">
      <x v="200"/>
    </i>
    <i r="1">
      <x v="203"/>
    </i>
    <i r="1">
      <x v="204"/>
    </i>
    <i r="1">
      <x v="205"/>
    </i>
    <i r="1">
      <x v="207"/>
    </i>
    <i r="1">
      <x v="210"/>
    </i>
    <i r="1">
      <x v="220"/>
    </i>
    <i r="1">
      <x v="221"/>
    </i>
    <i r="1">
      <x v="226"/>
    </i>
    <i r="1">
      <x v="230"/>
    </i>
    <i r="1">
      <x v="238"/>
    </i>
    <i r="1">
      <x v="243"/>
    </i>
    <i r="1">
      <x v="244"/>
    </i>
    <i>
      <x v="8"/>
    </i>
    <i r="1">
      <x v="3"/>
    </i>
    <i r="1">
      <x v="4"/>
    </i>
    <i r="1">
      <x v="6"/>
    </i>
    <i r="1">
      <x v="11"/>
    </i>
    <i r="1">
      <x v="12"/>
    </i>
    <i r="1">
      <x v="13"/>
    </i>
    <i r="1">
      <x v="14"/>
    </i>
    <i r="1">
      <x v="16"/>
    </i>
    <i r="1">
      <x v="17"/>
    </i>
    <i r="1">
      <x v="19"/>
    </i>
    <i r="1">
      <x v="20"/>
    </i>
    <i r="1">
      <x v="22"/>
    </i>
    <i r="1">
      <x v="24"/>
    </i>
    <i r="1">
      <x v="26"/>
    </i>
    <i r="1">
      <x v="28"/>
    </i>
    <i r="1">
      <x v="30"/>
    </i>
    <i r="1">
      <x v="35"/>
    </i>
    <i r="1">
      <x v="36"/>
    </i>
    <i r="1">
      <x v="37"/>
    </i>
    <i r="1">
      <x v="38"/>
    </i>
    <i r="1">
      <x v="40"/>
    </i>
    <i r="1">
      <x v="41"/>
    </i>
    <i r="1">
      <x v="45"/>
    </i>
    <i r="1">
      <x v="47"/>
    </i>
    <i r="1">
      <x v="48"/>
    </i>
    <i r="1">
      <x v="51"/>
    </i>
    <i r="1">
      <x v="52"/>
    </i>
    <i r="1">
      <x v="54"/>
    </i>
    <i r="1">
      <x v="55"/>
    </i>
    <i r="1">
      <x v="57"/>
    </i>
    <i r="1">
      <x v="58"/>
    </i>
    <i r="1">
      <x v="62"/>
    </i>
    <i r="1">
      <x v="65"/>
    </i>
    <i r="1">
      <x v="68"/>
    </i>
    <i r="1">
      <x v="69"/>
    </i>
    <i r="1">
      <x v="74"/>
    </i>
    <i r="1">
      <x v="75"/>
    </i>
    <i r="1">
      <x v="76"/>
    </i>
    <i r="1">
      <x v="78"/>
    </i>
    <i r="1">
      <x v="81"/>
    </i>
    <i r="1">
      <x v="86"/>
    </i>
    <i r="1">
      <x v="88"/>
    </i>
    <i r="1">
      <x v="90"/>
    </i>
    <i r="1">
      <x v="92"/>
    </i>
    <i r="1">
      <x v="95"/>
    </i>
    <i r="1">
      <x v="97"/>
    </i>
    <i r="1">
      <x v="102"/>
    </i>
    <i r="1">
      <x v="103"/>
    </i>
    <i r="1">
      <x v="104"/>
    </i>
    <i r="1">
      <x v="105"/>
    </i>
    <i r="1">
      <x v="106"/>
    </i>
    <i r="1">
      <x v="107"/>
    </i>
    <i r="1">
      <x v="114"/>
    </i>
    <i r="1">
      <x v="116"/>
    </i>
    <i r="1">
      <x v="117"/>
    </i>
    <i r="1">
      <x v="118"/>
    </i>
    <i r="1">
      <x v="120"/>
    </i>
    <i r="1">
      <x v="125"/>
    </i>
    <i r="1">
      <x v="130"/>
    </i>
    <i r="1">
      <x v="131"/>
    </i>
    <i r="1">
      <x v="134"/>
    </i>
    <i r="1">
      <x v="135"/>
    </i>
    <i r="1">
      <x v="136"/>
    </i>
    <i r="1">
      <x v="137"/>
    </i>
    <i r="1">
      <x v="138"/>
    </i>
    <i r="1">
      <x v="144"/>
    </i>
    <i r="1">
      <x v="148"/>
    </i>
    <i r="1">
      <x v="152"/>
    </i>
    <i r="1">
      <x v="155"/>
    </i>
    <i r="1">
      <x v="156"/>
    </i>
    <i r="1">
      <x v="158"/>
    </i>
    <i r="1">
      <x v="159"/>
    </i>
    <i r="1">
      <x v="161"/>
    </i>
    <i r="1">
      <x v="162"/>
    </i>
    <i r="1">
      <x v="163"/>
    </i>
    <i r="1">
      <x v="164"/>
    </i>
    <i r="1">
      <x v="165"/>
    </i>
    <i r="1">
      <x v="168"/>
    </i>
    <i r="1">
      <x v="171"/>
    </i>
    <i r="1">
      <x v="172"/>
    </i>
    <i r="1">
      <x v="177"/>
    </i>
    <i r="1">
      <x v="179"/>
    </i>
    <i r="1">
      <x v="180"/>
    </i>
    <i r="1">
      <x v="181"/>
    </i>
    <i r="1">
      <x v="187"/>
    </i>
    <i r="1">
      <x v="188"/>
    </i>
    <i r="1">
      <x v="189"/>
    </i>
    <i r="1">
      <x v="190"/>
    </i>
    <i r="1">
      <x v="192"/>
    </i>
    <i r="1">
      <x v="196"/>
    </i>
    <i r="1">
      <x v="200"/>
    </i>
    <i r="1">
      <x v="203"/>
    </i>
    <i r="1">
      <x v="204"/>
    </i>
    <i r="1">
      <x v="205"/>
    </i>
    <i r="1">
      <x v="207"/>
    </i>
    <i r="1">
      <x v="220"/>
    </i>
    <i r="1">
      <x v="221"/>
    </i>
    <i r="1">
      <x v="230"/>
    </i>
    <i r="1">
      <x v="231"/>
    </i>
    <i r="1">
      <x v="235"/>
    </i>
    <i r="1">
      <x v="238"/>
    </i>
    <i r="1">
      <x v="240"/>
    </i>
    <i r="1">
      <x v="243"/>
    </i>
    <i r="1">
      <x v="244"/>
    </i>
    <i r="1">
      <x v="247"/>
    </i>
    <i r="1">
      <x v="248"/>
    </i>
    <i r="1">
      <x v="250"/>
    </i>
    <i>
      <x v="9"/>
    </i>
    <i r="1">
      <x v="3"/>
    </i>
    <i r="1">
      <x v="4"/>
    </i>
    <i r="1">
      <x v="6"/>
    </i>
    <i r="1">
      <x v="11"/>
    </i>
    <i r="1">
      <x v="12"/>
    </i>
    <i r="1">
      <x v="13"/>
    </i>
    <i r="1">
      <x v="14"/>
    </i>
    <i r="1">
      <x v="16"/>
    </i>
    <i r="1">
      <x v="17"/>
    </i>
    <i r="1">
      <x v="20"/>
    </i>
    <i r="1">
      <x v="24"/>
    </i>
    <i r="1">
      <x v="26"/>
    </i>
    <i r="1">
      <x v="30"/>
    </i>
    <i r="1">
      <x v="35"/>
    </i>
    <i r="1">
      <x v="36"/>
    </i>
    <i r="1">
      <x v="37"/>
    </i>
    <i r="1">
      <x v="38"/>
    </i>
    <i r="1">
      <x v="40"/>
    </i>
    <i r="1">
      <x v="41"/>
    </i>
    <i r="1">
      <x v="45"/>
    </i>
    <i r="1">
      <x v="46"/>
    </i>
    <i r="1">
      <x v="47"/>
    </i>
    <i r="1">
      <x v="48"/>
    </i>
    <i r="1">
      <x v="51"/>
    </i>
    <i r="1">
      <x v="52"/>
    </i>
    <i r="1">
      <x v="54"/>
    </i>
    <i r="1">
      <x v="55"/>
    </i>
    <i r="1">
      <x v="57"/>
    </i>
    <i r="1">
      <x v="58"/>
    </i>
    <i r="1">
      <x v="60"/>
    </i>
    <i r="1">
      <x v="62"/>
    </i>
    <i r="1">
      <x v="65"/>
    </i>
    <i r="1">
      <x v="66"/>
    </i>
    <i r="1">
      <x v="68"/>
    </i>
    <i r="1">
      <x v="73"/>
    </i>
    <i r="1">
      <x v="74"/>
    </i>
    <i r="1">
      <x v="76"/>
    </i>
    <i r="1">
      <x v="78"/>
    </i>
    <i r="1">
      <x v="81"/>
    </i>
    <i r="1">
      <x v="86"/>
    </i>
    <i r="1">
      <x v="88"/>
    </i>
    <i r="1">
      <x v="90"/>
    </i>
    <i r="1">
      <x v="92"/>
    </i>
    <i r="1">
      <x v="95"/>
    </i>
    <i r="1">
      <x v="97"/>
    </i>
    <i r="1">
      <x v="102"/>
    </i>
    <i r="1">
      <x v="103"/>
    </i>
    <i r="1">
      <x v="104"/>
    </i>
    <i r="1">
      <x v="105"/>
    </i>
    <i r="1">
      <x v="107"/>
    </i>
    <i r="1">
      <x v="110"/>
    </i>
    <i r="1">
      <x v="114"/>
    </i>
    <i r="1">
      <x v="116"/>
    </i>
    <i r="1">
      <x v="117"/>
    </i>
    <i r="1">
      <x v="118"/>
    </i>
    <i r="1">
      <x v="120"/>
    </i>
    <i r="1">
      <x v="125"/>
    </i>
    <i r="1">
      <x v="127"/>
    </i>
    <i r="1">
      <x v="130"/>
    </i>
    <i r="1">
      <x v="131"/>
    </i>
    <i r="1">
      <x v="134"/>
    </i>
    <i r="1">
      <x v="135"/>
    </i>
    <i r="1">
      <x v="136"/>
    </i>
    <i r="1">
      <x v="137"/>
    </i>
    <i r="1">
      <x v="138"/>
    </i>
    <i r="1">
      <x v="144"/>
    </i>
    <i r="1">
      <x v="148"/>
    </i>
    <i r="1">
      <x v="149"/>
    </i>
    <i r="1">
      <x v="152"/>
    </i>
    <i r="1">
      <x v="156"/>
    </i>
    <i r="1">
      <x v="158"/>
    </i>
    <i r="1">
      <x v="161"/>
    </i>
    <i r="1">
      <x v="162"/>
    </i>
    <i r="1">
      <x v="163"/>
    </i>
    <i r="1">
      <x v="164"/>
    </i>
    <i r="1">
      <x v="165"/>
    </i>
    <i r="1">
      <x v="168"/>
    </i>
    <i r="1">
      <x v="169"/>
    </i>
    <i r="1">
      <x v="171"/>
    </i>
    <i r="1">
      <x v="172"/>
    </i>
    <i r="1">
      <x v="173"/>
    </i>
    <i r="1">
      <x v="177"/>
    </i>
    <i r="1">
      <x v="178"/>
    </i>
    <i r="1">
      <x v="179"/>
    </i>
    <i r="1">
      <x v="181"/>
    </i>
    <i r="1">
      <x v="182"/>
    </i>
    <i r="1">
      <x v="183"/>
    </i>
    <i r="1">
      <x v="187"/>
    </i>
    <i r="1">
      <x v="189"/>
    </i>
    <i r="1">
      <x v="190"/>
    </i>
    <i r="1">
      <x v="192"/>
    </i>
    <i r="1">
      <x v="195"/>
    </i>
    <i r="1">
      <x v="196"/>
    </i>
    <i r="1">
      <x v="200"/>
    </i>
    <i r="1">
      <x v="203"/>
    </i>
    <i r="1">
      <x v="205"/>
    </i>
    <i r="1">
      <x v="211"/>
    </i>
    <i r="1">
      <x v="212"/>
    </i>
    <i r="1">
      <x v="230"/>
    </i>
    <i r="1">
      <x v="238"/>
    </i>
    <i r="1">
      <x v="243"/>
    </i>
    <i>
      <x v="10"/>
    </i>
    <i r="1">
      <x v="3"/>
    </i>
    <i r="1">
      <x v="4"/>
    </i>
    <i r="1">
      <x v="6"/>
    </i>
    <i r="1">
      <x v="11"/>
    </i>
    <i r="1">
      <x v="12"/>
    </i>
    <i r="1">
      <x v="13"/>
    </i>
    <i r="1">
      <x v="14"/>
    </i>
    <i r="1">
      <x v="16"/>
    </i>
    <i r="1">
      <x v="17"/>
    </i>
    <i r="1">
      <x v="20"/>
    </i>
    <i r="1">
      <x v="22"/>
    </i>
    <i r="1">
      <x v="23"/>
    </i>
    <i r="1">
      <x v="24"/>
    </i>
    <i r="1">
      <x v="25"/>
    </i>
    <i r="1">
      <x v="26"/>
    </i>
    <i r="1">
      <x v="28"/>
    </i>
    <i r="1">
      <x v="30"/>
    </i>
    <i r="1">
      <x v="35"/>
    </i>
    <i r="1">
      <x v="36"/>
    </i>
    <i r="1">
      <x v="37"/>
    </i>
    <i r="1">
      <x v="38"/>
    </i>
    <i r="1">
      <x v="40"/>
    </i>
    <i r="1">
      <x v="41"/>
    </i>
    <i r="1">
      <x v="45"/>
    </i>
    <i r="1">
      <x v="47"/>
    </i>
    <i r="1">
      <x v="48"/>
    </i>
    <i r="1">
      <x v="51"/>
    </i>
    <i r="1">
      <x v="52"/>
    </i>
    <i r="1">
      <x v="54"/>
    </i>
    <i r="1">
      <x v="55"/>
    </i>
    <i r="1">
      <x v="57"/>
    </i>
    <i r="1">
      <x v="58"/>
    </i>
    <i r="1">
      <x v="62"/>
    </i>
    <i r="1">
      <x v="65"/>
    </i>
    <i r="1">
      <x v="67"/>
    </i>
    <i r="1">
      <x v="68"/>
    </i>
    <i r="1">
      <x v="69"/>
    </i>
    <i r="1">
      <x v="74"/>
    </i>
    <i r="1">
      <x v="75"/>
    </i>
    <i r="1">
      <x v="76"/>
    </i>
    <i r="1">
      <x v="78"/>
    </i>
    <i r="1">
      <x v="81"/>
    </i>
    <i r="1">
      <x v="83"/>
    </i>
    <i r="1">
      <x v="86"/>
    </i>
    <i r="1">
      <x v="88"/>
    </i>
    <i r="1">
      <x v="90"/>
    </i>
    <i r="1">
      <x v="92"/>
    </i>
    <i r="1">
      <x v="95"/>
    </i>
    <i r="1">
      <x v="97"/>
    </i>
    <i r="1">
      <x v="102"/>
    </i>
    <i r="1">
      <x v="103"/>
    </i>
    <i r="1">
      <x v="104"/>
    </i>
    <i r="1">
      <x v="105"/>
    </i>
    <i r="1">
      <x v="106"/>
    </i>
    <i r="1">
      <x v="107"/>
    </i>
    <i r="1">
      <x v="114"/>
    </i>
    <i r="1">
      <x v="116"/>
    </i>
    <i r="1">
      <x v="117"/>
    </i>
    <i r="1">
      <x v="118"/>
    </i>
    <i r="1">
      <x v="120"/>
    </i>
    <i r="1">
      <x v="121"/>
    </i>
    <i r="1">
      <x v="125"/>
    </i>
    <i r="1">
      <x v="127"/>
    </i>
    <i r="1">
      <x v="130"/>
    </i>
    <i r="1">
      <x v="131"/>
    </i>
    <i r="1">
      <x v="133"/>
    </i>
    <i r="1">
      <x v="134"/>
    </i>
    <i r="1">
      <x v="135"/>
    </i>
    <i r="1">
      <x v="136"/>
    </i>
    <i r="1">
      <x v="137"/>
    </i>
    <i r="1">
      <x v="138"/>
    </i>
    <i r="1">
      <x v="144"/>
    </i>
    <i r="1">
      <x v="147"/>
    </i>
    <i r="1">
      <x v="148"/>
    </i>
    <i r="1">
      <x v="152"/>
    </i>
    <i r="1">
      <x v="155"/>
    </i>
    <i r="1">
      <x v="156"/>
    </i>
    <i r="1">
      <x v="158"/>
    </i>
    <i r="1">
      <x v="159"/>
    </i>
    <i r="1">
      <x v="161"/>
    </i>
    <i r="1">
      <x v="162"/>
    </i>
    <i r="1">
      <x v="163"/>
    </i>
    <i r="1">
      <x v="164"/>
    </i>
    <i r="1">
      <x v="165"/>
    </i>
    <i r="1">
      <x v="168"/>
    </i>
    <i r="1">
      <x v="171"/>
    </i>
    <i r="1">
      <x v="172"/>
    </i>
    <i r="1">
      <x v="177"/>
    </i>
    <i r="1">
      <x v="179"/>
    </i>
    <i r="1">
      <x v="180"/>
    </i>
    <i r="1">
      <x v="181"/>
    </i>
    <i r="1">
      <x v="187"/>
    </i>
    <i r="1">
      <x v="188"/>
    </i>
    <i r="1">
      <x v="189"/>
    </i>
    <i r="1">
      <x v="190"/>
    </i>
    <i r="1">
      <x v="192"/>
    </i>
    <i r="1">
      <x v="196"/>
    </i>
    <i r="1">
      <x v="197"/>
    </i>
    <i r="1">
      <x v="200"/>
    </i>
    <i r="1">
      <x v="203"/>
    </i>
    <i r="1">
      <x v="204"/>
    </i>
    <i r="1">
      <x v="205"/>
    </i>
    <i r="1">
      <x v="206"/>
    </i>
    <i r="1">
      <x v="207"/>
    </i>
    <i r="1">
      <x v="220"/>
    </i>
    <i r="1">
      <x v="221"/>
    </i>
    <i r="1">
      <x v="223"/>
    </i>
    <i r="1">
      <x v="230"/>
    </i>
    <i r="1">
      <x v="231"/>
    </i>
    <i r="1">
      <x v="235"/>
    </i>
    <i r="1">
      <x v="238"/>
    </i>
    <i r="1">
      <x v="243"/>
    </i>
    <i r="1">
      <x v="244"/>
    </i>
    <i r="1">
      <x v="247"/>
    </i>
    <i r="1">
      <x v="248"/>
    </i>
    <i r="1">
      <x v="250"/>
    </i>
    <i>
      <x v="11"/>
    </i>
    <i r="1">
      <x v="3"/>
    </i>
    <i r="1">
      <x v="4"/>
    </i>
    <i r="1">
      <x v="6"/>
    </i>
    <i r="1">
      <x v="11"/>
    </i>
    <i r="1">
      <x v="12"/>
    </i>
    <i r="1">
      <x v="13"/>
    </i>
    <i r="1">
      <x v="14"/>
    </i>
    <i r="1">
      <x v="16"/>
    </i>
    <i r="1">
      <x v="17"/>
    </i>
    <i r="1">
      <x v="20"/>
    </i>
    <i r="1">
      <x v="22"/>
    </i>
    <i r="1">
      <x v="23"/>
    </i>
    <i r="1">
      <x v="24"/>
    </i>
    <i r="1">
      <x v="26"/>
    </i>
    <i r="1">
      <x v="28"/>
    </i>
    <i r="1">
      <x v="30"/>
    </i>
    <i r="1">
      <x v="35"/>
    </i>
    <i r="1">
      <x v="36"/>
    </i>
    <i r="1">
      <x v="38"/>
    </i>
    <i r="1">
      <x v="40"/>
    </i>
    <i r="1">
      <x v="45"/>
    </i>
    <i r="1">
      <x v="47"/>
    </i>
    <i r="1">
      <x v="48"/>
    </i>
    <i r="1">
      <x v="51"/>
    </i>
    <i r="1">
      <x v="52"/>
    </i>
    <i r="1">
      <x v="54"/>
    </i>
    <i r="1">
      <x v="55"/>
    </i>
    <i r="1">
      <x v="57"/>
    </i>
    <i r="1">
      <x v="58"/>
    </i>
    <i r="1">
      <x v="62"/>
    </i>
    <i r="1">
      <x v="65"/>
    </i>
    <i r="1">
      <x v="68"/>
    </i>
    <i r="1">
      <x v="69"/>
    </i>
    <i r="1">
      <x v="74"/>
    </i>
    <i r="1">
      <x v="75"/>
    </i>
    <i r="1">
      <x v="76"/>
    </i>
    <i r="1">
      <x v="78"/>
    </i>
    <i r="1">
      <x v="81"/>
    </i>
    <i r="1">
      <x v="83"/>
    </i>
    <i r="1">
      <x v="86"/>
    </i>
    <i r="1">
      <x v="88"/>
    </i>
    <i r="1">
      <x v="90"/>
    </i>
    <i r="1">
      <x v="92"/>
    </i>
    <i r="1">
      <x v="95"/>
    </i>
    <i r="1">
      <x v="97"/>
    </i>
    <i r="1">
      <x v="102"/>
    </i>
    <i r="1">
      <x v="103"/>
    </i>
    <i r="1">
      <x v="104"/>
    </i>
    <i r="1">
      <x v="105"/>
    </i>
    <i r="1">
      <x v="106"/>
    </i>
    <i r="1">
      <x v="107"/>
    </i>
    <i r="1">
      <x v="114"/>
    </i>
    <i r="1">
      <x v="116"/>
    </i>
    <i r="1">
      <x v="117"/>
    </i>
    <i r="1">
      <x v="118"/>
    </i>
    <i r="1">
      <x v="120"/>
    </i>
    <i r="1">
      <x v="121"/>
    </i>
    <i r="1">
      <x v="125"/>
    </i>
    <i r="1">
      <x v="127"/>
    </i>
    <i r="1">
      <x v="130"/>
    </i>
    <i r="1">
      <x v="131"/>
    </i>
    <i r="1">
      <x v="133"/>
    </i>
    <i r="1">
      <x v="134"/>
    </i>
    <i r="1">
      <x v="135"/>
    </i>
    <i r="1">
      <x v="136"/>
    </i>
    <i r="1">
      <x v="137"/>
    </i>
    <i r="1">
      <x v="138"/>
    </i>
    <i r="1">
      <x v="144"/>
    </i>
    <i r="1">
      <x v="148"/>
    </i>
    <i r="1">
      <x v="152"/>
    </i>
    <i r="1">
      <x v="155"/>
    </i>
    <i r="1">
      <x v="156"/>
    </i>
    <i r="1">
      <x v="158"/>
    </i>
    <i r="1">
      <x v="159"/>
    </i>
    <i r="1">
      <x v="161"/>
    </i>
    <i r="1">
      <x v="162"/>
    </i>
    <i r="1">
      <x v="163"/>
    </i>
    <i r="1">
      <x v="164"/>
    </i>
    <i r="1">
      <x v="165"/>
    </i>
    <i r="1">
      <x v="168"/>
    </i>
    <i r="1">
      <x v="171"/>
    </i>
    <i r="1">
      <x v="172"/>
    </i>
    <i r="1">
      <x v="177"/>
    </i>
    <i r="1">
      <x v="179"/>
    </i>
    <i r="1">
      <x v="180"/>
    </i>
    <i r="1">
      <x v="181"/>
    </i>
    <i r="1">
      <x v="188"/>
    </i>
    <i r="1">
      <x v="189"/>
    </i>
    <i r="1">
      <x v="190"/>
    </i>
    <i r="1">
      <x v="192"/>
    </i>
    <i r="1">
      <x v="196"/>
    </i>
    <i r="1">
      <x v="197"/>
    </i>
    <i r="1">
      <x v="200"/>
    </i>
    <i r="1">
      <x v="203"/>
    </i>
    <i r="1">
      <x v="204"/>
    </i>
    <i r="1">
      <x v="205"/>
    </i>
    <i r="1">
      <x v="207"/>
    </i>
    <i r="1">
      <x v="220"/>
    </i>
    <i r="1">
      <x v="221"/>
    </i>
    <i r="1">
      <x v="223"/>
    </i>
    <i r="1">
      <x v="224"/>
    </i>
    <i r="1">
      <x v="228"/>
    </i>
    <i r="1">
      <x v="230"/>
    </i>
    <i r="1">
      <x v="231"/>
    </i>
    <i r="1">
      <x v="235"/>
    </i>
    <i r="1">
      <x v="238"/>
    </i>
    <i r="1">
      <x v="243"/>
    </i>
    <i r="1">
      <x v="244"/>
    </i>
    <i r="1">
      <x v="247"/>
    </i>
    <i r="1">
      <x v="248"/>
    </i>
    <i r="1">
      <x v="250"/>
    </i>
  </rowItems>
  <colFields count="1">
    <field x="-2"/>
  </colFields>
  <colItems count="2">
    <i>
      <x/>
    </i>
    <i i="1">
      <x v="1"/>
    </i>
  </colItems>
  <pageFields count="1">
    <pageField fld="0" hier="-1"/>
  </pageFields>
  <dataFields count="2">
    <dataField name="Sum of SERVICES CASH COL 42" fld="17" baseField="0" baseItem="0"/>
    <dataField name="Sum of SERVICES CREDIT 43" fld="18" baseField="0" baseItem="0"/>
  </dataFields>
  <formats count="1">
    <format dxfId="5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E51A4600-0895-4F27-9CFA-CF3EA43BD50E}"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T8:AV1314" firstHeaderRow="0" firstDataRow="1" firstDataCol="1" rowPageCount="1" colPageCount="1"/>
  <pivotFields count="28">
    <pivotField axis="axisPage" multipleItemSelectionAllowed="1" showAll="0">
      <items count="5">
        <item h="1" x="0"/>
        <item h="1" x="1"/>
        <item x="2"/>
        <item h="1" x="3"/>
        <item t="default"/>
      </items>
    </pivotField>
    <pivotField axis="axisRow" showAll="0">
      <items count="13">
        <item x="1"/>
        <item x="2"/>
        <item x="3"/>
        <item x="4"/>
        <item x="5"/>
        <item x="6"/>
        <item x="7"/>
        <item x="8"/>
        <item x="9"/>
        <item x="0"/>
        <item x="10"/>
        <item x="11"/>
        <item t="default"/>
      </items>
    </pivotField>
    <pivotField showAll="0"/>
    <pivotField axis="axisRow" showAll="0">
      <items count="258">
        <item x="178"/>
        <item x="206"/>
        <item x="156"/>
        <item x="95"/>
        <item x="47"/>
        <item x="234"/>
        <item x="94"/>
        <item x="59"/>
        <item x="186"/>
        <item x="225"/>
        <item x="247"/>
        <item x="35"/>
        <item x="0"/>
        <item x="31"/>
        <item x="57"/>
        <item x="237"/>
        <item x="33"/>
        <item x="68"/>
        <item x="170"/>
        <item x="236"/>
        <item x="24"/>
        <item x="194"/>
        <item x="148"/>
        <item x="20"/>
        <item x="112"/>
        <item x="173"/>
        <item x="10"/>
        <item x="168"/>
        <item x="12"/>
        <item x="185"/>
        <item x="13"/>
        <item x="191"/>
        <item x="48"/>
        <item x="180"/>
        <item x="240"/>
        <item x="74"/>
        <item x="117"/>
        <item x="123"/>
        <item x="14"/>
        <item x="7"/>
        <item x="78"/>
        <item x="15"/>
        <item x="174"/>
        <item x="220"/>
        <item x="212"/>
        <item x="61"/>
        <item x="58"/>
        <item x="4"/>
        <item x="118"/>
        <item x="39"/>
        <item x="187"/>
        <item x="119"/>
        <item x="26"/>
        <item x="149"/>
        <item x="71"/>
        <item x="105"/>
        <item x="110"/>
        <item x="41"/>
        <item x="6"/>
        <item x="96"/>
        <item x="86"/>
        <item x="82"/>
        <item x="79"/>
        <item x="219"/>
        <item x="152"/>
        <item x="1"/>
        <item x="103"/>
        <item x="249"/>
        <item x="55"/>
        <item x="150"/>
        <item x="193"/>
        <item x="81"/>
        <item x="231"/>
        <item x="136"/>
        <item x="60"/>
        <item x="169"/>
        <item x="44"/>
        <item x="199"/>
        <item x="83"/>
        <item x="66"/>
        <item x="56"/>
        <item x="22"/>
        <item x="217"/>
        <item x="163"/>
        <item x="70"/>
        <item x="184"/>
        <item x="76"/>
        <item x="89"/>
        <item x="52"/>
        <item x="51"/>
        <item x="69"/>
        <item x="192"/>
        <item x="25"/>
        <item x="46"/>
        <item x="214"/>
        <item x="38"/>
        <item x="88"/>
        <item x="91"/>
        <item x="245"/>
        <item x="205"/>
        <item x="72"/>
        <item x="100"/>
        <item x="29"/>
        <item x="126"/>
        <item x="104"/>
        <item x="54"/>
        <item x="147"/>
        <item x="97"/>
        <item x="181"/>
        <item x="189"/>
        <item x="5"/>
        <item x="92"/>
        <item x="196"/>
        <item x="202"/>
        <item x="28"/>
        <item x="201"/>
        <item x="101"/>
        <item x="128"/>
        <item x="23"/>
        <item x="93"/>
        <item x="3"/>
        <item x="144"/>
        <item x="145"/>
        <item x="243"/>
        <item x="213"/>
        <item x="114"/>
        <item x="179"/>
        <item x="124"/>
        <item x="208"/>
        <item x="102"/>
        <item x="111"/>
        <item x="125"/>
        <item x="171"/>
        <item x="8"/>
        <item x="27"/>
        <item x="63"/>
        <item x="115"/>
        <item x="84"/>
        <item x="53"/>
        <item x="203"/>
        <item x="37"/>
        <item x="241"/>
        <item x="172"/>
        <item x="108"/>
        <item x="98"/>
        <item x="235"/>
        <item x="21"/>
        <item x="204"/>
        <item x="113"/>
        <item x="19"/>
        <item x="190"/>
        <item x="73"/>
        <item x="49"/>
        <item x="209"/>
        <item x="109"/>
        <item x="164"/>
        <item x="45"/>
        <item x="17"/>
        <item x="137"/>
        <item x="9"/>
        <item x="11"/>
        <item x="134"/>
        <item x="42"/>
        <item x="43"/>
        <item x="85"/>
        <item x="121"/>
        <item x="195"/>
        <item x="200"/>
        <item x="131"/>
        <item x="129"/>
        <item x="50"/>
        <item x="122"/>
        <item x="90"/>
        <item x="130"/>
        <item x="175"/>
        <item x="228"/>
        <item x="182"/>
        <item x="87"/>
        <item x="34"/>
        <item x="132"/>
        <item x="80"/>
        <item x="36"/>
        <item x="133"/>
        <item x="18"/>
        <item x="30"/>
        <item x="177"/>
        <item x="198"/>
        <item x="62"/>
        <item x="139"/>
        <item x="77"/>
        <item x="64"/>
        <item x="244"/>
        <item x="106"/>
        <item x="218"/>
        <item x="2"/>
        <item x="16"/>
        <item x="120"/>
        <item x="142"/>
        <item x="40"/>
        <item x="107"/>
        <item x="65"/>
        <item x="99"/>
        <item x="188"/>
        <item x="75"/>
        <item x="165"/>
        <item x="127"/>
        <item x="250"/>
        <item x="155"/>
        <item x="207"/>
        <item x="238"/>
        <item x="210"/>
        <item x="67"/>
        <item x="138"/>
        <item x="232"/>
        <item x="153"/>
        <item x="233"/>
        <item x="157"/>
        <item x="248"/>
        <item x="183"/>
        <item x="143"/>
        <item x="140"/>
        <item x="146"/>
        <item x="215"/>
        <item x="154"/>
        <item x="167"/>
        <item x="151"/>
        <item x="211"/>
        <item x="229"/>
        <item x="166"/>
        <item x="230"/>
        <item x="116"/>
        <item x="141"/>
        <item x="221"/>
        <item x="226"/>
        <item x="239"/>
        <item x="160"/>
        <item x="216"/>
        <item x="223"/>
        <item x="32"/>
        <item x="227"/>
        <item x="242"/>
        <item x="222"/>
        <item x="224"/>
        <item x="135"/>
        <item x="158"/>
        <item x="176"/>
        <item x="197"/>
        <item x="161"/>
        <item x="159"/>
        <item x="246"/>
        <item x="162"/>
        <item x="251"/>
        <item x="252"/>
        <item x="253"/>
        <item x="254"/>
        <item x="255"/>
        <item x="256"/>
        <item t="default"/>
      </items>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
    <field x="3"/>
  </rowFields>
  <rowItems count="1306">
    <i>
      <x/>
    </i>
    <i r="1">
      <x v="3"/>
    </i>
    <i r="1">
      <x v="4"/>
    </i>
    <i r="1">
      <x v="6"/>
    </i>
    <i r="1">
      <x v="11"/>
    </i>
    <i r="1">
      <x v="12"/>
    </i>
    <i r="1">
      <x v="13"/>
    </i>
    <i r="1">
      <x v="14"/>
    </i>
    <i r="1">
      <x v="16"/>
    </i>
    <i r="1">
      <x v="17"/>
    </i>
    <i r="1">
      <x v="20"/>
    </i>
    <i r="1">
      <x v="23"/>
    </i>
    <i r="1">
      <x v="24"/>
    </i>
    <i r="1">
      <x v="25"/>
    </i>
    <i r="1">
      <x v="28"/>
    </i>
    <i r="1">
      <x v="30"/>
    </i>
    <i r="1">
      <x v="35"/>
    </i>
    <i r="1">
      <x v="36"/>
    </i>
    <i r="1">
      <x v="37"/>
    </i>
    <i r="1">
      <x v="38"/>
    </i>
    <i r="1">
      <x v="40"/>
    </i>
    <i r="1">
      <x v="41"/>
    </i>
    <i r="1">
      <x v="42"/>
    </i>
    <i r="1">
      <x v="45"/>
    </i>
    <i r="1">
      <x v="46"/>
    </i>
    <i r="1">
      <x v="47"/>
    </i>
    <i r="1">
      <x v="48"/>
    </i>
    <i r="1">
      <x v="51"/>
    </i>
    <i r="1">
      <x v="52"/>
    </i>
    <i r="1">
      <x v="54"/>
    </i>
    <i r="1">
      <x v="55"/>
    </i>
    <i r="1">
      <x v="57"/>
    </i>
    <i r="1">
      <x v="58"/>
    </i>
    <i r="1">
      <x v="60"/>
    </i>
    <i r="1">
      <x v="62"/>
    </i>
    <i r="1">
      <x v="65"/>
    </i>
    <i r="1">
      <x v="66"/>
    </i>
    <i r="1">
      <x v="68"/>
    </i>
    <i r="1">
      <x v="73"/>
    </i>
    <i r="1">
      <x v="74"/>
    </i>
    <i r="1">
      <x v="76"/>
    </i>
    <i r="1">
      <x v="78"/>
    </i>
    <i r="1">
      <x v="81"/>
    </i>
    <i r="1">
      <x v="86"/>
    </i>
    <i r="1">
      <x v="88"/>
    </i>
    <i r="1">
      <x v="90"/>
    </i>
    <i r="1">
      <x v="92"/>
    </i>
    <i r="1">
      <x v="95"/>
    </i>
    <i r="1">
      <x v="97"/>
    </i>
    <i r="1">
      <x v="102"/>
    </i>
    <i r="1">
      <x v="103"/>
    </i>
    <i r="1">
      <x v="104"/>
    </i>
    <i r="1">
      <x v="105"/>
    </i>
    <i r="1">
      <x v="106"/>
    </i>
    <i r="1">
      <x v="107"/>
    </i>
    <i r="1">
      <x v="110"/>
    </i>
    <i r="1">
      <x v="114"/>
    </i>
    <i r="1">
      <x v="116"/>
    </i>
    <i r="1">
      <x v="117"/>
    </i>
    <i r="1">
      <x v="118"/>
    </i>
    <i r="1">
      <x v="120"/>
    </i>
    <i r="1">
      <x v="125"/>
    </i>
    <i r="1">
      <x v="127"/>
    </i>
    <i r="1">
      <x v="130"/>
    </i>
    <i r="1">
      <x v="131"/>
    </i>
    <i r="1">
      <x v="134"/>
    </i>
    <i r="1">
      <x v="135"/>
    </i>
    <i r="1">
      <x v="136"/>
    </i>
    <i r="1">
      <x v="137"/>
    </i>
    <i r="1">
      <x v="138"/>
    </i>
    <i r="1">
      <x v="144"/>
    </i>
    <i r="1">
      <x v="148"/>
    </i>
    <i r="1">
      <x v="149"/>
    </i>
    <i r="1">
      <x v="152"/>
    </i>
    <i r="1">
      <x v="156"/>
    </i>
    <i r="1">
      <x v="158"/>
    </i>
    <i r="1">
      <x v="159"/>
    </i>
    <i r="1">
      <x v="161"/>
    </i>
    <i r="1">
      <x v="162"/>
    </i>
    <i r="1">
      <x v="163"/>
    </i>
    <i r="1">
      <x v="164"/>
    </i>
    <i r="1">
      <x v="165"/>
    </i>
    <i r="1">
      <x v="168"/>
    </i>
    <i r="1">
      <x v="169"/>
    </i>
    <i r="1">
      <x v="171"/>
    </i>
    <i r="1">
      <x v="172"/>
    </i>
    <i r="1">
      <x v="173"/>
    </i>
    <i r="1">
      <x v="177"/>
    </i>
    <i r="1">
      <x v="178"/>
    </i>
    <i r="1">
      <x v="179"/>
    </i>
    <i r="1">
      <x v="180"/>
    </i>
    <i r="1">
      <x v="181"/>
    </i>
    <i r="1">
      <x v="182"/>
    </i>
    <i r="1">
      <x v="187"/>
    </i>
    <i r="1">
      <x v="189"/>
    </i>
    <i r="1">
      <x v="190"/>
    </i>
    <i r="1">
      <x v="192"/>
    </i>
    <i r="1">
      <x v="195"/>
    </i>
    <i r="1">
      <x v="196"/>
    </i>
    <i r="1">
      <x v="200"/>
    </i>
    <i r="1">
      <x v="203"/>
    </i>
    <i r="1">
      <x v="205"/>
    </i>
    <i r="1">
      <x v="207"/>
    </i>
    <i r="1">
      <x v="211"/>
    </i>
    <i r="1">
      <x v="212"/>
    </i>
    <i r="1">
      <x v="238"/>
    </i>
    <i r="1">
      <x v="243"/>
    </i>
    <i>
      <x v="1"/>
    </i>
    <i r="1">
      <x v="3"/>
    </i>
    <i r="1">
      <x v="4"/>
    </i>
    <i r="1">
      <x v="6"/>
    </i>
    <i r="1">
      <x v="11"/>
    </i>
    <i r="1">
      <x v="12"/>
    </i>
    <i r="1">
      <x v="13"/>
    </i>
    <i r="1">
      <x v="14"/>
    </i>
    <i r="1">
      <x v="16"/>
    </i>
    <i r="1">
      <x v="17"/>
    </i>
    <i r="1">
      <x v="20"/>
    </i>
    <i r="1">
      <x v="24"/>
    </i>
    <i r="1">
      <x v="26"/>
    </i>
    <i r="1">
      <x v="28"/>
    </i>
    <i r="1">
      <x v="30"/>
    </i>
    <i r="1">
      <x v="35"/>
    </i>
    <i r="1">
      <x v="36"/>
    </i>
    <i r="1">
      <x v="37"/>
    </i>
    <i r="1">
      <x v="38"/>
    </i>
    <i r="1">
      <x v="40"/>
    </i>
    <i r="1">
      <x v="41"/>
    </i>
    <i r="1">
      <x v="42"/>
    </i>
    <i r="1">
      <x v="45"/>
    </i>
    <i r="1">
      <x v="46"/>
    </i>
    <i r="1">
      <x v="47"/>
    </i>
    <i r="1">
      <x v="48"/>
    </i>
    <i r="1">
      <x v="51"/>
    </i>
    <i r="1">
      <x v="52"/>
    </i>
    <i r="1">
      <x v="54"/>
    </i>
    <i r="1">
      <x v="55"/>
    </i>
    <i r="1">
      <x v="57"/>
    </i>
    <i r="1">
      <x v="58"/>
    </i>
    <i r="1">
      <x v="60"/>
    </i>
    <i r="1">
      <x v="62"/>
    </i>
    <i r="1">
      <x v="65"/>
    </i>
    <i r="1">
      <x v="66"/>
    </i>
    <i r="1">
      <x v="68"/>
    </i>
    <i r="1">
      <x v="74"/>
    </i>
    <i r="1">
      <x v="76"/>
    </i>
    <i r="1">
      <x v="78"/>
    </i>
    <i r="1">
      <x v="81"/>
    </i>
    <i r="1">
      <x v="86"/>
    </i>
    <i r="1">
      <x v="88"/>
    </i>
    <i r="1">
      <x v="90"/>
    </i>
    <i r="1">
      <x v="92"/>
    </i>
    <i r="1">
      <x v="95"/>
    </i>
    <i r="1">
      <x v="97"/>
    </i>
    <i r="1">
      <x v="102"/>
    </i>
    <i r="1">
      <x v="103"/>
    </i>
    <i r="1">
      <x v="104"/>
    </i>
    <i r="1">
      <x v="105"/>
    </i>
    <i r="1">
      <x v="106"/>
    </i>
    <i r="1">
      <x v="107"/>
    </i>
    <i r="1">
      <x v="110"/>
    </i>
    <i r="1">
      <x v="114"/>
    </i>
    <i r="1">
      <x v="116"/>
    </i>
    <i r="1">
      <x v="117"/>
    </i>
    <i r="1">
      <x v="118"/>
    </i>
    <i r="1">
      <x v="120"/>
    </i>
    <i r="1">
      <x v="125"/>
    </i>
    <i r="1">
      <x v="127"/>
    </i>
    <i r="1">
      <x v="130"/>
    </i>
    <i r="1">
      <x v="131"/>
    </i>
    <i r="1">
      <x v="133"/>
    </i>
    <i r="1">
      <x v="134"/>
    </i>
    <i r="1">
      <x v="135"/>
    </i>
    <i r="1">
      <x v="136"/>
    </i>
    <i r="1">
      <x v="137"/>
    </i>
    <i r="1">
      <x v="138"/>
    </i>
    <i r="1">
      <x v="144"/>
    </i>
    <i r="1">
      <x v="148"/>
    </i>
    <i r="1">
      <x v="149"/>
    </i>
    <i r="1">
      <x v="151"/>
    </i>
    <i r="1">
      <x v="152"/>
    </i>
    <i r="1">
      <x v="156"/>
    </i>
    <i r="1">
      <x v="158"/>
    </i>
    <i r="1">
      <x v="159"/>
    </i>
    <i r="1">
      <x v="161"/>
    </i>
    <i r="1">
      <x v="162"/>
    </i>
    <i r="1">
      <x v="163"/>
    </i>
    <i r="1">
      <x v="164"/>
    </i>
    <i r="1">
      <x v="165"/>
    </i>
    <i r="1">
      <x v="168"/>
    </i>
    <i r="1">
      <x v="169"/>
    </i>
    <i r="1">
      <x v="171"/>
    </i>
    <i r="1">
      <x v="172"/>
    </i>
    <i r="1">
      <x v="173"/>
    </i>
    <i r="1">
      <x v="177"/>
    </i>
    <i r="1">
      <x v="178"/>
    </i>
    <i r="1">
      <x v="179"/>
    </i>
    <i r="1">
      <x v="180"/>
    </i>
    <i r="1">
      <x v="181"/>
    </i>
    <i r="1">
      <x v="182"/>
    </i>
    <i r="1">
      <x v="187"/>
    </i>
    <i r="1">
      <x v="189"/>
    </i>
    <i r="1">
      <x v="190"/>
    </i>
    <i r="1">
      <x v="192"/>
    </i>
    <i r="1">
      <x v="195"/>
    </i>
    <i r="1">
      <x v="196"/>
    </i>
    <i r="1">
      <x v="200"/>
    </i>
    <i r="1">
      <x v="203"/>
    </i>
    <i r="1">
      <x v="205"/>
    </i>
    <i r="1">
      <x v="207"/>
    </i>
    <i r="1">
      <x v="211"/>
    </i>
    <i r="1">
      <x v="212"/>
    </i>
    <i r="1">
      <x v="218"/>
    </i>
    <i r="1">
      <x v="230"/>
    </i>
    <i r="1">
      <x v="238"/>
    </i>
    <i r="1">
      <x v="243"/>
    </i>
    <i>
      <x v="2"/>
    </i>
    <i r="1">
      <x v="3"/>
    </i>
    <i r="1">
      <x v="4"/>
    </i>
    <i r="1">
      <x v="6"/>
    </i>
    <i r="1">
      <x v="11"/>
    </i>
    <i r="1">
      <x v="12"/>
    </i>
    <i r="1">
      <x v="13"/>
    </i>
    <i r="1">
      <x v="14"/>
    </i>
    <i r="1">
      <x v="16"/>
    </i>
    <i r="1">
      <x v="17"/>
    </i>
    <i r="1">
      <x v="20"/>
    </i>
    <i r="1">
      <x v="23"/>
    </i>
    <i r="1">
      <x v="24"/>
    </i>
    <i r="1">
      <x v="25"/>
    </i>
    <i r="1">
      <x v="28"/>
    </i>
    <i r="1">
      <x v="30"/>
    </i>
    <i r="1">
      <x v="35"/>
    </i>
    <i r="1">
      <x v="36"/>
    </i>
    <i r="1">
      <x v="37"/>
    </i>
    <i r="1">
      <x v="38"/>
    </i>
    <i r="1">
      <x v="40"/>
    </i>
    <i r="1">
      <x v="41"/>
    </i>
    <i r="1">
      <x v="42"/>
    </i>
    <i r="1">
      <x v="45"/>
    </i>
    <i r="1">
      <x v="46"/>
    </i>
    <i r="1">
      <x v="47"/>
    </i>
    <i r="1">
      <x v="48"/>
    </i>
    <i r="1">
      <x v="51"/>
    </i>
    <i r="1">
      <x v="52"/>
    </i>
    <i r="1">
      <x v="54"/>
    </i>
    <i r="1">
      <x v="55"/>
    </i>
    <i r="1">
      <x v="57"/>
    </i>
    <i r="1">
      <x v="58"/>
    </i>
    <i r="1">
      <x v="60"/>
    </i>
    <i r="1">
      <x v="62"/>
    </i>
    <i r="1">
      <x v="65"/>
    </i>
    <i r="1">
      <x v="66"/>
    </i>
    <i r="1">
      <x v="68"/>
    </i>
    <i r="1">
      <x v="74"/>
    </i>
    <i r="1">
      <x v="76"/>
    </i>
    <i r="1">
      <x v="78"/>
    </i>
    <i r="1">
      <x v="81"/>
    </i>
    <i r="1">
      <x v="86"/>
    </i>
    <i r="1">
      <x v="88"/>
    </i>
    <i r="1">
      <x v="90"/>
    </i>
    <i r="1">
      <x v="92"/>
    </i>
    <i r="1">
      <x v="95"/>
    </i>
    <i r="1">
      <x v="97"/>
    </i>
    <i r="1">
      <x v="101"/>
    </i>
    <i r="1">
      <x v="102"/>
    </i>
    <i r="1">
      <x v="103"/>
    </i>
    <i r="1">
      <x v="104"/>
    </i>
    <i r="1">
      <x v="105"/>
    </i>
    <i r="1">
      <x v="106"/>
    </i>
    <i r="1">
      <x v="107"/>
    </i>
    <i r="1">
      <x v="109"/>
    </i>
    <i r="1">
      <x v="110"/>
    </i>
    <i r="1">
      <x v="114"/>
    </i>
    <i r="1">
      <x v="116"/>
    </i>
    <i r="1">
      <x v="117"/>
    </i>
    <i r="1">
      <x v="118"/>
    </i>
    <i r="1">
      <x v="120"/>
    </i>
    <i r="1">
      <x v="125"/>
    </i>
    <i r="1">
      <x v="127"/>
    </i>
    <i r="1">
      <x v="130"/>
    </i>
    <i r="1">
      <x v="131"/>
    </i>
    <i r="1">
      <x v="133"/>
    </i>
    <i r="1">
      <x v="134"/>
    </i>
    <i r="1">
      <x v="135"/>
    </i>
    <i r="1">
      <x v="136"/>
    </i>
    <i r="1">
      <x v="137"/>
    </i>
    <i r="1">
      <x v="138"/>
    </i>
    <i r="1">
      <x v="144"/>
    </i>
    <i r="1">
      <x v="148"/>
    </i>
    <i r="1">
      <x v="149"/>
    </i>
    <i r="1">
      <x v="152"/>
    </i>
    <i r="1">
      <x v="156"/>
    </i>
    <i r="1">
      <x v="158"/>
    </i>
    <i r="1">
      <x v="159"/>
    </i>
    <i r="1">
      <x v="161"/>
    </i>
    <i r="1">
      <x v="162"/>
    </i>
    <i r="1">
      <x v="163"/>
    </i>
    <i r="1">
      <x v="164"/>
    </i>
    <i r="1">
      <x v="165"/>
    </i>
    <i r="1">
      <x v="168"/>
    </i>
    <i r="1">
      <x v="169"/>
    </i>
    <i r="1">
      <x v="171"/>
    </i>
    <i r="1">
      <x v="172"/>
    </i>
    <i r="1">
      <x v="173"/>
    </i>
    <i r="1">
      <x v="177"/>
    </i>
    <i r="1">
      <x v="178"/>
    </i>
    <i r="1">
      <x v="179"/>
    </i>
    <i r="1">
      <x v="180"/>
    </i>
    <i r="1">
      <x v="181"/>
    </i>
    <i r="1">
      <x v="182"/>
    </i>
    <i r="1">
      <x v="187"/>
    </i>
    <i r="1">
      <x v="188"/>
    </i>
    <i r="1">
      <x v="189"/>
    </i>
    <i r="1">
      <x v="190"/>
    </i>
    <i r="1">
      <x v="192"/>
    </i>
    <i r="1">
      <x v="195"/>
    </i>
    <i r="1">
      <x v="196"/>
    </i>
    <i r="1">
      <x v="200"/>
    </i>
    <i r="1">
      <x v="203"/>
    </i>
    <i r="1">
      <x v="205"/>
    </i>
    <i r="1">
      <x v="207"/>
    </i>
    <i r="1">
      <x v="211"/>
    </i>
    <i r="1">
      <x v="230"/>
    </i>
    <i r="1">
      <x v="238"/>
    </i>
    <i r="1">
      <x v="243"/>
    </i>
    <i>
      <x v="3"/>
    </i>
    <i r="1">
      <x v="3"/>
    </i>
    <i r="1">
      <x v="4"/>
    </i>
    <i r="1">
      <x v="6"/>
    </i>
    <i r="1">
      <x v="11"/>
    </i>
    <i r="1">
      <x v="12"/>
    </i>
    <i r="1">
      <x v="13"/>
    </i>
    <i r="1">
      <x v="14"/>
    </i>
    <i r="1">
      <x v="16"/>
    </i>
    <i r="1">
      <x v="17"/>
    </i>
    <i r="1">
      <x v="20"/>
    </i>
    <i r="1">
      <x v="23"/>
    </i>
    <i r="1">
      <x v="24"/>
    </i>
    <i r="1">
      <x v="25"/>
    </i>
    <i r="1">
      <x v="26"/>
    </i>
    <i r="1">
      <x v="28"/>
    </i>
    <i r="1">
      <x v="30"/>
    </i>
    <i r="1">
      <x v="35"/>
    </i>
    <i r="1">
      <x v="36"/>
    </i>
    <i r="1">
      <x v="37"/>
    </i>
    <i r="1">
      <x v="38"/>
    </i>
    <i r="1">
      <x v="40"/>
    </i>
    <i r="1">
      <x v="41"/>
    </i>
    <i r="1">
      <x v="42"/>
    </i>
    <i r="1">
      <x v="45"/>
    </i>
    <i r="1">
      <x v="46"/>
    </i>
    <i r="1">
      <x v="47"/>
    </i>
    <i r="1">
      <x v="48"/>
    </i>
    <i r="1">
      <x v="51"/>
    </i>
    <i r="1">
      <x v="52"/>
    </i>
    <i r="1">
      <x v="54"/>
    </i>
    <i r="1">
      <x v="55"/>
    </i>
    <i r="1">
      <x v="57"/>
    </i>
    <i r="1">
      <x v="58"/>
    </i>
    <i r="1">
      <x v="60"/>
    </i>
    <i r="1">
      <x v="62"/>
    </i>
    <i r="1">
      <x v="65"/>
    </i>
    <i r="1">
      <x v="66"/>
    </i>
    <i r="1">
      <x v="68"/>
    </i>
    <i r="1">
      <x v="73"/>
    </i>
    <i r="1">
      <x v="74"/>
    </i>
    <i r="1">
      <x v="76"/>
    </i>
    <i r="1">
      <x v="78"/>
    </i>
    <i r="1">
      <x v="81"/>
    </i>
    <i r="1">
      <x v="86"/>
    </i>
    <i r="1">
      <x v="88"/>
    </i>
    <i r="1">
      <x v="90"/>
    </i>
    <i r="1">
      <x v="92"/>
    </i>
    <i r="1">
      <x v="95"/>
    </i>
    <i r="1">
      <x v="97"/>
    </i>
    <i r="1">
      <x v="102"/>
    </i>
    <i r="1">
      <x v="103"/>
    </i>
    <i r="1">
      <x v="104"/>
    </i>
    <i r="1">
      <x v="105"/>
    </i>
    <i r="1">
      <x v="106"/>
    </i>
    <i r="1">
      <x v="107"/>
    </i>
    <i r="1">
      <x v="109"/>
    </i>
    <i r="1">
      <x v="114"/>
    </i>
    <i r="1">
      <x v="116"/>
    </i>
    <i r="1">
      <x v="117"/>
    </i>
    <i r="1">
      <x v="118"/>
    </i>
    <i r="1">
      <x v="120"/>
    </i>
    <i r="1">
      <x v="125"/>
    </i>
    <i r="1">
      <x v="126"/>
    </i>
    <i r="1">
      <x v="127"/>
    </i>
    <i r="1">
      <x v="130"/>
    </i>
    <i r="1">
      <x v="131"/>
    </i>
    <i r="1">
      <x v="133"/>
    </i>
    <i r="1">
      <x v="134"/>
    </i>
    <i r="1">
      <x v="135"/>
    </i>
    <i r="1">
      <x v="136"/>
    </i>
    <i r="1">
      <x v="137"/>
    </i>
    <i r="1">
      <x v="138"/>
    </i>
    <i r="1">
      <x v="144"/>
    </i>
    <i r="1">
      <x v="148"/>
    </i>
    <i r="1">
      <x v="152"/>
    </i>
    <i r="1">
      <x v="155"/>
    </i>
    <i r="1">
      <x v="156"/>
    </i>
    <i r="1">
      <x v="158"/>
    </i>
    <i r="1">
      <x v="159"/>
    </i>
    <i r="1">
      <x v="161"/>
    </i>
    <i r="1">
      <x v="162"/>
    </i>
    <i r="1">
      <x v="163"/>
    </i>
    <i r="1">
      <x v="164"/>
    </i>
    <i r="1">
      <x v="165"/>
    </i>
    <i r="1">
      <x v="168"/>
    </i>
    <i r="1">
      <x v="171"/>
    </i>
    <i r="1">
      <x v="172"/>
    </i>
    <i r="1">
      <x v="173"/>
    </i>
    <i r="1">
      <x v="177"/>
    </i>
    <i r="1">
      <x v="178"/>
    </i>
    <i r="1">
      <x v="179"/>
    </i>
    <i r="1">
      <x v="180"/>
    </i>
    <i r="1">
      <x v="181"/>
    </i>
    <i r="1">
      <x v="182"/>
    </i>
    <i r="1">
      <x v="187"/>
    </i>
    <i r="1">
      <x v="188"/>
    </i>
    <i r="1">
      <x v="189"/>
    </i>
    <i r="1">
      <x v="190"/>
    </i>
    <i r="1">
      <x v="192"/>
    </i>
    <i r="1">
      <x v="195"/>
    </i>
    <i r="1">
      <x v="196"/>
    </i>
    <i r="1">
      <x v="200"/>
    </i>
    <i r="1">
      <x v="205"/>
    </i>
    <i r="1">
      <x v="207"/>
    </i>
    <i r="1">
      <x v="230"/>
    </i>
    <i r="1">
      <x v="238"/>
    </i>
    <i r="1">
      <x v="243"/>
    </i>
    <i>
      <x v="4"/>
    </i>
    <i r="1">
      <x v="3"/>
    </i>
    <i r="1">
      <x v="4"/>
    </i>
    <i r="1">
      <x v="6"/>
    </i>
    <i r="1">
      <x v="11"/>
    </i>
    <i r="1">
      <x v="12"/>
    </i>
    <i r="1">
      <x v="13"/>
    </i>
    <i r="1">
      <x v="14"/>
    </i>
    <i r="1">
      <x v="16"/>
    </i>
    <i r="1">
      <x v="17"/>
    </i>
    <i r="1">
      <x v="20"/>
    </i>
    <i r="1">
      <x v="23"/>
    </i>
    <i r="1">
      <x v="24"/>
    </i>
    <i r="1">
      <x v="25"/>
    </i>
    <i r="1">
      <x v="26"/>
    </i>
    <i r="1">
      <x v="28"/>
    </i>
    <i r="1">
      <x v="30"/>
    </i>
    <i r="1">
      <x v="35"/>
    </i>
    <i r="1">
      <x v="36"/>
    </i>
    <i r="1">
      <x v="37"/>
    </i>
    <i r="1">
      <x v="38"/>
    </i>
    <i r="1">
      <x v="40"/>
    </i>
    <i r="1">
      <x v="41"/>
    </i>
    <i r="1">
      <x v="42"/>
    </i>
    <i r="1">
      <x v="45"/>
    </i>
    <i r="1">
      <x v="47"/>
    </i>
    <i r="1">
      <x v="48"/>
    </i>
    <i r="1">
      <x v="51"/>
    </i>
    <i r="1">
      <x v="52"/>
    </i>
    <i r="1">
      <x v="54"/>
    </i>
    <i r="1">
      <x v="55"/>
    </i>
    <i r="1">
      <x v="57"/>
    </i>
    <i r="1">
      <x v="58"/>
    </i>
    <i r="1">
      <x v="60"/>
    </i>
    <i r="1">
      <x v="62"/>
    </i>
    <i r="1">
      <x v="65"/>
    </i>
    <i r="1">
      <x v="66"/>
    </i>
    <i r="1">
      <x v="68"/>
    </i>
    <i r="1">
      <x v="69"/>
    </i>
    <i r="1">
      <x v="73"/>
    </i>
    <i r="1">
      <x v="74"/>
    </i>
    <i r="1">
      <x v="75"/>
    </i>
    <i r="1">
      <x v="76"/>
    </i>
    <i r="1">
      <x v="78"/>
    </i>
    <i r="1">
      <x v="81"/>
    </i>
    <i r="1">
      <x v="86"/>
    </i>
    <i r="1">
      <x v="88"/>
    </i>
    <i r="1">
      <x v="90"/>
    </i>
    <i r="1">
      <x v="92"/>
    </i>
    <i r="1">
      <x v="95"/>
    </i>
    <i r="1">
      <x v="97"/>
    </i>
    <i r="1">
      <x v="102"/>
    </i>
    <i r="1">
      <x v="103"/>
    </i>
    <i r="1">
      <x v="104"/>
    </i>
    <i r="1">
      <x v="105"/>
    </i>
    <i r="1">
      <x v="106"/>
    </i>
    <i r="1">
      <x v="107"/>
    </i>
    <i r="1">
      <x v="109"/>
    </i>
    <i r="1">
      <x v="114"/>
    </i>
    <i r="1">
      <x v="116"/>
    </i>
    <i r="1">
      <x v="117"/>
    </i>
    <i r="1">
      <x v="118"/>
    </i>
    <i r="1">
      <x v="120"/>
    </i>
    <i r="1">
      <x v="125"/>
    </i>
    <i r="1">
      <x v="127"/>
    </i>
    <i r="1">
      <x v="130"/>
    </i>
    <i r="1">
      <x v="131"/>
    </i>
    <i r="1">
      <x v="133"/>
    </i>
    <i r="1">
      <x v="134"/>
    </i>
    <i r="1">
      <x v="135"/>
    </i>
    <i r="1">
      <x v="136"/>
    </i>
    <i r="1">
      <x v="137"/>
    </i>
    <i r="1">
      <x v="138"/>
    </i>
    <i r="1">
      <x v="144"/>
    </i>
    <i r="1">
      <x v="148"/>
    </i>
    <i r="1">
      <x v="152"/>
    </i>
    <i r="1">
      <x v="155"/>
    </i>
    <i r="1">
      <x v="156"/>
    </i>
    <i r="1">
      <x v="158"/>
    </i>
    <i r="1">
      <x v="159"/>
    </i>
    <i r="1">
      <x v="161"/>
    </i>
    <i r="1">
      <x v="162"/>
    </i>
    <i r="1">
      <x v="163"/>
    </i>
    <i r="1">
      <x v="164"/>
    </i>
    <i r="1">
      <x v="165"/>
    </i>
    <i r="1">
      <x v="168"/>
    </i>
    <i r="1">
      <x v="171"/>
    </i>
    <i r="1">
      <x v="172"/>
    </i>
    <i r="1">
      <x v="173"/>
    </i>
    <i r="1">
      <x v="177"/>
    </i>
    <i r="1">
      <x v="178"/>
    </i>
    <i r="1">
      <x v="179"/>
    </i>
    <i r="1">
      <x v="180"/>
    </i>
    <i r="1">
      <x v="181"/>
    </i>
    <i r="1">
      <x v="182"/>
    </i>
    <i r="1">
      <x v="187"/>
    </i>
    <i r="1">
      <x v="188"/>
    </i>
    <i r="1">
      <x v="189"/>
    </i>
    <i r="1">
      <x v="190"/>
    </i>
    <i r="1">
      <x v="192"/>
    </i>
    <i r="1">
      <x v="195"/>
    </i>
    <i r="1">
      <x v="196"/>
    </i>
    <i r="1">
      <x v="200"/>
    </i>
    <i r="1">
      <x v="203"/>
    </i>
    <i r="1">
      <x v="205"/>
    </i>
    <i r="1">
      <x v="207"/>
    </i>
    <i r="1">
      <x v="230"/>
    </i>
    <i r="1">
      <x v="238"/>
    </i>
    <i r="1">
      <x v="243"/>
    </i>
    <i>
      <x v="5"/>
    </i>
    <i r="1">
      <x v="3"/>
    </i>
    <i r="1">
      <x v="4"/>
    </i>
    <i r="1">
      <x v="6"/>
    </i>
    <i r="1">
      <x v="11"/>
    </i>
    <i r="1">
      <x v="12"/>
    </i>
    <i r="1">
      <x v="13"/>
    </i>
    <i r="1">
      <x v="14"/>
    </i>
    <i r="1">
      <x v="16"/>
    </i>
    <i r="1">
      <x v="17"/>
    </i>
    <i r="1">
      <x v="20"/>
    </i>
    <i r="1">
      <x v="23"/>
    </i>
    <i r="1">
      <x v="24"/>
    </i>
    <i r="1">
      <x v="25"/>
    </i>
    <i r="1">
      <x v="26"/>
    </i>
    <i r="1">
      <x v="28"/>
    </i>
    <i r="1">
      <x v="30"/>
    </i>
    <i r="1">
      <x v="35"/>
    </i>
    <i r="1">
      <x v="36"/>
    </i>
    <i r="1">
      <x v="37"/>
    </i>
    <i r="1">
      <x v="38"/>
    </i>
    <i r="1">
      <x v="40"/>
    </i>
    <i r="1">
      <x v="41"/>
    </i>
    <i r="1">
      <x v="44"/>
    </i>
    <i r="1">
      <x v="45"/>
    </i>
    <i r="1">
      <x v="47"/>
    </i>
    <i r="1">
      <x v="48"/>
    </i>
    <i r="1">
      <x v="51"/>
    </i>
    <i r="1">
      <x v="52"/>
    </i>
    <i r="1">
      <x v="54"/>
    </i>
    <i r="1">
      <x v="55"/>
    </i>
    <i r="1">
      <x v="57"/>
    </i>
    <i r="1">
      <x v="58"/>
    </i>
    <i r="1">
      <x v="62"/>
    </i>
    <i r="1">
      <x v="65"/>
    </i>
    <i r="1">
      <x v="68"/>
    </i>
    <i r="1">
      <x v="69"/>
    </i>
    <i r="1">
      <x v="73"/>
    </i>
    <i r="1">
      <x v="75"/>
    </i>
    <i r="1">
      <x v="76"/>
    </i>
    <i r="1">
      <x v="78"/>
    </i>
    <i r="1">
      <x v="81"/>
    </i>
    <i r="1">
      <x v="86"/>
    </i>
    <i r="1">
      <x v="88"/>
    </i>
    <i r="1">
      <x v="90"/>
    </i>
    <i r="1">
      <x v="92"/>
    </i>
    <i r="1">
      <x v="95"/>
    </i>
    <i r="1">
      <x v="97"/>
    </i>
    <i r="1">
      <x v="102"/>
    </i>
    <i r="1">
      <x v="103"/>
    </i>
    <i r="1">
      <x v="104"/>
    </i>
    <i r="1">
      <x v="105"/>
    </i>
    <i r="1">
      <x v="106"/>
    </i>
    <i r="1">
      <x v="107"/>
    </i>
    <i r="1">
      <x v="114"/>
    </i>
    <i r="1">
      <x v="116"/>
    </i>
    <i r="1">
      <x v="117"/>
    </i>
    <i r="1">
      <x v="118"/>
    </i>
    <i r="1">
      <x v="120"/>
    </i>
    <i r="1">
      <x v="125"/>
    </i>
    <i r="1">
      <x v="127"/>
    </i>
    <i r="1">
      <x v="130"/>
    </i>
    <i r="1">
      <x v="131"/>
    </i>
    <i r="1">
      <x v="134"/>
    </i>
    <i r="1">
      <x v="135"/>
    </i>
    <i r="1">
      <x v="136"/>
    </i>
    <i r="1">
      <x v="137"/>
    </i>
    <i r="1">
      <x v="138"/>
    </i>
    <i r="1">
      <x v="144"/>
    </i>
    <i r="1">
      <x v="148"/>
    </i>
    <i r="1">
      <x v="149"/>
    </i>
    <i r="1">
      <x v="152"/>
    </i>
    <i r="1">
      <x v="155"/>
    </i>
    <i r="1">
      <x v="156"/>
    </i>
    <i r="1">
      <x v="158"/>
    </i>
    <i r="1">
      <x v="159"/>
    </i>
    <i r="1">
      <x v="161"/>
    </i>
    <i r="1">
      <x v="162"/>
    </i>
    <i r="1">
      <x v="163"/>
    </i>
    <i r="1">
      <x v="164"/>
    </i>
    <i r="1">
      <x v="165"/>
    </i>
    <i r="1">
      <x v="168"/>
    </i>
    <i r="1">
      <x v="171"/>
    </i>
    <i r="1">
      <x v="172"/>
    </i>
    <i r="1">
      <x v="173"/>
    </i>
    <i r="1">
      <x v="177"/>
    </i>
    <i r="1">
      <x v="178"/>
    </i>
    <i r="1">
      <x v="179"/>
    </i>
    <i r="1">
      <x v="180"/>
    </i>
    <i r="1">
      <x v="181"/>
    </i>
    <i r="1">
      <x v="182"/>
    </i>
    <i r="1">
      <x v="187"/>
    </i>
    <i r="1">
      <x v="188"/>
    </i>
    <i r="1">
      <x v="189"/>
    </i>
    <i r="1">
      <x v="190"/>
    </i>
    <i r="1">
      <x v="192"/>
    </i>
    <i r="1">
      <x v="195"/>
    </i>
    <i r="1">
      <x v="196"/>
    </i>
    <i r="1">
      <x v="200"/>
    </i>
    <i r="1">
      <x v="203"/>
    </i>
    <i r="1">
      <x v="205"/>
    </i>
    <i r="1">
      <x v="207"/>
    </i>
    <i r="1">
      <x v="210"/>
    </i>
    <i r="1">
      <x v="226"/>
    </i>
    <i r="1">
      <x v="230"/>
    </i>
    <i r="1">
      <x v="238"/>
    </i>
    <i r="1">
      <x v="243"/>
    </i>
    <i r="1">
      <x v="244"/>
    </i>
    <i>
      <x v="6"/>
    </i>
    <i r="1">
      <x v="3"/>
    </i>
    <i r="1">
      <x v="4"/>
    </i>
    <i r="1">
      <x v="6"/>
    </i>
    <i r="1">
      <x v="11"/>
    </i>
    <i r="1">
      <x v="12"/>
    </i>
    <i r="1">
      <x v="13"/>
    </i>
    <i r="1">
      <x v="14"/>
    </i>
    <i r="1">
      <x v="16"/>
    </i>
    <i r="1">
      <x v="17"/>
    </i>
    <i r="1">
      <x v="20"/>
    </i>
    <i r="1">
      <x v="24"/>
    </i>
    <i r="1">
      <x v="25"/>
    </i>
    <i r="1">
      <x v="26"/>
    </i>
    <i r="1">
      <x v="28"/>
    </i>
    <i r="1">
      <x v="30"/>
    </i>
    <i r="1">
      <x v="35"/>
    </i>
    <i r="1">
      <x v="36"/>
    </i>
    <i r="1">
      <x v="37"/>
    </i>
    <i r="1">
      <x v="38"/>
    </i>
    <i r="1">
      <x v="40"/>
    </i>
    <i r="1">
      <x v="41"/>
    </i>
    <i r="1">
      <x v="44"/>
    </i>
    <i r="1">
      <x v="45"/>
    </i>
    <i r="1">
      <x v="47"/>
    </i>
    <i r="1">
      <x v="48"/>
    </i>
    <i r="1">
      <x v="51"/>
    </i>
    <i r="1">
      <x v="52"/>
    </i>
    <i r="1">
      <x v="54"/>
    </i>
    <i r="1">
      <x v="55"/>
    </i>
    <i r="1">
      <x v="57"/>
    </i>
    <i r="1">
      <x v="58"/>
    </i>
    <i r="1">
      <x v="62"/>
    </i>
    <i r="1">
      <x v="65"/>
    </i>
    <i r="1">
      <x v="68"/>
    </i>
    <i r="1">
      <x v="69"/>
    </i>
    <i r="1">
      <x v="74"/>
    </i>
    <i r="1">
      <x v="75"/>
    </i>
    <i r="1">
      <x v="76"/>
    </i>
    <i r="1">
      <x v="78"/>
    </i>
    <i r="1">
      <x v="81"/>
    </i>
    <i r="1">
      <x v="86"/>
    </i>
    <i r="1">
      <x v="88"/>
    </i>
    <i r="1">
      <x v="90"/>
    </i>
    <i r="1">
      <x v="92"/>
    </i>
    <i r="1">
      <x v="95"/>
    </i>
    <i r="1">
      <x v="97"/>
    </i>
    <i r="1">
      <x v="102"/>
    </i>
    <i r="1">
      <x v="103"/>
    </i>
    <i r="1">
      <x v="104"/>
    </i>
    <i r="1">
      <x v="105"/>
    </i>
    <i r="1">
      <x v="106"/>
    </i>
    <i r="1">
      <x v="107"/>
    </i>
    <i r="1">
      <x v="114"/>
    </i>
    <i r="1">
      <x v="116"/>
    </i>
    <i r="1">
      <x v="117"/>
    </i>
    <i r="1">
      <x v="118"/>
    </i>
    <i r="1">
      <x v="120"/>
    </i>
    <i r="1">
      <x v="125"/>
    </i>
    <i r="1">
      <x v="127"/>
    </i>
    <i r="1">
      <x v="130"/>
    </i>
    <i r="1">
      <x v="131"/>
    </i>
    <i r="1">
      <x v="134"/>
    </i>
    <i r="1">
      <x v="135"/>
    </i>
    <i r="1">
      <x v="136"/>
    </i>
    <i r="1">
      <x v="137"/>
    </i>
    <i r="1">
      <x v="138"/>
    </i>
    <i r="1">
      <x v="144"/>
    </i>
    <i r="1">
      <x v="148"/>
    </i>
    <i r="1">
      <x v="149"/>
    </i>
    <i r="1">
      <x v="152"/>
    </i>
    <i r="1">
      <x v="155"/>
    </i>
    <i r="1">
      <x v="156"/>
    </i>
    <i r="1">
      <x v="158"/>
    </i>
    <i r="1">
      <x v="159"/>
    </i>
    <i r="1">
      <x v="161"/>
    </i>
    <i r="1">
      <x v="162"/>
    </i>
    <i r="1">
      <x v="163"/>
    </i>
    <i r="1">
      <x v="164"/>
    </i>
    <i r="1">
      <x v="165"/>
    </i>
    <i r="1">
      <x v="168"/>
    </i>
    <i r="1">
      <x v="171"/>
    </i>
    <i r="1">
      <x v="172"/>
    </i>
    <i r="1">
      <x v="173"/>
    </i>
    <i r="1">
      <x v="177"/>
    </i>
    <i r="1">
      <x v="179"/>
    </i>
    <i r="1">
      <x v="180"/>
    </i>
    <i r="1">
      <x v="181"/>
    </i>
    <i r="1">
      <x v="187"/>
    </i>
    <i r="1">
      <x v="188"/>
    </i>
    <i r="1">
      <x v="189"/>
    </i>
    <i r="1">
      <x v="190"/>
    </i>
    <i r="1">
      <x v="192"/>
    </i>
    <i r="1">
      <x v="195"/>
    </i>
    <i r="1">
      <x v="196"/>
    </i>
    <i r="1">
      <x v="200"/>
    </i>
    <i r="1">
      <x v="203"/>
    </i>
    <i r="1">
      <x v="205"/>
    </i>
    <i r="1">
      <x v="207"/>
    </i>
    <i r="1">
      <x v="210"/>
    </i>
    <i r="1">
      <x v="221"/>
    </i>
    <i r="1">
      <x v="226"/>
    </i>
    <i r="1">
      <x v="230"/>
    </i>
    <i r="1">
      <x v="238"/>
    </i>
    <i r="1">
      <x v="243"/>
    </i>
    <i r="1">
      <x v="244"/>
    </i>
    <i>
      <x v="7"/>
    </i>
    <i r="1">
      <x v="3"/>
    </i>
    <i r="1">
      <x v="4"/>
    </i>
    <i r="1">
      <x v="6"/>
    </i>
    <i r="1">
      <x v="11"/>
    </i>
    <i r="1">
      <x v="12"/>
    </i>
    <i r="1">
      <x v="13"/>
    </i>
    <i r="1">
      <x v="14"/>
    </i>
    <i r="1">
      <x v="16"/>
    </i>
    <i r="1">
      <x v="17"/>
    </i>
    <i r="1">
      <x v="19"/>
    </i>
    <i r="1">
      <x v="20"/>
    </i>
    <i r="1">
      <x v="22"/>
    </i>
    <i r="1">
      <x v="23"/>
    </i>
    <i r="1">
      <x v="24"/>
    </i>
    <i r="1">
      <x v="25"/>
    </i>
    <i r="1">
      <x v="26"/>
    </i>
    <i r="1">
      <x v="28"/>
    </i>
    <i r="1">
      <x v="30"/>
    </i>
    <i r="1">
      <x v="35"/>
    </i>
    <i r="1">
      <x v="36"/>
    </i>
    <i r="1">
      <x v="37"/>
    </i>
    <i r="1">
      <x v="38"/>
    </i>
    <i r="1">
      <x v="40"/>
    </i>
    <i r="1">
      <x v="41"/>
    </i>
    <i r="1">
      <x v="44"/>
    </i>
    <i r="1">
      <x v="45"/>
    </i>
    <i r="1">
      <x v="47"/>
    </i>
    <i r="1">
      <x v="48"/>
    </i>
    <i r="1">
      <x v="51"/>
    </i>
    <i r="1">
      <x v="52"/>
    </i>
    <i r="1">
      <x v="54"/>
    </i>
    <i r="1">
      <x v="55"/>
    </i>
    <i r="1">
      <x v="57"/>
    </i>
    <i r="1">
      <x v="58"/>
    </i>
    <i r="1">
      <x v="62"/>
    </i>
    <i r="1">
      <x v="65"/>
    </i>
    <i r="1">
      <x v="68"/>
    </i>
    <i r="1">
      <x v="69"/>
    </i>
    <i r="1">
      <x v="74"/>
    </i>
    <i r="1">
      <x v="75"/>
    </i>
    <i r="1">
      <x v="76"/>
    </i>
    <i r="1">
      <x v="78"/>
    </i>
    <i r="1">
      <x v="81"/>
    </i>
    <i r="1">
      <x v="86"/>
    </i>
    <i r="1">
      <x v="88"/>
    </i>
    <i r="1">
      <x v="90"/>
    </i>
    <i r="1">
      <x v="92"/>
    </i>
    <i r="1">
      <x v="95"/>
    </i>
    <i r="1">
      <x v="97"/>
    </i>
    <i r="1">
      <x v="102"/>
    </i>
    <i r="1">
      <x v="103"/>
    </i>
    <i r="1">
      <x v="104"/>
    </i>
    <i r="1">
      <x v="105"/>
    </i>
    <i r="1">
      <x v="106"/>
    </i>
    <i r="1">
      <x v="107"/>
    </i>
    <i r="1">
      <x v="114"/>
    </i>
    <i r="1">
      <x v="116"/>
    </i>
    <i r="1">
      <x v="117"/>
    </i>
    <i r="1">
      <x v="118"/>
    </i>
    <i r="1">
      <x v="120"/>
    </i>
    <i r="1">
      <x v="125"/>
    </i>
    <i r="1">
      <x v="127"/>
    </i>
    <i r="1">
      <x v="130"/>
    </i>
    <i r="1">
      <x v="131"/>
    </i>
    <i r="1">
      <x v="134"/>
    </i>
    <i r="1">
      <x v="135"/>
    </i>
    <i r="1">
      <x v="136"/>
    </i>
    <i r="1">
      <x v="137"/>
    </i>
    <i r="1">
      <x v="138"/>
    </i>
    <i r="1">
      <x v="144"/>
    </i>
    <i r="1">
      <x v="148"/>
    </i>
    <i r="1">
      <x v="149"/>
    </i>
    <i r="1">
      <x v="152"/>
    </i>
    <i r="1">
      <x v="155"/>
    </i>
    <i r="1">
      <x v="156"/>
    </i>
    <i r="1">
      <x v="158"/>
    </i>
    <i r="1">
      <x v="161"/>
    </i>
    <i r="1">
      <x v="162"/>
    </i>
    <i r="1">
      <x v="163"/>
    </i>
    <i r="1">
      <x v="164"/>
    </i>
    <i r="1">
      <x v="165"/>
    </i>
    <i r="1">
      <x v="168"/>
    </i>
    <i r="1">
      <x v="171"/>
    </i>
    <i r="1">
      <x v="172"/>
    </i>
    <i r="1">
      <x v="173"/>
    </i>
    <i r="1">
      <x v="177"/>
    </i>
    <i r="1">
      <x v="179"/>
    </i>
    <i r="1">
      <x v="180"/>
    </i>
    <i r="1">
      <x v="181"/>
    </i>
    <i r="1">
      <x v="187"/>
    </i>
    <i r="1">
      <x v="188"/>
    </i>
    <i r="1">
      <x v="189"/>
    </i>
    <i r="1">
      <x v="190"/>
    </i>
    <i r="1">
      <x v="192"/>
    </i>
    <i r="1">
      <x v="194"/>
    </i>
    <i r="1">
      <x v="196"/>
    </i>
    <i r="1">
      <x v="200"/>
    </i>
    <i r="1">
      <x v="203"/>
    </i>
    <i r="1">
      <x v="204"/>
    </i>
    <i r="1">
      <x v="205"/>
    </i>
    <i r="1">
      <x v="207"/>
    </i>
    <i r="1">
      <x v="210"/>
    </i>
    <i r="1">
      <x v="220"/>
    </i>
    <i r="1">
      <x v="221"/>
    </i>
    <i r="1">
      <x v="226"/>
    </i>
    <i r="1">
      <x v="230"/>
    </i>
    <i r="1">
      <x v="238"/>
    </i>
    <i r="1">
      <x v="243"/>
    </i>
    <i r="1">
      <x v="244"/>
    </i>
    <i>
      <x v="8"/>
    </i>
    <i r="1">
      <x v="3"/>
    </i>
    <i r="1">
      <x v="4"/>
    </i>
    <i r="1">
      <x v="6"/>
    </i>
    <i r="1">
      <x v="11"/>
    </i>
    <i r="1">
      <x v="12"/>
    </i>
    <i r="1">
      <x v="13"/>
    </i>
    <i r="1">
      <x v="14"/>
    </i>
    <i r="1">
      <x v="16"/>
    </i>
    <i r="1">
      <x v="17"/>
    </i>
    <i r="1">
      <x v="19"/>
    </i>
    <i r="1">
      <x v="20"/>
    </i>
    <i r="1">
      <x v="22"/>
    </i>
    <i r="1">
      <x v="24"/>
    </i>
    <i r="1">
      <x v="26"/>
    </i>
    <i r="1">
      <x v="28"/>
    </i>
    <i r="1">
      <x v="30"/>
    </i>
    <i r="1">
      <x v="35"/>
    </i>
    <i r="1">
      <x v="36"/>
    </i>
    <i r="1">
      <x v="37"/>
    </i>
    <i r="1">
      <x v="38"/>
    </i>
    <i r="1">
      <x v="40"/>
    </i>
    <i r="1">
      <x v="41"/>
    </i>
    <i r="1">
      <x v="45"/>
    </i>
    <i r="1">
      <x v="47"/>
    </i>
    <i r="1">
      <x v="48"/>
    </i>
    <i r="1">
      <x v="51"/>
    </i>
    <i r="1">
      <x v="52"/>
    </i>
    <i r="1">
      <x v="54"/>
    </i>
    <i r="1">
      <x v="55"/>
    </i>
    <i r="1">
      <x v="57"/>
    </i>
    <i r="1">
      <x v="58"/>
    </i>
    <i r="1">
      <x v="62"/>
    </i>
    <i r="1">
      <x v="65"/>
    </i>
    <i r="1">
      <x v="68"/>
    </i>
    <i r="1">
      <x v="69"/>
    </i>
    <i r="1">
      <x v="74"/>
    </i>
    <i r="1">
      <x v="75"/>
    </i>
    <i r="1">
      <x v="76"/>
    </i>
    <i r="1">
      <x v="78"/>
    </i>
    <i r="1">
      <x v="81"/>
    </i>
    <i r="1">
      <x v="86"/>
    </i>
    <i r="1">
      <x v="88"/>
    </i>
    <i r="1">
      <x v="90"/>
    </i>
    <i r="1">
      <x v="92"/>
    </i>
    <i r="1">
      <x v="95"/>
    </i>
    <i r="1">
      <x v="97"/>
    </i>
    <i r="1">
      <x v="102"/>
    </i>
    <i r="1">
      <x v="103"/>
    </i>
    <i r="1">
      <x v="104"/>
    </i>
    <i r="1">
      <x v="105"/>
    </i>
    <i r="1">
      <x v="106"/>
    </i>
    <i r="1">
      <x v="107"/>
    </i>
    <i r="1">
      <x v="114"/>
    </i>
    <i r="1">
      <x v="116"/>
    </i>
    <i r="1">
      <x v="117"/>
    </i>
    <i r="1">
      <x v="118"/>
    </i>
    <i r="1">
      <x v="120"/>
    </i>
    <i r="1">
      <x v="125"/>
    </i>
    <i r="1">
      <x v="130"/>
    </i>
    <i r="1">
      <x v="131"/>
    </i>
    <i r="1">
      <x v="134"/>
    </i>
    <i r="1">
      <x v="135"/>
    </i>
    <i r="1">
      <x v="136"/>
    </i>
    <i r="1">
      <x v="137"/>
    </i>
    <i r="1">
      <x v="138"/>
    </i>
    <i r="1">
      <x v="144"/>
    </i>
    <i r="1">
      <x v="148"/>
    </i>
    <i r="1">
      <x v="152"/>
    </i>
    <i r="1">
      <x v="155"/>
    </i>
    <i r="1">
      <x v="156"/>
    </i>
    <i r="1">
      <x v="158"/>
    </i>
    <i r="1">
      <x v="159"/>
    </i>
    <i r="1">
      <x v="161"/>
    </i>
    <i r="1">
      <x v="162"/>
    </i>
    <i r="1">
      <x v="163"/>
    </i>
    <i r="1">
      <x v="164"/>
    </i>
    <i r="1">
      <x v="165"/>
    </i>
    <i r="1">
      <x v="168"/>
    </i>
    <i r="1">
      <x v="171"/>
    </i>
    <i r="1">
      <x v="172"/>
    </i>
    <i r="1">
      <x v="177"/>
    </i>
    <i r="1">
      <x v="179"/>
    </i>
    <i r="1">
      <x v="180"/>
    </i>
    <i r="1">
      <x v="181"/>
    </i>
    <i r="1">
      <x v="187"/>
    </i>
    <i r="1">
      <x v="188"/>
    </i>
    <i r="1">
      <x v="189"/>
    </i>
    <i r="1">
      <x v="190"/>
    </i>
    <i r="1">
      <x v="192"/>
    </i>
    <i r="1">
      <x v="196"/>
    </i>
    <i r="1">
      <x v="200"/>
    </i>
    <i r="1">
      <x v="203"/>
    </i>
    <i r="1">
      <x v="204"/>
    </i>
    <i r="1">
      <x v="205"/>
    </i>
    <i r="1">
      <x v="207"/>
    </i>
    <i r="1">
      <x v="220"/>
    </i>
    <i r="1">
      <x v="221"/>
    </i>
    <i r="1">
      <x v="230"/>
    </i>
    <i r="1">
      <x v="231"/>
    </i>
    <i r="1">
      <x v="235"/>
    </i>
    <i r="1">
      <x v="238"/>
    </i>
    <i r="1">
      <x v="240"/>
    </i>
    <i r="1">
      <x v="243"/>
    </i>
    <i r="1">
      <x v="244"/>
    </i>
    <i r="1">
      <x v="247"/>
    </i>
    <i r="1">
      <x v="248"/>
    </i>
    <i r="1">
      <x v="250"/>
    </i>
    <i>
      <x v="9"/>
    </i>
    <i r="1">
      <x v="3"/>
    </i>
    <i r="1">
      <x v="4"/>
    </i>
    <i r="1">
      <x v="6"/>
    </i>
    <i r="1">
      <x v="11"/>
    </i>
    <i r="1">
      <x v="12"/>
    </i>
    <i r="1">
      <x v="13"/>
    </i>
    <i r="1">
      <x v="14"/>
    </i>
    <i r="1">
      <x v="16"/>
    </i>
    <i r="1">
      <x v="17"/>
    </i>
    <i r="1">
      <x v="20"/>
    </i>
    <i r="1">
      <x v="24"/>
    </i>
    <i r="1">
      <x v="26"/>
    </i>
    <i r="1">
      <x v="30"/>
    </i>
    <i r="1">
      <x v="35"/>
    </i>
    <i r="1">
      <x v="36"/>
    </i>
    <i r="1">
      <x v="37"/>
    </i>
    <i r="1">
      <x v="38"/>
    </i>
    <i r="1">
      <x v="40"/>
    </i>
    <i r="1">
      <x v="41"/>
    </i>
    <i r="1">
      <x v="45"/>
    </i>
    <i r="1">
      <x v="46"/>
    </i>
    <i r="1">
      <x v="47"/>
    </i>
    <i r="1">
      <x v="48"/>
    </i>
    <i r="1">
      <x v="51"/>
    </i>
    <i r="1">
      <x v="52"/>
    </i>
    <i r="1">
      <x v="54"/>
    </i>
    <i r="1">
      <x v="55"/>
    </i>
    <i r="1">
      <x v="57"/>
    </i>
    <i r="1">
      <x v="58"/>
    </i>
    <i r="1">
      <x v="60"/>
    </i>
    <i r="1">
      <x v="62"/>
    </i>
    <i r="1">
      <x v="65"/>
    </i>
    <i r="1">
      <x v="66"/>
    </i>
    <i r="1">
      <x v="68"/>
    </i>
    <i r="1">
      <x v="73"/>
    </i>
    <i r="1">
      <x v="74"/>
    </i>
    <i r="1">
      <x v="76"/>
    </i>
    <i r="1">
      <x v="78"/>
    </i>
    <i r="1">
      <x v="81"/>
    </i>
    <i r="1">
      <x v="86"/>
    </i>
    <i r="1">
      <x v="88"/>
    </i>
    <i r="1">
      <x v="90"/>
    </i>
    <i r="1">
      <x v="92"/>
    </i>
    <i r="1">
      <x v="95"/>
    </i>
    <i r="1">
      <x v="97"/>
    </i>
    <i r="1">
      <x v="102"/>
    </i>
    <i r="1">
      <x v="103"/>
    </i>
    <i r="1">
      <x v="104"/>
    </i>
    <i r="1">
      <x v="105"/>
    </i>
    <i r="1">
      <x v="107"/>
    </i>
    <i r="1">
      <x v="110"/>
    </i>
    <i r="1">
      <x v="114"/>
    </i>
    <i r="1">
      <x v="116"/>
    </i>
    <i r="1">
      <x v="117"/>
    </i>
    <i r="1">
      <x v="118"/>
    </i>
    <i r="1">
      <x v="120"/>
    </i>
    <i r="1">
      <x v="125"/>
    </i>
    <i r="1">
      <x v="127"/>
    </i>
    <i r="1">
      <x v="130"/>
    </i>
    <i r="1">
      <x v="131"/>
    </i>
    <i r="1">
      <x v="134"/>
    </i>
    <i r="1">
      <x v="135"/>
    </i>
    <i r="1">
      <x v="136"/>
    </i>
    <i r="1">
      <x v="137"/>
    </i>
    <i r="1">
      <x v="138"/>
    </i>
    <i r="1">
      <x v="144"/>
    </i>
    <i r="1">
      <x v="148"/>
    </i>
    <i r="1">
      <x v="149"/>
    </i>
    <i r="1">
      <x v="152"/>
    </i>
    <i r="1">
      <x v="156"/>
    </i>
    <i r="1">
      <x v="158"/>
    </i>
    <i r="1">
      <x v="161"/>
    </i>
    <i r="1">
      <x v="162"/>
    </i>
    <i r="1">
      <x v="163"/>
    </i>
    <i r="1">
      <x v="164"/>
    </i>
    <i r="1">
      <x v="165"/>
    </i>
    <i r="1">
      <x v="168"/>
    </i>
    <i r="1">
      <x v="169"/>
    </i>
    <i r="1">
      <x v="171"/>
    </i>
    <i r="1">
      <x v="172"/>
    </i>
    <i r="1">
      <x v="173"/>
    </i>
    <i r="1">
      <x v="177"/>
    </i>
    <i r="1">
      <x v="178"/>
    </i>
    <i r="1">
      <x v="179"/>
    </i>
    <i r="1">
      <x v="181"/>
    </i>
    <i r="1">
      <x v="182"/>
    </i>
    <i r="1">
      <x v="183"/>
    </i>
    <i r="1">
      <x v="187"/>
    </i>
    <i r="1">
      <x v="189"/>
    </i>
    <i r="1">
      <x v="190"/>
    </i>
    <i r="1">
      <x v="192"/>
    </i>
    <i r="1">
      <x v="195"/>
    </i>
    <i r="1">
      <x v="196"/>
    </i>
    <i r="1">
      <x v="200"/>
    </i>
    <i r="1">
      <x v="203"/>
    </i>
    <i r="1">
      <x v="205"/>
    </i>
    <i r="1">
      <x v="211"/>
    </i>
    <i r="1">
      <x v="212"/>
    </i>
    <i r="1">
      <x v="230"/>
    </i>
    <i r="1">
      <x v="238"/>
    </i>
    <i r="1">
      <x v="243"/>
    </i>
    <i>
      <x v="10"/>
    </i>
    <i r="1">
      <x v="3"/>
    </i>
    <i r="1">
      <x v="4"/>
    </i>
    <i r="1">
      <x v="6"/>
    </i>
    <i r="1">
      <x v="11"/>
    </i>
    <i r="1">
      <x v="12"/>
    </i>
    <i r="1">
      <x v="13"/>
    </i>
    <i r="1">
      <x v="14"/>
    </i>
    <i r="1">
      <x v="16"/>
    </i>
    <i r="1">
      <x v="17"/>
    </i>
    <i r="1">
      <x v="20"/>
    </i>
    <i r="1">
      <x v="22"/>
    </i>
    <i r="1">
      <x v="23"/>
    </i>
    <i r="1">
      <x v="24"/>
    </i>
    <i r="1">
      <x v="25"/>
    </i>
    <i r="1">
      <x v="26"/>
    </i>
    <i r="1">
      <x v="28"/>
    </i>
    <i r="1">
      <x v="30"/>
    </i>
    <i r="1">
      <x v="35"/>
    </i>
    <i r="1">
      <x v="36"/>
    </i>
    <i r="1">
      <x v="37"/>
    </i>
    <i r="1">
      <x v="38"/>
    </i>
    <i r="1">
      <x v="40"/>
    </i>
    <i r="1">
      <x v="41"/>
    </i>
    <i r="1">
      <x v="45"/>
    </i>
    <i r="1">
      <x v="47"/>
    </i>
    <i r="1">
      <x v="48"/>
    </i>
    <i r="1">
      <x v="51"/>
    </i>
    <i r="1">
      <x v="52"/>
    </i>
    <i r="1">
      <x v="54"/>
    </i>
    <i r="1">
      <x v="55"/>
    </i>
    <i r="1">
      <x v="57"/>
    </i>
    <i r="1">
      <x v="58"/>
    </i>
    <i r="1">
      <x v="62"/>
    </i>
    <i r="1">
      <x v="65"/>
    </i>
    <i r="1">
      <x v="67"/>
    </i>
    <i r="1">
      <x v="68"/>
    </i>
    <i r="1">
      <x v="69"/>
    </i>
    <i r="1">
      <x v="74"/>
    </i>
    <i r="1">
      <x v="75"/>
    </i>
    <i r="1">
      <x v="76"/>
    </i>
    <i r="1">
      <x v="78"/>
    </i>
    <i r="1">
      <x v="81"/>
    </i>
    <i r="1">
      <x v="83"/>
    </i>
    <i r="1">
      <x v="86"/>
    </i>
    <i r="1">
      <x v="88"/>
    </i>
    <i r="1">
      <x v="90"/>
    </i>
    <i r="1">
      <x v="92"/>
    </i>
    <i r="1">
      <x v="95"/>
    </i>
    <i r="1">
      <x v="97"/>
    </i>
    <i r="1">
      <x v="102"/>
    </i>
    <i r="1">
      <x v="103"/>
    </i>
    <i r="1">
      <x v="104"/>
    </i>
    <i r="1">
      <x v="105"/>
    </i>
    <i r="1">
      <x v="106"/>
    </i>
    <i r="1">
      <x v="107"/>
    </i>
    <i r="1">
      <x v="114"/>
    </i>
    <i r="1">
      <x v="116"/>
    </i>
    <i r="1">
      <x v="117"/>
    </i>
    <i r="1">
      <x v="118"/>
    </i>
    <i r="1">
      <x v="120"/>
    </i>
    <i r="1">
      <x v="121"/>
    </i>
    <i r="1">
      <x v="125"/>
    </i>
    <i r="1">
      <x v="127"/>
    </i>
    <i r="1">
      <x v="130"/>
    </i>
    <i r="1">
      <x v="131"/>
    </i>
    <i r="1">
      <x v="133"/>
    </i>
    <i r="1">
      <x v="134"/>
    </i>
    <i r="1">
      <x v="135"/>
    </i>
    <i r="1">
      <x v="136"/>
    </i>
    <i r="1">
      <x v="137"/>
    </i>
    <i r="1">
      <x v="138"/>
    </i>
    <i r="1">
      <x v="144"/>
    </i>
    <i r="1">
      <x v="147"/>
    </i>
    <i r="1">
      <x v="148"/>
    </i>
    <i r="1">
      <x v="152"/>
    </i>
    <i r="1">
      <x v="155"/>
    </i>
    <i r="1">
      <x v="156"/>
    </i>
    <i r="1">
      <x v="158"/>
    </i>
    <i r="1">
      <x v="159"/>
    </i>
    <i r="1">
      <x v="161"/>
    </i>
    <i r="1">
      <x v="162"/>
    </i>
    <i r="1">
      <x v="163"/>
    </i>
    <i r="1">
      <x v="164"/>
    </i>
    <i r="1">
      <x v="165"/>
    </i>
    <i r="1">
      <x v="168"/>
    </i>
    <i r="1">
      <x v="171"/>
    </i>
    <i r="1">
      <x v="172"/>
    </i>
    <i r="1">
      <x v="177"/>
    </i>
    <i r="1">
      <x v="179"/>
    </i>
    <i r="1">
      <x v="180"/>
    </i>
    <i r="1">
      <x v="181"/>
    </i>
    <i r="1">
      <x v="187"/>
    </i>
    <i r="1">
      <x v="188"/>
    </i>
    <i r="1">
      <x v="189"/>
    </i>
    <i r="1">
      <x v="190"/>
    </i>
    <i r="1">
      <x v="192"/>
    </i>
    <i r="1">
      <x v="196"/>
    </i>
    <i r="1">
      <x v="197"/>
    </i>
    <i r="1">
      <x v="200"/>
    </i>
    <i r="1">
      <x v="203"/>
    </i>
    <i r="1">
      <x v="204"/>
    </i>
    <i r="1">
      <x v="205"/>
    </i>
    <i r="1">
      <x v="206"/>
    </i>
    <i r="1">
      <x v="207"/>
    </i>
    <i r="1">
      <x v="220"/>
    </i>
    <i r="1">
      <x v="221"/>
    </i>
    <i r="1">
      <x v="223"/>
    </i>
    <i r="1">
      <x v="230"/>
    </i>
    <i r="1">
      <x v="231"/>
    </i>
    <i r="1">
      <x v="235"/>
    </i>
    <i r="1">
      <x v="238"/>
    </i>
    <i r="1">
      <x v="243"/>
    </i>
    <i r="1">
      <x v="244"/>
    </i>
    <i r="1">
      <x v="247"/>
    </i>
    <i r="1">
      <x v="248"/>
    </i>
    <i r="1">
      <x v="250"/>
    </i>
    <i>
      <x v="11"/>
    </i>
    <i r="1">
      <x v="3"/>
    </i>
    <i r="1">
      <x v="4"/>
    </i>
    <i r="1">
      <x v="6"/>
    </i>
    <i r="1">
      <x v="11"/>
    </i>
    <i r="1">
      <x v="12"/>
    </i>
    <i r="1">
      <x v="13"/>
    </i>
    <i r="1">
      <x v="14"/>
    </i>
    <i r="1">
      <x v="16"/>
    </i>
    <i r="1">
      <x v="17"/>
    </i>
    <i r="1">
      <x v="20"/>
    </i>
    <i r="1">
      <x v="22"/>
    </i>
    <i r="1">
      <x v="23"/>
    </i>
    <i r="1">
      <x v="24"/>
    </i>
    <i r="1">
      <x v="26"/>
    </i>
    <i r="1">
      <x v="28"/>
    </i>
    <i r="1">
      <x v="30"/>
    </i>
    <i r="1">
      <x v="35"/>
    </i>
    <i r="1">
      <x v="36"/>
    </i>
    <i r="1">
      <x v="38"/>
    </i>
    <i r="1">
      <x v="40"/>
    </i>
    <i r="1">
      <x v="45"/>
    </i>
    <i r="1">
      <x v="47"/>
    </i>
    <i r="1">
      <x v="48"/>
    </i>
    <i r="1">
      <x v="51"/>
    </i>
    <i r="1">
      <x v="52"/>
    </i>
    <i r="1">
      <x v="54"/>
    </i>
    <i r="1">
      <x v="55"/>
    </i>
    <i r="1">
      <x v="57"/>
    </i>
    <i r="1">
      <x v="58"/>
    </i>
    <i r="1">
      <x v="62"/>
    </i>
    <i r="1">
      <x v="65"/>
    </i>
    <i r="1">
      <x v="68"/>
    </i>
    <i r="1">
      <x v="69"/>
    </i>
    <i r="1">
      <x v="74"/>
    </i>
    <i r="1">
      <x v="75"/>
    </i>
    <i r="1">
      <x v="76"/>
    </i>
    <i r="1">
      <x v="78"/>
    </i>
    <i r="1">
      <x v="81"/>
    </i>
    <i r="1">
      <x v="83"/>
    </i>
    <i r="1">
      <x v="86"/>
    </i>
    <i r="1">
      <x v="88"/>
    </i>
    <i r="1">
      <x v="90"/>
    </i>
    <i r="1">
      <x v="92"/>
    </i>
    <i r="1">
      <x v="95"/>
    </i>
    <i r="1">
      <x v="97"/>
    </i>
    <i r="1">
      <x v="102"/>
    </i>
    <i r="1">
      <x v="103"/>
    </i>
    <i r="1">
      <x v="104"/>
    </i>
    <i r="1">
      <x v="105"/>
    </i>
    <i r="1">
      <x v="106"/>
    </i>
    <i r="1">
      <x v="107"/>
    </i>
    <i r="1">
      <x v="114"/>
    </i>
    <i r="1">
      <x v="116"/>
    </i>
    <i r="1">
      <x v="117"/>
    </i>
    <i r="1">
      <x v="118"/>
    </i>
    <i r="1">
      <x v="120"/>
    </i>
    <i r="1">
      <x v="121"/>
    </i>
    <i r="1">
      <x v="125"/>
    </i>
    <i r="1">
      <x v="127"/>
    </i>
    <i r="1">
      <x v="130"/>
    </i>
    <i r="1">
      <x v="131"/>
    </i>
    <i r="1">
      <x v="133"/>
    </i>
    <i r="1">
      <x v="134"/>
    </i>
    <i r="1">
      <x v="135"/>
    </i>
    <i r="1">
      <x v="136"/>
    </i>
    <i r="1">
      <x v="137"/>
    </i>
    <i r="1">
      <x v="138"/>
    </i>
    <i r="1">
      <x v="144"/>
    </i>
    <i r="1">
      <x v="148"/>
    </i>
    <i r="1">
      <x v="152"/>
    </i>
    <i r="1">
      <x v="155"/>
    </i>
    <i r="1">
      <x v="156"/>
    </i>
    <i r="1">
      <x v="158"/>
    </i>
    <i r="1">
      <x v="159"/>
    </i>
    <i r="1">
      <x v="161"/>
    </i>
    <i r="1">
      <x v="162"/>
    </i>
    <i r="1">
      <x v="163"/>
    </i>
    <i r="1">
      <x v="164"/>
    </i>
    <i r="1">
      <x v="165"/>
    </i>
    <i r="1">
      <x v="168"/>
    </i>
    <i r="1">
      <x v="171"/>
    </i>
    <i r="1">
      <x v="172"/>
    </i>
    <i r="1">
      <x v="177"/>
    </i>
    <i r="1">
      <x v="179"/>
    </i>
    <i r="1">
      <x v="180"/>
    </i>
    <i r="1">
      <x v="181"/>
    </i>
    <i r="1">
      <x v="188"/>
    </i>
    <i r="1">
      <x v="189"/>
    </i>
    <i r="1">
      <x v="190"/>
    </i>
    <i r="1">
      <x v="192"/>
    </i>
    <i r="1">
      <x v="196"/>
    </i>
    <i r="1">
      <x v="197"/>
    </i>
    <i r="1">
      <x v="200"/>
    </i>
    <i r="1">
      <x v="203"/>
    </i>
    <i r="1">
      <x v="204"/>
    </i>
    <i r="1">
      <x v="205"/>
    </i>
    <i r="1">
      <x v="207"/>
    </i>
    <i r="1">
      <x v="220"/>
    </i>
    <i r="1">
      <x v="221"/>
    </i>
    <i r="1">
      <x v="223"/>
    </i>
    <i r="1">
      <x v="224"/>
    </i>
    <i r="1">
      <x v="228"/>
    </i>
    <i r="1">
      <x v="230"/>
    </i>
    <i r="1">
      <x v="231"/>
    </i>
    <i r="1">
      <x v="235"/>
    </i>
    <i r="1">
      <x v="238"/>
    </i>
    <i r="1">
      <x v="243"/>
    </i>
    <i r="1">
      <x v="244"/>
    </i>
    <i r="1">
      <x v="247"/>
    </i>
    <i r="1">
      <x v="248"/>
    </i>
    <i r="1">
      <x v="250"/>
    </i>
  </rowItems>
  <colFields count="1">
    <field x="-2"/>
  </colFields>
  <colItems count="2">
    <i>
      <x/>
    </i>
    <i i="1">
      <x v="1"/>
    </i>
  </colItems>
  <pageFields count="1">
    <pageField fld="0" hier="-1"/>
  </pageFields>
  <dataFields count="2">
    <dataField name="Sum of LAB CASH " fld="14" baseField="0" baseItem="0"/>
    <dataField name="Sum of LAB CREDIT " fld="15" baseField="0" baseItem="0"/>
  </dataFields>
  <formats count="1">
    <format dxfId="5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626D6F6F-527D-4354-9793-FA96505A44BE}"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V7:AW418" firstHeaderRow="1" firstDataRow="1" firstDataCol="1" rowPageCount="1" colPageCount="1"/>
  <pivotFields count="28">
    <pivotField axis="axisPage" multipleItemSelectionAllowed="1" showAll="0">
      <items count="5">
        <item h="1" x="0"/>
        <item h="1" x="1"/>
        <item x="2"/>
        <item h="1" x="3"/>
        <item t="default"/>
      </items>
    </pivotField>
    <pivotField axis="axisRow" showAll="0">
      <items count="13">
        <item x="1"/>
        <item x="2"/>
        <item x="3"/>
        <item x="4"/>
        <item x="5"/>
        <item x="6"/>
        <item x="7"/>
        <item x="8"/>
        <item x="9"/>
        <item x="0"/>
        <item x="10"/>
        <item x="11"/>
        <item t="default"/>
      </items>
    </pivotField>
    <pivotField axis="axisRow" showAll="0">
      <items count="43">
        <item x="23"/>
        <item x="1"/>
        <item x="2"/>
        <item x="38"/>
        <item x="33"/>
        <item x="10"/>
        <item x="26"/>
        <item x="7"/>
        <item x="8"/>
        <item x="29"/>
        <item x="0"/>
        <item x="22"/>
        <item x="32"/>
        <item x="4"/>
        <item x="25"/>
        <item x="14"/>
        <item x="6"/>
        <item x="9"/>
        <item x="40"/>
        <item x="3"/>
        <item x="34"/>
        <item x="20"/>
        <item x="11"/>
        <item x="27"/>
        <item x="16"/>
        <item x="39"/>
        <item x="24"/>
        <item x="19"/>
        <item x="18"/>
        <item x="17"/>
        <item x="15"/>
        <item x="37"/>
        <item x="12"/>
        <item x="5"/>
        <item x="30"/>
        <item x="36"/>
        <item x="31"/>
        <item x="28"/>
        <item x="13"/>
        <item x="21"/>
        <item x="35"/>
        <item x="41"/>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2"/>
    <field x="1"/>
  </rowFields>
  <rowItems count="411">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4"/>
    </i>
    <i r="1">
      <x v="8"/>
    </i>
    <i r="1">
      <x v="10"/>
    </i>
    <i r="1">
      <x v="11"/>
    </i>
    <i>
      <x v="5"/>
    </i>
    <i r="1">
      <x/>
    </i>
    <i r="1">
      <x v="1"/>
    </i>
    <i r="1">
      <x v="2"/>
    </i>
    <i r="1">
      <x v="3"/>
    </i>
    <i r="1">
      <x v="4"/>
    </i>
    <i r="1">
      <x v="5"/>
    </i>
    <i r="1">
      <x v="6"/>
    </i>
    <i r="1">
      <x v="7"/>
    </i>
    <i r="1">
      <x v="8"/>
    </i>
    <i r="1">
      <x v="9"/>
    </i>
    <i r="1">
      <x v="10"/>
    </i>
    <i r="1">
      <x v="11"/>
    </i>
    <i>
      <x v="6"/>
    </i>
    <i r="1">
      <x/>
    </i>
    <i r="1">
      <x v="1"/>
    </i>
    <i r="1">
      <x v="2"/>
    </i>
    <i r="1">
      <x v="3"/>
    </i>
    <i r="1">
      <x v="4"/>
    </i>
    <i r="1">
      <x v="5"/>
    </i>
    <i r="1">
      <x v="6"/>
    </i>
    <i r="1">
      <x v="7"/>
    </i>
    <i r="1">
      <x v="8"/>
    </i>
    <i r="1">
      <x v="9"/>
    </i>
    <i r="1">
      <x v="10"/>
    </i>
    <i r="1">
      <x v="11"/>
    </i>
    <i>
      <x v="7"/>
    </i>
    <i r="1">
      <x/>
    </i>
    <i r="1">
      <x v="1"/>
    </i>
    <i r="1">
      <x v="2"/>
    </i>
    <i r="1">
      <x v="3"/>
    </i>
    <i r="1">
      <x v="4"/>
    </i>
    <i r="1">
      <x v="5"/>
    </i>
    <i r="1">
      <x v="6"/>
    </i>
    <i r="1">
      <x v="7"/>
    </i>
    <i r="1">
      <x v="8"/>
    </i>
    <i r="1">
      <x v="9"/>
    </i>
    <i r="1">
      <x v="10"/>
    </i>
    <i r="1">
      <x v="11"/>
    </i>
    <i>
      <x v="8"/>
    </i>
    <i r="1">
      <x/>
    </i>
    <i r="1">
      <x v="1"/>
    </i>
    <i r="1">
      <x v="2"/>
    </i>
    <i r="1">
      <x v="3"/>
    </i>
    <i r="1">
      <x v="4"/>
    </i>
    <i r="1">
      <x v="5"/>
    </i>
    <i r="1">
      <x v="6"/>
    </i>
    <i r="1">
      <x v="7"/>
    </i>
    <i r="1">
      <x v="8"/>
    </i>
    <i r="1">
      <x v="9"/>
    </i>
    <i r="1">
      <x v="10"/>
    </i>
    <i r="1">
      <x v="11"/>
    </i>
    <i>
      <x v="9"/>
    </i>
    <i r="1">
      <x v="9"/>
    </i>
    <i>
      <x v="10"/>
    </i>
    <i r="1">
      <x/>
    </i>
    <i r="1">
      <x v="1"/>
    </i>
    <i r="1">
      <x v="2"/>
    </i>
    <i r="1">
      <x v="3"/>
    </i>
    <i r="1">
      <x v="4"/>
    </i>
    <i r="1">
      <x v="5"/>
    </i>
    <i r="1">
      <x v="6"/>
    </i>
    <i r="1">
      <x v="7"/>
    </i>
    <i r="1">
      <x v="8"/>
    </i>
    <i r="1">
      <x v="9"/>
    </i>
    <i r="1">
      <x v="10"/>
    </i>
    <i r="1">
      <x v="11"/>
    </i>
    <i>
      <x v="11"/>
    </i>
    <i r="1">
      <x/>
    </i>
    <i r="1">
      <x v="1"/>
    </i>
    <i r="1">
      <x v="2"/>
    </i>
    <i r="1">
      <x v="3"/>
    </i>
    <i r="1">
      <x v="4"/>
    </i>
    <i r="1">
      <x v="5"/>
    </i>
    <i r="1">
      <x v="6"/>
    </i>
    <i r="1">
      <x v="7"/>
    </i>
    <i r="1">
      <x v="8"/>
    </i>
    <i r="1">
      <x v="9"/>
    </i>
    <i r="1">
      <x v="10"/>
    </i>
    <i r="1">
      <x v="11"/>
    </i>
    <i>
      <x v="12"/>
    </i>
    <i r="1">
      <x v="5"/>
    </i>
    <i r="1">
      <x v="6"/>
    </i>
    <i r="1">
      <x v="7"/>
    </i>
    <i r="1">
      <x v="8"/>
    </i>
    <i r="1">
      <x v="10"/>
    </i>
    <i r="1">
      <x v="11"/>
    </i>
    <i>
      <x v="13"/>
    </i>
    <i r="1">
      <x/>
    </i>
    <i r="1">
      <x v="1"/>
    </i>
    <i r="1">
      <x v="2"/>
    </i>
    <i r="1">
      <x v="3"/>
    </i>
    <i r="1">
      <x v="4"/>
    </i>
    <i r="1">
      <x v="5"/>
    </i>
    <i r="1">
      <x v="6"/>
    </i>
    <i r="1">
      <x v="7"/>
    </i>
    <i r="1">
      <x v="8"/>
    </i>
    <i r="1">
      <x v="9"/>
    </i>
    <i r="1">
      <x v="10"/>
    </i>
    <i r="1">
      <x v="11"/>
    </i>
    <i>
      <x v="14"/>
    </i>
    <i r="1">
      <x/>
    </i>
    <i r="1">
      <x v="1"/>
    </i>
    <i r="1">
      <x v="2"/>
    </i>
    <i r="1">
      <x v="3"/>
    </i>
    <i r="1">
      <x v="4"/>
    </i>
    <i r="1">
      <x v="5"/>
    </i>
    <i r="1">
      <x v="6"/>
    </i>
    <i r="1">
      <x v="7"/>
    </i>
    <i r="1">
      <x v="8"/>
    </i>
    <i r="1">
      <x v="9"/>
    </i>
    <i r="1">
      <x v="10"/>
    </i>
    <i r="1">
      <x v="11"/>
    </i>
    <i>
      <x v="15"/>
    </i>
    <i r="1">
      <x/>
    </i>
    <i r="1">
      <x v="1"/>
    </i>
    <i r="1">
      <x v="2"/>
    </i>
    <i r="1">
      <x v="3"/>
    </i>
    <i r="1">
      <x v="4"/>
    </i>
    <i r="1">
      <x v="5"/>
    </i>
    <i r="1">
      <x v="6"/>
    </i>
    <i r="1">
      <x v="7"/>
    </i>
    <i r="1">
      <x v="8"/>
    </i>
    <i r="1">
      <x v="9"/>
    </i>
    <i r="1">
      <x v="10"/>
    </i>
    <i r="1">
      <x v="11"/>
    </i>
    <i>
      <x v="16"/>
    </i>
    <i r="1">
      <x/>
    </i>
    <i r="1">
      <x v="1"/>
    </i>
    <i r="1">
      <x v="2"/>
    </i>
    <i r="1">
      <x v="3"/>
    </i>
    <i r="1">
      <x v="4"/>
    </i>
    <i r="1">
      <x v="5"/>
    </i>
    <i r="1">
      <x v="6"/>
    </i>
    <i r="1">
      <x v="7"/>
    </i>
    <i r="1">
      <x v="8"/>
    </i>
    <i r="1">
      <x v="9"/>
    </i>
    <i r="1">
      <x v="10"/>
    </i>
    <i r="1">
      <x v="11"/>
    </i>
    <i>
      <x v="17"/>
    </i>
    <i r="1">
      <x/>
    </i>
    <i r="1">
      <x v="1"/>
    </i>
    <i r="1">
      <x v="2"/>
    </i>
    <i r="1">
      <x v="3"/>
    </i>
    <i r="1">
      <x v="4"/>
    </i>
    <i r="1">
      <x v="5"/>
    </i>
    <i r="1">
      <x v="6"/>
    </i>
    <i r="1">
      <x v="7"/>
    </i>
    <i r="1">
      <x v="8"/>
    </i>
    <i r="1">
      <x v="9"/>
    </i>
    <i r="1">
      <x v="10"/>
    </i>
    <i r="1">
      <x v="11"/>
    </i>
    <i>
      <x v="19"/>
    </i>
    <i r="1">
      <x/>
    </i>
    <i r="1">
      <x v="1"/>
    </i>
    <i r="1">
      <x v="2"/>
    </i>
    <i r="1">
      <x v="3"/>
    </i>
    <i r="1">
      <x v="4"/>
    </i>
    <i r="1">
      <x v="5"/>
    </i>
    <i r="1">
      <x v="6"/>
    </i>
    <i r="1">
      <x v="7"/>
    </i>
    <i r="1">
      <x v="8"/>
    </i>
    <i r="1">
      <x v="9"/>
    </i>
    <i r="1">
      <x v="10"/>
    </i>
    <i r="1">
      <x v="11"/>
    </i>
    <i>
      <x v="20"/>
    </i>
    <i r="1">
      <x v="10"/>
    </i>
    <i r="1">
      <x v="11"/>
    </i>
    <i>
      <x v="21"/>
    </i>
    <i r="1">
      <x/>
    </i>
    <i r="1">
      <x v="1"/>
    </i>
    <i r="1">
      <x v="2"/>
    </i>
    <i r="1">
      <x v="3"/>
    </i>
    <i r="1">
      <x v="4"/>
    </i>
    <i r="1">
      <x v="5"/>
    </i>
    <i r="1">
      <x v="6"/>
    </i>
    <i r="1">
      <x v="7"/>
    </i>
    <i r="1">
      <x v="8"/>
    </i>
    <i r="1">
      <x v="9"/>
    </i>
    <i r="1">
      <x v="10"/>
    </i>
    <i r="1">
      <x v="11"/>
    </i>
    <i>
      <x v="22"/>
    </i>
    <i r="1">
      <x/>
    </i>
    <i r="1">
      <x v="1"/>
    </i>
    <i r="1">
      <x v="2"/>
    </i>
    <i r="1">
      <x v="3"/>
    </i>
    <i r="1">
      <x v="4"/>
    </i>
    <i r="1">
      <x v="5"/>
    </i>
    <i r="1">
      <x v="6"/>
    </i>
    <i r="1">
      <x v="7"/>
    </i>
    <i r="1">
      <x v="8"/>
    </i>
    <i r="1">
      <x v="9"/>
    </i>
    <i r="1">
      <x v="10"/>
    </i>
    <i r="1">
      <x v="11"/>
    </i>
    <i>
      <x v="23"/>
    </i>
    <i r="1">
      <x/>
    </i>
    <i r="1">
      <x v="1"/>
    </i>
    <i r="1">
      <x v="2"/>
    </i>
    <i r="1">
      <x v="3"/>
    </i>
    <i r="1">
      <x v="4"/>
    </i>
    <i r="1">
      <x v="5"/>
    </i>
    <i r="1">
      <x v="6"/>
    </i>
    <i r="1">
      <x v="7"/>
    </i>
    <i r="1">
      <x v="8"/>
    </i>
    <i r="1">
      <x v="9"/>
    </i>
    <i r="1">
      <x v="10"/>
    </i>
    <i r="1">
      <x v="11"/>
    </i>
    <i>
      <x v="24"/>
    </i>
    <i r="1">
      <x/>
    </i>
    <i r="1">
      <x v="1"/>
    </i>
    <i r="1">
      <x v="2"/>
    </i>
    <i r="1">
      <x v="3"/>
    </i>
    <i r="1">
      <x v="4"/>
    </i>
    <i r="1">
      <x v="5"/>
    </i>
    <i r="1">
      <x v="6"/>
    </i>
    <i r="1">
      <x v="7"/>
    </i>
    <i r="1">
      <x v="8"/>
    </i>
    <i r="1">
      <x v="9"/>
    </i>
    <i r="1">
      <x v="10"/>
    </i>
    <i r="1">
      <x v="11"/>
    </i>
    <i>
      <x v="26"/>
    </i>
    <i r="1">
      <x/>
    </i>
    <i r="1">
      <x v="1"/>
    </i>
    <i r="1">
      <x v="2"/>
    </i>
    <i r="1">
      <x v="3"/>
    </i>
    <i r="1">
      <x v="4"/>
    </i>
    <i r="1">
      <x v="5"/>
    </i>
    <i r="1">
      <x v="6"/>
    </i>
    <i r="1">
      <x v="7"/>
    </i>
    <i r="1">
      <x v="8"/>
    </i>
    <i r="1">
      <x v="9"/>
    </i>
    <i r="1">
      <x v="10"/>
    </i>
    <i r="1">
      <x v="11"/>
    </i>
    <i>
      <x v="27"/>
    </i>
    <i r="1">
      <x/>
    </i>
    <i r="1">
      <x v="1"/>
    </i>
    <i r="1">
      <x v="2"/>
    </i>
    <i r="1">
      <x v="3"/>
    </i>
    <i r="1">
      <x v="4"/>
    </i>
    <i r="1">
      <x v="5"/>
    </i>
    <i r="1">
      <x v="6"/>
    </i>
    <i r="1">
      <x v="7"/>
    </i>
    <i r="1">
      <x v="8"/>
    </i>
    <i r="1">
      <x v="9"/>
    </i>
    <i r="1">
      <x v="10"/>
    </i>
    <i r="1">
      <x v="11"/>
    </i>
    <i>
      <x v="28"/>
    </i>
    <i r="1">
      <x/>
    </i>
    <i r="1">
      <x v="1"/>
    </i>
    <i r="1">
      <x v="2"/>
    </i>
    <i r="1">
      <x v="3"/>
    </i>
    <i r="1">
      <x v="4"/>
    </i>
    <i r="1">
      <x v="5"/>
    </i>
    <i r="1">
      <x v="6"/>
    </i>
    <i r="1">
      <x v="7"/>
    </i>
    <i r="1">
      <x v="8"/>
    </i>
    <i r="1">
      <x v="9"/>
    </i>
    <i r="1">
      <x v="10"/>
    </i>
    <i r="1">
      <x v="11"/>
    </i>
    <i>
      <x v="29"/>
    </i>
    <i r="1">
      <x/>
    </i>
    <i r="1">
      <x v="1"/>
    </i>
    <i r="1">
      <x v="2"/>
    </i>
    <i r="1">
      <x v="3"/>
    </i>
    <i r="1">
      <x v="4"/>
    </i>
    <i r="1">
      <x v="5"/>
    </i>
    <i r="1">
      <x v="6"/>
    </i>
    <i r="1">
      <x v="7"/>
    </i>
    <i r="1">
      <x v="8"/>
    </i>
    <i r="1">
      <x v="9"/>
    </i>
    <i r="1">
      <x v="10"/>
    </i>
    <i r="1">
      <x v="11"/>
    </i>
    <i>
      <x v="30"/>
    </i>
    <i r="1">
      <x/>
    </i>
    <i r="1">
      <x v="1"/>
    </i>
    <i r="1">
      <x v="2"/>
    </i>
    <i r="1">
      <x v="3"/>
    </i>
    <i r="1">
      <x v="4"/>
    </i>
    <i r="1">
      <x v="5"/>
    </i>
    <i r="1">
      <x v="6"/>
    </i>
    <i r="1">
      <x v="7"/>
    </i>
    <i r="1">
      <x v="8"/>
    </i>
    <i r="1">
      <x v="9"/>
    </i>
    <i r="1">
      <x v="10"/>
    </i>
    <i r="1">
      <x v="11"/>
    </i>
    <i>
      <x v="32"/>
    </i>
    <i r="1">
      <x/>
    </i>
    <i r="1">
      <x v="1"/>
    </i>
    <i r="1">
      <x v="2"/>
    </i>
    <i r="1">
      <x v="3"/>
    </i>
    <i r="1">
      <x v="4"/>
    </i>
    <i r="1">
      <x v="5"/>
    </i>
    <i r="1">
      <x v="6"/>
    </i>
    <i r="1">
      <x v="7"/>
    </i>
    <i r="1">
      <x v="8"/>
    </i>
    <i r="1">
      <x v="9"/>
    </i>
    <i r="1">
      <x v="10"/>
    </i>
    <i r="1">
      <x v="11"/>
    </i>
    <i>
      <x v="33"/>
    </i>
    <i r="1">
      <x/>
    </i>
    <i r="1">
      <x v="1"/>
    </i>
    <i r="1">
      <x v="2"/>
    </i>
    <i r="1">
      <x v="3"/>
    </i>
    <i r="1">
      <x v="4"/>
    </i>
    <i r="1">
      <x v="5"/>
    </i>
    <i r="1">
      <x v="6"/>
    </i>
    <i r="1">
      <x v="7"/>
    </i>
    <i r="1">
      <x v="8"/>
    </i>
    <i r="1">
      <x v="9"/>
    </i>
    <i r="1">
      <x v="10"/>
    </i>
    <i r="1">
      <x v="11"/>
    </i>
    <i>
      <x v="34"/>
    </i>
    <i r="1">
      <x/>
    </i>
    <i r="1">
      <x v="1"/>
    </i>
    <i r="1">
      <x v="2"/>
    </i>
    <i r="1">
      <x v="3"/>
    </i>
    <i r="1">
      <x v="4"/>
    </i>
    <i r="1">
      <x v="5"/>
    </i>
    <i r="1">
      <x v="6"/>
    </i>
    <i r="1">
      <x v="7"/>
    </i>
    <i r="1">
      <x v="8"/>
    </i>
    <i r="1">
      <x v="9"/>
    </i>
    <i r="1">
      <x v="10"/>
    </i>
    <i r="1">
      <x v="11"/>
    </i>
    <i>
      <x v="35"/>
    </i>
    <i r="1">
      <x v="4"/>
    </i>
    <i r="1">
      <x v="5"/>
    </i>
    <i>
      <x v="36"/>
    </i>
    <i r="1">
      <x v="7"/>
    </i>
    <i>
      <x v="37"/>
    </i>
    <i r="1">
      <x/>
    </i>
    <i r="1">
      <x v="1"/>
    </i>
    <i r="1">
      <x v="2"/>
    </i>
    <i r="1">
      <x v="3"/>
    </i>
    <i r="1">
      <x v="4"/>
    </i>
    <i r="1">
      <x v="5"/>
    </i>
    <i r="1">
      <x v="6"/>
    </i>
    <i r="1">
      <x v="7"/>
    </i>
    <i r="1">
      <x v="8"/>
    </i>
    <i r="1">
      <x v="9"/>
    </i>
    <i r="1">
      <x v="10"/>
    </i>
    <i r="1">
      <x v="11"/>
    </i>
    <i>
      <x v="38"/>
    </i>
    <i r="1">
      <x/>
    </i>
    <i r="1">
      <x v="1"/>
    </i>
    <i r="1">
      <x v="2"/>
    </i>
    <i r="1">
      <x v="3"/>
    </i>
    <i r="1">
      <x v="4"/>
    </i>
    <i r="1">
      <x v="5"/>
    </i>
    <i r="1">
      <x v="6"/>
    </i>
    <i r="1">
      <x v="7"/>
    </i>
    <i r="1">
      <x v="8"/>
    </i>
    <i r="1">
      <x v="9"/>
    </i>
    <i r="1">
      <x v="10"/>
    </i>
    <i r="1">
      <x v="11"/>
    </i>
    <i>
      <x v="39"/>
    </i>
    <i r="1">
      <x/>
    </i>
    <i r="1">
      <x v="1"/>
    </i>
    <i r="1">
      <x v="2"/>
    </i>
    <i r="1">
      <x v="3"/>
    </i>
    <i r="1">
      <x v="4"/>
    </i>
    <i r="1">
      <x v="5"/>
    </i>
    <i r="1">
      <x v="6"/>
    </i>
    <i r="1">
      <x v="7"/>
    </i>
    <i r="1">
      <x v="8"/>
    </i>
    <i r="1">
      <x v="9"/>
    </i>
    <i r="1">
      <x v="10"/>
    </i>
    <i r="1">
      <x v="11"/>
    </i>
  </rowItems>
  <colItems count="1">
    <i/>
  </colItems>
  <pageFields count="1">
    <pageField fld="0" hier="-1"/>
  </pageFields>
  <dataFields count="1">
    <dataField name="Sum of INPATIENTS ( HOSPITALIZED)" fld="8" baseField="0" baseItem="0"/>
  </dataFields>
  <formats count="1">
    <format dxfId="4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002415A3-F548-428F-AA2A-696CCC41BDF7}"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D5:E416" firstHeaderRow="1" firstDataRow="1" firstDataCol="1" rowPageCount="1" colPageCount="1"/>
  <pivotFields count="28">
    <pivotField axis="axisPage" multipleItemSelectionAllowed="1" showAll="0">
      <items count="5">
        <item h="1" x="0"/>
        <item h="1" x="1"/>
        <item x="2"/>
        <item h="1" x="3"/>
        <item t="default"/>
      </items>
    </pivotField>
    <pivotField axis="axisRow" showAll="0">
      <items count="13">
        <item x="1"/>
        <item x="2"/>
        <item x="3"/>
        <item x="4"/>
        <item x="5"/>
        <item x="6"/>
        <item x="7"/>
        <item x="8"/>
        <item x="9"/>
        <item x="0"/>
        <item x="10"/>
        <item x="11"/>
        <item t="default"/>
      </items>
    </pivotField>
    <pivotField axis="axisRow" showAll="0">
      <items count="43">
        <item x="23"/>
        <item x="1"/>
        <item x="2"/>
        <item x="38"/>
        <item x="33"/>
        <item x="10"/>
        <item x="26"/>
        <item x="7"/>
        <item x="8"/>
        <item x="29"/>
        <item x="0"/>
        <item x="22"/>
        <item x="32"/>
        <item x="4"/>
        <item x="25"/>
        <item x="14"/>
        <item x="6"/>
        <item x="9"/>
        <item x="40"/>
        <item x="3"/>
        <item x="34"/>
        <item x="20"/>
        <item x="11"/>
        <item x="27"/>
        <item x="16"/>
        <item x="39"/>
        <item x="24"/>
        <item x="19"/>
        <item x="18"/>
        <item x="17"/>
        <item x="15"/>
        <item x="37"/>
        <item x="12"/>
        <item x="5"/>
        <item x="30"/>
        <item x="36"/>
        <item x="31"/>
        <item x="28"/>
        <item x="13"/>
        <item x="21"/>
        <item x="35"/>
        <item x="41"/>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2"/>
    <field x="1"/>
  </rowFields>
  <rowItems count="411">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4"/>
    </i>
    <i r="1">
      <x v="8"/>
    </i>
    <i r="1">
      <x v="10"/>
    </i>
    <i r="1">
      <x v="11"/>
    </i>
    <i>
      <x v="5"/>
    </i>
    <i r="1">
      <x/>
    </i>
    <i r="1">
      <x v="1"/>
    </i>
    <i r="1">
      <x v="2"/>
    </i>
    <i r="1">
      <x v="3"/>
    </i>
    <i r="1">
      <x v="4"/>
    </i>
    <i r="1">
      <x v="5"/>
    </i>
    <i r="1">
      <x v="6"/>
    </i>
    <i r="1">
      <x v="7"/>
    </i>
    <i r="1">
      <x v="8"/>
    </i>
    <i r="1">
      <x v="9"/>
    </i>
    <i r="1">
      <x v="10"/>
    </i>
    <i r="1">
      <x v="11"/>
    </i>
    <i>
      <x v="6"/>
    </i>
    <i r="1">
      <x/>
    </i>
    <i r="1">
      <x v="1"/>
    </i>
    <i r="1">
      <x v="2"/>
    </i>
    <i r="1">
      <x v="3"/>
    </i>
    <i r="1">
      <x v="4"/>
    </i>
    <i r="1">
      <x v="5"/>
    </i>
    <i r="1">
      <x v="6"/>
    </i>
    <i r="1">
      <x v="7"/>
    </i>
    <i r="1">
      <x v="8"/>
    </i>
    <i r="1">
      <x v="9"/>
    </i>
    <i r="1">
      <x v="10"/>
    </i>
    <i r="1">
      <x v="11"/>
    </i>
    <i>
      <x v="7"/>
    </i>
    <i r="1">
      <x/>
    </i>
    <i r="1">
      <x v="1"/>
    </i>
    <i r="1">
      <x v="2"/>
    </i>
    <i r="1">
      <x v="3"/>
    </i>
    <i r="1">
      <x v="4"/>
    </i>
    <i r="1">
      <x v="5"/>
    </i>
    <i r="1">
      <x v="6"/>
    </i>
    <i r="1">
      <x v="7"/>
    </i>
    <i r="1">
      <x v="8"/>
    </i>
    <i r="1">
      <x v="9"/>
    </i>
    <i r="1">
      <x v="10"/>
    </i>
    <i r="1">
      <x v="11"/>
    </i>
    <i>
      <x v="8"/>
    </i>
    <i r="1">
      <x/>
    </i>
    <i r="1">
      <x v="1"/>
    </i>
    <i r="1">
      <x v="2"/>
    </i>
    <i r="1">
      <x v="3"/>
    </i>
    <i r="1">
      <x v="4"/>
    </i>
    <i r="1">
      <x v="5"/>
    </i>
    <i r="1">
      <x v="6"/>
    </i>
    <i r="1">
      <x v="7"/>
    </i>
    <i r="1">
      <x v="8"/>
    </i>
    <i r="1">
      <x v="9"/>
    </i>
    <i r="1">
      <x v="10"/>
    </i>
    <i r="1">
      <x v="11"/>
    </i>
    <i>
      <x v="9"/>
    </i>
    <i r="1">
      <x v="9"/>
    </i>
    <i>
      <x v="10"/>
    </i>
    <i r="1">
      <x/>
    </i>
    <i r="1">
      <x v="1"/>
    </i>
    <i r="1">
      <x v="2"/>
    </i>
    <i r="1">
      <x v="3"/>
    </i>
    <i r="1">
      <x v="4"/>
    </i>
    <i r="1">
      <x v="5"/>
    </i>
    <i r="1">
      <x v="6"/>
    </i>
    <i r="1">
      <x v="7"/>
    </i>
    <i r="1">
      <x v="8"/>
    </i>
    <i r="1">
      <x v="9"/>
    </i>
    <i r="1">
      <x v="10"/>
    </i>
    <i r="1">
      <x v="11"/>
    </i>
    <i>
      <x v="11"/>
    </i>
    <i r="1">
      <x/>
    </i>
    <i r="1">
      <x v="1"/>
    </i>
    <i r="1">
      <x v="2"/>
    </i>
    <i r="1">
      <x v="3"/>
    </i>
    <i r="1">
      <x v="4"/>
    </i>
    <i r="1">
      <x v="5"/>
    </i>
    <i r="1">
      <x v="6"/>
    </i>
    <i r="1">
      <x v="7"/>
    </i>
    <i r="1">
      <x v="8"/>
    </i>
    <i r="1">
      <x v="9"/>
    </i>
    <i r="1">
      <x v="10"/>
    </i>
    <i r="1">
      <x v="11"/>
    </i>
    <i>
      <x v="12"/>
    </i>
    <i r="1">
      <x v="5"/>
    </i>
    <i r="1">
      <x v="6"/>
    </i>
    <i r="1">
      <x v="7"/>
    </i>
    <i r="1">
      <x v="8"/>
    </i>
    <i r="1">
      <x v="10"/>
    </i>
    <i r="1">
      <x v="11"/>
    </i>
    <i>
      <x v="13"/>
    </i>
    <i r="1">
      <x/>
    </i>
    <i r="1">
      <x v="1"/>
    </i>
    <i r="1">
      <x v="2"/>
    </i>
    <i r="1">
      <x v="3"/>
    </i>
    <i r="1">
      <x v="4"/>
    </i>
    <i r="1">
      <x v="5"/>
    </i>
    <i r="1">
      <x v="6"/>
    </i>
    <i r="1">
      <x v="7"/>
    </i>
    <i r="1">
      <x v="8"/>
    </i>
    <i r="1">
      <x v="9"/>
    </i>
    <i r="1">
      <x v="10"/>
    </i>
    <i r="1">
      <x v="11"/>
    </i>
    <i>
      <x v="14"/>
    </i>
    <i r="1">
      <x/>
    </i>
    <i r="1">
      <x v="1"/>
    </i>
    <i r="1">
      <x v="2"/>
    </i>
    <i r="1">
      <x v="3"/>
    </i>
    <i r="1">
      <x v="4"/>
    </i>
    <i r="1">
      <x v="5"/>
    </i>
    <i r="1">
      <x v="6"/>
    </i>
    <i r="1">
      <x v="7"/>
    </i>
    <i r="1">
      <x v="8"/>
    </i>
    <i r="1">
      <x v="9"/>
    </i>
    <i r="1">
      <x v="10"/>
    </i>
    <i r="1">
      <x v="11"/>
    </i>
    <i>
      <x v="15"/>
    </i>
    <i r="1">
      <x/>
    </i>
    <i r="1">
      <x v="1"/>
    </i>
    <i r="1">
      <x v="2"/>
    </i>
    <i r="1">
      <x v="3"/>
    </i>
    <i r="1">
      <x v="4"/>
    </i>
    <i r="1">
      <x v="5"/>
    </i>
    <i r="1">
      <x v="6"/>
    </i>
    <i r="1">
      <x v="7"/>
    </i>
    <i r="1">
      <x v="8"/>
    </i>
    <i r="1">
      <x v="9"/>
    </i>
    <i r="1">
      <x v="10"/>
    </i>
    <i r="1">
      <x v="11"/>
    </i>
    <i>
      <x v="16"/>
    </i>
    <i r="1">
      <x/>
    </i>
    <i r="1">
      <x v="1"/>
    </i>
    <i r="1">
      <x v="2"/>
    </i>
    <i r="1">
      <x v="3"/>
    </i>
    <i r="1">
      <x v="4"/>
    </i>
    <i r="1">
      <x v="5"/>
    </i>
    <i r="1">
      <x v="6"/>
    </i>
    <i r="1">
      <x v="7"/>
    </i>
    <i r="1">
      <x v="8"/>
    </i>
    <i r="1">
      <x v="9"/>
    </i>
    <i r="1">
      <x v="10"/>
    </i>
    <i r="1">
      <x v="11"/>
    </i>
    <i>
      <x v="17"/>
    </i>
    <i r="1">
      <x/>
    </i>
    <i r="1">
      <x v="1"/>
    </i>
    <i r="1">
      <x v="2"/>
    </i>
    <i r="1">
      <x v="3"/>
    </i>
    <i r="1">
      <x v="4"/>
    </i>
    <i r="1">
      <x v="5"/>
    </i>
    <i r="1">
      <x v="6"/>
    </i>
    <i r="1">
      <x v="7"/>
    </i>
    <i r="1">
      <x v="8"/>
    </i>
    <i r="1">
      <x v="9"/>
    </i>
    <i r="1">
      <x v="10"/>
    </i>
    <i r="1">
      <x v="11"/>
    </i>
    <i>
      <x v="19"/>
    </i>
    <i r="1">
      <x/>
    </i>
    <i r="1">
      <x v="1"/>
    </i>
    <i r="1">
      <x v="2"/>
    </i>
    <i r="1">
      <x v="3"/>
    </i>
    <i r="1">
      <x v="4"/>
    </i>
    <i r="1">
      <x v="5"/>
    </i>
    <i r="1">
      <x v="6"/>
    </i>
    <i r="1">
      <x v="7"/>
    </i>
    <i r="1">
      <x v="8"/>
    </i>
    <i r="1">
      <x v="9"/>
    </i>
    <i r="1">
      <x v="10"/>
    </i>
    <i r="1">
      <x v="11"/>
    </i>
    <i>
      <x v="20"/>
    </i>
    <i r="1">
      <x v="10"/>
    </i>
    <i r="1">
      <x v="11"/>
    </i>
    <i>
      <x v="21"/>
    </i>
    <i r="1">
      <x/>
    </i>
    <i r="1">
      <x v="1"/>
    </i>
    <i r="1">
      <x v="2"/>
    </i>
    <i r="1">
      <x v="3"/>
    </i>
    <i r="1">
      <x v="4"/>
    </i>
    <i r="1">
      <x v="5"/>
    </i>
    <i r="1">
      <x v="6"/>
    </i>
    <i r="1">
      <x v="7"/>
    </i>
    <i r="1">
      <x v="8"/>
    </i>
    <i r="1">
      <x v="9"/>
    </i>
    <i r="1">
      <x v="10"/>
    </i>
    <i r="1">
      <x v="11"/>
    </i>
    <i>
      <x v="22"/>
    </i>
    <i r="1">
      <x/>
    </i>
    <i r="1">
      <x v="1"/>
    </i>
    <i r="1">
      <x v="2"/>
    </i>
    <i r="1">
      <x v="3"/>
    </i>
    <i r="1">
      <x v="4"/>
    </i>
    <i r="1">
      <x v="5"/>
    </i>
    <i r="1">
      <x v="6"/>
    </i>
    <i r="1">
      <x v="7"/>
    </i>
    <i r="1">
      <x v="8"/>
    </i>
    <i r="1">
      <x v="9"/>
    </i>
    <i r="1">
      <x v="10"/>
    </i>
    <i r="1">
      <x v="11"/>
    </i>
    <i>
      <x v="23"/>
    </i>
    <i r="1">
      <x/>
    </i>
    <i r="1">
      <x v="1"/>
    </i>
    <i r="1">
      <x v="2"/>
    </i>
    <i r="1">
      <x v="3"/>
    </i>
    <i r="1">
      <x v="4"/>
    </i>
    <i r="1">
      <x v="5"/>
    </i>
    <i r="1">
      <x v="6"/>
    </i>
    <i r="1">
      <x v="7"/>
    </i>
    <i r="1">
      <x v="8"/>
    </i>
    <i r="1">
      <x v="9"/>
    </i>
    <i r="1">
      <x v="10"/>
    </i>
    <i r="1">
      <x v="11"/>
    </i>
    <i>
      <x v="24"/>
    </i>
    <i r="1">
      <x/>
    </i>
    <i r="1">
      <x v="1"/>
    </i>
    <i r="1">
      <x v="2"/>
    </i>
    <i r="1">
      <x v="3"/>
    </i>
    <i r="1">
      <x v="4"/>
    </i>
    <i r="1">
      <x v="5"/>
    </i>
    <i r="1">
      <x v="6"/>
    </i>
    <i r="1">
      <x v="7"/>
    </i>
    <i r="1">
      <x v="8"/>
    </i>
    <i r="1">
      <x v="9"/>
    </i>
    <i r="1">
      <x v="10"/>
    </i>
    <i r="1">
      <x v="11"/>
    </i>
    <i>
      <x v="26"/>
    </i>
    <i r="1">
      <x/>
    </i>
    <i r="1">
      <x v="1"/>
    </i>
    <i r="1">
      <x v="2"/>
    </i>
    <i r="1">
      <x v="3"/>
    </i>
    <i r="1">
      <x v="4"/>
    </i>
    <i r="1">
      <x v="5"/>
    </i>
    <i r="1">
      <x v="6"/>
    </i>
    <i r="1">
      <x v="7"/>
    </i>
    <i r="1">
      <x v="8"/>
    </i>
    <i r="1">
      <x v="9"/>
    </i>
    <i r="1">
      <x v="10"/>
    </i>
    <i r="1">
      <x v="11"/>
    </i>
    <i>
      <x v="27"/>
    </i>
    <i r="1">
      <x/>
    </i>
    <i r="1">
      <x v="1"/>
    </i>
    <i r="1">
      <x v="2"/>
    </i>
    <i r="1">
      <x v="3"/>
    </i>
    <i r="1">
      <x v="4"/>
    </i>
    <i r="1">
      <x v="5"/>
    </i>
    <i r="1">
      <x v="6"/>
    </i>
    <i r="1">
      <x v="7"/>
    </i>
    <i r="1">
      <x v="8"/>
    </i>
    <i r="1">
      <x v="9"/>
    </i>
    <i r="1">
      <x v="10"/>
    </i>
    <i r="1">
      <x v="11"/>
    </i>
    <i>
      <x v="28"/>
    </i>
    <i r="1">
      <x/>
    </i>
    <i r="1">
      <x v="1"/>
    </i>
    <i r="1">
      <x v="2"/>
    </i>
    <i r="1">
      <x v="3"/>
    </i>
    <i r="1">
      <x v="4"/>
    </i>
    <i r="1">
      <x v="5"/>
    </i>
    <i r="1">
      <x v="6"/>
    </i>
    <i r="1">
      <x v="7"/>
    </i>
    <i r="1">
      <x v="8"/>
    </i>
    <i r="1">
      <x v="9"/>
    </i>
    <i r="1">
      <x v="10"/>
    </i>
    <i r="1">
      <x v="11"/>
    </i>
    <i>
      <x v="29"/>
    </i>
    <i r="1">
      <x/>
    </i>
    <i r="1">
      <x v="1"/>
    </i>
    <i r="1">
      <x v="2"/>
    </i>
    <i r="1">
      <x v="3"/>
    </i>
    <i r="1">
      <x v="4"/>
    </i>
    <i r="1">
      <x v="5"/>
    </i>
    <i r="1">
      <x v="6"/>
    </i>
    <i r="1">
      <x v="7"/>
    </i>
    <i r="1">
      <x v="8"/>
    </i>
    <i r="1">
      <x v="9"/>
    </i>
    <i r="1">
      <x v="10"/>
    </i>
    <i r="1">
      <x v="11"/>
    </i>
    <i>
      <x v="30"/>
    </i>
    <i r="1">
      <x/>
    </i>
    <i r="1">
      <x v="1"/>
    </i>
    <i r="1">
      <x v="2"/>
    </i>
    <i r="1">
      <x v="3"/>
    </i>
    <i r="1">
      <x v="4"/>
    </i>
    <i r="1">
      <x v="5"/>
    </i>
    <i r="1">
      <x v="6"/>
    </i>
    <i r="1">
      <x v="7"/>
    </i>
    <i r="1">
      <x v="8"/>
    </i>
    <i r="1">
      <x v="9"/>
    </i>
    <i r="1">
      <x v="10"/>
    </i>
    <i r="1">
      <x v="11"/>
    </i>
    <i>
      <x v="32"/>
    </i>
    <i r="1">
      <x/>
    </i>
    <i r="1">
      <x v="1"/>
    </i>
    <i r="1">
      <x v="2"/>
    </i>
    <i r="1">
      <x v="3"/>
    </i>
    <i r="1">
      <x v="4"/>
    </i>
    <i r="1">
      <x v="5"/>
    </i>
    <i r="1">
      <x v="6"/>
    </i>
    <i r="1">
      <x v="7"/>
    </i>
    <i r="1">
      <x v="8"/>
    </i>
    <i r="1">
      <x v="9"/>
    </i>
    <i r="1">
      <x v="10"/>
    </i>
    <i r="1">
      <x v="11"/>
    </i>
    <i>
      <x v="33"/>
    </i>
    <i r="1">
      <x/>
    </i>
    <i r="1">
      <x v="1"/>
    </i>
    <i r="1">
      <x v="2"/>
    </i>
    <i r="1">
      <x v="3"/>
    </i>
    <i r="1">
      <x v="4"/>
    </i>
    <i r="1">
      <x v="5"/>
    </i>
    <i r="1">
      <x v="6"/>
    </i>
    <i r="1">
      <x v="7"/>
    </i>
    <i r="1">
      <x v="8"/>
    </i>
    <i r="1">
      <x v="9"/>
    </i>
    <i r="1">
      <x v="10"/>
    </i>
    <i r="1">
      <x v="11"/>
    </i>
    <i>
      <x v="34"/>
    </i>
    <i r="1">
      <x/>
    </i>
    <i r="1">
      <x v="1"/>
    </i>
    <i r="1">
      <x v="2"/>
    </i>
    <i r="1">
      <x v="3"/>
    </i>
    <i r="1">
      <x v="4"/>
    </i>
    <i r="1">
      <x v="5"/>
    </i>
    <i r="1">
      <x v="6"/>
    </i>
    <i r="1">
      <x v="7"/>
    </i>
    <i r="1">
      <x v="8"/>
    </i>
    <i r="1">
      <x v="9"/>
    </i>
    <i r="1">
      <x v="10"/>
    </i>
    <i r="1">
      <x v="11"/>
    </i>
    <i>
      <x v="35"/>
    </i>
    <i r="1">
      <x v="4"/>
    </i>
    <i r="1">
      <x v="5"/>
    </i>
    <i>
      <x v="36"/>
    </i>
    <i r="1">
      <x v="7"/>
    </i>
    <i>
      <x v="37"/>
    </i>
    <i r="1">
      <x/>
    </i>
    <i r="1">
      <x v="1"/>
    </i>
    <i r="1">
      <x v="2"/>
    </i>
    <i r="1">
      <x v="3"/>
    </i>
    <i r="1">
      <x v="4"/>
    </i>
    <i r="1">
      <x v="5"/>
    </i>
    <i r="1">
      <x v="6"/>
    </i>
    <i r="1">
      <x v="7"/>
    </i>
    <i r="1">
      <x v="8"/>
    </i>
    <i r="1">
      <x v="9"/>
    </i>
    <i r="1">
      <x v="10"/>
    </i>
    <i r="1">
      <x v="11"/>
    </i>
    <i>
      <x v="38"/>
    </i>
    <i r="1">
      <x/>
    </i>
    <i r="1">
      <x v="1"/>
    </i>
    <i r="1">
      <x v="2"/>
    </i>
    <i r="1">
      <x v="3"/>
    </i>
    <i r="1">
      <x v="4"/>
    </i>
    <i r="1">
      <x v="5"/>
    </i>
    <i r="1">
      <x v="6"/>
    </i>
    <i r="1">
      <x v="7"/>
    </i>
    <i r="1">
      <x v="8"/>
    </i>
    <i r="1">
      <x v="9"/>
    </i>
    <i r="1">
      <x v="10"/>
    </i>
    <i r="1">
      <x v="11"/>
    </i>
    <i>
      <x v="39"/>
    </i>
    <i r="1">
      <x/>
    </i>
    <i r="1">
      <x v="1"/>
    </i>
    <i r="1">
      <x v="2"/>
    </i>
    <i r="1">
      <x v="3"/>
    </i>
    <i r="1">
      <x v="4"/>
    </i>
    <i r="1">
      <x v="5"/>
    </i>
    <i r="1">
      <x v="6"/>
    </i>
    <i r="1">
      <x v="7"/>
    </i>
    <i r="1">
      <x v="8"/>
    </i>
    <i r="1">
      <x v="9"/>
    </i>
    <i r="1">
      <x v="10"/>
    </i>
    <i r="1">
      <x v="11"/>
    </i>
  </rowItems>
  <colItems count="1">
    <i/>
  </colItems>
  <pageFields count="1">
    <pageField fld="0" hier="-1"/>
  </pageFields>
  <dataFields count="1">
    <dataField name="Sum of VISITS" fld="4" baseField="0" baseItem="0"/>
  </dataFields>
  <formats count="1">
    <format dxfId="4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31A875E0-543E-4F03-9F1D-64F5DC984402}"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O5:P416" firstHeaderRow="1" firstDataRow="1" firstDataCol="1" rowPageCount="1" colPageCount="1"/>
  <pivotFields count="28">
    <pivotField axis="axisPage" multipleItemSelectionAllowed="1" showAll="0">
      <items count="5">
        <item h="1" x="0"/>
        <item h="1" x="1"/>
        <item x="2"/>
        <item h="1" x="3"/>
        <item t="default"/>
      </items>
    </pivotField>
    <pivotField axis="axisRow" showAll="0">
      <items count="13">
        <item x="1"/>
        <item x="2"/>
        <item x="3"/>
        <item x="4"/>
        <item x="5"/>
        <item x="6"/>
        <item x="7"/>
        <item x="8"/>
        <item x="9"/>
        <item x="0"/>
        <item x="10"/>
        <item x="11"/>
        <item t="default"/>
      </items>
    </pivotField>
    <pivotField axis="axisRow" showAll="0">
      <items count="43">
        <item x="23"/>
        <item x="1"/>
        <item x="2"/>
        <item x="38"/>
        <item x="33"/>
        <item x="10"/>
        <item x="26"/>
        <item x="7"/>
        <item x="8"/>
        <item x="29"/>
        <item x="0"/>
        <item x="22"/>
        <item x="32"/>
        <item x="4"/>
        <item x="25"/>
        <item x="14"/>
        <item x="6"/>
        <item x="9"/>
        <item x="40"/>
        <item x="3"/>
        <item x="34"/>
        <item x="20"/>
        <item x="11"/>
        <item x="27"/>
        <item x="16"/>
        <item x="39"/>
        <item x="24"/>
        <item x="19"/>
        <item x="18"/>
        <item x="17"/>
        <item x="15"/>
        <item x="37"/>
        <item x="12"/>
        <item x="5"/>
        <item x="30"/>
        <item x="36"/>
        <item x="31"/>
        <item x="28"/>
        <item x="13"/>
        <item x="21"/>
        <item x="35"/>
        <item x="41"/>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2"/>
    <field x="1"/>
  </rowFields>
  <rowItems count="411">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4"/>
    </i>
    <i r="1">
      <x v="8"/>
    </i>
    <i r="1">
      <x v="10"/>
    </i>
    <i r="1">
      <x v="11"/>
    </i>
    <i>
      <x v="5"/>
    </i>
    <i r="1">
      <x/>
    </i>
    <i r="1">
      <x v="1"/>
    </i>
    <i r="1">
      <x v="2"/>
    </i>
    <i r="1">
      <x v="3"/>
    </i>
    <i r="1">
      <x v="4"/>
    </i>
    <i r="1">
      <x v="5"/>
    </i>
    <i r="1">
      <x v="6"/>
    </i>
    <i r="1">
      <x v="7"/>
    </i>
    <i r="1">
      <x v="8"/>
    </i>
    <i r="1">
      <x v="9"/>
    </i>
    <i r="1">
      <x v="10"/>
    </i>
    <i r="1">
      <x v="11"/>
    </i>
    <i>
      <x v="6"/>
    </i>
    <i r="1">
      <x/>
    </i>
    <i r="1">
      <x v="1"/>
    </i>
    <i r="1">
      <x v="2"/>
    </i>
    <i r="1">
      <x v="3"/>
    </i>
    <i r="1">
      <x v="4"/>
    </i>
    <i r="1">
      <x v="5"/>
    </i>
    <i r="1">
      <x v="6"/>
    </i>
    <i r="1">
      <x v="7"/>
    </i>
    <i r="1">
      <x v="8"/>
    </i>
    <i r="1">
      <x v="9"/>
    </i>
    <i r="1">
      <x v="10"/>
    </i>
    <i r="1">
      <x v="11"/>
    </i>
    <i>
      <x v="7"/>
    </i>
    <i r="1">
      <x/>
    </i>
    <i r="1">
      <x v="1"/>
    </i>
    <i r="1">
      <x v="2"/>
    </i>
    <i r="1">
      <x v="3"/>
    </i>
    <i r="1">
      <x v="4"/>
    </i>
    <i r="1">
      <x v="5"/>
    </i>
    <i r="1">
      <x v="6"/>
    </i>
    <i r="1">
      <x v="7"/>
    </i>
    <i r="1">
      <x v="8"/>
    </i>
    <i r="1">
      <x v="9"/>
    </i>
    <i r="1">
      <x v="10"/>
    </i>
    <i r="1">
      <x v="11"/>
    </i>
    <i>
      <x v="8"/>
    </i>
    <i r="1">
      <x/>
    </i>
    <i r="1">
      <x v="1"/>
    </i>
    <i r="1">
      <x v="2"/>
    </i>
    <i r="1">
      <x v="3"/>
    </i>
    <i r="1">
      <x v="4"/>
    </i>
    <i r="1">
      <x v="5"/>
    </i>
    <i r="1">
      <x v="6"/>
    </i>
    <i r="1">
      <x v="7"/>
    </i>
    <i r="1">
      <x v="8"/>
    </i>
    <i r="1">
      <x v="9"/>
    </i>
    <i r="1">
      <x v="10"/>
    </i>
    <i r="1">
      <x v="11"/>
    </i>
    <i>
      <x v="9"/>
    </i>
    <i r="1">
      <x v="9"/>
    </i>
    <i>
      <x v="10"/>
    </i>
    <i r="1">
      <x/>
    </i>
    <i r="1">
      <x v="1"/>
    </i>
    <i r="1">
      <x v="2"/>
    </i>
    <i r="1">
      <x v="3"/>
    </i>
    <i r="1">
      <x v="4"/>
    </i>
    <i r="1">
      <x v="5"/>
    </i>
    <i r="1">
      <x v="6"/>
    </i>
    <i r="1">
      <x v="7"/>
    </i>
    <i r="1">
      <x v="8"/>
    </i>
    <i r="1">
      <x v="9"/>
    </i>
    <i r="1">
      <x v="10"/>
    </i>
    <i r="1">
      <x v="11"/>
    </i>
    <i>
      <x v="11"/>
    </i>
    <i r="1">
      <x/>
    </i>
    <i r="1">
      <x v="1"/>
    </i>
    <i r="1">
      <x v="2"/>
    </i>
    <i r="1">
      <x v="3"/>
    </i>
    <i r="1">
      <x v="4"/>
    </i>
    <i r="1">
      <x v="5"/>
    </i>
    <i r="1">
      <x v="6"/>
    </i>
    <i r="1">
      <x v="7"/>
    </i>
    <i r="1">
      <x v="8"/>
    </i>
    <i r="1">
      <x v="9"/>
    </i>
    <i r="1">
      <x v="10"/>
    </i>
    <i r="1">
      <x v="11"/>
    </i>
    <i>
      <x v="12"/>
    </i>
    <i r="1">
      <x v="5"/>
    </i>
    <i r="1">
      <x v="6"/>
    </i>
    <i r="1">
      <x v="7"/>
    </i>
    <i r="1">
      <x v="8"/>
    </i>
    <i r="1">
      <x v="10"/>
    </i>
    <i r="1">
      <x v="11"/>
    </i>
    <i>
      <x v="13"/>
    </i>
    <i r="1">
      <x/>
    </i>
    <i r="1">
      <x v="1"/>
    </i>
    <i r="1">
      <x v="2"/>
    </i>
    <i r="1">
      <x v="3"/>
    </i>
    <i r="1">
      <x v="4"/>
    </i>
    <i r="1">
      <x v="5"/>
    </i>
    <i r="1">
      <x v="6"/>
    </i>
    <i r="1">
      <x v="7"/>
    </i>
    <i r="1">
      <x v="8"/>
    </i>
    <i r="1">
      <x v="9"/>
    </i>
    <i r="1">
      <x v="10"/>
    </i>
    <i r="1">
      <x v="11"/>
    </i>
    <i>
      <x v="14"/>
    </i>
    <i r="1">
      <x/>
    </i>
    <i r="1">
      <x v="1"/>
    </i>
    <i r="1">
      <x v="2"/>
    </i>
    <i r="1">
      <x v="3"/>
    </i>
    <i r="1">
      <x v="4"/>
    </i>
    <i r="1">
      <x v="5"/>
    </i>
    <i r="1">
      <x v="6"/>
    </i>
    <i r="1">
      <x v="7"/>
    </i>
    <i r="1">
      <x v="8"/>
    </i>
    <i r="1">
      <x v="9"/>
    </i>
    <i r="1">
      <x v="10"/>
    </i>
    <i r="1">
      <x v="11"/>
    </i>
    <i>
      <x v="15"/>
    </i>
    <i r="1">
      <x/>
    </i>
    <i r="1">
      <x v="1"/>
    </i>
    <i r="1">
      <x v="2"/>
    </i>
    <i r="1">
      <x v="3"/>
    </i>
    <i r="1">
      <x v="4"/>
    </i>
    <i r="1">
      <x v="5"/>
    </i>
    <i r="1">
      <x v="6"/>
    </i>
    <i r="1">
      <x v="7"/>
    </i>
    <i r="1">
      <x v="8"/>
    </i>
    <i r="1">
      <x v="9"/>
    </i>
    <i r="1">
      <x v="10"/>
    </i>
    <i r="1">
      <x v="11"/>
    </i>
    <i>
      <x v="16"/>
    </i>
    <i r="1">
      <x/>
    </i>
    <i r="1">
      <x v="1"/>
    </i>
    <i r="1">
      <x v="2"/>
    </i>
    <i r="1">
      <x v="3"/>
    </i>
    <i r="1">
      <x v="4"/>
    </i>
    <i r="1">
      <x v="5"/>
    </i>
    <i r="1">
      <x v="6"/>
    </i>
    <i r="1">
      <x v="7"/>
    </i>
    <i r="1">
      <x v="8"/>
    </i>
    <i r="1">
      <x v="9"/>
    </i>
    <i r="1">
      <x v="10"/>
    </i>
    <i r="1">
      <x v="11"/>
    </i>
    <i>
      <x v="17"/>
    </i>
    <i r="1">
      <x/>
    </i>
    <i r="1">
      <x v="1"/>
    </i>
    <i r="1">
      <x v="2"/>
    </i>
    <i r="1">
      <x v="3"/>
    </i>
    <i r="1">
      <x v="4"/>
    </i>
    <i r="1">
      <x v="5"/>
    </i>
    <i r="1">
      <x v="6"/>
    </i>
    <i r="1">
      <x v="7"/>
    </i>
    <i r="1">
      <x v="8"/>
    </i>
    <i r="1">
      <x v="9"/>
    </i>
    <i r="1">
      <x v="10"/>
    </i>
    <i r="1">
      <x v="11"/>
    </i>
    <i>
      <x v="19"/>
    </i>
    <i r="1">
      <x/>
    </i>
    <i r="1">
      <x v="1"/>
    </i>
    <i r="1">
      <x v="2"/>
    </i>
    <i r="1">
      <x v="3"/>
    </i>
    <i r="1">
      <x v="4"/>
    </i>
    <i r="1">
      <x v="5"/>
    </i>
    <i r="1">
      <x v="6"/>
    </i>
    <i r="1">
      <x v="7"/>
    </i>
    <i r="1">
      <x v="8"/>
    </i>
    <i r="1">
      <x v="9"/>
    </i>
    <i r="1">
      <x v="10"/>
    </i>
    <i r="1">
      <x v="11"/>
    </i>
    <i>
      <x v="20"/>
    </i>
    <i r="1">
      <x v="10"/>
    </i>
    <i r="1">
      <x v="11"/>
    </i>
    <i>
      <x v="21"/>
    </i>
    <i r="1">
      <x/>
    </i>
    <i r="1">
      <x v="1"/>
    </i>
    <i r="1">
      <x v="2"/>
    </i>
    <i r="1">
      <x v="3"/>
    </i>
    <i r="1">
      <x v="4"/>
    </i>
    <i r="1">
      <x v="5"/>
    </i>
    <i r="1">
      <x v="6"/>
    </i>
    <i r="1">
      <x v="7"/>
    </i>
    <i r="1">
      <x v="8"/>
    </i>
    <i r="1">
      <x v="9"/>
    </i>
    <i r="1">
      <x v="10"/>
    </i>
    <i r="1">
      <x v="11"/>
    </i>
    <i>
      <x v="22"/>
    </i>
    <i r="1">
      <x/>
    </i>
    <i r="1">
      <x v="1"/>
    </i>
    <i r="1">
      <x v="2"/>
    </i>
    <i r="1">
      <x v="3"/>
    </i>
    <i r="1">
      <x v="4"/>
    </i>
    <i r="1">
      <x v="5"/>
    </i>
    <i r="1">
      <x v="6"/>
    </i>
    <i r="1">
      <x v="7"/>
    </i>
    <i r="1">
      <x v="8"/>
    </i>
    <i r="1">
      <x v="9"/>
    </i>
    <i r="1">
      <x v="10"/>
    </i>
    <i r="1">
      <x v="11"/>
    </i>
    <i>
      <x v="23"/>
    </i>
    <i r="1">
      <x/>
    </i>
    <i r="1">
      <x v="1"/>
    </i>
    <i r="1">
      <x v="2"/>
    </i>
    <i r="1">
      <x v="3"/>
    </i>
    <i r="1">
      <x v="4"/>
    </i>
    <i r="1">
      <x v="5"/>
    </i>
    <i r="1">
      <x v="6"/>
    </i>
    <i r="1">
      <x v="7"/>
    </i>
    <i r="1">
      <x v="8"/>
    </i>
    <i r="1">
      <x v="9"/>
    </i>
    <i r="1">
      <x v="10"/>
    </i>
    <i r="1">
      <x v="11"/>
    </i>
    <i>
      <x v="24"/>
    </i>
    <i r="1">
      <x/>
    </i>
    <i r="1">
      <x v="1"/>
    </i>
    <i r="1">
      <x v="2"/>
    </i>
    <i r="1">
      <x v="3"/>
    </i>
    <i r="1">
      <x v="4"/>
    </i>
    <i r="1">
      <x v="5"/>
    </i>
    <i r="1">
      <x v="6"/>
    </i>
    <i r="1">
      <x v="7"/>
    </i>
    <i r="1">
      <x v="8"/>
    </i>
    <i r="1">
      <x v="9"/>
    </i>
    <i r="1">
      <x v="10"/>
    </i>
    <i r="1">
      <x v="11"/>
    </i>
    <i>
      <x v="26"/>
    </i>
    <i r="1">
      <x/>
    </i>
    <i r="1">
      <x v="1"/>
    </i>
    <i r="1">
      <x v="2"/>
    </i>
    <i r="1">
      <x v="3"/>
    </i>
    <i r="1">
      <x v="4"/>
    </i>
    <i r="1">
      <x v="5"/>
    </i>
    <i r="1">
      <x v="6"/>
    </i>
    <i r="1">
      <x v="7"/>
    </i>
    <i r="1">
      <x v="8"/>
    </i>
    <i r="1">
      <x v="9"/>
    </i>
    <i r="1">
      <x v="10"/>
    </i>
    <i r="1">
      <x v="11"/>
    </i>
    <i>
      <x v="27"/>
    </i>
    <i r="1">
      <x/>
    </i>
    <i r="1">
      <x v="1"/>
    </i>
    <i r="1">
      <x v="2"/>
    </i>
    <i r="1">
      <x v="3"/>
    </i>
    <i r="1">
      <x v="4"/>
    </i>
    <i r="1">
      <x v="5"/>
    </i>
    <i r="1">
      <x v="6"/>
    </i>
    <i r="1">
      <x v="7"/>
    </i>
    <i r="1">
      <x v="8"/>
    </i>
    <i r="1">
      <x v="9"/>
    </i>
    <i r="1">
      <x v="10"/>
    </i>
    <i r="1">
      <x v="11"/>
    </i>
    <i>
      <x v="28"/>
    </i>
    <i r="1">
      <x/>
    </i>
    <i r="1">
      <x v="1"/>
    </i>
    <i r="1">
      <x v="2"/>
    </i>
    <i r="1">
      <x v="3"/>
    </i>
    <i r="1">
      <x v="4"/>
    </i>
    <i r="1">
      <x v="5"/>
    </i>
    <i r="1">
      <x v="6"/>
    </i>
    <i r="1">
      <x v="7"/>
    </i>
    <i r="1">
      <x v="8"/>
    </i>
    <i r="1">
      <x v="9"/>
    </i>
    <i r="1">
      <x v="10"/>
    </i>
    <i r="1">
      <x v="11"/>
    </i>
    <i>
      <x v="29"/>
    </i>
    <i r="1">
      <x/>
    </i>
    <i r="1">
      <x v="1"/>
    </i>
    <i r="1">
      <x v="2"/>
    </i>
    <i r="1">
      <x v="3"/>
    </i>
    <i r="1">
      <x v="4"/>
    </i>
    <i r="1">
      <x v="5"/>
    </i>
    <i r="1">
      <x v="6"/>
    </i>
    <i r="1">
      <x v="7"/>
    </i>
    <i r="1">
      <x v="8"/>
    </i>
    <i r="1">
      <x v="9"/>
    </i>
    <i r="1">
      <x v="10"/>
    </i>
    <i r="1">
      <x v="11"/>
    </i>
    <i>
      <x v="30"/>
    </i>
    <i r="1">
      <x/>
    </i>
    <i r="1">
      <x v="1"/>
    </i>
    <i r="1">
      <x v="2"/>
    </i>
    <i r="1">
      <x v="3"/>
    </i>
    <i r="1">
      <x v="4"/>
    </i>
    <i r="1">
      <x v="5"/>
    </i>
    <i r="1">
      <x v="6"/>
    </i>
    <i r="1">
      <x v="7"/>
    </i>
    <i r="1">
      <x v="8"/>
    </i>
    <i r="1">
      <x v="9"/>
    </i>
    <i r="1">
      <x v="10"/>
    </i>
    <i r="1">
      <x v="11"/>
    </i>
    <i>
      <x v="32"/>
    </i>
    <i r="1">
      <x/>
    </i>
    <i r="1">
      <x v="1"/>
    </i>
    <i r="1">
      <x v="2"/>
    </i>
    <i r="1">
      <x v="3"/>
    </i>
    <i r="1">
      <x v="4"/>
    </i>
    <i r="1">
      <x v="5"/>
    </i>
    <i r="1">
      <x v="6"/>
    </i>
    <i r="1">
      <x v="7"/>
    </i>
    <i r="1">
      <x v="8"/>
    </i>
    <i r="1">
      <x v="9"/>
    </i>
    <i r="1">
      <x v="10"/>
    </i>
    <i r="1">
      <x v="11"/>
    </i>
    <i>
      <x v="33"/>
    </i>
    <i r="1">
      <x/>
    </i>
    <i r="1">
      <x v="1"/>
    </i>
    <i r="1">
      <x v="2"/>
    </i>
    <i r="1">
      <x v="3"/>
    </i>
    <i r="1">
      <x v="4"/>
    </i>
    <i r="1">
      <x v="5"/>
    </i>
    <i r="1">
      <x v="6"/>
    </i>
    <i r="1">
      <x v="7"/>
    </i>
    <i r="1">
      <x v="8"/>
    </i>
    <i r="1">
      <x v="9"/>
    </i>
    <i r="1">
      <x v="10"/>
    </i>
    <i r="1">
      <x v="11"/>
    </i>
    <i>
      <x v="34"/>
    </i>
    <i r="1">
      <x/>
    </i>
    <i r="1">
      <x v="1"/>
    </i>
    <i r="1">
      <x v="2"/>
    </i>
    <i r="1">
      <x v="3"/>
    </i>
    <i r="1">
      <x v="4"/>
    </i>
    <i r="1">
      <x v="5"/>
    </i>
    <i r="1">
      <x v="6"/>
    </i>
    <i r="1">
      <x v="7"/>
    </i>
    <i r="1">
      <x v="8"/>
    </i>
    <i r="1">
      <x v="9"/>
    </i>
    <i r="1">
      <x v="10"/>
    </i>
    <i r="1">
      <x v="11"/>
    </i>
    <i>
      <x v="35"/>
    </i>
    <i r="1">
      <x v="4"/>
    </i>
    <i r="1">
      <x v="5"/>
    </i>
    <i>
      <x v="36"/>
    </i>
    <i r="1">
      <x v="7"/>
    </i>
    <i>
      <x v="37"/>
    </i>
    <i r="1">
      <x/>
    </i>
    <i r="1">
      <x v="1"/>
    </i>
    <i r="1">
      <x v="2"/>
    </i>
    <i r="1">
      <x v="3"/>
    </i>
    <i r="1">
      <x v="4"/>
    </i>
    <i r="1">
      <x v="5"/>
    </i>
    <i r="1">
      <x v="6"/>
    </i>
    <i r="1">
      <x v="7"/>
    </i>
    <i r="1">
      <x v="8"/>
    </i>
    <i r="1">
      <x v="9"/>
    </i>
    <i r="1">
      <x v="10"/>
    </i>
    <i r="1">
      <x v="11"/>
    </i>
    <i>
      <x v="38"/>
    </i>
    <i r="1">
      <x/>
    </i>
    <i r="1">
      <x v="1"/>
    </i>
    <i r="1">
      <x v="2"/>
    </i>
    <i r="1">
      <x v="3"/>
    </i>
    <i r="1">
      <x v="4"/>
    </i>
    <i r="1">
      <x v="5"/>
    </i>
    <i r="1">
      <x v="6"/>
    </i>
    <i r="1">
      <x v="7"/>
    </i>
    <i r="1">
      <x v="8"/>
    </i>
    <i r="1">
      <x v="9"/>
    </i>
    <i r="1">
      <x v="10"/>
    </i>
    <i r="1">
      <x v="11"/>
    </i>
    <i>
      <x v="39"/>
    </i>
    <i r="1">
      <x/>
    </i>
    <i r="1">
      <x v="1"/>
    </i>
    <i r="1">
      <x v="2"/>
    </i>
    <i r="1">
      <x v="3"/>
    </i>
    <i r="1">
      <x v="4"/>
    </i>
    <i r="1">
      <x v="5"/>
    </i>
    <i r="1">
      <x v="6"/>
    </i>
    <i r="1">
      <x v="7"/>
    </i>
    <i r="1">
      <x v="8"/>
    </i>
    <i r="1">
      <x v="9"/>
    </i>
    <i r="1">
      <x v="10"/>
    </i>
    <i r="1">
      <x v="11"/>
    </i>
  </rowItems>
  <colItems count="1">
    <i/>
  </colItems>
  <pageFields count="1">
    <pageField fld="0" hier="-1"/>
  </pageFields>
  <dataFields count="1">
    <dataField name="Sum of VISITS" fld="4" baseField="0" baseItem="0"/>
  </dataFields>
  <formats count="1">
    <format dxfId="4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9.xml><?xml version="1.0" encoding="utf-8"?>
<pivotTableDefinition xmlns="http://schemas.openxmlformats.org/spreadsheetml/2006/main" xmlns:mc="http://schemas.openxmlformats.org/markup-compatibility/2006" xmlns:xr="http://schemas.microsoft.com/office/spreadsheetml/2014/revision" mc:Ignorable="xr" xr:uid="{9CCE6330-1EBA-4A17-9644-9BDD14B377C8}"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V6:W417" firstHeaderRow="1" firstDataRow="1" firstDataCol="1" rowPageCount="1" colPageCount="1"/>
  <pivotFields count="28">
    <pivotField axis="axisPage" multipleItemSelectionAllowed="1" showAll="0">
      <items count="5">
        <item h="1" x="0"/>
        <item h="1" x="1"/>
        <item x="2"/>
        <item h="1" x="3"/>
        <item t="default"/>
      </items>
    </pivotField>
    <pivotField axis="axisRow" showAll="0">
      <items count="13">
        <item x="1"/>
        <item x="2"/>
        <item x="3"/>
        <item x="4"/>
        <item x="5"/>
        <item x="6"/>
        <item x="7"/>
        <item x="8"/>
        <item x="9"/>
        <item x="0"/>
        <item x="10"/>
        <item x="11"/>
        <item t="default"/>
      </items>
    </pivotField>
    <pivotField axis="axisRow" showAll="0">
      <items count="43">
        <item x="23"/>
        <item x="1"/>
        <item x="2"/>
        <item x="38"/>
        <item x="33"/>
        <item x="10"/>
        <item x="26"/>
        <item x="7"/>
        <item x="8"/>
        <item x="29"/>
        <item x="0"/>
        <item x="22"/>
        <item x="32"/>
        <item x="4"/>
        <item x="25"/>
        <item x="14"/>
        <item x="6"/>
        <item x="9"/>
        <item x="40"/>
        <item x="3"/>
        <item x="34"/>
        <item x="20"/>
        <item x="11"/>
        <item x="27"/>
        <item x="16"/>
        <item x="39"/>
        <item x="24"/>
        <item x="19"/>
        <item x="18"/>
        <item x="17"/>
        <item x="15"/>
        <item x="37"/>
        <item x="12"/>
        <item x="5"/>
        <item x="30"/>
        <item x="36"/>
        <item x="31"/>
        <item x="28"/>
        <item x="13"/>
        <item x="21"/>
        <item x="35"/>
        <item x="41"/>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2"/>
    <field x="1"/>
  </rowFields>
  <rowItems count="411">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4"/>
    </i>
    <i r="1">
      <x v="8"/>
    </i>
    <i r="1">
      <x v="10"/>
    </i>
    <i r="1">
      <x v="11"/>
    </i>
    <i>
      <x v="5"/>
    </i>
    <i r="1">
      <x/>
    </i>
    <i r="1">
      <x v="1"/>
    </i>
    <i r="1">
      <x v="2"/>
    </i>
    <i r="1">
      <x v="3"/>
    </i>
    <i r="1">
      <x v="4"/>
    </i>
    <i r="1">
      <x v="5"/>
    </i>
    <i r="1">
      <x v="6"/>
    </i>
    <i r="1">
      <x v="7"/>
    </i>
    <i r="1">
      <x v="8"/>
    </i>
    <i r="1">
      <x v="9"/>
    </i>
    <i r="1">
      <x v="10"/>
    </i>
    <i r="1">
      <x v="11"/>
    </i>
    <i>
      <x v="6"/>
    </i>
    <i r="1">
      <x/>
    </i>
    <i r="1">
      <x v="1"/>
    </i>
    <i r="1">
      <x v="2"/>
    </i>
    <i r="1">
      <x v="3"/>
    </i>
    <i r="1">
      <x v="4"/>
    </i>
    <i r="1">
      <x v="5"/>
    </i>
    <i r="1">
      <x v="6"/>
    </i>
    <i r="1">
      <x v="7"/>
    </i>
    <i r="1">
      <x v="8"/>
    </i>
    <i r="1">
      <x v="9"/>
    </i>
    <i r="1">
      <x v="10"/>
    </i>
    <i r="1">
      <x v="11"/>
    </i>
    <i>
      <x v="7"/>
    </i>
    <i r="1">
      <x/>
    </i>
    <i r="1">
      <x v="1"/>
    </i>
    <i r="1">
      <x v="2"/>
    </i>
    <i r="1">
      <x v="3"/>
    </i>
    <i r="1">
      <x v="4"/>
    </i>
    <i r="1">
      <x v="5"/>
    </i>
    <i r="1">
      <x v="6"/>
    </i>
    <i r="1">
      <x v="7"/>
    </i>
    <i r="1">
      <x v="8"/>
    </i>
    <i r="1">
      <x v="9"/>
    </i>
    <i r="1">
      <x v="10"/>
    </i>
    <i r="1">
      <x v="11"/>
    </i>
    <i>
      <x v="8"/>
    </i>
    <i r="1">
      <x/>
    </i>
    <i r="1">
      <x v="1"/>
    </i>
    <i r="1">
      <x v="2"/>
    </i>
    <i r="1">
      <x v="3"/>
    </i>
    <i r="1">
      <x v="4"/>
    </i>
    <i r="1">
      <x v="5"/>
    </i>
    <i r="1">
      <x v="6"/>
    </i>
    <i r="1">
      <x v="7"/>
    </i>
    <i r="1">
      <x v="8"/>
    </i>
    <i r="1">
      <x v="9"/>
    </i>
    <i r="1">
      <x v="10"/>
    </i>
    <i r="1">
      <x v="11"/>
    </i>
    <i>
      <x v="9"/>
    </i>
    <i r="1">
      <x v="9"/>
    </i>
    <i>
      <x v="10"/>
    </i>
    <i r="1">
      <x/>
    </i>
    <i r="1">
      <x v="1"/>
    </i>
    <i r="1">
      <x v="2"/>
    </i>
    <i r="1">
      <x v="3"/>
    </i>
    <i r="1">
      <x v="4"/>
    </i>
    <i r="1">
      <x v="5"/>
    </i>
    <i r="1">
      <x v="6"/>
    </i>
    <i r="1">
      <x v="7"/>
    </i>
    <i r="1">
      <x v="8"/>
    </i>
    <i r="1">
      <x v="9"/>
    </i>
    <i r="1">
      <x v="10"/>
    </i>
    <i r="1">
      <x v="11"/>
    </i>
    <i>
      <x v="11"/>
    </i>
    <i r="1">
      <x/>
    </i>
    <i r="1">
      <x v="1"/>
    </i>
    <i r="1">
      <x v="2"/>
    </i>
    <i r="1">
      <x v="3"/>
    </i>
    <i r="1">
      <x v="4"/>
    </i>
    <i r="1">
      <x v="5"/>
    </i>
    <i r="1">
      <x v="6"/>
    </i>
    <i r="1">
      <x v="7"/>
    </i>
    <i r="1">
      <x v="8"/>
    </i>
    <i r="1">
      <x v="9"/>
    </i>
    <i r="1">
      <x v="10"/>
    </i>
    <i r="1">
      <x v="11"/>
    </i>
    <i>
      <x v="12"/>
    </i>
    <i r="1">
      <x v="5"/>
    </i>
    <i r="1">
      <x v="6"/>
    </i>
    <i r="1">
      <x v="7"/>
    </i>
    <i r="1">
      <x v="8"/>
    </i>
    <i r="1">
      <x v="10"/>
    </i>
    <i r="1">
      <x v="11"/>
    </i>
    <i>
      <x v="13"/>
    </i>
    <i r="1">
      <x/>
    </i>
    <i r="1">
      <x v="1"/>
    </i>
    <i r="1">
      <x v="2"/>
    </i>
    <i r="1">
      <x v="3"/>
    </i>
    <i r="1">
      <x v="4"/>
    </i>
    <i r="1">
      <x v="5"/>
    </i>
    <i r="1">
      <x v="6"/>
    </i>
    <i r="1">
      <x v="7"/>
    </i>
    <i r="1">
      <x v="8"/>
    </i>
    <i r="1">
      <x v="9"/>
    </i>
    <i r="1">
      <x v="10"/>
    </i>
    <i r="1">
      <x v="11"/>
    </i>
    <i>
      <x v="14"/>
    </i>
    <i r="1">
      <x/>
    </i>
    <i r="1">
      <x v="1"/>
    </i>
    <i r="1">
      <x v="2"/>
    </i>
    <i r="1">
      <x v="3"/>
    </i>
    <i r="1">
      <x v="4"/>
    </i>
    <i r="1">
      <x v="5"/>
    </i>
    <i r="1">
      <x v="6"/>
    </i>
    <i r="1">
      <x v="7"/>
    </i>
    <i r="1">
      <x v="8"/>
    </i>
    <i r="1">
      <x v="9"/>
    </i>
    <i r="1">
      <x v="10"/>
    </i>
    <i r="1">
      <x v="11"/>
    </i>
    <i>
      <x v="15"/>
    </i>
    <i r="1">
      <x/>
    </i>
    <i r="1">
      <x v="1"/>
    </i>
    <i r="1">
      <x v="2"/>
    </i>
    <i r="1">
      <x v="3"/>
    </i>
    <i r="1">
      <x v="4"/>
    </i>
    <i r="1">
      <x v="5"/>
    </i>
    <i r="1">
      <x v="6"/>
    </i>
    <i r="1">
      <x v="7"/>
    </i>
    <i r="1">
      <x v="8"/>
    </i>
    <i r="1">
      <x v="9"/>
    </i>
    <i r="1">
      <x v="10"/>
    </i>
    <i r="1">
      <x v="11"/>
    </i>
    <i>
      <x v="16"/>
    </i>
    <i r="1">
      <x/>
    </i>
    <i r="1">
      <x v="1"/>
    </i>
    <i r="1">
      <x v="2"/>
    </i>
    <i r="1">
      <x v="3"/>
    </i>
    <i r="1">
      <x v="4"/>
    </i>
    <i r="1">
      <x v="5"/>
    </i>
    <i r="1">
      <x v="6"/>
    </i>
    <i r="1">
      <x v="7"/>
    </i>
    <i r="1">
      <x v="8"/>
    </i>
    <i r="1">
      <x v="9"/>
    </i>
    <i r="1">
      <x v="10"/>
    </i>
    <i r="1">
      <x v="11"/>
    </i>
    <i>
      <x v="17"/>
    </i>
    <i r="1">
      <x/>
    </i>
    <i r="1">
      <x v="1"/>
    </i>
    <i r="1">
      <x v="2"/>
    </i>
    <i r="1">
      <x v="3"/>
    </i>
    <i r="1">
      <x v="4"/>
    </i>
    <i r="1">
      <x v="5"/>
    </i>
    <i r="1">
      <x v="6"/>
    </i>
    <i r="1">
      <x v="7"/>
    </i>
    <i r="1">
      <x v="8"/>
    </i>
    <i r="1">
      <x v="9"/>
    </i>
    <i r="1">
      <x v="10"/>
    </i>
    <i r="1">
      <x v="11"/>
    </i>
    <i>
      <x v="19"/>
    </i>
    <i r="1">
      <x/>
    </i>
    <i r="1">
      <x v="1"/>
    </i>
    <i r="1">
      <x v="2"/>
    </i>
    <i r="1">
      <x v="3"/>
    </i>
    <i r="1">
      <x v="4"/>
    </i>
    <i r="1">
      <x v="5"/>
    </i>
    <i r="1">
      <x v="6"/>
    </i>
    <i r="1">
      <x v="7"/>
    </i>
    <i r="1">
      <x v="8"/>
    </i>
    <i r="1">
      <x v="9"/>
    </i>
    <i r="1">
      <x v="10"/>
    </i>
    <i r="1">
      <x v="11"/>
    </i>
    <i>
      <x v="20"/>
    </i>
    <i r="1">
      <x v="10"/>
    </i>
    <i r="1">
      <x v="11"/>
    </i>
    <i>
      <x v="21"/>
    </i>
    <i r="1">
      <x/>
    </i>
    <i r="1">
      <x v="1"/>
    </i>
    <i r="1">
      <x v="2"/>
    </i>
    <i r="1">
      <x v="3"/>
    </i>
    <i r="1">
      <x v="4"/>
    </i>
    <i r="1">
      <x v="5"/>
    </i>
    <i r="1">
      <x v="6"/>
    </i>
    <i r="1">
      <x v="7"/>
    </i>
    <i r="1">
      <x v="8"/>
    </i>
    <i r="1">
      <x v="9"/>
    </i>
    <i r="1">
      <x v="10"/>
    </i>
    <i r="1">
      <x v="11"/>
    </i>
    <i>
      <x v="22"/>
    </i>
    <i r="1">
      <x/>
    </i>
    <i r="1">
      <x v="1"/>
    </i>
    <i r="1">
      <x v="2"/>
    </i>
    <i r="1">
      <x v="3"/>
    </i>
    <i r="1">
      <x v="4"/>
    </i>
    <i r="1">
      <x v="5"/>
    </i>
    <i r="1">
      <x v="6"/>
    </i>
    <i r="1">
      <x v="7"/>
    </i>
    <i r="1">
      <x v="8"/>
    </i>
    <i r="1">
      <x v="9"/>
    </i>
    <i r="1">
      <x v="10"/>
    </i>
    <i r="1">
      <x v="11"/>
    </i>
    <i>
      <x v="23"/>
    </i>
    <i r="1">
      <x/>
    </i>
    <i r="1">
      <x v="1"/>
    </i>
    <i r="1">
      <x v="2"/>
    </i>
    <i r="1">
      <x v="3"/>
    </i>
    <i r="1">
      <x v="4"/>
    </i>
    <i r="1">
      <x v="5"/>
    </i>
    <i r="1">
      <x v="6"/>
    </i>
    <i r="1">
      <x v="7"/>
    </i>
    <i r="1">
      <x v="8"/>
    </i>
    <i r="1">
      <x v="9"/>
    </i>
    <i r="1">
      <x v="10"/>
    </i>
    <i r="1">
      <x v="11"/>
    </i>
    <i>
      <x v="24"/>
    </i>
    <i r="1">
      <x/>
    </i>
    <i r="1">
      <x v="1"/>
    </i>
    <i r="1">
      <x v="2"/>
    </i>
    <i r="1">
      <x v="3"/>
    </i>
    <i r="1">
      <x v="4"/>
    </i>
    <i r="1">
      <x v="5"/>
    </i>
    <i r="1">
      <x v="6"/>
    </i>
    <i r="1">
      <x v="7"/>
    </i>
    <i r="1">
      <x v="8"/>
    </i>
    <i r="1">
      <x v="9"/>
    </i>
    <i r="1">
      <x v="10"/>
    </i>
    <i r="1">
      <x v="11"/>
    </i>
    <i>
      <x v="26"/>
    </i>
    <i r="1">
      <x/>
    </i>
    <i r="1">
      <x v="1"/>
    </i>
    <i r="1">
      <x v="2"/>
    </i>
    <i r="1">
      <x v="3"/>
    </i>
    <i r="1">
      <x v="4"/>
    </i>
    <i r="1">
      <x v="5"/>
    </i>
    <i r="1">
      <x v="6"/>
    </i>
    <i r="1">
      <x v="7"/>
    </i>
    <i r="1">
      <x v="8"/>
    </i>
    <i r="1">
      <x v="9"/>
    </i>
    <i r="1">
      <x v="10"/>
    </i>
    <i r="1">
      <x v="11"/>
    </i>
    <i>
      <x v="27"/>
    </i>
    <i r="1">
      <x/>
    </i>
    <i r="1">
      <x v="1"/>
    </i>
    <i r="1">
      <x v="2"/>
    </i>
    <i r="1">
      <x v="3"/>
    </i>
    <i r="1">
      <x v="4"/>
    </i>
    <i r="1">
      <x v="5"/>
    </i>
    <i r="1">
      <x v="6"/>
    </i>
    <i r="1">
      <x v="7"/>
    </i>
    <i r="1">
      <x v="8"/>
    </i>
    <i r="1">
      <x v="9"/>
    </i>
    <i r="1">
      <x v="10"/>
    </i>
    <i r="1">
      <x v="11"/>
    </i>
    <i>
      <x v="28"/>
    </i>
    <i r="1">
      <x/>
    </i>
    <i r="1">
      <x v="1"/>
    </i>
    <i r="1">
      <x v="2"/>
    </i>
    <i r="1">
      <x v="3"/>
    </i>
    <i r="1">
      <x v="4"/>
    </i>
    <i r="1">
      <x v="5"/>
    </i>
    <i r="1">
      <x v="6"/>
    </i>
    <i r="1">
      <x v="7"/>
    </i>
    <i r="1">
      <x v="8"/>
    </i>
    <i r="1">
      <x v="9"/>
    </i>
    <i r="1">
      <x v="10"/>
    </i>
    <i r="1">
      <x v="11"/>
    </i>
    <i>
      <x v="29"/>
    </i>
    <i r="1">
      <x/>
    </i>
    <i r="1">
      <x v="1"/>
    </i>
    <i r="1">
      <x v="2"/>
    </i>
    <i r="1">
      <x v="3"/>
    </i>
    <i r="1">
      <x v="4"/>
    </i>
    <i r="1">
      <x v="5"/>
    </i>
    <i r="1">
      <x v="6"/>
    </i>
    <i r="1">
      <x v="7"/>
    </i>
    <i r="1">
      <x v="8"/>
    </i>
    <i r="1">
      <x v="9"/>
    </i>
    <i r="1">
      <x v="10"/>
    </i>
    <i r="1">
      <x v="11"/>
    </i>
    <i>
      <x v="30"/>
    </i>
    <i r="1">
      <x/>
    </i>
    <i r="1">
      <x v="1"/>
    </i>
    <i r="1">
      <x v="2"/>
    </i>
    <i r="1">
      <x v="3"/>
    </i>
    <i r="1">
      <x v="4"/>
    </i>
    <i r="1">
      <x v="5"/>
    </i>
    <i r="1">
      <x v="6"/>
    </i>
    <i r="1">
      <x v="7"/>
    </i>
    <i r="1">
      <x v="8"/>
    </i>
    <i r="1">
      <x v="9"/>
    </i>
    <i r="1">
      <x v="10"/>
    </i>
    <i r="1">
      <x v="11"/>
    </i>
    <i>
      <x v="32"/>
    </i>
    <i r="1">
      <x/>
    </i>
    <i r="1">
      <x v="1"/>
    </i>
    <i r="1">
      <x v="2"/>
    </i>
    <i r="1">
      <x v="3"/>
    </i>
    <i r="1">
      <x v="4"/>
    </i>
    <i r="1">
      <x v="5"/>
    </i>
    <i r="1">
      <x v="6"/>
    </i>
    <i r="1">
      <x v="7"/>
    </i>
    <i r="1">
      <x v="8"/>
    </i>
    <i r="1">
      <x v="9"/>
    </i>
    <i r="1">
      <x v="10"/>
    </i>
    <i r="1">
      <x v="11"/>
    </i>
    <i>
      <x v="33"/>
    </i>
    <i r="1">
      <x/>
    </i>
    <i r="1">
      <x v="1"/>
    </i>
    <i r="1">
      <x v="2"/>
    </i>
    <i r="1">
      <x v="3"/>
    </i>
    <i r="1">
      <x v="4"/>
    </i>
    <i r="1">
      <x v="5"/>
    </i>
    <i r="1">
      <x v="6"/>
    </i>
    <i r="1">
      <x v="7"/>
    </i>
    <i r="1">
      <x v="8"/>
    </i>
    <i r="1">
      <x v="9"/>
    </i>
    <i r="1">
      <x v="10"/>
    </i>
    <i r="1">
      <x v="11"/>
    </i>
    <i>
      <x v="34"/>
    </i>
    <i r="1">
      <x/>
    </i>
    <i r="1">
      <x v="1"/>
    </i>
    <i r="1">
      <x v="2"/>
    </i>
    <i r="1">
      <x v="3"/>
    </i>
    <i r="1">
      <x v="4"/>
    </i>
    <i r="1">
      <x v="5"/>
    </i>
    <i r="1">
      <x v="6"/>
    </i>
    <i r="1">
      <x v="7"/>
    </i>
    <i r="1">
      <x v="8"/>
    </i>
    <i r="1">
      <x v="9"/>
    </i>
    <i r="1">
      <x v="10"/>
    </i>
    <i r="1">
      <x v="11"/>
    </i>
    <i>
      <x v="35"/>
    </i>
    <i r="1">
      <x v="4"/>
    </i>
    <i r="1">
      <x v="5"/>
    </i>
    <i>
      <x v="36"/>
    </i>
    <i r="1">
      <x v="7"/>
    </i>
    <i>
      <x v="37"/>
    </i>
    <i r="1">
      <x/>
    </i>
    <i r="1">
      <x v="1"/>
    </i>
    <i r="1">
      <x v="2"/>
    </i>
    <i r="1">
      <x v="3"/>
    </i>
    <i r="1">
      <x v="4"/>
    </i>
    <i r="1">
      <x v="5"/>
    </i>
    <i r="1">
      <x v="6"/>
    </i>
    <i r="1">
      <x v="7"/>
    </i>
    <i r="1">
      <x v="8"/>
    </i>
    <i r="1">
      <x v="9"/>
    </i>
    <i r="1">
      <x v="10"/>
    </i>
    <i r="1">
      <x v="11"/>
    </i>
    <i>
      <x v="38"/>
    </i>
    <i r="1">
      <x/>
    </i>
    <i r="1">
      <x v="1"/>
    </i>
    <i r="1">
      <x v="2"/>
    </i>
    <i r="1">
      <x v="3"/>
    </i>
    <i r="1">
      <x v="4"/>
    </i>
    <i r="1">
      <x v="5"/>
    </i>
    <i r="1">
      <x v="6"/>
    </i>
    <i r="1">
      <x v="7"/>
    </i>
    <i r="1">
      <x v="8"/>
    </i>
    <i r="1">
      <x v="9"/>
    </i>
    <i r="1">
      <x v="10"/>
    </i>
    <i r="1">
      <x v="11"/>
    </i>
    <i>
      <x v="39"/>
    </i>
    <i r="1">
      <x/>
    </i>
    <i r="1">
      <x v="1"/>
    </i>
    <i r="1">
      <x v="2"/>
    </i>
    <i r="1">
      <x v="3"/>
    </i>
    <i r="1">
      <x v="4"/>
    </i>
    <i r="1">
      <x v="5"/>
    </i>
    <i r="1">
      <x v="6"/>
    </i>
    <i r="1">
      <x v="7"/>
    </i>
    <i r="1">
      <x v="8"/>
    </i>
    <i r="1">
      <x v="9"/>
    </i>
    <i r="1">
      <x v="10"/>
    </i>
    <i r="1">
      <x v="11"/>
    </i>
  </rowItems>
  <colItems count="1">
    <i/>
  </colItems>
  <pageFields count="1">
    <pageField fld="0" hier="-1"/>
  </pageFields>
  <dataFields count="1">
    <dataField name="Sum of RADIOLOGY VISITS " fld="13" baseField="0" baseItem="0"/>
  </dataFields>
  <formats count="1">
    <format dxfId="4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0.xml><?xml version="1.0" encoding="utf-8"?>
<pivotTableDefinition xmlns="http://schemas.openxmlformats.org/spreadsheetml/2006/main" xmlns:mc="http://schemas.openxmlformats.org/markup-compatibility/2006" xmlns:xr="http://schemas.microsoft.com/office/spreadsheetml/2014/revision" mc:Ignorable="xr" xr:uid="{5964D7DF-7A5B-45CE-8AA3-36F6718BE857}"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E7:AF418" firstHeaderRow="1" firstDataRow="1" firstDataCol="1" rowPageCount="1" colPageCount="1"/>
  <pivotFields count="28">
    <pivotField axis="axisPage" multipleItemSelectionAllowed="1" showAll="0">
      <items count="5">
        <item h="1" x="0"/>
        <item h="1" x="1"/>
        <item x="2"/>
        <item h="1" x="3"/>
        <item t="default"/>
      </items>
    </pivotField>
    <pivotField axis="axisRow" showAll="0">
      <items count="13">
        <item x="1"/>
        <item x="2"/>
        <item x="3"/>
        <item x="4"/>
        <item x="5"/>
        <item x="6"/>
        <item x="7"/>
        <item x="8"/>
        <item x="9"/>
        <item x="0"/>
        <item x="10"/>
        <item x="11"/>
        <item t="default"/>
      </items>
    </pivotField>
    <pivotField axis="axisRow" showAll="0">
      <items count="43">
        <item x="23"/>
        <item x="1"/>
        <item x="2"/>
        <item x="38"/>
        <item x="33"/>
        <item x="10"/>
        <item x="26"/>
        <item x="7"/>
        <item x="8"/>
        <item x="29"/>
        <item x="0"/>
        <item x="22"/>
        <item x="32"/>
        <item x="4"/>
        <item x="25"/>
        <item x="14"/>
        <item x="6"/>
        <item x="9"/>
        <item x="40"/>
        <item x="3"/>
        <item x="34"/>
        <item x="20"/>
        <item x="11"/>
        <item x="27"/>
        <item x="16"/>
        <item x="39"/>
        <item x="24"/>
        <item x="19"/>
        <item x="18"/>
        <item x="17"/>
        <item x="15"/>
        <item x="37"/>
        <item x="12"/>
        <item x="5"/>
        <item x="30"/>
        <item x="36"/>
        <item x="31"/>
        <item x="28"/>
        <item x="13"/>
        <item x="21"/>
        <item x="35"/>
        <item x="4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2">
    <field x="2"/>
    <field x="1"/>
  </rowFields>
  <rowItems count="411">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4"/>
    </i>
    <i r="1">
      <x v="8"/>
    </i>
    <i r="1">
      <x v="10"/>
    </i>
    <i r="1">
      <x v="11"/>
    </i>
    <i>
      <x v="5"/>
    </i>
    <i r="1">
      <x/>
    </i>
    <i r="1">
      <x v="1"/>
    </i>
    <i r="1">
      <x v="2"/>
    </i>
    <i r="1">
      <x v="3"/>
    </i>
    <i r="1">
      <x v="4"/>
    </i>
    <i r="1">
      <x v="5"/>
    </i>
    <i r="1">
      <x v="6"/>
    </i>
    <i r="1">
      <x v="7"/>
    </i>
    <i r="1">
      <x v="8"/>
    </i>
    <i r="1">
      <x v="9"/>
    </i>
    <i r="1">
      <x v="10"/>
    </i>
    <i r="1">
      <x v="11"/>
    </i>
    <i>
      <x v="6"/>
    </i>
    <i r="1">
      <x/>
    </i>
    <i r="1">
      <x v="1"/>
    </i>
    <i r="1">
      <x v="2"/>
    </i>
    <i r="1">
      <x v="3"/>
    </i>
    <i r="1">
      <x v="4"/>
    </i>
    <i r="1">
      <x v="5"/>
    </i>
    <i r="1">
      <x v="6"/>
    </i>
    <i r="1">
      <x v="7"/>
    </i>
    <i r="1">
      <x v="8"/>
    </i>
    <i r="1">
      <x v="9"/>
    </i>
    <i r="1">
      <x v="10"/>
    </i>
    <i r="1">
      <x v="11"/>
    </i>
    <i>
      <x v="7"/>
    </i>
    <i r="1">
      <x/>
    </i>
    <i r="1">
      <x v="1"/>
    </i>
    <i r="1">
      <x v="2"/>
    </i>
    <i r="1">
      <x v="3"/>
    </i>
    <i r="1">
      <x v="4"/>
    </i>
    <i r="1">
      <x v="5"/>
    </i>
    <i r="1">
      <x v="6"/>
    </i>
    <i r="1">
      <x v="7"/>
    </i>
    <i r="1">
      <x v="8"/>
    </i>
    <i r="1">
      <x v="9"/>
    </i>
    <i r="1">
      <x v="10"/>
    </i>
    <i r="1">
      <x v="11"/>
    </i>
    <i>
      <x v="8"/>
    </i>
    <i r="1">
      <x/>
    </i>
    <i r="1">
      <x v="1"/>
    </i>
    <i r="1">
      <x v="2"/>
    </i>
    <i r="1">
      <x v="3"/>
    </i>
    <i r="1">
      <x v="4"/>
    </i>
    <i r="1">
      <x v="5"/>
    </i>
    <i r="1">
      <x v="6"/>
    </i>
    <i r="1">
      <x v="7"/>
    </i>
    <i r="1">
      <x v="8"/>
    </i>
    <i r="1">
      <x v="9"/>
    </i>
    <i r="1">
      <x v="10"/>
    </i>
    <i r="1">
      <x v="11"/>
    </i>
    <i>
      <x v="9"/>
    </i>
    <i r="1">
      <x v="9"/>
    </i>
    <i>
      <x v="10"/>
    </i>
    <i r="1">
      <x/>
    </i>
    <i r="1">
      <x v="1"/>
    </i>
    <i r="1">
      <x v="2"/>
    </i>
    <i r="1">
      <x v="3"/>
    </i>
    <i r="1">
      <x v="4"/>
    </i>
    <i r="1">
      <x v="5"/>
    </i>
    <i r="1">
      <x v="6"/>
    </i>
    <i r="1">
      <x v="7"/>
    </i>
    <i r="1">
      <x v="8"/>
    </i>
    <i r="1">
      <x v="9"/>
    </i>
    <i r="1">
      <x v="10"/>
    </i>
    <i r="1">
      <x v="11"/>
    </i>
    <i>
      <x v="11"/>
    </i>
    <i r="1">
      <x/>
    </i>
    <i r="1">
      <x v="1"/>
    </i>
    <i r="1">
      <x v="2"/>
    </i>
    <i r="1">
      <x v="3"/>
    </i>
    <i r="1">
      <x v="4"/>
    </i>
    <i r="1">
      <x v="5"/>
    </i>
    <i r="1">
      <x v="6"/>
    </i>
    <i r="1">
      <x v="7"/>
    </i>
    <i r="1">
      <x v="8"/>
    </i>
    <i r="1">
      <x v="9"/>
    </i>
    <i r="1">
      <x v="10"/>
    </i>
    <i r="1">
      <x v="11"/>
    </i>
    <i>
      <x v="12"/>
    </i>
    <i r="1">
      <x v="5"/>
    </i>
    <i r="1">
      <x v="6"/>
    </i>
    <i r="1">
      <x v="7"/>
    </i>
    <i r="1">
      <x v="8"/>
    </i>
    <i r="1">
      <x v="10"/>
    </i>
    <i r="1">
      <x v="11"/>
    </i>
    <i>
      <x v="13"/>
    </i>
    <i r="1">
      <x/>
    </i>
    <i r="1">
      <x v="1"/>
    </i>
    <i r="1">
      <x v="2"/>
    </i>
    <i r="1">
      <x v="3"/>
    </i>
    <i r="1">
      <x v="4"/>
    </i>
    <i r="1">
      <x v="5"/>
    </i>
    <i r="1">
      <x v="6"/>
    </i>
    <i r="1">
      <x v="7"/>
    </i>
    <i r="1">
      <x v="8"/>
    </i>
    <i r="1">
      <x v="9"/>
    </i>
    <i r="1">
      <x v="10"/>
    </i>
    <i r="1">
      <x v="11"/>
    </i>
    <i>
      <x v="14"/>
    </i>
    <i r="1">
      <x/>
    </i>
    <i r="1">
      <x v="1"/>
    </i>
    <i r="1">
      <x v="2"/>
    </i>
    <i r="1">
      <x v="3"/>
    </i>
    <i r="1">
      <x v="4"/>
    </i>
    <i r="1">
      <x v="5"/>
    </i>
    <i r="1">
      <x v="6"/>
    </i>
    <i r="1">
      <x v="7"/>
    </i>
    <i r="1">
      <x v="8"/>
    </i>
    <i r="1">
      <x v="9"/>
    </i>
    <i r="1">
      <x v="10"/>
    </i>
    <i r="1">
      <x v="11"/>
    </i>
    <i>
      <x v="15"/>
    </i>
    <i r="1">
      <x/>
    </i>
    <i r="1">
      <x v="1"/>
    </i>
    <i r="1">
      <x v="2"/>
    </i>
    <i r="1">
      <x v="3"/>
    </i>
    <i r="1">
      <x v="4"/>
    </i>
    <i r="1">
      <x v="5"/>
    </i>
    <i r="1">
      <x v="6"/>
    </i>
    <i r="1">
      <x v="7"/>
    </i>
    <i r="1">
      <x v="8"/>
    </i>
    <i r="1">
      <x v="9"/>
    </i>
    <i r="1">
      <x v="10"/>
    </i>
    <i r="1">
      <x v="11"/>
    </i>
    <i>
      <x v="16"/>
    </i>
    <i r="1">
      <x/>
    </i>
    <i r="1">
      <x v="1"/>
    </i>
    <i r="1">
      <x v="2"/>
    </i>
    <i r="1">
      <x v="3"/>
    </i>
    <i r="1">
      <x v="4"/>
    </i>
    <i r="1">
      <x v="5"/>
    </i>
    <i r="1">
      <x v="6"/>
    </i>
    <i r="1">
      <x v="7"/>
    </i>
    <i r="1">
      <x v="8"/>
    </i>
    <i r="1">
      <x v="9"/>
    </i>
    <i r="1">
      <x v="10"/>
    </i>
    <i r="1">
      <x v="11"/>
    </i>
    <i>
      <x v="17"/>
    </i>
    <i r="1">
      <x/>
    </i>
    <i r="1">
      <x v="1"/>
    </i>
    <i r="1">
      <x v="2"/>
    </i>
    <i r="1">
      <x v="3"/>
    </i>
    <i r="1">
      <x v="4"/>
    </i>
    <i r="1">
      <x v="5"/>
    </i>
    <i r="1">
      <x v="6"/>
    </i>
    <i r="1">
      <x v="7"/>
    </i>
    <i r="1">
      <x v="8"/>
    </i>
    <i r="1">
      <x v="9"/>
    </i>
    <i r="1">
      <x v="10"/>
    </i>
    <i r="1">
      <x v="11"/>
    </i>
    <i>
      <x v="19"/>
    </i>
    <i r="1">
      <x/>
    </i>
    <i r="1">
      <x v="1"/>
    </i>
    <i r="1">
      <x v="2"/>
    </i>
    <i r="1">
      <x v="3"/>
    </i>
    <i r="1">
      <x v="4"/>
    </i>
    <i r="1">
      <x v="5"/>
    </i>
    <i r="1">
      <x v="6"/>
    </i>
    <i r="1">
      <x v="7"/>
    </i>
    <i r="1">
      <x v="8"/>
    </i>
    <i r="1">
      <x v="9"/>
    </i>
    <i r="1">
      <x v="10"/>
    </i>
    <i r="1">
      <x v="11"/>
    </i>
    <i>
      <x v="20"/>
    </i>
    <i r="1">
      <x v="10"/>
    </i>
    <i r="1">
      <x v="11"/>
    </i>
    <i>
      <x v="21"/>
    </i>
    <i r="1">
      <x/>
    </i>
    <i r="1">
      <x v="1"/>
    </i>
    <i r="1">
      <x v="2"/>
    </i>
    <i r="1">
      <x v="3"/>
    </i>
    <i r="1">
      <x v="4"/>
    </i>
    <i r="1">
      <x v="5"/>
    </i>
    <i r="1">
      <x v="6"/>
    </i>
    <i r="1">
      <x v="7"/>
    </i>
    <i r="1">
      <x v="8"/>
    </i>
    <i r="1">
      <x v="9"/>
    </i>
    <i r="1">
      <x v="10"/>
    </i>
    <i r="1">
      <x v="11"/>
    </i>
    <i>
      <x v="22"/>
    </i>
    <i r="1">
      <x/>
    </i>
    <i r="1">
      <x v="1"/>
    </i>
    <i r="1">
      <x v="2"/>
    </i>
    <i r="1">
      <x v="3"/>
    </i>
    <i r="1">
      <x v="4"/>
    </i>
    <i r="1">
      <x v="5"/>
    </i>
    <i r="1">
      <x v="6"/>
    </i>
    <i r="1">
      <x v="7"/>
    </i>
    <i r="1">
      <x v="8"/>
    </i>
    <i r="1">
      <x v="9"/>
    </i>
    <i r="1">
      <x v="10"/>
    </i>
    <i r="1">
      <x v="11"/>
    </i>
    <i>
      <x v="23"/>
    </i>
    <i r="1">
      <x/>
    </i>
    <i r="1">
      <x v="1"/>
    </i>
    <i r="1">
      <x v="2"/>
    </i>
    <i r="1">
      <x v="3"/>
    </i>
    <i r="1">
      <x v="4"/>
    </i>
    <i r="1">
      <x v="5"/>
    </i>
    <i r="1">
      <x v="6"/>
    </i>
    <i r="1">
      <x v="7"/>
    </i>
    <i r="1">
      <x v="8"/>
    </i>
    <i r="1">
      <x v="9"/>
    </i>
    <i r="1">
      <x v="10"/>
    </i>
    <i r="1">
      <x v="11"/>
    </i>
    <i>
      <x v="24"/>
    </i>
    <i r="1">
      <x/>
    </i>
    <i r="1">
      <x v="1"/>
    </i>
    <i r="1">
      <x v="2"/>
    </i>
    <i r="1">
      <x v="3"/>
    </i>
    <i r="1">
      <x v="4"/>
    </i>
    <i r="1">
      <x v="5"/>
    </i>
    <i r="1">
      <x v="6"/>
    </i>
    <i r="1">
      <x v="7"/>
    </i>
    <i r="1">
      <x v="8"/>
    </i>
    <i r="1">
      <x v="9"/>
    </i>
    <i r="1">
      <x v="10"/>
    </i>
    <i r="1">
      <x v="11"/>
    </i>
    <i>
      <x v="26"/>
    </i>
    <i r="1">
      <x/>
    </i>
    <i r="1">
      <x v="1"/>
    </i>
    <i r="1">
      <x v="2"/>
    </i>
    <i r="1">
      <x v="3"/>
    </i>
    <i r="1">
      <x v="4"/>
    </i>
    <i r="1">
      <x v="5"/>
    </i>
    <i r="1">
      <x v="6"/>
    </i>
    <i r="1">
      <x v="7"/>
    </i>
    <i r="1">
      <x v="8"/>
    </i>
    <i r="1">
      <x v="9"/>
    </i>
    <i r="1">
      <x v="10"/>
    </i>
    <i r="1">
      <x v="11"/>
    </i>
    <i>
      <x v="27"/>
    </i>
    <i r="1">
      <x/>
    </i>
    <i r="1">
      <x v="1"/>
    </i>
    <i r="1">
      <x v="2"/>
    </i>
    <i r="1">
      <x v="3"/>
    </i>
    <i r="1">
      <x v="4"/>
    </i>
    <i r="1">
      <x v="5"/>
    </i>
    <i r="1">
      <x v="6"/>
    </i>
    <i r="1">
      <x v="7"/>
    </i>
    <i r="1">
      <x v="8"/>
    </i>
    <i r="1">
      <x v="9"/>
    </i>
    <i r="1">
      <x v="10"/>
    </i>
    <i r="1">
      <x v="11"/>
    </i>
    <i>
      <x v="28"/>
    </i>
    <i r="1">
      <x/>
    </i>
    <i r="1">
      <x v="1"/>
    </i>
    <i r="1">
      <x v="2"/>
    </i>
    <i r="1">
      <x v="3"/>
    </i>
    <i r="1">
      <x v="4"/>
    </i>
    <i r="1">
      <x v="5"/>
    </i>
    <i r="1">
      <x v="6"/>
    </i>
    <i r="1">
      <x v="7"/>
    </i>
    <i r="1">
      <x v="8"/>
    </i>
    <i r="1">
      <x v="9"/>
    </i>
    <i r="1">
      <x v="10"/>
    </i>
    <i r="1">
      <x v="11"/>
    </i>
    <i>
      <x v="29"/>
    </i>
    <i r="1">
      <x/>
    </i>
    <i r="1">
      <x v="1"/>
    </i>
    <i r="1">
      <x v="2"/>
    </i>
    <i r="1">
      <x v="3"/>
    </i>
    <i r="1">
      <x v="4"/>
    </i>
    <i r="1">
      <x v="5"/>
    </i>
    <i r="1">
      <x v="6"/>
    </i>
    <i r="1">
      <x v="7"/>
    </i>
    <i r="1">
      <x v="8"/>
    </i>
    <i r="1">
      <x v="9"/>
    </i>
    <i r="1">
      <x v="10"/>
    </i>
    <i r="1">
      <x v="11"/>
    </i>
    <i>
      <x v="30"/>
    </i>
    <i r="1">
      <x/>
    </i>
    <i r="1">
      <x v="1"/>
    </i>
    <i r="1">
      <x v="2"/>
    </i>
    <i r="1">
      <x v="3"/>
    </i>
    <i r="1">
      <x v="4"/>
    </i>
    <i r="1">
      <x v="5"/>
    </i>
    <i r="1">
      <x v="6"/>
    </i>
    <i r="1">
      <x v="7"/>
    </i>
    <i r="1">
      <x v="8"/>
    </i>
    <i r="1">
      <x v="9"/>
    </i>
    <i r="1">
      <x v="10"/>
    </i>
    <i r="1">
      <x v="11"/>
    </i>
    <i>
      <x v="32"/>
    </i>
    <i r="1">
      <x/>
    </i>
    <i r="1">
      <x v="1"/>
    </i>
    <i r="1">
      <x v="2"/>
    </i>
    <i r="1">
      <x v="3"/>
    </i>
    <i r="1">
      <x v="4"/>
    </i>
    <i r="1">
      <x v="5"/>
    </i>
    <i r="1">
      <x v="6"/>
    </i>
    <i r="1">
      <x v="7"/>
    </i>
    <i r="1">
      <x v="8"/>
    </i>
    <i r="1">
      <x v="9"/>
    </i>
    <i r="1">
      <x v="10"/>
    </i>
    <i r="1">
      <x v="11"/>
    </i>
    <i>
      <x v="33"/>
    </i>
    <i r="1">
      <x/>
    </i>
    <i r="1">
      <x v="1"/>
    </i>
    <i r="1">
      <x v="2"/>
    </i>
    <i r="1">
      <x v="3"/>
    </i>
    <i r="1">
      <x v="4"/>
    </i>
    <i r="1">
      <x v="5"/>
    </i>
    <i r="1">
      <x v="6"/>
    </i>
    <i r="1">
      <x v="7"/>
    </i>
    <i r="1">
      <x v="8"/>
    </i>
    <i r="1">
      <x v="9"/>
    </i>
    <i r="1">
      <x v="10"/>
    </i>
    <i r="1">
      <x v="11"/>
    </i>
    <i>
      <x v="34"/>
    </i>
    <i r="1">
      <x/>
    </i>
    <i r="1">
      <x v="1"/>
    </i>
    <i r="1">
      <x v="2"/>
    </i>
    <i r="1">
      <x v="3"/>
    </i>
    <i r="1">
      <x v="4"/>
    </i>
    <i r="1">
      <x v="5"/>
    </i>
    <i r="1">
      <x v="6"/>
    </i>
    <i r="1">
      <x v="7"/>
    </i>
    <i r="1">
      <x v="8"/>
    </i>
    <i r="1">
      <x v="9"/>
    </i>
    <i r="1">
      <x v="10"/>
    </i>
    <i r="1">
      <x v="11"/>
    </i>
    <i>
      <x v="35"/>
    </i>
    <i r="1">
      <x v="4"/>
    </i>
    <i r="1">
      <x v="5"/>
    </i>
    <i>
      <x v="36"/>
    </i>
    <i r="1">
      <x v="7"/>
    </i>
    <i>
      <x v="37"/>
    </i>
    <i r="1">
      <x/>
    </i>
    <i r="1">
      <x v="1"/>
    </i>
    <i r="1">
      <x v="2"/>
    </i>
    <i r="1">
      <x v="3"/>
    </i>
    <i r="1">
      <x v="4"/>
    </i>
    <i r="1">
      <x v="5"/>
    </i>
    <i r="1">
      <x v="6"/>
    </i>
    <i r="1">
      <x v="7"/>
    </i>
    <i r="1">
      <x v="8"/>
    </i>
    <i r="1">
      <x v="9"/>
    </i>
    <i r="1">
      <x v="10"/>
    </i>
    <i r="1">
      <x v="11"/>
    </i>
    <i>
      <x v="38"/>
    </i>
    <i r="1">
      <x/>
    </i>
    <i r="1">
      <x v="1"/>
    </i>
    <i r="1">
      <x v="2"/>
    </i>
    <i r="1">
      <x v="3"/>
    </i>
    <i r="1">
      <x v="4"/>
    </i>
    <i r="1">
      <x v="5"/>
    </i>
    <i r="1">
      <x v="6"/>
    </i>
    <i r="1">
      <x v="7"/>
    </i>
    <i r="1">
      <x v="8"/>
    </i>
    <i r="1">
      <x v="9"/>
    </i>
    <i r="1">
      <x v="10"/>
    </i>
    <i r="1">
      <x v="11"/>
    </i>
    <i>
      <x v="39"/>
    </i>
    <i r="1">
      <x/>
    </i>
    <i r="1">
      <x v="1"/>
    </i>
    <i r="1">
      <x v="2"/>
    </i>
    <i r="1">
      <x v="3"/>
    </i>
    <i r="1">
      <x v="4"/>
    </i>
    <i r="1">
      <x v="5"/>
    </i>
    <i r="1">
      <x v="6"/>
    </i>
    <i r="1">
      <x v="7"/>
    </i>
    <i r="1">
      <x v="8"/>
    </i>
    <i r="1">
      <x v="9"/>
    </i>
    <i r="1">
      <x v="10"/>
    </i>
    <i r="1">
      <x v="11"/>
    </i>
  </rowItems>
  <colItems count="1">
    <i/>
  </colItems>
  <pageFields count="1">
    <pageField fld="0" hier="-1"/>
  </pageFields>
  <dataFields count="1">
    <dataField name="Sum of LAB VISITS " fld="16" baseField="0" baseItem="0"/>
  </dataFields>
  <formats count="1">
    <format dxfId="4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1.xml><?xml version="1.0" encoding="utf-8"?>
<pivotTableDefinition xmlns="http://schemas.openxmlformats.org/spreadsheetml/2006/main" xmlns:mc="http://schemas.openxmlformats.org/markup-compatibility/2006" xmlns:xr="http://schemas.microsoft.com/office/spreadsheetml/2014/revision" mc:Ignorable="xr" xr:uid="{8426AF7F-8F5B-43B0-91F0-B5223AD18225}"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M8:AN419" firstHeaderRow="1" firstDataRow="1" firstDataCol="1" rowPageCount="1" colPageCount="1"/>
  <pivotFields count="28">
    <pivotField axis="axisPage" multipleItemSelectionAllowed="1" showAll="0">
      <items count="5">
        <item h="1" x="0"/>
        <item h="1" x="1"/>
        <item x="2"/>
        <item h="1" x="3"/>
        <item t="default"/>
      </items>
    </pivotField>
    <pivotField axis="axisRow" showAll="0">
      <items count="13">
        <item x="1"/>
        <item x="2"/>
        <item x="3"/>
        <item x="4"/>
        <item x="5"/>
        <item x="6"/>
        <item x="7"/>
        <item x="8"/>
        <item x="9"/>
        <item x="0"/>
        <item x="10"/>
        <item x="11"/>
        <item t="default"/>
      </items>
    </pivotField>
    <pivotField axis="axisRow" showAll="0">
      <items count="43">
        <item x="23"/>
        <item x="1"/>
        <item x="2"/>
        <item x="38"/>
        <item x="33"/>
        <item x="10"/>
        <item x="26"/>
        <item x="7"/>
        <item x="8"/>
        <item x="29"/>
        <item x="0"/>
        <item x="22"/>
        <item x="32"/>
        <item x="4"/>
        <item x="25"/>
        <item x="14"/>
        <item x="6"/>
        <item x="9"/>
        <item x="40"/>
        <item x="3"/>
        <item x="34"/>
        <item x="20"/>
        <item x="11"/>
        <item x="27"/>
        <item x="16"/>
        <item x="39"/>
        <item x="24"/>
        <item x="19"/>
        <item x="18"/>
        <item x="17"/>
        <item x="15"/>
        <item x="37"/>
        <item x="12"/>
        <item x="5"/>
        <item x="30"/>
        <item x="36"/>
        <item x="31"/>
        <item x="28"/>
        <item x="13"/>
        <item x="21"/>
        <item x="35"/>
        <item x="4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Fields count="2">
    <field x="2"/>
    <field x="1"/>
  </rowFields>
  <rowItems count="411">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4"/>
    </i>
    <i r="1">
      <x v="8"/>
    </i>
    <i r="1">
      <x v="10"/>
    </i>
    <i r="1">
      <x v="11"/>
    </i>
    <i>
      <x v="5"/>
    </i>
    <i r="1">
      <x/>
    </i>
    <i r="1">
      <x v="1"/>
    </i>
    <i r="1">
      <x v="2"/>
    </i>
    <i r="1">
      <x v="3"/>
    </i>
    <i r="1">
      <x v="4"/>
    </i>
    <i r="1">
      <x v="5"/>
    </i>
    <i r="1">
      <x v="6"/>
    </i>
    <i r="1">
      <x v="7"/>
    </i>
    <i r="1">
      <x v="8"/>
    </i>
    <i r="1">
      <x v="9"/>
    </i>
    <i r="1">
      <x v="10"/>
    </i>
    <i r="1">
      <x v="11"/>
    </i>
    <i>
      <x v="6"/>
    </i>
    <i r="1">
      <x/>
    </i>
    <i r="1">
      <x v="1"/>
    </i>
    <i r="1">
      <x v="2"/>
    </i>
    <i r="1">
      <x v="3"/>
    </i>
    <i r="1">
      <x v="4"/>
    </i>
    <i r="1">
      <x v="5"/>
    </i>
    <i r="1">
      <x v="6"/>
    </i>
    <i r="1">
      <x v="7"/>
    </i>
    <i r="1">
      <x v="8"/>
    </i>
    <i r="1">
      <x v="9"/>
    </i>
    <i r="1">
      <x v="10"/>
    </i>
    <i r="1">
      <x v="11"/>
    </i>
    <i>
      <x v="7"/>
    </i>
    <i r="1">
      <x/>
    </i>
    <i r="1">
      <x v="1"/>
    </i>
    <i r="1">
      <x v="2"/>
    </i>
    <i r="1">
      <x v="3"/>
    </i>
    <i r="1">
      <x v="4"/>
    </i>
    <i r="1">
      <x v="5"/>
    </i>
    <i r="1">
      <x v="6"/>
    </i>
    <i r="1">
      <x v="7"/>
    </i>
    <i r="1">
      <x v="8"/>
    </i>
    <i r="1">
      <x v="9"/>
    </i>
    <i r="1">
      <x v="10"/>
    </i>
    <i r="1">
      <x v="11"/>
    </i>
    <i>
      <x v="8"/>
    </i>
    <i r="1">
      <x/>
    </i>
    <i r="1">
      <x v="1"/>
    </i>
    <i r="1">
      <x v="2"/>
    </i>
    <i r="1">
      <x v="3"/>
    </i>
    <i r="1">
      <x v="4"/>
    </i>
    <i r="1">
      <x v="5"/>
    </i>
    <i r="1">
      <x v="6"/>
    </i>
    <i r="1">
      <x v="7"/>
    </i>
    <i r="1">
      <x v="8"/>
    </i>
    <i r="1">
      <x v="9"/>
    </i>
    <i r="1">
      <x v="10"/>
    </i>
    <i r="1">
      <x v="11"/>
    </i>
    <i>
      <x v="9"/>
    </i>
    <i r="1">
      <x v="9"/>
    </i>
    <i>
      <x v="10"/>
    </i>
    <i r="1">
      <x/>
    </i>
    <i r="1">
      <x v="1"/>
    </i>
    <i r="1">
      <x v="2"/>
    </i>
    <i r="1">
      <x v="3"/>
    </i>
    <i r="1">
      <x v="4"/>
    </i>
    <i r="1">
      <x v="5"/>
    </i>
    <i r="1">
      <x v="6"/>
    </i>
    <i r="1">
      <x v="7"/>
    </i>
    <i r="1">
      <x v="8"/>
    </i>
    <i r="1">
      <x v="9"/>
    </i>
    <i r="1">
      <x v="10"/>
    </i>
    <i r="1">
      <x v="11"/>
    </i>
    <i>
      <x v="11"/>
    </i>
    <i r="1">
      <x/>
    </i>
    <i r="1">
      <x v="1"/>
    </i>
    <i r="1">
      <x v="2"/>
    </i>
    <i r="1">
      <x v="3"/>
    </i>
    <i r="1">
      <x v="4"/>
    </i>
    <i r="1">
      <x v="5"/>
    </i>
    <i r="1">
      <x v="6"/>
    </i>
    <i r="1">
      <x v="7"/>
    </i>
    <i r="1">
      <x v="8"/>
    </i>
    <i r="1">
      <x v="9"/>
    </i>
    <i r="1">
      <x v="10"/>
    </i>
    <i r="1">
      <x v="11"/>
    </i>
    <i>
      <x v="12"/>
    </i>
    <i r="1">
      <x v="5"/>
    </i>
    <i r="1">
      <x v="6"/>
    </i>
    <i r="1">
      <x v="7"/>
    </i>
    <i r="1">
      <x v="8"/>
    </i>
    <i r="1">
      <x v="10"/>
    </i>
    <i r="1">
      <x v="11"/>
    </i>
    <i>
      <x v="13"/>
    </i>
    <i r="1">
      <x/>
    </i>
    <i r="1">
      <x v="1"/>
    </i>
    <i r="1">
      <x v="2"/>
    </i>
    <i r="1">
      <x v="3"/>
    </i>
    <i r="1">
      <x v="4"/>
    </i>
    <i r="1">
      <x v="5"/>
    </i>
    <i r="1">
      <x v="6"/>
    </i>
    <i r="1">
      <x v="7"/>
    </i>
    <i r="1">
      <x v="8"/>
    </i>
    <i r="1">
      <x v="9"/>
    </i>
    <i r="1">
      <x v="10"/>
    </i>
    <i r="1">
      <x v="11"/>
    </i>
    <i>
      <x v="14"/>
    </i>
    <i r="1">
      <x/>
    </i>
    <i r="1">
      <x v="1"/>
    </i>
    <i r="1">
      <x v="2"/>
    </i>
    <i r="1">
      <x v="3"/>
    </i>
    <i r="1">
      <x v="4"/>
    </i>
    <i r="1">
      <x v="5"/>
    </i>
    <i r="1">
      <x v="6"/>
    </i>
    <i r="1">
      <x v="7"/>
    </i>
    <i r="1">
      <x v="8"/>
    </i>
    <i r="1">
      <x v="9"/>
    </i>
    <i r="1">
      <x v="10"/>
    </i>
    <i r="1">
      <x v="11"/>
    </i>
    <i>
      <x v="15"/>
    </i>
    <i r="1">
      <x/>
    </i>
    <i r="1">
      <x v="1"/>
    </i>
    <i r="1">
      <x v="2"/>
    </i>
    <i r="1">
      <x v="3"/>
    </i>
    <i r="1">
      <x v="4"/>
    </i>
    <i r="1">
      <x v="5"/>
    </i>
    <i r="1">
      <x v="6"/>
    </i>
    <i r="1">
      <x v="7"/>
    </i>
    <i r="1">
      <x v="8"/>
    </i>
    <i r="1">
      <x v="9"/>
    </i>
    <i r="1">
      <x v="10"/>
    </i>
    <i r="1">
      <x v="11"/>
    </i>
    <i>
      <x v="16"/>
    </i>
    <i r="1">
      <x/>
    </i>
    <i r="1">
      <x v="1"/>
    </i>
    <i r="1">
      <x v="2"/>
    </i>
    <i r="1">
      <x v="3"/>
    </i>
    <i r="1">
      <x v="4"/>
    </i>
    <i r="1">
      <x v="5"/>
    </i>
    <i r="1">
      <x v="6"/>
    </i>
    <i r="1">
      <x v="7"/>
    </i>
    <i r="1">
      <x v="8"/>
    </i>
    <i r="1">
      <x v="9"/>
    </i>
    <i r="1">
      <x v="10"/>
    </i>
    <i r="1">
      <x v="11"/>
    </i>
    <i>
      <x v="17"/>
    </i>
    <i r="1">
      <x/>
    </i>
    <i r="1">
      <x v="1"/>
    </i>
    <i r="1">
      <x v="2"/>
    </i>
    <i r="1">
      <x v="3"/>
    </i>
    <i r="1">
      <x v="4"/>
    </i>
    <i r="1">
      <x v="5"/>
    </i>
    <i r="1">
      <x v="6"/>
    </i>
    <i r="1">
      <x v="7"/>
    </i>
    <i r="1">
      <x v="8"/>
    </i>
    <i r="1">
      <x v="9"/>
    </i>
    <i r="1">
      <x v="10"/>
    </i>
    <i r="1">
      <x v="11"/>
    </i>
    <i>
      <x v="19"/>
    </i>
    <i r="1">
      <x/>
    </i>
    <i r="1">
      <x v="1"/>
    </i>
    <i r="1">
      <x v="2"/>
    </i>
    <i r="1">
      <x v="3"/>
    </i>
    <i r="1">
      <x v="4"/>
    </i>
    <i r="1">
      <x v="5"/>
    </i>
    <i r="1">
      <x v="6"/>
    </i>
    <i r="1">
      <x v="7"/>
    </i>
    <i r="1">
      <x v="8"/>
    </i>
    <i r="1">
      <x v="9"/>
    </i>
    <i r="1">
      <x v="10"/>
    </i>
    <i r="1">
      <x v="11"/>
    </i>
    <i>
      <x v="20"/>
    </i>
    <i r="1">
      <x v="10"/>
    </i>
    <i r="1">
      <x v="11"/>
    </i>
    <i>
      <x v="21"/>
    </i>
    <i r="1">
      <x/>
    </i>
    <i r="1">
      <x v="1"/>
    </i>
    <i r="1">
      <x v="2"/>
    </i>
    <i r="1">
      <x v="3"/>
    </i>
    <i r="1">
      <x v="4"/>
    </i>
    <i r="1">
      <x v="5"/>
    </i>
    <i r="1">
      <x v="6"/>
    </i>
    <i r="1">
      <x v="7"/>
    </i>
    <i r="1">
      <x v="8"/>
    </i>
    <i r="1">
      <x v="9"/>
    </i>
    <i r="1">
      <x v="10"/>
    </i>
    <i r="1">
      <x v="11"/>
    </i>
    <i>
      <x v="22"/>
    </i>
    <i r="1">
      <x/>
    </i>
    <i r="1">
      <x v="1"/>
    </i>
    <i r="1">
      <x v="2"/>
    </i>
    <i r="1">
      <x v="3"/>
    </i>
    <i r="1">
      <x v="4"/>
    </i>
    <i r="1">
      <x v="5"/>
    </i>
    <i r="1">
      <x v="6"/>
    </i>
    <i r="1">
      <x v="7"/>
    </i>
    <i r="1">
      <x v="8"/>
    </i>
    <i r="1">
      <x v="9"/>
    </i>
    <i r="1">
      <x v="10"/>
    </i>
    <i r="1">
      <x v="11"/>
    </i>
    <i>
      <x v="23"/>
    </i>
    <i r="1">
      <x/>
    </i>
    <i r="1">
      <x v="1"/>
    </i>
    <i r="1">
      <x v="2"/>
    </i>
    <i r="1">
      <x v="3"/>
    </i>
    <i r="1">
      <x v="4"/>
    </i>
    <i r="1">
      <x v="5"/>
    </i>
    <i r="1">
      <x v="6"/>
    </i>
    <i r="1">
      <x v="7"/>
    </i>
    <i r="1">
      <x v="8"/>
    </i>
    <i r="1">
      <x v="9"/>
    </i>
    <i r="1">
      <x v="10"/>
    </i>
    <i r="1">
      <x v="11"/>
    </i>
    <i>
      <x v="24"/>
    </i>
    <i r="1">
      <x/>
    </i>
    <i r="1">
      <x v="1"/>
    </i>
    <i r="1">
      <x v="2"/>
    </i>
    <i r="1">
      <x v="3"/>
    </i>
    <i r="1">
      <x v="4"/>
    </i>
    <i r="1">
      <x v="5"/>
    </i>
    <i r="1">
      <x v="6"/>
    </i>
    <i r="1">
      <x v="7"/>
    </i>
    <i r="1">
      <x v="8"/>
    </i>
    <i r="1">
      <x v="9"/>
    </i>
    <i r="1">
      <x v="10"/>
    </i>
    <i r="1">
      <x v="11"/>
    </i>
    <i>
      <x v="26"/>
    </i>
    <i r="1">
      <x/>
    </i>
    <i r="1">
      <x v="1"/>
    </i>
    <i r="1">
      <x v="2"/>
    </i>
    <i r="1">
      <x v="3"/>
    </i>
    <i r="1">
      <x v="4"/>
    </i>
    <i r="1">
      <x v="5"/>
    </i>
    <i r="1">
      <x v="6"/>
    </i>
    <i r="1">
      <x v="7"/>
    </i>
    <i r="1">
      <x v="8"/>
    </i>
    <i r="1">
      <x v="9"/>
    </i>
    <i r="1">
      <x v="10"/>
    </i>
    <i r="1">
      <x v="11"/>
    </i>
    <i>
      <x v="27"/>
    </i>
    <i r="1">
      <x/>
    </i>
    <i r="1">
      <x v="1"/>
    </i>
    <i r="1">
      <x v="2"/>
    </i>
    <i r="1">
      <x v="3"/>
    </i>
    <i r="1">
      <x v="4"/>
    </i>
    <i r="1">
      <x v="5"/>
    </i>
    <i r="1">
      <x v="6"/>
    </i>
    <i r="1">
      <x v="7"/>
    </i>
    <i r="1">
      <x v="8"/>
    </i>
    <i r="1">
      <x v="9"/>
    </i>
    <i r="1">
      <x v="10"/>
    </i>
    <i r="1">
      <x v="11"/>
    </i>
    <i>
      <x v="28"/>
    </i>
    <i r="1">
      <x/>
    </i>
    <i r="1">
      <x v="1"/>
    </i>
    <i r="1">
      <x v="2"/>
    </i>
    <i r="1">
      <x v="3"/>
    </i>
    <i r="1">
      <x v="4"/>
    </i>
    <i r="1">
      <x v="5"/>
    </i>
    <i r="1">
      <x v="6"/>
    </i>
    <i r="1">
      <x v="7"/>
    </i>
    <i r="1">
      <x v="8"/>
    </i>
    <i r="1">
      <x v="9"/>
    </i>
    <i r="1">
      <x v="10"/>
    </i>
    <i r="1">
      <x v="11"/>
    </i>
    <i>
      <x v="29"/>
    </i>
    <i r="1">
      <x/>
    </i>
    <i r="1">
      <x v="1"/>
    </i>
    <i r="1">
      <x v="2"/>
    </i>
    <i r="1">
      <x v="3"/>
    </i>
    <i r="1">
      <x v="4"/>
    </i>
    <i r="1">
      <x v="5"/>
    </i>
    <i r="1">
      <x v="6"/>
    </i>
    <i r="1">
      <x v="7"/>
    </i>
    <i r="1">
      <x v="8"/>
    </i>
    <i r="1">
      <x v="9"/>
    </i>
    <i r="1">
      <x v="10"/>
    </i>
    <i r="1">
      <x v="11"/>
    </i>
    <i>
      <x v="30"/>
    </i>
    <i r="1">
      <x/>
    </i>
    <i r="1">
      <x v="1"/>
    </i>
    <i r="1">
      <x v="2"/>
    </i>
    <i r="1">
      <x v="3"/>
    </i>
    <i r="1">
      <x v="4"/>
    </i>
    <i r="1">
      <x v="5"/>
    </i>
    <i r="1">
      <x v="6"/>
    </i>
    <i r="1">
      <x v="7"/>
    </i>
    <i r="1">
      <x v="8"/>
    </i>
    <i r="1">
      <x v="9"/>
    </i>
    <i r="1">
      <x v="10"/>
    </i>
    <i r="1">
      <x v="11"/>
    </i>
    <i>
      <x v="32"/>
    </i>
    <i r="1">
      <x/>
    </i>
    <i r="1">
      <x v="1"/>
    </i>
    <i r="1">
      <x v="2"/>
    </i>
    <i r="1">
      <x v="3"/>
    </i>
    <i r="1">
      <x v="4"/>
    </i>
    <i r="1">
      <x v="5"/>
    </i>
    <i r="1">
      <x v="6"/>
    </i>
    <i r="1">
      <x v="7"/>
    </i>
    <i r="1">
      <x v="8"/>
    </i>
    <i r="1">
      <x v="9"/>
    </i>
    <i r="1">
      <x v="10"/>
    </i>
    <i r="1">
      <x v="11"/>
    </i>
    <i>
      <x v="33"/>
    </i>
    <i r="1">
      <x/>
    </i>
    <i r="1">
      <x v="1"/>
    </i>
    <i r="1">
      <x v="2"/>
    </i>
    <i r="1">
      <x v="3"/>
    </i>
    <i r="1">
      <x v="4"/>
    </i>
    <i r="1">
      <x v="5"/>
    </i>
    <i r="1">
      <x v="6"/>
    </i>
    <i r="1">
      <x v="7"/>
    </i>
    <i r="1">
      <x v="8"/>
    </i>
    <i r="1">
      <x v="9"/>
    </i>
    <i r="1">
      <x v="10"/>
    </i>
    <i r="1">
      <x v="11"/>
    </i>
    <i>
      <x v="34"/>
    </i>
    <i r="1">
      <x/>
    </i>
    <i r="1">
      <x v="1"/>
    </i>
    <i r="1">
      <x v="2"/>
    </i>
    <i r="1">
      <x v="3"/>
    </i>
    <i r="1">
      <x v="4"/>
    </i>
    <i r="1">
      <x v="5"/>
    </i>
    <i r="1">
      <x v="6"/>
    </i>
    <i r="1">
      <x v="7"/>
    </i>
    <i r="1">
      <x v="8"/>
    </i>
    <i r="1">
      <x v="9"/>
    </i>
    <i r="1">
      <x v="10"/>
    </i>
    <i r="1">
      <x v="11"/>
    </i>
    <i>
      <x v="35"/>
    </i>
    <i r="1">
      <x v="4"/>
    </i>
    <i r="1">
      <x v="5"/>
    </i>
    <i>
      <x v="36"/>
    </i>
    <i r="1">
      <x v="7"/>
    </i>
    <i>
      <x v="37"/>
    </i>
    <i r="1">
      <x/>
    </i>
    <i r="1">
      <x v="1"/>
    </i>
    <i r="1">
      <x v="2"/>
    </i>
    <i r="1">
      <x v="3"/>
    </i>
    <i r="1">
      <x v="4"/>
    </i>
    <i r="1">
      <x v="5"/>
    </i>
    <i r="1">
      <x v="6"/>
    </i>
    <i r="1">
      <x v="7"/>
    </i>
    <i r="1">
      <x v="8"/>
    </i>
    <i r="1">
      <x v="9"/>
    </i>
    <i r="1">
      <x v="10"/>
    </i>
    <i r="1">
      <x v="11"/>
    </i>
    <i>
      <x v="38"/>
    </i>
    <i r="1">
      <x/>
    </i>
    <i r="1">
      <x v="1"/>
    </i>
    <i r="1">
      <x v="2"/>
    </i>
    <i r="1">
      <x v="3"/>
    </i>
    <i r="1">
      <x v="4"/>
    </i>
    <i r="1">
      <x v="5"/>
    </i>
    <i r="1">
      <x v="6"/>
    </i>
    <i r="1">
      <x v="7"/>
    </i>
    <i r="1">
      <x v="8"/>
    </i>
    <i r="1">
      <x v="9"/>
    </i>
    <i r="1">
      <x v="10"/>
    </i>
    <i r="1">
      <x v="11"/>
    </i>
    <i>
      <x v="39"/>
    </i>
    <i r="1">
      <x/>
    </i>
    <i r="1">
      <x v="1"/>
    </i>
    <i r="1">
      <x v="2"/>
    </i>
    <i r="1">
      <x v="3"/>
    </i>
    <i r="1">
      <x v="4"/>
    </i>
    <i r="1">
      <x v="5"/>
    </i>
    <i r="1">
      <x v="6"/>
    </i>
    <i r="1">
      <x v="7"/>
    </i>
    <i r="1">
      <x v="8"/>
    </i>
    <i r="1">
      <x v="9"/>
    </i>
    <i r="1">
      <x v="10"/>
    </i>
    <i r="1">
      <x v="11"/>
    </i>
  </rowItems>
  <colItems count="1">
    <i/>
  </colItems>
  <pageFields count="1">
    <pageField fld="0" hier="-1"/>
  </pageFields>
  <dataFields count="1">
    <dataField name="Sum of SERVICES VISITS " fld="19" baseField="0" baseItem="0"/>
  </dataFields>
  <formats count="1">
    <format dxfId="4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2.xml><?xml version="1.0" encoding="utf-8"?>
<pivotTableDefinition xmlns="http://schemas.openxmlformats.org/spreadsheetml/2006/main" xmlns:mc="http://schemas.openxmlformats.org/markup-compatibility/2006" xmlns:xr="http://schemas.microsoft.com/office/spreadsheetml/2014/revision" mc:Ignorable="xr" xr:uid="{5D46347A-8FC8-42AE-ABE3-3D78DFD49A5C}" name="PivotTable1" cacheId="5"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chartFormat="6">
  <location ref="B6:O8" firstHeaderRow="1" firstDataRow="2" firstDataCol="1" rowPageCount="2" colPageCount="1"/>
  <pivotFields count="25">
    <pivotField showAll="0"/>
    <pivotField axis="axisCol" showAll="0">
      <items count="14">
        <item x="1"/>
        <item x="2"/>
        <item x="3"/>
        <item x="0"/>
        <item x="4"/>
        <item x="5"/>
        <item x="6"/>
        <item x="7"/>
        <item x="8"/>
        <item x="9"/>
        <item x="10"/>
        <item x="11"/>
        <item x="12"/>
        <item t="default"/>
      </items>
    </pivotField>
    <pivotField axis="axisPage" multipleItemSelectionAllowed="1" showAll="0">
      <items count="39">
        <item h="1" x="30"/>
        <item h="1" x="1"/>
        <item h="1" x="2"/>
        <item h="1" x="27"/>
        <item h="1" x="10"/>
        <item h="1" x="33"/>
        <item h="1" x="7"/>
        <item h="1" x="8"/>
        <item h="1" x="0"/>
        <item h="1" x="29"/>
        <item h="1" x="26"/>
        <item h="1" x="4"/>
        <item h="1" x="32"/>
        <item h="1" x="15"/>
        <item h="1" x="6"/>
        <item h="1" x="9"/>
        <item h="1" x="3"/>
        <item h="1" x="28"/>
        <item x="21"/>
        <item h="1" x="12"/>
        <item h="1" x="11"/>
        <item h="1" x="17"/>
        <item h="1" x="31"/>
        <item h="1" x="20"/>
        <item h="1" x="19"/>
        <item h="1" x="18"/>
        <item h="1" x="16"/>
        <item h="1" x="34"/>
        <item h="1" x="13"/>
        <item h="1" x="5"/>
        <item h="1" x="23"/>
        <item h="1" x="25"/>
        <item h="1" x="24"/>
        <item h="1" x="14"/>
        <item h="1" x="22"/>
        <item h="1" x="35"/>
        <item h="1" x="36"/>
        <item h="1" x="37"/>
        <item t="default"/>
      </items>
    </pivotField>
    <pivotField axis="axisRow" multipleItemSelectionAllowed="1" showAll="0">
      <items count="194">
        <item h="1" x="85"/>
        <item h="1" x="108"/>
        <item h="1" x="42"/>
        <item h="1" x="107"/>
        <item h="1" x="127"/>
        <item h="1" x="26"/>
        <item h="1" x="9"/>
        <item h="1" x="23"/>
        <item h="1" x="53"/>
        <item h="1" x="25"/>
        <item h="1" x="64"/>
        <item h="1" x="13"/>
        <item h="1" x="40"/>
        <item h="1" x="83"/>
        <item h="1" x="14"/>
        <item h="1" x="123"/>
        <item h="1" x="80"/>
        <item h="1" x="106"/>
        <item h="1" x="81"/>
        <item h="1" x="126"/>
        <item h="1" x="4"/>
        <item h="1" x="131"/>
        <item h="1" x="69"/>
        <item h="1" x="32"/>
        <item h="1" x="82"/>
        <item h="1" x="73"/>
        <item h="1" x="57"/>
        <item h="1" x="1"/>
        <item h="1" x="47"/>
        <item h="1" x="52"/>
        <item h="1" x="18"/>
        <item h="1" x="41"/>
        <item h="1" x="67"/>
        <item h="1" x="118"/>
        <item h="1" x="34"/>
        <item h="1" x="78"/>
        <item h="1" x="124"/>
        <item h="1" x="74"/>
        <item h="1" x="51"/>
        <item h="1" x="10"/>
        <item h="1" x="58"/>
        <item h="1" x="49"/>
        <item h="1" x="128"/>
        <item h="1" x="56"/>
        <item h="1" x="116"/>
        <item h="1" x="38"/>
        <item h="1" x="93"/>
        <item h="1" x="11"/>
        <item h="1" x="92"/>
        <item h="1" x="125"/>
        <item h="1" x="71"/>
        <item h="1" x="44"/>
        <item h="1" x="66"/>
        <item h="1" x="132"/>
        <item h="1" x="17"/>
        <item h="1" x="30"/>
        <item h="1" x="100"/>
        <item h="1" x="21"/>
        <item h="1" x="111"/>
        <item h="1" x="117"/>
        <item h="1" x="46"/>
        <item h="1" x="36"/>
        <item h="1" x="109"/>
        <item h="1" x="20"/>
        <item h="1" x="113"/>
        <item h="1" x="114"/>
        <item h="1" x="12"/>
        <item h="1" x="0"/>
        <item h="1" x="28"/>
        <item h="1" x="29"/>
        <item h="1" x="16"/>
        <item h="1" x="101"/>
        <item h="1" x="3"/>
        <item h="1" x="102"/>
        <item h="1" x="2"/>
        <item h="1" x="19"/>
        <item h="1" x="60"/>
        <item h="1" x="22"/>
        <item h="1" x="94"/>
        <item h="1" x="45"/>
        <item h="1" x="110"/>
        <item h="1" x="84"/>
        <item h="1" x="122"/>
        <item h="1" x="129"/>
        <item h="1" x="43"/>
        <item h="1" x="97"/>
        <item h="1" x="39"/>
        <item h="1" x="115"/>
        <item h="1" x="79"/>
        <item h="1" x="77"/>
        <item h="1" x="35"/>
        <item h="1" x="37"/>
        <item h="1" x="95"/>
        <item h="1" x="63"/>
        <item h="1" x="48"/>
        <item h="1" x="68"/>
        <item h="1" x="99"/>
        <item h="1" x="119"/>
        <item h="1" x="96"/>
        <item h="1" x="65"/>
        <item h="1" x="75"/>
        <item h="1" x="27"/>
        <item h="1" x="121"/>
        <item h="1" x="130"/>
        <item h="1" x="5"/>
        <item h="1" x="72"/>
        <item h="1" x="61"/>
        <item h="1" x="54"/>
        <item h="1" x="8"/>
        <item h="1" x="62"/>
        <item x="70"/>
        <item h="1" x="103"/>
        <item h="1" x="112"/>
        <item h="1" x="76"/>
        <item h="1" x="55"/>
        <item h="1" x="86"/>
        <item h="1" x="15"/>
        <item h="1" x="6"/>
        <item h="1" x="33"/>
        <item h="1" x="59"/>
        <item h="1" x="105"/>
        <item h="1" x="50"/>
        <item h="1" x="104"/>
        <item h="1" x="31"/>
        <item h="1" x="7"/>
        <item h="1" x="89"/>
        <item h="1" x="24"/>
        <item h="1" x="98"/>
        <item h="1" x="87"/>
        <item h="1" x="120"/>
        <item h="1" x="90"/>
        <item h="1" x="88"/>
        <item h="1" x="91"/>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t="default"/>
      </items>
    </pivotField>
    <pivotField axis="axisPage" showAll="0">
      <items count="8">
        <item x="0"/>
        <item m="1" x="6"/>
        <item x="4"/>
        <item x="2"/>
        <item x="1"/>
        <item x="3"/>
        <item x="5"/>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1">
    <i>
      <x v="110"/>
    </i>
  </rowItems>
  <colFields count="1">
    <field x="1"/>
  </colFields>
  <colItems count="13">
    <i>
      <x/>
    </i>
    <i>
      <x v="1"/>
    </i>
    <i>
      <x v="2"/>
    </i>
    <i>
      <x v="3"/>
    </i>
    <i>
      <x v="4"/>
    </i>
    <i>
      <x v="5"/>
    </i>
    <i>
      <x v="6"/>
    </i>
    <i>
      <x v="7"/>
    </i>
    <i>
      <x v="8"/>
    </i>
    <i>
      <x v="9"/>
    </i>
    <i>
      <x v="10"/>
    </i>
    <i>
      <x v="11"/>
    </i>
    <i>
      <x v="12"/>
    </i>
  </colItems>
  <pageFields count="2">
    <pageField fld="4" item="6" hier="-1"/>
    <pageField fld="2" hier="-1"/>
  </pageFields>
  <dataFields count="1">
    <dataField name="Sum of TOTAL REVENUES " fld="7" baseField="0" baseItem="0"/>
  </dataFields>
  <formats count="1">
    <format dxfId="4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3.xml><?xml version="1.0" encoding="utf-8"?>
<pivotTableDefinition xmlns="http://schemas.openxmlformats.org/spreadsheetml/2006/main" xmlns:mc="http://schemas.openxmlformats.org/markup-compatibility/2006" xmlns:xr="http://schemas.microsoft.com/office/spreadsheetml/2014/revision" mc:Ignorable="xr" xr:uid="{F57FE58A-D7E0-408C-8A88-493123E4A529}" name="PivotTable1" cacheId="5"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chartFormat="6">
  <location ref="D5:Q13" firstHeaderRow="1" firstDataRow="2" firstDataCol="1" rowPageCount="2" colPageCount="1"/>
  <pivotFields count="25">
    <pivotField showAll="0"/>
    <pivotField axis="axisCol" showAll="0">
      <items count="14">
        <item x="1"/>
        <item x="2"/>
        <item x="3"/>
        <item x="0"/>
        <item x="4"/>
        <item x="5"/>
        <item x="6"/>
        <item x="7"/>
        <item x="8"/>
        <item x="9"/>
        <item x="10"/>
        <item x="11"/>
        <item x="12"/>
        <item t="default"/>
      </items>
    </pivotField>
    <pivotField axis="axisPage" multipleItemSelectionAllowed="1" showAll="0">
      <items count="39">
        <item h="1" x="30"/>
        <item h="1" x="1"/>
        <item h="1" x="2"/>
        <item h="1" x="27"/>
        <item h="1" x="10"/>
        <item h="1" x="33"/>
        <item h="1" x="7"/>
        <item h="1" x="8"/>
        <item h="1" x="0"/>
        <item h="1" x="29"/>
        <item h="1" x="26"/>
        <item h="1" x="4"/>
        <item h="1" x="32"/>
        <item h="1" x="15"/>
        <item h="1" x="6"/>
        <item h="1" x="9"/>
        <item h="1" x="3"/>
        <item h="1" x="28"/>
        <item x="21"/>
        <item h="1" x="12"/>
        <item h="1" x="11"/>
        <item h="1" x="17"/>
        <item h="1" x="31"/>
        <item h="1" x="20"/>
        <item h="1" x="19"/>
        <item h="1" x="18"/>
        <item h="1" x="16"/>
        <item h="1" x="34"/>
        <item h="1" x="13"/>
        <item h="1" x="5"/>
        <item h="1" x="23"/>
        <item h="1" x="25"/>
        <item h="1" x="24"/>
        <item h="1" x="14"/>
        <item h="1" x="22"/>
        <item h="1" x="35"/>
        <item h="1" x="36"/>
        <item h="1" x="37"/>
        <item t="default"/>
      </items>
    </pivotField>
    <pivotField axis="axisRow" multipleItemSelectionAllowed="1" showAll="0" sortType="ascending">
      <items count="194">
        <item x="85"/>
        <item x="108"/>
        <item x="42"/>
        <item x="107"/>
        <item x="127"/>
        <item x="26"/>
        <item x="9"/>
        <item x="23"/>
        <item x="53"/>
        <item x="25"/>
        <item x="64"/>
        <item x="13"/>
        <item x="40"/>
        <item x="83"/>
        <item x="14"/>
        <item x="123"/>
        <item x="80"/>
        <item x="106"/>
        <item x="81"/>
        <item x="126"/>
        <item x="4"/>
        <item x="131"/>
        <item x="69"/>
        <item x="32"/>
        <item x="82"/>
        <item x="73"/>
        <item x="57"/>
        <item x="1"/>
        <item x="47"/>
        <item x="52"/>
        <item x="18"/>
        <item x="41"/>
        <item x="67"/>
        <item x="118"/>
        <item x="34"/>
        <item x="78"/>
        <item x="124"/>
        <item x="74"/>
        <item x="51"/>
        <item x="10"/>
        <item x="58"/>
        <item x="49"/>
        <item x="128"/>
        <item x="56"/>
        <item x="116"/>
        <item x="38"/>
        <item x="93"/>
        <item x="11"/>
        <item x="92"/>
        <item x="125"/>
        <item x="71"/>
        <item x="44"/>
        <item x="66"/>
        <item x="132"/>
        <item x="17"/>
        <item x="30"/>
        <item x="100"/>
        <item x="21"/>
        <item x="111"/>
        <item x="117"/>
        <item x="46"/>
        <item x="36"/>
        <item x="109"/>
        <item x="20"/>
        <item x="113"/>
        <item x="114"/>
        <item x="12"/>
        <item x="0"/>
        <item x="28"/>
        <item x="29"/>
        <item x="16"/>
        <item x="101"/>
        <item x="3"/>
        <item x="102"/>
        <item x="2"/>
        <item x="19"/>
        <item x="60"/>
        <item x="22"/>
        <item x="94"/>
        <item x="45"/>
        <item x="110"/>
        <item x="84"/>
        <item x="122"/>
        <item x="129"/>
        <item x="43"/>
        <item x="97"/>
        <item x="39"/>
        <item x="115"/>
        <item x="79"/>
        <item x="77"/>
        <item x="35"/>
        <item x="37"/>
        <item x="95"/>
        <item x="63"/>
        <item x="48"/>
        <item x="68"/>
        <item x="99"/>
        <item x="119"/>
        <item x="96"/>
        <item x="65"/>
        <item x="75"/>
        <item x="27"/>
        <item x="121"/>
        <item x="130"/>
        <item x="5"/>
        <item x="72"/>
        <item x="61"/>
        <item x="54"/>
        <item x="8"/>
        <item x="62"/>
        <item x="70"/>
        <item x="103"/>
        <item x="112"/>
        <item x="76"/>
        <item x="55"/>
        <item x="86"/>
        <item x="15"/>
        <item x="6"/>
        <item x="33"/>
        <item x="59"/>
        <item x="105"/>
        <item x="50"/>
        <item x="104"/>
        <item x="31"/>
        <item x="7"/>
        <item x="89"/>
        <item x="24"/>
        <item x="98"/>
        <item x="87"/>
        <item x="120"/>
        <item x="90"/>
        <item x="88"/>
        <item x="91"/>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t="default"/>
      </items>
      <autoSortScope>
        <pivotArea dataOnly="0" outline="0" fieldPosition="0">
          <references count="1">
            <reference field="4294967294" count="1" selected="0">
              <x v="0"/>
            </reference>
          </references>
        </pivotArea>
      </autoSortScope>
    </pivotField>
    <pivotField axis="axisPage" showAll="0">
      <items count="8">
        <item x="0"/>
        <item m="1" x="6"/>
        <item x="4"/>
        <item x="2"/>
        <item x="1"/>
        <item x="3"/>
        <item x="5"/>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7">
    <i>
      <x v="142"/>
    </i>
    <i>
      <x v="137"/>
    </i>
    <i>
      <x v="22"/>
    </i>
    <i>
      <x v="25"/>
    </i>
    <i>
      <x v="105"/>
    </i>
    <i>
      <x v="50"/>
    </i>
    <i>
      <x v="110"/>
    </i>
  </rowItems>
  <colFields count="1">
    <field x="1"/>
  </colFields>
  <colItems count="13">
    <i>
      <x/>
    </i>
    <i>
      <x v="1"/>
    </i>
    <i>
      <x v="2"/>
    </i>
    <i>
      <x v="3"/>
    </i>
    <i>
      <x v="4"/>
    </i>
    <i>
      <x v="5"/>
    </i>
    <i>
      <x v="6"/>
    </i>
    <i>
      <x v="7"/>
    </i>
    <i>
      <x v="8"/>
    </i>
    <i>
      <x v="9"/>
    </i>
    <i>
      <x v="10"/>
    </i>
    <i>
      <x v="11"/>
    </i>
    <i>
      <x v="12"/>
    </i>
  </colItems>
  <pageFields count="2">
    <pageField fld="4" item="6" hier="-1"/>
    <pageField fld="2" hier="-1"/>
  </pageFields>
  <dataFields count="1">
    <dataField name=" TOTAL REVENUES " fld="7" baseField="0" baseItem="0" numFmtId="43"/>
  </dataFields>
  <formats count="1">
    <format dxfId="40">
      <pivotArea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4.xml><?xml version="1.0" encoding="utf-8"?>
<pivotTableDefinition xmlns="http://schemas.openxmlformats.org/spreadsheetml/2006/main" xmlns:mc="http://schemas.openxmlformats.org/markup-compatibility/2006" xmlns:xr="http://schemas.microsoft.com/office/spreadsheetml/2014/revision" mc:Ignorable="xr" xr:uid="{0046B207-F5C4-4488-AA27-A51949D2BEA4}" name="DOCPATIENTS" cacheId="5"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chartFormat="6">
  <location ref="AB5:AO199" firstHeaderRow="1" firstDataRow="2" firstDataCol="1" rowPageCount="2" colPageCount="1"/>
  <pivotFields count="25">
    <pivotField showAll="0"/>
    <pivotField axis="axisCol" showAll="0">
      <items count="14">
        <item x="1"/>
        <item x="2"/>
        <item x="3"/>
        <item x="0"/>
        <item x="4"/>
        <item x="5"/>
        <item x="6"/>
        <item x="7"/>
        <item x="8"/>
        <item x="9"/>
        <item x="10"/>
        <item x="11"/>
        <item x="12"/>
        <item t="default"/>
      </items>
    </pivotField>
    <pivotField axis="axisPage" multipleItemSelectionAllowed="1" showAll="0">
      <items count="39">
        <item x="30"/>
        <item x="1"/>
        <item x="2"/>
        <item x="27"/>
        <item x="10"/>
        <item x="33"/>
        <item x="7"/>
        <item x="8"/>
        <item x="0"/>
        <item x="29"/>
        <item x="26"/>
        <item x="4"/>
        <item x="32"/>
        <item x="15"/>
        <item x="6"/>
        <item x="9"/>
        <item x="3"/>
        <item x="28"/>
        <item x="21"/>
        <item x="12"/>
        <item x="11"/>
        <item x="17"/>
        <item x="31"/>
        <item x="20"/>
        <item x="19"/>
        <item x="18"/>
        <item x="16"/>
        <item x="34"/>
        <item x="13"/>
        <item x="5"/>
        <item x="23"/>
        <item x="25"/>
        <item x="24"/>
        <item x="14"/>
        <item x="22"/>
        <item x="35"/>
        <item x="36"/>
        <item x="37"/>
        <item t="default"/>
      </items>
    </pivotField>
    <pivotField axis="axisRow" multipleItemSelectionAllowed="1" showAll="0">
      <items count="194">
        <item x="85"/>
        <item x="108"/>
        <item x="42"/>
        <item x="107"/>
        <item x="127"/>
        <item x="26"/>
        <item x="9"/>
        <item x="23"/>
        <item x="53"/>
        <item x="25"/>
        <item x="64"/>
        <item x="13"/>
        <item x="40"/>
        <item x="83"/>
        <item x="14"/>
        <item x="123"/>
        <item x="80"/>
        <item x="106"/>
        <item x="81"/>
        <item x="126"/>
        <item x="4"/>
        <item x="131"/>
        <item x="69"/>
        <item x="32"/>
        <item x="82"/>
        <item x="73"/>
        <item x="57"/>
        <item x="1"/>
        <item x="47"/>
        <item x="52"/>
        <item x="18"/>
        <item x="41"/>
        <item x="67"/>
        <item x="118"/>
        <item x="34"/>
        <item x="78"/>
        <item x="124"/>
        <item x="74"/>
        <item x="51"/>
        <item x="10"/>
        <item x="58"/>
        <item x="49"/>
        <item x="128"/>
        <item x="56"/>
        <item x="116"/>
        <item x="38"/>
        <item x="93"/>
        <item x="11"/>
        <item x="92"/>
        <item x="125"/>
        <item x="71"/>
        <item x="44"/>
        <item x="66"/>
        <item x="132"/>
        <item x="17"/>
        <item x="30"/>
        <item x="100"/>
        <item x="21"/>
        <item x="111"/>
        <item x="117"/>
        <item x="46"/>
        <item x="36"/>
        <item x="109"/>
        <item x="20"/>
        <item x="113"/>
        <item x="114"/>
        <item x="12"/>
        <item x="0"/>
        <item x="28"/>
        <item x="29"/>
        <item x="16"/>
        <item x="101"/>
        <item x="3"/>
        <item x="102"/>
        <item x="2"/>
        <item x="19"/>
        <item x="60"/>
        <item x="22"/>
        <item x="94"/>
        <item x="45"/>
        <item x="110"/>
        <item x="84"/>
        <item x="122"/>
        <item x="129"/>
        <item x="43"/>
        <item x="97"/>
        <item x="39"/>
        <item x="115"/>
        <item x="79"/>
        <item x="77"/>
        <item x="35"/>
        <item x="37"/>
        <item x="95"/>
        <item x="63"/>
        <item x="48"/>
        <item x="68"/>
        <item x="99"/>
        <item x="119"/>
        <item x="96"/>
        <item x="65"/>
        <item x="75"/>
        <item x="27"/>
        <item x="121"/>
        <item x="130"/>
        <item x="5"/>
        <item x="72"/>
        <item x="61"/>
        <item x="54"/>
        <item x="8"/>
        <item x="62"/>
        <item x="70"/>
        <item x="103"/>
        <item x="112"/>
        <item x="76"/>
        <item x="55"/>
        <item x="86"/>
        <item x="15"/>
        <item x="6"/>
        <item x="33"/>
        <item x="59"/>
        <item x="105"/>
        <item x="50"/>
        <item x="104"/>
        <item x="31"/>
        <item x="7"/>
        <item x="89"/>
        <item x="24"/>
        <item x="98"/>
        <item x="87"/>
        <item x="120"/>
        <item x="90"/>
        <item x="88"/>
        <item x="91"/>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t="default"/>
      </items>
    </pivotField>
    <pivotField axis="axisPage" showAll="0">
      <items count="8">
        <item x="0"/>
        <item m="1" x="6"/>
        <item x="4"/>
        <item x="2"/>
        <item x="1"/>
        <item x="3"/>
        <item x="5"/>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19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rowItems>
  <colFields count="1">
    <field x="1"/>
  </colFields>
  <colItems count="13">
    <i>
      <x/>
    </i>
    <i>
      <x v="1"/>
    </i>
    <i>
      <x v="2"/>
    </i>
    <i>
      <x v="3"/>
    </i>
    <i>
      <x v="4"/>
    </i>
    <i>
      <x v="5"/>
    </i>
    <i>
      <x v="6"/>
    </i>
    <i>
      <x v="7"/>
    </i>
    <i>
      <x v="8"/>
    </i>
    <i>
      <x v="9"/>
    </i>
    <i>
      <x v="10"/>
    </i>
    <i>
      <x v="11"/>
    </i>
    <i>
      <x v="12"/>
    </i>
  </colItems>
  <pageFields count="2">
    <pageField fld="4" item="6" hier="-1"/>
    <pageField fld="2" hier="-1"/>
  </pageFields>
  <dataFields count="1">
    <dataField name="Sum of PATIENTS " fld="8" baseField="0" baseItem="0" numFmtId="165"/>
  </dataFields>
  <formats count="1">
    <format dxfId="4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5.xml><?xml version="1.0" encoding="utf-8"?>
<pivotTableDefinition xmlns="http://schemas.openxmlformats.org/spreadsheetml/2006/main" xmlns:mc="http://schemas.openxmlformats.org/markup-compatibility/2006" xmlns:xr="http://schemas.microsoft.com/office/spreadsheetml/2014/revision" mc:Ignorable="xr" xr:uid="{BB51B767-7099-4845-89CC-B0AF17F62AB0}" name="PivotTable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BS11:BT1317" firstHeaderRow="1" firstDataRow="1" firstDataCol="1" rowPageCount="1" colPageCount="1"/>
  <pivotFields count="28">
    <pivotField axis="axisPage" multipleItemSelectionAllowed="1" showAll="0">
      <items count="5">
        <item h="1" x="0"/>
        <item h="1" x="1"/>
        <item x="2"/>
        <item h="1" x="3"/>
        <item t="default"/>
      </items>
    </pivotField>
    <pivotField axis="axisRow" showAll="0">
      <items count="13">
        <item x="1"/>
        <item x="2"/>
        <item x="3"/>
        <item x="4"/>
        <item x="5"/>
        <item x="6"/>
        <item x="7"/>
        <item x="8"/>
        <item x="9"/>
        <item x="0"/>
        <item x="10"/>
        <item x="11"/>
        <item t="default"/>
      </items>
    </pivotField>
    <pivotField showAll="0"/>
    <pivotField axis="axisRow" showAll="0">
      <items count="258">
        <item x="178"/>
        <item x="206"/>
        <item x="156"/>
        <item x="95"/>
        <item x="47"/>
        <item x="234"/>
        <item x="94"/>
        <item x="59"/>
        <item x="186"/>
        <item x="225"/>
        <item x="247"/>
        <item x="35"/>
        <item x="0"/>
        <item x="31"/>
        <item x="57"/>
        <item x="237"/>
        <item x="33"/>
        <item x="68"/>
        <item x="170"/>
        <item x="236"/>
        <item x="24"/>
        <item x="194"/>
        <item x="148"/>
        <item x="20"/>
        <item x="112"/>
        <item x="173"/>
        <item x="10"/>
        <item x="168"/>
        <item x="12"/>
        <item x="185"/>
        <item x="13"/>
        <item x="191"/>
        <item x="48"/>
        <item x="180"/>
        <item x="240"/>
        <item x="74"/>
        <item x="117"/>
        <item x="123"/>
        <item x="14"/>
        <item x="7"/>
        <item x="78"/>
        <item x="15"/>
        <item x="174"/>
        <item x="220"/>
        <item x="212"/>
        <item x="61"/>
        <item x="58"/>
        <item x="4"/>
        <item x="118"/>
        <item x="39"/>
        <item x="187"/>
        <item x="119"/>
        <item x="26"/>
        <item x="149"/>
        <item x="71"/>
        <item x="105"/>
        <item x="110"/>
        <item x="41"/>
        <item x="6"/>
        <item x="96"/>
        <item x="86"/>
        <item x="82"/>
        <item x="79"/>
        <item x="219"/>
        <item x="152"/>
        <item x="1"/>
        <item x="103"/>
        <item x="249"/>
        <item x="55"/>
        <item x="150"/>
        <item x="193"/>
        <item x="81"/>
        <item x="231"/>
        <item x="136"/>
        <item x="60"/>
        <item x="169"/>
        <item x="44"/>
        <item x="199"/>
        <item x="83"/>
        <item x="66"/>
        <item x="56"/>
        <item x="22"/>
        <item x="217"/>
        <item x="163"/>
        <item x="70"/>
        <item x="184"/>
        <item x="76"/>
        <item x="89"/>
        <item x="52"/>
        <item x="51"/>
        <item x="69"/>
        <item x="192"/>
        <item x="25"/>
        <item x="46"/>
        <item x="214"/>
        <item x="38"/>
        <item x="88"/>
        <item x="91"/>
        <item x="245"/>
        <item x="205"/>
        <item x="72"/>
        <item x="100"/>
        <item x="29"/>
        <item x="126"/>
        <item x="104"/>
        <item x="54"/>
        <item x="147"/>
        <item x="97"/>
        <item x="181"/>
        <item x="189"/>
        <item x="5"/>
        <item x="92"/>
        <item x="196"/>
        <item x="202"/>
        <item x="28"/>
        <item x="201"/>
        <item x="101"/>
        <item x="128"/>
        <item x="23"/>
        <item x="93"/>
        <item x="3"/>
        <item x="144"/>
        <item x="145"/>
        <item x="243"/>
        <item x="213"/>
        <item x="114"/>
        <item x="179"/>
        <item x="124"/>
        <item x="208"/>
        <item x="102"/>
        <item x="111"/>
        <item x="125"/>
        <item x="171"/>
        <item x="8"/>
        <item x="27"/>
        <item x="63"/>
        <item x="115"/>
        <item x="84"/>
        <item x="53"/>
        <item x="203"/>
        <item x="37"/>
        <item x="241"/>
        <item x="172"/>
        <item x="108"/>
        <item x="98"/>
        <item x="235"/>
        <item x="21"/>
        <item x="204"/>
        <item x="113"/>
        <item x="19"/>
        <item x="190"/>
        <item x="73"/>
        <item x="49"/>
        <item x="209"/>
        <item x="109"/>
        <item x="164"/>
        <item x="45"/>
        <item x="17"/>
        <item x="137"/>
        <item x="9"/>
        <item x="11"/>
        <item x="134"/>
        <item x="42"/>
        <item x="43"/>
        <item x="85"/>
        <item x="121"/>
        <item x="195"/>
        <item x="200"/>
        <item x="131"/>
        <item x="129"/>
        <item x="50"/>
        <item x="122"/>
        <item x="90"/>
        <item x="130"/>
        <item x="175"/>
        <item x="228"/>
        <item x="182"/>
        <item x="87"/>
        <item x="34"/>
        <item x="132"/>
        <item x="80"/>
        <item x="36"/>
        <item x="133"/>
        <item x="18"/>
        <item x="30"/>
        <item x="177"/>
        <item x="198"/>
        <item x="62"/>
        <item x="139"/>
        <item x="77"/>
        <item x="64"/>
        <item x="244"/>
        <item x="106"/>
        <item x="218"/>
        <item x="2"/>
        <item x="16"/>
        <item x="120"/>
        <item x="142"/>
        <item x="40"/>
        <item x="107"/>
        <item x="65"/>
        <item x="99"/>
        <item x="188"/>
        <item x="75"/>
        <item x="165"/>
        <item x="127"/>
        <item x="250"/>
        <item x="155"/>
        <item x="207"/>
        <item x="238"/>
        <item x="210"/>
        <item x="67"/>
        <item x="138"/>
        <item x="232"/>
        <item x="153"/>
        <item x="233"/>
        <item x="157"/>
        <item x="248"/>
        <item x="183"/>
        <item x="143"/>
        <item x="140"/>
        <item x="146"/>
        <item x="215"/>
        <item x="154"/>
        <item x="167"/>
        <item x="151"/>
        <item x="211"/>
        <item x="229"/>
        <item x="166"/>
        <item x="230"/>
        <item x="116"/>
        <item x="141"/>
        <item x="221"/>
        <item x="226"/>
        <item x="239"/>
        <item x="160"/>
        <item x="216"/>
        <item x="223"/>
        <item x="32"/>
        <item x="227"/>
        <item x="242"/>
        <item x="222"/>
        <item x="224"/>
        <item x="135"/>
        <item x="158"/>
        <item x="176"/>
        <item x="197"/>
        <item x="161"/>
        <item x="159"/>
        <item x="246"/>
        <item x="162"/>
        <item x="251"/>
        <item x="252"/>
        <item x="253"/>
        <item x="254"/>
        <item x="255"/>
        <item x="256"/>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
    <field x="3"/>
  </rowFields>
  <rowItems count="1306">
    <i>
      <x/>
    </i>
    <i r="1">
      <x v="3"/>
    </i>
    <i r="1">
      <x v="4"/>
    </i>
    <i r="1">
      <x v="6"/>
    </i>
    <i r="1">
      <x v="11"/>
    </i>
    <i r="1">
      <x v="12"/>
    </i>
    <i r="1">
      <x v="13"/>
    </i>
    <i r="1">
      <x v="14"/>
    </i>
    <i r="1">
      <x v="16"/>
    </i>
    <i r="1">
      <x v="17"/>
    </i>
    <i r="1">
      <x v="20"/>
    </i>
    <i r="1">
      <x v="23"/>
    </i>
    <i r="1">
      <x v="24"/>
    </i>
    <i r="1">
      <x v="25"/>
    </i>
    <i r="1">
      <x v="28"/>
    </i>
    <i r="1">
      <x v="30"/>
    </i>
    <i r="1">
      <x v="35"/>
    </i>
    <i r="1">
      <x v="36"/>
    </i>
    <i r="1">
      <x v="37"/>
    </i>
    <i r="1">
      <x v="38"/>
    </i>
    <i r="1">
      <x v="40"/>
    </i>
    <i r="1">
      <x v="41"/>
    </i>
    <i r="1">
      <x v="42"/>
    </i>
    <i r="1">
      <x v="45"/>
    </i>
    <i r="1">
      <x v="46"/>
    </i>
    <i r="1">
      <x v="47"/>
    </i>
    <i r="1">
      <x v="48"/>
    </i>
    <i r="1">
      <x v="51"/>
    </i>
    <i r="1">
      <x v="52"/>
    </i>
    <i r="1">
      <x v="54"/>
    </i>
    <i r="1">
      <x v="55"/>
    </i>
    <i r="1">
      <x v="57"/>
    </i>
    <i r="1">
      <x v="58"/>
    </i>
    <i r="1">
      <x v="60"/>
    </i>
    <i r="1">
      <x v="62"/>
    </i>
    <i r="1">
      <x v="65"/>
    </i>
    <i r="1">
      <x v="66"/>
    </i>
    <i r="1">
      <x v="68"/>
    </i>
    <i r="1">
      <x v="73"/>
    </i>
    <i r="1">
      <x v="74"/>
    </i>
    <i r="1">
      <x v="76"/>
    </i>
    <i r="1">
      <x v="78"/>
    </i>
    <i r="1">
      <x v="81"/>
    </i>
    <i r="1">
      <x v="86"/>
    </i>
    <i r="1">
      <x v="88"/>
    </i>
    <i r="1">
      <x v="90"/>
    </i>
    <i r="1">
      <x v="92"/>
    </i>
    <i r="1">
      <x v="95"/>
    </i>
    <i r="1">
      <x v="97"/>
    </i>
    <i r="1">
      <x v="102"/>
    </i>
    <i r="1">
      <x v="103"/>
    </i>
    <i r="1">
      <x v="104"/>
    </i>
    <i r="1">
      <x v="105"/>
    </i>
    <i r="1">
      <x v="106"/>
    </i>
    <i r="1">
      <x v="107"/>
    </i>
    <i r="1">
      <x v="110"/>
    </i>
    <i r="1">
      <x v="114"/>
    </i>
    <i r="1">
      <x v="116"/>
    </i>
    <i r="1">
      <x v="117"/>
    </i>
    <i r="1">
      <x v="118"/>
    </i>
    <i r="1">
      <x v="120"/>
    </i>
    <i r="1">
      <x v="125"/>
    </i>
    <i r="1">
      <x v="127"/>
    </i>
    <i r="1">
      <x v="130"/>
    </i>
    <i r="1">
      <x v="131"/>
    </i>
    <i r="1">
      <x v="134"/>
    </i>
    <i r="1">
      <x v="135"/>
    </i>
    <i r="1">
      <x v="136"/>
    </i>
    <i r="1">
      <x v="137"/>
    </i>
    <i r="1">
      <x v="138"/>
    </i>
    <i r="1">
      <x v="144"/>
    </i>
    <i r="1">
      <x v="148"/>
    </i>
    <i r="1">
      <x v="149"/>
    </i>
    <i r="1">
      <x v="152"/>
    </i>
    <i r="1">
      <x v="156"/>
    </i>
    <i r="1">
      <x v="158"/>
    </i>
    <i r="1">
      <x v="159"/>
    </i>
    <i r="1">
      <x v="161"/>
    </i>
    <i r="1">
      <x v="162"/>
    </i>
    <i r="1">
      <x v="163"/>
    </i>
    <i r="1">
      <x v="164"/>
    </i>
    <i r="1">
      <x v="165"/>
    </i>
    <i r="1">
      <x v="168"/>
    </i>
    <i r="1">
      <x v="169"/>
    </i>
    <i r="1">
      <x v="171"/>
    </i>
    <i r="1">
      <x v="172"/>
    </i>
    <i r="1">
      <x v="173"/>
    </i>
    <i r="1">
      <x v="177"/>
    </i>
    <i r="1">
      <x v="178"/>
    </i>
    <i r="1">
      <x v="179"/>
    </i>
    <i r="1">
      <x v="180"/>
    </i>
    <i r="1">
      <x v="181"/>
    </i>
    <i r="1">
      <x v="182"/>
    </i>
    <i r="1">
      <x v="187"/>
    </i>
    <i r="1">
      <x v="189"/>
    </i>
    <i r="1">
      <x v="190"/>
    </i>
    <i r="1">
      <x v="192"/>
    </i>
    <i r="1">
      <x v="195"/>
    </i>
    <i r="1">
      <x v="196"/>
    </i>
    <i r="1">
      <x v="200"/>
    </i>
    <i r="1">
      <x v="203"/>
    </i>
    <i r="1">
      <x v="205"/>
    </i>
    <i r="1">
      <x v="207"/>
    </i>
    <i r="1">
      <x v="211"/>
    </i>
    <i r="1">
      <x v="212"/>
    </i>
    <i r="1">
      <x v="238"/>
    </i>
    <i r="1">
      <x v="243"/>
    </i>
    <i>
      <x v="1"/>
    </i>
    <i r="1">
      <x v="3"/>
    </i>
    <i r="1">
      <x v="4"/>
    </i>
    <i r="1">
      <x v="6"/>
    </i>
    <i r="1">
      <x v="11"/>
    </i>
    <i r="1">
      <x v="12"/>
    </i>
    <i r="1">
      <x v="13"/>
    </i>
    <i r="1">
      <x v="14"/>
    </i>
    <i r="1">
      <x v="16"/>
    </i>
    <i r="1">
      <x v="17"/>
    </i>
    <i r="1">
      <x v="20"/>
    </i>
    <i r="1">
      <x v="24"/>
    </i>
    <i r="1">
      <x v="26"/>
    </i>
    <i r="1">
      <x v="28"/>
    </i>
    <i r="1">
      <x v="30"/>
    </i>
    <i r="1">
      <x v="35"/>
    </i>
    <i r="1">
      <x v="36"/>
    </i>
    <i r="1">
      <x v="37"/>
    </i>
    <i r="1">
      <x v="38"/>
    </i>
    <i r="1">
      <x v="40"/>
    </i>
    <i r="1">
      <x v="41"/>
    </i>
    <i r="1">
      <x v="42"/>
    </i>
    <i r="1">
      <x v="45"/>
    </i>
    <i r="1">
      <x v="46"/>
    </i>
    <i r="1">
      <x v="47"/>
    </i>
    <i r="1">
      <x v="48"/>
    </i>
    <i r="1">
      <x v="51"/>
    </i>
    <i r="1">
      <x v="52"/>
    </i>
    <i r="1">
      <x v="54"/>
    </i>
    <i r="1">
      <x v="55"/>
    </i>
    <i r="1">
      <x v="57"/>
    </i>
    <i r="1">
      <x v="58"/>
    </i>
    <i r="1">
      <x v="60"/>
    </i>
    <i r="1">
      <x v="62"/>
    </i>
    <i r="1">
      <x v="65"/>
    </i>
    <i r="1">
      <x v="66"/>
    </i>
    <i r="1">
      <x v="68"/>
    </i>
    <i r="1">
      <x v="74"/>
    </i>
    <i r="1">
      <x v="76"/>
    </i>
    <i r="1">
      <x v="78"/>
    </i>
    <i r="1">
      <x v="81"/>
    </i>
    <i r="1">
      <x v="86"/>
    </i>
    <i r="1">
      <x v="88"/>
    </i>
    <i r="1">
      <x v="90"/>
    </i>
    <i r="1">
      <x v="92"/>
    </i>
    <i r="1">
      <x v="95"/>
    </i>
    <i r="1">
      <x v="97"/>
    </i>
    <i r="1">
      <x v="102"/>
    </i>
    <i r="1">
      <x v="103"/>
    </i>
    <i r="1">
      <x v="104"/>
    </i>
    <i r="1">
      <x v="105"/>
    </i>
    <i r="1">
      <x v="106"/>
    </i>
    <i r="1">
      <x v="107"/>
    </i>
    <i r="1">
      <x v="110"/>
    </i>
    <i r="1">
      <x v="114"/>
    </i>
    <i r="1">
      <x v="116"/>
    </i>
    <i r="1">
      <x v="117"/>
    </i>
    <i r="1">
      <x v="118"/>
    </i>
    <i r="1">
      <x v="120"/>
    </i>
    <i r="1">
      <x v="125"/>
    </i>
    <i r="1">
      <x v="127"/>
    </i>
    <i r="1">
      <x v="130"/>
    </i>
    <i r="1">
      <x v="131"/>
    </i>
    <i r="1">
      <x v="133"/>
    </i>
    <i r="1">
      <x v="134"/>
    </i>
    <i r="1">
      <x v="135"/>
    </i>
    <i r="1">
      <x v="136"/>
    </i>
    <i r="1">
      <x v="137"/>
    </i>
    <i r="1">
      <x v="138"/>
    </i>
    <i r="1">
      <x v="144"/>
    </i>
    <i r="1">
      <x v="148"/>
    </i>
    <i r="1">
      <x v="149"/>
    </i>
    <i r="1">
      <x v="151"/>
    </i>
    <i r="1">
      <x v="152"/>
    </i>
    <i r="1">
      <x v="156"/>
    </i>
    <i r="1">
      <x v="158"/>
    </i>
    <i r="1">
      <x v="159"/>
    </i>
    <i r="1">
      <x v="161"/>
    </i>
    <i r="1">
      <x v="162"/>
    </i>
    <i r="1">
      <x v="163"/>
    </i>
    <i r="1">
      <x v="164"/>
    </i>
    <i r="1">
      <x v="165"/>
    </i>
    <i r="1">
      <x v="168"/>
    </i>
    <i r="1">
      <x v="169"/>
    </i>
    <i r="1">
      <x v="171"/>
    </i>
    <i r="1">
      <x v="172"/>
    </i>
    <i r="1">
      <x v="173"/>
    </i>
    <i r="1">
      <x v="177"/>
    </i>
    <i r="1">
      <x v="178"/>
    </i>
    <i r="1">
      <x v="179"/>
    </i>
    <i r="1">
      <x v="180"/>
    </i>
    <i r="1">
      <x v="181"/>
    </i>
    <i r="1">
      <x v="182"/>
    </i>
    <i r="1">
      <x v="187"/>
    </i>
    <i r="1">
      <x v="189"/>
    </i>
    <i r="1">
      <x v="190"/>
    </i>
    <i r="1">
      <x v="192"/>
    </i>
    <i r="1">
      <x v="195"/>
    </i>
    <i r="1">
      <x v="196"/>
    </i>
    <i r="1">
      <x v="200"/>
    </i>
    <i r="1">
      <x v="203"/>
    </i>
    <i r="1">
      <x v="205"/>
    </i>
    <i r="1">
      <x v="207"/>
    </i>
    <i r="1">
      <x v="211"/>
    </i>
    <i r="1">
      <x v="212"/>
    </i>
    <i r="1">
      <x v="218"/>
    </i>
    <i r="1">
      <x v="230"/>
    </i>
    <i r="1">
      <x v="238"/>
    </i>
    <i r="1">
      <x v="243"/>
    </i>
    <i>
      <x v="2"/>
    </i>
    <i r="1">
      <x v="3"/>
    </i>
    <i r="1">
      <x v="4"/>
    </i>
    <i r="1">
      <x v="6"/>
    </i>
    <i r="1">
      <x v="11"/>
    </i>
    <i r="1">
      <x v="12"/>
    </i>
    <i r="1">
      <x v="13"/>
    </i>
    <i r="1">
      <x v="14"/>
    </i>
    <i r="1">
      <x v="16"/>
    </i>
    <i r="1">
      <x v="17"/>
    </i>
    <i r="1">
      <x v="20"/>
    </i>
    <i r="1">
      <x v="23"/>
    </i>
    <i r="1">
      <x v="24"/>
    </i>
    <i r="1">
      <x v="25"/>
    </i>
    <i r="1">
      <x v="28"/>
    </i>
    <i r="1">
      <x v="30"/>
    </i>
    <i r="1">
      <x v="35"/>
    </i>
    <i r="1">
      <x v="36"/>
    </i>
    <i r="1">
      <x v="37"/>
    </i>
    <i r="1">
      <x v="38"/>
    </i>
    <i r="1">
      <x v="40"/>
    </i>
    <i r="1">
      <x v="41"/>
    </i>
    <i r="1">
      <x v="42"/>
    </i>
    <i r="1">
      <x v="45"/>
    </i>
    <i r="1">
      <x v="46"/>
    </i>
    <i r="1">
      <x v="47"/>
    </i>
    <i r="1">
      <x v="48"/>
    </i>
    <i r="1">
      <x v="51"/>
    </i>
    <i r="1">
      <x v="52"/>
    </i>
    <i r="1">
      <x v="54"/>
    </i>
    <i r="1">
      <x v="55"/>
    </i>
    <i r="1">
      <x v="57"/>
    </i>
    <i r="1">
      <x v="58"/>
    </i>
    <i r="1">
      <x v="60"/>
    </i>
    <i r="1">
      <x v="62"/>
    </i>
    <i r="1">
      <x v="65"/>
    </i>
    <i r="1">
      <x v="66"/>
    </i>
    <i r="1">
      <x v="68"/>
    </i>
    <i r="1">
      <x v="74"/>
    </i>
    <i r="1">
      <x v="76"/>
    </i>
    <i r="1">
      <x v="78"/>
    </i>
    <i r="1">
      <x v="81"/>
    </i>
    <i r="1">
      <x v="86"/>
    </i>
    <i r="1">
      <x v="88"/>
    </i>
    <i r="1">
      <x v="90"/>
    </i>
    <i r="1">
      <x v="92"/>
    </i>
    <i r="1">
      <x v="95"/>
    </i>
    <i r="1">
      <x v="97"/>
    </i>
    <i r="1">
      <x v="101"/>
    </i>
    <i r="1">
      <x v="102"/>
    </i>
    <i r="1">
      <x v="103"/>
    </i>
    <i r="1">
      <x v="104"/>
    </i>
    <i r="1">
      <x v="105"/>
    </i>
    <i r="1">
      <x v="106"/>
    </i>
    <i r="1">
      <x v="107"/>
    </i>
    <i r="1">
      <x v="109"/>
    </i>
    <i r="1">
      <x v="110"/>
    </i>
    <i r="1">
      <x v="114"/>
    </i>
    <i r="1">
      <x v="116"/>
    </i>
    <i r="1">
      <x v="117"/>
    </i>
    <i r="1">
      <x v="118"/>
    </i>
    <i r="1">
      <x v="120"/>
    </i>
    <i r="1">
      <x v="125"/>
    </i>
    <i r="1">
      <x v="127"/>
    </i>
    <i r="1">
      <x v="130"/>
    </i>
    <i r="1">
      <x v="131"/>
    </i>
    <i r="1">
      <x v="133"/>
    </i>
    <i r="1">
      <x v="134"/>
    </i>
    <i r="1">
      <x v="135"/>
    </i>
    <i r="1">
      <x v="136"/>
    </i>
    <i r="1">
      <x v="137"/>
    </i>
    <i r="1">
      <x v="138"/>
    </i>
    <i r="1">
      <x v="144"/>
    </i>
    <i r="1">
      <x v="148"/>
    </i>
    <i r="1">
      <x v="149"/>
    </i>
    <i r="1">
      <x v="152"/>
    </i>
    <i r="1">
      <x v="156"/>
    </i>
    <i r="1">
      <x v="158"/>
    </i>
    <i r="1">
      <x v="159"/>
    </i>
    <i r="1">
      <x v="161"/>
    </i>
    <i r="1">
      <x v="162"/>
    </i>
    <i r="1">
      <x v="163"/>
    </i>
    <i r="1">
      <x v="164"/>
    </i>
    <i r="1">
      <x v="165"/>
    </i>
    <i r="1">
      <x v="168"/>
    </i>
    <i r="1">
      <x v="169"/>
    </i>
    <i r="1">
      <x v="171"/>
    </i>
    <i r="1">
      <x v="172"/>
    </i>
    <i r="1">
      <x v="173"/>
    </i>
    <i r="1">
      <x v="177"/>
    </i>
    <i r="1">
      <x v="178"/>
    </i>
    <i r="1">
      <x v="179"/>
    </i>
    <i r="1">
      <x v="180"/>
    </i>
    <i r="1">
      <x v="181"/>
    </i>
    <i r="1">
      <x v="182"/>
    </i>
    <i r="1">
      <x v="187"/>
    </i>
    <i r="1">
      <x v="188"/>
    </i>
    <i r="1">
      <x v="189"/>
    </i>
    <i r="1">
      <x v="190"/>
    </i>
    <i r="1">
      <x v="192"/>
    </i>
    <i r="1">
      <x v="195"/>
    </i>
    <i r="1">
      <x v="196"/>
    </i>
    <i r="1">
      <x v="200"/>
    </i>
    <i r="1">
      <x v="203"/>
    </i>
    <i r="1">
      <x v="205"/>
    </i>
    <i r="1">
      <x v="207"/>
    </i>
    <i r="1">
      <x v="211"/>
    </i>
    <i r="1">
      <x v="230"/>
    </i>
    <i r="1">
      <x v="238"/>
    </i>
    <i r="1">
      <x v="243"/>
    </i>
    <i>
      <x v="3"/>
    </i>
    <i r="1">
      <x v="3"/>
    </i>
    <i r="1">
      <x v="4"/>
    </i>
    <i r="1">
      <x v="6"/>
    </i>
    <i r="1">
      <x v="11"/>
    </i>
    <i r="1">
      <x v="12"/>
    </i>
    <i r="1">
      <x v="13"/>
    </i>
    <i r="1">
      <x v="14"/>
    </i>
    <i r="1">
      <x v="16"/>
    </i>
    <i r="1">
      <x v="17"/>
    </i>
    <i r="1">
      <x v="20"/>
    </i>
    <i r="1">
      <x v="23"/>
    </i>
    <i r="1">
      <x v="24"/>
    </i>
    <i r="1">
      <x v="25"/>
    </i>
    <i r="1">
      <x v="26"/>
    </i>
    <i r="1">
      <x v="28"/>
    </i>
    <i r="1">
      <x v="30"/>
    </i>
    <i r="1">
      <x v="35"/>
    </i>
    <i r="1">
      <x v="36"/>
    </i>
    <i r="1">
      <x v="37"/>
    </i>
    <i r="1">
      <x v="38"/>
    </i>
    <i r="1">
      <x v="40"/>
    </i>
    <i r="1">
      <x v="41"/>
    </i>
    <i r="1">
      <x v="42"/>
    </i>
    <i r="1">
      <x v="45"/>
    </i>
    <i r="1">
      <x v="46"/>
    </i>
    <i r="1">
      <x v="47"/>
    </i>
    <i r="1">
      <x v="48"/>
    </i>
    <i r="1">
      <x v="51"/>
    </i>
    <i r="1">
      <x v="52"/>
    </i>
    <i r="1">
      <x v="54"/>
    </i>
    <i r="1">
      <x v="55"/>
    </i>
    <i r="1">
      <x v="57"/>
    </i>
    <i r="1">
      <x v="58"/>
    </i>
    <i r="1">
      <x v="60"/>
    </i>
    <i r="1">
      <x v="62"/>
    </i>
    <i r="1">
      <x v="65"/>
    </i>
    <i r="1">
      <x v="66"/>
    </i>
    <i r="1">
      <x v="68"/>
    </i>
    <i r="1">
      <x v="73"/>
    </i>
    <i r="1">
      <x v="74"/>
    </i>
    <i r="1">
      <x v="76"/>
    </i>
    <i r="1">
      <x v="78"/>
    </i>
    <i r="1">
      <x v="81"/>
    </i>
    <i r="1">
      <x v="86"/>
    </i>
    <i r="1">
      <x v="88"/>
    </i>
    <i r="1">
      <x v="90"/>
    </i>
    <i r="1">
      <x v="92"/>
    </i>
    <i r="1">
      <x v="95"/>
    </i>
    <i r="1">
      <x v="97"/>
    </i>
    <i r="1">
      <x v="102"/>
    </i>
    <i r="1">
      <x v="103"/>
    </i>
    <i r="1">
      <x v="104"/>
    </i>
    <i r="1">
      <x v="105"/>
    </i>
    <i r="1">
      <x v="106"/>
    </i>
    <i r="1">
      <x v="107"/>
    </i>
    <i r="1">
      <x v="109"/>
    </i>
    <i r="1">
      <x v="114"/>
    </i>
    <i r="1">
      <x v="116"/>
    </i>
    <i r="1">
      <x v="117"/>
    </i>
    <i r="1">
      <x v="118"/>
    </i>
    <i r="1">
      <x v="120"/>
    </i>
    <i r="1">
      <x v="125"/>
    </i>
    <i r="1">
      <x v="126"/>
    </i>
    <i r="1">
      <x v="127"/>
    </i>
    <i r="1">
      <x v="130"/>
    </i>
    <i r="1">
      <x v="131"/>
    </i>
    <i r="1">
      <x v="133"/>
    </i>
    <i r="1">
      <x v="134"/>
    </i>
    <i r="1">
      <x v="135"/>
    </i>
    <i r="1">
      <x v="136"/>
    </i>
    <i r="1">
      <x v="137"/>
    </i>
    <i r="1">
      <x v="138"/>
    </i>
    <i r="1">
      <x v="144"/>
    </i>
    <i r="1">
      <x v="148"/>
    </i>
    <i r="1">
      <x v="152"/>
    </i>
    <i r="1">
      <x v="155"/>
    </i>
    <i r="1">
      <x v="156"/>
    </i>
    <i r="1">
      <x v="158"/>
    </i>
    <i r="1">
      <x v="159"/>
    </i>
    <i r="1">
      <x v="161"/>
    </i>
    <i r="1">
      <x v="162"/>
    </i>
    <i r="1">
      <x v="163"/>
    </i>
    <i r="1">
      <x v="164"/>
    </i>
    <i r="1">
      <x v="165"/>
    </i>
    <i r="1">
      <x v="168"/>
    </i>
    <i r="1">
      <x v="171"/>
    </i>
    <i r="1">
      <x v="172"/>
    </i>
    <i r="1">
      <x v="173"/>
    </i>
    <i r="1">
      <x v="177"/>
    </i>
    <i r="1">
      <x v="178"/>
    </i>
    <i r="1">
      <x v="179"/>
    </i>
    <i r="1">
      <x v="180"/>
    </i>
    <i r="1">
      <x v="181"/>
    </i>
    <i r="1">
      <x v="182"/>
    </i>
    <i r="1">
      <x v="187"/>
    </i>
    <i r="1">
      <x v="188"/>
    </i>
    <i r="1">
      <x v="189"/>
    </i>
    <i r="1">
      <x v="190"/>
    </i>
    <i r="1">
      <x v="192"/>
    </i>
    <i r="1">
      <x v="195"/>
    </i>
    <i r="1">
      <x v="196"/>
    </i>
    <i r="1">
      <x v="200"/>
    </i>
    <i r="1">
      <x v="205"/>
    </i>
    <i r="1">
      <x v="207"/>
    </i>
    <i r="1">
      <x v="230"/>
    </i>
    <i r="1">
      <x v="238"/>
    </i>
    <i r="1">
      <x v="243"/>
    </i>
    <i>
      <x v="4"/>
    </i>
    <i r="1">
      <x v="3"/>
    </i>
    <i r="1">
      <x v="4"/>
    </i>
    <i r="1">
      <x v="6"/>
    </i>
    <i r="1">
      <x v="11"/>
    </i>
    <i r="1">
      <x v="12"/>
    </i>
    <i r="1">
      <x v="13"/>
    </i>
    <i r="1">
      <x v="14"/>
    </i>
    <i r="1">
      <x v="16"/>
    </i>
    <i r="1">
      <x v="17"/>
    </i>
    <i r="1">
      <x v="20"/>
    </i>
    <i r="1">
      <x v="23"/>
    </i>
    <i r="1">
      <x v="24"/>
    </i>
    <i r="1">
      <x v="25"/>
    </i>
    <i r="1">
      <x v="26"/>
    </i>
    <i r="1">
      <x v="28"/>
    </i>
    <i r="1">
      <x v="30"/>
    </i>
    <i r="1">
      <x v="35"/>
    </i>
    <i r="1">
      <x v="36"/>
    </i>
    <i r="1">
      <x v="37"/>
    </i>
    <i r="1">
      <x v="38"/>
    </i>
    <i r="1">
      <x v="40"/>
    </i>
    <i r="1">
      <x v="41"/>
    </i>
    <i r="1">
      <x v="42"/>
    </i>
    <i r="1">
      <x v="45"/>
    </i>
    <i r="1">
      <x v="47"/>
    </i>
    <i r="1">
      <x v="48"/>
    </i>
    <i r="1">
      <x v="51"/>
    </i>
    <i r="1">
      <x v="52"/>
    </i>
    <i r="1">
      <x v="54"/>
    </i>
    <i r="1">
      <x v="55"/>
    </i>
    <i r="1">
      <x v="57"/>
    </i>
    <i r="1">
      <x v="58"/>
    </i>
    <i r="1">
      <x v="60"/>
    </i>
    <i r="1">
      <x v="62"/>
    </i>
    <i r="1">
      <x v="65"/>
    </i>
    <i r="1">
      <x v="66"/>
    </i>
    <i r="1">
      <x v="68"/>
    </i>
    <i r="1">
      <x v="69"/>
    </i>
    <i r="1">
      <x v="73"/>
    </i>
    <i r="1">
      <x v="74"/>
    </i>
    <i r="1">
      <x v="75"/>
    </i>
    <i r="1">
      <x v="76"/>
    </i>
    <i r="1">
      <x v="78"/>
    </i>
    <i r="1">
      <x v="81"/>
    </i>
    <i r="1">
      <x v="86"/>
    </i>
    <i r="1">
      <x v="88"/>
    </i>
    <i r="1">
      <x v="90"/>
    </i>
    <i r="1">
      <x v="92"/>
    </i>
    <i r="1">
      <x v="95"/>
    </i>
    <i r="1">
      <x v="97"/>
    </i>
    <i r="1">
      <x v="102"/>
    </i>
    <i r="1">
      <x v="103"/>
    </i>
    <i r="1">
      <x v="104"/>
    </i>
    <i r="1">
      <x v="105"/>
    </i>
    <i r="1">
      <x v="106"/>
    </i>
    <i r="1">
      <x v="107"/>
    </i>
    <i r="1">
      <x v="109"/>
    </i>
    <i r="1">
      <x v="114"/>
    </i>
    <i r="1">
      <x v="116"/>
    </i>
    <i r="1">
      <x v="117"/>
    </i>
    <i r="1">
      <x v="118"/>
    </i>
    <i r="1">
      <x v="120"/>
    </i>
    <i r="1">
      <x v="125"/>
    </i>
    <i r="1">
      <x v="127"/>
    </i>
    <i r="1">
      <x v="130"/>
    </i>
    <i r="1">
      <x v="131"/>
    </i>
    <i r="1">
      <x v="133"/>
    </i>
    <i r="1">
      <x v="134"/>
    </i>
    <i r="1">
      <x v="135"/>
    </i>
    <i r="1">
      <x v="136"/>
    </i>
    <i r="1">
      <x v="137"/>
    </i>
    <i r="1">
      <x v="138"/>
    </i>
    <i r="1">
      <x v="144"/>
    </i>
    <i r="1">
      <x v="148"/>
    </i>
    <i r="1">
      <x v="152"/>
    </i>
    <i r="1">
      <x v="155"/>
    </i>
    <i r="1">
      <x v="156"/>
    </i>
    <i r="1">
      <x v="158"/>
    </i>
    <i r="1">
      <x v="159"/>
    </i>
    <i r="1">
      <x v="161"/>
    </i>
    <i r="1">
      <x v="162"/>
    </i>
    <i r="1">
      <x v="163"/>
    </i>
    <i r="1">
      <x v="164"/>
    </i>
    <i r="1">
      <x v="165"/>
    </i>
    <i r="1">
      <x v="168"/>
    </i>
    <i r="1">
      <x v="171"/>
    </i>
    <i r="1">
      <x v="172"/>
    </i>
    <i r="1">
      <x v="173"/>
    </i>
    <i r="1">
      <x v="177"/>
    </i>
    <i r="1">
      <x v="178"/>
    </i>
    <i r="1">
      <x v="179"/>
    </i>
    <i r="1">
      <x v="180"/>
    </i>
    <i r="1">
      <x v="181"/>
    </i>
    <i r="1">
      <x v="182"/>
    </i>
    <i r="1">
      <x v="187"/>
    </i>
    <i r="1">
      <x v="188"/>
    </i>
    <i r="1">
      <x v="189"/>
    </i>
    <i r="1">
      <x v="190"/>
    </i>
    <i r="1">
      <x v="192"/>
    </i>
    <i r="1">
      <x v="195"/>
    </i>
    <i r="1">
      <x v="196"/>
    </i>
    <i r="1">
      <x v="200"/>
    </i>
    <i r="1">
      <x v="203"/>
    </i>
    <i r="1">
      <x v="205"/>
    </i>
    <i r="1">
      <x v="207"/>
    </i>
    <i r="1">
      <x v="230"/>
    </i>
    <i r="1">
      <x v="238"/>
    </i>
    <i r="1">
      <x v="243"/>
    </i>
    <i>
      <x v="5"/>
    </i>
    <i r="1">
      <x v="3"/>
    </i>
    <i r="1">
      <x v="4"/>
    </i>
    <i r="1">
      <x v="6"/>
    </i>
    <i r="1">
      <x v="11"/>
    </i>
    <i r="1">
      <x v="12"/>
    </i>
    <i r="1">
      <x v="13"/>
    </i>
    <i r="1">
      <x v="14"/>
    </i>
    <i r="1">
      <x v="16"/>
    </i>
    <i r="1">
      <x v="17"/>
    </i>
    <i r="1">
      <x v="20"/>
    </i>
    <i r="1">
      <x v="23"/>
    </i>
    <i r="1">
      <x v="24"/>
    </i>
    <i r="1">
      <x v="25"/>
    </i>
    <i r="1">
      <x v="26"/>
    </i>
    <i r="1">
      <x v="28"/>
    </i>
    <i r="1">
      <x v="30"/>
    </i>
    <i r="1">
      <x v="35"/>
    </i>
    <i r="1">
      <x v="36"/>
    </i>
    <i r="1">
      <x v="37"/>
    </i>
    <i r="1">
      <x v="38"/>
    </i>
    <i r="1">
      <x v="40"/>
    </i>
    <i r="1">
      <x v="41"/>
    </i>
    <i r="1">
      <x v="44"/>
    </i>
    <i r="1">
      <x v="45"/>
    </i>
    <i r="1">
      <x v="47"/>
    </i>
    <i r="1">
      <x v="48"/>
    </i>
    <i r="1">
      <x v="51"/>
    </i>
    <i r="1">
      <x v="52"/>
    </i>
    <i r="1">
      <x v="54"/>
    </i>
    <i r="1">
      <x v="55"/>
    </i>
    <i r="1">
      <x v="57"/>
    </i>
    <i r="1">
      <x v="58"/>
    </i>
    <i r="1">
      <x v="62"/>
    </i>
    <i r="1">
      <x v="65"/>
    </i>
    <i r="1">
      <x v="68"/>
    </i>
    <i r="1">
      <x v="69"/>
    </i>
    <i r="1">
      <x v="73"/>
    </i>
    <i r="1">
      <x v="75"/>
    </i>
    <i r="1">
      <x v="76"/>
    </i>
    <i r="1">
      <x v="78"/>
    </i>
    <i r="1">
      <x v="81"/>
    </i>
    <i r="1">
      <x v="86"/>
    </i>
    <i r="1">
      <x v="88"/>
    </i>
    <i r="1">
      <x v="90"/>
    </i>
    <i r="1">
      <x v="92"/>
    </i>
    <i r="1">
      <x v="95"/>
    </i>
    <i r="1">
      <x v="97"/>
    </i>
    <i r="1">
      <x v="102"/>
    </i>
    <i r="1">
      <x v="103"/>
    </i>
    <i r="1">
      <x v="104"/>
    </i>
    <i r="1">
      <x v="105"/>
    </i>
    <i r="1">
      <x v="106"/>
    </i>
    <i r="1">
      <x v="107"/>
    </i>
    <i r="1">
      <x v="114"/>
    </i>
    <i r="1">
      <x v="116"/>
    </i>
    <i r="1">
      <x v="117"/>
    </i>
    <i r="1">
      <x v="118"/>
    </i>
    <i r="1">
      <x v="120"/>
    </i>
    <i r="1">
      <x v="125"/>
    </i>
    <i r="1">
      <x v="127"/>
    </i>
    <i r="1">
      <x v="130"/>
    </i>
    <i r="1">
      <x v="131"/>
    </i>
    <i r="1">
      <x v="134"/>
    </i>
    <i r="1">
      <x v="135"/>
    </i>
    <i r="1">
      <x v="136"/>
    </i>
    <i r="1">
      <x v="137"/>
    </i>
    <i r="1">
      <x v="138"/>
    </i>
    <i r="1">
      <x v="144"/>
    </i>
    <i r="1">
      <x v="148"/>
    </i>
    <i r="1">
      <x v="149"/>
    </i>
    <i r="1">
      <x v="152"/>
    </i>
    <i r="1">
      <x v="155"/>
    </i>
    <i r="1">
      <x v="156"/>
    </i>
    <i r="1">
      <x v="158"/>
    </i>
    <i r="1">
      <x v="159"/>
    </i>
    <i r="1">
      <x v="161"/>
    </i>
    <i r="1">
      <x v="162"/>
    </i>
    <i r="1">
      <x v="163"/>
    </i>
    <i r="1">
      <x v="164"/>
    </i>
    <i r="1">
      <x v="165"/>
    </i>
    <i r="1">
      <x v="168"/>
    </i>
    <i r="1">
      <x v="171"/>
    </i>
    <i r="1">
      <x v="172"/>
    </i>
    <i r="1">
      <x v="173"/>
    </i>
    <i r="1">
      <x v="177"/>
    </i>
    <i r="1">
      <x v="178"/>
    </i>
    <i r="1">
      <x v="179"/>
    </i>
    <i r="1">
      <x v="180"/>
    </i>
    <i r="1">
      <x v="181"/>
    </i>
    <i r="1">
      <x v="182"/>
    </i>
    <i r="1">
      <x v="187"/>
    </i>
    <i r="1">
      <x v="188"/>
    </i>
    <i r="1">
      <x v="189"/>
    </i>
    <i r="1">
      <x v="190"/>
    </i>
    <i r="1">
      <x v="192"/>
    </i>
    <i r="1">
      <x v="195"/>
    </i>
    <i r="1">
      <x v="196"/>
    </i>
    <i r="1">
      <x v="200"/>
    </i>
    <i r="1">
      <x v="203"/>
    </i>
    <i r="1">
      <x v="205"/>
    </i>
    <i r="1">
      <x v="207"/>
    </i>
    <i r="1">
      <x v="210"/>
    </i>
    <i r="1">
      <x v="226"/>
    </i>
    <i r="1">
      <x v="230"/>
    </i>
    <i r="1">
      <x v="238"/>
    </i>
    <i r="1">
      <x v="243"/>
    </i>
    <i r="1">
      <x v="244"/>
    </i>
    <i>
      <x v="6"/>
    </i>
    <i r="1">
      <x v="3"/>
    </i>
    <i r="1">
      <x v="4"/>
    </i>
    <i r="1">
      <x v="6"/>
    </i>
    <i r="1">
      <x v="11"/>
    </i>
    <i r="1">
      <x v="12"/>
    </i>
    <i r="1">
      <x v="13"/>
    </i>
    <i r="1">
      <x v="14"/>
    </i>
    <i r="1">
      <x v="16"/>
    </i>
    <i r="1">
      <x v="17"/>
    </i>
    <i r="1">
      <x v="20"/>
    </i>
    <i r="1">
      <x v="24"/>
    </i>
    <i r="1">
      <x v="25"/>
    </i>
    <i r="1">
      <x v="26"/>
    </i>
    <i r="1">
      <x v="28"/>
    </i>
    <i r="1">
      <x v="30"/>
    </i>
    <i r="1">
      <x v="35"/>
    </i>
    <i r="1">
      <x v="36"/>
    </i>
    <i r="1">
      <x v="37"/>
    </i>
    <i r="1">
      <x v="38"/>
    </i>
    <i r="1">
      <x v="40"/>
    </i>
    <i r="1">
      <x v="41"/>
    </i>
    <i r="1">
      <x v="44"/>
    </i>
    <i r="1">
      <x v="45"/>
    </i>
    <i r="1">
      <x v="47"/>
    </i>
    <i r="1">
      <x v="48"/>
    </i>
    <i r="1">
      <x v="51"/>
    </i>
    <i r="1">
      <x v="52"/>
    </i>
    <i r="1">
      <x v="54"/>
    </i>
    <i r="1">
      <x v="55"/>
    </i>
    <i r="1">
      <x v="57"/>
    </i>
    <i r="1">
      <x v="58"/>
    </i>
    <i r="1">
      <x v="62"/>
    </i>
    <i r="1">
      <x v="65"/>
    </i>
    <i r="1">
      <x v="68"/>
    </i>
    <i r="1">
      <x v="69"/>
    </i>
    <i r="1">
      <x v="74"/>
    </i>
    <i r="1">
      <x v="75"/>
    </i>
    <i r="1">
      <x v="76"/>
    </i>
    <i r="1">
      <x v="78"/>
    </i>
    <i r="1">
      <x v="81"/>
    </i>
    <i r="1">
      <x v="86"/>
    </i>
    <i r="1">
      <x v="88"/>
    </i>
    <i r="1">
      <x v="90"/>
    </i>
    <i r="1">
      <x v="92"/>
    </i>
    <i r="1">
      <x v="95"/>
    </i>
    <i r="1">
      <x v="97"/>
    </i>
    <i r="1">
      <x v="102"/>
    </i>
    <i r="1">
      <x v="103"/>
    </i>
    <i r="1">
      <x v="104"/>
    </i>
    <i r="1">
      <x v="105"/>
    </i>
    <i r="1">
      <x v="106"/>
    </i>
    <i r="1">
      <x v="107"/>
    </i>
    <i r="1">
      <x v="114"/>
    </i>
    <i r="1">
      <x v="116"/>
    </i>
    <i r="1">
      <x v="117"/>
    </i>
    <i r="1">
      <x v="118"/>
    </i>
    <i r="1">
      <x v="120"/>
    </i>
    <i r="1">
      <x v="125"/>
    </i>
    <i r="1">
      <x v="127"/>
    </i>
    <i r="1">
      <x v="130"/>
    </i>
    <i r="1">
      <x v="131"/>
    </i>
    <i r="1">
      <x v="134"/>
    </i>
    <i r="1">
      <x v="135"/>
    </i>
    <i r="1">
      <x v="136"/>
    </i>
    <i r="1">
      <x v="137"/>
    </i>
    <i r="1">
      <x v="138"/>
    </i>
    <i r="1">
      <x v="144"/>
    </i>
    <i r="1">
      <x v="148"/>
    </i>
    <i r="1">
      <x v="149"/>
    </i>
    <i r="1">
      <x v="152"/>
    </i>
    <i r="1">
      <x v="155"/>
    </i>
    <i r="1">
      <x v="156"/>
    </i>
    <i r="1">
      <x v="158"/>
    </i>
    <i r="1">
      <x v="159"/>
    </i>
    <i r="1">
      <x v="161"/>
    </i>
    <i r="1">
      <x v="162"/>
    </i>
    <i r="1">
      <x v="163"/>
    </i>
    <i r="1">
      <x v="164"/>
    </i>
    <i r="1">
      <x v="165"/>
    </i>
    <i r="1">
      <x v="168"/>
    </i>
    <i r="1">
      <x v="171"/>
    </i>
    <i r="1">
      <x v="172"/>
    </i>
    <i r="1">
      <x v="173"/>
    </i>
    <i r="1">
      <x v="177"/>
    </i>
    <i r="1">
      <x v="179"/>
    </i>
    <i r="1">
      <x v="180"/>
    </i>
    <i r="1">
      <x v="181"/>
    </i>
    <i r="1">
      <x v="187"/>
    </i>
    <i r="1">
      <x v="188"/>
    </i>
    <i r="1">
      <x v="189"/>
    </i>
    <i r="1">
      <x v="190"/>
    </i>
    <i r="1">
      <x v="192"/>
    </i>
    <i r="1">
      <x v="195"/>
    </i>
    <i r="1">
      <x v="196"/>
    </i>
    <i r="1">
      <x v="200"/>
    </i>
    <i r="1">
      <x v="203"/>
    </i>
    <i r="1">
      <x v="205"/>
    </i>
    <i r="1">
      <x v="207"/>
    </i>
    <i r="1">
      <x v="210"/>
    </i>
    <i r="1">
      <x v="221"/>
    </i>
    <i r="1">
      <x v="226"/>
    </i>
    <i r="1">
      <x v="230"/>
    </i>
    <i r="1">
      <x v="238"/>
    </i>
    <i r="1">
      <x v="243"/>
    </i>
    <i r="1">
      <x v="244"/>
    </i>
    <i>
      <x v="7"/>
    </i>
    <i r="1">
      <x v="3"/>
    </i>
    <i r="1">
      <x v="4"/>
    </i>
    <i r="1">
      <x v="6"/>
    </i>
    <i r="1">
      <x v="11"/>
    </i>
    <i r="1">
      <x v="12"/>
    </i>
    <i r="1">
      <x v="13"/>
    </i>
    <i r="1">
      <x v="14"/>
    </i>
    <i r="1">
      <x v="16"/>
    </i>
    <i r="1">
      <x v="17"/>
    </i>
    <i r="1">
      <x v="19"/>
    </i>
    <i r="1">
      <x v="20"/>
    </i>
    <i r="1">
      <x v="22"/>
    </i>
    <i r="1">
      <x v="23"/>
    </i>
    <i r="1">
      <x v="24"/>
    </i>
    <i r="1">
      <x v="25"/>
    </i>
    <i r="1">
      <x v="26"/>
    </i>
    <i r="1">
      <x v="28"/>
    </i>
    <i r="1">
      <x v="30"/>
    </i>
    <i r="1">
      <x v="35"/>
    </i>
    <i r="1">
      <x v="36"/>
    </i>
    <i r="1">
      <x v="37"/>
    </i>
    <i r="1">
      <x v="38"/>
    </i>
    <i r="1">
      <x v="40"/>
    </i>
    <i r="1">
      <x v="41"/>
    </i>
    <i r="1">
      <x v="44"/>
    </i>
    <i r="1">
      <x v="45"/>
    </i>
    <i r="1">
      <x v="47"/>
    </i>
    <i r="1">
      <x v="48"/>
    </i>
    <i r="1">
      <x v="51"/>
    </i>
    <i r="1">
      <x v="52"/>
    </i>
    <i r="1">
      <x v="54"/>
    </i>
    <i r="1">
      <x v="55"/>
    </i>
    <i r="1">
      <x v="57"/>
    </i>
    <i r="1">
      <x v="58"/>
    </i>
    <i r="1">
      <x v="62"/>
    </i>
    <i r="1">
      <x v="65"/>
    </i>
    <i r="1">
      <x v="68"/>
    </i>
    <i r="1">
      <x v="69"/>
    </i>
    <i r="1">
      <x v="74"/>
    </i>
    <i r="1">
      <x v="75"/>
    </i>
    <i r="1">
      <x v="76"/>
    </i>
    <i r="1">
      <x v="78"/>
    </i>
    <i r="1">
      <x v="81"/>
    </i>
    <i r="1">
      <x v="86"/>
    </i>
    <i r="1">
      <x v="88"/>
    </i>
    <i r="1">
      <x v="90"/>
    </i>
    <i r="1">
      <x v="92"/>
    </i>
    <i r="1">
      <x v="95"/>
    </i>
    <i r="1">
      <x v="97"/>
    </i>
    <i r="1">
      <x v="102"/>
    </i>
    <i r="1">
      <x v="103"/>
    </i>
    <i r="1">
      <x v="104"/>
    </i>
    <i r="1">
      <x v="105"/>
    </i>
    <i r="1">
      <x v="106"/>
    </i>
    <i r="1">
      <x v="107"/>
    </i>
    <i r="1">
      <x v="114"/>
    </i>
    <i r="1">
      <x v="116"/>
    </i>
    <i r="1">
      <x v="117"/>
    </i>
    <i r="1">
      <x v="118"/>
    </i>
    <i r="1">
      <x v="120"/>
    </i>
    <i r="1">
      <x v="125"/>
    </i>
    <i r="1">
      <x v="127"/>
    </i>
    <i r="1">
      <x v="130"/>
    </i>
    <i r="1">
      <x v="131"/>
    </i>
    <i r="1">
      <x v="134"/>
    </i>
    <i r="1">
      <x v="135"/>
    </i>
    <i r="1">
      <x v="136"/>
    </i>
    <i r="1">
      <x v="137"/>
    </i>
    <i r="1">
      <x v="138"/>
    </i>
    <i r="1">
      <x v="144"/>
    </i>
    <i r="1">
      <x v="148"/>
    </i>
    <i r="1">
      <x v="149"/>
    </i>
    <i r="1">
      <x v="152"/>
    </i>
    <i r="1">
      <x v="155"/>
    </i>
    <i r="1">
      <x v="156"/>
    </i>
    <i r="1">
      <x v="158"/>
    </i>
    <i r="1">
      <x v="161"/>
    </i>
    <i r="1">
      <x v="162"/>
    </i>
    <i r="1">
      <x v="163"/>
    </i>
    <i r="1">
      <x v="164"/>
    </i>
    <i r="1">
      <x v="165"/>
    </i>
    <i r="1">
      <x v="168"/>
    </i>
    <i r="1">
      <x v="171"/>
    </i>
    <i r="1">
      <x v="172"/>
    </i>
    <i r="1">
      <x v="173"/>
    </i>
    <i r="1">
      <x v="177"/>
    </i>
    <i r="1">
      <x v="179"/>
    </i>
    <i r="1">
      <x v="180"/>
    </i>
    <i r="1">
      <x v="181"/>
    </i>
    <i r="1">
      <x v="187"/>
    </i>
    <i r="1">
      <x v="188"/>
    </i>
    <i r="1">
      <x v="189"/>
    </i>
    <i r="1">
      <x v="190"/>
    </i>
    <i r="1">
      <x v="192"/>
    </i>
    <i r="1">
      <x v="194"/>
    </i>
    <i r="1">
      <x v="196"/>
    </i>
    <i r="1">
      <x v="200"/>
    </i>
    <i r="1">
      <x v="203"/>
    </i>
    <i r="1">
      <x v="204"/>
    </i>
    <i r="1">
      <x v="205"/>
    </i>
    <i r="1">
      <x v="207"/>
    </i>
    <i r="1">
      <x v="210"/>
    </i>
    <i r="1">
      <x v="220"/>
    </i>
    <i r="1">
      <x v="221"/>
    </i>
    <i r="1">
      <x v="226"/>
    </i>
    <i r="1">
      <x v="230"/>
    </i>
    <i r="1">
      <x v="238"/>
    </i>
    <i r="1">
      <x v="243"/>
    </i>
    <i r="1">
      <x v="244"/>
    </i>
    <i>
      <x v="8"/>
    </i>
    <i r="1">
      <x v="3"/>
    </i>
    <i r="1">
      <x v="4"/>
    </i>
    <i r="1">
      <x v="6"/>
    </i>
    <i r="1">
      <x v="11"/>
    </i>
    <i r="1">
      <x v="12"/>
    </i>
    <i r="1">
      <x v="13"/>
    </i>
    <i r="1">
      <x v="14"/>
    </i>
    <i r="1">
      <x v="16"/>
    </i>
    <i r="1">
      <x v="17"/>
    </i>
    <i r="1">
      <x v="19"/>
    </i>
    <i r="1">
      <x v="20"/>
    </i>
    <i r="1">
      <x v="22"/>
    </i>
    <i r="1">
      <x v="24"/>
    </i>
    <i r="1">
      <x v="26"/>
    </i>
    <i r="1">
      <x v="28"/>
    </i>
    <i r="1">
      <x v="30"/>
    </i>
    <i r="1">
      <x v="35"/>
    </i>
    <i r="1">
      <x v="36"/>
    </i>
    <i r="1">
      <x v="37"/>
    </i>
    <i r="1">
      <x v="38"/>
    </i>
    <i r="1">
      <x v="40"/>
    </i>
    <i r="1">
      <x v="41"/>
    </i>
    <i r="1">
      <x v="45"/>
    </i>
    <i r="1">
      <x v="47"/>
    </i>
    <i r="1">
      <x v="48"/>
    </i>
    <i r="1">
      <x v="51"/>
    </i>
    <i r="1">
      <x v="52"/>
    </i>
    <i r="1">
      <x v="54"/>
    </i>
    <i r="1">
      <x v="55"/>
    </i>
    <i r="1">
      <x v="57"/>
    </i>
    <i r="1">
      <x v="58"/>
    </i>
    <i r="1">
      <x v="62"/>
    </i>
    <i r="1">
      <x v="65"/>
    </i>
    <i r="1">
      <x v="68"/>
    </i>
    <i r="1">
      <x v="69"/>
    </i>
    <i r="1">
      <x v="74"/>
    </i>
    <i r="1">
      <x v="75"/>
    </i>
    <i r="1">
      <x v="76"/>
    </i>
    <i r="1">
      <x v="78"/>
    </i>
    <i r="1">
      <x v="81"/>
    </i>
    <i r="1">
      <x v="86"/>
    </i>
    <i r="1">
      <x v="88"/>
    </i>
    <i r="1">
      <x v="90"/>
    </i>
    <i r="1">
      <x v="92"/>
    </i>
    <i r="1">
      <x v="95"/>
    </i>
    <i r="1">
      <x v="97"/>
    </i>
    <i r="1">
      <x v="102"/>
    </i>
    <i r="1">
      <x v="103"/>
    </i>
    <i r="1">
      <x v="104"/>
    </i>
    <i r="1">
      <x v="105"/>
    </i>
    <i r="1">
      <x v="106"/>
    </i>
    <i r="1">
      <x v="107"/>
    </i>
    <i r="1">
      <x v="114"/>
    </i>
    <i r="1">
      <x v="116"/>
    </i>
    <i r="1">
      <x v="117"/>
    </i>
    <i r="1">
      <x v="118"/>
    </i>
    <i r="1">
      <x v="120"/>
    </i>
    <i r="1">
      <x v="125"/>
    </i>
    <i r="1">
      <x v="130"/>
    </i>
    <i r="1">
      <x v="131"/>
    </i>
    <i r="1">
      <x v="134"/>
    </i>
    <i r="1">
      <x v="135"/>
    </i>
    <i r="1">
      <x v="136"/>
    </i>
    <i r="1">
      <x v="137"/>
    </i>
    <i r="1">
      <x v="138"/>
    </i>
    <i r="1">
      <x v="144"/>
    </i>
    <i r="1">
      <x v="148"/>
    </i>
    <i r="1">
      <x v="152"/>
    </i>
    <i r="1">
      <x v="155"/>
    </i>
    <i r="1">
      <x v="156"/>
    </i>
    <i r="1">
      <x v="158"/>
    </i>
    <i r="1">
      <x v="159"/>
    </i>
    <i r="1">
      <x v="161"/>
    </i>
    <i r="1">
      <x v="162"/>
    </i>
    <i r="1">
      <x v="163"/>
    </i>
    <i r="1">
      <x v="164"/>
    </i>
    <i r="1">
      <x v="165"/>
    </i>
    <i r="1">
      <x v="168"/>
    </i>
    <i r="1">
      <x v="171"/>
    </i>
    <i r="1">
      <x v="172"/>
    </i>
    <i r="1">
      <x v="177"/>
    </i>
    <i r="1">
      <x v="179"/>
    </i>
    <i r="1">
      <x v="180"/>
    </i>
    <i r="1">
      <x v="181"/>
    </i>
    <i r="1">
      <x v="187"/>
    </i>
    <i r="1">
      <x v="188"/>
    </i>
    <i r="1">
      <x v="189"/>
    </i>
    <i r="1">
      <x v="190"/>
    </i>
    <i r="1">
      <x v="192"/>
    </i>
    <i r="1">
      <x v="196"/>
    </i>
    <i r="1">
      <x v="200"/>
    </i>
    <i r="1">
      <x v="203"/>
    </i>
    <i r="1">
      <x v="204"/>
    </i>
    <i r="1">
      <x v="205"/>
    </i>
    <i r="1">
      <x v="207"/>
    </i>
    <i r="1">
      <x v="220"/>
    </i>
    <i r="1">
      <x v="221"/>
    </i>
    <i r="1">
      <x v="230"/>
    </i>
    <i r="1">
      <x v="231"/>
    </i>
    <i r="1">
      <x v="235"/>
    </i>
    <i r="1">
      <x v="238"/>
    </i>
    <i r="1">
      <x v="240"/>
    </i>
    <i r="1">
      <x v="243"/>
    </i>
    <i r="1">
      <x v="244"/>
    </i>
    <i r="1">
      <x v="247"/>
    </i>
    <i r="1">
      <x v="248"/>
    </i>
    <i r="1">
      <x v="250"/>
    </i>
    <i>
      <x v="9"/>
    </i>
    <i r="1">
      <x v="3"/>
    </i>
    <i r="1">
      <x v="4"/>
    </i>
    <i r="1">
      <x v="6"/>
    </i>
    <i r="1">
      <x v="11"/>
    </i>
    <i r="1">
      <x v="12"/>
    </i>
    <i r="1">
      <x v="13"/>
    </i>
    <i r="1">
      <x v="14"/>
    </i>
    <i r="1">
      <x v="16"/>
    </i>
    <i r="1">
      <x v="17"/>
    </i>
    <i r="1">
      <x v="20"/>
    </i>
    <i r="1">
      <x v="24"/>
    </i>
    <i r="1">
      <x v="26"/>
    </i>
    <i r="1">
      <x v="30"/>
    </i>
    <i r="1">
      <x v="35"/>
    </i>
    <i r="1">
      <x v="36"/>
    </i>
    <i r="1">
      <x v="37"/>
    </i>
    <i r="1">
      <x v="38"/>
    </i>
    <i r="1">
      <x v="40"/>
    </i>
    <i r="1">
      <x v="41"/>
    </i>
    <i r="1">
      <x v="45"/>
    </i>
    <i r="1">
      <x v="46"/>
    </i>
    <i r="1">
      <x v="47"/>
    </i>
    <i r="1">
      <x v="48"/>
    </i>
    <i r="1">
      <x v="51"/>
    </i>
    <i r="1">
      <x v="52"/>
    </i>
    <i r="1">
      <x v="54"/>
    </i>
    <i r="1">
      <x v="55"/>
    </i>
    <i r="1">
      <x v="57"/>
    </i>
    <i r="1">
      <x v="58"/>
    </i>
    <i r="1">
      <x v="60"/>
    </i>
    <i r="1">
      <x v="62"/>
    </i>
    <i r="1">
      <x v="65"/>
    </i>
    <i r="1">
      <x v="66"/>
    </i>
    <i r="1">
      <x v="68"/>
    </i>
    <i r="1">
      <x v="73"/>
    </i>
    <i r="1">
      <x v="74"/>
    </i>
    <i r="1">
      <x v="76"/>
    </i>
    <i r="1">
      <x v="78"/>
    </i>
    <i r="1">
      <x v="81"/>
    </i>
    <i r="1">
      <x v="86"/>
    </i>
    <i r="1">
      <x v="88"/>
    </i>
    <i r="1">
      <x v="90"/>
    </i>
    <i r="1">
      <x v="92"/>
    </i>
    <i r="1">
      <x v="95"/>
    </i>
    <i r="1">
      <x v="97"/>
    </i>
    <i r="1">
      <x v="102"/>
    </i>
    <i r="1">
      <x v="103"/>
    </i>
    <i r="1">
      <x v="104"/>
    </i>
    <i r="1">
      <x v="105"/>
    </i>
    <i r="1">
      <x v="107"/>
    </i>
    <i r="1">
      <x v="110"/>
    </i>
    <i r="1">
      <x v="114"/>
    </i>
    <i r="1">
      <x v="116"/>
    </i>
    <i r="1">
      <x v="117"/>
    </i>
    <i r="1">
      <x v="118"/>
    </i>
    <i r="1">
      <x v="120"/>
    </i>
    <i r="1">
      <x v="125"/>
    </i>
    <i r="1">
      <x v="127"/>
    </i>
    <i r="1">
      <x v="130"/>
    </i>
    <i r="1">
      <x v="131"/>
    </i>
    <i r="1">
      <x v="134"/>
    </i>
    <i r="1">
      <x v="135"/>
    </i>
    <i r="1">
      <x v="136"/>
    </i>
    <i r="1">
      <x v="137"/>
    </i>
    <i r="1">
      <x v="138"/>
    </i>
    <i r="1">
      <x v="144"/>
    </i>
    <i r="1">
      <x v="148"/>
    </i>
    <i r="1">
      <x v="149"/>
    </i>
    <i r="1">
      <x v="152"/>
    </i>
    <i r="1">
      <x v="156"/>
    </i>
    <i r="1">
      <x v="158"/>
    </i>
    <i r="1">
      <x v="161"/>
    </i>
    <i r="1">
      <x v="162"/>
    </i>
    <i r="1">
      <x v="163"/>
    </i>
    <i r="1">
      <x v="164"/>
    </i>
    <i r="1">
      <x v="165"/>
    </i>
    <i r="1">
      <x v="168"/>
    </i>
    <i r="1">
      <x v="169"/>
    </i>
    <i r="1">
      <x v="171"/>
    </i>
    <i r="1">
      <x v="172"/>
    </i>
    <i r="1">
      <x v="173"/>
    </i>
    <i r="1">
      <x v="177"/>
    </i>
    <i r="1">
      <x v="178"/>
    </i>
    <i r="1">
      <x v="179"/>
    </i>
    <i r="1">
      <x v="181"/>
    </i>
    <i r="1">
      <x v="182"/>
    </i>
    <i r="1">
      <x v="183"/>
    </i>
    <i r="1">
      <x v="187"/>
    </i>
    <i r="1">
      <x v="189"/>
    </i>
    <i r="1">
      <x v="190"/>
    </i>
    <i r="1">
      <x v="192"/>
    </i>
    <i r="1">
      <x v="195"/>
    </i>
    <i r="1">
      <x v="196"/>
    </i>
    <i r="1">
      <x v="200"/>
    </i>
    <i r="1">
      <x v="203"/>
    </i>
    <i r="1">
      <x v="205"/>
    </i>
    <i r="1">
      <x v="211"/>
    </i>
    <i r="1">
      <x v="212"/>
    </i>
    <i r="1">
      <x v="230"/>
    </i>
    <i r="1">
      <x v="238"/>
    </i>
    <i r="1">
      <x v="243"/>
    </i>
    <i>
      <x v="10"/>
    </i>
    <i r="1">
      <x v="3"/>
    </i>
    <i r="1">
      <x v="4"/>
    </i>
    <i r="1">
      <x v="6"/>
    </i>
    <i r="1">
      <x v="11"/>
    </i>
    <i r="1">
      <x v="12"/>
    </i>
    <i r="1">
      <x v="13"/>
    </i>
    <i r="1">
      <x v="14"/>
    </i>
    <i r="1">
      <x v="16"/>
    </i>
    <i r="1">
      <x v="17"/>
    </i>
    <i r="1">
      <x v="20"/>
    </i>
    <i r="1">
      <x v="22"/>
    </i>
    <i r="1">
      <x v="23"/>
    </i>
    <i r="1">
      <x v="24"/>
    </i>
    <i r="1">
      <x v="25"/>
    </i>
    <i r="1">
      <x v="26"/>
    </i>
    <i r="1">
      <x v="28"/>
    </i>
    <i r="1">
      <x v="30"/>
    </i>
    <i r="1">
      <x v="35"/>
    </i>
    <i r="1">
      <x v="36"/>
    </i>
    <i r="1">
      <x v="37"/>
    </i>
    <i r="1">
      <x v="38"/>
    </i>
    <i r="1">
      <x v="40"/>
    </i>
    <i r="1">
      <x v="41"/>
    </i>
    <i r="1">
      <x v="45"/>
    </i>
    <i r="1">
      <x v="47"/>
    </i>
    <i r="1">
      <x v="48"/>
    </i>
    <i r="1">
      <x v="51"/>
    </i>
    <i r="1">
      <x v="52"/>
    </i>
    <i r="1">
      <x v="54"/>
    </i>
    <i r="1">
      <x v="55"/>
    </i>
    <i r="1">
      <x v="57"/>
    </i>
    <i r="1">
      <x v="58"/>
    </i>
    <i r="1">
      <x v="62"/>
    </i>
    <i r="1">
      <x v="65"/>
    </i>
    <i r="1">
      <x v="67"/>
    </i>
    <i r="1">
      <x v="68"/>
    </i>
    <i r="1">
      <x v="69"/>
    </i>
    <i r="1">
      <x v="74"/>
    </i>
    <i r="1">
      <x v="75"/>
    </i>
    <i r="1">
      <x v="76"/>
    </i>
    <i r="1">
      <x v="78"/>
    </i>
    <i r="1">
      <x v="81"/>
    </i>
    <i r="1">
      <x v="83"/>
    </i>
    <i r="1">
      <x v="86"/>
    </i>
    <i r="1">
      <x v="88"/>
    </i>
    <i r="1">
      <x v="90"/>
    </i>
    <i r="1">
      <x v="92"/>
    </i>
    <i r="1">
      <x v="95"/>
    </i>
    <i r="1">
      <x v="97"/>
    </i>
    <i r="1">
      <x v="102"/>
    </i>
    <i r="1">
      <x v="103"/>
    </i>
    <i r="1">
      <x v="104"/>
    </i>
    <i r="1">
      <x v="105"/>
    </i>
    <i r="1">
      <x v="106"/>
    </i>
    <i r="1">
      <x v="107"/>
    </i>
    <i r="1">
      <x v="114"/>
    </i>
    <i r="1">
      <x v="116"/>
    </i>
    <i r="1">
      <x v="117"/>
    </i>
    <i r="1">
      <x v="118"/>
    </i>
    <i r="1">
      <x v="120"/>
    </i>
    <i r="1">
      <x v="121"/>
    </i>
    <i r="1">
      <x v="125"/>
    </i>
    <i r="1">
      <x v="127"/>
    </i>
    <i r="1">
      <x v="130"/>
    </i>
    <i r="1">
      <x v="131"/>
    </i>
    <i r="1">
      <x v="133"/>
    </i>
    <i r="1">
      <x v="134"/>
    </i>
    <i r="1">
      <x v="135"/>
    </i>
    <i r="1">
      <x v="136"/>
    </i>
    <i r="1">
      <x v="137"/>
    </i>
    <i r="1">
      <x v="138"/>
    </i>
    <i r="1">
      <x v="144"/>
    </i>
    <i r="1">
      <x v="147"/>
    </i>
    <i r="1">
      <x v="148"/>
    </i>
    <i r="1">
      <x v="152"/>
    </i>
    <i r="1">
      <x v="155"/>
    </i>
    <i r="1">
      <x v="156"/>
    </i>
    <i r="1">
      <x v="158"/>
    </i>
    <i r="1">
      <x v="159"/>
    </i>
    <i r="1">
      <x v="161"/>
    </i>
    <i r="1">
      <x v="162"/>
    </i>
    <i r="1">
      <x v="163"/>
    </i>
    <i r="1">
      <x v="164"/>
    </i>
    <i r="1">
      <x v="165"/>
    </i>
    <i r="1">
      <x v="168"/>
    </i>
    <i r="1">
      <x v="171"/>
    </i>
    <i r="1">
      <x v="172"/>
    </i>
    <i r="1">
      <x v="177"/>
    </i>
    <i r="1">
      <x v="179"/>
    </i>
    <i r="1">
      <x v="180"/>
    </i>
    <i r="1">
      <x v="181"/>
    </i>
    <i r="1">
      <x v="187"/>
    </i>
    <i r="1">
      <x v="188"/>
    </i>
    <i r="1">
      <x v="189"/>
    </i>
    <i r="1">
      <x v="190"/>
    </i>
    <i r="1">
      <x v="192"/>
    </i>
    <i r="1">
      <x v="196"/>
    </i>
    <i r="1">
      <x v="197"/>
    </i>
    <i r="1">
      <x v="200"/>
    </i>
    <i r="1">
      <x v="203"/>
    </i>
    <i r="1">
      <x v="204"/>
    </i>
    <i r="1">
      <x v="205"/>
    </i>
    <i r="1">
      <x v="206"/>
    </i>
    <i r="1">
      <x v="207"/>
    </i>
    <i r="1">
      <x v="220"/>
    </i>
    <i r="1">
      <x v="221"/>
    </i>
    <i r="1">
      <x v="223"/>
    </i>
    <i r="1">
      <x v="230"/>
    </i>
    <i r="1">
      <x v="231"/>
    </i>
    <i r="1">
      <x v="235"/>
    </i>
    <i r="1">
      <x v="238"/>
    </i>
    <i r="1">
      <x v="243"/>
    </i>
    <i r="1">
      <x v="244"/>
    </i>
    <i r="1">
      <x v="247"/>
    </i>
    <i r="1">
      <x v="248"/>
    </i>
    <i r="1">
      <x v="250"/>
    </i>
    <i>
      <x v="11"/>
    </i>
    <i r="1">
      <x v="3"/>
    </i>
    <i r="1">
      <x v="4"/>
    </i>
    <i r="1">
      <x v="6"/>
    </i>
    <i r="1">
      <x v="11"/>
    </i>
    <i r="1">
      <x v="12"/>
    </i>
    <i r="1">
      <x v="13"/>
    </i>
    <i r="1">
      <x v="14"/>
    </i>
    <i r="1">
      <x v="16"/>
    </i>
    <i r="1">
      <x v="17"/>
    </i>
    <i r="1">
      <x v="20"/>
    </i>
    <i r="1">
      <x v="22"/>
    </i>
    <i r="1">
      <x v="23"/>
    </i>
    <i r="1">
      <x v="24"/>
    </i>
    <i r="1">
      <x v="26"/>
    </i>
    <i r="1">
      <x v="28"/>
    </i>
    <i r="1">
      <x v="30"/>
    </i>
    <i r="1">
      <x v="35"/>
    </i>
    <i r="1">
      <x v="36"/>
    </i>
    <i r="1">
      <x v="38"/>
    </i>
    <i r="1">
      <x v="40"/>
    </i>
    <i r="1">
      <x v="45"/>
    </i>
    <i r="1">
      <x v="47"/>
    </i>
    <i r="1">
      <x v="48"/>
    </i>
    <i r="1">
      <x v="51"/>
    </i>
    <i r="1">
      <x v="52"/>
    </i>
    <i r="1">
      <x v="54"/>
    </i>
    <i r="1">
      <x v="55"/>
    </i>
    <i r="1">
      <x v="57"/>
    </i>
    <i r="1">
      <x v="58"/>
    </i>
    <i r="1">
      <x v="62"/>
    </i>
    <i r="1">
      <x v="65"/>
    </i>
    <i r="1">
      <x v="68"/>
    </i>
    <i r="1">
      <x v="69"/>
    </i>
    <i r="1">
      <x v="74"/>
    </i>
    <i r="1">
      <x v="75"/>
    </i>
    <i r="1">
      <x v="76"/>
    </i>
    <i r="1">
      <x v="78"/>
    </i>
    <i r="1">
      <x v="81"/>
    </i>
    <i r="1">
      <x v="83"/>
    </i>
    <i r="1">
      <x v="86"/>
    </i>
    <i r="1">
      <x v="88"/>
    </i>
    <i r="1">
      <x v="90"/>
    </i>
    <i r="1">
      <x v="92"/>
    </i>
    <i r="1">
      <x v="95"/>
    </i>
    <i r="1">
      <x v="97"/>
    </i>
    <i r="1">
      <x v="102"/>
    </i>
    <i r="1">
      <x v="103"/>
    </i>
    <i r="1">
      <x v="104"/>
    </i>
    <i r="1">
      <x v="105"/>
    </i>
    <i r="1">
      <x v="106"/>
    </i>
    <i r="1">
      <x v="107"/>
    </i>
    <i r="1">
      <x v="114"/>
    </i>
    <i r="1">
      <x v="116"/>
    </i>
    <i r="1">
      <x v="117"/>
    </i>
    <i r="1">
      <x v="118"/>
    </i>
    <i r="1">
      <x v="120"/>
    </i>
    <i r="1">
      <x v="121"/>
    </i>
    <i r="1">
      <x v="125"/>
    </i>
    <i r="1">
      <x v="127"/>
    </i>
    <i r="1">
      <x v="130"/>
    </i>
    <i r="1">
      <x v="131"/>
    </i>
    <i r="1">
      <x v="133"/>
    </i>
    <i r="1">
      <x v="134"/>
    </i>
    <i r="1">
      <x v="135"/>
    </i>
    <i r="1">
      <x v="136"/>
    </i>
    <i r="1">
      <x v="137"/>
    </i>
    <i r="1">
      <x v="138"/>
    </i>
    <i r="1">
      <x v="144"/>
    </i>
    <i r="1">
      <x v="148"/>
    </i>
    <i r="1">
      <x v="152"/>
    </i>
    <i r="1">
      <x v="155"/>
    </i>
    <i r="1">
      <x v="156"/>
    </i>
    <i r="1">
      <x v="158"/>
    </i>
    <i r="1">
      <x v="159"/>
    </i>
    <i r="1">
      <x v="161"/>
    </i>
    <i r="1">
      <x v="162"/>
    </i>
    <i r="1">
      <x v="163"/>
    </i>
    <i r="1">
      <x v="164"/>
    </i>
    <i r="1">
      <x v="165"/>
    </i>
    <i r="1">
      <x v="168"/>
    </i>
    <i r="1">
      <x v="171"/>
    </i>
    <i r="1">
      <x v="172"/>
    </i>
    <i r="1">
      <x v="177"/>
    </i>
    <i r="1">
      <x v="179"/>
    </i>
    <i r="1">
      <x v="180"/>
    </i>
    <i r="1">
      <x v="181"/>
    </i>
    <i r="1">
      <x v="188"/>
    </i>
    <i r="1">
      <x v="189"/>
    </i>
    <i r="1">
      <x v="190"/>
    </i>
    <i r="1">
      <x v="192"/>
    </i>
    <i r="1">
      <x v="196"/>
    </i>
    <i r="1">
      <x v="197"/>
    </i>
    <i r="1">
      <x v="200"/>
    </i>
    <i r="1">
      <x v="203"/>
    </i>
    <i r="1">
      <x v="204"/>
    </i>
    <i r="1">
      <x v="205"/>
    </i>
    <i r="1">
      <x v="207"/>
    </i>
    <i r="1">
      <x v="220"/>
    </i>
    <i r="1">
      <x v="221"/>
    </i>
    <i r="1">
      <x v="223"/>
    </i>
    <i r="1">
      <x v="224"/>
    </i>
    <i r="1">
      <x v="228"/>
    </i>
    <i r="1">
      <x v="230"/>
    </i>
    <i r="1">
      <x v="231"/>
    </i>
    <i r="1">
      <x v="235"/>
    </i>
    <i r="1">
      <x v="238"/>
    </i>
    <i r="1">
      <x v="243"/>
    </i>
    <i r="1">
      <x v="244"/>
    </i>
    <i r="1">
      <x v="247"/>
    </i>
    <i r="1">
      <x v="248"/>
    </i>
    <i r="1">
      <x v="250"/>
    </i>
  </rowItems>
  <colItems count="1">
    <i/>
  </colItems>
  <pageFields count="1">
    <pageField fld="0" hier="-1"/>
  </pageFields>
  <dataFields count="1">
    <dataField name="Sum of INPATIENTS ( HOSPITALIZED)" fld="8" baseField="0" baseItem="0"/>
  </dataFields>
  <formats count="1">
    <format dxfId="3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6.xml><?xml version="1.0" encoding="utf-8"?>
<pivotTableDefinition xmlns="http://schemas.openxmlformats.org/spreadsheetml/2006/main" xmlns:mc="http://schemas.openxmlformats.org/markup-compatibility/2006" xmlns:xr="http://schemas.microsoft.com/office/spreadsheetml/2014/revision" mc:Ignorable="xr" xr:uid="{51CB8484-F5F1-43E8-B5B2-77D324EB066E}"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D5:E1311" firstHeaderRow="1" firstDataRow="1" firstDataCol="1" rowPageCount="1" colPageCount="1"/>
  <pivotFields count="28">
    <pivotField axis="axisPage" multipleItemSelectionAllowed="1" showAll="0">
      <items count="5">
        <item h="1" x="0"/>
        <item h="1" x="1"/>
        <item x="2"/>
        <item h="1" x="3"/>
        <item t="default"/>
      </items>
    </pivotField>
    <pivotField axis="axisRow" showAll="0">
      <items count="13">
        <item x="1"/>
        <item x="2"/>
        <item x="3"/>
        <item x="4"/>
        <item x="5"/>
        <item x="6"/>
        <item x="7"/>
        <item x="8"/>
        <item x="9"/>
        <item x="0"/>
        <item x="10"/>
        <item x="11"/>
        <item t="default"/>
      </items>
    </pivotField>
    <pivotField showAll="0"/>
    <pivotField axis="axisRow" showAll="0">
      <items count="258">
        <item x="178"/>
        <item x="206"/>
        <item x="156"/>
        <item x="95"/>
        <item x="47"/>
        <item x="234"/>
        <item x="94"/>
        <item x="59"/>
        <item x="186"/>
        <item x="225"/>
        <item x="247"/>
        <item x="35"/>
        <item x="0"/>
        <item x="31"/>
        <item x="57"/>
        <item x="237"/>
        <item x="33"/>
        <item x="68"/>
        <item x="170"/>
        <item x="236"/>
        <item x="24"/>
        <item x="194"/>
        <item x="148"/>
        <item x="20"/>
        <item x="112"/>
        <item x="173"/>
        <item x="10"/>
        <item x="168"/>
        <item x="12"/>
        <item x="185"/>
        <item x="13"/>
        <item x="191"/>
        <item x="48"/>
        <item x="180"/>
        <item x="240"/>
        <item x="74"/>
        <item x="117"/>
        <item x="123"/>
        <item x="14"/>
        <item x="7"/>
        <item x="78"/>
        <item x="15"/>
        <item x="174"/>
        <item x="220"/>
        <item x="212"/>
        <item x="61"/>
        <item x="58"/>
        <item x="4"/>
        <item x="118"/>
        <item x="39"/>
        <item x="187"/>
        <item x="119"/>
        <item x="26"/>
        <item x="149"/>
        <item x="71"/>
        <item x="105"/>
        <item x="110"/>
        <item x="41"/>
        <item x="6"/>
        <item x="96"/>
        <item x="86"/>
        <item x="82"/>
        <item x="79"/>
        <item x="219"/>
        <item x="152"/>
        <item x="1"/>
        <item x="103"/>
        <item x="249"/>
        <item x="55"/>
        <item x="150"/>
        <item x="193"/>
        <item x="81"/>
        <item x="231"/>
        <item x="136"/>
        <item x="60"/>
        <item x="169"/>
        <item x="44"/>
        <item x="199"/>
        <item x="83"/>
        <item x="66"/>
        <item x="56"/>
        <item x="22"/>
        <item x="217"/>
        <item x="163"/>
        <item x="70"/>
        <item x="184"/>
        <item x="76"/>
        <item x="89"/>
        <item x="52"/>
        <item x="51"/>
        <item x="69"/>
        <item x="192"/>
        <item x="25"/>
        <item x="46"/>
        <item x="214"/>
        <item x="38"/>
        <item x="88"/>
        <item x="91"/>
        <item x="245"/>
        <item x="205"/>
        <item x="72"/>
        <item x="100"/>
        <item x="29"/>
        <item x="126"/>
        <item x="104"/>
        <item x="54"/>
        <item x="147"/>
        <item x="97"/>
        <item x="181"/>
        <item x="189"/>
        <item x="5"/>
        <item x="92"/>
        <item x="196"/>
        <item x="202"/>
        <item x="28"/>
        <item x="201"/>
        <item x="101"/>
        <item x="128"/>
        <item x="23"/>
        <item x="93"/>
        <item x="3"/>
        <item x="144"/>
        <item x="145"/>
        <item x="243"/>
        <item x="213"/>
        <item x="114"/>
        <item x="179"/>
        <item x="124"/>
        <item x="208"/>
        <item x="102"/>
        <item x="111"/>
        <item x="125"/>
        <item x="171"/>
        <item x="8"/>
        <item x="27"/>
        <item x="63"/>
        <item x="115"/>
        <item x="84"/>
        <item x="53"/>
        <item x="203"/>
        <item x="37"/>
        <item x="241"/>
        <item x="172"/>
        <item x="108"/>
        <item x="98"/>
        <item x="235"/>
        <item x="21"/>
        <item x="204"/>
        <item x="113"/>
        <item x="19"/>
        <item x="190"/>
        <item x="73"/>
        <item x="49"/>
        <item x="209"/>
        <item x="109"/>
        <item x="164"/>
        <item x="45"/>
        <item x="17"/>
        <item x="137"/>
        <item x="9"/>
        <item x="11"/>
        <item x="134"/>
        <item x="42"/>
        <item x="43"/>
        <item x="85"/>
        <item x="121"/>
        <item x="195"/>
        <item x="200"/>
        <item x="131"/>
        <item x="129"/>
        <item x="50"/>
        <item x="122"/>
        <item x="90"/>
        <item x="130"/>
        <item x="175"/>
        <item x="228"/>
        <item x="182"/>
        <item x="87"/>
        <item x="34"/>
        <item x="132"/>
        <item x="80"/>
        <item x="36"/>
        <item x="133"/>
        <item x="18"/>
        <item x="30"/>
        <item x="177"/>
        <item x="198"/>
        <item x="62"/>
        <item x="139"/>
        <item x="77"/>
        <item x="64"/>
        <item x="244"/>
        <item x="106"/>
        <item x="218"/>
        <item x="2"/>
        <item x="16"/>
        <item x="120"/>
        <item x="142"/>
        <item x="40"/>
        <item x="107"/>
        <item x="65"/>
        <item x="99"/>
        <item x="188"/>
        <item x="75"/>
        <item x="165"/>
        <item x="127"/>
        <item x="250"/>
        <item x="155"/>
        <item x="207"/>
        <item x="238"/>
        <item x="210"/>
        <item x="67"/>
        <item x="138"/>
        <item x="232"/>
        <item x="153"/>
        <item x="233"/>
        <item x="157"/>
        <item x="248"/>
        <item x="183"/>
        <item x="143"/>
        <item x="140"/>
        <item x="146"/>
        <item x="215"/>
        <item x="154"/>
        <item x="167"/>
        <item x="151"/>
        <item x="211"/>
        <item x="229"/>
        <item x="166"/>
        <item x="230"/>
        <item x="116"/>
        <item x="141"/>
        <item x="221"/>
        <item x="226"/>
        <item x="239"/>
        <item x="160"/>
        <item x="216"/>
        <item x="223"/>
        <item x="32"/>
        <item x="227"/>
        <item x="242"/>
        <item x="222"/>
        <item x="224"/>
        <item x="135"/>
        <item x="158"/>
        <item x="176"/>
        <item x="197"/>
        <item x="161"/>
        <item x="159"/>
        <item x="246"/>
        <item x="162"/>
        <item x="251"/>
        <item x="252"/>
        <item x="253"/>
        <item x="254"/>
        <item x="255"/>
        <item x="256"/>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
    <field x="3"/>
  </rowFields>
  <rowItems count="1306">
    <i>
      <x/>
    </i>
    <i r="1">
      <x v="3"/>
    </i>
    <i r="1">
      <x v="4"/>
    </i>
    <i r="1">
      <x v="6"/>
    </i>
    <i r="1">
      <x v="11"/>
    </i>
    <i r="1">
      <x v="12"/>
    </i>
    <i r="1">
      <x v="13"/>
    </i>
    <i r="1">
      <x v="14"/>
    </i>
    <i r="1">
      <x v="16"/>
    </i>
    <i r="1">
      <x v="17"/>
    </i>
    <i r="1">
      <x v="20"/>
    </i>
    <i r="1">
      <x v="23"/>
    </i>
    <i r="1">
      <x v="24"/>
    </i>
    <i r="1">
      <x v="25"/>
    </i>
    <i r="1">
      <x v="28"/>
    </i>
    <i r="1">
      <x v="30"/>
    </i>
    <i r="1">
      <x v="35"/>
    </i>
    <i r="1">
      <x v="36"/>
    </i>
    <i r="1">
      <x v="37"/>
    </i>
    <i r="1">
      <x v="38"/>
    </i>
    <i r="1">
      <x v="40"/>
    </i>
    <i r="1">
      <x v="41"/>
    </i>
    <i r="1">
      <x v="42"/>
    </i>
    <i r="1">
      <x v="45"/>
    </i>
    <i r="1">
      <x v="46"/>
    </i>
    <i r="1">
      <x v="47"/>
    </i>
    <i r="1">
      <x v="48"/>
    </i>
    <i r="1">
      <x v="51"/>
    </i>
    <i r="1">
      <x v="52"/>
    </i>
    <i r="1">
      <x v="54"/>
    </i>
    <i r="1">
      <x v="55"/>
    </i>
    <i r="1">
      <x v="57"/>
    </i>
    <i r="1">
      <x v="58"/>
    </i>
    <i r="1">
      <x v="60"/>
    </i>
    <i r="1">
      <x v="62"/>
    </i>
    <i r="1">
      <x v="65"/>
    </i>
    <i r="1">
      <x v="66"/>
    </i>
    <i r="1">
      <x v="68"/>
    </i>
    <i r="1">
      <x v="73"/>
    </i>
    <i r="1">
      <x v="74"/>
    </i>
    <i r="1">
      <x v="76"/>
    </i>
    <i r="1">
      <x v="78"/>
    </i>
    <i r="1">
      <x v="81"/>
    </i>
    <i r="1">
      <x v="86"/>
    </i>
    <i r="1">
      <x v="88"/>
    </i>
    <i r="1">
      <x v="90"/>
    </i>
    <i r="1">
      <x v="92"/>
    </i>
    <i r="1">
      <x v="95"/>
    </i>
    <i r="1">
      <x v="97"/>
    </i>
    <i r="1">
      <x v="102"/>
    </i>
    <i r="1">
      <x v="103"/>
    </i>
    <i r="1">
      <x v="104"/>
    </i>
    <i r="1">
      <x v="105"/>
    </i>
    <i r="1">
      <x v="106"/>
    </i>
    <i r="1">
      <x v="107"/>
    </i>
    <i r="1">
      <x v="110"/>
    </i>
    <i r="1">
      <x v="114"/>
    </i>
    <i r="1">
      <x v="116"/>
    </i>
    <i r="1">
      <x v="117"/>
    </i>
    <i r="1">
      <x v="118"/>
    </i>
    <i r="1">
      <x v="120"/>
    </i>
    <i r="1">
      <x v="125"/>
    </i>
    <i r="1">
      <x v="127"/>
    </i>
    <i r="1">
      <x v="130"/>
    </i>
    <i r="1">
      <x v="131"/>
    </i>
    <i r="1">
      <x v="134"/>
    </i>
    <i r="1">
      <x v="135"/>
    </i>
    <i r="1">
      <x v="136"/>
    </i>
    <i r="1">
      <x v="137"/>
    </i>
    <i r="1">
      <x v="138"/>
    </i>
    <i r="1">
      <x v="144"/>
    </i>
    <i r="1">
      <x v="148"/>
    </i>
    <i r="1">
      <x v="149"/>
    </i>
    <i r="1">
      <x v="152"/>
    </i>
    <i r="1">
      <x v="156"/>
    </i>
    <i r="1">
      <x v="158"/>
    </i>
    <i r="1">
      <x v="159"/>
    </i>
    <i r="1">
      <x v="161"/>
    </i>
    <i r="1">
      <x v="162"/>
    </i>
    <i r="1">
      <x v="163"/>
    </i>
    <i r="1">
      <x v="164"/>
    </i>
    <i r="1">
      <x v="165"/>
    </i>
    <i r="1">
      <x v="168"/>
    </i>
    <i r="1">
      <x v="169"/>
    </i>
    <i r="1">
      <x v="171"/>
    </i>
    <i r="1">
      <x v="172"/>
    </i>
    <i r="1">
      <x v="173"/>
    </i>
    <i r="1">
      <x v="177"/>
    </i>
    <i r="1">
      <x v="178"/>
    </i>
    <i r="1">
      <x v="179"/>
    </i>
    <i r="1">
      <x v="180"/>
    </i>
    <i r="1">
      <x v="181"/>
    </i>
    <i r="1">
      <x v="182"/>
    </i>
    <i r="1">
      <x v="187"/>
    </i>
    <i r="1">
      <x v="189"/>
    </i>
    <i r="1">
      <x v="190"/>
    </i>
    <i r="1">
      <x v="192"/>
    </i>
    <i r="1">
      <x v="195"/>
    </i>
    <i r="1">
      <x v="196"/>
    </i>
    <i r="1">
      <x v="200"/>
    </i>
    <i r="1">
      <x v="203"/>
    </i>
    <i r="1">
      <x v="205"/>
    </i>
    <i r="1">
      <x v="207"/>
    </i>
    <i r="1">
      <x v="211"/>
    </i>
    <i r="1">
      <x v="212"/>
    </i>
    <i r="1">
      <x v="238"/>
    </i>
    <i r="1">
      <x v="243"/>
    </i>
    <i>
      <x v="1"/>
    </i>
    <i r="1">
      <x v="3"/>
    </i>
    <i r="1">
      <x v="4"/>
    </i>
    <i r="1">
      <x v="6"/>
    </i>
    <i r="1">
      <x v="11"/>
    </i>
    <i r="1">
      <x v="12"/>
    </i>
    <i r="1">
      <x v="13"/>
    </i>
    <i r="1">
      <x v="14"/>
    </i>
    <i r="1">
      <x v="16"/>
    </i>
    <i r="1">
      <x v="17"/>
    </i>
    <i r="1">
      <x v="20"/>
    </i>
    <i r="1">
      <x v="24"/>
    </i>
    <i r="1">
      <x v="26"/>
    </i>
    <i r="1">
      <x v="28"/>
    </i>
    <i r="1">
      <x v="30"/>
    </i>
    <i r="1">
      <x v="35"/>
    </i>
    <i r="1">
      <x v="36"/>
    </i>
    <i r="1">
      <x v="37"/>
    </i>
    <i r="1">
      <x v="38"/>
    </i>
    <i r="1">
      <x v="40"/>
    </i>
    <i r="1">
      <x v="41"/>
    </i>
    <i r="1">
      <x v="42"/>
    </i>
    <i r="1">
      <x v="45"/>
    </i>
    <i r="1">
      <x v="46"/>
    </i>
    <i r="1">
      <x v="47"/>
    </i>
    <i r="1">
      <x v="48"/>
    </i>
    <i r="1">
      <x v="51"/>
    </i>
    <i r="1">
      <x v="52"/>
    </i>
    <i r="1">
      <x v="54"/>
    </i>
    <i r="1">
      <x v="55"/>
    </i>
    <i r="1">
      <x v="57"/>
    </i>
    <i r="1">
      <x v="58"/>
    </i>
    <i r="1">
      <x v="60"/>
    </i>
    <i r="1">
      <x v="62"/>
    </i>
    <i r="1">
      <x v="65"/>
    </i>
    <i r="1">
      <x v="66"/>
    </i>
    <i r="1">
      <x v="68"/>
    </i>
    <i r="1">
      <x v="74"/>
    </i>
    <i r="1">
      <x v="76"/>
    </i>
    <i r="1">
      <x v="78"/>
    </i>
    <i r="1">
      <x v="81"/>
    </i>
    <i r="1">
      <x v="86"/>
    </i>
    <i r="1">
      <x v="88"/>
    </i>
    <i r="1">
      <x v="90"/>
    </i>
    <i r="1">
      <x v="92"/>
    </i>
    <i r="1">
      <x v="95"/>
    </i>
    <i r="1">
      <x v="97"/>
    </i>
    <i r="1">
      <x v="102"/>
    </i>
    <i r="1">
      <x v="103"/>
    </i>
    <i r="1">
      <x v="104"/>
    </i>
    <i r="1">
      <x v="105"/>
    </i>
    <i r="1">
      <x v="106"/>
    </i>
    <i r="1">
      <x v="107"/>
    </i>
    <i r="1">
      <x v="110"/>
    </i>
    <i r="1">
      <x v="114"/>
    </i>
    <i r="1">
      <x v="116"/>
    </i>
    <i r="1">
      <x v="117"/>
    </i>
    <i r="1">
      <x v="118"/>
    </i>
    <i r="1">
      <x v="120"/>
    </i>
    <i r="1">
      <x v="125"/>
    </i>
    <i r="1">
      <x v="127"/>
    </i>
    <i r="1">
      <x v="130"/>
    </i>
    <i r="1">
      <x v="131"/>
    </i>
    <i r="1">
      <x v="133"/>
    </i>
    <i r="1">
      <x v="134"/>
    </i>
    <i r="1">
      <x v="135"/>
    </i>
    <i r="1">
      <x v="136"/>
    </i>
    <i r="1">
      <x v="137"/>
    </i>
    <i r="1">
      <x v="138"/>
    </i>
    <i r="1">
      <x v="144"/>
    </i>
    <i r="1">
      <x v="148"/>
    </i>
    <i r="1">
      <x v="149"/>
    </i>
    <i r="1">
      <x v="151"/>
    </i>
    <i r="1">
      <x v="152"/>
    </i>
    <i r="1">
      <x v="156"/>
    </i>
    <i r="1">
      <x v="158"/>
    </i>
    <i r="1">
      <x v="159"/>
    </i>
    <i r="1">
      <x v="161"/>
    </i>
    <i r="1">
      <x v="162"/>
    </i>
    <i r="1">
      <x v="163"/>
    </i>
    <i r="1">
      <x v="164"/>
    </i>
    <i r="1">
      <x v="165"/>
    </i>
    <i r="1">
      <x v="168"/>
    </i>
    <i r="1">
      <x v="169"/>
    </i>
    <i r="1">
      <x v="171"/>
    </i>
    <i r="1">
      <x v="172"/>
    </i>
    <i r="1">
      <x v="173"/>
    </i>
    <i r="1">
      <x v="177"/>
    </i>
    <i r="1">
      <x v="178"/>
    </i>
    <i r="1">
      <x v="179"/>
    </i>
    <i r="1">
      <x v="180"/>
    </i>
    <i r="1">
      <x v="181"/>
    </i>
    <i r="1">
      <x v="182"/>
    </i>
    <i r="1">
      <x v="187"/>
    </i>
    <i r="1">
      <x v="189"/>
    </i>
    <i r="1">
      <x v="190"/>
    </i>
    <i r="1">
      <x v="192"/>
    </i>
    <i r="1">
      <x v="195"/>
    </i>
    <i r="1">
      <x v="196"/>
    </i>
    <i r="1">
      <x v="200"/>
    </i>
    <i r="1">
      <x v="203"/>
    </i>
    <i r="1">
      <x v="205"/>
    </i>
    <i r="1">
      <x v="207"/>
    </i>
    <i r="1">
      <x v="211"/>
    </i>
    <i r="1">
      <x v="212"/>
    </i>
    <i r="1">
      <x v="218"/>
    </i>
    <i r="1">
      <x v="230"/>
    </i>
    <i r="1">
      <x v="238"/>
    </i>
    <i r="1">
      <x v="243"/>
    </i>
    <i>
      <x v="2"/>
    </i>
    <i r="1">
      <x v="3"/>
    </i>
    <i r="1">
      <x v="4"/>
    </i>
    <i r="1">
      <x v="6"/>
    </i>
    <i r="1">
      <x v="11"/>
    </i>
    <i r="1">
      <x v="12"/>
    </i>
    <i r="1">
      <x v="13"/>
    </i>
    <i r="1">
      <x v="14"/>
    </i>
    <i r="1">
      <x v="16"/>
    </i>
    <i r="1">
      <x v="17"/>
    </i>
    <i r="1">
      <x v="20"/>
    </i>
    <i r="1">
      <x v="23"/>
    </i>
    <i r="1">
      <x v="24"/>
    </i>
    <i r="1">
      <x v="25"/>
    </i>
    <i r="1">
      <x v="28"/>
    </i>
    <i r="1">
      <x v="30"/>
    </i>
    <i r="1">
      <x v="35"/>
    </i>
    <i r="1">
      <x v="36"/>
    </i>
    <i r="1">
      <x v="37"/>
    </i>
    <i r="1">
      <x v="38"/>
    </i>
    <i r="1">
      <x v="40"/>
    </i>
    <i r="1">
      <x v="41"/>
    </i>
    <i r="1">
      <x v="42"/>
    </i>
    <i r="1">
      <x v="45"/>
    </i>
    <i r="1">
      <x v="46"/>
    </i>
    <i r="1">
      <x v="47"/>
    </i>
    <i r="1">
      <x v="48"/>
    </i>
    <i r="1">
      <x v="51"/>
    </i>
    <i r="1">
      <x v="52"/>
    </i>
    <i r="1">
      <x v="54"/>
    </i>
    <i r="1">
      <x v="55"/>
    </i>
    <i r="1">
      <x v="57"/>
    </i>
    <i r="1">
      <x v="58"/>
    </i>
    <i r="1">
      <x v="60"/>
    </i>
    <i r="1">
      <x v="62"/>
    </i>
    <i r="1">
      <x v="65"/>
    </i>
    <i r="1">
      <x v="66"/>
    </i>
    <i r="1">
      <x v="68"/>
    </i>
    <i r="1">
      <x v="74"/>
    </i>
    <i r="1">
      <x v="76"/>
    </i>
    <i r="1">
      <x v="78"/>
    </i>
    <i r="1">
      <x v="81"/>
    </i>
    <i r="1">
      <x v="86"/>
    </i>
    <i r="1">
      <x v="88"/>
    </i>
    <i r="1">
      <x v="90"/>
    </i>
    <i r="1">
      <x v="92"/>
    </i>
    <i r="1">
      <x v="95"/>
    </i>
    <i r="1">
      <x v="97"/>
    </i>
    <i r="1">
      <x v="101"/>
    </i>
    <i r="1">
      <x v="102"/>
    </i>
    <i r="1">
      <x v="103"/>
    </i>
    <i r="1">
      <x v="104"/>
    </i>
    <i r="1">
      <x v="105"/>
    </i>
    <i r="1">
      <x v="106"/>
    </i>
    <i r="1">
      <x v="107"/>
    </i>
    <i r="1">
      <x v="109"/>
    </i>
    <i r="1">
      <x v="110"/>
    </i>
    <i r="1">
      <x v="114"/>
    </i>
    <i r="1">
      <x v="116"/>
    </i>
    <i r="1">
      <x v="117"/>
    </i>
    <i r="1">
      <x v="118"/>
    </i>
    <i r="1">
      <x v="120"/>
    </i>
    <i r="1">
      <x v="125"/>
    </i>
    <i r="1">
      <x v="127"/>
    </i>
    <i r="1">
      <x v="130"/>
    </i>
    <i r="1">
      <x v="131"/>
    </i>
    <i r="1">
      <x v="133"/>
    </i>
    <i r="1">
      <x v="134"/>
    </i>
    <i r="1">
      <x v="135"/>
    </i>
    <i r="1">
      <x v="136"/>
    </i>
    <i r="1">
      <x v="137"/>
    </i>
    <i r="1">
      <x v="138"/>
    </i>
    <i r="1">
      <x v="144"/>
    </i>
    <i r="1">
      <x v="148"/>
    </i>
    <i r="1">
      <x v="149"/>
    </i>
    <i r="1">
      <x v="152"/>
    </i>
    <i r="1">
      <x v="156"/>
    </i>
    <i r="1">
      <x v="158"/>
    </i>
    <i r="1">
      <x v="159"/>
    </i>
    <i r="1">
      <x v="161"/>
    </i>
    <i r="1">
      <x v="162"/>
    </i>
    <i r="1">
      <x v="163"/>
    </i>
    <i r="1">
      <x v="164"/>
    </i>
    <i r="1">
      <x v="165"/>
    </i>
    <i r="1">
      <x v="168"/>
    </i>
    <i r="1">
      <x v="169"/>
    </i>
    <i r="1">
      <x v="171"/>
    </i>
    <i r="1">
      <x v="172"/>
    </i>
    <i r="1">
      <x v="173"/>
    </i>
    <i r="1">
      <x v="177"/>
    </i>
    <i r="1">
      <x v="178"/>
    </i>
    <i r="1">
      <x v="179"/>
    </i>
    <i r="1">
      <x v="180"/>
    </i>
    <i r="1">
      <x v="181"/>
    </i>
    <i r="1">
      <x v="182"/>
    </i>
    <i r="1">
      <x v="187"/>
    </i>
    <i r="1">
      <x v="188"/>
    </i>
    <i r="1">
      <x v="189"/>
    </i>
    <i r="1">
      <x v="190"/>
    </i>
    <i r="1">
      <x v="192"/>
    </i>
    <i r="1">
      <x v="195"/>
    </i>
    <i r="1">
      <x v="196"/>
    </i>
    <i r="1">
      <x v="200"/>
    </i>
    <i r="1">
      <x v="203"/>
    </i>
    <i r="1">
      <x v="205"/>
    </i>
    <i r="1">
      <x v="207"/>
    </i>
    <i r="1">
      <x v="211"/>
    </i>
    <i r="1">
      <x v="230"/>
    </i>
    <i r="1">
      <x v="238"/>
    </i>
    <i r="1">
      <x v="243"/>
    </i>
    <i>
      <x v="3"/>
    </i>
    <i r="1">
      <x v="3"/>
    </i>
    <i r="1">
      <x v="4"/>
    </i>
    <i r="1">
      <x v="6"/>
    </i>
    <i r="1">
      <x v="11"/>
    </i>
    <i r="1">
      <x v="12"/>
    </i>
    <i r="1">
      <x v="13"/>
    </i>
    <i r="1">
      <x v="14"/>
    </i>
    <i r="1">
      <x v="16"/>
    </i>
    <i r="1">
      <x v="17"/>
    </i>
    <i r="1">
      <x v="20"/>
    </i>
    <i r="1">
      <x v="23"/>
    </i>
    <i r="1">
      <x v="24"/>
    </i>
    <i r="1">
      <x v="25"/>
    </i>
    <i r="1">
      <x v="26"/>
    </i>
    <i r="1">
      <x v="28"/>
    </i>
    <i r="1">
      <x v="30"/>
    </i>
    <i r="1">
      <x v="35"/>
    </i>
    <i r="1">
      <x v="36"/>
    </i>
    <i r="1">
      <x v="37"/>
    </i>
    <i r="1">
      <x v="38"/>
    </i>
    <i r="1">
      <x v="40"/>
    </i>
    <i r="1">
      <x v="41"/>
    </i>
    <i r="1">
      <x v="42"/>
    </i>
    <i r="1">
      <x v="45"/>
    </i>
    <i r="1">
      <x v="46"/>
    </i>
    <i r="1">
      <x v="47"/>
    </i>
    <i r="1">
      <x v="48"/>
    </i>
    <i r="1">
      <x v="51"/>
    </i>
    <i r="1">
      <x v="52"/>
    </i>
    <i r="1">
      <x v="54"/>
    </i>
    <i r="1">
      <x v="55"/>
    </i>
    <i r="1">
      <x v="57"/>
    </i>
    <i r="1">
      <x v="58"/>
    </i>
    <i r="1">
      <x v="60"/>
    </i>
    <i r="1">
      <x v="62"/>
    </i>
    <i r="1">
      <x v="65"/>
    </i>
    <i r="1">
      <x v="66"/>
    </i>
    <i r="1">
      <x v="68"/>
    </i>
    <i r="1">
      <x v="73"/>
    </i>
    <i r="1">
      <x v="74"/>
    </i>
    <i r="1">
      <x v="76"/>
    </i>
    <i r="1">
      <x v="78"/>
    </i>
    <i r="1">
      <x v="81"/>
    </i>
    <i r="1">
      <x v="86"/>
    </i>
    <i r="1">
      <x v="88"/>
    </i>
    <i r="1">
      <x v="90"/>
    </i>
    <i r="1">
      <x v="92"/>
    </i>
    <i r="1">
      <x v="95"/>
    </i>
    <i r="1">
      <x v="97"/>
    </i>
    <i r="1">
      <x v="102"/>
    </i>
    <i r="1">
      <x v="103"/>
    </i>
    <i r="1">
      <x v="104"/>
    </i>
    <i r="1">
      <x v="105"/>
    </i>
    <i r="1">
      <x v="106"/>
    </i>
    <i r="1">
      <x v="107"/>
    </i>
    <i r="1">
      <x v="109"/>
    </i>
    <i r="1">
      <x v="114"/>
    </i>
    <i r="1">
      <x v="116"/>
    </i>
    <i r="1">
      <x v="117"/>
    </i>
    <i r="1">
      <x v="118"/>
    </i>
    <i r="1">
      <x v="120"/>
    </i>
    <i r="1">
      <x v="125"/>
    </i>
    <i r="1">
      <x v="126"/>
    </i>
    <i r="1">
      <x v="127"/>
    </i>
    <i r="1">
      <x v="130"/>
    </i>
    <i r="1">
      <x v="131"/>
    </i>
    <i r="1">
      <x v="133"/>
    </i>
    <i r="1">
      <x v="134"/>
    </i>
    <i r="1">
      <x v="135"/>
    </i>
    <i r="1">
      <x v="136"/>
    </i>
    <i r="1">
      <x v="137"/>
    </i>
    <i r="1">
      <x v="138"/>
    </i>
    <i r="1">
      <x v="144"/>
    </i>
    <i r="1">
      <x v="148"/>
    </i>
    <i r="1">
      <x v="152"/>
    </i>
    <i r="1">
      <x v="155"/>
    </i>
    <i r="1">
      <x v="156"/>
    </i>
    <i r="1">
      <x v="158"/>
    </i>
    <i r="1">
      <x v="159"/>
    </i>
    <i r="1">
      <x v="161"/>
    </i>
    <i r="1">
      <x v="162"/>
    </i>
    <i r="1">
      <x v="163"/>
    </i>
    <i r="1">
      <x v="164"/>
    </i>
    <i r="1">
      <x v="165"/>
    </i>
    <i r="1">
      <x v="168"/>
    </i>
    <i r="1">
      <x v="171"/>
    </i>
    <i r="1">
      <x v="172"/>
    </i>
    <i r="1">
      <x v="173"/>
    </i>
    <i r="1">
      <x v="177"/>
    </i>
    <i r="1">
      <x v="178"/>
    </i>
    <i r="1">
      <x v="179"/>
    </i>
    <i r="1">
      <x v="180"/>
    </i>
    <i r="1">
      <x v="181"/>
    </i>
    <i r="1">
      <x v="182"/>
    </i>
    <i r="1">
      <x v="187"/>
    </i>
    <i r="1">
      <x v="188"/>
    </i>
    <i r="1">
      <x v="189"/>
    </i>
    <i r="1">
      <x v="190"/>
    </i>
    <i r="1">
      <x v="192"/>
    </i>
    <i r="1">
      <x v="195"/>
    </i>
    <i r="1">
      <x v="196"/>
    </i>
    <i r="1">
      <x v="200"/>
    </i>
    <i r="1">
      <x v="205"/>
    </i>
    <i r="1">
      <x v="207"/>
    </i>
    <i r="1">
      <x v="230"/>
    </i>
    <i r="1">
      <x v="238"/>
    </i>
    <i r="1">
      <x v="243"/>
    </i>
    <i>
      <x v="4"/>
    </i>
    <i r="1">
      <x v="3"/>
    </i>
    <i r="1">
      <x v="4"/>
    </i>
    <i r="1">
      <x v="6"/>
    </i>
    <i r="1">
      <x v="11"/>
    </i>
    <i r="1">
      <x v="12"/>
    </i>
    <i r="1">
      <x v="13"/>
    </i>
    <i r="1">
      <x v="14"/>
    </i>
    <i r="1">
      <x v="16"/>
    </i>
    <i r="1">
      <x v="17"/>
    </i>
    <i r="1">
      <x v="20"/>
    </i>
    <i r="1">
      <x v="23"/>
    </i>
    <i r="1">
      <x v="24"/>
    </i>
    <i r="1">
      <x v="25"/>
    </i>
    <i r="1">
      <x v="26"/>
    </i>
    <i r="1">
      <x v="28"/>
    </i>
    <i r="1">
      <x v="30"/>
    </i>
    <i r="1">
      <x v="35"/>
    </i>
    <i r="1">
      <x v="36"/>
    </i>
    <i r="1">
      <x v="37"/>
    </i>
    <i r="1">
      <x v="38"/>
    </i>
    <i r="1">
      <x v="40"/>
    </i>
    <i r="1">
      <x v="41"/>
    </i>
    <i r="1">
      <x v="42"/>
    </i>
    <i r="1">
      <x v="45"/>
    </i>
    <i r="1">
      <x v="47"/>
    </i>
    <i r="1">
      <x v="48"/>
    </i>
    <i r="1">
      <x v="51"/>
    </i>
    <i r="1">
      <x v="52"/>
    </i>
    <i r="1">
      <x v="54"/>
    </i>
    <i r="1">
      <x v="55"/>
    </i>
    <i r="1">
      <x v="57"/>
    </i>
    <i r="1">
      <x v="58"/>
    </i>
    <i r="1">
      <x v="60"/>
    </i>
    <i r="1">
      <x v="62"/>
    </i>
    <i r="1">
      <x v="65"/>
    </i>
    <i r="1">
      <x v="66"/>
    </i>
    <i r="1">
      <x v="68"/>
    </i>
    <i r="1">
      <x v="69"/>
    </i>
    <i r="1">
      <x v="73"/>
    </i>
    <i r="1">
      <x v="74"/>
    </i>
    <i r="1">
      <x v="75"/>
    </i>
    <i r="1">
      <x v="76"/>
    </i>
    <i r="1">
      <x v="78"/>
    </i>
    <i r="1">
      <x v="81"/>
    </i>
    <i r="1">
      <x v="86"/>
    </i>
    <i r="1">
      <x v="88"/>
    </i>
    <i r="1">
      <x v="90"/>
    </i>
    <i r="1">
      <x v="92"/>
    </i>
    <i r="1">
      <x v="95"/>
    </i>
    <i r="1">
      <x v="97"/>
    </i>
    <i r="1">
      <x v="102"/>
    </i>
    <i r="1">
      <x v="103"/>
    </i>
    <i r="1">
      <x v="104"/>
    </i>
    <i r="1">
      <x v="105"/>
    </i>
    <i r="1">
      <x v="106"/>
    </i>
    <i r="1">
      <x v="107"/>
    </i>
    <i r="1">
      <x v="109"/>
    </i>
    <i r="1">
      <x v="114"/>
    </i>
    <i r="1">
      <x v="116"/>
    </i>
    <i r="1">
      <x v="117"/>
    </i>
    <i r="1">
      <x v="118"/>
    </i>
    <i r="1">
      <x v="120"/>
    </i>
    <i r="1">
      <x v="125"/>
    </i>
    <i r="1">
      <x v="127"/>
    </i>
    <i r="1">
      <x v="130"/>
    </i>
    <i r="1">
      <x v="131"/>
    </i>
    <i r="1">
      <x v="133"/>
    </i>
    <i r="1">
      <x v="134"/>
    </i>
    <i r="1">
      <x v="135"/>
    </i>
    <i r="1">
      <x v="136"/>
    </i>
    <i r="1">
      <x v="137"/>
    </i>
    <i r="1">
      <x v="138"/>
    </i>
    <i r="1">
      <x v="144"/>
    </i>
    <i r="1">
      <x v="148"/>
    </i>
    <i r="1">
      <x v="152"/>
    </i>
    <i r="1">
      <x v="155"/>
    </i>
    <i r="1">
      <x v="156"/>
    </i>
    <i r="1">
      <x v="158"/>
    </i>
    <i r="1">
      <x v="159"/>
    </i>
    <i r="1">
      <x v="161"/>
    </i>
    <i r="1">
      <x v="162"/>
    </i>
    <i r="1">
      <x v="163"/>
    </i>
    <i r="1">
      <x v="164"/>
    </i>
    <i r="1">
      <x v="165"/>
    </i>
    <i r="1">
      <x v="168"/>
    </i>
    <i r="1">
      <x v="171"/>
    </i>
    <i r="1">
      <x v="172"/>
    </i>
    <i r="1">
      <x v="173"/>
    </i>
    <i r="1">
      <x v="177"/>
    </i>
    <i r="1">
      <x v="178"/>
    </i>
    <i r="1">
      <x v="179"/>
    </i>
    <i r="1">
      <x v="180"/>
    </i>
    <i r="1">
      <x v="181"/>
    </i>
    <i r="1">
      <x v="182"/>
    </i>
    <i r="1">
      <x v="187"/>
    </i>
    <i r="1">
      <x v="188"/>
    </i>
    <i r="1">
      <x v="189"/>
    </i>
    <i r="1">
      <x v="190"/>
    </i>
    <i r="1">
      <x v="192"/>
    </i>
    <i r="1">
      <x v="195"/>
    </i>
    <i r="1">
      <x v="196"/>
    </i>
    <i r="1">
      <x v="200"/>
    </i>
    <i r="1">
      <x v="203"/>
    </i>
    <i r="1">
      <x v="205"/>
    </i>
    <i r="1">
      <x v="207"/>
    </i>
    <i r="1">
      <x v="230"/>
    </i>
    <i r="1">
      <x v="238"/>
    </i>
    <i r="1">
      <x v="243"/>
    </i>
    <i>
      <x v="5"/>
    </i>
    <i r="1">
      <x v="3"/>
    </i>
    <i r="1">
      <x v="4"/>
    </i>
    <i r="1">
      <x v="6"/>
    </i>
    <i r="1">
      <x v="11"/>
    </i>
    <i r="1">
      <x v="12"/>
    </i>
    <i r="1">
      <x v="13"/>
    </i>
    <i r="1">
      <x v="14"/>
    </i>
    <i r="1">
      <x v="16"/>
    </i>
    <i r="1">
      <x v="17"/>
    </i>
    <i r="1">
      <x v="20"/>
    </i>
    <i r="1">
      <x v="23"/>
    </i>
    <i r="1">
      <x v="24"/>
    </i>
    <i r="1">
      <x v="25"/>
    </i>
    <i r="1">
      <x v="26"/>
    </i>
    <i r="1">
      <x v="28"/>
    </i>
    <i r="1">
      <x v="30"/>
    </i>
    <i r="1">
      <x v="35"/>
    </i>
    <i r="1">
      <x v="36"/>
    </i>
    <i r="1">
      <x v="37"/>
    </i>
    <i r="1">
      <x v="38"/>
    </i>
    <i r="1">
      <x v="40"/>
    </i>
    <i r="1">
      <x v="41"/>
    </i>
    <i r="1">
      <x v="44"/>
    </i>
    <i r="1">
      <x v="45"/>
    </i>
    <i r="1">
      <x v="47"/>
    </i>
    <i r="1">
      <x v="48"/>
    </i>
    <i r="1">
      <x v="51"/>
    </i>
    <i r="1">
      <x v="52"/>
    </i>
    <i r="1">
      <x v="54"/>
    </i>
    <i r="1">
      <x v="55"/>
    </i>
    <i r="1">
      <x v="57"/>
    </i>
    <i r="1">
      <x v="58"/>
    </i>
    <i r="1">
      <x v="62"/>
    </i>
    <i r="1">
      <x v="65"/>
    </i>
    <i r="1">
      <x v="68"/>
    </i>
    <i r="1">
      <x v="69"/>
    </i>
    <i r="1">
      <x v="73"/>
    </i>
    <i r="1">
      <x v="75"/>
    </i>
    <i r="1">
      <x v="76"/>
    </i>
    <i r="1">
      <x v="78"/>
    </i>
    <i r="1">
      <x v="81"/>
    </i>
    <i r="1">
      <x v="86"/>
    </i>
    <i r="1">
      <x v="88"/>
    </i>
    <i r="1">
      <x v="90"/>
    </i>
    <i r="1">
      <x v="92"/>
    </i>
    <i r="1">
      <x v="95"/>
    </i>
    <i r="1">
      <x v="97"/>
    </i>
    <i r="1">
      <x v="102"/>
    </i>
    <i r="1">
      <x v="103"/>
    </i>
    <i r="1">
      <x v="104"/>
    </i>
    <i r="1">
      <x v="105"/>
    </i>
    <i r="1">
      <x v="106"/>
    </i>
    <i r="1">
      <x v="107"/>
    </i>
    <i r="1">
      <x v="114"/>
    </i>
    <i r="1">
      <x v="116"/>
    </i>
    <i r="1">
      <x v="117"/>
    </i>
    <i r="1">
      <x v="118"/>
    </i>
    <i r="1">
      <x v="120"/>
    </i>
    <i r="1">
      <x v="125"/>
    </i>
    <i r="1">
      <x v="127"/>
    </i>
    <i r="1">
      <x v="130"/>
    </i>
    <i r="1">
      <x v="131"/>
    </i>
    <i r="1">
      <x v="134"/>
    </i>
    <i r="1">
      <x v="135"/>
    </i>
    <i r="1">
      <x v="136"/>
    </i>
    <i r="1">
      <x v="137"/>
    </i>
    <i r="1">
      <x v="138"/>
    </i>
    <i r="1">
      <x v="144"/>
    </i>
    <i r="1">
      <x v="148"/>
    </i>
    <i r="1">
      <x v="149"/>
    </i>
    <i r="1">
      <x v="152"/>
    </i>
    <i r="1">
      <x v="155"/>
    </i>
    <i r="1">
      <x v="156"/>
    </i>
    <i r="1">
      <x v="158"/>
    </i>
    <i r="1">
      <x v="159"/>
    </i>
    <i r="1">
      <x v="161"/>
    </i>
    <i r="1">
      <x v="162"/>
    </i>
    <i r="1">
      <x v="163"/>
    </i>
    <i r="1">
      <x v="164"/>
    </i>
    <i r="1">
      <x v="165"/>
    </i>
    <i r="1">
      <x v="168"/>
    </i>
    <i r="1">
      <x v="171"/>
    </i>
    <i r="1">
      <x v="172"/>
    </i>
    <i r="1">
      <x v="173"/>
    </i>
    <i r="1">
      <x v="177"/>
    </i>
    <i r="1">
      <x v="178"/>
    </i>
    <i r="1">
      <x v="179"/>
    </i>
    <i r="1">
      <x v="180"/>
    </i>
    <i r="1">
      <x v="181"/>
    </i>
    <i r="1">
      <x v="182"/>
    </i>
    <i r="1">
      <x v="187"/>
    </i>
    <i r="1">
      <x v="188"/>
    </i>
    <i r="1">
      <x v="189"/>
    </i>
    <i r="1">
      <x v="190"/>
    </i>
    <i r="1">
      <x v="192"/>
    </i>
    <i r="1">
      <x v="195"/>
    </i>
    <i r="1">
      <x v="196"/>
    </i>
    <i r="1">
      <x v="200"/>
    </i>
    <i r="1">
      <x v="203"/>
    </i>
    <i r="1">
      <x v="205"/>
    </i>
    <i r="1">
      <x v="207"/>
    </i>
    <i r="1">
      <x v="210"/>
    </i>
    <i r="1">
      <x v="226"/>
    </i>
    <i r="1">
      <x v="230"/>
    </i>
    <i r="1">
      <x v="238"/>
    </i>
    <i r="1">
      <x v="243"/>
    </i>
    <i r="1">
      <x v="244"/>
    </i>
    <i>
      <x v="6"/>
    </i>
    <i r="1">
      <x v="3"/>
    </i>
    <i r="1">
      <x v="4"/>
    </i>
    <i r="1">
      <x v="6"/>
    </i>
    <i r="1">
      <x v="11"/>
    </i>
    <i r="1">
      <x v="12"/>
    </i>
    <i r="1">
      <x v="13"/>
    </i>
    <i r="1">
      <x v="14"/>
    </i>
    <i r="1">
      <x v="16"/>
    </i>
    <i r="1">
      <x v="17"/>
    </i>
    <i r="1">
      <x v="20"/>
    </i>
    <i r="1">
      <x v="24"/>
    </i>
    <i r="1">
      <x v="25"/>
    </i>
    <i r="1">
      <x v="26"/>
    </i>
    <i r="1">
      <x v="28"/>
    </i>
    <i r="1">
      <x v="30"/>
    </i>
    <i r="1">
      <x v="35"/>
    </i>
    <i r="1">
      <x v="36"/>
    </i>
    <i r="1">
      <x v="37"/>
    </i>
    <i r="1">
      <x v="38"/>
    </i>
    <i r="1">
      <x v="40"/>
    </i>
    <i r="1">
      <x v="41"/>
    </i>
    <i r="1">
      <x v="44"/>
    </i>
    <i r="1">
      <x v="45"/>
    </i>
    <i r="1">
      <x v="47"/>
    </i>
    <i r="1">
      <x v="48"/>
    </i>
    <i r="1">
      <x v="51"/>
    </i>
    <i r="1">
      <x v="52"/>
    </i>
    <i r="1">
      <x v="54"/>
    </i>
    <i r="1">
      <x v="55"/>
    </i>
    <i r="1">
      <x v="57"/>
    </i>
    <i r="1">
      <x v="58"/>
    </i>
    <i r="1">
      <x v="62"/>
    </i>
    <i r="1">
      <x v="65"/>
    </i>
    <i r="1">
      <x v="68"/>
    </i>
    <i r="1">
      <x v="69"/>
    </i>
    <i r="1">
      <x v="74"/>
    </i>
    <i r="1">
      <x v="75"/>
    </i>
    <i r="1">
      <x v="76"/>
    </i>
    <i r="1">
      <x v="78"/>
    </i>
    <i r="1">
      <x v="81"/>
    </i>
    <i r="1">
      <x v="86"/>
    </i>
    <i r="1">
      <x v="88"/>
    </i>
    <i r="1">
      <x v="90"/>
    </i>
    <i r="1">
      <x v="92"/>
    </i>
    <i r="1">
      <x v="95"/>
    </i>
    <i r="1">
      <x v="97"/>
    </i>
    <i r="1">
      <x v="102"/>
    </i>
    <i r="1">
      <x v="103"/>
    </i>
    <i r="1">
      <x v="104"/>
    </i>
    <i r="1">
      <x v="105"/>
    </i>
    <i r="1">
      <x v="106"/>
    </i>
    <i r="1">
      <x v="107"/>
    </i>
    <i r="1">
      <x v="114"/>
    </i>
    <i r="1">
      <x v="116"/>
    </i>
    <i r="1">
      <x v="117"/>
    </i>
    <i r="1">
      <x v="118"/>
    </i>
    <i r="1">
      <x v="120"/>
    </i>
    <i r="1">
      <x v="125"/>
    </i>
    <i r="1">
      <x v="127"/>
    </i>
    <i r="1">
      <x v="130"/>
    </i>
    <i r="1">
      <x v="131"/>
    </i>
    <i r="1">
      <x v="134"/>
    </i>
    <i r="1">
      <x v="135"/>
    </i>
    <i r="1">
      <x v="136"/>
    </i>
    <i r="1">
      <x v="137"/>
    </i>
    <i r="1">
      <x v="138"/>
    </i>
    <i r="1">
      <x v="144"/>
    </i>
    <i r="1">
      <x v="148"/>
    </i>
    <i r="1">
      <x v="149"/>
    </i>
    <i r="1">
      <x v="152"/>
    </i>
    <i r="1">
      <x v="155"/>
    </i>
    <i r="1">
      <x v="156"/>
    </i>
    <i r="1">
      <x v="158"/>
    </i>
    <i r="1">
      <x v="159"/>
    </i>
    <i r="1">
      <x v="161"/>
    </i>
    <i r="1">
      <x v="162"/>
    </i>
    <i r="1">
      <x v="163"/>
    </i>
    <i r="1">
      <x v="164"/>
    </i>
    <i r="1">
      <x v="165"/>
    </i>
    <i r="1">
      <x v="168"/>
    </i>
    <i r="1">
      <x v="171"/>
    </i>
    <i r="1">
      <x v="172"/>
    </i>
    <i r="1">
      <x v="173"/>
    </i>
    <i r="1">
      <x v="177"/>
    </i>
    <i r="1">
      <x v="179"/>
    </i>
    <i r="1">
      <x v="180"/>
    </i>
    <i r="1">
      <x v="181"/>
    </i>
    <i r="1">
      <x v="187"/>
    </i>
    <i r="1">
      <x v="188"/>
    </i>
    <i r="1">
      <x v="189"/>
    </i>
    <i r="1">
      <x v="190"/>
    </i>
    <i r="1">
      <x v="192"/>
    </i>
    <i r="1">
      <x v="195"/>
    </i>
    <i r="1">
      <x v="196"/>
    </i>
    <i r="1">
      <x v="200"/>
    </i>
    <i r="1">
      <x v="203"/>
    </i>
    <i r="1">
      <x v="205"/>
    </i>
    <i r="1">
      <x v="207"/>
    </i>
    <i r="1">
      <x v="210"/>
    </i>
    <i r="1">
      <x v="221"/>
    </i>
    <i r="1">
      <x v="226"/>
    </i>
    <i r="1">
      <x v="230"/>
    </i>
    <i r="1">
      <x v="238"/>
    </i>
    <i r="1">
      <x v="243"/>
    </i>
    <i r="1">
      <x v="244"/>
    </i>
    <i>
      <x v="7"/>
    </i>
    <i r="1">
      <x v="3"/>
    </i>
    <i r="1">
      <x v="4"/>
    </i>
    <i r="1">
      <x v="6"/>
    </i>
    <i r="1">
      <x v="11"/>
    </i>
    <i r="1">
      <x v="12"/>
    </i>
    <i r="1">
      <x v="13"/>
    </i>
    <i r="1">
      <x v="14"/>
    </i>
    <i r="1">
      <x v="16"/>
    </i>
    <i r="1">
      <x v="17"/>
    </i>
    <i r="1">
      <x v="19"/>
    </i>
    <i r="1">
      <x v="20"/>
    </i>
    <i r="1">
      <x v="22"/>
    </i>
    <i r="1">
      <x v="23"/>
    </i>
    <i r="1">
      <x v="24"/>
    </i>
    <i r="1">
      <x v="25"/>
    </i>
    <i r="1">
      <x v="26"/>
    </i>
    <i r="1">
      <x v="28"/>
    </i>
    <i r="1">
      <x v="30"/>
    </i>
    <i r="1">
      <x v="35"/>
    </i>
    <i r="1">
      <x v="36"/>
    </i>
    <i r="1">
      <x v="37"/>
    </i>
    <i r="1">
      <x v="38"/>
    </i>
    <i r="1">
      <x v="40"/>
    </i>
    <i r="1">
      <x v="41"/>
    </i>
    <i r="1">
      <x v="44"/>
    </i>
    <i r="1">
      <x v="45"/>
    </i>
    <i r="1">
      <x v="47"/>
    </i>
    <i r="1">
      <x v="48"/>
    </i>
    <i r="1">
      <x v="51"/>
    </i>
    <i r="1">
      <x v="52"/>
    </i>
    <i r="1">
      <x v="54"/>
    </i>
    <i r="1">
      <x v="55"/>
    </i>
    <i r="1">
      <x v="57"/>
    </i>
    <i r="1">
      <x v="58"/>
    </i>
    <i r="1">
      <x v="62"/>
    </i>
    <i r="1">
      <x v="65"/>
    </i>
    <i r="1">
      <x v="68"/>
    </i>
    <i r="1">
      <x v="69"/>
    </i>
    <i r="1">
      <x v="74"/>
    </i>
    <i r="1">
      <x v="75"/>
    </i>
    <i r="1">
      <x v="76"/>
    </i>
    <i r="1">
      <x v="78"/>
    </i>
    <i r="1">
      <x v="81"/>
    </i>
    <i r="1">
      <x v="86"/>
    </i>
    <i r="1">
      <x v="88"/>
    </i>
    <i r="1">
      <x v="90"/>
    </i>
    <i r="1">
      <x v="92"/>
    </i>
    <i r="1">
      <x v="95"/>
    </i>
    <i r="1">
      <x v="97"/>
    </i>
    <i r="1">
      <x v="102"/>
    </i>
    <i r="1">
      <x v="103"/>
    </i>
    <i r="1">
      <x v="104"/>
    </i>
    <i r="1">
      <x v="105"/>
    </i>
    <i r="1">
      <x v="106"/>
    </i>
    <i r="1">
      <x v="107"/>
    </i>
    <i r="1">
      <x v="114"/>
    </i>
    <i r="1">
      <x v="116"/>
    </i>
    <i r="1">
      <x v="117"/>
    </i>
    <i r="1">
      <x v="118"/>
    </i>
    <i r="1">
      <x v="120"/>
    </i>
    <i r="1">
      <x v="125"/>
    </i>
    <i r="1">
      <x v="127"/>
    </i>
    <i r="1">
      <x v="130"/>
    </i>
    <i r="1">
      <x v="131"/>
    </i>
    <i r="1">
      <x v="134"/>
    </i>
    <i r="1">
      <x v="135"/>
    </i>
    <i r="1">
      <x v="136"/>
    </i>
    <i r="1">
      <x v="137"/>
    </i>
    <i r="1">
      <x v="138"/>
    </i>
    <i r="1">
      <x v="144"/>
    </i>
    <i r="1">
      <x v="148"/>
    </i>
    <i r="1">
      <x v="149"/>
    </i>
    <i r="1">
      <x v="152"/>
    </i>
    <i r="1">
      <x v="155"/>
    </i>
    <i r="1">
      <x v="156"/>
    </i>
    <i r="1">
      <x v="158"/>
    </i>
    <i r="1">
      <x v="161"/>
    </i>
    <i r="1">
      <x v="162"/>
    </i>
    <i r="1">
      <x v="163"/>
    </i>
    <i r="1">
      <x v="164"/>
    </i>
    <i r="1">
      <x v="165"/>
    </i>
    <i r="1">
      <x v="168"/>
    </i>
    <i r="1">
      <x v="171"/>
    </i>
    <i r="1">
      <x v="172"/>
    </i>
    <i r="1">
      <x v="173"/>
    </i>
    <i r="1">
      <x v="177"/>
    </i>
    <i r="1">
      <x v="179"/>
    </i>
    <i r="1">
      <x v="180"/>
    </i>
    <i r="1">
      <x v="181"/>
    </i>
    <i r="1">
      <x v="187"/>
    </i>
    <i r="1">
      <x v="188"/>
    </i>
    <i r="1">
      <x v="189"/>
    </i>
    <i r="1">
      <x v="190"/>
    </i>
    <i r="1">
      <x v="192"/>
    </i>
    <i r="1">
      <x v="194"/>
    </i>
    <i r="1">
      <x v="196"/>
    </i>
    <i r="1">
      <x v="200"/>
    </i>
    <i r="1">
      <x v="203"/>
    </i>
    <i r="1">
      <x v="204"/>
    </i>
    <i r="1">
      <x v="205"/>
    </i>
    <i r="1">
      <x v="207"/>
    </i>
    <i r="1">
      <x v="210"/>
    </i>
    <i r="1">
      <x v="220"/>
    </i>
    <i r="1">
      <x v="221"/>
    </i>
    <i r="1">
      <x v="226"/>
    </i>
    <i r="1">
      <x v="230"/>
    </i>
    <i r="1">
      <x v="238"/>
    </i>
    <i r="1">
      <x v="243"/>
    </i>
    <i r="1">
      <x v="244"/>
    </i>
    <i>
      <x v="8"/>
    </i>
    <i r="1">
      <x v="3"/>
    </i>
    <i r="1">
      <x v="4"/>
    </i>
    <i r="1">
      <x v="6"/>
    </i>
    <i r="1">
      <x v="11"/>
    </i>
    <i r="1">
      <x v="12"/>
    </i>
    <i r="1">
      <x v="13"/>
    </i>
    <i r="1">
      <x v="14"/>
    </i>
    <i r="1">
      <x v="16"/>
    </i>
    <i r="1">
      <x v="17"/>
    </i>
    <i r="1">
      <x v="19"/>
    </i>
    <i r="1">
      <x v="20"/>
    </i>
    <i r="1">
      <x v="22"/>
    </i>
    <i r="1">
      <x v="24"/>
    </i>
    <i r="1">
      <x v="26"/>
    </i>
    <i r="1">
      <x v="28"/>
    </i>
    <i r="1">
      <x v="30"/>
    </i>
    <i r="1">
      <x v="35"/>
    </i>
    <i r="1">
      <x v="36"/>
    </i>
    <i r="1">
      <x v="37"/>
    </i>
    <i r="1">
      <x v="38"/>
    </i>
    <i r="1">
      <x v="40"/>
    </i>
    <i r="1">
      <x v="41"/>
    </i>
    <i r="1">
      <x v="45"/>
    </i>
    <i r="1">
      <x v="47"/>
    </i>
    <i r="1">
      <x v="48"/>
    </i>
    <i r="1">
      <x v="51"/>
    </i>
    <i r="1">
      <x v="52"/>
    </i>
    <i r="1">
      <x v="54"/>
    </i>
    <i r="1">
      <x v="55"/>
    </i>
    <i r="1">
      <x v="57"/>
    </i>
    <i r="1">
      <x v="58"/>
    </i>
    <i r="1">
      <x v="62"/>
    </i>
    <i r="1">
      <x v="65"/>
    </i>
    <i r="1">
      <x v="68"/>
    </i>
    <i r="1">
      <x v="69"/>
    </i>
    <i r="1">
      <x v="74"/>
    </i>
    <i r="1">
      <x v="75"/>
    </i>
    <i r="1">
      <x v="76"/>
    </i>
    <i r="1">
      <x v="78"/>
    </i>
    <i r="1">
      <x v="81"/>
    </i>
    <i r="1">
      <x v="86"/>
    </i>
    <i r="1">
      <x v="88"/>
    </i>
    <i r="1">
      <x v="90"/>
    </i>
    <i r="1">
      <x v="92"/>
    </i>
    <i r="1">
      <x v="95"/>
    </i>
    <i r="1">
      <x v="97"/>
    </i>
    <i r="1">
      <x v="102"/>
    </i>
    <i r="1">
      <x v="103"/>
    </i>
    <i r="1">
      <x v="104"/>
    </i>
    <i r="1">
      <x v="105"/>
    </i>
    <i r="1">
      <x v="106"/>
    </i>
    <i r="1">
      <x v="107"/>
    </i>
    <i r="1">
      <x v="114"/>
    </i>
    <i r="1">
      <x v="116"/>
    </i>
    <i r="1">
      <x v="117"/>
    </i>
    <i r="1">
      <x v="118"/>
    </i>
    <i r="1">
      <x v="120"/>
    </i>
    <i r="1">
      <x v="125"/>
    </i>
    <i r="1">
      <x v="130"/>
    </i>
    <i r="1">
      <x v="131"/>
    </i>
    <i r="1">
      <x v="134"/>
    </i>
    <i r="1">
      <x v="135"/>
    </i>
    <i r="1">
      <x v="136"/>
    </i>
    <i r="1">
      <x v="137"/>
    </i>
    <i r="1">
      <x v="138"/>
    </i>
    <i r="1">
      <x v="144"/>
    </i>
    <i r="1">
      <x v="148"/>
    </i>
    <i r="1">
      <x v="152"/>
    </i>
    <i r="1">
      <x v="155"/>
    </i>
    <i r="1">
      <x v="156"/>
    </i>
    <i r="1">
      <x v="158"/>
    </i>
    <i r="1">
      <x v="159"/>
    </i>
    <i r="1">
      <x v="161"/>
    </i>
    <i r="1">
      <x v="162"/>
    </i>
    <i r="1">
      <x v="163"/>
    </i>
    <i r="1">
      <x v="164"/>
    </i>
    <i r="1">
      <x v="165"/>
    </i>
    <i r="1">
      <x v="168"/>
    </i>
    <i r="1">
      <x v="171"/>
    </i>
    <i r="1">
      <x v="172"/>
    </i>
    <i r="1">
      <x v="177"/>
    </i>
    <i r="1">
      <x v="179"/>
    </i>
    <i r="1">
      <x v="180"/>
    </i>
    <i r="1">
      <x v="181"/>
    </i>
    <i r="1">
      <x v="187"/>
    </i>
    <i r="1">
      <x v="188"/>
    </i>
    <i r="1">
      <x v="189"/>
    </i>
    <i r="1">
      <x v="190"/>
    </i>
    <i r="1">
      <x v="192"/>
    </i>
    <i r="1">
      <x v="196"/>
    </i>
    <i r="1">
      <x v="200"/>
    </i>
    <i r="1">
      <x v="203"/>
    </i>
    <i r="1">
      <x v="204"/>
    </i>
    <i r="1">
      <x v="205"/>
    </i>
    <i r="1">
      <x v="207"/>
    </i>
    <i r="1">
      <x v="220"/>
    </i>
    <i r="1">
      <x v="221"/>
    </i>
    <i r="1">
      <x v="230"/>
    </i>
    <i r="1">
      <x v="231"/>
    </i>
    <i r="1">
      <x v="235"/>
    </i>
    <i r="1">
      <x v="238"/>
    </i>
    <i r="1">
      <x v="240"/>
    </i>
    <i r="1">
      <x v="243"/>
    </i>
    <i r="1">
      <x v="244"/>
    </i>
    <i r="1">
      <x v="247"/>
    </i>
    <i r="1">
      <x v="248"/>
    </i>
    <i r="1">
      <x v="250"/>
    </i>
    <i>
      <x v="9"/>
    </i>
    <i r="1">
      <x v="3"/>
    </i>
    <i r="1">
      <x v="4"/>
    </i>
    <i r="1">
      <x v="6"/>
    </i>
    <i r="1">
      <x v="11"/>
    </i>
    <i r="1">
      <x v="12"/>
    </i>
    <i r="1">
      <x v="13"/>
    </i>
    <i r="1">
      <x v="14"/>
    </i>
    <i r="1">
      <x v="16"/>
    </i>
    <i r="1">
      <x v="17"/>
    </i>
    <i r="1">
      <x v="20"/>
    </i>
    <i r="1">
      <x v="24"/>
    </i>
    <i r="1">
      <x v="26"/>
    </i>
    <i r="1">
      <x v="30"/>
    </i>
    <i r="1">
      <x v="35"/>
    </i>
    <i r="1">
      <x v="36"/>
    </i>
    <i r="1">
      <x v="37"/>
    </i>
    <i r="1">
      <x v="38"/>
    </i>
    <i r="1">
      <x v="40"/>
    </i>
    <i r="1">
      <x v="41"/>
    </i>
    <i r="1">
      <x v="45"/>
    </i>
    <i r="1">
      <x v="46"/>
    </i>
    <i r="1">
      <x v="47"/>
    </i>
    <i r="1">
      <x v="48"/>
    </i>
    <i r="1">
      <x v="51"/>
    </i>
    <i r="1">
      <x v="52"/>
    </i>
    <i r="1">
      <x v="54"/>
    </i>
    <i r="1">
      <x v="55"/>
    </i>
    <i r="1">
      <x v="57"/>
    </i>
    <i r="1">
      <x v="58"/>
    </i>
    <i r="1">
      <x v="60"/>
    </i>
    <i r="1">
      <x v="62"/>
    </i>
    <i r="1">
      <x v="65"/>
    </i>
    <i r="1">
      <x v="66"/>
    </i>
    <i r="1">
      <x v="68"/>
    </i>
    <i r="1">
      <x v="73"/>
    </i>
    <i r="1">
      <x v="74"/>
    </i>
    <i r="1">
      <x v="76"/>
    </i>
    <i r="1">
      <x v="78"/>
    </i>
    <i r="1">
      <x v="81"/>
    </i>
    <i r="1">
      <x v="86"/>
    </i>
    <i r="1">
      <x v="88"/>
    </i>
    <i r="1">
      <x v="90"/>
    </i>
    <i r="1">
      <x v="92"/>
    </i>
    <i r="1">
      <x v="95"/>
    </i>
    <i r="1">
      <x v="97"/>
    </i>
    <i r="1">
      <x v="102"/>
    </i>
    <i r="1">
      <x v="103"/>
    </i>
    <i r="1">
      <x v="104"/>
    </i>
    <i r="1">
      <x v="105"/>
    </i>
    <i r="1">
      <x v="107"/>
    </i>
    <i r="1">
      <x v="110"/>
    </i>
    <i r="1">
      <x v="114"/>
    </i>
    <i r="1">
      <x v="116"/>
    </i>
    <i r="1">
      <x v="117"/>
    </i>
    <i r="1">
      <x v="118"/>
    </i>
    <i r="1">
      <x v="120"/>
    </i>
    <i r="1">
      <x v="125"/>
    </i>
    <i r="1">
      <x v="127"/>
    </i>
    <i r="1">
      <x v="130"/>
    </i>
    <i r="1">
      <x v="131"/>
    </i>
    <i r="1">
      <x v="134"/>
    </i>
    <i r="1">
      <x v="135"/>
    </i>
    <i r="1">
      <x v="136"/>
    </i>
    <i r="1">
      <x v="137"/>
    </i>
    <i r="1">
      <x v="138"/>
    </i>
    <i r="1">
      <x v="144"/>
    </i>
    <i r="1">
      <x v="148"/>
    </i>
    <i r="1">
      <x v="149"/>
    </i>
    <i r="1">
      <x v="152"/>
    </i>
    <i r="1">
      <x v="156"/>
    </i>
    <i r="1">
      <x v="158"/>
    </i>
    <i r="1">
      <x v="161"/>
    </i>
    <i r="1">
      <x v="162"/>
    </i>
    <i r="1">
      <x v="163"/>
    </i>
    <i r="1">
      <x v="164"/>
    </i>
    <i r="1">
      <x v="165"/>
    </i>
    <i r="1">
      <x v="168"/>
    </i>
    <i r="1">
      <x v="169"/>
    </i>
    <i r="1">
      <x v="171"/>
    </i>
    <i r="1">
      <x v="172"/>
    </i>
    <i r="1">
      <x v="173"/>
    </i>
    <i r="1">
      <x v="177"/>
    </i>
    <i r="1">
      <x v="178"/>
    </i>
    <i r="1">
      <x v="179"/>
    </i>
    <i r="1">
      <x v="181"/>
    </i>
    <i r="1">
      <x v="182"/>
    </i>
    <i r="1">
      <x v="183"/>
    </i>
    <i r="1">
      <x v="187"/>
    </i>
    <i r="1">
      <x v="189"/>
    </i>
    <i r="1">
      <x v="190"/>
    </i>
    <i r="1">
      <x v="192"/>
    </i>
    <i r="1">
      <x v="195"/>
    </i>
    <i r="1">
      <x v="196"/>
    </i>
    <i r="1">
      <x v="200"/>
    </i>
    <i r="1">
      <x v="203"/>
    </i>
    <i r="1">
      <x v="205"/>
    </i>
    <i r="1">
      <x v="211"/>
    </i>
    <i r="1">
      <x v="212"/>
    </i>
    <i r="1">
      <x v="230"/>
    </i>
    <i r="1">
      <x v="238"/>
    </i>
    <i r="1">
      <x v="243"/>
    </i>
    <i>
      <x v="10"/>
    </i>
    <i r="1">
      <x v="3"/>
    </i>
    <i r="1">
      <x v="4"/>
    </i>
    <i r="1">
      <x v="6"/>
    </i>
    <i r="1">
      <x v="11"/>
    </i>
    <i r="1">
      <x v="12"/>
    </i>
    <i r="1">
      <x v="13"/>
    </i>
    <i r="1">
      <x v="14"/>
    </i>
    <i r="1">
      <x v="16"/>
    </i>
    <i r="1">
      <x v="17"/>
    </i>
    <i r="1">
      <x v="20"/>
    </i>
    <i r="1">
      <x v="22"/>
    </i>
    <i r="1">
      <x v="23"/>
    </i>
    <i r="1">
      <x v="24"/>
    </i>
    <i r="1">
      <x v="25"/>
    </i>
    <i r="1">
      <x v="26"/>
    </i>
    <i r="1">
      <x v="28"/>
    </i>
    <i r="1">
      <x v="30"/>
    </i>
    <i r="1">
      <x v="35"/>
    </i>
    <i r="1">
      <x v="36"/>
    </i>
    <i r="1">
      <x v="37"/>
    </i>
    <i r="1">
      <x v="38"/>
    </i>
    <i r="1">
      <x v="40"/>
    </i>
    <i r="1">
      <x v="41"/>
    </i>
    <i r="1">
      <x v="45"/>
    </i>
    <i r="1">
      <x v="47"/>
    </i>
    <i r="1">
      <x v="48"/>
    </i>
    <i r="1">
      <x v="51"/>
    </i>
    <i r="1">
      <x v="52"/>
    </i>
    <i r="1">
      <x v="54"/>
    </i>
    <i r="1">
      <x v="55"/>
    </i>
    <i r="1">
      <x v="57"/>
    </i>
    <i r="1">
      <x v="58"/>
    </i>
    <i r="1">
      <x v="62"/>
    </i>
    <i r="1">
      <x v="65"/>
    </i>
    <i r="1">
      <x v="67"/>
    </i>
    <i r="1">
      <x v="68"/>
    </i>
    <i r="1">
      <x v="69"/>
    </i>
    <i r="1">
      <x v="74"/>
    </i>
    <i r="1">
      <x v="75"/>
    </i>
    <i r="1">
      <x v="76"/>
    </i>
    <i r="1">
      <x v="78"/>
    </i>
    <i r="1">
      <x v="81"/>
    </i>
    <i r="1">
      <x v="83"/>
    </i>
    <i r="1">
      <x v="86"/>
    </i>
    <i r="1">
      <x v="88"/>
    </i>
    <i r="1">
      <x v="90"/>
    </i>
    <i r="1">
      <x v="92"/>
    </i>
    <i r="1">
      <x v="95"/>
    </i>
    <i r="1">
      <x v="97"/>
    </i>
    <i r="1">
      <x v="102"/>
    </i>
    <i r="1">
      <x v="103"/>
    </i>
    <i r="1">
      <x v="104"/>
    </i>
    <i r="1">
      <x v="105"/>
    </i>
    <i r="1">
      <x v="106"/>
    </i>
    <i r="1">
      <x v="107"/>
    </i>
    <i r="1">
      <x v="114"/>
    </i>
    <i r="1">
      <x v="116"/>
    </i>
    <i r="1">
      <x v="117"/>
    </i>
    <i r="1">
      <x v="118"/>
    </i>
    <i r="1">
      <x v="120"/>
    </i>
    <i r="1">
      <x v="121"/>
    </i>
    <i r="1">
      <x v="125"/>
    </i>
    <i r="1">
      <x v="127"/>
    </i>
    <i r="1">
      <x v="130"/>
    </i>
    <i r="1">
      <x v="131"/>
    </i>
    <i r="1">
      <x v="133"/>
    </i>
    <i r="1">
      <x v="134"/>
    </i>
    <i r="1">
      <x v="135"/>
    </i>
    <i r="1">
      <x v="136"/>
    </i>
    <i r="1">
      <x v="137"/>
    </i>
    <i r="1">
      <x v="138"/>
    </i>
    <i r="1">
      <x v="144"/>
    </i>
    <i r="1">
      <x v="147"/>
    </i>
    <i r="1">
      <x v="148"/>
    </i>
    <i r="1">
      <x v="152"/>
    </i>
    <i r="1">
      <x v="155"/>
    </i>
    <i r="1">
      <x v="156"/>
    </i>
    <i r="1">
      <x v="158"/>
    </i>
    <i r="1">
      <x v="159"/>
    </i>
    <i r="1">
      <x v="161"/>
    </i>
    <i r="1">
      <x v="162"/>
    </i>
    <i r="1">
      <x v="163"/>
    </i>
    <i r="1">
      <x v="164"/>
    </i>
    <i r="1">
      <x v="165"/>
    </i>
    <i r="1">
      <x v="168"/>
    </i>
    <i r="1">
      <x v="171"/>
    </i>
    <i r="1">
      <x v="172"/>
    </i>
    <i r="1">
      <x v="177"/>
    </i>
    <i r="1">
      <x v="179"/>
    </i>
    <i r="1">
      <x v="180"/>
    </i>
    <i r="1">
      <x v="181"/>
    </i>
    <i r="1">
      <x v="187"/>
    </i>
    <i r="1">
      <x v="188"/>
    </i>
    <i r="1">
      <x v="189"/>
    </i>
    <i r="1">
      <x v="190"/>
    </i>
    <i r="1">
      <x v="192"/>
    </i>
    <i r="1">
      <x v="196"/>
    </i>
    <i r="1">
      <x v="197"/>
    </i>
    <i r="1">
      <x v="200"/>
    </i>
    <i r="1">
      <x v="203"/>
    </i>
    <i r="1">
      <x v="204"/>
    </i>
    <i r="1">
      <x v="205"/>
    </i>
    <i r="1">
      <x v="206"/>
    </i>
    <i r="1">
      <x v="207"/>
    </i>
    <i r="1">
      <x v="220"/>
    </i>
    <i r="1">
      <x v="221"/>
    </i>
    <i r="1">
      <x v="223"/>
    </i>
    <i r="1">
      <x v="230"/>
    </i>
    <i r="1">
      <x v="231"/>
    </i>
    <i r="1">
      <x v="235"/>
    </i>
    <i r="1">
      <x v="238"/>
    </i>
    <i r="1">
      <x v="243"/>
    </i>
    <i r="1">
      <x v="244"/>
    </i>
    <i r="1">
      <x v="247"/>
    </i>
    <i r="1">
      <x v="248"/>
    </i>
    <i r="1">
      <x v="250"/>
    </i>
    <i>
      <x v="11"/>
    </i>
    <i r="1">
      <x v="3"/>
    </i>
    <i r="1">
      <x v="4"/>
    </i>
    <i r="1">
      <x v="6"/>
    </i>
    <i r="1">
      <x v="11"/>
    </i>
    <i r="1">
      <x v="12"/>
    </i>
    <i r="1">
      <x v="13"/>
    </i>
    <i r="1">
      <x v="14"/>
    </i>
    <i r="1">
      <x v="16"/>
    </i>
    <i r="1">
      <x v="17"/>
    </i>
    <i r="1">
      <x v="20"/>
    </i>
    <i r="1">
      <x v="22"/>
    </i>
    <i r="1">
      <x v="23"/>
    </i>
    <i r="1">
      <x v="24"/>
    </i>
    <i r="1">
      <x v="26"/>
    </i>
    <i r="1">
      <x v="28"/>
    </i>
    <i r="1">
      <x v="30"/>
    </i>
    <i r="1">
      <x v="35"/>
    </i>
    <i r="1">
      <x v="36"/>
    </i>
    <i r="1">
      <x v="38"/>
    </i>
    <i r="1">
      <x v="40"/>
    </i>
    <i r="1">
      <x v="45"/>
    </i>
    <i r="1">
      <x v="47"/>
    </i>
    <i r="1">
      <x v="48"/>
    </i>
    <i r="1">
      <x v="51"/>
    </i>
    <i r="1">
      <x v="52"/>
    </i>
    <i r="1">
      <x v="54"/>
    </i>
    <i r="1">
      <x v="55"/>
    </i>
    <i r="1">
      <x v="57"/>
    </i>
    <i r="1">
      <x v="58"/>
    </i>
    <i r="1">
      <x v="62"/>
    </i>
    <i r="1">
      <x v="65"/>
    </i>
    <i r="1">
      <x v="68"/>
    </i>
    <i r="1">
      <x v="69"/>
    </i>
    <i r="1">
      <x v="74"/>
    </i>
    <i r="1">
      <x v="75"/>
    </i>
    <i r="1">
      <x v="76"/>
    </i>
    <i r="1">
      <x v="78"/>
    </i>
    <i r="1">
      <x v="81"/>
    </i>
    <i r="1">
      <x v="83"/>
    </i>
    <i r="1">
      <x v="86"/>
    </i>
    <i r="1">
      <x v="88"/>
    </i>
    <i r="1">
      <x v="90"/>
    </i>
    <i r="1">
      <x v="92"/>
    </i>
    <i r="1">
      <x v="95"/>
    </i>
    <i r="1">
      <x v="97"/>
    </i>
    <i r="1">
      <x v="102"/>
    </i>
    <i r="1">
      <x v="103"/>
    </i>
    <i r="1">
      <x v="104"/>
    </i>
    <i r="1">
      <x v="105"/>
    </i>
    <i r="1">
      <x v="106"/>
    </i>
    <i r="1">
      <x v="107"/>
    </i>
    <i r="1">
      <x v="114"/>
    </i>
    <i r="1">
      <x v="116"/>
    </i>
    <i r="1">
      <x v="117"/>
    </i>
    <i r="1">
      <x v="118"/>
    </i>
    <i r="1">
      <x v="120"/>
    </i>
    <i r="1">
      <x v="121"/>
    </i>
    <i r="1">
      <x v="125"/>
    </i>
    <i r="1">
      <x v="127"/>
    </i>
    <i r="1">
      <x v="130"/>
    </i>
    <i r="1">
      <x v="131"/>
    </i>
    <i r="1">
      <x v="133"/>
    </i>
    <i r="1">
      <x v="134"/>
    </i>
    <i r="1">
      <x v="135"/>
    </i>
    <i r="1">
      <x v="136"/>
    </i>
    <i r="1">
      <x v="137"/>
    </i>
    <i r="1">
      <x v="138"/>
    </i>
    <i r="1">
      <x v="144"/>
    </i>
    <i r="1">
      <x v="148"/>
    </i>
    <i r="1">
      <x v="152"/>
    </i>
    <i r="1">
      <x v="155"/>
    </i>
    <i r="1">
      <x v="156"/>
    </i>
    <i r="1">
      <x v="158"/>
    </i>
    <i r="1">
      <x v="159"/>
    </i>
    <i r="1">
      <x v="161"/>
    </i>
    <i r="1">
      <x v="162"/>
    </i>
    <i r="1">
      <x v="163"/>
    </i>
    <i r="1">
      <x v="164"/>
    </i>
    <i r="1">
      <x v="165"/>
    </i>
    <i r="1">
      <x v="168"/>
    </i>
    <i r="1">
      <x v="171"/>
    </i>
    <i r="1">
      <x v="172"/>
    </i>
    <i r="1">
      <x v="177"/>
    </i>
    <i r="1">
      <x v="179"/>
    </i>
    <i r="1">
      <x v="180"/>
    </i>
    <i r="1">
      <x v="181"/>
    </i>
    <i r="1">
      <x v="188"/>
    </i>
    <i r="1">
      <x v="189"/>
    </i>
    <i r="1">
      <x v="190"/>
    </i>
    <i r="1">
      <x v="192"/>
    </i>
    <i r="1">
      <x v="196"/>
    </i>
    <i r="1">
      <x v="197"/>
    </i>
    <i r="1">
      <x v="200"/>
    </i>
    <i r="1">
      <x v="203"/>
    </i>
    <i r="1">
      <x v="204"/>
    </i>
    <i r="1">
      <x v="205"/>
    </i>
    <i r="1">
      <x v="207"/>
    </i>
    <i r="1">
      <x v="220"/>
    </i>
    <i r="1">
      <x v="221"/>
    </i>
    <i r="1">
      <x v="223"/>
    </i>
    <i r="1">
      <x v="224"/>
    </i>
    <i r="1">
      <x v="228"/>
    </i>
    <i r="1">
      <x v="230"/>
    </i>
    <i r="1">
      <x v="231"/>
    </i>
    <i r="1">
      <x v="235"/>
    </i>
    <i r="1">
      <x v="238"/>
    </i>
    <i r="1">
      <x v="243"/>
    </i>
    <i r="1">
      <x v="244"/>
    </i>
    <i r="1">
      <x v="247"/>
    </i>
    <i r="1">
      <x v="248"/>
    </i>
    <i r="1">
      <x v="250"/>
    </i>
  </rowItems>
  <colItems count="1">
    <i/>
  </colItems>
  <pageFields count="1">
    <pageField fld="0" hier="-1"/>
  </pageFields>
  <dataFields count="1">
    <dataField name="Sum of VISITS" fld="4" baseField="0" baseItem="0"/>
  </dataFields>
  <formats count="1">
    <format dxfId="3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7.xml><?xml version="1.0" encoding="utf-8"?>
<pivotTableDefinition xmlns="http://schemas.openxmlformats.org/spreadsheetml/2006/main" xmlns:mc="http://schemas.openxmlformats.org/markup-compatibility/2006" xmlns:xr="http://schemas.microsoft.com/office/spreadsheetml/2014/revision" mc:Ignorable="xr" xr:uid="{4F51BADB-9782-4B1E-A88F-A57F97CAB387}"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W5:X1311" firstHeaderRow="1" firstDataRow="1" firstDataCol="1" rowPageCount="1" colPageCount="1"/>
  <pivotFields count="28">
    <pivotField axis="axisPage" multipleItemSelectionAllowed="1" showAll="0">
      <items count="5">
        <item h="1" x="0"/>
        <item h="1" x="1"/>
        <item x="2"/>
        <item h="1" x="3"/>
        <item t="default"/>
      </items>
    </pivotField>
    <pivotField axis="axisRow" showAll="0">
      <items count="13">
        <item x="1"/>
        <item x="2"/>
        <item x="3"/>
        <item x="4"/>
        <item x="5"/>
        <item x="6"/>
        <item x="7"/>
        <item x="8"/>
        <item x="9"/>
        <item x="0"/>
        <item x="10"/>
        <item x="11"/>
        <item t="default"/>
      </items>
    </pivotField>
    <pivotField showAll="0"/>
    <pivotField axis="axisRow" showAll="0">
      <items count="258">
        <item x="178"/>
        <item x="206"/>
        <item x="156"/>
        <item x="95"/>
        <item x="47"/>
        <item x="234"/>
        <item x="94"/>
        <item x="59"/>
        <item x="186"/>
        <item x="225"/>
        <item x="247"/>
        <item x="35"/>
        <item x="0"/>
        <item x="31"/>
        <item x="57"/>
        <item x="237"/>
        <item x="33"/>
        <item x="68"/>
        <item x="170"/>
        <item x="236"/>
        <item x="24"/>
        <item x="194"/>
        <item x="148"/>
        <item x="20"/>
        <item x="112"/>
        <item x="173"/>
        <item x="10"/>
        <item x="168"/>
        <item x="12"/>
        <item x="185"/>
        <item x="13"/>
        <item x="191"/>
        <item x="48"/>
        <item x="180"/>
        <item x="240"/>
        <item x="74"/>
        <item x="117"/>
        <item x="123"/>
        <item x="14"/>
        <item x="7"/>
        <item x="78"/>
        <item x="15"/>
        <item x="174"/>
        <item x="220"/>
        <item x="212"/>
        <item x="61"/>
        <item x="58"/>
        <item x="4"/>
        <item x="118"/>
        <item x="39"/>
        <item x="187"/>
        <item x="119"/>
        <item x="26"/>
        <item x="149"/>
        <item x="71"/>
        <item x="105"/>
        <item x="110"/>
        <item x="41"/>
        <item x="6"/>
        <item x="96"/>
        <item x="86"/>
        <item x="82"/>
        <item x="79"/>
        <item x="219"/>
        <item x="152"/>
        <item x="1"/>
        <item x="103"/>
        <item x="249"/>
        <item x="55"/>
        <item x="150"/>
        <item x="193"/>
        <item x="81"/>
        <item x="231"/>
        <item x="136"/>
        <item x="60"/>
        <item x="169"/>
        <item x="44"/>
        <item x="199"/>
        <item x="83"/>
        <item x="66"/>
        <item x="56"/>
        <item x="22"/>
        <item x="217"/>
        <item x="163"/>
        <item x="70"/>
        <item x="184"/>
        <item x="76"/>
        <item x="89"/>
        <item x="52"/>
        <item x="51"/>
        <item x="69"/>
        <item x="192"/>
        <item x="25"/>
        <item x="46"/>
        <item x="214"/>
        <item x="38"/>
        <item x="88"/>
        <item x="91"/>
        <item x="245"/>
        <item x="205"/>
        <item x="72"/>
        <item x="100"/>
        <item x="29"/>
        <item x="126"/>
        <item x="104"/>
        <item x="54"/>
        <item x="147"/>
        <item x="97"/>
        <item x="181"/>
        <item x="189"/>
        <item x="5"/>
        <item x="92"/>
        <item x="196"/>
        <item x="202"/>
        <item x="28"/>
        <item x="201"/>
        <item x="101"/>
        <item x="128"/>
        <item x="23"/>
        <item x="93"/>
        <item x="3"/>
        <item x="144"/>
        <item x="145"/>
        <item x="243"/>
        <item x="213"/>
        <item x="114"/>
        <item x="179"/>
        <item x="124"/>
        <item x="208"/>
        <item x="102"/>
        <item x="111"/>
        <item x="125"/>
        <item x="171"/>
        <item x="8"/>
        <item x="27"/>
        <item x="63"/>
        <item x="115"/>
        <item x="84"/>
        <item x="53"/>
        <item x="203"/>
        <item x="37"/>
        <item x="241"/>
        <item x="172"/>
        <item x="108"/>
        <item x="98"/>
        <item x="235"/>
        <item x="21"/>
        <item x="204"/>
        <item x="113"/>
        <item x="19"/>
        <item x="190"/>
        <item x="73"/>
        <item x="49"/>
        <item x="209"/>
        <item x="109"/>
        <item x="164"/>
        <item x="45"/>
        <item x="17"/>
        <item x="137"/>
        <item x="9"/>
        <item x="11"/>
        <item x="134"/>
        <item x="42"/>
        <item x="43"/>
        <item x="85"/>
        <item x="121"/>
        <item x="195"/>
        <item x="200"/>
        <item x="131"/>
        <item x="129"/>
        <item x="50"/>
        <item x="122"/>
        <item x="90"/>
        <item x="130"/>
        <item x="175"/>
        <item x="228"/>
        <item x="182"/>
        <item x="87"/>
        <item x="34"/>
        <item x="132"/>
        <item x="80"/>
        <item x="36"/>
        <item x="133"/>
        <item x="18"/>
        <item x="30"/>
        <item x="177"/>
        <item x="198"/>
        <item x="62"/>
        <item x="139"/>
        <item x="77"/>
        <item x="64"/>
        <item x="244"/>
        <item x="106"/>
        <item x="218"/>
        <item x="2"/>
        <item x="16"/>
        <item x="120"/>
        <item x="142"/>
        <item x="40"/>
        <item x="107"/>
        <item x="65"/>
        <item x="99"/>
        <item x="188"/>
        <item x="75"/>
        <item x="165"/>
        <item x="127"/>
        <item x="250"/>
        <item x="155"/>
        <item x="207"/>
        <item x="238"/>
        <item x="210"/>
        <item x="67"/>
        <item x="138"/>
        <item x="232"/>
        <item x="153"/>
        <item x="233"/>
        <item x="157"/>
        <item x="248"/>
        <item x="183"/>
        <item x="143"/>
        <item x="140"/>
        <item x="146"/>
        <item x="215"/>
        <item x="154"/>
        <item x="167"/>
        <item x="151"/>
        <item x="211"/>
        <item x="229"/>
        <item x="166"/>
        <item x="230"/>
        <item x="116"/>
        <item x="141"/>
        <item x="221"/>
        <item x="226"/>
        <item x="239"/>
        <item x="160"/>
        <item x="216"/>
        <item x="223"/>
        <item x="32"/>
        <item x="227"/>
        <item x="242"/>
        <item x="222"/>
        <item x="224"/>
        <item x="135"/>
        <item x="158"/>
        <item x="176"/>
        <item x="197"/>
        <item x="161"/>
        <item x="159"/>
        <item x="246"/>
        <item x="162"/>
        <item x="251"/>
        <item x="252"/>
        <item x="253"/>
        <item x="254"/>
        <item x="255"/>
        <item x="256"/>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
    <field x="3"/>
  </rowFields>
  <rowItems count="1306">
    <i>
      <x/>
    </i>
    <i r="1">
      <x v="3"/>
    </i>
    <i r="1">
      <x v="4"/>
    </i>
    <i r="1">
      <x v="6"/>
    </i>
    <i r="1">
      <x v="11"/>
    </i>
    <i r="1">
      <x v="12"/>
    </i>
    <i r="1">
      <x v="13"/>
    </i>
    <i r="1">
      <x v="14"/>
    </i>
    <i r="1">
      <x v="16"/>
    </i>
    <i r="1">
      <x v="17"/>
    </i>
    <i r="1">
      <x v="20"/>
    </i>
    <i r="1">
      <x v="23"/>
    </i>
    <i r="1">
      <x v="24"/>
    </i>
    <i r="1">
      <x v="25"/>
    </i>
    <i r="1">
      <x v="28"/>
    </i>
    <i r="1">
      <x v="30"/>
    </i>
    <i r="1">
      <x v="35"/>
    </i>
    <i r="1">
      <x v="36"/>
    </i>
    <i r="1">
      <x v="37"/>
    </i>
    <i r="1">
      <x v="38"/>
    </i>
    <i r="1">
      <x v="40"/>
    </i>
    <i r="1">
      <x v="41"/>
    </i>
    <i r="1">
      <x v="42"/>
    </i>
    <i r="1">
      <x v="45"/>
    </i>
    <i r="1">
      <x v="46"/>
    </i>
    <i r="1">
      <x v="47"/>
    </i>
    <i r="1">
      <x v="48"/>
    </i>
    <i r="1">
      <x v="51"/>
    </i>
    <i r="1">
      <x v="52"/>
    </i>
    <i r="1">
      <x v="54"/>
    </i>
    <i r="1">
      <x v="55"/>
    </i>
    <i r="1">
      <x v="57"/>
    </i>
    <i r="1">
      <x v="58"/>
    </i>
    <i r="1">
      <x v="60"/>
    </i>
    <i r="1">
      <x v="62"/>
    </i>
    <i r="1">
      <x v="65"/>
    </i>
    <i r="1">
      <x v="66"/>
    </i>
    <i r="1">
      <x v="68"/>
    </i>
    <i r="1">
      <x v="73"/>
    </i>
    <i r="1">
      <x v="74"/>
    </i>
    <i r="1">
      <x v="76"/>
    </i>
    <i r="1">
      <x v="78"/>
    </i>
    <i r="1">
      <x v="81"/>
    </i>
    <i r="1">
      <x v="86"/>
    </i>
    <i r="1">
      <x v="88"/>
    </i>
    <i r="1">
      <x v="90"/>
    </i>
    <i r="1">
      <x v="92"/>
    </i>
    <i r="1">
      <x v="95"/>
    </i>
    <i r="1">
      <x v="97"/>
    </i>
    <i r="1">
      <x v="102"/>
    </i>
    <i r="1">
      <x v="103"/>
    </i>
    <i r="1">
      <x v="104"/>
    </i>
    <i r="1">
      <x v="105"/>
    </i>
    <i r="1">
      <x v="106"/>
    </i>
    <i r="1">
      <x v="107"/>
    </i>
    <i r="1">
      <x v="110"/>
    </i>
    <i r="1">
      <x v="114"/>
    </i>
    <i r="1">
      <x v="116"/>
    </i>
    <i r="1">
      <x v="117"/>
    </i>
    <i r="1">
      <x v="118"/>
    </i>
    <i r="1">
      <x v="120"/>
    </i>
    <i r="1">
      <x v="125"/>
    </i>
    <i r="1">
      <x v="127"/>
    </i>
    <i r="1">
      <x v="130"/>
    </i>
    <i r="1">
      <x v="131"/>
    </i>
    <i r="1">
      <x v="134"/>
    </i>
    <i r="1">
      <x v="135"/>
    </i>
    <i r="1">
      <x v="136"/>
    </i>
    <i r="1">
      <x v="137"/>
    </i>
    <i r="1">
      <x v="138"/>
    </i>
    <i r="1">
      <x v="144"/>
    </i>
    <i r="1">
      <x v="148"/>
    </i>
    <i r="1">
      <x v="149"/>
    </i>
    <i r="1">
      <x v="152"/>
    </i>
    <i r="1">
      <x v="156"/>
    </i>
    <i r="1">
      <x v="158"/>
    </i>
    <i r="1">
      <x v="159"/>
    </i>
    <i r="1">
      <x v="161"/>
    </i>
    <i r="1">
      <x v="162"/>
    </i>
    <i r="1">
      <x v="163"/>
    </i>
    <i r="1">
      <x v="164"/>
    </i>
    <i r="1">
      <x v="165"/>
    </i>
    <i r="1">
      <x v="168"/>
    </i>
    <i r="1">
      <x v="169"/>
    </i>
    <i r="1">
      <x v="171"/>
    </i>
    <i r="1">
      <x v="172"/>
    </i>
    <i r="1">
      <x v="173"/>
    </i>
    <i r="1">
      <x v="177"/>
    </i>
    <i r="1">
      <x v="178"/>
    </i>
    <i r="1">
      <x v="179"/>
    </i>
    <i r="1">
      <x v="180"/>
    </i>
    <i r="1">
      <x v="181"/>
    </i>
    <i r="1">
      <x v="182"/>
    </i>
    <i r="1">
      <x v="187"/>
    </i>
    <i r="1">
      <x v="189"/>
    </i>
    <i r="1">
      <x v="190"/>
    </i>
    <i r="1">
      <x v="192"/>
    </i>
    <i r="1">
      <x v="195"/>
    </i>
    <i r="1">
      <x v="196"/>
    </i>
    <i r="1">
      <x v="200"/>
    </i>
    <i r="1">
      <x v="203"/>
    </i>
    <i r="1">
      <x v="205"/>
    </i>
    <i r="1">
      <x v="207"/>
    </i>
    <i r="1">
      <x v="211"/>
    </i>
    <i r="1">
      <x v="212"/>
    </i>
    <i r="1">
      <x v="238"/>
    </i>
    <i r="1">
      <x v="243"/>
    </i>
    <i>
      <x v="1"/>
    </i>
    <i r="1">
      <x v="3"/>
    </i>
    <i r="1">
      <x v="4"/>
    </i>
    <i r="1">
      <x v="6"/>
    </i>
    <i r="1">
      <x v="11"/>
    </i>
    <i r="1">
      <x v="12"/>
    </i>
    <i r="1">
      <x v="13"/>
    </i>
    <i r="1">
      <x v="14"/>
    </i>
    <i r="1">
      <x v="16"/>
    </i>
    <i r="1">
      <x v="17"/>
    </i>
    <i r="1">
      <x v="20"/>
    </i>
    <i r="1">
      <x v="24"/>
    </i>
    <i r="1">
      <x v="26"/>
    </i>
    <i r="1">
      <x v="28"/>
    </i>
    <i r="1">
      <x v="30"/>
    </i>
    <i r="1">
      <x v="35"/>
    </i>
    <i r="1">
      <x v="36"/>
    </i>
    <i r="1">
      <x v="37"/>
    </i>
    <i r="1">
      <x v="38"/>
    </i>
    <i r="1">
      <x v="40"/>
    </i>
    <i r="1">
      <x v="41"/>
    </i>
    <i r="1">
      <x v="42"/>
    </i>
    <i r="1">
      <x v="45"/>
    </i>
    <i r="1">
      <x v="46"/>
    </i>
    <i r="1">
      <x v="47"/>
    </i>
    <i r="1">
      <x v="48"/>
    </i>
    <i r="1">
      <x v="51"/>
    </i>
    <i r="1">
      <x v="52"/>
    </i>
    <i r="1">
      <x v="54"/>
    </i>
    <i r="1">
      <x v="55"/>
    </i>
    <i r="1">
      <x v="57"/>
    </i>
    <i r="1">
      <x v="58"/>
    </i>
    <i r="1">
      <x v="60"/>
    </i>
    <i r="1">
      <x v="62"/>
    </i>
    <i r="1">
      <x v="65"/>
    </i>
    <i r="1">
      <x v="66"/>
    </i>
    <i r="1">
      <x v="68"/>
    </i>
    <i r="1">
      <x v="74"/>
    </i>
    <i r="1">
      <x v="76"/>
    </i>
    <i r="1">
      <x v="78"/>
    </i>
    <i r="1">
      <x v="81"/>
    </i>
    <i r="1">
      <x v="86"/>
    </i>
    <i r="1">
      <x v="88"/>
    </i>
    <i r="1">
      <x v="90"/>
    </i>
    <i r="1">
      <x v="92"/>
    </i>
    <i r="1">
      <x v="95"/>
    </i>
    <i r="1">
      <x v="97"/>
    </i>
    <i r="1">
      <x v="102"/>
    </i>
    <i r="1">
      <x v="103"/>
    </i>
    <i r="1">
      <x v="104"/>
    </i>
    <i r="1">
      <x v="105"/>
    </i>
    <i r="1">
      <x v="106"/>
    </i>
    <i r="1">
      <x v="107"/>
    </i>
    <i r="1">
      <x v="110"/>
    </i>
    <i r="1">
      <x v="114"/>
    </i>
    <i r="1">
      <x v="116"/>
    </i>
    <i r="1">
      <x v="117"/>
    </i>
    <i r="1">
      <x v="118"/>
    </i>
    <i r="1">
      <x v="120"/>
    </i>
    <i r="1">
      <x v="125"/>
    </i>
    <i r="1">
      <x v="127"/>
    </i>
    <i r="1">
      <x v="130"/>
    </i>
    <i r="1">
      <x v="131"/>
    </i>
    <i r="1">
      <x v="133"/>
    </i>
    <i r="1">
      <x v="134"/>
    </i>
    <i r="1">
      <x v="135"/>
    </i>
    <i r="1">
      <x v="136"/>
    </i>
    <i r="1">
      <x v="137"/>
    </i>
    <i r="1">
      <x v="138"/>
    </i>
    <i r="1">
      <x v="144"/>
    </i>
    <i r="1">
      <x v="148"/>
    </i>
    <i r="1">
      <x v="149"/>
    </i>
    <i r="1">
      <x v="151"/>
    </i>
    <i r="1">
      <x v="152"/>
    </i>
    <i r="1">
      <x v="156"/>
    </i>
    <i r="1">
      <x v="158"/>
    </i>
    <i r="1">
      <x v="159"/>
    </i>
    <i r="1">
      <x v="161"/>
    </i>
    <i r="1">
      <x v="162"/>
    </i>
    <i r="1">
      <x v="163"/>
    </i>
    <i r="1">
      <x v="164"/>
    </i>
    <i r="1">
      <x v="165"/>
    </i>
    <i r="1">
      <x v="168"/>
    </i>
    <i r="1">
      <x v="169"/>
    </i>
    <i r="1">
      <x v="171"/>
    </i>
    <i r="1">
      <x v="172"/>
    </i>
    <i r="1">
      <x v="173"/>
    </i>
    <i r="1">
      <x v="177"/>
    </i>
    <i r="1">
      <x v="178"/>
    </i>
    <i r="1">
      <x v="179"/>
    </i>
    <i r="1">
      <x v="180"/>
    </i>
    <i r="1">
      <x v="181"/>
    </i>
    <i r="1">
      <x v="182"/>
    </i>
    <i r="1">
      <x v="187"/>
    </i>
    <i r="1">
      <x v="189"/>
    </i>
    <i r="1">
      <x v="190"/>
    </i>
    <i r="1">
      <x v="192"/>
    </i>
    <i r="1">
      <x v="195"/>
    </i>
    <i r="1">
      <x v="196"/>
    </i>
    <i r="1">
      <x v="200"/>
    </i>
    <i r="1">
      <x v="203"/>
    </i>
    <i r="1">
      <x v="205"/>
    </i>
    <i r="1">
      <x v="207"/>
    </i>
    <i r="1">
      <x v="211"/>
    </i>
    <i r="1">
      <x v="212"/>
    </i>
    <i r="1">
      <x v="218"/>
    </i>
    <i r="1">
      <x v="230"/>
    </i>
    <i r="1">
      <x v="238"/>
    </i>
    <i r="1">
      <x v="243"/>
    </i>
    <i>
      <x v="2"/>
    </i>
    <i r="1">
      <x v="3"/>
    </i>
    <i r="1">
      <x v="4"/>
    </i>
    <i r="1">
      <x v="6"/>
    </i>
    <i r="1">
      <x v="11"/>
    </i>
    <i r="1">
      <x v="12"/>
    </i>
    <i r="1">
      <x v="13"/>
    </i>
    <i r="1">
      <x v="14"/>
    </i>
    <i r="1">
      <x v="16"/>
    </i>
    <i r="1">
      <x v="17"/>
    </i>
    <i r="1">
      <x v="20"/>
    </i>
    <i r="1">
      <x v="23"/>
    </i>
    <i r="1">
      <x v="24"/>
    </i>
    <i r="1">
      <x v="25"/>
    </i>
    <i r="1">
      <x v="28"/>
    </i>
    <i r="1">
      <x v="30"/>
    </i>
    <i r="1">
      <x v="35"/>
    </i>
    <i r="1">
      <x v="36"/>
    </i>
    <i r="1">
      <x v="37"/>
    </i>
    <i r="1">
      <x v="38"/>
    </i>
    <i r="1">
      <x v="40"/>
    </i>
    <i r="1">
      <x v="41"/>
    </i>
    <i r="1">
      <x v="42"/>
    </i>
    <i r="1">
      <x v="45"/>
    </i>
    <i r="1">
      <x v="46"/>
    </i>
    <i r="1">
      <x v="47"/>
    </i>
    <i r="1">
      <x v="48"/>
    </i>
    <i r="1">
      <x v="51"/>
    </i>
    <i r="1">
      <x v="52"/>
    </i>
    <i r="1">
      <x v="54"/>
    </i>
    <i r="1">
      <x v="55"/>
    </i>
    <i r="1">
      <x v="57"/>
    </i>
    <i r="1">
      <x v="58"/>
    </i>
    <i r="1">
      <x v="60"/>
    </i>
    <i r="1">
      <x v="62"/>
    </i>
    <i r="1">
      <x v="65"/>
    </i>
    <i r="1">
      <x v="66"/>
    </i>
    <i r="1">
      <x v="68"/>
    </i>
    <i r="1">
      <x v="74"/>
    </i>
    <i r="1">
      <x v="76"/>
    </i>
    <i r="1">
      <x v="78"/>
    </i>
    <i r="1">
      <x v="81"/>
    </i>
    <i r="1">
      <x v="86"/>
    </i>
    <i r="1">
      <x v="88"/>
    </i>
    <i r="1">
      <x v="90"/>
    </i>
    <i r="1">
      <x v="92"/>
    </i>
    <i r="1">
      <x v="95"/>
    </i>
    <i r="1">
      <x v="97"/>
    </i>
    <i r="1">
      <x v="101"/>
    </i>
    <i r="1">
      <x v="102"/>
    </i>
    <i r="1">
      <x v="103"/>
    </i>
    <i r="1">
      <x v="104"/>
    </i>
    <i r="1">
      <x v="105"/>
    </i>
    <i r="1">
      <x v="106"/>
    </i>
    <i r="1">
      <x v="107"/>
    </i>
    <i r="1">
      <x v="109"/>
    </i>
    <i r="1">
      <x v="110"/>
    </i>
    <i r="1">
      <x v="114"/>
    </i>
    <i r="1">
      <x v="116"/>
    </i>
    <i r="1">
      <x v="117"/>
    </i>
    <i r="1">
      <x v="118"/>
    </i>
    <i r="1">
      <x v="120"/>
    </i>
    <i r="1">
      <x v="125"/>
    </i>
    <i r="1">
      <x v="127"/>
    </i>
    <i r="1">
      <x v="130"/>
    </i>
    <i r="1">
      <x v="131"/>
    </i>
    <i r="1">
      <x v="133"/>
    </i>
    <i r="1">
      <x v="134"/>
    </i>
    <i r="1">
      <x v="135"/>
    </i>
    <i r="1">
      <x v="136"/>
    </i>
    <i r="1">
      <x v="137"/>
    </i>
    <i r="1">
      <x v="138"/>
    </i>
    <i r="1">
      <x v="144"/>
    </i>
    <i r="1">
      <x v="148"/>
    </i>
    <i r="1">
      <x v="149"/>
    </i>
    <i r="1">
      <x v="152"/>
    </i>
    <i r="1">
      <x v="156"/>
    </i>
    <i r="1">
      <x v="158"/>
    </i>
    <i r="1">
      <x v="159"/>
    </i>
    <i r="1">
      <x v="161"/>
    </i>
    <i r="1">
      <x v="162"/>
    </i>
    <i r="1">
      <x v="163"/>
    </i>
    <i r="1">
      <x v="164"/>
    </i>
    <i r="1">
      <x v="165"/>
    </i>
    <i r="1">
      <x v="168"/>
    </i>
    <i r="1">
      <x v="169"/>
    </i>
    <i r="1">
      <x v="171"/>
    </i>
    <i r="1">
      <x v="172"/>
    </i>
    <i r="1">
      <x v="173"/>
    </i>
    <i r="1">
      <x v="177"/>
    </i>
    <i r="1">
      <x v="178"/>
    </i>
    <i r="1">
      <x v="179"/>
    </i>
    <i r="1">
      <x v="180"/>
    </i>
    <i r="1">
      <x v="181"/>
    </i>
    <i r="1">
      <x v="182"/>
    </i>
    <i r="1">
      <x v="187"/>
    </i>
    <i r="1">
      <x v="188"/>
    </i>
    <i r="1">
      <x v="189"/>
    </i>
    <i r="1">
      <x v="190"/>
    </i>
    <i r="1">
      <x v="192"/>
    </i>
    <i r="1">
      <x v="195"/>
    </i>
    <i r="1">
      <x v="196"/>
    </i>
    <i r="1">
      <x v="200"/>
    </i>
    <i r="1">
      <x v="203"/>
    </i>
    <i r="1">
      <x v="205"/>
    </i>
    <i r="1">
      <x v="207"/>
    </i>
    <i r="1">
      <x v="211"/>
    </i>
    <i r="1">
      <x v="230"/>
    </i>
    <i r="1">
      <x v="238"/>
    </i>
    <i r="1">
      <x v="243"/>
    </i>
    <i>
      <x v="3"/>
    </i>
    <i r="1">
      <x v="3"/>
    </i>
    <i r="1">
      <x v="4"/>
    </i>
    <i r="1">
      <x v="6"/>
    </i>
    <i r="1">
      <x v="11"/>
    </i>
    <i r="1">
      <x v="12"/>
    </i>
    <i r="1">
      <x v="13"/>
    </i>
    <i r="1">
      <x v="14"/>
    </i>
    <i r="1">
      <x v="16"/>
    </i>
    <i r="1">
      <x v="17"/>
    </i>
    <i r="1">
      <x v="20"/>
    </i>
    <i r="1">
      <x v="23"/>
    </i>
    <i r="1">
      <x v="24"/>
    </i>
    <i r="1">
      <x v="25"/>
    </i>
    <i r="1">
      <x v="26"/>
    </i>
    <i r="1">
      <x v="28"/>
    </i>
    <i r="1">
      <x v="30"/>
    </i>
    <i r="1">
      <x v="35"/>
    </i>
    <i r="1">
      <x v="36"/>
    </i>
    <i r="1">
      <x v="37"/>
    </i>
    <i r="1">
      <x v="38"/>
    </i>
    <i r="1">
      <x v="40"/>
    </i>
    <i r="1">
      <x v="41"/>
    </i>
    <i r="1">
      <x v="42"/>
    </i>
    <i r="1">
      <x v="45"/>
    </i>
    <i r="1">
      <x v="46"/>
    </i>
    <i r="1">
      <x v="47"/>
    </i>
    <i r="1">
      <x v="48"/>
    </i>
    <i r="1">
      <x v="51"/>
    </i>
    <i r="1">
      <x v="52"/>
    </i>
    <i r="1">
      <x v="54"/>
    </i>
    <i r="1">
      <x v="55"/>
    </i>
    <i r="1">
      <x v="57"/>
    </i>
    <i r="1">
      <x v="58"/>
    </i>
    <i r="1">
      <x v="60"/>
    </i>
    <i r="1">
      <x v="62"/>
    </i>
    <i r="1">
      <x v="65"/>
    </i>
    <i r="1">
      <x v="66"/>
    </i>
    <i r="1">
      <x v="68"/>
    </i>
    <i r="1">
      <x v="73"/>
    </i>
    <i r="1">
      <x v="74"/>
    </i>
    <i r="1">
      <x v="76"/>
    </i>
    <i r="1">
      <x v="78"/>
    </i>
    <i r="1">
      <x v="81"/>
    </i>
    <i r="1">
      <x v="86"/>
    </i>
    <i r="1">
      <x v="88"/>
    </i>
    <i r="1">
      <x v="90"/>
    </i>
    <i r="1">
      <x v="92"/>
    </i>
    <i r="1">
      <x v="95"/>
    </i>
    <i r="1">
      <x v="97"/>
    </i>
    <i r="1">
      <x v="102"/>
    </i>
    <i r="1">
      <x v="103"/>
    </i>
    <i r="1">
      <x v="104"/>
    </i>
    <i r="1">
      <x v="105"/>
    </i>
    <i r="1">
      <x v="106"/>
    </i>
    <i r="1">
      <x v="107"/>
    </i>
    <i r="1">
      <x v="109"/>
    </i>
    <i r="1">
      <x v="114"/>
    </i>
    <i r="1">
      <x v="116"/>
    </i>
    <i r="1">
      <x v="117"/>
    </i>
    <i r="1">
      <x v="118"/>
    </i>
    <i r="1">
      <x v="120"/>
    </i>
    <i r="1">
      <x v="125"/>
    </i>
    <i r="1">
      <x v="126"/>
    </i>
    <i r="1">
      <x v="127"/>
    </i>
    <i r="1">
      <x v="130"/>
    </i>
    <i r="1">
      <x v="131"/>
    </i>
    <i r="1">
      <x v="133"/>
    </i>
    <i r="1">
      <x v="134"/>
    </i>
    <i r="1">
      <x v="135"/>
    </i>
    <i r="1">
      <x v="136"/>
    </i>
    <i r="1">
      <x v="137"/>
    </i>
    <i r="1">
      <x v="138"/>
    </i>
    <i r="1">
      <x v="144"/>
    </i>
    <i r="1">
      <x v="148"/>
    </i>
    <i r="1">
      <x v="152"/>
    </i>
    <i r="1">
      <x v="155"/>
    </i>
    <i r="1">
      <x v="156"/>
    </i>
    <i r="1">
      <x v="158"/>
    </i>
    <i r="1">
      <x v="159"/>
    </i>
    <i r="1">
      <x v="161"/>
    </i>
    <i r="1">
      <x v="162"/>
    </i>
    <i r="1">
      <x v="163"/>
    </i>
    <i r="1">
      <x v="164"/>
    </i>
    <i r="1">
      <x v="165"/>
    </i>
    <i r="1">
      <x v="168"/>
    </i>
    <i r="1">
      <x v="171"/>
    </i>
    <i r="1">
      <x v="172"/>
    </i>
    <i r="1">
      <x v="173"/>
    </i>
    <i r="1">
      <x v="177"/>
    </i>
    <i r="1">
      <x v="178"/>
    </i>
    <i r="1">
      <x v="179"/>
    </i>
    <i r="1">
      <x v="180"/>
    </i>
    <i r="1">
      <x v="181"/>
    </i>
    <i r="1">
      <x v="182"/>
    </i>
    <i r="1">
      <x v="187"/>
    </i>
    <i r="1">
      <x v="188"/>
    </i>
    <i r="1">
      <x v="189"/>
    </i>
    <i r="1">
      <x v="190"/>
    </i>
    <i r="1">
      <x v="192"/>
    </i>
    <i r="1">
      <x v="195"/>
    </i>
    <i r="1">
      <x v="196"/>
    </i>
    <i r="1">
      <x v="200"/>
    </i>
    <i r="1">
      <x v="205"/>
    </i>
    <i r="1">
      <x v="207"/>
    </i>
    <i r="1">
      <x v="230"/>
    </i>
    <i r="1">
      <x v="238"/>
    </i>
    <i r="1">
      <x v="243"/>
    </i>
    <i>
      <x v="4"/>
    </i>
    <i r="1">
      <x v="3"/>
    </i>
    <i r="1">
      <x v="4"/>
    </i>
    <i r="1">
      <x v="6"/>
    </i>
    <i r="1">
      <x v="11"/>
    </i>
    <i r="1">
      <x v="12"/>
    </i>
    <i r="1">
      <x v="13"/>
    </i>
    <i r="1">
      <x v="14"/>
    </i>
    <i r="1">
      <x v="16"/>
    </i>
    <i r="1">
      <x v="17"/>
    </i>
    <i r="1">
      <x v="20"/>
    </i>
    <i r="1">
      <x v="23"/>
    </i>
    <i r="1">
      <x v="24"/>
    </i>
    <i r="1">
      <x v="25"/>
    </i>
    <i r="1">
      <x v="26"/>
    </i>
    <i r="1">
      <x v="28"/>
    </i>
    <i r="1">
      <x v="30"/>
    </i>
    <i r="1">
      <x v="35"/>
    </i>
    <i r="1">
      <x v="36"/>
    </i>
    <i r="1">
      <x v="37"/>
    </i>
    <i r="1">
      <x v="38"/>
    </i>
    <i r="1">
      <x v="40"/>
    </i>
    <i r="1">
      <x v="41"/>
    </i>
    <i r="1">
      <x v="42"/>
    </i>
    <i r="1">
      <x v="45"/>
    </i>
    <i r="1">
      <x v="47"/>
    </i>
    <i r="1">
      <x v="48"/>
    </i>
    <i r="1">
      <x v="51"/>
    </i>
    <i r="1">
      <x v="52"/>
    </i>
    <i r="1">
      <x v="54"/>
    </i>
    <i r="1">
      <x v="55"/>
    </i>
    <i r="1">
      <x v="57"/>
    </i>
    <i r="1">
      <x v="58"/>
    </i>
    <i r="1">
      <x v="60"/>
    </i>
    <i r="1">
      <x v="62"/>
    </i>
    <i r="1">
      <x v="65"/>
    </i>
    <i r="1">
      <x v="66"/>
    </i>
    <i r="1">
      <x v="68"/>
    </i>
    <i r="1">
      <x v="69"/>
    </i>
    <i r="1">
      <x v="73"/>
    </i>
    <i r="1">
      <x v="74"/>
    </i>
    <i r="1">
      <x v="75"/>
    </i>
    <i r="1">
      <x v="76"/>
    </i>
    <i r="1">
      <x v="78"/>
    </i>
    <i r="1">
      <x v="81"/>
    </i>
    <i r="1">
      <x v="86"/>
    </i>
    <i r="1">
      <x v="88"/>
    </i>
    <i r="1">
      <x v="90"/>
    </i>
    <i r="1">
      <x v="92"/>
    </i>
    <i r="1">
      <x v="95"/>
    </i>
    <i r="1">
      <x v="97"/>
    </i>
    <i r="1">
      <x v="102"/>
    </i>
    <i r="1">
      <x v="103"/>
    </i>
    <i r="1">
      <x v="104"/>
    </i>
    <i r="1">
      <x v="105"/>
    </i>
    <i r="1">
      <x v="106"/>
    </i>
    <i r="1">
      <x v="107"/>
    </i>
    <i r="1">
      <x v="109"/>
    </i>
    <i r="1">
      <x v="114"/>
    </i>
    <i r="1">
      <x v="116"/>
    </i>
    <i r="1">
      <x v="117"/>
    </i>
    <i r="1">
      <x v="118"/>
    </i>
    <i r="1">
      <x v="120"/>
    </i>
    <i r="1">
      <x v="125"/>
    </i>
    <i r="1">
      <x v="127"/>
    </i>
    <i r="1">
      <x v="130"/>
    </i>
    <i r="1">
      <x v="131"/>
    </i>
    <i r="1">
      <x v="133"/>
    </i>
    <i r="1">
      <x v="134"/>
    </i>
    <i r="1">
      <x v="135"/>
    </i>
    <i r="1">
      <x v="136"/>
    </i>
    <i r="1">
      <x v="137"/>
    </i>
    <i r="1">
      <x v="138"/>
    </i>
    <i r="1">
      <x v="144"/>
    </i>
    <i r="1">
      <x v="148"/>
    </i>
    <i r="1">
      <x v="152"/>
    </i>
    <i r="1">
      <x v="155"/>
    </i>
    <i r="1">
      <x v="156"/>
    </i>
    <i r="1">
      <x v="158"/>
    </i>
    <i r="1">
      <x v="159"/>
    </i>
    <i r="1">
      <x v="161"/>
    </i>
    <i r="1">
      <x v="162"/>
    </i>
    <i r="1">
      <x v="163"/>
    </i>
    <i r="1">
      <x v="164"/>
    </i>
    <i r="1">
      <x v="165"/>
    </i>
    <i r="1">
      <x v="168"/>
    </i>
    <i r="1">
      <x v="171"/>
    </i>
    <i r="1">
      <x v="172"/>
    </i>
    <i r="1">
      <x v="173"/>
    </i>
    <i r="1">
      <x v="177"/>
    </i>
    <i r="1">
      <x v="178"/>
    </i>
    <i r="1">
      <x v="179"/>
    </i>
    <i r="1">
      <x v="180"/>
    </i>
    <i r="1">
      <x v="181"/>
    </i>
    <i r="1">
      <x v="182"/>
    </i>
    <i r="1">
      <x v="187"/>
    </i>
    <i r="1">
      <x v="188"/>
    </i>
    <i r="1">
      <x v="189"/>
    </i>
    <i r="1">
      <x v="190"/>
    </i>
    <i r="1">
      <x v="192"/>
    </i>
    <i r="1">
      <x v="195"/>
    </i>
    <i r="1">
      <x v="196"/>
    </i>
    <i r="1">
      <x v="200"/>
    </i>
    <i r="1">
      <x v="203"/>
    </i>
    <i r="1">
      <x v="205"/>
    </i>
    <i r="1">
      <x v="207"/>
    </i>
    <i r="1">
      <x v="230"/>
    </i>
    <i r="1">
      <x v="238"/>
    </i>
    <i r="1">
      <x v="243"/>
    </i>
    <i>
      <x v="5"/>
    </i>
    <i r="1">
      <x v="3"/>
    </i>
    <i r="1">
      <x v="4"/>
    </i>
    <i r="1">
      <x v="6"/>
    </i>
    <i r="1">
      <x v="11"/>
    </i>
    <i r="1">
      <x v="12"/>
    </i>
    <i r="1">
      <x v="13"/>
    </i>
    <i r="1">
      <x v="14"/>
    </i>
    <i r="1">
      <x v="16"/>
    </i>
    <i r="1">
      <x v="17"/>
    </i>
    <i r="1">
      <x v="20"/>
    </i>
    <i r="1">
      <x v="23"/>
    </i>
    <i r="1">
      <x v="24"/>
    </i>
    <i r="1">
      <x v="25"/>
    </i>
    <i r="1">
      <x v="26"/>
    </i>
    <i r="1">
      <x v="28"/>
    </i>
    <i r="1">
      <x v="30"/>
    </i>
    <i r="1">
      <x v="35"/>
    </i>
    <i r="1">
      <x v="36"/>
    </i>
    <i r="1">
      <x v="37"/>
    </i>
    <i r="1">
      <x v="38"/>
    </i>
    <i r="1">
      <x v="40"/>
    </i>
    <i r="1">
      <x v="41"/>
    </i>
    <i r="1">
      <x v="44"/>
    </i>
    <i r="1">
      <x v="45"/>
    </i>
    <i r="1">
      <x v="47"/>
    </i>
    <i r="1">
      <x v="48"/>
    </i>
    <i r="1">
      <x v="51"/>
    </i>
    <i r="1">
      <x v="52"/>
    </i>
    <i r="1">
      <x v="54"/>
    </i>
    <i r="1">
      <x v="55"/>
    </i>
    <i r="1">
      <x v="57"/>
    </i>
    <i r="1">
      <x v="58"/>
    </i>
    <i r="1">
      <x v="62"/>
    </i>
    <i r="1">
      <x v="65"/>
    </i>
    <i r="1">
      <x v="68"/>
    </i>
    <i r="1">
      <x v="69"/>
    </i>
    <i r="1">
      <x v="73"/>
    </i>
    <i r="1">
      <x v="75"/>
    </i>
    <i r="1">
      <x v="76"/>
    </i>
    <i r="1">
      <x v="78"/>
    </i>
    <i r="1">
      <x v="81"/>
    </i>
    <i r="1">
      <x v="86"/>
    </i>
    <i r="1">
      <x v="88"/>
    </i>
    <i r="1">
      <x v="90"/>
    </i>
    <i r="1">
      <x v="92"/>
    </i>
    <i r="1">
      <x v="95"/>
    </i>
    <i r="1">
      <x v="97"/>
    </i>
    <i r="1">
      <x v="102"/>
    </i>
    <i r="1">
      <x v="103"/>
    </i>
    <i r="1">
      <x v="104"/>
    </i>
    <i r="1">
      <x v="105"/>
    </i>
    <i r="1">
      <x v="106"/>
    </i>
    <i r="1">
      <x v="107"/>
    </i>
    <i r="1">
      <x v="114"/>
    </i>
    <i r="1">
      <x v="116"/>
    </i>
    <i r="1">
      <x v="117"/>
    </i>
    <i r="1">
      <x v="118"/>
    </i>
    <i r="1">
      <x v="120"/>
    </i>
    <i r="1">
      <x v="125"/>
    </i>
    <i r="1">
      <x v="127"/>
    </i>
    <i r="1">
      <x v="130"/>
    </i>
    <i r="1">
      <x v="131"/>
    </i>
    <i r="1">
      <x v="134"/>
    </i>
    <i r="1">
      <x v="135"/>
    </i>
    <i r="1">
      <x v="136"/>
    </i>
    <i r="1">
      <x v="137"/>
    </i>
    <i r="1">
      <x v="138"/>
    </i>
    <i r="1">
      <x v="144"/>
    </i>
    <i r="1">
      <x v="148"/>
    </i>
    <i r="1">
      <x v="149"/>
    </i>
    <i r="1">
      <x v="152"/>
    </i>
    <i r="1">
      <x v="155"/>
    </i>
    <i r="1">
      <x v="156"/>
    </i>
    <i r="1">
      <x v="158"/>
    </i>
    <i r="1">
      <x v="159"/>
    </i>
    <i r="1">
      <x v="161"/>
    </i>
    <i r="1">
      <x v="162"/>
    </i>
    <i r="1">
      <x v="163"/>
    </i>
    <i r="1">
      <x v="164"/>
    </i>
    <i r="1">
      <x v="165"/>
    </i>
    <i r="1">
      <x v="168"/>
    </i>
    <i r="1">
      <x v="171"/>
    </i>
    <i r="1">
      <x v="172"/>
    </i>
    <i r="1">
      <x v="173"/>
    </i>
    <i r="1">
      <x v="177"/>
    </i>
    <i r="1">
      <x v="178"/>
    </i>
    <i r="1">
      <x v="179"/>
    </i>
    <i r="1">
      <x v="180"/>
    </i>
    <i r="1">
      <x v="181"/>
    </i>
    <i r="1">
      <x v="182"/>
    </i>
    <i r="1">
      <x v="187"/>
    </i>
    <i r="1">
      <x v="188"/>
    </i>
    <i r="1">
      <x v="189"/>
    </i>
    <i r="1">
      <x v="190"/>
    </i>
    <i r="1">
      <x v="192"/>
    </i>
    <i r="1">
      <x v="195"/>
    </i>
    <i r="1">
      <x v="196"/>
    </i>
    <i r="1">
      <x v="200"/>
    </i>
    <i r="1">
      <x v="203"/>
    </i>
    <i r="1">
      <x v="205"/>
    </i>
    <i r="1">
      <x v="207"/>
    </i>
    <i r="1">
      <x v="210"/>
    </i>
    <i r="1">
      <x v="226"/>
    </i>
    <i r="1">
      <x v="230"/>
    </i>
    <i r="1">
      <x v="238"/>
    </i>
    <i r="1">
      <x v="243"/>
    </i>
    <i r="1">
      <x v="244"/>
    </i>
    <i>
      <x v="6"/>
    </i>
    <i r="1">
      <x v="3"/>
    </i>
    <i r="1">
      <x v="4"/>
    </i>
    <i r="1">
      <x v="6"/>
    </i>
    <i r="1">
      <x v="11"/>
    </i>
    <i r="1">
      <x v="12"/>
    </i>
    <i r="1">
      <x v="13"/>
    </i>
    <i r="1">
      <x v="14"/>
    </i>
    <i r="1">
      <x v="16"/>
    </i>
    <i r="1">
      <x v="17"/>
    </i>
    <i r="1">
      <x v="20"/>
    </i>
    <i r="1">
      <x v="24"/>
    </i>
    <i r="1">
      <x v="25"/>
    </i>
    <i r="1">
      <x v="26"/>
    </i>
    <i r="1">
      <x v="28"/>
    </i>
    <i r="1">
      <x v="30"/>
    </i>
    <i r="1">
      <x v="35"/>
    </i>
    <i r="1">
      <x v="36"/>
    </i>
    <i r="1">
      <x v="37"/>
    </i>
    <i r="1">
      <x v="38"/>
    </i>
    <i r="1">
      <x v="40"/>
    </i>
    <i r="1">
      <x v="41"/>
    </i>
    <i r="1">
      <x v="44"/>
    </i>
    <i r="1">
      <x v="45"/>
    </i>
    <i r="1">
      <x v="47"/>
    </i>
    <i r="1">
      <x v="48"/>
    </i>
    <i r="1">
      <x v="51"/>
    </i>
    <i r="1">
      <x v="52"/>
    </i>
    <i r="1">
      <x v="54"/>
    </i>
    <i r="1">
      <x v="55"/>
    </i>
    <i r="1">
      <x v="57"/>
    </i>
    <i r="1">
      <x v="58"/>
    </i>
    <i r="1">
      <x v="62"/>
    </i>
    <i r="1">
      <x v="65"/>
    </i>
    <i r="1">
      <x v="68"/>
    </i>
    <i r="1">
      <x v="69"/>
    </i>
    <i r="1">
      <x v="74"/>
    </i>
    <i r="1">
      <x v="75"/>
    </i>
    <i r="1">
      <x v="76"/>
    </i>
    <i r="1">
      <x v="78"/>
    </i>
    <i r="1">
      <x v="81"/>
    </i>
    <i r="1">
      <x v="86"/>
    </i>
    <i r="1">
      <x v="88"/>
    </i>
    <i r="1">
      <x v="90"/>
    </i>
    <i r="1">
      <x v="92"/>
    </i>
    <i r="1">
      <x v="95"/>
    </i>
    <i r="1">
      <x v="97"/>
    </i>
    <i r="1">
      <x v="102"/>
    </i>
    <i r="1">
      <x v="103"/>
    </i>
    <i r="1">
      <x v="104"/>
    </i>
    <i r="1">
      <x v="105"/>
    </i>
    <i r="1">
      <x v="106"/>
    </i>
    <i r="1">
      <x v="107"/>
    </i>
    <i r="1">
      <x v="114"/>
    </i>
    <i r="1">
      <x v="116"/>
    </i>
    <i r="1">
      <x v="117"/>
    </i>
    <i r="1">
      <x v="118"/>
    </i>
    <i r="1">
      <x v="120"/>
    </i>
    <i r="1">
      <x v="125"/>
    </i>
    <i r="1">
      <x v="127"/>
    </i>
    <i r="1">
      <x v="130"/>
    </i>
    <i r="1">
      <x v="131"/>
    </i>
    <i r="1">
      <x v="134"/>
    </i>
    <i r="1">
      <x v="135"/>
    </i>
    <i r="1">
      <x v="136"/>
    </i>
    <i r="1">
      <x v="137"/>
    </i>
    <i r="1">
      <x v="138"/>
    </i>
    <i r="1">
      <x v="144"/>
    </i>
    <i r="1">
      <x v="148"/>
    </i>
    <i r="1">
      <x v="149"/>
    </i>
    <i r="1">
      <x v="152"/>
    </i>
    <i r="1">
      <x v="155"/>
    </i>
    <i r="1">
      <x v="156"/>
    </i>
    <i r="1">
      <x v="158"/>
    </i>
    <i r="1">
      <x v="159"/>
    </i>
    <i r="1">
      <x v="161"/>
    </i>
    <i r="1">
      <x v="162"/>
    </i>
    <i r="1">
      <x v="163"/>
    </i>
    <i r="1">
      <x v="164"/>
    </i>
    <i r="1">
      <x v="165"/>
    </i>
    <i r="1">
      <x v="168"/>
    </i>
    <i r="1">
      <x v="171"/>
    </i>
    <i r="1">
      <x v="172"/>
    </i>
    <i r="1">
      <x v="173"/>
    </i>
    <i r="1">
      <x v="177"/>
    </i>
    <i r="1">
      <x v="179"/>
    </i>
    <i r="1">
      <x v="180"/>
    </i>
    <i r="1">
      <x v="181"/>
    </i>
    <i r="1">
      <x v="187"/>
    </i>
    <i r="1">
      <x v="188"/>
    </i>
    <i r="1">
      <x v="189"/>
    </i>
    <i r="1">
      <x v="190"/>
    </i>
    <i r="1">
      <x v="192"/>
    </i>
    <i r="1">
      <x v="195"/>
    </i>
    <i r="1">
      <x v="196"/>
    </i>
    <i r="1">
      <x v="200"/>
    </i>
    <i r="1">
      <x v="203"/>
    </i>
    <i r="1">
      <x v="205"/>
    </i>
    <i r="1">
      <x v="207"/>
    </i>
    <i r="1">
      <x v="210"/>
    </i>
    <i r="1">
      <x v="221"/>
    </i>
    <i r="1">
      <x v="226"/>
    </i>
    <i r="1">
      <x v="230"/>
    </i>
    <i r="1">
      <x v="238"/>
    </i>
    <i r="1">
      <x v="243"/>
    </i>
    <i r="1">
      <x v="244"/>
    </i>
    <i>
      <x v="7"/>
    </i>
    <i r="1">
      <x v="3"/>
    </i>
    <i r="1">
      <x v="4"/>
    </i>
    <i r="1">
      <x v="6"/>
    </i>
    <i r="1">
      <x v="11"/>
    </i>
    <i r="1">
      <x v="12"/>
    </i>
    <i r="1">
      <x v="13"/>
    </i>
    <i r="1">
      <x v="14"/>
    </i>
    <i r="1">
      <x v="16"/>
    </i>
    <i r="1">
      <x v="17"/>
    </i>
    <i r="1">
      <x v="19"/>
    </i>
    <i r="1">
      <x v="20"/>
    </i>
    <i r="1">
      <x v="22"/>
    </i>
    <i r="1">
      <x v="23"/>
    </i>
    <i r="1">
      <x v="24"/>
    </i>
    <i r="1">
      <x v="25"/>
    </i>
    <i r="1">
      <x v="26"/>
    </i>
    <i r="1">
      <x v="28"/>
    </i>
    <i r="1">
      <x v="30"/>
    </i>
    <i r="1">
      <x v="35"/>
    </i>
    <i r="1">
      <x v="36"/>
    </i>
    <i r="1">
      <x v="37"/>
    </i>
    <i r="1">
      <x v="38"/>
    </i>
    <i r="1">
      <x v="40"/>
    </i>
    <i r="1">
      <x v="41"/>
    </i>
    <i r="1">
      <x v="44"/>
    </i>
    <i r="1">
      <x v="45"/>
    </i>
    <i r="1">
      <x v="47"/>
    </i>
    <i r="1">
      <x v="48"/>
    </i>
    <i r="1">
      <x v="51"/>
    </i>
    <i r="1">
      <x v="52"/>
    </i>
    <i r="1">
      <x v="54"/>
    </i>
    <i r="1">
      <x v="55"/>
    </i>
    <i r="1">
      <x v="57"/>
    </i>
    <i r="1">
      <x v="58"/>
    </i>
    <i r="1">
      <x v="62"/>
    </i>
    <i r="1">
      <x v="65"/>
    </i>
    <i r="1">
      <x v="68"/>
    </i>
    <i r="1">
      <x v="69"/>
    </i>
    <i r="1">
      <x v="74"/>
    </i>
    <i r="1">
      <x v="75"/>
    </i>
    <i r="1">
      <x v="76"/>
    </i>
    <i r="1">
      <x v="78"/>
    </i>
    <i r="1">
      <x v="81"/>
    </i>
    <i r="1">
      <x v="86"/>
    </i>
    <i r="1">
      <x v="88"/>
    </i>
    <i r="1">
      <x v="90"/>
    </i>
    <i r="1">
      <x v="92"/>
    </i>
    <i r="1">
      <x v="95"/>
    </i>
    <i r="1">
      <x v="97"/>
    </i>
    <i r="1">
      <x v="102"/>
    </i>
    <i r="1">
      <x v="103"/>
    </i>
    <i r="1">
      <x v="104"/>
    </i>
    <i r="1">
      <x v="105"/>
    </i>
    <i r="1">
      <x v="106"/>
    </i>
    <i r="1">
      <x v="107"/>
    </i>
    <i r="1">
      <x v="114"/>
    </i>
    <i r="1">
      <x v="116"/>
    </i>
    <i r="1">
      <x v="117"/>
    </i>
    <i r="1">
      <x v="118"/>
    </i>
    <i r="1">
      <x v="120"/>
    </i>
    <i r="1">
      <x v="125"/>
    </i>
    <i r="1">
      <x v="127"/>
    </i>
    <i r="1">
      <x v="130"/>
    </i>
    <i r="1">
      <x v="131"/>
    </i>
    <i r="1">
      <x v="134"/>
    </i>
    <i r="1">
      <x v="135"/>
    </i>
    <i r="1">
      <x v="136"/>
    </i>
    <i r="1">
      <x v="137"/>
    </i>
    <i r="1">
      <x v="138"/>
    </i>
    <i r="1">
      <x v="144"/>
    </i>
    <i r="1">
      <x v="148"/>
    </i>
    <i r="1">
      <x v="149"/>
    </i>
    <i r="1">
      <x v="152"/>
    </i>
    <i r="1">
      <x v="155"/>
    </i>
    <i r="1">
      <x v="156"/>
    </i>
    <i r="1">
      <x v="158"/>
    </i>
    <i r="1">
      <x v="161"/>
    </i>
    <i r="1">
      <x v="162"/>
    </i>
    <i r="1">
      <x v="163"/>
    </i>
    <i r="1">
      <x v="164"/>
    </i>
    <i r="1">
      <x v="165"/>
    </i>
    <i r="1">
      <x v="168"/>
    </i>
    <i r="1">
      <x v="171"/>
    </i>
    <i r="1">
      <x v="172"/>
    </i>
    <i r="1">
      <x v="173"/>
    </i>
    <i r="1">
      <x v="177"/>
    </i>
    <i r="1">
      <x v="179"/>
    </i>
    <i r="1">
      <x v="180"/>
    </i>
    <i r="1">
      <x v="181"/>
    </i>
    <i r="1">
      <x v="187"/>
    </i>
    <i r="1">
      <x v="188"/>
    </i>
    <i r="1">
      <x v="189"/>
    </i>
    <i r="1">
      <x v="190"/>
    </i>
    <i r="1">
      <x v="192"/>
    </i>
    <i r="1">
      <x v="194"/>
    </i>
    <i r="1">
      <x v="196"/>
    </i>
    <i r="1">
      <x v="200"/>
    </i>
    <i r="1">
      <x v="203"/>
    </i>
    <i r="1">
      <x v="204"/>
    </i>
    <i r="1">
      <x v="205"/>
    </i>
    <i r="1">
      <x v="207"/>
    </i>
    <i r="1">
      <x v="210"/>
    </i>
    <i r="1">
      <x v="220"/>
    </i>
    <i r="1">
      <x v="221"/>
    </i>
    <i r="1">
      <x v="226"/>
    </i>
    <i r="1">
      <x v="230"/>
    </i>
    <i r="1">
      <x v="238"/>
    </i>
    <i r="1">
      <x v="243"/>
    </i>
    <i r="1">
      <x v="244"/>
    </i>
    <i>
      <x v="8"/>
    </i>
    <i r="1">
      <x v="3"/>
    </i>
    <i r="1">
      <x v="4"/>
    </i>
    <i r="1">
      <x v="6"/>
    </i>
    <i r="1">
      <x v="11"/>
    </i>
    <i r="1">
      <x v="12"/>
    </i>
    <i r="1">
      <x v="13"/>
    </i>
    <i r="1">
      <x v="14"/>
    </i>
    <i r="1">
      <x v="16"/>
    </i>
    <i r="1">
      <x v="17"/>
    </i>
    <i r="1">
      <x v="19"/>
    </i>
    <i r="1">
      <x v="20"/>
    </i>
    <i r="1">
      <x v="22"/>
    </i>
    <i r="1">
      <x v="24"/>
    </i>
    <i r="1">
      <x v="26"/>
    </i>
    <i r="1">
      <x v="28"/>
    </i>
    <i r="1">
      <x v="30"/>
    </i>
    <i r="1">
      <x v="35"/>
    </i>
    <i r="1">
      <x v="36"/>
    </i>
    <i r="1">
      <x v="37"/>
    </i>
    <i r="1">
      <x v="38"/>
    </i>
    <i r="1">
      <x v="40"/>
    </i>
    <i r="1">
      <x v="41"/>
    </i>
    <i r="1">
      <x v="45"/>
    </i>
    <i r="1">
      <x v="47"/>
    </i>
    <i r="1">
      <x v="48"/>
    </i>
    <i r="1">
      <x v="51"/>
    </i>
    <i r="1">
      <x v="52"/>
    </i>
    <i r="1">
      <x v="54"/>
    </i>
    <i r="1">
      <x v="55"/>
    </i>
    <i r="1">
      <x v="57"/>
    </i>
    <i r="1">
      <x v="58"/>
    </i>
    <i r="1">
      <x v="62"/>
    </i>
    <i r="1">
      <x v="65"/>
    </i>
    <i r="1">
      <x v="68"/>
    </i>
    <i r="1">
      <x v="69"/>
    </i>
    <i r="1">
      <x v="74"/>
    </i>
    <i r="1">
      <x v="75"/>
    </i>
    <i r="1">
      <x v="76"/>
    </i>
    <i r="1">
      <x v="78"/>
    </i>
    <i r="1">
      <x v="81"/>
    </i>
    <i r="1">
      <x v="86"/>
    </i>
    <i r="1">
      <x v="88"/>
    </i>
    <i r="1">
      <x v="90"/>
    </i>
    <i r="1">
      <x v="92"/>
    </i>
    <i r="1">
      <x v="95"/>
    </i>
    <i r="1">
      <x v="97"/>
    </i>
    <i r="1">
      <x v="102"/>
    </i>
    <i r="1">
      <x v="103"/>
    </i>
    <i r="1">
      <x v="104"/>
    </i>
    <i r="1">
      <x v="105"/>
    </i>
    <i r="1">
      <x v="106"/>
    </i>
    <i r="1">
      <x v="107"/>
    </i>
    <i r="1">
      <x v="114"/>
    </i>
    <i r="1">
      <x v="116"/>
    </i>
    <i r="1">
      <x v="117"/>
    </i>
    <i r="1">
      <x v="118"/>
    </i>
    <i r="1">
      <x v="120"/>
    </i>
    <i r="1">
      <x v="125"/>
    </i>
    <i r="1">
      <x v="130"/>
    </i>
    <i r="1">
      <x v="131"/>
    </i>
    <i r="1">
      <x v="134"/>
    </i>
    <i r="1">
      <x v="135"/>
    </i>
    <i r="1">
      <x v="136"/>
    </i>
    <i r="1">
      <x v="137"/>
    </i>
    <i r="1">
      <x v="138"/>
    </i>
    <i r="1">
      <x v="144"/>
    </i>
    <i r="1">
      <x v="148"/>
    </i>
    <i r="1">
      <x v="152"/>
    </i>
    <i r="1">
      <x v="155"/>
    </i>
    <i r="1">
      <x v="156"/>
    </i>
    <i r="1">
      <x v="158"/>
    </i>
    <i r="1">
      <x v="159"/>
    </i>
    <i r="1">
      <x v="161"/>
    </i>
    <i r="1">
      <x v="162"/>
    </i>
    <i r="1">
      <x v="163"/>
    </i>
    <i r="1">
      <x v="164"/>
    </i>
    <i r="1">
      <x v="165"/>
    </i>
    <i r="1">
      <x v="168"/>
    </i>
    <i r="1">
      <x v="171"/>
    </i>
    <i r="1">
      <x v="172"/>
    </i>
    <i r="1">
      <x v="177"/>
    </i>
    <i r="1">
      <x v="179"/>
    </i>
    <i r="1">
      <x v="180"/>
    </i>
    <i r="1">
      <x v="181"/>
    </i>
    <i r="1">
      <x v="187"/>
    </i>
    <i r="1">
      <x v="188"/>
    </i>
    <i r="1">
      <x v="189"/>
    </i>
    <i r="1">
      <x v="190"/>
    </i>
    <i r="1">
      <x v="192"/>
    </i>
    <i r="1">
      <x v="196"/>
    </i>
    <i r="1">
      <x v="200"/>
    </i>
    <i r="1">
      <x v="203"/>
    </i>
    <i r="1">
      <x v="204"/>
    </i>
    <i r="1">
      <x v="205"/>
    </i>
    <i r="1">
      <x v="207"/>
    </i>
    <i r="1">
      <x v="220"/>
    </i>
    <i r="1">
      <x v="221"/>
    </i>
    <i r="1">
      <x v="230"/>
    </i>
    <i r="1">
      <x v="231"/>
    </i>
    <i r="1">
      <x v="235"/>
    </i>
    <i r="1">
      <x v="238"/>
    </i>
    <i r="1">
      <x v="240"/>
    </i>
    <i r="1">
      <x v="243"/>
    </i>
    <i r="1">
      <x v="244"/>
    </i>
    <i r="1">
      <x v="247"/>
    </i>
    <i r="1">
      <x v="248"/>
    </i>
    <i r="1">
      <x v="250"/>
    </i>
    <i>
      <x v="9"/>
    </i>
    <i r="1">
      <x v="3"/>
    </i>
    <i r="1">
      <x v="4"/>
    </i>
    <i r="1">
      <x v="6"/>
    </i>
    <i r="1">
      <x v="11"/>
    </i>
    <i r="1">
      <x v="12"/>
    </i>
    <i r="1">
      <x v="13"/>
    </i>
    <i r="1">
      <x v="14"/>
    </i>
    <i r="1">
      <x v="16"/>
    </i>
    <i r="1">
      <x v="17"/>
    </i>
    <i r="1">
      <x v="20"/>
    </i>
    <i r="1">
      <x v="24"/>
    </i>
    <i r="1">
      <x v="26"/>
    </i>
    <i r="1">
      <x v="30"/>
    </i>
    <i r="1">
      <x v="35"/>
    </i>
    <i r="1">
      <x v="36"/>
    </i>
    <i r="1">
      <x v="37"/>
    </i>
    <i r="1">
      <x v="38"/>
    </i>
    <i r="1">
      <x v="40"/>
    </i>
    <i r="1">
      <x v="41"/>
    </i>
    <i r="1">
      <x v="45"/>
    </i>
    <i r="1">
      <x v="46"/>
    </i>
    <i r="1">
      <x v="47"/>
    </i>
    <i r="1">
      <x v="48"/>
    </i>
    <i r="1">
      <x v="51"/>
    </i>
    <i r="1">
      <x v="52"/>
    </i>
    <i r="1">
      <x v="54"/>
    </i>
    <i r="1">
      <x v="55"/>
    </i>
    <i r="1">
      <x v="57"/>
    </i>
    <i r="1">
      <x v="58"/>
    </i>
    <i r="1">
      <x v="60"/>
    </i>
    <i r="1">
      <x v="62"/>
    </i>
    <i r="1">
      <x v="65"/>
    </i>
    <i r="1">
      <x v="66"/>
    </i>
    <i r="1">
      <x v="68"/>
    </i>
    <i r="1">
      <x v="73"/>
    </i>
    <i r="1">
      <x v="74"/>
    </i>
    <i r="1">
      <x v="76"/>
    </i>
    <i r="1">
      <x v="78"/>
    </i>
    <i r="1">
      <x v="81"/>
    </i>
    <i r="1">
      <x v="86"/>
    </i>
    <i r="1">
      <x v="88"/>
    </i>
    <i r="1">
      <x v="90"/>
    </i>
    <i r="1">
      <x v="92"/>
    </i>
    <i r="1">
      <x v="95"/>
    </i>
    <i r="1">
      <x v="97"/>
    </i>
    <i r="1">
      <x v="102"/>
    </i>
    <i r="1">
      <x v="103"/>
    </i>
    <i r="1">
      <x v="104"/>
    </i>
    <i r="1">
      <x v="105"/>
    </i>
    <i r="1">
      <x v="107"/>
    </i>
    <i r="1">
      <x v="110"/>
    </i>
    <i r="1">
      <x v="114"/>
    </i>
    <i r="1">
      <x v="116"/>
    </i>
    <i r="1">
      <x v="117"/>
    </i>
    <i r="1">
      <x v="118"/>
    </i>
    <i r="1">
      <x v="120"/>
    </i>
    <i r="1">
      <x v="125"/>
    </i>
    <i r="1">
      <x v="127"/>
    </i>
    <i r="1">
      <x v="130"/>
    </i>
    <i r="1">
      <x v="131"/>
    </i>
    <i r="1">
      <x v="134"/>
    </i>
    <i r="1">
      <x v="135"/>
    </i>
    <i r="1">
      <x v="136"/>
    </i>
    <i r="1">
      <x v="137"/>
    </i>
    <i r="1">
      <x v="138"/>
    </i>
    <i r="1">
      <x v="144"/>
    </i>
    <i r="1">
      <x v="148"/>
    </i>
    <i r="1">
      <x v="149"/>
    </i>
    <i r="1">
      <x v="152"/>
    </i>
    <i r="1">
      <x v="156"/>
    </i>
    <i r="1">
      <x v="158"/>
    </i>
    <i r="1">
      <x v="161"/>
    </i>
    <i r="1">
      <x v="162"/>
    </i>
    <i r="1">
      <x v="163"/>
    </i>
    <i r="1">
      <x v="164"/>
    </i>
    <i r="1">
      <x v="165"/>
    </i>
    <i r="1">
      <x v="168"/>
    </i>
    <i r="1">
      <x v="169"/>
    </i>
    <i r="1">
      <x v="171"/>
    </i>
    <i r="1">
      <x v="172"/>
    </i>
    <i r="1">
      <x v="173"/>
    </i>
    <i r="1">
      <x v="177"/>
    </i>
    <i r="1">
      <x v="178"/>
    </i>
    <i r="1">
      <x v="179"/>
    </i>
    <i r="1">
      <x v="181"/>
    </i>
    <i r="1">
      <x v="182"/>
    </i>
    <i r="1">
      <x v="183"/>
    </i>
    <i r="1">
      <x v="187"/>
    </i>
    <i r="1">
      <x v="189"/>
    </i>
    <i r="1">
      <x v="190"/>
    </i>
    <i r="1">
      <x v="192"/>
    </i>
    <i r="1">
      <x v="195"/>
    </i>
    <i r="1">
      <x v="196"/>
    </i>
    <i r="1">
      <x v="200"/>
    </i>
    <i r="1">
      <x v="203"/>
    </i>
    <i r="1">
      <x v="205"/>
    </i>
    <i r="1">
      <x v="211"/>
    </i>
    <i r="1">
      <x v="212"/>
    </i>
    <i r="1">
      <x v="230"/>
    </i>
    <i r="1">
      <x v="238"/>
    </i>
    <i r="1">
      <x v="243"/>
    </i>
    <i>
      <x v="10"/>
    </i>
    <i r="1">
      <x v="3"/>
    </i>
    <i r="1">
      <x v="4"/>
    </i>
    <i r="1">
      <x v="6"/>
    </i>
    <i r="1">
      <x v="11"/>
    </i>
    <i r="1">
      <x v="12"/>
    </i>
    <i r="1">
      <x v="13"/>
    </i>
    <i r="1">
      <x v="14"/>
    </i>
    <i r="1">
      <x v="16"/>
    </i>
    <i r="1">
      <x v="17"/>
    </i>
    <i r="1">
      <x v="20"/>
    </i>
    <i r="1">
      <x v="22"/>
    </i>
    <i r="1">
      <x v="23"/>
    </i>
    <i r="1">
      <x v="24"/>
    </i>
    <i r="1">
      <x v="25"/>
    </i>
    <i r="1">
      <x v="26"/>
    </i>
    <i r="1">
      <x v="28"/>
    </i>
    <i r="1">
      <x v="30"/>
    </i>
    <i r="1">
      <x v="35"/>
    </i>
    <i r="1">
      <x v="36"/>
    </i>
    <i r="1">
      <x v="37"/>
    </i>
    <i r="1">
      <x v="38"/>
    </i>
    <i r="1">
      <x v="40"/>
    </i>
    <i r="1">
      <x v="41"/>
    </i>
    <i r="1">
      <x v="45"/>
    </i>
    <i r="1">
      <x v="47"/>
    </i>
    <i r="1">
      <x v="48"/>
    </i>
    <i r="1">
      <x v="51"/>
    </i>
    <i r="1">
      <x v="52"/>
    </i>
    <i r="1">
      <x v="54"/>
    </i>
    <i r="1">
      <x v="55"/>
    </i>
    <i r="1">
      <x v="57"/>
    </i>
    <i r="1">
      <x v="58"/>
    </i>
    <i r="1">
      <x v="62"/>
    </i>
    <i r="1">
      <x v="65"/>
    </i>
    <i r="1">
      <x v="67"/>
    </i>
    <i r="1">
      <x v="68"/>
    </i>
    <i r="1">
      <x v="69"/>
    </i>
    <i r="1">
      <x v="74"/>
    </i>
    <i r="1">
      <x v="75"/>
    </i>
    <i r="1">
      <x v="76"/>
    </i>
    <i r="1">
      <x v="78"/>
    </i>
    <i r="1">
      <x v="81"/>
    </i>
    <i r="1">
      <x v="83"/>
    </i>
    <i r="1">
      <x v="86"/>
    </i>
    <i r="1">
      <x v="88"/>
    </i>
    <i r="1">
      <x v="90"/>
    </i>
    <i r="1">
      <x v="92"/>
    </i>
    <i r="1">
      <x v="95"/>
    </i>
    <i r="1">
      <x v="97"/>
    </i>
    <i r="1">
      <x v="102"/>
    </i>
    <i r="1">
      <x v="103"/>
    </i>
    <i r="1">
      <x v="104"/>
    </i>
    <i r="1">
      <x v="105"/>
    </i>
    <i r="1">
      <x v="106"/>
    </i>
    <i r="1">
      <x v="107"/>
    </i>
    <i r="1">
      <x v="114"/>
    </i>
    <i r="1">
      <x v="116"/>
    </i>
    <i r="1">
      <x v="117"/>
    </i>
    <i r="1">
      <x v="118"/>
    </i>
    <i r="1">
      <x v="120"/>
    </i>
    <i r="1">
      <x v="121"/>
    </i>
    <i r="1">
      <x v="125"/>
    </i>
    <i r="1">
      <x v="127"/>
    </i>
    <i r="1">
      <x v="130"/>
    </i>
    <i r="1">
      <x v="131"/>
    </i>
    <i r="1">
      <x v="133"/>
    </i>
    <i r="1">
      <x v="134"/>
    </i>
    <i r="1">
      <x v="135"/>
    </i>
    <i r="1">
      <x v="136"/>
    </i>
    <i r="1">
      <x v="137"/>
    </i>
    <i r="1">
      <x v="138"/>
    </i>
    <i r="1">
      <x v="144"/>
    </i>
    <i r="1">
      <x v="147"/>
    </i>
    <i r="1">
      <x v="148"/>
    </i>
    <i r="1">
      <x v="152"/>
    </i>
    <i r="1">
      <x v="155"/>
    </i>
    <i r="1">
      <x v="156"/>
    </i>
    <i r="1">
      <x v="158"/>
    </i>
    <i r="1">
      <x v="159"/>
    </i>
    <i r="1">
      <x v="161"/>
    </i>
    <i r="1">
      <x v="162"/>
    </i>
    <i r="1">
      <x v="163"/>
    </i>
    <i r="1">
      <x v="164"/>
    </i>
    <i r="1">
      <x v="165"/>
    </i>
    <i r="1">
      <x v="168"/>
    </i>
    <i r="1">
      <x v="171"/>
    </i>
    <i r="1">
      <x v="172"/>
    </i>
    <i r="1">
      <x v="177"/>
    </i>
    <i r="1">
      <x v="179"/>
    </i>
    <i r="1">
      <x v="180"/>
    </i>
    <i r="1">
      <x v="181"/>
    </i>
    <i r="1">
      <x v="187"/>
    </i>
    <i r="1">
      <x v="188"/>
    </i>
    <i r="1">
      <x v="189"/>
    </i>
    <i r="1">
      <x v="190"/>
    </i>
    <i r="1">
      <x v="192"/>
    </i>
    <i r="1">
      <x v="196"/>
    </i>
    <i r="1">
      <x v="197"/>
    </i>
    <i r="1">
      <x v="200"/>
    </i>
    <i r="1">
      <x v="203"/>
    </i>
    <i r="1">
      <x v="204"/>
    </i>
    <i r="1">
      <x v="205"/>
    </i>
    <i r="1">
      <x v="206"/>
    </i>
    <i r="1">
      <x v="207"/>
    </i>
    <i r="1">
      <x v="220"/>
    </i>
    <i r="1">
      <x v="221"/>
    </i>
    <i r="1">
      <x v="223"/>
    </i>
    <i r="1">
      <x v="230"/>
    </i>
    <i r="1">
      <x v="231"/>
    </i>
    <i r="1">
      <x v="235"/>
    </i>
    <i r="1">
      <x v="238"/>
    </i>
    <i r="1">
      <x v="243"/>
    </i>
    <i r="1">
      <x v="244"/>
    </i>
    <i r="1">
      <x v="247"/>
    </i>
    <i r="1">
      <x v="248"/>
    </i>
    <i r="1">
      <x v="250"/>
    </i>
    <i>
      <x v="11"/>
    </i>
    <i r="1">
      <x v="3"/>
    </i>
    <i r="1">
      <x v="4"/>
    </i>
    <i r="1">
      <x v="6"/>
    </i>
    <i r="1">
      <x v="11"/>
    </i>
    <i r="1">
      <x v="12"/>
    </i>
    <i r="1">
      <x v="13"/>
    </i>
    <i r="1">
      <x v="14"/>
    </i>
    <i r="1">
      <x v="16"/>
    </i>
    <i r="1">
      <x v="17"/>
    </i>
    <i r="1">
      <x v="20"/>
    </i>
    <i r="1">
      <x v="22"/>
    </i>
    <i r="1">
      <x v="23"/>
    </i>
    <i r="1">
      <x v="24"/>
    </i>
    <i r="1">
      <x v="26"/>
    </i>
    <i r="1">
      <x v="28"/>
    </i>
    <i r="1">
      <x v="30"/>
    </i>
    <i r="1">
      <x v="35"/>
    </i>
    <i r="1">
      <x v="36"/>
    </i>
    <i r="1">
      <x v="38"/>
    </i>
    <i r="1">
      <x v="40"/>
    </i>
    <i r="1">
      <x v="45"/>
    </i>
    <i r="1">
      <x v="47"/>
    </i>
    <i r="1">
      <x v="48"/>
    </i>
    <i r="1">
      <x v="51"/>
    </i>
    <i r="1">
      <x v="52"/>
    </i>
    <i r="1">
      <x v="54"/>
    </i>
    <i r="1">
      <x v="55"/>
    </i>
    <i r="1">
      <x v="57"/>
    </i>
    <i r="1">
      <x v="58"/>
    </i>
    <i r="1">
      <x v="62"/>
    </i>
    <i r="1">
      <x v="65"/>
    </i>
    <i r="1">
      <x v="68"/>
    </i>
    <i r="1">
      <x v="69"/>
    </i>
    <i r="1">
      <x v="74"/>
    </i>
    <i r="1">
      <x v="75"/>
    </i>
    <i r="1">
      <x v="76"/>
    </i>
    <i r="1">
      <x v="78"/>
    </i>
    <i r="1">
      <x v="81"/>
    </i>
    <i r="1">
      <x v="83"/>
    </i>
    <i r="1">
      <x v="86"/>
    </i>
    <i r="1">
      <x v="88"/>
    </i>
    <i r="1">
      <x v="90"/>
    </i>
    <i r="1">
      <x v="92"/>
    </i>
    <i r="1">
      <x v="95"/>
    </i>
    <i r="1">
      <x v="97"/>
    </i>
    <i r="1">
      <x v="102"/>
    </i>
    <i r="1">
      <x v="103"/>
    </i>
    <i r="1">
      <x v="104"/>
    </i>
    <i r="1">
      <x v="105"/>
    </i>
    <i r="1">
      <x v="106"/>
    </i>
    <i r="1">
      <x v="107"/>
    </i>
    <i r="1">
      <x v="114"/>
    </i>
    <i r="1">
      <x v="116"/>
    </i>
    <i r="1">
      <x v="117"/>
    </i>
    <i r="1">
      <x v="118"/>
    </i>
    <i r="1">
      <x v="120"/>
    </i>
    <i r="1">
      <x v="121"/>
    </i>
    <i r="1">
      <x v="125"/>
    </i>
    <i r="1">
      <x v="127"/>
    </i>
    <i r="1">
      <x v="130"/>
    </i>
    <i r="1">
      <x v="131"/>
    </i>
    <i r="1">
      <x v="133"/>
    </i>
    <i r="1">
      <x v="134"/>
    </i>
    <i r="1">
      <x v="135"/>
    </i>
    <i r="1">
      <x v="136"/>
    </i>
    <i r="1">
      <x v="137"/>
    </i>
    <i r="1">
      <x v="138"/>
    </i>
    <i r="1">
      <x v="144"/>
    </i>
    <i r="1">
      <x v="148"/>
    </i>
    <i r="1">
      <x v="152"/>
    </i>
    <i r="1">
      <x v="155"/>
    </i>
    <i r="1">
      <x v="156"/>
    </i>
    <i r="1">
      <x v="158"/>
    </i>
    <i r="1">
      <x v="159"/>
    </i>
    <i r="1">
      <x v="161"/>
    </i>
    <i r="1">
      <x v="162"/>
    </i>
    <i r="1">
      <x v="163"/>
    </i>
    <i r="1">
      <x v="164"/>
    </i>
    <i r="1">
      <x v="165"/>
    </i>
    <i r="1">
      <x v="168"/>
    </i>
    <i r="1">
      <x v="171"/>
    </i>
    <i r="1">
      <x v="172"/>
    </i>
    <i r="1">
      <x v="177"/>
    </i>
    <i r="1">
      <x v="179"/>
    </i>
    <i r="1">
      <x v="180"/>
    </i>
    <i r="1">
      <x v="181"/>
    </i>
    <i r="1">
      <x v="188"/>
    </i>
    <i r="1">
      <x v="189"/>
    </i>
    <i r="1">
      <x v="190"/>
    </i>
    <i r="1">
      <x v="192"/>
    </i>
    <i r="1">
      <x v="196"/>
    </i>
    <i r="1">
      <x v="197"/>
    </i>
    <i r="1">
      <x v="200"/>
    </i>
    <i r="1">
      <x v="203"/>
    </i>
    <i r="1">
      <x v="204"/>
    </i>
    <i r="1">
      <x v="205"/>
    </i>
    <i r="1">
      <x v="207"/>
    </i>
    <i r="1">
      <x v="220"/>
    </i>
    <i r="1">
      <x v="221"/>
    </i>
    <i r="1">
      <x v="223"/>
    </i>
    <i r="1">
      <x v="224"/>
    </i>
    <i r="1">
      <x v="228"/>
    </i>
    <i r="1">
      <x v="230"/>
    </i>
    <i r="1">
      <x v="231"/>
    </i>
    <i r="1">
      <x v="235"/>
    </i>
    <i r="1">
      <x v="238"/>
    </i>
    <i r="1">
      <x v="243"/>
    </i>
    <i r="1">
      <x v="244"/>
    </i>
    <i r="1">
      <x v="247"/>
    </i>
    <i r="1">
      <x v="248"/>
    </i>
    <i r="1">
      <x v="250"/>
    </i>
  </rowItems>
  <colItems count="1">
    <i/>
  </colItems>
  <pageFields count="1">
    <pageField fld="0" hier="-1"/>
  </pageFields>
  <dataFields count="1">
    <dataField name="Sum of VISITS" fld="4" baseField="0" baseItem="0"/>
  </dataFields>
  <formats count="1">
    <format dxfId="3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8.xml><?xml version="1.0" encoding="utf-8"?>
<pivotTableDefinition xmlns="http://schemas.openxmlformats.org/spreadsheetml/2006/main" xmlns:mc="http://schemas.openxmlformats.org/markup-compatibility/2006" xmlns:xr="http://schemas.microsoft.com/office/spreadsheetml/2014/revision" mc:Ignorable="xr" xr:uid="{BFA10D79-5880-423D-BBD0-6C26BCECA727}"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I7:AJ1313" firstHeaderRow="1" firstDataRow="1" firstDataCol="1" rowPageCount="1" colPageCount="1"/>
  <pivotFields count="28">
    <pivotField axis="axisPage" multipleItemSelectionAllowed="1" showAll="0">
      <items count="5">
        <item h="1" x="0"/>
        <item h="1" x="1"/>
        <item x="2"/>
        <item h="1" x="3"/>
        <item t="default"/>
      </items>
    </pivotField>
    <pivotField axis="axisRow" showAll="0">
      <items count="13">
        <item x="1"/>
        <item x="2"/>
        <item x="3"/>
        <item x="4"/>
        <item x="5"/>
        <item x="6"/>
        <item x="7"/>
        <item x="8"/>
        <item x="9"/>
        <item x="0"/>
        <item x="10"/>
        <item x="11"/>
        <item t="default"/>
      </items>
    </pivotField>
    <pivotField showAll="0"/>
    <pivotField axis="axisRow" showAll="0">
      <items count="258">
        <item x="178"/>
        <item x="206"/>
        <item x="156"/>
        <item x="95"/>
        <item x="47"/>
        <item x="234"/>
        <item x="94"/>
        <item x="59"/>
        <item x="186"/>
        <item x="225"/>
        <item x="247"/>
        <item x="35"/>
        <item x="0"/>
        <item x="31"/>
        <item x="57"/>
        <item x="237"/>
        <item x="33"/>
        <item x="68"/>
        <item x="170"/>
        <item x="236"/>
        <item x="24"/>
        <item x="194"/>
        <item x="148"/>
        <item x="20"/>
        <item x="112"/>
        <item x="173"/>
        <item x="10"/>
        <item x="168"/>
        <item x="12"/>
        <item x="185"/>
        <item x="13"/>
        <item x="191"/>
        <item x="48"/>
        <item x="180"/>
        <item x="240"/>
        <item x="74"/>
        <item x="117"/>
        <item x="123"/>
        <item x="14"/>
        <item x="7"/>
        <item x="78"/>
        <item x="15"/>
        <item x="174"/>
        <item x="220"/>
        <item x="212"/>
        <item x="61"/>
        <item x="58"/>
        <item x="4"/>
        <item x="118"/>
        <item x="39"/>
        <item x="187"/>
        <item x="119"/>
        <item x="26"/>
        <item x="149"/>
        <item x="71"/>
        <item x="105"/>
        <item x="110"/>
        <item x="41"/>
        <item x="6"/>
        <item x="96"/>
        <item x="86"/>
        <item x="82"/>
        <item x="79"/>
        <item x="219"/>
        <item x="152"/>
        <item x="1"/>
        <item x="103"/>
        <item x="249"/>
        <item x="55"/>
        <item x="150"/>
        <item x="193"/>
        <item x="81"/>
        <item x="231"/>
        <item x="136"/>
        <item x="60"/>
        <item x="169"/>
        <item x="44"/>
        <item x="199"/>
        <item x="83"/>
        <item x="66"/>
        <item x="56"/>
        <item x="22"/>
        <item x="217"/>
        <item x="163"/>
        <item x="70"/>
        <item x="184"/>
        <item x="76"/>
        <item x="89"/>
        <item x="52"/>
        <item x="51"/>
        <item x="69"/>
        <item x="192"/>
        <item x="25"/>
        <item x="46"/>
        <item x="214"/>
        <item x="38"/>
        <item x="88"/>
        <item x="91"/>
        <item x="245"/>
        <item x="205"/>
        <item x="72"/>
        <item x="100"/>
        <item x="29"/>
        <item x="126"/>
        <item x="104"/>
        <item x="54"/>
        <item x="147"/>
        <item x="97"/>
        <item x="181"/>
        <item x="189"/>
        <item x="5"/>
        <item x="92"/>
        <item x="196"/>
        <item x="202"/>
        <item x="28"/>
        <item x="201"/>
        <item x="101"/>
        <item x="128"/>
        <item x="23"/>
        <item x="93"/>
        <item x="3"/>
        <item x="144"/>
        <item x="145"/>
        <item x="243"/>
        <item x="213"/>
        <item x="114"/>
        <item x="179"/>
        <item x="124"/>
        <item x="208"/>
        <item x="102"/>
        <item x="111"/>
        <item x="125"/>
        <item x="171"/>
        <item x="8"/>
        <item x="27"/>
        <item x="63"/>
        <item x="115"/>
        <item x="84"/>
        <item x="53"/>
        <item x="203"/>
        <item x="37"/>
        <item x="241"/>
        <item x="172"/>
        <item x="108"/>
        <item x="98"/>
        <item x="235"/>
        <item x="21"/>
        <item x="204"/>
        <item x="113"/>
        <item x="19"/>
        <item x="190"/>
        <item x="73"/>
        <item x="49"/>
        <item x="209"/>
        <item x="109"/>
        <item x="164"/>
        <item x="45"/>
        <item x="17"/>
        <item x="137"/>
        <item x="9"/>
        <item x="11"/>
        <item x="134"/>
        <item x="42"/>
        <item x="43"/>
        <item x="85"/>
        <item x="121"/>
        <item x="195"/>
        <item x="200"/>
        <item x="131"/>
        <item x="129"/>
        <item x="50"/>
        <item x="122"/>
        <item x="90"/>
        <item x="130"/>
        <item x="175"/>
        <item x="228"/>
        <item x="182"/>
        <item x="87"/>
        <item x="34"/>
        <item x="132"/>
        <item x="80"/>
        <item x="36"/>
        <item x="133"/>
        <item x="18"/>
        <item x="30"/>
        <item x="177"/>
        <item x="198"/>
        <item x="62"/>
        <item x="139"/>
        <item x="77"/>
        <item x="64"/>
        <item x="244"/>
        <item x="106"/>
        <item x="218"/>
        <item x="2"/>
        <item x="16"/>
        <item x="120"/>
        <item x="142"/>
        <item x="40"/>
        <item x="107"/>
        <item x="65"/>
        <item x="99"/>
        <item x="188"/>
        <item x="75"/>
        <item x="165"/>
        <item x="127"/>
        <item x="250"/>
        <item x="155"/>
        <item x="207"/>
        <item x="238"/>
        <item x="210"/>
        <item x="67"/>
        <item x="138"/>
        <item x="232"/>
        <item x="153"/>
        <item x="233"/>
        <item x="157"/>
        <item x="248"/>
        <item x="183"/>
        <item x="143"/>
        <item x="140"/>
        <item x="146"/>
        <item x="215"/>
        <item x="154"/>
        <item x="167"/>
        <item x="151"/>
        <item x="211"/>
        <item x="229"/>
        <item x="166"/>
        <item x="230"/>
        <item x="116"/>
        <item x="141"/>
        <item x="221"/>
        <item x="226"/>
        <item x="239"/>
        <item x="160"/>
        <item x="216"/>
        <item x="223"/>
        <item x="32"/>
        <item x="227"/>
        <item x="242"/>
        <item x="222"/>
        <item x="224"/>
        <item x="135"/>
        <item x="158"/>
        <item x="176"/>
        <item x="197"/>
        <item x="161"/>
        <item x="159"/>
        <item x="246"/>
        <item x="162"/>
        <item x="251"/>
        <item x="252"/>
        <item x="253"/>
        <item x="254"/>
        <item x="255"/>
        <item x="256"/>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
    <field x="3"/>
  </rowFields>
  <rowItems count="1306">
    <i>
      <x/>
    </i>
    <i r="1">
      <x v="3"/>
    </i>
    <i r="1">
      <x v="4"/>
    </i>
    <i r="1">
      <x v="6"/>
    </i>
    <i r="1">
      <x v="11"/>
    </i>
    <i r="1">
      <x v="12"/>
    </i>
    <i r="1">
      <x v="13"/>
    </i>
    <i r="1">
      <x v="14"/>
    </i>
    <i r="1">
      <x v="16"/>
    </i>
    <i r="1">
      <x v="17"/>
    </i>
    <i r="1">
      <x v="20"/>
    </i>
    <i r="1">
      <x v="23"/>
    </i>
    <i r="1">
      <x v="24"/>
    </i>
    <i r="1">
      <x v="25"/>
    </i>
    <i r="1">
      <x v="28"/>
    </i>
    <i r="1">
      <x v="30"/>
    </i>
    <i r="1">
      <x v="35"/>
    </i>
    <i r="1">
      <x v="36"/>
    </i>
    <i r="1">
      <x v="37"/>
    </i>
    <i r="1">
      <x v="38"/>
    </i>
    <i r="1">
      <x v="40"/>
    </i>
    <i r="1">
      <x v="41"/>
    </i>
    <i r="1">
      <x v="42"/>
    </i>
    <i r="1">
      <x v="45"/>
    </i>
    <i r="1">
      <x v="46"/>
    </i>
    <i r="1">
      <x v="47"/>
    </i>
    <i r="1">
      <x v="48"/>
    </i>
    <i r="1">
      <x v="51"/>
    </i>
    <i r="1">
      <x v="52"/>
    </i>
    <i r="1">
      <x v="54"/>
    </i>
    <i r="1">
      <x v="55"/>
    </i>
    <i r="1">
      <x v="57"/>
    </i>
    <i r="1">
      <x v="58"/>
    </i>
    <i r="1">
      <x v="60"/>
    </i>
    <i r="1">
      <x v="62"/>
    </i>
    <i r="1">
      <x v="65"/>
    </i>
    <i r="1">
      <x v="66"/>
    </i>
    <i r="1">
      <x v="68"/>
    </i>
    <i r="1">
      <x v="73"/>
    </i>
    <i r="1">
      <x v="74"/>
    </i>
    <i r="1">
      <x v="76"/>
    </i>
    <i r="1">
      <x v="78"/>
    </i>
    <i r="1">
      <x v="81"/>
    </i>
    <i r="1">
      <x v="86"/>
    </i>
    <i r="1">
      <x v="88"/>
    </i>
    <i r="1">
      <x v="90"/>
    </i>
    <i r="1">
      <x v="92"/>
    </i>
    <i r="1">
      <x v="95"/>
    </i>
    <i r="1">
      <x v="97"/>
    </i>
    <i r="1">
      <x v="102"/>
    </i>
    <i r="1">
      <x v="103"/>
    </i>
    <i r="1">
      <x v="104"/>
    </i>
    <i r="1">
      <x v="105"/>
    </i>
    <i r="1">
      <x v="106"/>
    </i>
    <i r="1">
      <x v="107"/>
    </i>
    <i r="1">
      <x v="110"/>
    </i>
    <i r="1">
      <x v="114"/>
    </i>
    <i r="1">
      <x v="116"/>
    </i>
    <i r="1">
      <x v="117"/>
    </i>
    <i r="1">
      <x v="118"/>
    </i>
    <i r="1">
      <x v="120"/>
    </i>
    <i r="1">
      <x v="125"/>
    </i>
    <i r="1">
      <x v="127"/>
    </i>
    <i r="1">
      <x v="130"/>
    </i>
    <i r="1">
      <x v="131"/>
    </i>
    <i r="1">
      <x v="134"/>
    </i>
    <i r="1">
      <x v="135"/>
    </i>
    <i r="1">
      <x v="136"/>
    </i>
    <i r="1">
      <x v="137"/>
    </i>
    <i r="1">
      <x v="138"/>
    </i>
    <i r="1">
      <x v="144"/>
    </i>
    <i r="1">
      <x v="148"/>
    </i>
    <i r="1">
      <x v="149"/>
    </i>
    <i r="1">
      <x v="152"/>
    </i>
    <i r="1">
      <x v="156"/>
    </i>
    <i r="1">
      <x v="158"/>
    </i>
    <i r="1">
      <x v="159"/>
    </i>
    <i r="1">
      <x v="161"/>
    </i>
    <i r="1">
      <x v="162"/>
    </i>
    <i r="1">
      <x v="163"/>
    </i>
    <i r="1">
      <x v="164"/>
    </i>
    <i r="1">
      <x v="165"/>
    </i>
    <i r="1">
      <x v="168"/>
    </i>
    <i r="1">
      <x v="169"/>
    </i>
    <i r="1">
      <x v="171"/>
    </i>
    <i r="1">
      <x v="172"/>
    </i>
    <i r="1">
      <x v="173"/>
    </i>
    <i r="1">
      <x v="177"/>
    </i>
    <i r="1">
      <x v="178"/>
    </i>
    <i r="1">
      <x v="179"/>
    </i>
    <i r="1">
      <x v="180"/>
    </i>
    <i r="1">
      <x v="181"/>
    </i>
    <i r="1">
      <x v="182"/>
    </i>
    <i r="1">
      <x v="187"/>
    </i>
    <i r="1">
      <x v="189"/>
    </i>
    <i r="1">
      <x v="190"/>
    </i>
    <i r="1">
      <x v="192"/>
    </i>
    <i r="1">
      <x v="195"/>
    </i>
    <i r="1">
      <x v="196"/>
    </i>
    <i r="1">
      <x v="200"/>
    </i>
    <i r="1">
      <x v="203"/>
    </i>
    <i r="1">
      <x v="205"/>
    </i>
    <i r="1">
      <x v="207"/>
    </i>
    <i r="1">
      <x v="211"/>
    </i>
    <i r="1">
      <x v="212"/>
    </i>
    <i r="1">
      <x v="238"/>
    </i>
    <i r="1">
      <x v="243"/>
    </i>
    <i>
      <x v="1"/>
    </i>
    <i r="1">
      <x v="3"/>
    </i>
    <i r="1">
      <x v="4"/>
    </i>
    <i r="1">
      <x v="6"/>
    </i>
    <i r="1">
      <x v="11"/>
    </i>
    <i r="1">
      <x v="12"/>
    </i>
    <i r="1">
      <x v="13"/>
    </i>
    <i r="1">
      <x v="14"/>
    </i>
    <i r="1">
      <x v="16"/>
    </i>
    <i r="1">
      <x v="17"/>
    </i>
    <i r="1">
      <x v="20"/>
    </i>
    <i r="1">
      <x v="24"/>
    </i>
    <i r="1">
      <x v="26"/>
    </i>
    <i r="1">
      <x v="28"/>
    </i>
    <i r="1">
      <x v="30"/>
    </i>
    <i r="1">
      <x v="35"/>
    </i>
    <i r="1">
      <x v="36"/>
    </i>
    <i r="1">
      <x v="37"/>
    </i>
    <i r="1">
      <x v="38"/>
    </i>
    <i r="1">
      <x v="40"/>
    </i>
    <i r="1">
      <x v="41"/>
    </i>
    <i r="1">
      <x v="42"/>
    </i>
    <i r="1">
      <x v="45"/>
    </i>
    <i r="1">
      <x v="46"/>
    </i>
    <i r="1">
      <x v="47"/>
    </i>
    <i r="1">
      <x v="48"/>
    </i>
    <i r="1">
      <x v="51"/>
    </i>
    <i r="1">
      <x v="52"/>
    </i>
    <i r="1">
      <x v="54"/>
    </i>
    <i r="1">
      <x v="55"/>
    </i>
    <i r="1">
      <x v="57"/>
    </i>
    <i r="1">
      <x v="58"/>
    </i>
    <i r="1">
      <x v="60"/>
    </i>
    <i r="1">
      <x v="62"/>
    </i>
    <i r="1">
      <x v="65"/>
    </i>
    <i r="1">
      <x v="66"/>
    </i>
    <i r="1">
      <x v="68"/>
    </i>
    <i r="1">
      <x v="74"/>
    </i>
    <i r="1">
      <x v="76"/>
    </i>
    <i r="1">
      <x v="78"/>
    </i>
    <i r="1">
      <x v="81"/>
    </i>
    <i r="1">
      <x v="86"/>
    </i>
    <i r="1">
      <x v="88"/>
    </i>
    <i r="1">
      <x v="90"/>
    </i>
    <i r="1">
      <x v="92"/>
    </i>
    <i r="1">
      <x v="95"/>
    </i>
    <i r="1">
      <x v="97"/>
    </i>
    <i r="1">
      <x v="102"/>
    </i>
    <i r="1">
      <x v="103"/>
    </i>
    <i r="1">
      <x v="104"/>
    </i>
    <i r="1">
      <x v="105"/>
    </i>
    <i r="1">
      <x v="106"/>
    </i>
    <i r="1">
      <x v="107"/>
    </i>
    <i r="1">
      <x v="110"/>
    </i>
    <i r="1">
      <x v="114"/>
    </i>
    <i r="1">
      <x v="116"/>
    </i>
    <i r="1">
      <x v="117"/>
    </i>
    <i r="1">
      <x v="118"/>
    </i>
    <i r="1">
      <x v="120"/>
    </i>
    <i r="1">
      <x v="125"/>
    </i>
    <i r="1">
      <x v="127"/>
    </i>
    <i r="1">
      <x v="130"/>
    </i>
    <i r="1">
      <x v="131"/>
    </i>
    <i r="1">
      <x v="133"/>
    </i>
    <i r="1">
      <x v="134"/>
    </i>
    <i r="1">
      <x v="135"/>
    </i>
    <i r="1">
      <x v="136"/>
    </i>
    <i r="1">
      <x v="137"/>
    </i>
    <i r="1">
      <x v="138"/>
    </i>
    <i r="1">
      <x v="144"/>
    </i>
    <i r="1">
      <x v="148"/>
    </i>
    <i r="1">
      <x v="149"/>
    </i>
    <i r="1">
      <x v="151"/>
    </i>
    <i r="1">
      <x v="152"/>
    </i>
    <i r="1">
      <x v="156"/>
    </i>
    <i r="1">
      <x v="158"/>
    </i>
    <i r="1">
      <x v="159"/>
    </i>
    <i r="1">
      <x v="161"/>
    </i>
    <i r="1">
      <x v="162"/>
    </i>
    <i r="1">
      <x v="163"/>
    </i>
    <i r="1">
      <x v="164"/>
    </i>
    <i r="1">
      <x v="165"/>
    </i>
    <i r="1">
      <x v="168"/>
    </i>
    <i r="1">
      <x v="169"/>
    </i>
    <i r="1">
      <x v="171"/>
    </i>
    <i r="1">
      <x v="172"/>
    </i>
    <i r="1">
      <x v="173"/>
    </i>
    <i r="1">
      <x v="177"/>
    </i>
    <i r="1">
      <x v="178"/>
    </i>
    <i r="1">
      <x v="179"/>
    </i>
    <i r="1">
      <x v="180"/>
    </i>
    <i r="1">
      <x v="181"/>
    </i>
    <i r="1">
      <x v="182"/>
    </i>
    <i r="1">
      <x v="187"/>
    </i>
    <i r="1">
      <x v="189"/>
    </i>
    <i r="1">
      <x v="190"/>
    </i>
    <i r="1">
      <x v="192"/>
    </i>
    <i r="1">
      <x v="195"/>
    </i>
    <i r="1">
      <x v="196"/>
    </i>
    <i r="1">
      <x v="200"/>
    </i>
    <i r="1">
      <x v="203"/>
    </i>
    <i r="1">
      <x v="205"/>
    </i>
    <i r="1">
      <x v="207"/>
    </i>
    <i r="1">
      <x v="211"/>
    </i>
    <i r="1">
      <x v="212"/>
    </i>
    <i r="1">
      <x v="218"/>
    </i>
    <i r="1">
      <x v="230"/>
    </i>
    <i r="1">
      <x v="238"/>
    </i>
    <i r="1">
      <x v="243"/>
    </i>
    <i>
      <x v="2"/>
    </i>
    <i r="1">
      <x v="3"/>
    </i>
    <i r="1">
      <x v="4"/>
    </i>
    <i r="1">
      <x v="6"/>
    </i>
    <i r="1">
      <x v="11"/>
    </i>
    <i r="1">
      <x v="12"/>
    </i>
    <i r="1">
      <x v="13"/>
    </i>
    <i r="1">
      <x v="14"/>
    </i>
    <i r="1">
      <x v="16"/>
    </i>
    <i r="1">
      <x v="17"/>
    </i>
    <i r="1">
      <x v="20"/>
    </i>
    <i r="1">
      <x v="23"/>
    </i>
    <i r="1">
      <x v="24"/>
    </i>
    <i r="1">
      <x v="25"/>
    </i>
    <i r="1">
      <x v="28"/>
    </i>
    <i r="1">
      <x v="30"/>
    </i>
    <i r="1">
      <x v="35"/>
    </i>
    <i r="1">
      <x v="36"/>
    </i>
    <i r="1">
      <x v="37"/>
    </i>
    <i r="1">
      <x v="38"/>
    </i>
    <i r="1">
      <x v="40"/>
    </i>
    <i r="1">
      <x v="41"/>
    </i>
    <i r="1">
      <x v="42"/>
    </i>
    <i r="1">
      <x v="45"/>
    </i>
    <i r="1">
      <x v="46"/>
    </i>
    <i r="1">
      <x v="47"/>
    </i>
    <i r="1">
      <x v="48"/>
    </i>
    <i r="1">
      <x v="51"/>
    </i>
    <i r="1">
      <x v="52"/>
    </i>
    <i r="1">
      <x v="54"/>
    </i>
    <i r="1">
      <x v="55"/>
    </i>
    <i r="1">
      <x v="57"/>
    </i>
    <i r="1">
      <x v="58"/>
    </i>
    <i r="1">
      <x v="60"/>
    </i>
    <i r="1">
      <x v="62"/>
    </i>
    <i r="1">
      <x v="65"/>
    </i>
    <i r="1">
      <x v="66"/>
    </i>
    <i r="1">
      <x v="68"/>
    </i>
    <i r="1">
      <x v="74"/>
    </i>
    <i r="1">
      <x v="76"/>
    </i>
    <i r="1">
      <x v="78"/>
    </i>
    <i r="1">
      <x v="81"/>
    </i>
    <i r="1">
      <x v="86"/>
    </i>
    <i r="1">
      <x v="88"/>
    </i>
    <i r="1">
      <x v="90"/>
    </i>
    <i r="1">
      <x v="92"/>
    </i>
    <i r="1">
      <x v="95"/>
    </i>
    <i r="1">
      <x v="97"/>
    </i>
    <i r="1">
      <x v="101"/>
    </i>
    <i r="1">
      <x v="102"/>
    </i>
    <i r="1">
      <x v="103"/>
    </i>
    <i r="1">
      <x v="104"/>
    </i>
    <i r="1">
      <x v="105"/>
    </i>
    <i r="1">
      <x v="106"/>
    </i>
    <i r="1">
      <x v="107"/>
    </i>
    <i r="1">
      <x v="109"/>
    </i>
    <i r="1">
      <x v="110"/>
    </i>
    <i r="1">
      <x v="114"/>
    </i>
    <i r="1">
      <x v="116"/>
    </i>
    <i r="1">
      <x v="117"/>
    </i>
    <i r="1">
      <x v="118"/>
    </i>
    <i r="1">
      <x v="120"/>
    </i>
    <i r="1">
      <x v="125"/>
    </i>
    <i r="1">
      <x v="127"/>
    </i>
    <i r="1">
      <x v="130"/>
    </i>
    <i r="1">
      <x v="131"/>
    </i>
    <i r="1">
      <x v="133"/>
    </i>
    <i r="1">
      <x v="134"/>
    </i>
    <i r="1">
      <x v="135"/>
    </i>
    <i r="1">
      <x v="136"/>
    </i>
    <i r="1">
      <x v="137"/>
    </i>
    <i r="1">
      <x v="138"/>
    </i>
    <i r="1">
      <x v="144"/>
    </i>
    <i r="1">
      <x v="148"/>
    </i>
    <i r="1">
      <x v="149"/>
    </i>
    <i r="1">
      <x v="152"/>
    </i>
    <i r="1">
      <x v="156"/>
    </i>
    <i r="1">
      <x v="158"/>
    </i>
    <i r="1">
      <x v="159"/>
    </i>
    <i r="1">
      <x v="161"/>
    </i>
    <i r="1">
      <x v="162"/>
    </i>
    <i r="1">
      <x v="163"/>
    </i>
    <i r="1">
      <x v="164"/>
    </i>
    <i r="1">
      <x v="165"/>
    </i>
    <i r="1">
      <x v="168"/>
    </i>
    <i r="1">
      <x v="169"/>
    </i>
    <i r="1">
      <x v="171"/>
    </i>
    <i r="1">
      <x v="172"/>
    </i>
    <i r="1">
      <x v="173"/>
    </i>
    <i r="1">
      <x v="177"/>
    </i>
    <i r="1">
      <x v="178"/>
    </i>
    <i r="1">
      <x v="179"/>
    </i>
    <i r="1">
      <x v="180"/>
    </i>
    <i r="1">
      <x v="181"/>
    </i>
    <i r="1">
      <x v="182"/>
    </i>
    <i r="1">
      <x v="187"/>
    </i>
    <i r="1">
      <x v="188"/>
    </i>
    <i r="1">
      <x v="189"/>
    </i>
    <i r="1">
      <x v="190"/>
    </i>
    <i r="1">
      <x v="192"/>
    </i>
    <i r="1">
      <x v="195"/>
    </i>
    <i r="1">
      <x v="196"/>
    </i>
    <i r="1">
      <x v="200"/>
    </i>
    <i r="1">
      <x v="203"/>
    </i>
    <i r="1">
      <x v="205"/>
    </i>
    <i r="1">
      <x v="207"/>
    </i>
    <i r="1">
      <x v="211"/>
    </i>
    <i r="1">
      <x v="230"/>
    </i>
    <i r="1">
      <x v="238"/>
    </i>
    <i r="1">
      <x v="243"/>
    </i>
    <i>
      <x v="3"/>
    </i>
    <i r="1">
      <x v="3"/>
    </i>
    <i r="1">
      <x v="4"/>
    </i>
    <i r="1">
      <x v="6"/>
    </i>
    <i r="1">
      <x v="11"/>
    </i>
    <i r="1">
      <x v="12"/>
    </i>
    <i r="1">
      <x v="13"/>
    </i>
    <i r="1">
      <x v="14"/>
    </i>
    <i r="1">
      <x v="16"/>
    </i>
    <i r="1">
      <x v="17"/>
    </i>
    <i r="1">
      <x v="20"/>
    </i>
    <i r="1">
      <x v="23"/>
    </i>
    <i r="1">
      <x v="24"/>
    </i>
    <i r="1">
      <x v="25"/>
    </i>
    <i r="1">
      <x v="26"/>
    </i>
    <i r="1">
      <x v="28"/>
    </i>
    <i r="1">
      <x v="30"/>
    </i>
    <i r="1">
      <x v="35"/>
    </i>
    <i r="1">
      <x v="36"/>
    </i>
    <i r="1">
      <x v="37"/>
    </i>
    <i r="1">
      <x v="38"/>
    </i>
    <i r="1">
      <x v="40"/>
    </i>
    <i r="1">
      <x v="41"/>
    </i>
    <i r="1">
      <x v="42"/>
    </i>
    <i r="1">
      <x v="45"/>
    </i>
    <i r="1">
      <x v="46"/>
    </i>
    <i r="1">
      <x v="47"/>
    </i>
    <i r="1">
      <x v="48"/>
    </i>
    <i r="1">
      <x v="51"/>
    </i>
    <i r="1">
      <x v="52"/>
    </i>
    <i r="1">
      <x v="54"/>
    </i>
    <i r="1">
      <x v="55"/>
    </i>
    <i r="1">
      <x v="57"/>
    </i>
    <i r="1">
      <x v="58"/>
    </i>
    <i r="1">
      <x v="60"/>
    </i>
    <i r="1">
      <x v="62"/>
    </i>
    <i r="1">
      <x v="65"/>
    </i>
    <i r="1">
      <x v="66"/>
    </i>
    <i r="1">
      <x v="68"/>
    </i>
    <i r="1">
      <x v="73"/>
    </i>
    <i r="1">
      <x v="74"/>
    </i>
    <i r="1">
      <x v="76"/>
    </i>
    <i r="1">
      <x v="78"/>
    </i>
    <i r="1">
      <x v="81"/>
    </i>
    <i r="1">
      <x v="86"/>
    </i>
    <i r="1">
      <x v="88"/>
    </i>
    <i r="1">
      <x v="90"/>
    </i>
    <i r="1">
      <x v="92"/>
    </i>
    <i r="1">
      <x v="95"/>
    </i>
    <i r="1">
      <x v="97"/>
    </i>
    <i r="1">
      <x v="102"/>
    </i>
    <i r="1">
      <x v="103"/>
    </i>
    <i r="1">
      <x v="104"/>
    </i>
    <i r="1">
      <x v="105"/>
    </i>
    <i r="1">
      <x v="106"/>
    </i>
    <i r="1">
      <x v="107"/>
    </i>
    <i r="1">
      <x v="109"/>
    </i>
    <i r="1">
      <x v="114"/>
    </i>
    <i r="1">
      <x v="116"/>
    </i>
    <i r="1">
      <x v="117"/>
    </i>
    <i r="1">
      <x v="118"/>
    </i>
    <i r="1">
      <x v="120"/>
    </i>
    <i r="1">
      <x v="125"/>
    </i>
    <i r="1">
      <x v="126"/>
    </i>
    <i r="1">
      <x v="127"/>
    </i>
    <i r="1">
      <x v="130"/>
    </i>
    <i r="1">
      <x v="131"/>
    </i>
    <i r="1">
      <x v="133"/>
    </i>
    <i r="1">
      <x v="134"/>
    </i>
    <i r="1">
      <x v="135"/>
    </i>
    <i r="1">
      <x v="136"/>
    </i>
    <i r="1">
      <x v="137"/>
    </i>
    <i r="1">
      <x v="138"/>
    </i>
    <i r="1">
      <x v="144"/>
    </i>
    <i r="1">
      <x v="148"/>
    </i>
    <i r="1">
      <x v="152"/>
    </i>
    <i r="1">
      <x v="155"/>
    </i>
    <i r="1">
      <x v="156"/>
    </i>
    <i r="1">
      <x v="158"/>
    </i>
    <i r="1">
      <x v="159"/>
    </i>
    <i r="1">
      <x v="161"/>
    </i>
    <i r="1">
      <x v="162"/>
    </i>
    <i r="1">
      <x v="163"/>
    </i>
    <i r="1">
      <x v="164"/>
    </i>
    <i r="1">
      <x v="165"/>
    </i>
    <i r="1">
      <x v="168"/>
    </i>
    <i r="1">
      <x v="171"/>
    </i>
    <i r="1">
      <x v="172"/>
    </i>
    <i r="1">
      <x v="173"/>
    </i>
    <i r="1">
      <x v="177"/>
    </i>
    <i r="1">
      <x v="178"/>
    </i>
    <i r="1">
      <x v="179"/>
    </i>
    <i r="1">
      <x v="180"/>
    </i>
    <i r="1">
      <x v="181"/>
    </i>
    <i r="1">
      <x v="182"/>
    </i>
    <i r="1">
      <x v="187"/>
    </i>
    <i r="1">
      <x v="188"/>
    </i>
    <i r="1">
      <x v="189"/>
    </i>
    <i r="1">
      <x v="190"/>
    </i>
    <i r="1">
      <x v="192"/>
    </i>
    <i r="1">
      <x v="195"/>
    </i>
    <i r="1">
      <x v="196"/>
    </i>
    <i r="1">
      <x v="200"/>
    </i>
    <i r="1">
      <x v="205"/>
    </i>
    <i r="1">
      <x v="207"/>
    </i>
    <i r="1">
      <x v="230"/>
    </i>
    <i r="1">
      <x v="238"/>
    </i>
    <i r="1">
      <x v="243"/>
    </i>
    <i>
      <x v="4"/>
    </i>
    <i r="1">
      <x v="3"/>
    </i>
    <i r="1">
      <x v="4"/>
    </i>
    <i r="1">
      <x v="6"/>
    </i>
    <i r="1">
      <x v="11"/>
    </i>
    <i r="1">
      <x v="12"/>
    </i>
    <i r="1">
      <x v="13"/>
    </i>
    <i r="1">
      <x v="14"/>
    </i>
    <i r="1">
      <x v="16"/>
    </i>
    <i r="1">
      <x v="17"/>
    </i>
    <i r="1">
      <x v="20"/>
    </i>
    <i r="1">
      <x v="23"/>
    </i>
    <i r="1">
      <x v="24"/>
    </i>
    <i r="1">
      <x v="25"/>
    </i>
    <i r="1">
      <x v="26"/>
    </i>
    <i r="1">
      <x v="28"/>
    </i>
    <i r="1">
      <x v="30"/>
    </i>
    <i r="1">
      <x v="35"/>
    </i>
    <i r="1">
      <x v="36"/>
    </i>
    <i r="1">
      <x v="37"/>
    </i>
    <i r="1">
      <x v="38"/>
    </i>
    <i r="1">
      <x v="40"/>
    </i>
    <i r="1">
      <x v="41"/>
    </i>
    <i r="1">
      <x v="42"/>
    </i>
    <i r="1">
      <x v="45"/>
    </i>
    <i r="1">
      <x v="47"/>
    </i>
    <i r="1">
      <x v="48"/>
    </i>
    <i r="1">
      <x v="51"/>
    </i>
    <i r="1">
      <x v="52"/>
    </i>
    <i r="1">
      <x v="54"/>
    </i>
    <i r="1">
      <x v="55"/>
    </i>
    <i r="1">
      <x v="57"/>
    </i>
    <i r="1">
      <x v="58"/>
    </i>
    <i r="1">
      <x v="60"/>
    </i>
    <i r="1">
      <x v="62"/>
    </i>
    <i r="1">
      <x v="65"/>
    </i>
    <i r="1">
      <x v="66"/>
    </i>
    <i r="1">
      <x v="68"/>
    </i>
    <i r="1">
      <x v="69"/>
    </i>
    <i r="1">
      <x v="73"/>
    </i>
    <i r="1">
      <x v="74"/>
    </i>
    <i r="1">
      <x v="75"/>
    </i>
    <i r="1">
      <x v="76"/>
    </i>
    <i r="1">
      <x v="78"/>
    </i>
    <i r="1">
      <x v="81"/>
    </i>
    <i r="1">
      <x v="86"/>
    </i>
    <i r="1">
      <x v="88"/>
    </i>
    <i r="1">
      <x v="90"/>
    </i>
    <i r="1">
      <x v="92"/>
    </i>
    <i r="1">
      <x v="95"/>
    </i>
    <i r="1">
      <x v="97"/>
    </i>
    <i r="1">
      <x v="102"/>
    </i>
    <i r="1">
      <x v="103"/>
    </i>
    <i r="1">
      <x v="104"/>
    </i>
    <i r="1">
      <x v="105"/>
    </i>
    <i r="1">
      <x v="106"/>
    </i>
    <i r="1">
      <x v="107"/>
    </i>
    <i r="1">
      <x v="109"/>
    </i>
    <i r="1">
      <x v="114"/>
    </i>
    <i r="1">
      <x v="116"/>
    </i>
    <i r="1">
      <x v="117"/>
    </i>
    <i r="1">
      <x v="118"/>
    </i>
    <i r="1">
      <x v="120"/>
    </i>
    <i r="1">
      <x v="125"/>
    </i>
    <i r="1">
      <x v="127"/>
    </i>
    <i r="1">
      <x v="130"/>
    </i>
    <i r="1">
      <x v="131"/>
    </i>
    <i r="1">
      <x v="133"/>
    </i>
    <i r="1">
      <x v="134"/>
    </i>
    <i r="1">
      <x v="135"/>
    </i>
    <i r="1">
      <x v="136"/>
    </i>
    <i r="1">
      <x v="137"/>
    </i>
    <i r="1">
      <x v="138"/>
    </i>
    <i r="1">
      <x v="144"/>
    </i>
    <i r="1">
      <x v="148"/>
    </i>
    <i r="1">
      <x v="152"/>
    </i>
    <i r="1">
      <x v="155"/>
    </i>
    <i r="1">
      <x v="156"/>
    </i>
    <i r="1">
      <x v="158"/>
    </i>
    <i r="1">
      <x v="159"/>
    </i>
    <i r="1">
      <x v="161"/>
    </i>
    <i r="1">
      <x v="162"/>
    </i>
    <i r="1">
      <x v="163"/>
    </i>
    <i r="1">
      <x v="164"/>
    </i>
    <i r="1">
      <x v="165"/>
    </i>
    <i r="1">
      <x v="168"/>
    </i>
    <i r="1">
      <x v="171"/>
    </i>
    <i r="1">
      <x v="172"/>
    </i>
    <i r="1">
      <x v="173"/>
    </i>
    <i r="1">
      <x v="177"/>
    </i>
    <i r="1">
      <x v="178"/>
    </i>
    <i r="1">
      <x v="179"/>
    </i>
    <i r="1">
      <x v="180"/>
    </i>
    <i r="1">
      <x v="181"/>
    </i>
    <i r="1">
      <x v="182"/>
    </i>
    <i r="1">
      <x v="187"/>
    </i>
    <i r="1">
      <x v="188"/>
    </i>
    <i r="1">
      <x v="189"/>
    </i>
    <i r="1">
      <x v="190"/>
    </i>
    <i r="1">
      <x v="192"/>
    </i>
    <i r="1">
      <x v="195"/>
    </i>
    <i r="1">
      <x v="196"/>
    </i>
    <i r="1">
      <x v="200"/>
    </i>
    <i r="1">
      <x v="203"/>
    </i>
    <i r="1">
      <x v="205"/>
    </i>
    <i r="1">
      <x v="207"/>
    </i>
    <i r="1">
      <x v="230"/>
    </i>
    <i r="1">
      <x v="238"/>
    </i>
    <i r="1">
      <x v="243"/>
    </i>
    <i>
      <x v="5"/>
    </i>
    <i r="1">
      <x v="3"/>
    </i>
    <i r="1">
      <x v="4"/>
    </i>
    <i r="1">
      <x v="6"/>
    </i>
    <i r="1">
      <x v="11"/>
    </i>
    <i r="1">
      <x v="12"/>
    </i>
    <i r="1">
      <x v="13"/>
    </i>
    <i r="1">
      <x v="14"/>
    </i>
    <i r="1">
      <x v="16"/>
    </i>
    <i r="1">
      <x v="17"/>
    </i>
    <i r="1">
      <x v="20"/>
    </i>
    <i r="1">
      <x v="23"/>
    </i>
    <i r="1">
      <x v="24"/>
    </i>
    <i r="1">
      <x v="25"/>
    </i>
    <i r="1">
      <x v="26"/>
    </i>
    <i r="1">
      <x v="28"/>
    </i>
    <i r="1">
      <x v="30"/>
    </i>
    <i r="1">
      <x v="35"/>
    </i>
    <i r="1">
      <x v="36"/>
    </i>
    <i r="1">
      <x v="37"/>
    </i>
    <i r="1">
      <x v="38"/>
    </i>
    <i r="1">
      <x v="40"/>
    </i>
    <i r="1">
      <x v="41"/>
    </i>
    <i r="1">
      <x v="44"/>
    </i>
    <i r="1">
      <x v="45"/>
    </i>
    <i r="1">
      <x v="47"/>
    </i>
    <i r="1">
      <x v="48"/>
    </i>
    <i r="1">
      <x v="51"/>
    </i>
    <i r="1">
      <x v="52"/>
    </i>
    <i r="1">
      <x v="54"/>
    </i>
    <i r="1">
      <x v="55"/>
    </i>
    <i r="1">
      <x v="57"/>
    </i>
    <i r="1">
      <x v="58"/>
    </i>
    <i r="1">
      <x v="62"/>
    </i>
    <i r="1">
      <x v="65"/>
    </i>
    <i r="1">
      <x v="68"/>
    </i>
    <i r="1">
      <x v="69"/>
    </i>
    <i r="1">
      <x v="73"/>
    </i>
    <i r="1">
      <x v="75"/>
    </i>
    <i r="1">
      <x v="76"/>
    </i>
    <i r="1">
      <x v="78"/>
    </i>
    <i r="1">
      <x v="81"/>
    </i>
    <i r="1">
      <x v="86"/>
    </i>
    <i r="1">
      <x v="88"/>
    </i>
    <i r="1">
      <x v="90"/>
    </i>
    <i r="1">
      <x v="92"/>
    </i>
    <i r="1">
      <x v="95"/>
    </i>
    <i r="1">
      <x v="97"/>
    </i>
    <i r="1">
      <x v="102"/>
    </i>
    <i r="1">
      <x v="103"/>
    </i>
    <i r="1">
      <x v="104"/>
    </i>
    <i r="1">
      <x v="105"/>
    </i>
    <i r="1">
      <x v="106"/>
    </i>
    <i r="1">
      <x v="107"/>
    </i>
    <i r="1">
      <x v="114"/>
    </i>
    <i r="1">
      <x v="116"/>
    </i>
    <i r="1">
      <x v="117"/>
    </i>
    <i r="1">
      <x v="118"/>
    </i>
    <i r="1">
      <x v="120"/>
    </i>
    <i r="1">
      <x v="125"/>
    </i>
    <i r="1">
      <x v="127"/>
    </i>
    <i r="1">
      <x v="130"/>
    </i>
    <i r="1">
      <x v="131"/>
    </i>
    <i r="1">
      <x v="134"/>
    </i>
    <i r="1">
      <x v="135"/>
    </i>
    <i r="1">
      <x v="136"/>
    </i>
    <i r="1">
      <x v="137"/>
    </i>
    <i r="1">
      <x v="138"/>
    </i>
    <i r="1">
      <x v="144"/>
    </i>
    <i r="1">
      <x v="148"/>
    </i>
    <i r="1">
      <x v="149"/>
    </i>
    <i r="1">
      <x v="152"/>
    </i>
    <i r="1">
      <x v="155"/>
    </i>
    <i r="1">
      <x v="156"/>
    </i>
    <i r="1">
      <x v="158"/>
    </i>
    <i r="1">
      <x v="159"/>
    </i>
    <i r="1">
      <x v="161"/>
    </i>
    <i r="1">
      <x v="162"/>
    </i>
    <i r="1">
      <x v="163"/>
    </i>
    <i r="1">
      <x v="164"/>
    </i>
    <i r="1">
      <x v="165"/>
    </i>
    <i r="1">
      <x v="168"/>
    </i>
    <i r="1">
      <x v="171"/>
    </i>
    <i r="1">
      <x v="172"/>
    </i>
    <i r="1">
      <x v="173"/>
    </i>
    <i r="1">
      <x v="177"/>
    </i>
    <i r="1">
      <x v="178"/>
    </i>
    <i r="1">
      <x v="179"/>
    </i>
    <i r="1">
      <x v="180"/>
    </i>
    <i r="1">
      <x v="181"/>
    </i>
    <i r="1">
      <x v="182"/>
    </i>
    <i r="1">
      <x v="187"/>
    </i>
    <i r="1">
      <x v="188"/>
    </i>
    <i r="1">
      <x v="189"/>
    </i>
    <i r="1">
      <x v="190"/>
    </i>
    <i r="1">
      <x v="192"/>
    </i>
    <i r="1">
      <x v="195"/>
    </i>
    <i r="1">
      <x v="196"/>
    </i>
    <i r="1">
      <x v="200"/>
    </i>
    <i r="1">
      <x v="203"/>
    </i>
    <i r="1">
      <x v="205"/>
    </i>
    <i r="1">
      <x v="207"/>
    </i>
    <i r="1">
      <x v="210"/>
    </i>
    <i r="1">
      <x v="226"/>
    </i>
    <i r="1">
      <x v="230"/>
    </i>
    <i r="1">
      <x v="238"/>
    </i>
    <i r="1">
      <x v="243"/>
    </i>
    <i r="1">
      <x v="244"/>
    </i>
    <i>
      <x v="6"/>
    </i>
    <i r="1">
      <x v="3"/>
    </i>
    <i r="1">
      <x v="4"/>
    </i>
    <i r="1">
      <x v="6"/>
    </i>
    <i r="1">
      <x v="11"/>
    </i>
    <i r="1">
      <x v="12"/>
    </i>
    <i r="1">
      <x v="13"/>
    </i>
    <i r="1">
      <x v="14"/>
    </i>
    <i r="1">
      <x v="16"/>
    </i>
    <i r="1">
      <x v="17"/>
    </i>
    <i r="1">
      <x v="20"/>
    </i>
    <i r="1">
      <x v="24"/>
    </i>
    <i r="1">
      <x v="25"/>
    </i>
    <i r="1">
      <x v="26"/>
    </i>
    <i r="1">
      <x v="28"/>
    </i>
    <i r="1">
      <x v="30"/>
    </i>
    <i r="1">
      <x v="35"/>
    </i>
    <i r="1">
      <x v="36"/>
    </i>
    <i r="1">
      <x v="37"/>
    </i>
    <i r="1">
      <x v="38"/>
    </i>
    <i r="1">
      <x v="40"/>
    </i>
    <i r="1">
      <x v="41"/>
    </i>
    <i r="1">
      <x v="44"/>
    </i>
    <i r="1">
      <x v="45"/>
    </i>
    <i r="1">
      <x v="47"/>
    </i>
    <i r="1">
      <x v="48"/>
    </i>
    <i r="1">
      <x v="51"/>
    </i>
    <i r="1">
      <x v="52"/>
    </i>
    <i r="1">
      <x v="54"/>
    </i>
    <i r="1">
      <x v="55"/>
    </i>
    <i r="1">
      <x v="57"/>
    </i>
    <i r="1">
      <x v="58"/>
    </i>
    <i r="1">
      <x v="62"/>
    </i>
    <i r="1">
      <x v="65"/>
    </i>
    <i r="1">
      <x v="68"/>
    </i>
    <i r="1">
      <x v="69"/>
    </i>
    <i r="1">
      <x v="74"/>
    </i>
    <i r="1">
      <x v="75"/>
    </i>
    <i r="1">
      <x v="76"/>
    </i>
    <i r="1">
      <x v="78"/>
    </i>
    <i r="1">
      <x v="81"/>
    </i>
    <i r="1">
      <x v="86"/>
    </i>
    <i r="1">
      <x v="88"/>
    </i>
    <i r="1">
      <x v="90"/>
    </i>
    <i r="1">
      <x v="92"/>
    </i>
    <i r="1">
      <x v="95"/>
    </i>
    <i r="1">
      <x v="97"/>
    </i>
    <i r="1">
      <x v="102"/>
    </i>
    <i r="1">
      <x v="103"/>
    </i>
    <i r="1">
      <x v="104"/>
    </i>
    <i r="1">
      <x v="105"/>
    </i>
    <i r="1">
      <x v="106"/>
    </i>
    <i r="1">
      <x v="107"/>
    </i>
    <i r="1">
      <x v="114"/>
    </i>
    <i r="1">
      <x v="116"/>
    </i>
    <i r="1">
      <x v="117"/>
    </i>
    <i r="1">
      <x v="118"/>
    </i>
    <i r="1">
      <x v="120"/>
    </i>
    <i r="1">
      <x v="125"/>
    </i>
    <i r="1">
      <x v="127"/>
    </i>
    <i r="1">
      <x v="130"/>
    </i>
    <i r="1">
      <x v="131"/>
    </i>
    <i r="1">
      <x v="134"/>
    </i>
    <i r="1">
      <x v="135"/>
    </i>
    <i r="1">
      <x v="136"/>
    </i>
    <i r="1">
      <x v="137"/>
    </i>
    <i r="1">
      <x v="138"/>
    </i>
    <i r="1">
      <x v="144"/>
    </i>
    <i r="1">
      <x v="148"/>
    </i>
    <i r="1">
      <x v="149"/>
    </i>
    <i r="1">
      <x v="152"/>
    </i>
    <i r="1">
      <x v="155"/>
    </i>
    <i r="1">
      <x v="156"/>
    </i>
    <i r="1">
      <x v="158"/>
    </i>
    <i r="1">
      <x v="159"/>
    </i>
    <i r="1">
      <x v="161"/>
    </i>
    <i r="1">
      <x v="162"/>
    </i>
    <i r="1">
      <x v="163"/>
    </i>
    <i r="1">
      <x v="164"/>
    </i>
    <i r="1">
      <x v="165"/>
    </i>
    <i r="1">
      <x v="168"/>
    </i>
    <i r="1">
      <x v="171"/>
    </i>
    <i r="1">
      <x v="172"/>
    </i>
    <i r="1">
      <x v="173"/>
    </i>
    <i r="1">
      <x v="177"/>
    </i>
    <i r="1">
      <x v="179"/>
    </i>
    <i r="1">
      <x v="180"/>
    </i>
    <i r="1">
      <x v="181"/>
    </i>
    <i r="1">
      <x v="187"/>
    </i>
    <i r="1">
      <x v="188"/>
    </i>
    <i r="1">
      <x v="189"/>
    </i>
    <i r="1">
      <x v="190"/>
    </i>
    <i r="1">
      <x v="192"/>
    </i>
    <i r="1">
      <x v="195"/>
    </i>
    <i r="1">
      <x v="196"/>
    </i>
    <i r="1">
      <x v="200"/>
    </i>
    <i r="1">
      <x v="203"/>
    </i>
    <i r="1">
      <x v="205"/>
    </i>
    <i r="1">
      <x v="207"/>
    </i>
    <i r="1">
      <x v="210"/>
    </i>
    <i r="1">
      <x v="221"/>
    </i>
    <i r="1">
      <x v="226"/>
    </i>
    <i r="1">
      <x v="230"/>
    </i>
    <i r="1">
      <x v="238"/>
    </i>
    <i r="1">
      <x v="243"/>
    </i>
    <i r="1">
      <x v="244"/>
    </i>
    <i>
      <x v="7"/>
    </i>
    <i r="1">
      <x v="3"/>
    </i>
    <i r="1">
      <x v="4"/>
    </i>
    <i r="1">
      <x v="6"/>
    </i>
    <i r="1">
      <x v="11"/>
    </i>
    <i r="1">
      <x v="12"/>
    </i>
    <i r="1">
      <x v="13"/>
    </i>
    <i r="1">
      <x v="14"/>
    </i>
    <i r="1">
      <x v="16"/>
    </i>
    <i r="1">
      <x v="17"/>
    </i>
    <i r="1">
      <x v="19"/>
    </i>
    <i r="1">
      <x v="20"/>
    </i>
    <i r="1">
      <x v="22"/>
    </i>
    <i r="1">
      <x v="23"/>
    </i>
    <i r="1">
      <x v="24"/>
    </i>
    <i r="1">
      <x v="25"/>
    </i>
    <i r="1">
      <x v="26"/>
    </i>
    <i r="1">
      <x v="28"/>
    </i>
    <i r="1">
      <x v="30"/>
    </i>
    <i r="1">
      <x v="35"/>
    </i>
    <i r="1">
      <x v="36"/>
    </i>
    <i r="1">
      <x v="37"/>
    </i>
    <i r="1">
      <x v="38"/>
    </i>
    <i r="1">
      <x v="40"/>
    </i>
    <i r="1">
      <x v="41"/>
    </i>
    <i r="1">
      <x v="44"/>
    </i>
    <i r="1">
      <x v="45"/>
    </i>
    <i r="1">
      <x v="47"/>
    </i>
    <i r="1">
      <x v="48"/>
    </i>
    <i r="1">
      <x v="51"/>
    </i>
    <i r="1">
      <x v="52"/>
    </i>
    <i r="1">
      <x v="54"/>
    </i>
    <i r="1">
      <x v="55"/>
    </i>
    <i r="1">
      <x v="57"/>
    </i>
    <i r="1">
      <x v="58"/>
    </i>
    <i r="1">
      <x v="62"/>
    </i>
    <i r="1">
      <x v="65"/>
    </i>
    <i r="1">
      <x v="68"/>
    </i>
    <i r="1">
      <x v="69"/>
    </i>
    <i r="1">
      <x v="74"/>
    </i>
    <i r="1">
      <x v="75"/>
    </i>
    <i r="1">
      <x v="76"/>
    </i>
    <i r="1">
      <x v="78"/>
    </i>
    <i r="1">
      <x v="81"/>
    </i>
    <i r="1">
      <x v="86"/>
    </i>
    <i r="1">
      <x v="88"/>
    </i>
    <i r="1">
      <x v="90"/>
    </i>
    <i r="1">
      <x v="92"/>
    </i>
    <i r="1">
      <x v="95"/>
    </i>
    <i r="1">
      <x v="97"/>
    </i>
    <i r="1">
      <x v="102"/>
    </i>
    <i r="1">
      <x v="103"/>
    </i>
    <i r="1">
      <x v="104"/>
    </i>
    <i r="1">
      <x v="105"/>
    </i>
    <i r="1">
      <x v="106"/>
    </i>
    <i r="1">
      <x v="107"/>
    </i>
    <i r="1">
      <x v="114"/>
    </i>
    <i r="1">
      <x v="116"/>
    </i>
    <i r="1">
      <x v="117"/>
    </i>
    <i r="1">
      <x v="118"/>
    </i>
    <i r="1">
      <x v="120"/>
    </i>
    <i r="1">
      <x v="125"/>
    </i>
    <i r="1">
      <x v="127"/>
    </i>
    <i r="1">
      <x v="130"/>
    </i>
    <i r="1">
      <x v="131"/>
    </i>
    <i r="1">
      <x v="134"/>
    </i>
    <i r="1">
      <x v="135"/>
    </i>
    <i r="1">
      <x v="136"/>
    </i>
    <i r="1">
      <x v="137"/>
    </i>
    <i r="1">
      <x v="138"/>
    </i>
    <i r="1">
      <x v="144"/>
    </i>
    <i r="1">
      <x v="148"/>
    </i>
    <i r="1">
      <x v="149"/>
    </i>
    <i r="1">
      <x v="152"/>
    </i>
    <i r="1">
      <x v="155"/>
    </i>
    <i r="1">
      <x v="156"/>
    </i>
    <i r="1">
      <x v="158"/>
    </i>
    <i r="1">
      <x v="161"/>
    </i>
    <i r="1">
      <x v="162"/>
    </i>
    <i r="1">
      <x v="163"/>
    </i>
    <i r="1">
      <x v="164"/>
    </i>
    <i r="1">
      <x v="165"/>
    </i>
    <i r="1">
      <x v="168"/>
    </i>
    <i r="1">
      <x v="171"/>
    </i>
    <i r="1">
      <x v="172"/>
    </i>
    <i r="1">
      <x v="173"/>
    </i>
    <i r="1">
      <x v="177"/>
    </i>
    <i r="1">
      <x v="179"/>
    </i>
    <i r="1">
      <x v="180"/>
    </i>
    <i r="1">
      <x v="181"/>
    </i>
    <i r="1">
      <x v="187"/>
    </i>
    <i r="1">
      <x v="188"/>
    </i>
    <i r="1">
      <x v="189"/>
    </i>
    <i r="1">
      <x v="190"/>
    </i>
    <i r="1">
      <x v="192"/>
    </i>
    <i r="1">
      <x v="194"/>
    </i>
    <i r="1">
      <x v="196"/>
    </i>
    <i r="1">
      <x v="200"/>
    </i>
    <i r="1">
      <x v="203"/>
    </i>
    <i r="1">
      <x v="204"/>
    </i>
    <i r="1">
      <x v="205"/>
    </i>
    <i r="1">
      <x v="207"/>
    </i>
    <i r="1">
      <x v="210"/>
    </i>
    <i r="1">
      <x v="220"/>
    </i>
    <i r="1">
      <x v="221"/>
    </i>
    <i r="1">
      <x v="226"/>
    </i>
    <i r="1">
      <x v="230"/>
    </i>
    <i r="1">
      <x v="238"/>
    </i>
    <i r="1">
      <x v="243"/>
    </i>
    <i r="1">
      <x v="244"/>
    </i>
    <i>
      <x v="8"/>
    </i>
    <i r="1">
      <x v="3"/>
    </i>
    <i r="1">
      <x v="4"/>
    </i>
    <i r="1">
      <x v="6"/>
    </i>
    <i r="1">
      <x v="11"/>
    </i>
    <i r="1">
      <x v="12"/>
    </i>
    <i r="1">
      <x v="13"/>
    </i>
    <i r="1">
      <x v="14"/>
    </i>
    <i r="1">
      <x v="16"/>
    </i>
    <i r="1">
      <x v="17"/>
    </i>
    <i r="1">
      <x v="19"/>
    </i>
    <i r="1">
      <x v="20"/>
    </i>
    <i r="1">
      <x v="22"/>
    </i>
    <i r="1">
      <x v="24"/>
    </i>
    <i r="1">
      <x v="26"/>
    </i>
    <i r="1">
      <x v="28"/>
    </i>
    <i r="1">
      <x v="30"/>
    </i>
    <i r="1">
      <x v="35"/>
    </i>
    <i r="1">
      <x v="36"/>
    </i>
    <i r="1">
      <x v="37"/>
    </i>
    <i r="1">
      <x v="38"/>
    </i>
    <i r="1">
      <x v="40"/>
    </i>
    <i r="1">
      <x v="41"/>
    </i>
    <i r="1">
      <x v="45"/>
    </i>
    <i r="1">
      <x v="47"/>
    </i>
    <i r="1">
      <x v="48"/>
    </i>
    <i r="1">
      <x v="51"/>
    </i>
    <i r="1">
      <x v="52"/>
    </i>
    <i r="1">
      <x v="54"/>
    </i>
    <i r="1">
      <x v="55"/>
    </i>
    <i r="1">
      <x v="57"/>
    </i>
    <i r="1">
      <x v="58"/>
    </i>
    <i r="1">
      <x v="62"/>
    </i>
    <i r="1">
      <x v="65"/>
    </i>
    <i r="1">
      <x v="68"/>
    </i>
    <i r="1">
      <x v="69"/>
    </i>
    <i r="1">
      <x v="74"/>
    </i>
    <i r="1">
      <x v="75"/>
    </i>
    <i r="1">
      <x v="76"/>
    </i>
    <i r="1">
      <x v="78"/>
    </i>
    <i r="1">
      <x v="81"/>
    </i>
    <i r="1">
      <x v="86"/>
    </i>
    <i r="1">
      <x v="88"/>
    </i>
    <i r="1">
      <x v="90"/>
    </i>
    <i r="1">
      <x v="92"/>
    </i>
    <i r="1">
      <x v="95"/>
    </i>
    <i r="1">
      <x v="97"/>
    </i>
    <i r="1">
      <x v="102"/>
    </i>
    <i r="1">
      <x v="103"/>
    </i>
    <i r="1">
      <x v="104"/>
    </i>
    <i r="1">
      <x v="105"/>
    </i>
    <i r="1">
      <x v="106"/>
    </i>
    <i r="1">
      <x v="107"/>
    </i>
    <i r="1">
      <x v="114"/>
    </i>
    <i r="1">
      <x v="116"/>
    </i>
    <i r="1">
      <x v="117"/>
    </i>
    <i r="1">
      <x v="118"/>
    </i>
    <i r="1">
      <x v="120"/>
    </i>
    <i r="1">
      <x v="125"/>
    </i>
    <i r="1">
      <x v="130"/>
    </i>
    <i r="1">
      <x v="131"/>
    </i>
    <i r="1">
      <x v="134"/>
    </i>
    <i r="1">
      <x v="135"/>
    </i>
    <i r="1">
      <x v="136"/>
    </i>
    <i r="1">
      <x v="137"/>
    </i>
    <i r="1">
      <x v="138"/>
    </i>
    <i r="1">
      <x v="144"/>
    </i>
    <i r="1">
      <x v="148"/>
    </i>
    <i r="1">
      <x v="152"/>
    </i>
    <i r="1">
      <x v="155"/>
    </i>
    <i r="1">
      <x v="156"/>
    </i>
    <i r="1">
      <x v="158"/>
    </i>
    <i r="1">
      <x v="159"/>
    </i>
    <i r="1">
      <x v="161"/>
    </i>
    <i r="1">
      <x v="162"/>
    </i>
    <i r="1">
      <x v="163"/>
    </i>
    <i r="1">
      <x v="164"/>
    </i>
    <i r="1">
      <x v="165"/>
    </i>
    <i r="1">
      <x v="168"/>
    </i>
    <i r="1">
      <x v="171"/>
    </i>
    <i r="1">
      <x v="172"/>
    </i>
    <i r="1">
      <x v="177"/>
    </i>
    <i r="1">
      <x v="179"/>
    </i>
    <i r="1">
      <x v="180"/>
    </i>
    <i r="1">
      <x v="181"/>
    </i>
    <i r="1">
      <x v="187"/>
    </i>
    <i r="1">
      <x v="188"/>
    </i>
    <i r="1">
      <x v="189"/>
    </i>
    <i r="1">
      <x v="190"/>
    </i>
    <i r="1">
      <x v="192"/>
    </i>
    <i r="1">
      <x v="196"/>
    </i>
    <i r="1">
      <x v="200"/>
    </i>
    <i r="1">
      <x v="203"/>
    </i>
    <i r="1">
      <x v="204"/>
    </i>
    <i r="1">
      <x v="205"/>
    </i>
    <i r="1">
      <x v="207"/>
    </i>
    <i r="1">
      <x v="220"/>
    </i>
    <i r="1">
      <x v="221"/>
    </i>
    <i r="1">
      <x v="230"/>
    </i>
    <i r="1">
      <x v="231"/>
    </i>
    <i r="1">
      <x v="235"/>
    </i>
    <i r="1">
      <x v="238"/>
    </i>
    <i r="1">
      <x v="240"/>
    </i>
    <i r="1">
      <x v="243"/>
    </i>
    <i r="1">
      <x v="244"/>
    </i>
    <i r="1">
      <x v="247"/>
    </i>
    <i r="1">
      <x v="248"/>
    </i>
    <i r="1">
      <x v="250"/>
    </i>
    <i>
      <x v="9"/>
    </i>
    <i r="1">
      <x v="3"/>
    </i>
    <i r="1">
      <x v="4"/>
    </i>
    <i r="1">
      <x v="6"/>
    </i>
    <i r="1">
      <x v="11"/>
    </i>
    <i r="1">
      <x v="12"/>
    </i>
    <i r="1">
      <x v="13"/>
    </i>
    <i r="1">
      <x v="14"/>
    </i>
    <i r="1">
      <x v="16"/>
    </i>
    <i r="1">
      <x v="17"/>
    </i>
    <i r="1">
      <x v="20"/>
    </i>
    <i r="1">
      <x v="24"/>
    </i>
    <i r="1">
      <x v="26"/>
    </i>
    <i r="1">
      <x v="30"/>
    </i>
    <i r="1">
      <x v="35"/>
    </i>
    <i r="1">
      <x v="36"/>
    </i>
    <i r="1">
      <x v="37"/>
    </i>
    <i r="1">
      <x v="38"/>
    </i>
    <i r="1">
      <x v="40"/>
    </i>
    <i r="1">
      <x v="41"/>
    </i>
    <i r="1">
      <x v="45"/>
    </i>
    <i r="1">
      <x v="46"/>
    </i>
    <i r="1">
      <x v="47"/>
    </i>
    <i r="1">
      <x v="48"/>
    </i>
    <i r="1">
      <x v="51"/>
    </i>
    <i r="1">
      <x v="52"/>
    </i>
    <i r="1">
      <x v="54"/>
    </i>
    <i r="1">
      <x v="55"/>
    </i>
    <i r="1">
      <x v="57"/>
    </i>
    <i r="1">
      <x v="58"/>
    </i>
    <i r="1">
      <x v="60"/>
    </i>
    <i r="1">
      <x v="62"/>
    </i>
    <i r="1">
      <x v="65"/>
    </i>
    <i r="1">
      <x v="66"/>
    </i>
    <i r="1">
      <x v="68"/>
    </i>
    <i r="1">
      <x v="73"/>
    </i>
    <i r="1">
      <x v="74"/>
    </i>
    <i r="1">
      <x v="76"/>
    </i>
    <i r="1">
      <x v="78"/>
    </i>
    <i r="1">
      <x v="81"/>
    </i>
    <i r="1">
      <x v="86"/>
    </i>
    <i r="1">
      <x v="88"/>
    </i>
    <i r="1">
      <x v="90"/>
    </i>
    <i r="1">
      <x v="92"/>
    </i>
    <i r="1">
      <x v="95"/>
    </i>
    <i r="1">
      <x v="97"/>
    </i>
    <i r="1">
      <x v="102"/>
    </i>
    <i r="1">
      <x v="103"/>
    </i>
    <i r="1">
      <x v="104"/>
    </i>
    <i r="1">
      <x v="105"/>
    </i>
    <i r="1">
      <x v="107"/>
    </i>
    <i r="1">
      <x v="110"/>
    </i>
    <i r="1">
      <x v="114"/>
    </i>
    <i r="1">
      <x v="116"/>
    </i>
    <i r="1">
      <x v="117"/>
    </i>
    <i r="1">
      <x v="118"/>
    </i>
    <i r="1">
      <x v="120"/>
    </i>
    <i r="1">
      <x v="125"/>
    </i>
    <i r="1">
      <x v="127"/>
    </i>
    <i r="1">
      <x v="130"/>
    </i>
    <i r="1">
      <x v="131"/>
    </i>
    <i r="1">
      <x v="134"/>
    </i>
    <i r="1">
      <x v="135"/>
    </i>
    <i r="1">
      <x v="136"/>
    </i>
    <i r="1">
      <x v="137"/>
    </i>
    <i r="1">
      <x v="138"/>
    </i>
    <i r="1">
      <x v="144"/>
    </i>
    <i r="1">
      <x v="148"/>
    </i>
    <i r="1">
      <x v="149"/>
    </i>
    <i r="1">
      <x v="152"/>
    </i>
    <i r="1">
      <x v="156"/>
    </i>
    <i r="1">
      <x v="158"/>
    </i>
    <i r="1">
      <x v="161"/>
    </i>
    <i r="1">
      <x v="162"/>
    </i>
    <i r="1">
      <x v="163"/>
    </i>
    <i r="1">
      <x v="164"/>
    </i>
    <i r="1">
      <x v="165"/>
    </i>
    <i r="1">
      <x v="168"/>
    </i>
    <i r="1">
      <x v="169"/>
    </i>
    <i r="1">
      <x v="171"/>
    </i>
    <i r="1">
      <x v="172"/>
    </i>
    <i r="1">
      <x v="173"/>
    </i>
    <i r="1">
      <x v="177"/>
    </i>
    <i r="1">
      <x v="178"/>
    </i>
    <i r="1">
      <x v="179"/>
    </i>
    <i r="1">
      <x v="181"/>
    </i>
    <i r="1">
      <x v="182"/>
    </i>
    <i r="1">
      <x v="183"/>
    </i>
    <i r="1">
      <x v="187"/>
    </i>
    <i r="1">
      <x v="189"/>
    </i>
    <i r="1">
      <x v="190"/>
    </i>
    <i r="1">
      <x v="192"/>
    </i>
    <i r="1">
      <x v="195"/>
    </i>
    <i r="1">
      <x v="196"/>
    </i>
    <i r="1">
      <x v="200"/>
    </i>
    <i r="1">
      <x v="203"/>
    </i>
    <i r="1">
      <x v="205"/>
    </i>
    <i r="1">
      <x v="211"/>
    </i>
    <i r="1">
      <x v="212"/>
    </i>
    <i r="1">
      <x v="230"/>
    </i>
    <i r="1">
      <x v="238"/>
    </i>
    <i r="1">
      <x v="243"/>
    </i>
    <i>
      <x v="10"/>
    </i>
    <i r="1">
      <x v="3"/>
    </i>
    <i r="1">
      <x v="4"/>
    </i>
    <i r="1">
      <x v="6"/>
    </i>
    <i r="1">
      <x v="11"/>
    </i>
    <i r="1">
      <x v="12"/>
    </i>
    <i r="1">
      <x v="13"/>
    </i>
    <i r="1">
      <x v="14"/>
    </i>
    <i r="1">
      <x v="16"/>
    </i>
    <i r="1">
      <x v="17"/>
    </i>
    <i r="1">
      <x v="20"/>
    </i>
    <i r="1">
      <x v="22"/>
    </i>
    <i r="1">
      <x v="23"/>
    </i>
    <i r="1">
      <x v="24"/>
    </i>
    <i r="1">
      <x v="25"/>
    </i>
    <i r="1">
      <x v="26"/>
    </i>
    <i r="1">
      <x v="28"/>
    </i>
    <i r="1">
      <x v="30"/>
    </i>
    <i r="1">
      <x v="35"/>
    </i>
    <i r="1">
      <x v="36"/>
    </i>
    <i r="1">
      <x v="37"/>
    </i>
    <i r="1">
      <x v="38"/>
    </i>
    <i r="1">
      <x v="40"/>
    </i>
    <i r="1">
      <x v="41"/>
    </i>
    <i r="1">
      <x v="45"/>
    </i>
    <i r="1">
      <x v="47"/>
    </i>
    <i r="1">
      <x v="48"/>
    </i>
    <i r="1">
      <x v="51"/>
    </i>
    <i r="1">
      <x v="52"/>
    </i>
    <i r="1">
      <x v="54"/>
    </i>
    <i r="1">
      <x v="55"/>
    </i>
    <i r="1">
      <x v="57"/>
    </i>
    <i r="1">
      <x v="58"/>
    </i>
    <i r="1">
      <x v="62"/>
    </i>
    <i r="1">
      <x v="65"/>
    </i>
    <i r="1">
      <x v="67"/>
    </i>
    <i r="1">
      <x v="68"/>
    </i>
    <i r="1">
      <x v="69"/>
    </i>
    <i r="1">
      <x v="74"/>
    </i>
    <i r="1">
      <x v="75"/>
    </i>
    <i r="1">
      <x v="76"/>
    </i>
    <i r="1">
      <x v="78"/>
    </i>
    <i r="1">
      <x v="81"/>
    </i>
    <i r="1">
      <x v="83"/>
    </i>
    <i r="1">
      <x v="86"/>
    </i>
    <i r="1">
      <x v="88"/>
    </i>
    <i r="1">
      <x v="90"/>
    </i>
    <i r="1">
      <x v="92"/>
    </i>
    <i r="1">
      <x v="95"/>
    </i>
    <i r="1">
      <x v="97"/>
    </i>
    <i r="1">
      <x v="102"/>
    </i>
    <i r="1">
      <x v="103"/>
    </i>
    <i r="1">
      <x v="104"/>
    </i>
    <i r="1">
      <x v="105"/>
    </i>
    <i r="1">
      <x v="106"/>
    </i>
    <i r="1">
      <x v="107"/>
    </i>
    <i r="1">
      <x v="114"/>
    </i>
    <i r="1">
      <x v="116"/>
    </i>
    <i r="1">
      <x v="117"/>
    </i>
    <i r="1">
      <x v="118"/>
    </i>
    <i r="1">
      <x v="120"/>
    </i>
    <i r="1">
      <x v="121"/>
    </i>
    <i r="1">
      <x v="125"/>
    </i>
    <i r="1">
      <x v="127"/>
    </i>
    <i r="1">
      <x v="130"/>
    </i>
    <i r="1">
      <x v="131"/>
    </i>
    <i r="1">
      <x v="133"/>
    </i>
    <i r="1">
      <x v="134"/>
    </i>
    <i r="1">
      <x v="135"/>
    </i>
    <i r="1">
      <x v="136"/>
    </i>
    <i r="1">
      <x v="137"/>
    </i>
    <i r="1">
      <x v="138"/>
    </i>
    <i r="1">
      <x v="144"/>
    </i>
    <i r="1">
      <x v="147"/>
    </i>
    <i r="1">
      <x v="148"/>
    </i>
    <i r="1">
      <x v="152"/>
    </i>
    <i r="1">
      <x v="155"/>
    </i>
    <i r="1">
      <x v="156"/>
    </i>
    <i r="1">
      <x v="158"/>
    </i>
    <i r="1">
      <x v="159"/>
    </i>
    <i r="1">
      <x v="161"/>
    </i>
    <i r="1">
      <x v="162"/>
    </i>
    <i r="1">
      <x v="163"/>
    </i>
    <i r="1">
      <x v="164"/>
    </i>
    <i r="1">
      <x v="165"/>
    </i>
    <i r="1">
      <x v="168"/>
    </i>
    <i r="1">
      <x v="171"/>
    </i>
    <i r="1">
      <x v="172"/>
    </i>
    <i r="1">
      <x v="177"/>
    </i>
    <i r="1">
      <x v="179"/>
    </i>
    <i r="1">
      <x v="180"/>
    </i>
    <i r="1">
      <x v="181"/>
    </i>
    <i r="1">
      <x v="187"/>
    </i>
    <i r="1">
      <x v="188"/>
    </i>
    <i r="1">
      <x v="189"/>
    </i>
    <i r="1">
      <x v="190"/>
    </i>
    <i r="1">
      <x v="192"/>
    </i>
    <i r="1">
      <x v="196"/>
    </i>
    <i r="1">
      <x v="197"/>
    </i>
    <i r="1">
      <x v="200"/>
    </i>
    <i r="1">
      <x v="203"/>
    </i>
    <i r="1">
      <x v="204"/>
    </i>
    <i r="1">
      <x v="205"/>
    </i>
    <i r="1">
      <x v="206"/>
    </i>
    <i r="1">
      <x v="207"/>
    </i>
    <i r="1">
      <x v="220"/>
    </i>
    <i r="1">
      <x v="221"/>
    </i>
    <i r="1">
      <x v="223"/>
    </i>
    <i r="1">
      <x v="230"/>
    </i>
    <i r="1">
      <x v="231"/>
    </i>
    <i r="1">
      <x v="235"/>
    </i>
    <i r="1">
      <x v="238"/>
    </i>
    <i r="1">
      <x v="243"/>
    </i>
    <i r="1">
      <x v="244"/>
    </i>
    <i r="1">
      <x v="247"/>
    </i>
    <i r="1">
      <x v="248"/>
    </i>
    <i r="1">
      <x v="250"/>
    </i>
    <i>
      <x v="11"/>
    </i>
    <i r="1">
      <x v="3"/>
    </i>
    <i r="1">
      <x v="4"/>
    </i>
    <i r="1">
      <x v="6"/>
    </i>
    <i r="1">
      <x v="11"/>
    </i>
    <i r="1">
      <x v="12"/>
    </i>
    <i r="1">
      <x v="13"/>
    </i>
    <i r="1">
      <x v="14"/>
    </i>
    <i r="1">
      <x v="16"/>
    </i>
    <i r="1">
      <x v="17"/>
    </i>
    <i r="1">
      <x v="20"/>
    </i>
    <i r="1">
      <x v="22"/>
    </i>
    <i r="1">
      <x v="23"/>
    </i>
    <i r="1">
      <x v="24"/>
    </i>
    <i r="1">
      <x v="26"/>
    </i>
    <i r="1">
      <x v="28"/>
    </i>
    <i r="1">
      <x v="30"/>
    </i>
    <i r="1">
      <x v="35"/>
    </i>
    <i r="1">
      <x v="36"/>
    </i>
    <i r="1">
      <x v="38"/>
    </i>
    <i r="1">
      <x v="40"/>
    </i>
    <i r="1">
      <x v="45"/>
    </i>
    <i r="1">
      <x v="47"/>
    </i>
    <i r="1">
      <x v="48"/>
    </i>
    <i r="1">
      <x v="51"/>
    </i>
    <i r="1">
      <x v="52"/>
    </i>
    <i r="1">
      <x v="54"/>
    </i>
    <i r="1">
      <x v="55"/>
    </i>
    <i r="1">
      <x v="57"/>
    </i>
    <i r="1">
      <x v="58"/>
    </i>
    <i r="1">
      <x v="62"/>
    </i>
    <i r="1">
      <x v="65"/>
    </i>
    <i r="1">
      <x v="68"/>
    </i>
    <i r="1">
      <x v="69"/>
    </i>
    <i r="1">
      <x v="74"/>
    </i>
    <i r="1">
      <x v="75"/>
    </i>
    <i r="1">
      <x v="76"/>
    </i>
    <i r="1">
      <x v="78"/>
    </i>
    <i r="1">
      <x v="81"/>
    </i>
    <i r="1">
      <x v="83"/>
    </i>
    <i r="1">
      <x v="86"/>
    </i>
    <i r="1">
      <x v="88"/>
    </i>
    <i r="1">
      <x v="90"/>
    </i>
    <i r="1">
      <x v="92"/>
    </i>
    <i r="1">
      <x v="95"/>
    </i>
    <i r="1">
      <x v="97"/>
    </i>
    <i r="1">
      <x v="102"/>
    </i>
    <i r="1">
      <x v="103"/>
    </i>
    <i r="1">
      <x v="104"/>
    </i>
    <i r="1">
      <x v="105"/>
    </i>
    <i r="1">
      <x v="106"/>
    </i>
    <i r="1">
      <x v="107"/>
    </i>
    <i r="1">
      <x v="114"/>
    </i>
    <i r="1">
      <x v="116"/>
    </i>
    <i r="1">
      <x v="117"/>
    </i>
    <i r="1">
      <x v="118"/>
    </i>
    <i r="1">
      <x v="120"/>
    </i>
    <i r="1">
      <x v="121"/>
    </i>
    <i r="1">
      <x v="125"/>
    </i>
    <i r="1">
      <x v="127"/>
    </i>
    <i r="1">
      <x v="130"/>
    </i>
    <i r="1">
      <x v="131"/>
    </i>
    <i r="1">
      <x v="133"/>
    </i>
    <i r="1">
      <x v="134"/>
    </i>
    <i r="1">
      <x v="135"/>
    </i>
    <i r="1">
      <x v="136"/>
    </i>
    <i r="1">
      <x v="137"/>
    </i>
    <i r="1">
      <x v="138"/>
    </i>
    <i r="1">
      <x v="144"/>
    </i>
    <i r="1">
      <x v="148"/>
    </i>
    <i r="1">
      <x v="152"/>
    </i>
    <i r="1">
      <x v="155"/>
    </i>
    <i r="1">
      <x v="156"/>
    </i>
    <i r="1">
      <x v="158"/>
    </i>
    <i r="1">
      <x v="159"/>
    </i>
    <i r="1">
      <x v="161"/>
    </i>
    <i r="1">
      <x v="162"/>
    </i>
    <i r="1">
      <x v="163"/>
    </i>
    <i r="1">
      <x v="164"/>
    </i>
    <i r="1">
      <x v="165"/>
    </i>
    <i r="1">
      <x v="168"/>
    </i>
    <i r="1">
      <x v="171"/>
    </i>
    <i r="1">
      <x v="172"/>
    </i>
    <i r="1">
      <x v="177"/>
    </i>
    <i r="1">
      <x v="179"/>
    </i>
    <i r="1">
      <x v="180"/>
    </i>
    <i r="1">
      <x v="181"/>
    </i>
    <i r="1">
      <x v="188"/>
    </i>
    <i r="1">
      <x v="189"/>
    </i>
    <i r="1">
      <x v="190"/>
    </i>
    <i r="1">
      <x v="192"/>
    </i>
    <i r="1">
      <x v="196"/>
    </i>
    <i r="1">
      <x v="197"/>
    </i>
    <i r="1">
      <x v="200"/>
    </i>
    <i r="1">
      <x v="203"/>
    </i>
    <i r="1">
      <x v="204"/>
    </i>
    <i r="1">
      <x v="205"/>
    </i>
    <i r="1">
      <x v="207"/>
    </i>
    <i r="1">
      <x v="220"/>
    </i>
    <i r="1">
      <x v="221"/>
    </i>
    <i r="1">
      <x v="223"/>
    </i>
    <i r="1">
      <x v="224"/>
    </i>
    <i r="1">
      <x v="228"/>
    </i>
    <i r="1">
      <x v="230"/>
    </i>
    <i r="1">
      <x v="231"/>
    </i>
    <i r="1">
      <x v="235"/>
    </i>
    <i r="1">
      <x v="238"/>
    </i>
    <i r="1">
      <x v="243"/>
    </i>
    <i r="1">
      <x v="244"/>
    </i>
    <i r="1">
      <x v="247"/>
    </i>
    <i r="1">
      <x v="248"/>
    </i>
    <i r="1">
      <x v="250"/>
    </i>
  </rowItems>
  <colItems count="1">
    <i/>
  </colItems>
  <pageFields count="1">
    <pageField fld="0" hier="-1"/>
  </pageFields>
  <dataFields count="1">
    <dataField name="Sum of RADIOLOGY VISITS " fld="13" baseField="0" baseItem="0"/>
  </dataFields>
  <formats count="1">
    <format dxfId="3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9.xml><?xml version="1.0" encoding="utf-8"?>
<pivotTableDefinition xmlns="http://schemas.openxmlformats.org/spreadsheetml/2006/main" xmlns:mc="http://schemas.openxmlformats.org/markup-compatibility/2006" xmlns:xr="http://schemas.microsoft.com/office/spreadsheetml/2014/revision" mc:Ignorable="xr" xr:uid="{3EECF657-EBB8-4B3E-BD2B-08379CB471F6}"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T8:AU1314" firstHeaderRow="1" firstDataRow="1" firstDataCol="1" rowPageCount="1" colPageCount="1"/>
  <pivotFields count="28">
    <pivotField axis="axisPage" multipleItemSelectionAllowed="1" showAll="0">
      <items count="5">
        <item h="1" x="0"/>
        <item h="1" x="1"/>
        <item x="2"/>
        <item h="1" x="3"/>
        <item t="default"/>
      </items>
    </pivotField>
    <pivotField axis="axisRow" showAll="0">
      <items count="13">
        <item x="1"/>
        <item x="2"/>
        <item x="3"/>
        <item x="4"/>
        <item x="5"/>
        <item x="6"/>
        <item x="7"/>
        <item x="8"/>
        <item x="9"/>
        <item x="0"/>
        <item x="10"/>
        <item x="11"/>
        <item t="default"/>
      </items>
    </pivotField>
    <pivotField showAll="0"/>
    <pivotField axis="axisRow" showAll="0">
      <items count="258">
        <item x="178"/>
        <item x="206"/>
        <item x="156"/>
        <item x="95"/>
        <item x="47"/>
        <item x="234"/>
        <item x="94"/>
        <item x="59"/>
        <item x="186"/>
        <item x="225"/>
        <item x="247"/>
        <item x="35"/>
        <item x="0"/>
        <item x="31"/>
        <item x="57"/>
        <item x="237"/>
        <item x="33"/>
        <item x="68"/>
        <item x="170"/>
        <item x="236"/>
        <item x="24"/>
        <item x="194"/>
        <item x="148"/>
        <item x="20"/>
        <item x="112"/>
        <item x="173"/>
        <item x="10"/>
        <item x="168"/>
        <item x="12"/>
        <item x="185"/>
        <item x="13"/>
        <item x="191"/>
        <item x="48"/>
        <item x="180"/>
        <item x="240"/>
        <item x="74"/>
        <item x="117"/>
        <item x="123"/>
        <item x="14"/>
        <item x="7"/>
        <item x="78"/>
        <item x="15"/>
        <item x="174"/>
        <item x="220"/>
        <item x="212"/>
        <item x="61"/>
        <item x="58"/>
        <item x="4"/>
        <item x="118"/>
        <item x="39"/>
        <item x="187"/>
        <item x="119"/>
        <item x="26"/>
        <item x="149"/>
        <item x="71"/>
        <item x="105"/>
        <item x="110"/>
        <item x="41"/>
        <item x="6"/>
        <item x="96"/>
        <item x="86"/>
        <item x="82"/>
        <item x="79"/>
        <item x="219"/>
        <item x="152"/>
        <item x="1"/>
        <item x="103"/>
        <item x="249"/>
        <item x="55"/>
        <item x="150"/>
        <item x="193"/>
        <item x="81"/>
        <item x="231"/>
        <item x="136"/>
        <item x="60"/>
        <item x="169"/>
        <item x="44"/>
        <item x="199"/>
        <item x="83"/>
        <item x="66"/>
        <item x="56"/>
        <item x="22"/>
        <item x="217"/>
        <item x="163"/>
        <item x="70"/>
        <item x="184"/>
        <item x="76"/>
        <item x="89"/>
        <item x="52"/>
        <item x="51"/>
        <item x="69"/>
        <item x="192"/>
        <item x="25"/>
        <item x="46"/>
        <item x="214"/>
        <item x="38"/>
        <item x="88"/>
        <item x="91"/>
        <item x="245"/>
        <item x="205"/>
        <item x="72"/>
        <item x="100"/>
        <item x="29"/>
        <item x="126"/>
        <item x="104"/>
        <item x="54"/>
        <item x="147"/>
        <item x="97"/>
        <item x="181"/>
        <item x="189"/>
        <item x="5"/>
        <item x="92"/>
        <item x="196"/>
        <item x="202"/>
        <item x="28"/>
        <item x="201"/>
        <item x="101"/>
        <item x="128"/>
        <item x="23"/>
        <item x="93"/>
        <item x="3"/>
        <item x="144"/>
        <item x="145"/>
        <item x="243"/>
        <item x="213"/>
        <item x="114"/>
        <item x="179"/>
        <item x="124"/>
        <item x="208"/>
        <item x="102"/>
        <item x="111"/>
        <item x="125"/>
        <item x="171"/>
        <item x="8"/>
        <item x="27"/>
        <item x="63"/>
        <item x="115"/>
        <item x="84"/>
        <item x="53"/>
        <item x="203"/>
        <item x="37"/>
        <item x="241"/>
        <item x="172"/>
        <item x="108"/>
        <item x="98"/>
        <item x="235"/>
        <item x="21"/>
        <item x="204"/>
        <item x="113"/>
        <item x="19"/>
        <item x="190"/>
        <item x="73"/>
        <item x="49"/>
        <item x="209"/>
        <item x="109"/>
        <item x="164"/>
        <item x="45"/>
        <item x="17"/>
        <item x="137"/>
        <item x="9"/>
        <item x="11"/>
        <item x="134"/>
        <item x="42"/>
        <item x="43"/>
        <item x="85"/>
        <item x="121"/>
        <item x="195"/>
        <item x="200"/>
        <item x="131"/>
        <item x="129"/>
        <item x="50"/>
        <item x="122"/>
        <item x="90"/>
        <item x="130"/>
        <item x="175"/>
        <item x="228"/>
        <item x="182"/>
        <item x="87"/>
        <item x="34"/>
        <item x="132"/>
        <item x="80"/>
        <item x="36"/>
        <item x="133"/>
        <item x="18"/>
        <item x="30"/>
        <item x="177"/>
        <item x="198"/>
        <item x="62"/>
        <item x="139"/>
        <item x="77"/>
        <item x="64"/>
        <item x="244"/>
        <item x="106"/>
        <item x="218"/>
        <item x="2"/>
        <item x="16"/>
        <item x="120"/>
        <item x="142"/>
        <item x="40"/>
        <item x="107"/>
        <item x="65"/>
        <item x="99"/>
        <item x="188"/>
        <item x="75"/>
        <item x="165"/>
        <item x="127"/>
        <item x="250"/>
        <item x="155"/>
        <item x="207"/>
        <item x="238"/>
        <item x="210"/>
        <item x="67"/>
        <item x="138"/>
        <item x="232"/>
        <item x="153"/>
        <item x="233"/>
        <item x="157"/>
        <item x="248"/>
        <item x="183"/>
        <item x="143"/>
        <item x="140"/>
        <item x="146"/>
        <item x="215"/>
        <item x="154"/>
        <item x="167"/>
        <item x="151"/>
        <item x="211"/>
        <item x="229"/>
        <item x="166"/>
        <item x="230"/>
        <item x="116"/>
        <item x="141"/>
        <item x="221"/>
        <item x="226"/>
        <item x="239"/>
        <item x="160"/>
        <item x="216"/>
        <item x="223"/>
        <item x="32"/>
        <item x="227"/>
        <item x="242"/>
        <item x="222"/>
        <item x="224"/>
        <item x="135"/>
        <item x="158"/>
        <item x="176"/>
        <item x="197"/>
        <item x="161"/>
        <item x="159"/>
        <item x="246"/>
        <item x="162"/>
        <item x="251"/>
        <item x="252"/>
        <item x="253"/>
        <item x="254"/>
        <item x="255"/>
        <item x="25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2">
    <field x="1"/>
    <field x="3"/>
  </rowFields>
  <rowItems count="1306">
    <i>
      <x/>
    </i>
    <i r="1">
      <x v="3"/>
    </i>
    <i r="1">
      <x v="4"/>
    </i>
    <i r="1">
      <x v="6"/>
    </i>
    <i r="1">
      <x v="11"/>
    </i>
    <i r="1">
      <x v="12"/>
    </i>
    <i r="1">
      <x v="13"/>
    </i>
    <i r="1">
      <x v="14"/>
    </i>
    <i r="1">
      <x v="16"/>
    </i>
    <i r="1">
      <x v="17"/>
    </i>
    <i r="1">
      <x v="20"/>
    </i>
    <i r="1">
      <x v="23"/>
    </i>
    <i r="1">
      <x v="24"/>
    </i>
    <i r="1">
      <x v="25"/>
    </i>
    <i r="1">
      <x v="28"/>
    </i>
    <i r="1">
      <x v="30"/>
    </i>
    <i r="1">
      <x v="35"/>
    </i>
    <i r="1">
      <x v="36"/>
    </i>
    <i r="1">
      <x v="37"/>
    </i>
    <i r="1">
      <x v="38"/>
    </i>
    <i r="1">
      <x v="40"/>
    </i>
    <i r="1">
      <x v="41"/>
    </i>
    <i r="1">
      <x v="42"/>
    </i>
    <i r="1">
      <x v="45"/>
    </i>
    <i r="1">
      <x v="46"/>
    </i>
    <i r="1">
      <x v="47"/>
    </i>
    <i r="1">
      <x v="48"/>
    </i>
    <i r="1">
      <x v="51"/>
    </i>
    <i r="1">
      <x v="52"/>
    </i>
    <i r="1">
      <x v="54"/>
    </i>
    <i r="1">
      <x v="55"/>
    </i>
    <i r="1">
      <x v="57"/>
    </i>
    <i r="1">
      <x v="58"/>
    </i>
    <i r="1">
      <x v="60"/>
    </i>
    <i r="1">
      <x v="62"/>
    </i>
    <i r="1">
      <x v="65"/>
    </i>
    <i r="1">
      <x v="66"/>
    </i>
    <i r="1">
      <x v="68"/>
    </i>
    <i r="1">
      <x v="73"/>
    </i>
    <i r="1">
      <x v="74"/>
    </i>
    <i r="1">
      <x v="76"/>
    </i>
    <i r="1">
      <x v="78"/>
    </i>
    <i r="1">
      <x v="81"/>
    </i>
    <i r="1">
      <x v="86"/>
    </i>
    <i r="1">
      <x v="88"/>
    </i>
    <i r="1">
      <x v="90"/>
    </i>
    <i r="1">
      <x v="92"/>
    </i>
    <i r="1">
      <x v="95"/>
    </i>
    <i r="1">
      <x v="97"/>
    </i>
    <i r="1">
      <x v="102"/>
    </i>
    <i r="1">
      <x v="103"/>
    </i>
    <i r="1">
      <x v="104"/>
    </i>
    <i r="1">
      <x v="105"/>
    </i>
    <i r="1">
      <x v="106"/>
    </i>
    <i r="1">
      <x v="107"/>
    </i>
    <i r="1">
      <x v="110"/>
    </i>
    <i r="1">
      <x v="114"/>
    </i>
    <i r="1">
      <x v="116"/>
    </i>
    <i r="1">
      <x v="117"/>
    </i>
    <i r="1">
      <x v="118"/>
    </i>
    <i r="1">
      <x v="120"/>
    </i>
    <i r="1">
      <x v="125"/>
    </i>
    <i r="1">
      <x v="127"/>
    </i>
    <i r="1">
      <x v="130"/>
    </i>
    <i r="1">
      <x v="131"/>
    </i>
    <i r="1">
      <x v="134"/>
    </i>
    <i r="1">
      <x v="135"/>
    </i>
    <i r="1">
      <x v="136"/>
    </i>
    <i r="1">
      <x v="137"/>
    </i>
    <i r="1">
      <x v="138"/>
    </i>
    <i r="1">
      <x v="144"/>
    </i>
    <i r="1">
      <x v="148"/>
    </i>
    <i r="1">
      <x v="149"/>
    </i>
    <i r="1">
      <x v="152"/>
    </i>
    <i r="1">
      <x v="156"/>
    </i>
    <i r="1">
      <x v="158"/>
    </i>
    <i r="1">
      <x v="159"/>
    </i>
    <i r="1">
      <x v="161"/>
    </i>
    <i r="1">
      <x v="162"/>
    </i>
    <i r="1">
      <x v="163"/>
    </i>
    <i r="1">
      <x v="164"/>
    </i>
    <i r="1">
      <x v="165"/>
    </i>
    <i r="1">
      <x v="168"/>
    </i>
    <i r="1">
      <x v="169"/>
    </i>
    <i r="1">
      <x v="171"/>
    </i>
    <i r="1">
      <x v="172"/>
    </i>
    <i r="1">
      <x v="173"/>
    </i>
    <i r="1">
      <x v="177"/>
    </i>
    <i r="1">
      <x v="178"/>
    </i>
    <i r="1">
      <x v="179"/>
    </i>
    <i r="1">
      <x v="180"/>
    </i>
    <i r="1">
      <x v="181"/>
    </i>
    <i r="1">
      <x v="182"/>
    </i>
    <i r="1">
      <x v="187"/>
    </i>
    <i r="1">
      <x v="189"/>
    </i>
    <i r="1">
      <x v="190"/>
    </i>
    <i r="1">
      <x v="192"/>
    </i>
    <i r="1">
      <x v="195"/>
    </i>
    <i r="1">
      <x v="196"/>
    </i>
    <i r="1">
      <x v="200"/>
    </i>
    <i r="1">
      <x v="203"/>
    </i>
    <i r="1">
      <x v="205"/>
    </i>
    <i r="1">
      <x v="207"/>
    </i>
    <i r="1">
      <x v="211"/>
    </i>
    <i r="1">
      <x v="212"/>
    </i>
    <i r="1">
      <x v="238"/>
    </i>
    <i r="1">
      <x v="243"/>
    </i>
    <i>
      <x v="1"/>
    </i>
    <i r="1">
      <x v="3"/>
    </i>
    <i r="1">
      <x v="4"/>
    </i>
    <i r="1">
      <x v="6"/>
    </i>
    <i r="1">
      <x v="11"/>
    </i>
    <i r="1">
      <x v="12"/>
    </i>
    <i r="1">
      <x v="13"/>
    </i>
    <i r="1">
      <x v="14"/>
    </i>
    <i r="1">
      <x v="16"/>
    </i>
    <i r="1">
      <x v="17"/>
    </i>
    <i r="1">
      <x v="20"/>
    </i>
    <i r="1">
      <x v="24"/>
    </i>
    <i r="1">
      <x v="26"/>
    </i>
    <i r="1">
      <x v="28"/>
    </i>
    <i r="1">
      <x v="30"/>
    </i>
    <i r="1">
      <x v="35"/>
    </i>
    <i r="1">
      <x v="36"/>
    </i>
    <i r="1">
      <x v="37"/>
    </i>
    <i r="1">
      <x v="38"/>
    </i>
    <i r="1">
      <x v="40"/>
    </i>
    <i r="1">
      <x v="41"/>
    </i>
    <i r="1">
      <x v="42"/>
    </i>
    <i r="1">
      <x v="45"/>
    </i>
    <i r="1">
      <x v="46"/>
    </i>
    <i r="1">
      <x v="47"/>
    </i>
    <i r="1">
      <x v="48"/>
    </i>
    <i r="1">
      <x v="51"/>
    </i>
    <i r="1">
      <x v="52"/>
    </i>
    <i r="1">
      <x v="54"/>
    </i>
    <i r="1">
      <x v="55"/>
    </i>
    <i r="1">
      <x v="57"/>
    </i>
    <i r="1">
      <x v="58"/>
    </i>
    <i r="1">
      <x v="60"/>
    </i>
    <i r="1">
      <x v="62"/>
    </i>
    <i r="1">
      <x v="65"/>
    </i>
    <i r="1">
      <x v="66"/>
    </i>
    <i r="1">
      <x v="68"/>
    </i>
    <i r="1">
      <x v="74"/>
    </i>
    <i r="1">
      <x v="76"/>
    </i>
    <i r="1">
      <x v="78"/>
    </i>
    <i r="1">
      <x v="81"/>
    </i>
    <i r="1">
      <x v="86"/>
    </i>
    <i r="1">
      <x v="88"/>
    </i>
    <i r="1">
      <x v="90"/>
    </i>
    <i r="1">
      <x v="92"/>
    </i>
    <i r="1">
      <x v="95"/>
    </i>
    <i r="1">
      <x v="97"/>
    </i>
    <i r="1">
      <x v="102"/>
    </i>
    <i r="1">
      <x v="103"/>
    </i>
    <i r="1">
      <x v="104"/>
    </i>
    <i r="1">
      <x v="105"/>
    </i>
    <i r="1">
      <x v="106"/>
    </i>
    <i r="1">
      <x v="107"/>
    </i>
    <i r="1">
      <x v="110"/>
    </i>
    <i r="1">
      <x v="114"/>
    </i>
    <i r="1">
      <x v="116"/>
    </i>
    <i r="1">
      <x v="117"/>
    </i>
    <i r="1">
      <x v="118"/>
    </i>
    <i r="1">
      <x v="120"/>
    </i>
    <i r="1">
      <x v="125"/>
    </i>
    <i r="1">
      <x v="127"/>
    </i>
    <i r="1">
      <x v="130"/>
    </i>
    <i r="1">
      <x v="131"/>
    </i>
    <i r="1">
      <x v="133"/>
    </i>
    <i r="1">
      <x v="134"/>
    </i>
    <i r="1">
      <x v="135"/>
    </i>
    <i r="1">
      <x v="136"/>
    </i>
    <i r="1">
      <x v="137"/>
    </i>
    <i r="1">
      <x v="138"/>
    </i>
    <i r="1">
      <x v="144"/>
    </i>
    <i r="1">
      <x v="148"/>
    </i>
    <i r="1">
      <x v="149"/>
    </i>
    <i r="1">
      <x v="151"/>
    </i>
    <i r="1">
      <x v="152"/>
    </i>
    <i r="1">
      <x v="156"/>
    </i>
    <i r="1">
      <x v="158"/>
    </i>
    <i r="1">
      <x v="159"/>
    </i>
    <i r="1">
      <x v="161"/>
    </i>
    <i r="1">
      <x v="162"/>
    </i>
    <i r="1">
      <x v="163"/>
    </i>
    <i r="1">
      <x v="164"/>
    </i>
    <i r="1">
      <x v="165"/>
    </i>
    <i r="1">
      <x v="168"/>
    </i>
    <i r="1">
      <x v="169"/>
    </i>
    <i r="1">
      <x v="171"/>
    </i>
    <i r="1">
      <x v="172"/>
    </i>
    <i r="1">
      <x v="173"/>
    </i>
    <i r="1">
      <x v="177"/>
    </i>
    <i r="1">
      <x v="178"/>
    </i>
    <i r="1">
      <x v="179"/>
    </i>
    <i r="1">
      <x v="180"/>
    </i>
    <i r="1">
      <x v="181"/>
    </i>
    <i r="1">
      <x v="182"/>
    </i>
    <i r="1">
      <x v="187"/>
    </i>
    <i r="1">
      <x v="189"/>
    </i>
    <i r="1">
      <x v="190"/>
    </i>
    <i r="1">
      <x v="192"/>
    </i>
    <i r="1">
      <x v="195"/>
    </i>
    <i r="1">
      <x v="196"/>
    </i>
    <i r="1">
      <x v="200"/>
    </i>
    <i r="1">
      <x v="203"/>
    </i>
    <i r="1">
      <x v="205"/>
    </i>
    <i r="1">
      <x v="207"/>
    </i>
    <i r="1">
      <x v="211"/>
    </i>
    <i r="1">
      <x v="212"/>
    </i>
    <i r="1">
      <x v="218"/>
    </i>
    <i r="1">
      <x v="230"/>
    </i>
    <i r="1">
      <x v="238"/>
    </i>
    <i r="1">
      <x v="243"/>
    </i>
    <i>
      <x v="2"/>
    </i>
    <i r="1">
      <x v="3"/>
    </i>
    <i r="1">
      <x v="4"/>
    </i>
    <i r="1">
      <x v="6"/>
    </i>
    <i r="1">
      <x v="11"/>
    </i>
    <i r="1">
      <x v="12"/>
    </i>
    <i r="1">
      <x v="13"/>
    </i>
    <i r="1">
      <x v="14"/>
    </i>
    <i r="1">
      <x v="16"/>
    </i>
    <i r="1">
      <x v="17"/>
    </i>
    <i r="1">
      <x v="20"/>
    </i>
    <i r="1">
      <x v="23"/>
    </i>
    <i r="1">
      <x v="24"/>
    </i>
    <i r="1">
      <x v="25"/>
    </i>
    <i r="1">
      <x v="28"/>
    </i>
    <i r="1">
      <x v="30"/>
    </i>
    <i r="1">
      <x v="35"/>
    </i>
    <i r="1">
      <x v="36"/>
    </i>
    <i r="1">
      <x v="37"/>
    </i>
    <i r="1">
      <x v="38"/>
    </i>
    <i r="1">
      <x v="40"/>
    </i>
    <i r="1">
      <x v="41"/>
    </i>
    <i r="1">
      <x v="42"/>
    </i>
    <i r="1">
      <x v="45"/>
    </i>
    <i r="1">
      <x v="46"/>
    </i>
    <i r="1">
      <x v="47"/>
    </i>
    <i r="1">
      <x v="48"/>
    </i>
    <i r="1">
      <x v="51"/>
    </i>
    <i r="1">
      <x v="52"/>
    </i>
    <i r="1">
      <x v="54"/>
    </i>
    <i r="1">
      <x v="55"/>
    </i>
    <i r="1">
      <x v="57"/>
    </i>
    <i r="1">
      <x v="58"/>
    </i>
    <i r="1">
      <x v="60"/>
    </i>
    <i r="1">
      <x v="62"/>
    </i>
    <i r="1">
      <x v="65"/>
    </i>
    <i r="1">
      <x v="66"/>
    </i>
    <i r="1">
      <x v="68"/>
    </i>
    <i r="1">
      <x v="74"/>
    </i>
    <i r="1">
      <x v="76"/>
    </i>
    <i r="1">
      <x v="78"/>
    </i>
    <i r="1">
      <x v="81"/>
    </i>
    <i r="1">
      <x v="86"/>
    </i>
    <i r="1">
      <x v="88"/>
    </i>
    <i r="1">
      <x v="90"/>
    </i>
    <i r="1">
      <x v="92"/>
    </i>
    <i r="1">
      <x v="95"/>
    </i>
    <i r="1">
      <x v="97"/>
    </i>
    <i r="1">
      <x v="101"/>
    </i>
    <i r="1">
      <x v="102"/>
    </i>
    <i r="1">
      <x v="103"/>
    </i>
    <i r="1">
      <x v="104"/>
    </i>
    <i r="1">
      <x v="105"/>
    </i>
    <i r="1">
      <x v="106"/>
    </i>
    <i r="1">
      <x v="107"/>
    </i>
    <i r="1">
      <x v="109"/>
    </i>
    <i r="1">
      <x v="110"/>
    </i>
    <i r="1">
      <x v="114"/>
    </i>
    <i r="1">
      <x v="116"/>
    </i>
    <i r="1">
      <x v="117"/>
    </i>
    <i r="1">
      <x v="118"/>
    </i>
    <i r="1">
      <x v="120"/>
    </i>
    <i r="1">
      <x v="125"/>
    </i>
    <i r="1">
      <x v="127"/>
    </i>
    <i r="1">
      <x v="130"/>
    </i>
    <i r="1">
      <x v="131"/>
    </i>
    <i r="1">
      <x v="133"/>
    </i>
    <i r="1">
      <x v="134"/>
    </i>
    <i r="1">
      <x v="135"/>
    </i>
    <i r="1">
      <x v="136"/>
    </i>
    <i r="1">
      <x v="137"/>
    </i>
    <i r="1">
      <x v="138"/>
    </i>
    <i r="1">
      <x v="144"/>
    </i>
    <i r="1">
      <x v="148"/>
    </i>
    <i r="1">
      <x v="149"/>
    </i>
    <i r="1">
      <x v="152"/>
    </i>
    <i r="1">
      <x v="156"/>
    </i>
    <i r="1">
      <x v="158"/>
    </i>
    <i r="1">
      <x v="159"/>
    </i>
    <i r="1">
      <x v="161"/>
    </i>
    <i r="1">
      <x v="162"/>
    </i>
    <i r="1">
      <x v="163"/>
    </i>
    <i r="1">
      <x v="164"/>
    </i>
    <i r="1">
      <x v="165"/>
    </i>
    <i r="1">
      <x v="168"/>
    </i>
    <i r="1">
      <x v="169"/>
    </i>
    <i r="1">
      <x v="171"/>
    </i>
    <i r="1">
      <x v="172"/>
    </i>
    <i r="1">
      <x v="173"/>
    </i>
    <i r="1">
      <x v="177"/>
    </i>
    <i r="1">
      <x v="178"/>
    </i>
    <i r="1">
      <x v="179"/>
    </i>
    <i r="1">
      <x v="180"/>
    </i>
    <i r="1">
      <x v="181"/>
    </i>
    <i r="1">
      <x v="182"/>
    </i>
    <i r="1">
      <x v="187"/>
    </i>
    <i r="1">
      <x v="188"/>
    </i>
    <i r="1">
      <x v="189"/>
    </i>
    <i r="1">
      <x v="190"/>
    </i>
    <i r="1">
      <x v="192"/>
    </i>
    <i r="1">
      <x v="195"/>
    </i>
    <i r="1">
      <x v="196"/>
    </i>
    <i r="1">
      <x v="200"/>
    </i>
    <i r="1">
      <x v="203"/>
    </i>
    <i r="1">
      <x v="205"/>
    </i>
    <i r="1">
      <x v="207"/>
    </i>
    <i r="1">
      <x v="211"/>
    </i>
    <i r="1">
      <x v="230"/>
    </i>
    <i r="1">
      <x v="238"/>
    </i>
    <i r="1">
      <x v="243"/>
    </i>
    <i>
      <x v="3"/>
    </i>
    <i r="1">
      <x v="3"/>
    </i>
    <i r="1">
      <x v="4"/>
    </i>
    <i r="1">
      <x v="6"/>
    </i>
    <i r="1">
      <x v="11"/>
    </i>
    <i r="1">
      <x v="12"/>
    </i>
    <i r="1">
      <x v="13"/>
    </i>
    <i r="1">
      <x v="14"/>
    </i>
    <i r="1">
      <x v="16"/>
    </i>
    <i r="1">
      <x v="17"/>
    </i>
    <i r="1">
      <x v="20"/>
    </i>
    <i r="1">
      <x v="23"/>
    </i>
    <i r="1">
      <x v="24"/>
    </i>
    <i r="1">
      <x v="25"/>
    </i>
    <i r="1">
      <x v="26"/>
    </i>
    <i r="1">
      <x v="28"/>
    </i>
    <i r="1">
      <x v="30"/>
    </i>
    <i r="1">
      <x v="35"/>
    </i>
    <i r="1">
      <x v="36"/>
    </i>
    <i r="1">
      <x v="37"/>
    </i>
    <i r="1">
      <x v="38"/>
    </i>
    <i r="1">
      <x v="40"/>
    </i>
    <i r="1">
      <x v="41"/>
    </i>
    <i r="1">
      <x v="42"/>
    </i>
    <i r="1">
      <x v="45"/>
    </i>
    <i r="1">
      <x v="46"/>
    </i>
    <i r="1">
      <x v="47"/>
    </i>
    <i r="1">
      <x v="48"/>
    </i>
    <i r="1">
      <x v="51"/>
    </i>
    <i r="1">
      <x v="52"/>
    </i>
    <i r="1">
      <x v="54"/>
    </i>
    <i r="1">
      <x v="55"/>
    </i>
    <i r="1">
      <x v="57"/>
    </i>
    <i r="1">
      <x v="58"/>
    </i>
    <i r="1">
      <x v="60"/>
    </i>
    <i r="1">
      <x v="62"/>
    </i>
    <i r="1">
      <x v="65"/>
    </i>
    <i r="1">
      <x v="66"/>
    </i>
    <i r="1">
      <x v="68"/>
    </i>
    <i r="1">
      <x v="73"/>
    </i>
    <i r="1">
      <x v="74"/>
    </i>
    <i r="1">
      <x v="76"/>
    </i>
    <i r="1">
      <x v="78"/>
    </i>
    <i r="1">
      <x v="81"/>
    </i>
    <i r="1">
      <x v="86"/>
    </i>
    <i r="1">
      <x v="88"/>
    </i>
    <i r="1">
      <x v="90"/>
    </i>
    <i r="1">
      <x v="92"/>
    </i>
    <i r="1">
      <x v="95"/>
    </i>
    <i r="1">
      <x v="97"/>
    </i>
    <i r="1">
      <x v="102"/>
    </i>
    <i r="1">
      <x v="103"/>
    </i>
    <i r="1">
      <x v="104"/>
    </i>
    <i r="1">
      <x v="105"/>
    </i>
    <i r="1">
      <x v="106"/>
    </i>
    <i r="1">
      <x v="107"/>
    </i>
    <i r="1">
      <x v="109"/>
    </i>
    <i r="1">
      <x v="114"/>
    </i>
    <i r="1">
      <x v="116"/>
    </i>
    <i r="1">
      <x v="117"/>
    </i>
    <i r="1">
      <x v="118"/>
    </i>
    <i r="1">
      <x v="120"/>
    </i>
    <i r="1">
      <x v="125"/>
    </i>
    <i r="1">
      <x v="126"/>
    </i>
    <i r="1">
      <x v="127"/>
    </i>
    <i r="1">
      <x v="130"/>
    </i>
    <i r="1">
      <x v="131"/>
    </i>
    <i r="1">
      <x v="133"/>
    </i>
    <i r="1">
      <x v="134"/>
    </i>
    <i r="1">
      <x v="135"/>
    </i>
    <i r="1">
      <x v="136"/>
    </i>
    <i r="1">
      <x v="137"/>
    </i>
    <i r="1">
      <x v="138"/>
    </i>
    <i r="1">
      <x v="144"/>
    </i>
    <i r="1">
      <x v="148"/>
    </i>
    <i r="1">
      <x v="152"/>
    </i>
    <i r="1">
      <x v="155"/>
    </i>
    <i r="1">
      <x v="156"/>
    </i>
    <i r="1">
      <x v="158"/>
    </i>
    <i r="1">
      <x v="159"/>
    </i>
    <i r="1">
      <x v="161"/>
    </i>
    <i r="1">
      <x v="162"/>
    </i>
    <i r="1">
      <x v="163"/>
    </i>
    <i r="1">
      <x v="164"/>
    </i>
    <i r="1">
      <x v="165"/>
    </i>
    <i r="1">
      <x v="168"/>
    </i>
    <i r="1">
      <x v="171"/>
    </i>
    <i r="1">
      <x v="172"/>
    </i>
    <i r="1">
      <x v="173"/>
    </i>
    <i r="1">
      <x v="177"/>
    </i>
    <i r="1">
      <x v="178"/>
    </i>
    <i r="1">
      <x v="179"/>
    </i>
    <i r="1">
      <x v="180"/>
    </i>
    <i r="1">
      <x v="181"/>
    </i>
    <i r="1">
      <x v="182"/>
    </i>
    <i r="1">
      <x v="187"/>
    </i>
    <i r="1">
      <x v="188"/>
    </i>
    <i r="1">
      <x v="189"/>
    </i>
    <i r="1">
      <x v="190"/>
    </i>
    <i r="1">
      <x v="192"/>
    </i>
    <i r="1">
      <x v="195"/>
    </i>
    <i r="1">
      <x v="196"/>
    </i>
    <i r="1">
      <x v="200"/>
    </i>
    <i r="1">
      <x v="205"/>
    </i>
    <i r="1">
      <x v="207"/>
    </i>
    <i r="1">
      <x v="230"/>
    </i>
    <i r="1">
      <x v="238"/>
    </i>
    <i r="1">
      <x v="243"/>
    </i>
    <i>
      <x v="4"/>
    </i>
    <i r="1">
      <x v="3"/>
    </i>
    <i r="1">
      <x v="4"/>
    </i>
    <i r="1">
      <x v="6"/>
    </i>
    <i r="1">
      <x v="11"/>
    </i>
    <i r="1">
      <x v="12"/>
    </i>
    <i r="1">
      <x v="13"/>
    </i>
    <i r="1">
      <x v="14"/>
    </i>
    <i r="1">
      <x v="16"/>
    </i>
    <i r="1">
      <x v="17"/>
    </i>
    <i r="1">
      <x v="20"/>
    </i>
    <i r="1">
      <x v="23"/>
    </i>
    <i r="1">
      <x v="24"/>
    </i>
    <i r="1">
      <x v="25"/>
    </i>
    <i r="1">
      <x v="26"/>
    </i>
    <i r="1">
      <x v="28"/>
    </i>
    <i r="1">
      <x v="30"/>
    </i>
    <i r="1">
      <x v="35"/>
    </i>
    <i r="1">
      <x v="36"/>
    </i>
    <i r="1">
      <x v="37"/>
    </i>
    <i r="1">
      <x v="38"/>
    </i>
    <i r="1">
      <x v="40"/>
    </i>
    <i r="1">
      <x v="41"/>
    </i>
    <i r="1">
      <x v="42"/>
    </i>
    <i r="1">
      <x v="45"/>
    </i>
    <i r="1">
      <x v="47"/>
    </i>
    <i r="1">
      <x v="48"/>
    </i>
    <i r="1">
      <x v="51"/>
    </i>
    <i r="1">
      <x v="52"/>
    </i>
    <i r="1">
      <x v="54"/>
    </i>
    <i r="1">
      <x v="55"/>
    </i>
    <i r="1">
      <x v="57"/>
    </i>
    <i r="1">
      <x v="58"/>
    </i>
    <i r="1">
      <x v="60"/>
    </i>
    <i r="1">
      <x v="62"/>
    </i>
    <i r="1">
      <x v="65"/>
    </i>
    <i r="1">
      <x v="66"/>
    </i>
    <i r="1">
      <x v="68"/>
    </i>
    <i r="1">
      <x v="69"/>
    </i>
    <i r="1">
      <x v="73"/>
    </i>
    <i r="1">
      <x v="74"/>
    </i>
    <i r="1">
      <x v="75"/>
    </i>
    <i r="1">
      <x v="76"/>
    </i>
    <i r="1">
      <x v="78"/>
    </i>
    <i r="1">
      <x v="81"/>
    </i>
    <i r="1">
      <x v="86"/>
    </i>
    <i r="1">
      <x v="88"/>
    </i>
    <i r="1">
      <x v="90"/>
    </i>
    <i r="1">
      <x v="92"/>
    </i>
    <i r="1">
      <x v="95"/>
    </i>
    <i r="1">
      <x v="97"/>
    </i>
    <i r="1">
      <x v="102"/>
    </i>
    <i r="1">
      <x v="103"/>
    </i>
    <i r="1">
      <x v="104"/>
    </i>
    <i r="1">
      <x v="105"/>
    </i>
    <i r="1">
      <x v="106"/>
    </i>
    <i r="1">
      <x v="107"/>
    </i>
    <i r="1">
      <x v="109"/>
    </i>
    <i r="1">
      <x v="114"/>
    </i>
    <i r="1">
      <x v="116"/>
    </i>
    <i r="1">
      <x v="117"/>
    </i>
    <i r="1">
      <x v="118"/>
    </i>
    <i r="1">
      <x v="120"/>
    </i>
    <i r="1">
      <x v="125"/>
    </i>
    <i r="1">
      <x v="127"/>
    </i>
    <i r="1">
      <x v="130"/>
    </i>
    <i r="1">
      <x v="131"/>
    </i>
    <i r="1">
      <x v="133"/>
    </i>
    <i r="1">
      <x v="134"/>
    </i>
    <i r="1">
      <x v="135"/>
    </i>
    <i r="1">
      <x v="136"/>
    </i>
    <i r="1">
      <x v="137"/>
    </i>
    <i r="1">
      <x v="138"/>
    </i>
    <i r="1">
      <x v="144"/>
    </i>
    <i r="1">
      <x v="148"/>
    </i>
    <i r="1">
      <x v="152"/>
    </i>
    <i r="1">
      <x v="155"/>
    </i>
    <i r="1">
      <x v="156"/>
    </i>
    <i r="1">
      <x v="158"/>
    </i>
    <i r="1">
      <x v="159"/>
    </i>
    <i r="1">
      <x v="161"/>
    </i>
    <i r="1">
      <x v="162"/>
    </i>
    <i r="1">
      <x v="163"/>
    </i>
    <i r="1">
      <x v="164"/>
    </i>
    <i r="1">
      <x v="165"/>
    </i>
    <i r="1">
      <x v="168"/>
    </i>
    <i r="1">
      <x v="171"/>
    </i>
    <i r="1">
      <x v="172"/>
    </i>
    <i r="1">
      <x v="173"/>
    </i>
    <i r="1">
      <x v="177"/>
    </i>
    <i r="1">
      <x v="178"/>
    </i>
    <i r="1">
      <x v="179"/>
    </i>
    <i r="1">
      <x v="180"/>
    </i>
    <i r="1">
      <x v="181"/>
    </i>
    <i r="1">
      <x v="182"/>
    </i>
    <i r="1">
      <x v="187"/>
    </i>
    <i r="1">
      <x v="188"/>
    </i>
    <i r="1">
      <x v="189"/>
    </i>
    <i r="1">
      <x v="190"/>
    </i>
    <i r="1">
      <x v="192"/>
    </i>
    <i r="1">
      <x v="195"/>
    </i>
    <i r="1">
      <x v="196"/>
    </i>
    <i r="1">
      <x v="200"/>
    </i>
    <i r="1">
      <x v="203"/>
    </i>
    <i r="1">
      <x v="205"/>
    </i>
    <i r="1">
      <x v="207"/>
    </i>
    <i r="1">
      <x v="230"/>
    </i>
    <i r="1">
      <x v="238"/>
    </i>
    <i r="1">
      <x v="243"/>
    </i>
    <i>
      <x v="5"/>
    </i>
    <i r="1">
      <x v="3"/>
    </i>
    <i r="1">
      <x v="4"/>
    </i>
    <i r="1">
      <x v="6"/>
    </i>
    <i r="1">
      <x v="11"/>
    </i>
    <i r="1">
      <x v="12"/>
    </i>
    <i r="1">
      <x v="13"/>
    </i>
    <i r="1">
      <x v="14"/>
    </i>
    <i r="1">
      <x v="16"/>
    </i>
    <i r="1">
      <x v="17"/>
    </i>
    <i r="1">
      <x v="20"/>
    </i>
    <i r="1">
      <x v="23"/>
    </i>
    <i r="1">
      <x v="24"/>
    </i>
    <i r="1">
      <x v="25"/>
    </i>
    <i r="1">
      <x v="26"/>
    </i>
    <i r="1">
      <x v="28"/>
    </i>
    <i r="1">
      <x v="30"/>
    </i>
    <i r="1">
      <x v="35"/>
    </i>
    <i r="1">
      <x v="36"/>
    </i>
    <i r="1">
      <x v="37"/>
    </i>
    <i r="1">
      <x v="38"/>
    </i>
    <i r="1">
      <x v="40"/>
    </i>
    <i r="1">
      <x v="41"/>
    </i>
    <i r="1">
      <x v="44"/>
    </i>
    <i r="1">
      <x v="45"/>
    </i>
    <i r="1">
      <x v="47"/>
    </i>
    <i r="1">
      <x v="48"/>
    </i>
    <i r="1">
      <x v="51"/>
    </i>
    <i r="1">
      <x v="52"/>
    </i>
    <i r="1">
      <x v="54"/>
    </i>
    <i r="1">
      <x v="55"/>
    </i>
    <i r="1">
      <x v="57"/>
    </i>
    <i r="1">
      <x v="58"/>
    </i>
    <i r="1">
      <x v="62"/>
    </i>
    <i r="1">
      <x v="65"/>
    </i>
    <i r="1">
      <x v="68"/>
    </i>
    <i r="1">
      <x v="69"/>
    </i>
    <i r="1">
      <x v="73"/>
    </i>
    <i r="1">
      <x v="75"/>
    </i>
    <i r="1">
      <x v="76"/>
    </i>
    <i r="1">
      <x v="78"/>
    </i>
    <i r="1">
      <x v="81"/>
    </i>
    <i r="1">
      <x v="86"/>
    </i>
    <i r="1">
      <x v="88"/>
    </i>
    <i r="1">
      <x v="90"/>
    </i>
    <i r="1">
      <x v="92"/>
    </i>
    <i r="1">
      <x v="95"/>
    </i>
    <i r="1">
      <x v="97"/>
    </i>
    <i r="1">
      <x v="102"/>
    </i>
    <i r="1">
      <x v="103"/>
    </i>
    <i r="1">
      <x v="104"/>
    </i>
    <i r="1">
      <x v="105"/>
    </i>
    <i r="1">
      <x v="106"/>
    </i>
    <i r="1">
      <x v="107"/>
    </i>
    <i r="1">
      <x v="114"/>
    </i>
    <i r="1">
      <x v="116"/>
    </i>
    <i r="1">
      <x v="117"/>
    </i>
    <i r="1">
      <x v="118"/>
    </i>
    <i r="1">
      <x v="120"/>
    </i>
    <i r="1">
      <x v="125"/>
    </i>
    <i r="1">
      <x v="127"/>
    </i>
    <i r="1">
      <x v="130"/>
    </i>
    <i r="1">
      <x v="131"/>
    </i>
    <i r="1">
      <x v="134"/>
    </i>
    <i r="1">
      <x v="135"/>
    </i>
    <i r="1">
      <x v="136"/>
    </i>
    <i r="1">
      <x v="137"/>
    </i>
    <i r="1">
      <x v="138"/>
    </i>
    <i r="1">
      <x v="144"/>
    </i>
    <i r="1">
      <x v="148"/>
    </i>
    <i r="1">
      <x v="149"/>
    </i>
    <i r="1">
      <x v="152"/>
    </i>
    <i r="1">
      <x v="155"/>
    </i>
    <i r="1">
      <x v="156"/>
    </i>
    <i r="1">
      <x v="158"/>
    </i>
    <i r="1">
      <x v="159"/>
    </i>
    <i r="1">
      <x v="161"/>
    </i>
    <i r="1">
      <x v="162"/>
    </i>
    <i r="1">
      <x v="163"/>
    </i>
    <i r="1">
      <x v="164"/>
    </i>
    <i r="1">
      <x v="165"/>
    </i>
    <i r="1">
      <x v="168"/>
    </i>
    <i r="1">
      <x v="171"/>
    </i>
    <i r="1">
      <x v="172"/>
    </i>
    <i r="1">
      <x v="173"/>
    </i>
    <i r="1">
      <x v="177"/>
    </i>
    <i r="1">
      <x v="178"/>
    </i>
    <i r="1">
      <x v="179"/>
    </i>
    <i r="1">
      <x v="180"/>
    </i>
    <i r="1">
      <x v="181"/>
    </i>
    <i r="1">
      <x v="182"/>
    </i>
    <i r="1">
      <x v="187"/>
    </i>
    <i r="1">
      <x v="188"/>
    </i>
    <i r="1">
      <x v="189"/>
    </i>
    <i r="1">
      <x v="190"/>
    </i>
    <i r="1">
      <x v="192"/>
    </i>
    <i r="1">
      <x v="195"/>
    </i>
    <i r="1">
      <x v="196"/>
    </i>
    <i r="1">
      <x v="200"/>
    </i>
    <i r="1">
      <x v="203"/>
    </i>
    <i r="1">
      <x v="205"/>
    </i>
    <i r="1">
      <x v="207"/>
    </i>
    <i r="1">
      <x v="210"/>
    </i>
    <i r="1">
      <x v="226"/>
    </i>
    <i r="1">
      <x v="230"/>
    </i>
    <i r="1">
      <x v="238"/>
    </i>
    <i r="1">
      <x v="243"/>
    </i>
    <i r="1">
      <x v="244"/>
    </i>
    <i>
      <x v="6"/>
    </i>
    <i r="1">
      <x v="3"/>
    </i>
    <i r="1">
      <x v="4"/>
    </i>
    <i r="1">
      <x v="6"/>
    </i>
    <i r="1">
      <x v="11"/>
    </i>
    <i r="1">
      <x v="12"/>
    </i>
    <i r="1">
      <x v="13"/>
    </i>
    <i r="1">
      <x v="14"/>
    </i>
    <i r="1">
      <x v="16"/>
    </i>
    <i r="1">
      <x v="17"/>
    </i>
    <i r="1">
      <x v="20"/>
    </i>
    <i r="1">
      <x v="24"/>
    </i>
    <i r="1">
      <x v="25"/>
    </i>
    <i r="1">
      <x v="26"/>
    </i>
    <i r="1">
      <x v="28"/>
    </i>
    <i r="1">
      <x v="30"/>
    </i>
    <i r="1">
      <x v="35"/>
    </i>
    <i r="1">
      <x v="36"/>
    </i>
    <i r="1">
      <x v="37"/>
    </i>
    <i r="1">
      <x v="38"/>
    </i>
    <i r="1">
      <x v="40"/>
    </i>
    <i r="1">
      <x v="41"/>
    </i>
    <i r="1">
      <x v="44"/>
    </i>
    <i r="1">
      <x v="45"/>
    </i>
    <i r="1">
      <x v="47"/>
    </i>
    <i r="1">
      <x v="48"/>
    </i>
    <i r="1">
      <x v="51"/>
    </i>
    <i r="1">
      <x v="52"/>
    </i>
    <i r="1">
      <x v="54"/>
    </i>
    <i r="1">
      <x v="55"/>
    </i>
    <i r="1">
      <x v="57"/>
    </i>
    <i r="1">
      <x v="58"/>
    </i>
    <i r="1">
      <x v="62"/>
    </i>
    <i r="1">
      <x v="65"/>
    </i>
    <i r="1">
      <x v="68"/>
    </i>
    <i r="1">
      <x v="69"/>
    </i>
    <i r="1">
      <x v="74"/>
    </i>
    <i r="1">
      <x v="75"/>
    </i>
    <i r="1">
      <x v="76"/>
    </i>
    <i r="1">
      <x v="78"/>
    </i>
    <i r="1">
      <x v="81"/>
    </i>
    <i r="1">
      <x v="86"/>
    </i>
    <i r="1">
      <x v="88"/>
    </i>
    <i r="1">
      <x v="90"/>
    </i>
    <i r="1">
      <x v="92"/>
    </i>
    <i r="1">
      <x v="95"/>
    </i>
    <i r="1">
      <x v="97"/>
    </i>
    <i r="1">
      <x v="102"/>
    </i>
    <i r="1">
      <x v="103"/>
    </i>
    <i r="1">
      <x v="104"/>
    </i>
    <i r="1">
      <x v="105"/>
    </i>
    <i r="1">
      <x v="106"/>
    </i>
    <i r="1">
      <x v="107"/>
    </i>
    <i r="1">
      <x v="114"/>
    </i>
    <i r="1">
      <x v="116"/>
    </i>
    <i r="1">
      <x v="117"/>
    </i>
    <i r="1">
      <x v="118"/>
    </i>
    <i r="1">
      <x v="120"/>
    </i>
    <i r="1">
      <x v="125"/>
    </i>
    <i r="1">
      <x v="127"/>
    </i>
    <i r="1">
      <x v="130"/>
    </i>
    <i r="1">
      <x v="131"/>
    </i>
    <i r="1">
      <x v="134"/>
    </i>
    <i r="1">
      <x v="135"/>
    </i>
    <i r="1">
      <x v="136"/>
    </i>
    <i r="1">
      <x v="137"/>
    </i>
    <i r="1">
      <x v="138"/>
    </i>
    <i r="1">
      <x v="144"/>
    </i>
    <i r="1">
      <x v="148"/>
    </i>
    <i r="1">
      <x v="149"/>
    </i>
    <i r="1">
      <x v="152"/>
    </i>
    <i r="1">
      <x v="155"/>
    </i>
    <i r="1">
      <x v="156"/>
    </i>
    <i r="1">
      <x v="158"/>
    </i>
    <i r="1">
      <x v="159"/>
    </i>
    <i r="1">
      <x v="161"/>
    </i>
    <i r="1">
      <x v="162"/>
    </i>
    <i r="1">
      <x v="163"/>
    </i>
    <i r="1">
      <x v="164"/>
    </i>
    <i r="1">
      <x v="165"/>
    </i>
    <i r="1">
      <x v="168"/>
    </i>
    <i r="1">
      <x v="171"/>
    </i>
    <i r="1">
      <x v="172"/>
    </i>
    <i r="1">
      <x v="173"/>
    </i>
    <i r="1">
      <x v="177"/>
    </i>
    <i r="1">
      <x v="179"/>
    </i>
    <i r="1">
      <x v="180"/>
    </i>
    <i r="1">
      <x v="181"/>
    </i>
    <i r="1">
      <x v="187"/>
    </i>
    <i r="1">
      <x v="188"/>
    </i>
    <i r="1">
      <x v="189"/>
    </i>
    <i r="1">
      <x v="190"/>
    </i>
    <i r="1">
      <x v="192"/>
    </i>
    <i r="1">
      <x v="195"/>
    </i>
    <i r="1">
      <x v="196"/>
    </i>
    <i r="1">
      <x v="200"/>
    </i>
    <i r="1">
      <x v="203"/>
    </i>
    <i r="1">
      <x v="205"/>
    </i>
    <i r="1">
      <x v="207"/>
    </i>
    <i r="1">
      <x v="210"/>
    </i>
    <i r="1">
      <x v="221"/>
    </i>
    <i r="1">
      <x v="226"/>
    </i>
    <i r="1">
      <x v="230"/>
    </i>
    <i r="1">
      <x v="238"/>
    </i>
    <i r="1">
      <x v="243"/>
    </i>
    <i r="1">
      <x v="244"/>
    </i>
    <i>
      <x v="7"/>
    </i>
    <i r="1">
      <x v="3"/>
    </i>
    <i r="1">
      <x v="4"/>
    </i>
    <i r="1">
      <x v="6"/>
    </i>
    <i r="1">
      <x v="11"/>
    </i>
    <i r="1">
      <x v="12"/>
    </i>
    <i r="1">
      <x v="13"/>
    </i>
    <i r="1">
      <x v="14"/>
    </i>
    <i r="1">
      <x v="16"/>
    </i>
    <i r="1">
      <x v="17"/>
    </i>
    <i r="1">
      <x v="19"/>
    </i>
    <i r="1">
      <x v="20"/>
    </i>
    <i r="1">
      <x v="22"/>
    </i>
    <i r="1">
      <x v="23"/>
    </i>
    <i r="1">
      <x v="24"/>
    </i>
    <i r="1">
      <x v="25"/>
    </i>
    <i r="1">
      <x v="26"/>
    </i>
    <i r="1">
      <x v="28"/>
    </i>
    <i r="1">
      <x v="30"/>
    </i>
    <i r="1">
      <x v="35"/>
    </i>
    <i r="1">
      <x v="36"/>
    </i>
    <i r="1">
      <x v="37"/>
    </i>
    <i r="1">
      <x v="38"/>
    </i>
    <i r="1">
      <x v="40"/>
    </i>
    <i r="1">
      <x v="41"/>
    </i>
    <i r="1">
      <x v="44"/>
    </i>
    <i r="1">
      <x v="45"/>
    </i>
    <i r="1">
      <x v="47"/>
    </i>
    <i r="1">
      <x v="48"/>
    </i>
    <i r="1">
      <x v="51"/>
    </i>
    <i r="1">
      <x v="52"/>
    </i>
    <i r="1">
      <x v="54"/>
    </i>
    <i r="1">
      <x v="55"/>
    </i>
    <i r="1">
      <x v="57"/>
    </i>
    <i r="1">
      <x v="58"/>
    </i>
    <i r="1">
      <x v="62"/>
    </i>
    <i r="1">
      <x v="65"/>
    </i>
    <i r="1">
      <x v="68"/>
    </i>
    <i r="1">
      <x v="69"/>
    </i>
    <i r="1">
      <x v="74"/>
    </i>
    <i r="1">
      <x v="75"/>
    </i>
    <i r="1">
      <x v="76"/>
    </i>
    <i r="1">
      <x v="78"/>
    </i>
    <i r="1">
      <x v="81"/>
    </i>
    <i r="1">
      <x v="86"/>
    </i>
    <i r="1">
      <x v="88"/>
    </i>
    <i r="1">
      <x v="90"/>
    </i>
    <i r="1">
      <x v="92"/>
    </i>
    <i r="1">
      <x v="95"/>
    </i>
    <i r="1">
      <x v="97"/>
    </i>
    <i r="1">
      <x v="102"/>
    </i>
    <i r="1">
      <x v="103"/>
    </i>
    <i r="1">
      <x v="104"/>
    </i>
    <i r="1">
      <x v="105"/>
    </i>
    <i r="1">
      <x v="106"/>
    </i>
    <i r="1">
      <x v="107"/>
    </i>
    <i r="1">
      <x v="114"/>
    </i>
    <i r="1">
      <x v="116"/>
    </i>
    <i r="1">
      <x v="117"/>
    </i>
    <i r="1">
      <x v="118"/>
    </i>
    <i r="1">
      <x v="120"/>
    </i>
    <i r="1">
      <x v="125"/>
    </i>
    <i r="1">
      <x v="127"/>
    </i>
    <i r="1">
      <x v="130"/>
    </i>
    <i r="1">
      <x v="131"/>
    </i>
    <i r="1">
      <x v="134"/>
    </i>
    <i r="1">
      <x v="135"/>
    </i>
    <i r="1">
      <x v="136"/>
    </i>
    <i r="1">
      <x v="137"/>
    </i>
    <i r="1">
      <x v="138"/>
    </i>
    <i r="1">
      <x v="144"/>
    </i>
    <i r="1">
      <x v="148"/>
    </i>
    <i r="1">
      <x v="149"/>
    </i>
    <i r="1">
      <x v="152"/>
    </i>
    <i r="1">
      <x v="155"/>
    </i>
    <i r="1">
      <x v="156"/>
    </i>
    <i r="1">
      <x v="158"/>
    </i>
    <i r="1">
      <x v="161"/>
    </i>
    <i r="1">
      <x v="162"/>
    </i>
    <i r="1">
      <x v="163"/>
    </i>
    <i r="1">
      <x v="164"/>
    </i>
    <i r="1">
      <x v="165"/>
    </i>
    <i r="1">
      <x v="168"/>
    </i>
    <i r="1">
      <x v="171"/>
    </i>
    <i r="1">
      <x v="172"/>
    </i>
    <i r="1">
      <x v="173"/>
    </i>
    <i r="1">
      <x v="177"/>
    </i>
    <i r="1">
      <x v="179"/>
    </i>
    <i r="1">
      <x v="180"/>
    </i>
    <i r="1">
      <x v="181"/>
    </i>
    <i r="1">
      <x v="187"/>
    </i>
    <i r="1">
      <x v="188"/>
    </i>
    <i r="1">
      <x v="189"/>
    </i>
    <i r="1">
      <x v="190"/>
    </i>
    <i r="1">
      <x v="192"/>
    </i>
    <i r="1">
      <x v="194"/>
    </i>
    <i r="1">
      <x v="196"/>
    </i>
    <i r="1">
      <x v="200"/>
    </i>
    <i r="1">
      <x v="203"/>
    </i>
    <i r="1">
      <x v="204"/>
    </i>
    <i r="1">
      <x v="205"/>
    </i>
    <i r="1">
      <x v="207"/>
    </i>
    <i r="1">
      <x v="210"/>
    </i>
    <i r="1">
      <x v="220"/>
    </i>
    <i r="1">
      <x v="221"/>
    </i>
    <i r="1">
      <x v="226"/>
    </i>
    <i r="1">
      <x v="230"/>
    </i>
    <i r="1">
      <x v="238"/>
    </i>
    <i r="1">
      <x v="243"/>
    </i>
    <i r="1">
      <x v="244"/>
    </i>
    <i>
      <x v="8"/>
    </i>
    <i r="1">
      <x v="3"/>
    </i>
    <i r="1">
      <x v="4"/>
    </i>
    <i r="1">
      <x v="6"/>
    </i>
    <i r="1">
      <x v="11"/>
    </i>
    <i r="1">
      <x v="12"/>
    </i>
    <i r="1">
      <x v="13"/>
    </i>
    <i r="1">
      <x v="14"/>
    </i>
    <i r="1">
      <x v="16"/>
    </i>
    <i r="1">
      <x v="17"/>
    </i>
    <i r="1">
      <x v="19"/>
    </i>
    <i r="1">
      <x v="20"/>
    </i>
    <i r="1">
      <x v="22"/>
    </i>
    <i r="1">
      <x v="24"/>
    </i>
    <i r="1">
      <x v="26"/>
    </i>
    <i r="1">
      <x v="28"/>
    </i>
    <i r="1">
      <x v="30"/>
    </i>
    <i r="1">
      <x v="35"/>
    </i>
    <i r="1">
      <x v="36"/>
    </i>
    <i r="1">
      <x v="37"/>
    </i>
    <i r="1">
      <x v="38"/>
    </i>
    <i r="1">
      <x v="40"/>
    </i>
    <i r="1">
      <x v="41"/>
    </i>
    <i r="1">
      <x v="45"/>
    </i>
    <i r="1">
      <x v="47"/>
    </i>
    <i r="1">
      <x v="48"/>
    </i>
    <i r="1">
      <x v="51"/>
    </i>
    <i r="1">
      <x v="52"/>
    </i>
    <i r="1">
      <x v="54"/>
    </i>
    <i r="1">
      <x v="55"/>
    </i>
    <i r="1">
      <x v="57"/>
    </i>
    <i r="1">
      <x v="58"/>
    </i>
    <i r="1">
      <x v="62"/>
    </i>
    <i r="1">
      <x v="65"/>
    </i>
    <i r="1">
      <x v="68"/>
    </i>
    <i r="1">
      <x v="69"/>
    </i>
    <i r="1">
      <x v="74"/>
    </i>
    <i r="1">
      <x v="75"/>
    </i>
    <i r="1">
      <x v="76"/>
    </i>
    <i r="1">
      <x v="78"/>
    </i>
    <i r="1">
      <x v="81"/>
    </i>
    <i r="1">
      <x v="86"/>
    </i>
    <i r="1">
      <x v="88"/>
    </i>
    <i r="1">
      <x v="90"/>
    </i>
    <i r="1">
      <x v="92"/>
    </i>
    <i r="1">
      <x v="95"/>
    </i>
    <i r="1">
      <x v="97"/>
    </i>
    <i r="1">
      <x v="102"/>
    </i>
    <i r="1">
      <x v="103"/>
    </i>
    <i r="1">
      <x v="104"/>
    </i>
    <i r="1">
      <x v="105"/>
    </i>
    <i r="1">
      <x v="106"/>
    </i>
    <i r="1">
      <x v="107"/>
    </i>
    <i r="1">
      <x v="114"/>
    </i>
    <i r="1">
      <x v="116"/>
    </i>
    <i r="1">
      <x v="117"/>
    </i>
    <i r="1">
      <x v="118"/>
    </i>
    <i r="1">
      <x v="120"/>
    </i>
    <i r="1">
      <x v="125"/>
    </i>
    <i r="1">
      <x v="130"/>
    </i>
    <i r="1">
      <x v="131"/>
    </i>
    <i r="1">
      <x v="134"/>
    </i>
    <i r="1">
      <x v="135"/>
    </i>
    <i r="1">
      <x v="136"/>
    </i>
    <i r="1">
      <x v="137"/>
    </i>
    <i r="1">
      <x v="138"/>
    </i>
    <i r="1">
      <x v="144"/>
    </i>
    <i r="1">
      <x v="148"/>
    </i>
    <i r="1">
      <x v="152"/>
    </i>
    <i r="1">
      <x v="155"/>
    </i>
    <i r="1">
      <x v="156"/>
    </i>
    <i r="1">
      <x v="158"/>
    </i>
    <i r="1">
      <x v="159"/>
    </i>
    <i r="1">
      <x v="161"/>
    </i>
    <i r="1">
      <x v="162"/>
    </i>
    <i r="1">
      <x v="163"/>
    </i>
    <i r="1">
      <x v="164"/>
    </i>
    <i r="1">
      <x v="165"/>
    </i>
    <i r="1">
      <x v="168"/>
    </i>
    <i r="1">
      <x v="171"/>
    </i>
    <i r="1">
      <x v="172"/>
    </i>
    <i r="1">
      <x v="177"/>
    </i>
    <i r="1">
      <x v="179"/>
    </i>
    <i r="1">
      <x v="180"/>
    </i>
    <i r="1">
      <x v="181"/>
    </i>
    <i r="1">
      <x v="187"/>
    </i>
    <i r="1">
      <x v="188"/>
    </i>
    <i r="1">
      <x v="189"/>
    </i>
    <i r="1">
      <x v="190"/>
    </i>
    <i r="1">
      <x v="192"/>
    </i>
    <i r="1">
      <x v="196"/>
    </i>
    <i r="1">
      <x v="200"/>
    </i>
    <i r="1">
      <x v="203"/>
    </i>
    <i r="1">
      <x v="204"/>
    </i>
    <i r="1">
      <x v="205"/>
    </i>
    <i r="1">
      <x v="207"/>
    </i>
    <i r="1">
      <x v="220"/>
    </i>
    <i r="1">
      <x v="221"/>
    </i>
    <i r="1">
      <x v="230"/>
    </i>
    <i r="1">
      <x v="231"/>
    </i>
    <i r="1">
      <x v="235"/>
    </i>
    <i r="1">
      <x v="238"/>
    </i>
    <i r="1">
      <x v="240"/>
    </i>
    <i r="1">
      <x v="243"/>
    </i>
    <i r="1">
      <x v="244"/>
    </i>
    <i r="1">
      <x v="247"/>
    </i>
    <i r="1">
      <x v="248"/>
    </i>
    <i r="1">
      <x v="250"/>
    </i>
    <i>
      <x v="9"/>
    </i>
    <i r="1">
      <x v="3"/>
    </i>
    <i r="1">
      <x v="4"/>
    </i>
    <i r="1">
      <x v="6"/>
    </i>
    <i r="1">
      <x v="11"/>
    </i>
    <i r="1">
      <x v="12"/>
    </i>
    <i r="1">
      <x v="13"/>
    </i>
    <i r="1">
      <x v="14"/>
    </i>
    <i r="1">
      <x v="16"/>
    </i>
    <i r="1">
      <x v="17"/>
    </i>
    <i r="1">
      <x v="20"/>
    </i>
    <i r="1">
      <x v="24"/>
    </i>
    <i r="1">
      <x v="26"/>
    </i>
    <i r="1">
      <x v="30"/>
    </i>
    <i r="1">
      <x v="35"/>
    </i>
    <i r="1">
      <x v="36"/>
    </i>
    <i r="1">
      <x v="37"/>
    </i>
    <i r="1">
      <x v="38"/>
    </i>
    <i r="1">
      <x v="40"/>
    </i>
    <i r="1">
      <x v="41"/>
    </i>
    <i r="1">
      <x v="45"/>
    </i>
    <i r="1">
      <x v="46"/>
    </i>
    <i r="1">
      <x v="47"/>
    </i>
    <i r="1">
      <x v="48"/>
    </i>
    <i r="1">
      <x v="51"/>
    </i>
    <i r="1">
      <x v="52"/>
    </i>
    <i r="1">
      <x v="54"/>
    </i>
    <i r="1">
      <x v="55"/>
    </i>
    <i r="1">
      <x v="57"/>
    </i>
    <i r="1">
      <x v="58"/>
    </i>
    <i r="1">
      <x v="60"/>
    </i>
    <i r="1">
      <x v="62"/>
    </i>
    <i r="1">
      <x v="65"/>
    </i>
    <i r="1">
      <x v="66"/>
    </i>
    <i r="1">
      <x v="68"/>
    </i>
    <i r="1">
      <x v="73"/>
    </i>
    <i r="1">
      <x v="74"/>
    </i>
    <i r="1">
      <x v="76"/>
    </i>
    <i r="1">
      <x v="78"/>
    </i>
    <i r="1">
      <x v="81"/>
    </i>
    <i r="1">
      <x v="86"/>
    </i>
    <i r="1">
      <x v="88"/>
    </i>
    <i r="1">
      <x v="90"/>
    </i>
    <i r="1">
      <x v="92"/>
    </i>
    <i r="1">
      <x v="95"/>
    </i>
    <i r="1">
      <x v="97"/>
    </i>
    <i r="1">
      <x v="102"/>
    </i>
    <i r="1">
      <x v="103"/>
    </i>
    <i r="1">
      <x v="104"/>
    </i>
    <i r="1">
      <x v="105"/>
    </i>
    <i r="1">
      <x v="107"/>
    </i>
    <i r="1">
      <x v="110"/>
    </i>
    <i r="1">
      <x v="114"/>
    </i>
    <i r="1">
      <x v="116"/>
    </i>
    <i r="1">
      <x v="117"/>
    </i>
    <i r="1">
      <x v="118"/>
    </i>
    <i r="1">
      <x v="120"/>
    </i>
    <i r="1">
      <x v="125"/>
    </i>
    <i r="1">
      <x v="127"/>
    </i>
    <i r="1">
      <x v="130"/>
    </i>
    <i r="1">
      <x v="131"/>
    </i>
    <i r="1">
      <x v="134"/>
    </i>
    <i r="1">
      <x v="135"/>
    </i>
    <i r="1">
      <x v="136"/>
    </i>
    <i r="1">
      <x v="137"/>
    </i>
    <i r="1">
      <x v="138"/>
    </i>
    <i r="1">
      <x v="144"/>
    </i>
    <i r="1">
      <x v="148"/>
    </i>
    <i r="1">
      <x v="149"/>
    </i>
    <i r="1">
      <x v="152"/>
    </i>
    <i r="1">
      <x v="156"/>
    </i>
    <i r="1">
      <x v="158"/>
    </i>
    <i r="1">
      <x v="161"/>
    </i>
    <i r="1">
      <x v="162"/>
    </i>
    <i r="1">
      <x v="163"/>
    </i>
    <i r="1">
      <x v="164"/>
    </i>
    <i r="1">
      <x v="165"/>
    </i>
    <i r="1">
      <x v="168"/>
    </i>
    <i r="1">
      <x v="169"/>
    </i>
    <i r="1">
      <x v="171"/>
    </i>
    <i r="1">
      <x v="172"/>
    </i>
    <i r="1">
      <x v="173"/>
    </i>
    <i r="1">
      <x v="177"/>
    </i>
    <i r="1">
      <x v="178"/>
    </i>
    <i r="1">
      <x v="179"/>
    </i>
    <i r="1">
      <x v="181"/>
    </i>
    <i r="1">
      <x v="182"/>
    </i>
    <i r="1">
      <x v="183"/>
    </i>
    <i r="1">
      <x v="187"/>
    </i>
    <i r="1">
      <x v="189"/>
    </i>
    <i r="1">
      <x v="190"/>
    </i>
    <i r="1">
      <x v="192"/>
    </i>
    <i r="1">
      <x v="195"/>
    </i>
    <i r="1">
      <x v="196"/>
    </i>
    <i r="1">
      <x v="200"/>
    </i>
    <i r="1">
      <x v="203"/>
    </i>
    <i r="1">
      <x v="205"/>
    </i>
    <i r="1">
      <x v="211"/>
    </i>
    <i r="1">
      <x v="212"/>
    </i>
    <i r="1">
      <x v="230"/>
    </i>
    <i r="1">
      <x v="238"/>
    </i>
    <i r="1">
      <x v="243"/>
    </i>
    <i>
      <x v="10"/>
    </i>
    <i r="1">
      <x v="3"/>
    </i>
    <i r="1">
      <x v="4"/>
    </i>
    <i r="1">
      <x v="6"/>
    </i>
    <i r="1">
      <x v="11"/>
    </i>
    <i r="1">
      <x v="12"/>
    </i>
    <i r="1">
      <x v="13"/>
    </i>
    <i r="1">
      <x v="14"/>
    </i>
    <i r="1">
      <x v="16"/>
    </i>
    <i r="1">
      <x v="17"/>
    </i>
    <i r="1">
      <x v="20"/>
    </i>
    <i r="1">
      <x v="22"/>
    </i>
    <i r="1">
      <x v="23"/>
    </i>
    <i r="1">
      <x v="24"/>
    </i>
    <i r="1">
      <x v="25"/>
    </i>
    <i r="1">
      <x v="26"/>
    </i>
    <i r="1">
      <x v="28"/>
    </i>
    <i r="1">
      <x v="30"/>
    </i>
    <i r="1">
      <x v="35"/>
    </i>
    <i r="1">
      <x v="36"/>
    </i>
    <i r="1">
      <x v="37"/>
    </i>
    <i r="1">
      <x v="38"/>
    </i>
    <i r="1">
      <x v="40"/>
    </i>
    <i r="1">
      <x v="41"/>
    </i>
    <i r="1">
      <x v="45"/>
    </i>
    <i r="1">
      <x v="47"/>
    </i>
    <i r="1">
      <x v="48"/>
    </i>
    <i r="1">
      <x v="51"/>
    </i>
    <i r="1">
      <x v="52"/>
    </i>
    <i r="1">
      <x v="54"/>
    </i>
    <i r="1">
      <x v="55"/>
    </i>
    <i r="1">
      <x v="57"/>
    </i>
    <i r="1">
      <x v="58"/>
    </i>
    <i r="1">
      <x v="62"/>
    </i>
    <i r="1">
      <x v="65"/>
    </i>
    <i r="1">
      <x v="67"/>
    </i>
    <i r="1">
      <x v="68"/>
    </i>
    <i r="1">
      <x v="69"/>
    </i>
    <i r="1">
      <x v="74"/>
    </i>
    <i r="1">
      <x v="75"/>
    </i>
    <i r="1">
      <x v="76"/>
    </i>
    <i r="1">
      <x v="78"/>
    </i>
    <i r="1">
      <x v="81"/>
    </i>
    <i r="1">
      <x v="83"/>
    </i>
    <i r="1">
      <x v="86"/>
    </i>
    <i r="1">
      <x v="88"/>
    </i>
    <i r="1">
      <x v="90"/>
    </i>
    <i r="1">
      <x v="92"/>
    </i>
    <i r="1">
      <x v="95"/>
    </i>
    <i r="1">
      <x v="97"/>
    </i>
    <i r="1">
      <x v="102"/>
    </i>
    <i r="1">
      <x v="103"/>
    </i>
    <i r="1">
      <x v="104"/>
    </i>
    <i r="1">
      <x v="105"/>
    </i>
    <i r="1">
      <x v="106"/>
    </i>
    <i r="1">
      <x v="107"/>
    </i>
    <i r="1">
      <x v="114"/>
    </i>
    <i r="1">
      <x v="116"/>
    </i>
    <i r="1">
      <x v="117"/>
    </i>
    <i r="1">
      <x v="118"/>
    </i>
    <i r="1">
      <x v="120"/>
    </i>
    <i r="1">
      <x v="121"/>
    </i>
    <i r="1">
      <x v="125"/>
    </i>
    <i r="1">
      <x v="127"/>
    </i>
    <i r="1">
      <x v="130"/>
    </i>
    <i r="1">
      <x v="131"/>
    </i>
    <i r="1">
      <x v="133"/>
    </i>
    <i r="1">
      <x v="134"/>
    </i>
    <i r="1">
      <x v="135"/>
    </i>
    <i r="1">
      <x v="136"/>
    </i>
    <i r="1">
      <x v="137"/>
    </i>
    <i r="1">
      <x v="138"/>
    </i>
    <i r="1">
      <x v="144"/>
    </i>
    <i r="1">
      <x v="147"/>
    </i>
    <i r="1">
      <x v="148"/>
    </i>
    <i r="1">
      <x v="152"/>
    </i>
    <i r="1">
      <x v="155"/>
    </i>
    <i r="1">
      <x v="156"/>
    </i>
    <i r="1">
      <x v="158"/>
    </i>
    <i r="1">
      <x v="159"/>
    </i>
    <i r="1">
      <x v="161"/>
    </i>
    <i r="1">
      <x v="162"/>
    </i>
    <i r="1">
      <x v="163"/>
    </i>
    <i r="1">
      <x v="164"/>
    </i>
    <i r="1">
      <x v="165"/>
    </i>
    <i r="1">
      <x v="168"/>
    </i>
    <i r="1">
      <x v="171"/>
    </i>
    <i r="1">
      <x v="172"/>
    </i>
    <i r="1">
      <x v="177"/>
    </i>
    <i r="1">
      <x v="179"/>
    </i>
    <i r="1">
      <x v="180"/>
    </i>
    <i r="1">
      <x v="181"/>
    </i>
    <i r="1">
      <x v="187"/>
    </i>
    <i r="1">
      <x v="188"/>
    </i>
    <i r="1">
      <x v="189"/>
    </i>
    <i r="1">
      <x v="190"/>
    </i>
    <i r="1">
      <x v="192"/>
    </i>
    <i r="1">
      <x v="196"/>
    </i>
    <i r="1">
      <x v="197"/>
    </i>
    <i r="1">
      <x v="200"/>
    </i>
    <i r="1">
      <x v="203"/>
    </i>
    <i r="1">
      <x v="204"/>
    </i>
    <i r="1">
      <x v="205"/>
    </i>
    <i r="1">
      <x v="206"/>
    </i>
    <i r="1">
      <x v="207"/>
    </i>
    <i r="1">
      <x v="220"/>
    </i>
    <i r="1">
      <x v="221"/>
    </i>
    <i r="1">
      <x v="223"/>
    </i>
    <i r="1">
      <x v="230"/>
    </i>
    <i r="1">
      <x v="231"/>
    </i>
    <i r="1">
      <x v="235"/>
    </i>
    <i r="1">
      <x v="238"/>
    </i>
    <i r="1">
      <x v="243"/>
    </i>
    <i r="1">
      <x v="244"/>
    </i>
    <i r="1">
      <x v="247"/>
    </i>
    <i r="1">
      <x v="248"/>
    </i>
    <i r="1">
      <x v="250"/>
    </i>
    <i>
      <x v="11"/>
    </i>
    <i r="1">
      <x v="3"/>
    </i>
    <i r="1">
      <x v="4"/>
    </i>
    <i r="1">
      <x v="6"/>
    </i>
    <i r="1">
      <x v="11"/>
    </i>
    <i r="1">
      <x v="12"/>
    </i>
    <i r="1">
      <x v="13"/>
    </i>
    <i r="1">
      <x v="14"/>
    </i>
    <i r="1">
      <x v="16"/>
    </i>
    <i r="1">
      <x v="17"/>
    </i>
    <i r="1">
      <x v="20"/>
    </i>
    <i r="1">
      <x v="22"/>
    </i>
    <i r="1">
      <x v="23"/>
    </i>
    <i r="1">
      <x v="24"/>
    </i>
    <i r="1">
      <x v="26"/>
    </i>
    <i r="1">
      <x v="28"/>
    </i>
    <i r="1">
      <x v="30"/>
    </i>
    <i r="1">
      <x v="35"/>
    </i>
    <i r="1">
      <x v="36"/>
    </i>
    <i r="1">
      <x v="38"/>
    </i>
    <i r="1">
      <x v="40"/>
    </i>
    <i r="1">
      <x v="45"/>
    </i>
    <i r="1">
      <x v="47"/>
    </i>
    <i r="1">
      <x v="48"/>
    </i>
    <i r="1">
      <x v="51"/>
    </i>
    <i r="1">
      <x v="52"/>
    </i>
    <i r="1">
      <x v="54"/>
    </i>
    <i r="1">
      <x v="55"/>
    </i>
    <i r="1">
      <x v="57"/>
    </i>
    <i r="1">
      <x v="58"/>
    </i>
    <i r="1">
      <x v="62"/>
    </i>
    <i r="1">
      <x v="65"/>
    </i>
    <i r="1">
      <x v="68"/>
    </i>
    <i r="1">
      <x v="69"/>
    </i>
    <i r="1">
      <x v="74"/>
    </i>
    <i r="1">
      <x v="75"/>
    </i>
    <i r="1">
      <x v="76"/>
    </i>
    <i r="1">
      <x v="78"/>
    </i>
    <i r="1">
      <x v="81"/>
    </i>
    <i r="1">
      <x v="83"/>
    </i>
    <i r="1">
      <x v="86"/>
    </i>
    <i r="1">
      <x v="88"/>
    </i>
    <i r="1">
      <x v="90"/>
    </i>
    <i r="1">
      <x v="92"/>
    </i>
    <i r="1">
      <x v="95"/>
    </i>
    <i r="1">
      <x v="97"/>
    </i>
    <i r="1">
      <x v="102"/>
    </i>
    <i r="1">
      <x v="103"/>
    </i>
    <i r="1">
      <x v="104"/>
    </i>
    <i r="1">
      <x v="105"/>
    </i>
    <i r="1">
      <x v="106"/>
    </i>
    <i r="1">
      <x v="107"/>
    </i>
    <i r="1">
      <x v="114"/>
    </i>
    <i r="1">
      <x v="116"/>
    </i>
    <i r="1">
      <x v="117"/>
    </i>
    <i r="1">
      <x v="118"/>
    </i>
    <i r="1">
      <x v="120"/>
    </i>
    <i r="1">
      <x v="121"/>
    </i>
    <i r="1">
      <x v="125"/>
    </i>
    <i r="1">
      <x v="127"/>
    </i>
    <i r="1">
      <x v="130"/>
    </i>
    <i r="1">
      <x v="131"/>
    </i>
    <i r="1">
      <x v="133"/>
    </i>
    <i r="1">
      <x v="134"/>
    </i>
    <i r="1">
      <x v="135"/>
    </i>
    <i r="1">
      <x v="136"/>
    </i>
    <i r="1">
      <x v="137"/>
    </i>
    <i r="1">
      <x v="138"/>
    </i>
    <i r="1">
      <x v="144"/>
    </i>
    <i r="1">
      <x v="148"/>
    </i>
    <i r="1">
      <x v="152"/>
    </i>
    <i r="1">
      <x v="155"/>
    </i>
    <i r="1">
      <x v="156"/>
    </i>
    <i r="1">
      <x v="158"/>
    </i>
    <i r="1">
      <x v="159"/>
    </i>
    <i r="1">
      <x v="161"/>
    </i>
    <i r="1">
      <x v="162"/>
    </i>
    <i r="1">
      <x v="163"/>
    </i>
    <i r="1">
      <x v="164"/>
    </i>
    <i r="1">
      <x v="165"/>
    </i>
    <i r="1">
      <x v="168"/>
    </i>
    <i r="1">
      <x v="171"/>
    </i>
    <i r="1">
      <x v="172"/>
    </i>
    <i r="1">
      <x v="177"/>
    </i>
    <i r="1">
      <x v="179"/>
    </i>
    <i r="1">
      <x v="180"/>
    </i>
    <i r="1">
      <x v="181"/>
    </i>
    <i r="1">
      <x v="188"/>
    </i>
    <i r="1">
      <x v="189"/>
    </i>
    <i r="1">
      <x v="190"/>
    </i>
    <i r="1">
      <x v="192"/>
    </i>
    <i r="1">
      <x v="196"/>
    </i>
    <i r="1">
      <x v="197"/>
    </i>
    <i r="1">
      <x v="200"/>
    </i>
    <i r="1">
      <x v="203"/>
    </i>
    <i r="1">
      <x v="204"/>
    </i>
    <i r="1">
      <x v="205"/>
    </i>
    <i r="1">
      <x v="207"/>
    </i>
    <i r="1">
      <x v="220"/>
    </i>
    <i r="1">
      <x v="221"/>
    </i>
    <i r="1">
      <x v="223"/>
    </i>
    <i r="1">
      <x v="224"/>
    </i>
    <i r="1">
      <x v="228"/>
    </i>
    <i r="1">
      <x v="230"/>
    </i>
    <i r="1">
      <x v="231"/>
    </i>
    <i r="1">
      <x v="235"/>
    </i>
    <i r="1">
      <x v="238"/>
    </i>
    <i r="1">
      <x v="243"/>
    </i>
    <i r="1">
      <x v="244"/>
    </i>
    <i r="1">
      <x v="247"/>
    </i>
    <i r="1">
      <x v="248"/>
    </i>
    <i r="1">
      <x v="250"/>
    </i>
  </rowItems>
  <colItems count="1">
    <i/>
  </colItems>
  <pageFields count="1">
    <pageField fld="0" hier="-1"/>
  </pageFields>
  <dataFields count="1">
    <dataField name="Sum of LAB VISITS " fld="16" baseField="0" baseItem="0"/>
  </dataFields>
  <formats count="1">
    <format dxfId="3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0.xml><?xml version="1.0" encoding="utf-8"?>
<pivotTableDefinition xmlns="http://schemas.openxmlformats.org/spreadsheetml/2006/main" xmlns:mc="http://schemas.openxmlformats.org/markup-compatibility/2006" xmlns:xr="http://schemas.microsoft.com/office/spreadsheetml/2014/revision" mc:Ignorable="xr" xr:uid="{B8D8D665-EE8F-485A-BE3C-3A20CC8D4FF3}"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BH10:BI1316" firstHeaderRow="1" firstDataRow="1" firstDataCol="1" rowPageCount="1" colPageCount="1"/>
  <pivotFields count="28">
    <pivotField axis="axisPage" multipleItemSelectionAllowed="1" showAll="0">
      <items count="5">
        <item h="1" x="0"/>
        <item h="1" x="1"/>
        <item x="2"/>
        <item h="1" x="3"/>
        <item t="default"/>
      </items>
    </pivotField>
    <pivotField axis="axisRow" showAll="0">
      <items count="13">
        <item x="1"/>
        <item x="2"/>
        <item x="3"/>
        <item x="4"/>
        <item x="5"/>
        <item x="6"/>
        <item x="7"/>
        <item x="8"/>
        <item x="9"/>
        <item x="0"/>
        <item x="10"/>
        <item x="11"/>
        <item t="default"/>
      </items>
    </pivotField>
    <pivotField showAll="0"/>
    <pivotField axis="axisRow" showAll="0">
      <items count="258">
        <item x="178"/>
        <item x="206"/>
        <item x="156"/>
        <item x="95"/>
        <item x="47"/>
        <item x="234"/>
        <item x="94"/>
        <item x="59"/>
        <item x="186"/>
        <item x="225"/>
        <item x="247"/>
        <item x="35"/>
        <item x="0"/>
        <item x="31"/>
        <item x="57"/>
        <item x="237"/>
        <item x="33"/>
        <item x="68"/>
        <item x="170"/>
        <item x="236"/>
        <item x="24"/>
        <item x="194"/>
        <item x="148"/>
        <item x="20"/>
        <item x="112"/>
        <item x="173"/>
        <item x="10"/>
        <item x="168"/>
        <item x="12"/>
        <item x="185"/>
        <item x="13"/>
        <item x="191"/>
        <item x="48"/>
        <item x="180"/>
        <item x="240"/>
        <item x="74"/>
        <item x="117"/>
        <item x="123"/>
        <item x="14"/>
        <item x="7"/>
        <item x="78"/>
        <item x="15"/>
        <item x="174"/>
        <item x="220"/>
        <item x="212"/>
        <item x="61"/>
        <item x="58"/>
        <item x="4"/>
        <item x="118"/>
        <item x="39"/>
        <item x="187"/>
        <item x="119"/>
        <item x="26"/>
        <item x="149"/>
        <item x="71"/>
        <item x="105"/>
        <item x="110"/>
        <item x="41"/>
        <item x="6"/>
        <item x="96"/>
        <item x="86"/>
        <item x="82"/>
        <item x="79"/>
        <item x="219"/>
        <item x="152"/>
        <item x="1"/>
        <item x="103"/>
        <item x="249"/>
        <item x="55"/>
        <item x="150"/>
        <item x="193"/>
        <item x="81"/>
        <item x="231"/>
        <item x="136"/>
        <item x="60"/>
        <item x="169"/>
        <item x="44"/>
        <item x="199"/>
        <item x="83"/>
        <item x="66"/>
        <item x="56"/>
        <item x="22"/>
        <item x="217"/>
        <item x="163"/>
        <item x="70"/>
        <item x="184"/>
        <item x="76"/>
        <item x="89"/>
        <item x="52"/>
        <item x="51"/>
        <item x="69"/>
        <item x="192"/>
        <item x="25"/>
        <item x="46"/>
        <item x="214"/>
        <item x="38"/>
        <item x="88"/>
        <item x="91"/>
        <item x="245"/>
        <item x="205"/>
        <item x="72"/>
        <item x="100"/>
        <item x="29"/>
        <item x="126"/>
        <item x="104"/>
        <item x="54"/>
        <item x="147"/>
        <item x="97"/>
        <item x="181"/>
        <item x="189"/>
        <item x="5"/>
        <item x="92"/>
        <item x="196"/>
        <item x="202"/>
        <item x="28"/>
        <item x="201"/>
        <item x="101"/>
        <item x="128"/>
        <item x="23"/>
        <item x="93"/>
        <item x="3"/>
        <item x="144"/>
        <item x="145"/>
        <item x="243"/>
        <item x="213"/>
        <item x="114"/>
        <item x="179"/>
        <item x="124"/>
        <item x="208"/>
        <item x="102"/>
        <item x="111"/>
        <item x="125"/>
        <item x="171"/>
        <item x="8"/>
        <item x="27"/>
        <item x="63"/>
        <item x="115"/>
        <item x="84"/>
        <item x="53"/>
        <item x="203"/>
        <item x="37"/>
        <item x="241"/>
        <item x="172"/>
        <item x="108"/>
        <item x="98"/>
        <item x="235"/>
        <item x="21"/>
        <item x="204"/>
        <item x="113"/>
        <item x="19"/>
        <item x="190"/>
        <item x="73"/>
        <item x="49"/>
        <item x="209"/>
        <item x="109"/>
        <item x="164"/>
        <item x="45"/>
        <item x="17"/>
        <item x="137"/>
        <item x="9"/>
        <item x="11"/>
        <item x="134"/>
        <item x="42"/>
        <item x="43"/>
        <item x="85"/>
        <item x="121"/>
        <item x="195"/>
        <item x="200"/>
        <item x="131"/>
        <item x="129"/>
        <item x="50"/>
        <item x="122"/>
        <item x="90"/>
        <item x="130"/>
        <item x="175"/>
        <item x="228"/>
        <item x="182"/>
        <item x="87"/>
        <item x="34"/>
        <item x="132"/>
        <item x="80"/>
        <item x="36"/>
        <item x="133"/>
        <item x="18"/>
        <item x="30"/>
        <item x="177"/>
        <item x="198"/>
        <item x="62"/>
        <item x="139"/>
        <item x="77"/>
        <item x="64"/>
        <item x="244"/>
        <item x="106"/>
        <item x="218"/>
        <item x="2"/>
        <item x="16"/>
        <item x="120"/>
        <item x="142"/>
        <item x="40"/>
        <item x="107"/>
        <item x="65"/>
        <item x="99"/>
        <item x="188"/>
        <item x="75"/>
        <item x="165"/>
        <item x="127"/>
        <item x="250"/>
        <item x="155"/>
        <item x="207"/>
        <item x="238"/>
        <item x="210"/>
        <item x="67"/>
        <item x="138"/>
        <item x="232"/>
        <item x="153"/>
        <item x="233"/>
        <item x="157"/>
        <item x="248"/>
        <item x="183"/>
        <item x="143"/>
        <item x="140"/>
        <item x="146"/>
        <item x="215"/>
        <item x="154"/>
        <item x="167"/>
        <item x="151"/>
        <item x="211"/>
        <item x="229"/>
        <item x="166"/>
        <item x="230"/>
        <item x="116"/>
        <item x="141"/>
        <item x="221"/>
        <item x="226"/>
        <item x="239"/>
        <item x="160"/>
        <item x="216"/>
        <item x="223"/>
        <item x="32"/>
        <item x="227"/>
        <item x="242"/>
        <item x="222"/>
        <item x="224"/>
        <item x="135"/>
        <item x="158"/>
        <item x="176"/>
        <item x="197"/>
        <item x="161"/>
        <item x="159"/>
        <item x="246"/>
        <item x="162"/>
        <item x="251"/>
        <item x="252"/>
        <item x="253"/>
        <item x="254"/>
        <item x="255"/>
        <item x="25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Fields count="2">
    <field x="1"/>
    <field x="3"/>
  </rowFields>
  <rowItems count="1306">
    <i>
      <x/>
    </i>
    <i r="1">
      <x v="3"/>
    </i>
    <i r="1">
      <x v="4"/>
    </i>
    <i r="1">
      <x v="6"/>
    </i>
    <i r="1">
      <x v="11"/>
    </i>
    <i r="1">
      <x v="12"/>
    </i>
    <i r="1">
      <x v="13"/>
    </i>
    <i r="1">
      <x v="14"/>
    </i>
    <i r="1">
      <x v="16"/>
    </i>
    <i r="1">
      <x v="17"/>
    </i>
    <i r="1">
      <x v="20"/>
    </i>
    <i r="1">
      <x v="23"/>
    </i>
    <i r="1">
      <x v="24"/>
    </i>
    <i r="1">
      <x v="25"/>
    </i>
    <i r="1">
      <x v="28"/>
    </i>
    <i r="1">
      <x v="30"/>
    </i>
    <i r="1">
      <x v="35"/>
    </i>
    <i r="1">
      <x v="36"/>
    </i>
    <i r="1">
      <x v="37"/>
    </i>
    <i r="1">
      <x v="38"/>
    </i>
    <i r="1">
      <x v="40"/>
    </i>
    <i r="1">
      <x v="41"/>
    </i>
    <i r="1">
      <x v="42"/>
    </i>
    <i r="1">
      <x v="45"/>
    </i>
    <i r="1">
      <x v="46"/>
    </i>
    <i r="1">
      <x v="47"/>
    </i>
    <i r="1">
      <x v="48"/>
    </i>
    <i r="1">
      <x v="51"/>
    </i>
    <i r="1">
      <x v="52"/>
    </i>
    <i r="1">
      <x v="54"/>
    </i>
    <i r="1">
      <x v="55"/>
    </i>
    <i r="1">
      <x v="57"/>
    </i>
    <i r="1">
      <x v="58"/>
    </i>
    <i r="1">
      <x v="60"/>
    </i>
    <i r="1">
      <x v="62"/>
    </i>
    <i r="1">
      <x v="65"/>
    </i>
    <i r="1">
      <x v="66"/>
    </i>
    <i r="1">
      <x v="68"/>
    </i>
    <i r="1">
      <x v="73"/>
    </i>
    <i r="1">
      <x v="74"/>
    </i>
    <i r="1">
      <x v="76"/>
    </i>
    <i r="1">
      <x v="78"/>
    </i>
    <i r="1">
      <x v="81"/>
    </i>
    <i r="1">
      <x v="86"/>
    </i>
    <i r="1">
      <x v="88"/>
    </i>
    <i r="1">
      <x v="90"/>
    </i>
    <i r="1">
      <x v="92"/>
    </i>
    <i r="1">
      <x v="95"/>
    </i>
    <i r="1">
      <x v="97"/>
    </i>
    <i r="1">
      <x v="102"/>
    </i>
    <i r="1">
      <x v="103"/>
    </i>
    <i r="1">
      <x v="104"/>
    </i>
    <i r="1">
      <x v="105"/>
    </i>
    <i r="1">
      <x v="106"/>
    </i>
    <i r="1">
      <x v="107"/>
    </i>
    <i r="1">
      <x v="110"/>
    </i>
    <i r="1">
      <x v="114"/>
    </i>
    <i r="1">
      <x v="116"/>
    </i>
    <i r="1">
      <x v="117"/>
    </i>
    <i r="1">
      <x v="118"/>
    </i>
    <i r="1">
      <x v="120"/>
    </i>
    <i r="1">
      <x v="125"/>
    </i>
    <i r="1">
      <x v="127"/>
    </i>
    <i r="1">
      <x v="130"/>
    </i>
    <i r="1">
      <x v="131"/>
    </i>
    <i r="1">
      <x v="134"/>
    </i>
    <i r="1">
      <x v="135"/>
    </i>
    <i r="1">
      <x v="136"/>
    </i>
    <i r="1">
      <x v="137"/>
    </i>
    <i r="1">
      <x v="138"/>
    </i>
    <i r="1">
      <x v="144"/>
    </i>
    <i r="1">
      <x v="148"/>
    </i>
    <i r="1">
      <x v="149"/>
    </i>
    <i r="1">
      <x v="152"/>
    </i>
    <i r="1">
      <x v="156"/>
    </i>
    <i r="1">
      <x v="158"/>
    </i>
    <i r="1">
      <x v="159"/>
    </i>
    <i r="1">
      <x v="161"/>
    </i>
    <i r="1">
      <x v="162"/>
    </i>
    <i r="1">
      <x v="163"/>
    </i>
    <i r="1">
      <x v="164"/>
    </i>
    <i r="1">
      <x v="165"/>
    </i>
    <i r="1">
      <x v="168"/>
    </i>
    <i r="1">
      <x v="169"/>
    </i>
    <i r="1">
      <x v="171"/>
    </i>
    <i r="1">
      <x v="172"/>
    </i>
    <i r="1">
      <x v="173"/>
    </i>
    <i r="1">
      <x v="177"/>
    </i>
    <i r="1">
      <x v="178"/>
    </i>
    <i r="1">
      <x v="179"/>
    </i>
    <i r="1">
      <x v="180"/>
    </i>
    <i r="1">
      <x v="181"/>
    </i>
    <i r="1">
      <x v="182"/>
    </i>
    <i r="1">
      <x v="187"/>
    </i>
    <i r="1">
      <x v="189"/>
    </i>
    <i r="1">
      <x v="190"/>
    </i>
    <i r="1">
      <x v="192"/>
    </i>
    <i r="1">
      <x v="195"/>
    </i>
    <i r="1">
      <x v="196"/>
    </i>
    <i r="1">
      <x v="200"/>
    </i>
    <i r="1">
      <x v="203"/>
    </i>
    <i r="1">
      <x v="205"/>
    </i>
    <i r="1">
      <x v="207"/>
    </i>
    <i r="1">
      <x v="211"/>
    </i>
    <i r="1">
      <x v="212"/>
    </i>
    <i r="1">
      <x v="238"/>
    </i>
    <i r="1">
      <x v="243"/>
    </i>
    <i>
      <x v="1"/>
    </i>
    <i r="1">
      <x v="3"/>
    </i>
    <i r="1">
      <x v="4"/>
    </i>
    <i r="1">
      <x v="6"/>
    </i>
    <i r="1">
      <x v="11"/>
    </i>
    <i r="1">
      <x v="12"/>
    </i>
    <i r="1">
      <x v="13"/>
    </i>
    <i r="1">
      <x v="14"/>
    </i>
    <i r="1">
      <x v="16"/>
    </i>
    <i r="1">
      <x v="17"/>
    </i>
    <i r="1">
      <x v="20"/>
    </i>
    <i r="1">
      <x v="24"/>
    </i>
    <i r="1">
      <x v="26"/>
    </i>
    <i r="1">
      <x v="28"/>
    </i>
    <i r="1">
      <x v="30"/>
    </i>
    <i r="1">
      <x v="35"/>
    </i>
    <i r="1">
      <x v="36"/>
    </i>
    <i r="1">
      <x v="37"/>
    </i>
    <i r="1">
      <x v="38"/>
    </i>
    <i r="1">
      <x v="40"/>
    </i>
    <i r="1">
      <x v="41"/>
    </i>
    <i r="1">
      <x v="42"/>
    </i>
    <i r="1">
      <x v="45"/>
    </i>
    <i r="1">
      <x v="46"/>
    </i>
    <i r="1">
      <x v="47"/>
    </i>
    <i r="1">
      <x v="48"/>
    </i>
    <i r="1">
      <x v="51"/>
    </i>
    <i r="1">
      <x v="52"/>
    </i>
    <i r="1">
      <x v="54"/>
    </i>
    <i r="1">
      <x v="55"/>
    </i>
    <i r="1">
      <x v="57"/>
    </i>
    <i r="1">
      <x v="58"/>
    </i>
    <i r="1">
      <x v="60"/>
    </i>
    <i r="1">
      <x v="62"/>
    </i>
    <i r="1">
      <x v="65"/>
    </i>
    <i r="1">
      <x v="66"/>
    </i>
    <i r="1">
      <x v="68"/>
    </i>
    <i r="1">
      <x v="74"/>
    </i>
    <i r="1">
      <x v="76"/>
    </i>
    <i r="1">
      <x v="78"/>
    </i>
    <i r="1">
      <x v="81"/>
    </i>
    <i r="1">
      <x v="86"/>
    </i>
    <i r="1">
      <x v="88"/>
    </i>
    <i r="1">
      <x v="90"/>
    </i>
    <i r="1">
      <x v="92"/>
    </i>
    <i r="1">
      <x v="95"/>
    </i>
    <i r="1">
      <x v="97"/>
    </i>
    <i r="1">
      <x v="102"/>
    </i>
    <i r="1">
      <x v="103"/>
    </i>
    <i r="1">
      <x v="104"/>
    </i>
    <i r="1">
      <x v="105"/>
    </i>
    <i r="1">
      <x v="106"/>
    </i>
    <i r="1">
      <x v="107"/>
    </i>
    <i r="1">
      <x v="110"/>
    </i>
    <i r="1">
      <x v="114"/>
    </i>
    <i r="1">
      <x v="116"/>
    </i>
    <i r="1">
      <x v="117"/>
    </i>
    <i r="1">
      <x v="118"/>
    </i>
    <i r="1">
      <x v="120"/>
    </i>
    <i r="1">
      <x v="125"/>
    </i>
    <i r="1">
      <x v="127"/>
    </i>
    <i r="1">
      <x v="130"/>
    </i>
    <i r="1">
      <x v="131"/>
    </i>
    <i r="1">
      <x v="133"/>
    </i>
    <i r="1">
      <x v="134"/>
    </i>
    <i r="1">
      <x v="135"/>
    </i>
    <i r="1">
      <x v="136"/>
    </i>
    <i r="1">
      <x v="137"/>
    </i>
    <i r="1">
      <x v="138"/>
    </i>
    <i r="1">
      <x v="144"/>
    </i>
    <i r="1">
      <x v="148"/>
    </i>
    <i r="1">
      <x v="149"/>
    </i>
    <i r="1">
      <x v="151"/>
    </i>
    <i r="1">
      <x v="152"/>
    </i>
    <i r="1">
      <x v="156"/>
    </i>
    <i r="1">
      <x v="158"/>
    </i>
    <i r="1">
      <x v="159"/>
    </i>
    <i r="1">
      <x v="161"/>
    </i>
    <i r="1">
      <x v="162"/>
    </i>
    <i r="1">
      <x v="163"/>
    </i>
    <i r="1">
      <x v="164"/>
    </i>
    <i r="1">
      <x v="165"/>
    </i>
    <i r="1">
      <x v="168"/>
    </i>
    <i r="1">
      <x v="169"/>
    </i>
    <i r="1">
      <x v="171"/>
    </i>
    <i r="1">
      <x v="172"/>
    </i>
    <i r="1">
      <x v="173"/>
    </i>
    <i r="1">
      <x v="177"/>
    </i>
    <i r="1">
      <x v="178"/>
    </i>
    <i r="1">
      <x v="179"/>
    </i>
    <i r="1">
      <x v="180"/>
    </i>
    <i r="1">
      <x v="181"/>
    </i>
    <i r="1">
      <x v="182"/>
    </i>
    <i r="1">
      <x v="187"/>
    </i>
    <i r="1">
      <x v="189"/>
    </i>
    <i r="1">
      <x v="190"/>
    </i>
    <i r="1">
      <x v="192"/>
    </i>
    <i r="1">
      <x v="195"/>
    </i>
    <i r="1">
      <x v="196"/>
    </i>
    <i r="1">
      <x v="200"/>
    </i>
    <i r="1">
      <x v="203"/>
    </i>
    <i r="1">
      <x v="205"/>
    </i>
    <i r="1">
      <x v="207"/>
    </i>
    <i r="1">
      <x v="211"/>
    </i>
    <i r="1">
      <x v="212"/>
    </i>
    <i r="1">
      <x v="218"/>
    </i>
    <i r="1">
      <x v="230"/>
    </i>
    <i r="1">
      <x v="238"/>
    </i>
    <i r="1">
      <x v="243"/>
    </i>
    <i>
      <x v="2"/>
    </i>
    <i r="1">
      <x v="3"/>
    </i>
    <i r="1">
      <x v="4"/>
    </i>
    <i r="1">
      <x v="6"/>
    </i>
    <i r="1">
      <x v="11"/>
    </i>
    <i r="1">
      <x v="12"/>
    </i>
    <i r="1">
      <x v="13"/>
    </i>
    <i r="1">
      <x v="14"/>
    </i>
    <i r="1">
      <x v="16"/>
    </i>
    <i r="1">
      <x v="17"/>
    </i>
    <i r="1">
      <x v="20"/>
    </i>
    <i r="1">
      <x v="23"/>
    </i>
    <i r="1">
      <x v="24"/>
    </i>
    <i r="1">
      <x v="25"/>
    </i>
    <i r="1">
      <x v="28"/>
    </i>
    <i r="1">
      <x v="30"/>
    </i>
    <i r="1">
      <x v="35"/>
    </i>
    <i r="1">
      <x v="36"/>
    </i>
    <i r="1">
      <x v="37"/>
    </i>
    <i r="1">
      <x v="38"/>
    </i>
    <i r="1">
      <x v="40"/>
    </i>
    <i r="1">
      <x v="41"/>
    </i>
    <i r="1">
      <x v="42"/>
    </i>
    <i r="1">
      <x v="45"/>
    </i>
    <i r="1">
      <x v="46"/>
    </i>
    <i r="1">
      <x v="47"/>
    </i>
    <i r="1">
      <x v="48"/>
    </i>
    <i r="1">
      <x v="51"/>
    </i>
    <i r="1">
      <x v="52"/>
    </i>
    <i r="1">
      <x v="54"/>
    </i>
    <i r="1">
      <x v="55"/>
    </i>
    <i r="1">
      <x v="57"/>
    </i>
    <i r="1">
      <x v="58"/>
    </i>
    <i r="1">
      <x v="60"/>
    </i>
    <i r="1">
      <x v="62"/>
    </i>
    <i r="1">
      <x v="65"/>
    </i>
    <i r="1">
      <x v="66"/>
    </i>
    <i r="1">
      <x v="68"/>
    </i>
    <i r="1">
      <x v="74"/>
    </i>
    <i r="1">
      <x v="76"/>
    </i>
    <i r="1">
      <x v="78"/>
    </i>
    <i r="1">
      <x v="81"/>
    </i>
    <i r="1">
      <x v="86"/>
    </i>
    <i r="1">
      <x v="88"/>
    </i>
    <i r="1">
      <x v="90"/>
    </i>
    <i r="1">
      <x v="92"/>
    </i>
    <i r="1">
      <x v="95"/>
    </i>
    <i r="1">
      <x v="97"/>
    </i>
    <i r="1">
      <x v="101"/>
    </i>
    <i r="1">
      <x v="102"/>
    </i>
    <i r="1">
      <x v="103"/>
    </i>
    <i r="1">
      <x v="104"/>
    </i>
    <i r="1">
      <x v="105"/>
    </i>
    <i r="1">
      <x v="106"/>
    </i>
    <i r="1">
      <x v="107"/>
    </i>
    <i r="1">
      <x v="109"/>
    </i>
    <i r="1">
      <x v="110"/>
    </i>
    <i r="1">
      <x v="114"/>
    </i>
    <i r="1">
      <x v="116"/>
    </i>
    <i r="1">
      <x v="117"/>
    </i>
    <i r="1">
      <x v="118"/>
    </i>
    <i r="1">
      <x v="120"/>
    </i>
    <i r="1">
      <x v="125"/>
    </i>
    <i r="1">
      <x v="127"/>
    </i>
    <i r="1">
      <x v="130"/>
    </i>
    <i r="1">
      <x v="131"/>
    </i>
    <i r="1">
      <x v="133"/>
    </i>
    <i r="1">
      <x v="134"/>
    </i>
    <i r="1">
      <x v="135"/>
    </i>
    <i r="1">
      <x v="136"/>
    </i>
    <i r="1">
      <x v="137"/>
    </i>
    <i r="1">
      <x v="138"/>
    </i>
    <i r="1">
      <x v="144"/>
    </i>
    <i r="1">
      <x v="148"/>
    </i>
    <i r="1">
      <x v="149"/>
    </i>
    <i r="1">
      <x v="152"/>
    </i>
    <i r="1">
      <x v="156"/>
    </i>
    <i r="1">
      <x v="158"/>
    </i>
    <i r="1">
      <x v="159"/>
    </i>
    <i r="1">
      <x v="161"/>
    </i>
    <i r="1">
      <x v="162"/>
    </i>
    <i r="1">
      <x v="163"/>
    </i>
    <i r="1">
      <x v="164"/>
    </i>
    <i r="1">
      <x v="165"/>
    </i>
    <i r="1">
      <x v="168"/>
    </i>
    <i r="1">
      <x v="169"/>
    </i>
    <i r="1">
      <x v="171"/>
    </i>
    <i r="1">
      <x v="172"/>
    </i>
    <i r="1">
      <x v="173"/>
    </i>
    <i r="1">
      <x v="177"/>
    </i>
    <i r="1">
      <x v="178"/>
    </i>
    <i r="1">
      <x v="179"/>
    </i>
    <i r="1">
      <x v="180"/>
    </i>
    <i r="1">
      <x v="181"/>
    </i>
    <i r="1">
      <x v="182"/>
    </i>
    <i r="1">
      <x v="187"/>
    </i>
    <i r="1">
      <x v="188"/>
    </i>
    <i r="1">
      <x v="189"/>
    </i>
    <i r="1">
      <x v="190"/>
    </i>
    <i r="1">
      <x v="192"/>
    </i>
    <i r="1">
      <x v="195"/>
    </i>
    <i r="1">
      <x v="196"/>
    </i>
    <i r="1">
      <x v="200"/>
    </i>
    <i r="1">
      <x v="203"/>
    </i>
    <i r="1">
      <x v="205"/>
    </i>
    <i r="1">
      <x v="207"/>
    </i>
    <i r="1">
      <x v="211"/>
    </i>
    <i r="1">
      <x v="230"/>
    </i>
    <i r="1">
      <x v="238"/>
    </i>
    <i r="1">
      <x v="243"/>
    </i>
    <i>
      <x v="3"/>
    </i>
    <i r="1">
      <x v="3"/>
    </i>
    <i r="1">
      <x v="4"/>
    </i>
    <i r="1">
      <x v="6"/>
    </i>
    <i r="1">
      <x v="11"/>
    </i>
    <i r="1">
      <x v="12"/>
    </i>
    <i r="1">
      <x v="13"/>
    </i>
    <i r="1">
      <x v="14"/>
    </i>
    <i r="1">
      <x v="16"/>
    </i>
    <i r="1">
      <x v="17"/>
    </i>
    <i r="1">
      <x v="20"/>
    </i>
    <i r="1">
      <x v="23"/>
    </i>
    <i r="1">
      <x v="24"/>
    </i>
    <i r="1">
      <x v="25"/>
    </i>
    <i r="1">
      <x v="26"/>
    </i>
    <i r="1">
      <x v="28"/>
    </i>
    <i r="1">
      <x v="30"/>
    </i>
    <i r="1">
      <x v="35"/>
    </i>
    <i r="1">
      <x v="36"/>
    </i>
    <i r="1">
      <x v="37"/>
    </i>
    <i r="1">
      <x v="38"/>
    </i>
    <i r="1">
      <x v="40"/>
    </i>
    <i r="1">
      <x v="41"/>
    </i>
    <i r="1">
      <x v="42"/>
    </i>
    <i r="1">
      <x v="45"/>
    </i>
    <i r="1">
      <x v="46"/>
    </i>
    <i r="1">
      <x v="47"/>
    </i>
    <i r="1">
      <x v="48"/>
    </i>
    <i r="1">
      <x v="51"/>
    </i>
    <i r="1">
      <x v="52"/>
    </i>
    <i r="1">
      <x v="54"/>
    </i>
    <i r="1">
      <x v="55"/>
    </i>
    <i r="1">
      <x v="57"/>
    </i>
    <i r="1">
      <x v="58"/>
    </i>
    <i r="1">
      <x v="60"/>
    </i>
    <i r="1">
      <x v="62"/>
    </i>
    <i r="1">
      <x v="65"/>
    </i>
    <i r="1">
      <x v="66"/>
    </i>
    <i r="1">
      <x v="68"/>
    </i>
    <i r="1">
      <x v="73"/>
    </i>
    <i r="1">
      <x v="74"/>
    </i>
    <i r="1">
      <x v="76"/>
    </i>
    <i r="1">
      <x v="78"/>
    </i>
    <i r="1">
      <x v="81"/>
    </i>
    <i r="1">
      <x v="86"/>
    </i>
    <i r="1">
      <x v="88"/>
    </i>
    <i r="1">
      <x v="90"/>
    </i>
    <i r="1">
      <x v="92"/>
    </i>
    <i r="1">
      <x v="95"/>
    </i>
    <i r="1">
      <x v="97"/>
    </i>
    <i r="1">
      <x v="102"/>
    </i>
    <i r="1">
      <x v="103"/>
    </i>
    <i r="1">
      <x v="104"/>
    </i>
    <i r="1">
      <x v="105"/>
    </i>
    <i r="1">
      <x v="106"/>
    </i>
    <i r="1">
      <x v="107"/>
    </i>
    <i r="1">
      <x v="109"/>
    </i>
    <i r="1">
      <x v="114"/>
    </i>
    <i r="1">
      <x v="116"/>
    </i>
    <i r="1">
      <x v="117"/>
    </i>
    <i r="1">
      <x v="118"/>
    </i>
    <i r="1">
      <x v="120"/>
    </i>
    <i r="1">
      <x v="125"/>
    </i>
    <i r="1">
      <x v="126"/>
    </i>
    <i r="1">
      <x v="127"/>
    </i>
    <i r="1">
      <x v="130"/>
    </i>
    <i r="1">
      <x v="131"/>
    </i>
    <i r="1">
      <x v="133"/>
    </i>
    <i r="1">
      <x v="134"/>
    </i>
    <i r="1">
      <x v="135"/>
    </i>
    <i r="1">
      <x v="136"/>
    </i>
    <i r="1">
      <x v="137"/>
    </i>
    <i r="1">
      <x v="138"/>
    </i>
    <i r="1">
      <x v="144"/>
    </i>
    <i r="1">
      <x v="148"/>
    </i>
    <i r="1">
      <x v="152"/>
    </i>
    <i r="1">
      <x v="155"/>
    </i>
    <i r="1">
      <x v="156"/>
    </i>
    <i r="1">
      <x v="158"/>
    </i>
    <i r="1">
      <x v="159"/>
    </i>
    <i r="1">
      <x v="161"/>
    </i>
    <i r="1">
      <x v="162"/>
    </i>
    <i r="1">
      <x v="163"/>
    </i>
    <i r="1">
      <x v="164"/>
    </i>
    <i r="1">
      <x v="165"/>
    </i>
    <i r="1">
      <x v="168"/>
    </i>
    <i r="1">
      <x v="171"/>
    </i>
    <i r="1">
      <x v="172"/>
    </i>
    <i r="1">
      <x v="173"/>
    </i>
    <i r="1">
      <x v="177"/>
    </i>
    <i r="1">
      <x v="178"/>
    </i>
    <i r="1">
      <x v="179"/>
    </i>
    <i r="1">
      <x v="180"/>
    </i>
    <i r="1">
      <x v="181"/>
    </i>
    <i r="1">
      <x v="182"/>
    </i>
    <i r="1">
      <x v="187"/>
    </i>
    <i r="1">
      <x v="188"/>
    </i>
    <i r="1">
      <x v="189"/>
    </i>
    <i r="1">
      <x v="190"/>
    </i>
    <i r="1">
      <x v="192"/>
    </i>
    <i r="1">
      <x v="195"/>
    </i>
    <i r="1">
      <x v="196"/>
    </i>
    <i r="1">
      <x v="200"/>
    </i>
    <i r="1">
      <x v="205"/>
    </i>
    <i r="1">
      <x v="207"/>
    </i>
    <i r="1">
      <x v="230"/>
    </i>
    <i r="1">
      <x v="238"/>
    </i>
    <i r="1">
      <x v="243"/>
    </i>
    <i>
      <x v="4"/>
    </i>
    <i r="1">
      <x v="3"/>
    </i>
    <i r="1">
      <x v="4"/>
    </i>
    <i r="1">
      <x v="6"/>
    </i>
    <i r="1">
      <x v="11"/>
    </i>
    <i r="1">
      <x v="12"/>
    </i>
    <i r="1">
      <x v="13"/>
    </i>
    <i r="1">
      <x v="14"/>
    </i>
    <i r="1">
      <x v="16"/>
    </i>
    <i r="1">
      <x v="17"/>
    </i>
    <i r="1">
      <x v="20"/>
    </i>
    <i r="1">
      <x v="23"/>
    </i>
    <i r="1">
      <x v="24"/>
    </i>
    <i r="1">
      <x v="25"/>
    </i>
    <i r="1">
      <x v="26"/>
    </i>
    <i r="1">
      <x v="28"/>
    </i>
    <i r="1">
      <x v="30"/>
    </i>
    <i r="1">
      <x v="35"/>
    </i>
    <i r="1">
      <x v="36"/>
    </i>
    <i r="1">
      <x v="37"/>
    </i>
    <i r="1">
      <x v="38"/>
    </i>
    <i r="1">
      <x v="40"/>
    </i>
    <i r="1">
      <x v="41"/>
    </i>
    <i r="1">
      <x v="42"/>
    </i>
    <i r="1">
      <x v="45"/>
    </i>
    <i r="1">
      <x v="47"/>
    </i>
    <i r="1">
      <x v="48"/>
    </i>
    <i r="1">
      <x v="51"/>
    </i>
    <i r="1">
      <x v="52"/>
    </i>
    <i r="1">
      <x v="54"/>
    </i>
    <i r="1">
      <x v="55"/>
    </i>
    <i r="1">
      <x v="57"/>
    </i>
    <i r="1">
      <x v="58"/>
    </i>
    <i r="1">
      <x v="60"/>
    </i>
    <i r="1">
      <x v="62"/>
    </i>
    <i r="1">
      <x v="65"/>
    </i>
    <i r="1">
      <x v="66"/>
    </i>
    <i r="1">
      <x v="68"/>
    </i>
    <i r="1">
      <x v="69"/>
    </i>
    <i r="1">
      <x v="73"/>
    </i>
    <i r="1">
      <x v="74"/>
    </i>
    <i r="1">
      <x v="75"/>
    </i>
    <i r="1">
      <x v="76"/>
    </i>
    <i r="1">
      <x v="78"/>
    </i>
    <i r="1">
      <x v="81"/>
    </i>
    <i r="1">
      <x v="86"/>
    </i>
    <i r="1">
      <x v="88"/>
    </i>
    <i r="1">
      <x v="90"/>
    </i>
    <i r="1">
      <x v="92"/>
    </i>
    <i r="1">
      <x v="95"/>
    </i>
    <i r="1">
      <x v="97"/>
    </i>
    <i r="1">
      <x v="102"/>
    </i>
    <i r="1">
      <x v="103"/>
    </i>
    <i r="1">
      <x v="104"/>
    </i>
    <i r="1">
      <x v="105"/>
    </i>
    <i r="1">
      <x v="106"/>
    </i>
    <i r="1">
      <x v="107"/>
    </i>
    <i r="1">
      <x v="109"/>
    </i>
    <i r="1">
      <x v="114"/>
    </i>
    <i r="1">
      <x v="116"/>
    </i>
    <i r="1">
      <x v="117"/>
    </i>
    <i r="1">
      <x v="118"/>
    </i>
    <i r="1">
      <x v="120"/>
    </i>
    <i r="1">
      <x v="125"/>
    </i>
    <i r="1">
      <x v="127"/>
    </i>
    <i r="1">
      <x v="130"/>
    </i>
    <i r="1">
      <x v="131"/>
    </i>
    <i r="1">
      <x v="133"/>
    </i>
    <i r="1">
      <x v="134"/>
    </i>
    <i r="1">
      <x v="135"/>
    </i>
    <i r="1">
      <x v="136"/>
    </i>
    <i r="1">
      <x v="137"/>
    </i>
    <i r="1">
      <x v="138"/>
    </i>
    <i r="1">
      <x v="144"/>
    </i>
    <i r="1">
      <x v="148"/>
    </i>
    <i r="1">
      <x v="152"/>
    </i>
    <i r="1">
      <x v="155"/>
    </i>
    <i r="1">
      <x v="156"/>
    </i>
    <i r="1">
      <x v="158"/>
    </i>
    <i r="1">
      <x v="159"/>
    </i>
    <i r="1">
      <x v="161"/>
    </i>
    <i r="1">
      <x v="162"/>
    </i>
    <i r="1">
      <x v="163"/>
    </i>
    <i r="1">
      <x v="164"/>
    </i>
    <i r="1">
      <x v="165"/>
    </i>
    <i r="1">
      <x v="168"/>
    </i>
    <i r="1">
      <x v="171"/>
    </i>
    <i r="1">
      <x v="172"/>
    </i>
    <i r="1">
      <x v="173"/>
    </i>
    <i r="1">
      <x v="177"/>
    </i>
    <i r="1">
      <x v="178"/>
    </i>
    <i r="1">
      <x v="179"/>
    </i>
    <i r="1">
      <x v="180"/>
    </i>
    <i r="1">
      <x v="181"/>
    </i>
    <i r="1">
      <x v="182"/>
    </i>
    <i r="1">
      <x v="187"/>
    </i>
    <i r="1">
      <x v="188"/>
    </i>
    <i r="1">
      <x v="189"/>
    </i>
    <i r="1">
      <x v="190"/>
    </i>
    <i r="1">
      <x v="192"/>
    </i>
    <i r="1">
      <x v="195"/>
    </i>
    <i r="1">
      <x v="196"/>
    </i>
    <i r="1">
      <x v="200"/>
    </i>
    <i r="1">
      <x v="203"/>
    </i>
    <i r="1">
      <x v="205"/>
    </i>
    <i r="1">
      <x v="207"/>
    </i>
    <i r="1">
      <x v="230"/>
    </i>
    <i r="1">
      <x v="238"/>
    </i>
    <i r="1">
      <x v="243"/>
    </i>
    <i>
      <x v="5"/>
    </i>
    <i r="1">
      <x v="3"/>
    </i>
    <i r="1">
      <x v="4"/>
    </i>
    <i r="1">
      <x v="6"/>
    </i>
    <i r="1">
      <x v="11"/>
    </i>
    <i r="1">
      <x v="12"/>
    </i>
    <i r="1">
      <x v="13"/>
    </i>
    <i r="1">
      <x v="14"/>
    </i>
    <i r="1">
      <x v="16"/>
    </i>
    <i r="1">
      <x v="17"/>
    </i>
    <i r="1">
      <x v="20"/>
    </i>
    <i r="1">
      <x v="23"/>
    </i>
    <i r="1">
      <x v="24"/>
    </i>
    <i r="1">
      <x v="25"/>
    </i>
    <i r="1">
      <x v="26"/>
    </i>
    <i r="1">
      <x v="28"/>
    </i>
    <i r="1">
      <x v="30"/>
    </i>
    <i r="1">
      <x v="35"/>
    </i>
    <i r="1">
      <x v="36"/>
    </i>
    <i r="1">
      <x v="37"/>
    </i>
    <i r="1">
      <x v="38"/>
    </i>
    <i r="1">
      <x v="40"/>
    </i>
    <i r="1">
      <x v="41"/>
    </i>
    <i r="1">
      <x v="44"/>
    </i>
    <i r="1">
      <x v="45"/>
    </i>
    <i r="1">
      <x v="47"/>
    </i>
    <i r="1">
      <x v="48"/>
    </i>
    <i r="1">
      <x v="51"/>
    </i>
    <i r="1">
      <x v="52"/>
    </i>
    <i r="1">
      <x v="54"/>
    </i>
    <i r="1">
      <x v="55"/>
    </i>
    <i r="1">
      <x v="57"/>
    </i>
    <i r="1">
      <x v="58"/>
    </i>
    <i r="1">
      <x v="62"/>
    </i>
    <i r="1">
      <x v="65"/>
    </i>
    <i r="1">
      <x v="68"/>
    </i>
    <i r="1">
      <x v="69"/>
    </i>
    <i r="1">
      <x v="73"/>
    </i>
    <i r="1">
      <x v="75"/>
    </i>
    <i r="1">
      <x v="76"/>
    </i>
    <i r="1">
      <x v="78"/>
    </i>
    <i r="1">
      <x v="81"/>
    </i>
    <i r="1">
      <x v="86"/>
    </i>
    <i r="1">
      <x v="88"/>
    </i>
    <i r="1">
      <x v="90"/>
    </i>
    <i r="1">
      <x v="92"/>
    </i>
    <i r="1">
      <x v="95"/>
    </i>
    <i r="1">
      <x v="97"/>
    </i>
    <i r="1">
      <x v="102"/>
    </i>
    <i r="1">
      <x v="103"/>
    </i>
    <i r="1">
      <x v="104"/>
    </i>
    <i r="1">
      <x v="105"/>
    </i>
    <i r="1">
      <x v="106"/>
    </i>
    <i r="1">
      <x v="107"/>
    </i>
    <i r="1">
      <x v="114"/>
    </i>
    <i r="1">
      <x v="116"/>
    </i>
    <i r="1">
      <x v="117"/>
    </i>
    <i r="1">
      <x v="118"/>
    </i>
    <i r="1">
      <x v="120"/>
    </i>
    <i r="1">
      <x v="125"/>
    </i>
    <i r="1">
      <x v="127"/>
    </i>
    <i r="1">
      <x v="130"/>
    </i>
    <i r="1">
      <x v="131"/>
    </i>
    <i r="1">
      <x v="134"/>
    </i>
    <i r="1">
      <x v="135"/>
    </i>
    <i r="1">
      <x v="136"/>
    </i>
    <i r="1">
      <x v="137"/>
    </i>
    <i r="1">
      <x v="138"/>
    </i>
    <i r="1">
      <x v="144"/>
    </i>
    <i r="1">
      <x v="148"/>
    </i>
    <i r="1">
      <x v="149"/>
    </i>
    <i r="1">
      <x v="152"/>
    </i>
    <i r="1">
      <x v="155"/>
    </i>
    <i r="1">
      <x v="156"/>
    </i>
    <i r="1">
      <x v="158"/>
    </i>
    <i r="1">
      <x v="159"/>
    </i>
    <i r="1">
      <x v="161"/>
    </i>
    <i r="1">
      <x v="162"/>
    </i>
    <i r="1">
      <x v="163"/>
    </i>
    <i r="1">
      <x v="164"/>
    </i>
    <i r="1">
      <x v="165"/>
    </i>
    <i r="1">
      <x v="168"/>
    </i>
    <i r="1">
      <x v="171"/>
    </i>
    <i r="1">
      <x v="172"/>
    </i>
    <i r="1">
      <x v="173"/>
    </i>
    <i r="1">
      <x v="177"/>
    </i>
    <i r="1">
      <x v="178"/>
    </i>
    <i r="1">
      <x v="179"/>
    </i>
    <i r="1">
      <x v="180"/>
    </i>
    <i r="1">
      <x v="181"/>
    </i>
    <i r="1">
      <x v="182"/>
    </i>
    <i r="1">
      <x v="187"/>
    </i>
    <i r="1">
      <x v="188"/>
    </i>
    <i r="1">
      <x v="189"/>
    </i>
    <i r="1">
      <x v="190"/>
    </i>
    <i r="1">
      <x v="192"/>
    </i>
    <i r="1">
      <x v="195"/>
    </i>
    <i r="1">
      <x v="196"/>
    </i>
    <i r="1">
      <x v="200"/>
    </i>
    <i r="1">
      <x v="203"/>
    </i>
    <i r="1">
      <x v="205"/>
    </i>
    <i r="1">
      <x v="207"/>
    </i>
    <i r="1">
      <x v="210"/>
    </i>
    <i r="1">
      <x v="226"/>
    </i>
    <i r="1">
      <x v="230"/>
    </i>
    <i r="1">
      <x v="238"/>
    </i>
    <i r="1">
      <x v="243"/>
    </i>
    <i r="1">
      <x v="244"/>
    </i>
    <i>
      <x v="6"/>
    </i>
    <i r="1">
      <x v="3"/>
    </i>
    <i r="1">
      <x v="4"/>
    </i>
    <i r="1">
      <x v="6"/>
    </i>
    <i r="1">
      <x v="11"/>
    </i>
    <i r="1">
      <x v="12"/>
    </i>
    <i r="1">
      <x v="13"/>
    </i>
    <i r="1">
      <x v="14"/>
    </i>
    <i r="1">
      <x v="16"/>
    </i>
    <i r="1">
      <x v="17"/>
    </i>
    <i r="1">
      <x v="20"/>
    </i>
    <i r="1">
      <x v="24"/>
    </i>
    <i r="1">
      <x v="25"/>
    </i>
    <i r="1">
      <x v="26"/>
    </i>
    <i r="1">
      <x v="28"/>
    </i>
    <i r="1">
      <x v="30"/>
    </i>
    <i r="1">
      <x v="35"/>
    </i>
    <i r="1">
      <x v="36"/>
    </i>
    <i r="1">
      <x v="37"/>
    </i>
    <i r="1">
      <x v="38"/>
    </i>
    <i r="1">
      <x v="40"/>
    </i>
    <i r="1">
      <x v="41"/>
    </i>
    <i r="1">
      <x v="44"/>
    </i>
    <i r="1">
      <x v="45"/>
    </i>
    <i r="1">
      <x v="47"/>
    </i>
    <i r="1">
      <x v="48"/>
    </i>
    <i r="1">
      <x v="51"/>
    </i>
    <i r="1">
      <x v="52"/>
    </i>
    <i r="1">
      <x v="54"/>
    </i>
    <i r="1">
      <x v="55"/>
    </i>
    <i r="1">
      <x v="57"/>
    </i>
    <i r="1">
      <x v="58"/>
    </i>
    <i r="1">
      <x v="62"/>
    </i>
    <i r="1">
      <x v="65"/>
    </i>
    <i r="1">
      <x v="68"/>
    </i>
    <i r="1">
      <x v="69"/>
    </i>
    <i r="1">
      <x v="74"/>
    </i>
    <i r="1">
      <x v="75"/>
    </i>
    <i r="1">
      <x v="76"/>
    </i>
    <i r="1">
      <x v="78"/>
    </i>
    <i r="1">
      <x v="81"/>
    </i>
    <i r="1">
      <x v="86"/>
    </i>
    <i r="1">
      <x v="88"/>
    </i>
    <i r="1">
      <x v="90"/>
    </i>
    <i r="1">
      <x v="92"/>
    </i>
    <i r="1">
      <x v="95"/>
    </i>
    <i r="1">
      <x v="97"/>
    </i>
    <i r="1">
      <x v="102"/>
    </i>
    <i r="1">
      <x v="103"/>
    </i>
    <i r="1">
      <x v="104"/>
    </i>
    <i r="1">
      <x v="105"/>
    </i>
    <i r="1">
      <x v="106"/>
    </i>
    <i r="1">
      <x v="107"/>
    </i>
    <i r="1">
      <x v="114"/>
    </i>
    <i r="1">
      <x v="116"/>
    </i>
    <i r="1">
      <x v="117"/>
    </i>
    <i r="1">
      <x v="118"/>
    </i>
    <i r="1">
      <x v="120"/>
    </i>
    <i r="1">
      <x v="125"/>
    </i>
    <i r="1">
      <x v="127"/>
    </i>
    <i r="1">
      <x v="130"/>
    </i>
    <i r="1">
      <x v="131"/>
    </i>
    <i r="1">
      <x v="134"/>
    </i>
    <i r="1">
      <x v="135"/>
    </i>
    <i r="1">
      <x v="136"/>
    </i>
    <i r="1">
      <x v="137"/>
    </i>
    <i r="1">
      <x v="138"/>
    </i>
    <i r="1">
      <x v="144"/>
    </i>
    <i r="1">
      <x v="148"/>
    </i>
    <i r="1">
      <x v="149"/>
    </i>
    <i r="1">
      <x v="152"/>
    </i>
    <i r="1">
      <x v="155"/>
    </i>
    <i r="1">
      <x v="156"/>
    </i>
    <i r="1">
      <x v="158"/>
    </i>
    <i r="1">
      <x v="159"/>
    </i>
    <i r="1">
      <x v="161"/>
    </i>
    <i r="1">
      <x v="162"/>
    </i>
    <i r="1">
      <x v="163"/>
    </i>
    <i r="1">
      <x v="164"/>
    </i>
    <i r="1">
      <x v="165"/>
    </i>
    <i r="1">
      <x v="168"/>
    </i>
    <i r="1">
      <x v="171"/>
    </i>
    <i r="1">
      <x v="172"/>
    </i>
    <i r="1">
      <x v="173"/>
    </i>
    <i r="1">
      <x v="177"/>
    </i>
    <i r="1">
      <x v="179"/>
    </i>
    <i r="1">
      <x v="180"/>
    </i>
    <i r="1">
      <x v="181"/>
    </i>
    <i r="1">
      <x v="187"/>
    </i>
    <i r="1">
      <x v="188"/>
    </i>
    <i r="1">
      <x v="189"/>
    </i>
    <i r="1">
      <x v="190"/>
    </i>
    <i r="1">
      <x v="192"/>
    </i>
    <i r="1">
      <x v="195"/>
    </i>
    <i r="1">
      <x v="196"/>
    </i>
    <i r="1">
      <x v="200"/>
    </i>
    <i r="1">
      <x v="203"/>
    </i>
    <i r="1">
      <x v="205"/>
    </i>
    <i r="1">
      <x v="207"/>
    </i>
    <i r="1">
      <x v="210"/>
    </i>
    <i r="1">
      <x v="221"/>
    </i>
    <i r="1">
      <x v="226"/>
    </i>
    <i r="1">
      <x v="230"/>
    </i>
    <i r="1">
      <x v="238"/>
    </i>
    <i r="1">
      <x v="243"/>
    </i>
    <i r="1">
      <x v="244"/>
    </i>
    <i>
      <x v="7"/>
    </i>
    <i r="1">
      <x v="3"/>
    </i>
    <i r="1">
      <x v="4"/>
    </i>
    <i r="1">
      <x v="6"/>
    </i>
    <i r="1">
      <x v="11"/>
    </i>
    <i r="1">
      <x v="12"/>
    </i>
    <i r="1">
      <x v="13"/>
    </i>
    <i r="1">
      <x v="14"/>
    </i>
    <i r="1">
      <x v="16"/>
    </i>
    <i r="1">
      <x v="17"/>
    </i>
    <i r="1">
      <x v="19"/>
    </i>
    <i r="1">
      <x v="20"/>
    </i>
    <i r="1">
      <x v="22"/>
    </i>
    <i r="1">
      <x v="23"/>
    </i>
    <i r="1">
      <x v="24"/>
    </i>
    <i r="1">
      <x v="25"/>
    </i>
    <i r="1">
      <x v="26"/>
    </i>
    <i r="1">
      <x v="28"/>
    </i>
    <i r="1">
      <x v="30"/>
    </i>
    <i r="1">
      <x v="35"/>
    </i>
    <i r="1">
      <x v="36"/>
    </i>
    <i r="1">
      <x v="37"/>
    </i>
    <i r="1">
      <x v="38"/>
    </i>
    <i r="1">
      <x v="40"/>
    </i>
    <i r="1">
      <x v="41"/>
    </i>
    <i r="1">
      <x v="44"/>
    </i>
    <i r="1">
      <x v="45"/>
    </i>
    <i r="1">
      <x v="47"/>
    </i>
    <i r="1">
      <x v="48"/>
    </i>
    <i r="1">
      <x v="51"/>
    </i>
    <i r="1">
      <x v="52"/>
    </i>
    <i r="1">
      <x v="54"/>
    </i>
    <i r="1">
      <x v="55"/>
    </i>
    <i r="1">
      <x v="57"/>
    </i>
    <i r="1">
      <x v="58"/>
    </i>
    <i r="1">
      <x v="62"/>
    </i>
    <i r="1">
      <x v="65"/>
    </i>
    <i r="1">
      <x v="68"/>
    </i>
    <i r="1">
      <x v="69"/>
    </i>
    <i r="1">
      <x v="74"/>
    </i>
    <i r="1">
      <x v="75"/>
    </i>
    <i r="1">
      <x v="76"/>
    </i>
    <i r="1">
      <x v="78"/>
    </i>
    <i r="1">
      <x v="81"/>
    </i>
    <i r="1">
      <x v="86"/>
    </i>
    <i r="1">
      <x v="88"/>
    </i>
    <i r="1">
      <x v="90"/>
    </i>
    <i r="1">
      <x v="92"/>
    </i>
    <i r="1">
      <x v="95"/>
    </i>
    <i r="1">
      <x v="97"/>
    </i>
    <i r="1">
      <x v="102"/>
    </i>
    <i r="1">
      <x v="103"/>
    </i>
    <i r="1">
      <x v="104"/>
    </i>
    <i r="1">
      <x v="105"/>
    </i>
    <i r="1">
      <x v="106"/>
    </i>
    <i r="1">
      <x v="107"/>
    </i>
    <i r="1">
      <x v="114"/>
    </i>
    <i r="1">
      <x v="116"/>
    </i>
    <i r="1">
      <x v="117"/>
    </i>
    <i r="1">
      <x v="118"/>
    </i>
    <i r="1">
      <x v="120"/>
    </i>
    <i r="1">
      <x v="125"/>
    </i>
    <i r="1">
      <x v="127"/>
    </i>
    <i r="1">
      <x v="130"/>
    </i>
    <i r="1">
      <x v="131"/>
    </i>
    <i r="1">
      <x v="134"/>
    </i>
    <i r="1">
      <x v="135"/>
    </i>
    <i r="1">
      <x v="136"/>
    </i>
    <i r="1">
      <x v="137"/>
    </i>
    <i r="1">
      <x v="138"/>
    </i>
    <i r="1">
      <x v="144"/>
    </i>
    <i r="1">
      <x v="148"/>
    </i>
    <i r="1">
      <x v="149"/>
    </i>
    <i r="1">
      <x v="152"/>
    </i>
    <i r="1">
      <x v="155"/>
    </i>
    <i r="1">
      <x v="156"/>
    </i>
    <i r="1">
      <x v="158"/>
    </i>
    <i r="1">
      <x v="161"/>
    </i>
    <i r="1">
      <x v="162"/>
    </i>
    <i r="1">
      <x v="163"/>
    </i>
    <i r="1">
      <x v="164"/>
    </i>
    <i r="1">
      <x v="165"/>
    </i>
    <i r="1">
      <x v="168"/>
    </i>
    <i r="1">
      <x v="171"/>
    </i>
    <i r="1">
      <x v="172"/>
    </i>
    <i r="1">
      <x v="173"/>
    </i>
    <i r="1">
      <x v="177"/>
    </i>
    <i r="1">
      <x v="179"/>
    </i>
    <i r="1">
      <x v="180"/>
    </i>
    <i r="1">
      <x v="181"/>
    </i>
    <i r="1">
      <x v="187"/>
    </i>
    <i r="1">
      <x v="188"/>
    </i>
    <i r="1">
      <x v="189"/>
    </i>
    <i r="1">
      <x v="190"/>
    </i>
    <i r="1">
      <x v="192"/>
    </i>
    <i r="1">
      <x v="194"/>
    </i>
    <i r="1">
      <x v="196"/>
    </i>
    <i r="1">
      <x v="200"/>
    </i>
    <i r="1">
      <x v="203"/>
    </i>
    <i r="1">
      <x v="204"/>
    </i>
    <i r="1">
      <x v="205"/>
    </i>
    <i r="1">
      <x v="207"/>
    </i>
    <i r="1">
      <x v="210"/>
    </i>
    <i r="1">
      <x v="220"/>
    </i>
    <i r="1">
      <x v="221"/>
    </i>
    <i r="1">
      <x v="226"/>
    </i>
    <i r="1">
      <x v="230"/>
    </i>
    <i r="1">
      <x v="238"/>
    </i>
    <i r="1">
      <x v="243"/>
    </i>
    <i r="1">
      <x v="244"/>
    </i>
    <i>
      <x v="8"/>
    </i>
    <i r="1">
      <x v="3"/>
    </i>
    <i r="1">
      <x v="4"/>
    </i>
    <i r="1">
      <x v="6"/>
    </i>
    <i r="1">
      <x v="11"/>
    </i>
    <i r="1">
      <x v="12"/>
    </i>
    <i r="1">
      <x v="13"/>
    </i>
    <i r="1">
      <x v="14"/>
    </i>
    <i r="1">
      <x v="16"/>
    </i>
    <i r="1">
      <x v="17"/>
    </i>
    <i r="1">
      <x v="19"/>
    </i>
    <i r="1">
      <x v="20"/>
    </i>
    <i r="1">
      <x v="22"/>
    </i>
    <i r="1">
      <x v="24"/>
    </i>
    <i r="1">
      <x v="26"/>
    </i>
    <i r="1">
      <x v="28"/>
    </i>
    <i r="1">
      <x v="30"/>
    </i>
    <i r="1">
      <x v="35"/>
    </i>
    <i r="1">
      <x v="36"/>
    </i>
    <i r="1">
      <x v="37"/>
    </i>
    <i r="1">
      <x v="38"/>
    </i>
    <i r="1">
      <x v="40"/>
    </i>
    <i r="1">
      <x v="41"/>
    </i>
    <i r="1">
      <x v="45"/>
    </i>
    <i r="1">
      <x v="47"/>
    </i>
    <i r="1">
      <x v="48"/>
    </i>
    <i r="1">
      <x v="51"/>
    </i>
    <i r="1">
      <x v="52"/>
    </i>
    <i r="1">
      <x v="54"/>
    </i>
    <i r="1">
      <x v="55"/>
    </i>
    <i r="1">
      <x v="57"/>
    </i>
    <i r="1">
      <x v="58"/>
    </i>
    <i r="1">
      <x v="62"/>
    </i>
    <i r="1">
      <x v="65"/>
    </i>
    <i r="1">
      <x v="68"/>
    </i>
    <i r="1">
      <x v="69"/>
    </i>
    <i r="1">
      <x v="74"/>
    </i>
    <i r="1">
      <x v="75"/>
    </i>
    <i r="1">
      <x v="76"/>
    </i>
    <i r="1">
      <x v="78"/>
    </i>
    <i r="1">
      <x v="81"/>
    </i>
    <i r="1">
      <x v="86"/>
    </i>
    <i r="1">
      <x v="88"/>
    </i>
    <i r="1">
      <x v="90"/>
    </i>
    <i r="1">
      <x v="92"/>
    </i>
    <i r="1">
      <x v="95"/>
    </i>
    <i r="1">
      <x v="97"/>
    </i>
    <i r="1">
      <x v="102"/>
    </i>
    <i r="1">
      <x v="103"/>
    </i>
    <i r="1">
      <x v="104"/>
    </i>
    <i r="1">
      <x v="105"/>
    </i>
    <i r="1">
      <x v="106"/>
    </i>
    <i r="1">
      <x v="107"/>
    </i>
    <i r="1">
      <x v="114"/>
    </i>
    <i r="1">
      <x v="116"/>
    </i>
    <i r="1">
      <x v="117"/>
    </i>
    <i r="1">
      <x v="118"/>
    </i>
    <i r="1">
      <x v="120"/>
    </i>
    <i r="1">
      <x v="125"/>
    </i>
    <i r="1">
      <x v="130"/>
    </i>
    <i r="1">
      <x v="131"/>
    </i>
    <i r="1">
      <x v="134"/>
    </i>
    <i r="1">
      <x v="135"/>
    </i>
    <i r="1">
      <x v="136"/>
    </i>
    <i r="1">
      <x v="137"/>
    </i>
    <i r="1">
      <x v="138"/>
    </i>
    <i r="1">
      <x v="144"/>
    </i>
    <i r="1">
      <x v="148"/>
    </i>
    <i r="1">
      <x v="152"/>
    </i>
    <i r="1">
      <x v="155"/>
    </i>
    <i r="1">
      <x v="156"/>
    </i>
    <i r="1">
      <x v="158"/>
    </i>
    <i r="1">
      <x v="159"/>
    </i>
    <i r="1">
      <x v="161"/>
    </i>
    <i r="1">
      <x v="162"/>
    </i>
    <i r="1">
      <x v="163"/>
    </i>
    <i r="1">
      <x v="164"/>
    </i>
    <i r="1">
      <x v="165"/>
    </i>
    <i r="1">
      <x v="168"/>
    </i>
    <i r="1">
      <x v="171"/>
    </i>
    <i r="1">
      <x v="172"/>
    </i>
    <i r="1">
      <x v="177"/>
    </i>
    <i r="1">
      <x v="179"/>
    </i>
    <i r="1">
      <x v="180"/>
    </i>
    <i r="1">
      <x v="181"/>
    </i>
    <i r="1">
      <x v="187"/>
    </i>
    <i r="1">
      <x v="188"/>
    </i>
    <i r="1">
      <x v="189"/>
    </i>
    <i r="1">
      <x v="190"/>
    </i>
    <i r="1">
      <x v="192"/>
    </i>
    <i r="1">
      <x v="196"/>
    </i>
    <i r="1">
      <x v="200"/>
    </i>
    <i r="1">
      <x v="203"/>
    </i>
    <i r="1">
      <x v="204"/>
    </i>
    <i r="1">
      <x v="205"/>
    </i>
    <i r="1">
      <x v="207"/>
    </i>
    <i r="1">
      <x v="220"/>
    </i>
    <i r="1">
      <x v="221"/>
    </i>
    <i r="1">
      <x v="230"/>
    </i>
    <i r="1">
      <x v="231"/>
    </i>
    <i r="1">
      <x v="235"/>
    </i>
    <i r="1">
      <x v="238"/>
    </i>
    <i r="1">
      <x v="240"/>
    </i>
    <i r="1">
      <x v="243"/>
    </i>
    <i r="1">
      <x v="244"/>
    </i>
    <i r="1">
      <x v="247"/>
    </i>
    <i r="1">
      <x v="248"/>
    </i>
    <i r="1">
      <x v="250"/>
    </i>
    <i>
      <x v="9"/>
    </i>
    <i r="1">
      <x v="3"/>
    </i>
    <i r="1">
      <x v="4"/>
    </i>
    <i r="1">
      <x v="6"/>
    </i>
    <i r="1">
      <x v="11"/>
    </i>
    <i r="1">
      <x v="12"/>
    </i>
    <i r="1">
      <x v="13"/>
    </i>
    <i r="1">
      <x v="14"/>
    </i>
    <i r="1">
      <x v="16"/>
    </i>
    <i r="1">
      <x v="17"/>
    </i>
    <i r="1">
      <x v="20"/>
    </i>
    <i r="1">
      <x v="24"/>
    </i>
    <i r="1">
      <x v="26"/>
    </i>
    <i r="1">
      <x v="30"/>
    </i>
    <i r="1">
      <x v="35"/>
    </i>
    <i r="1">
      <x v="36"/>
    </i>
    <i r="1">
      <x v="37"/>
    </i>
    <i r="1">
      <x v="38"/>
    </i>
    <i r="1">
      <x v="40"/>
    </i>
    <i r="1">
      <x v="41"/>
    </i>
    <i r="1">
      <x v="45"/>
    </i>
    <i r="1">
      <x v="46"/>
    </i>
    <i r="1">
      <x v="47"/>
    </i>
    <i r="1">
      <x v="48"/>
    </i>
    <i r="1">
      <x v="51"/>
    </i>
    <i r="1">
      <x v="52"/>
    </i>
    <i r="1">
      <x v="54"/>
    </i>
    <i r="1">
      <x v="55"/>
    </i>
    <i r="1">
      <x v="57"/>
    </i>
    <i r="1">
      <x v="58"/>
    </i>
    <i r="1">
      <x v="60"/>
    </i>
    <i r="1">
      <x v="62"/>
    </i>
    <i r="1">
      <x v="65"/>
    </i>
    <i r="1">
      <x v="66"/>
    </i>
    <i r="1">
      <x v="68"/>
    </i>
    <i r="1">
      <x v="73"/>
    </i>
    <i r="1">
      <x v="74"/>
    </i>
    <i r="1">
      <x v="76"/>
    </i>
    <i r="1">
      <x v="78"/>
    </i>
    <i r="1">
      <x v="81"/>
    </i>
    <i r="1">
      <x v="86"/>
    </i>
    <i r="1">
      <x v="88"/>
    </i>
    <i r="1">
      <x v="90"/>
    </i>
    <i r="1">
      <x v="92"/>
    </i>
    <i r="1">
      <x v="95"/>
    </i>
    <i r="1">
      <x v="97"/>
    </i>
    <i r="1">
      <x v="102"/>
    </i>
    <i r="1">
      <x v="103"/>
    </i>
    <i r="1">
      <x v="104"/>
    </i>
    <i r="1">
      <x v="105"/>
    </i>
    <i r="1">
      <x v="107"/>
    </i>
    <i r="1">
      <x v="110"/>
    </i>
    <i r="1">
      <x v="114"/>
    </i>
    <i r="1">
      <x v="116"/>
    </i>
    <i r="1">
      <x v="117"/>
    </i>
    <i r="1">
      <x v="118"/>
    </i>
    <i r="1">
      <x v="120"/>
    </i>
    <i r="1">
      <x v="125"/>
    </i>
    <i r="1">
      <x v="127"/>
    </i>
    <i r="1">
      <x v="130"/>
    </i>
    <i r="1">
      <x v="131"/>
    </i>
    <i r="1">
      <x v="134"/>
    </i>
    <i r="1">
      <x v="135"/>
    </i>
    <i r="1">
      <x v="136"/>
    </i>
    <i r="1">
      <x v="137"/>
    </i>
    <i r="1">
      <x v="138"/>
    </i>
    <i r="1">
      <x v="144"/>
    </i>
    <i r="1">
      <x v="148"/>
    </i>
    <i r="1">
      <x v="149"/>
    </i>
    <i r="1">
      <x v="152"/>
    </i>
    <i r="1">
      <x v="156"/>
    </i>
    <i r="1">
      <x v="158"/>
    </i>
    <i r="1">
      <x v="161"/>
    </i>
    <i r="1">
      <x v="162"/>
    </i>
    <i r="1">
      <x v="163"/>
    </i>
    <i r="1">
      <x v="164"/>
    </i>
    <i r="1">
      <x v="165"/>
    </i>
    <i r="1">
      <x v="168"/>
    </i>
    <i r="1">
      <x v="169"/>
    </i>
    <i r="1">
      <x v="171"/>
    </i>
    <i r="1">
      <x v="172"/>
    </i>
    <i r="1">
      <x v="173"/>
    </i>
    <i r="1">
      <x v="177"/>
    </i>
    <i r="1">
      <x v="178"/>
    </i>
    <i r="1">
      <x v="179"/>
    </i>
    <i r="1">
      <x v="181"/>
    </i>
    <i r="1">
      <x v="182"/>
    </i>
    <i r="1">
      <x v="183"/>
    </i>
    <i r="1">
      <x v="187"/>
    </i>
    <i r="1">
      <x v="189"/>
    </i>
    <i r="1">
      <x v="190"/>
    </i>
    <i r="1">
      <x v="192"/>
    </i>
    <i r="1">
      <x v="195"/>
    </i>
    <i r="1">
      <x v="196"/>
    </i>
    <i r="1">
      <x v="200"/>
    </i>
    <i r="1">
      <x v="203"/>
    </i>
    <i r="1">
      <x v="205"/>
    </i>
    <i r="1">
      <x v="211"/>
    </i>
    <i r="1">
      <x v="212"/>
    </i>
    <i r="1">
      <x v="230"/>
    </i>
    <i r="1">
      <x v="238"/>
    </i>
    <i r="1">
      <x v="243"/>
    </i>
    <i>
      <x v="10"/>
    </i>
    <i r="1">
      <x v="3"/>
    </i>
    <i r="1">
      <x v="4"/>
    </i>
    <i r="1">
      <x v="6"/>
    </i>
    <i r="1">
      <x v="11"/>
    </i>
    <i r="1">
      <x v="12"/>
    </i>
    <i r="1">
      <x v="13"/>
    </i>
    <i r="1">
      <x v="14"/>
    </i>
    <i r="1">
      <x v="16"/>
    </i>
    <i r="1">
      <x v="17"/>
    </i>
    <i r="1">
      <x v="20"/>
    </i>
    <i r="1">
      <x v="22"/>
    </i>
    <i r="1">
      <x v="23"/>
    </i>
    <i r="1">
      <x v="24"/>
    </i>
    <i r="1">
      <x v="25"/>
    </i>
    <i r="1">
      <x v="26"/>
    </i>
    <i r="1">
      <x v="28"/>
    </i>
    <i r="1">
      <x v="30"/>
    </i>
    <i r="1">
      <x v="35"/>
    </i>
    <i r="1">
      <x v="36"/>
    </i>
    <i r="1">
      <x v="37"/>
    </i>
    <i r="1">
      <x v="38"/>
    </i>
    <i r="1">
      <x v="40"/>
    </i>
    <i r="1">
      <x v="41"/>
    </i>
    <i r="1">
      <x v="45"/>
    </i>
    <i r="1">
      <x v="47"/>
    </i>
    <i r="1">
      <x v="48"/>
    </i>
    <i r="1">
      <x v="51"/>
    </i>
    <i r="1">
      <x v="52"/>
    </i>
    <i r="1">
      <x v="54"/>
    </i>
    <i r="1">
      <x v="55"/>
    </i>
    <i r="1">
      <x v="57"/>
    </i>
    <i r="1">
      <x v="58"/>
    </i>
    <i r="1">
      <x v="62"/>
    </i>
    <i r="1">
      <x v="65"/>
    </i>
    <i r="1">
      <x v="67"/>
    </i>
    <i r="1">
      <x v="68"/>
    </i>
    <i r="1">
      <x v="69"/>
    </i>
    <i r="1">
      <x v="74"/>
    </i>
    <i r="1">
      <x v="75"/>
    </i>
    <i r="1">
      <x v="76"/>
    </i>
    <i r="1">
      <x v="78"/>
    </i>
    <i r="1">
      <x v="81"/>
    </i>
    <i r="1">
      <x v="83"/>
    </i>
    <i r="1">
      <x v="86"/>
    </i>
    <i r="1">
      <x v="88"/>
    </i>
    <i r="1">
      <x v="90"/>
    </i>
    <i r="1">
      <x v="92"/>
    </i>
    <i r="1">
      <x v="95"/>
    </i>
    <i r="1">
      <x v="97"/>
    </i>
    <i r="1">
      <x v="102"/>
    </i>
    <i r="1">
      <x v="103"/>
    </i>
    <i r="1">
      <x v="104"/>
    </i>
    <i r="1">
      <x v="105"/>
    </i>
    <i r="1">
      <x v="106"/>
    </i>
    <i r="1">
      <x v="107"/>
    </i>
    <i r="1">
      <x v="114"/>
    </i>
    <i r="1">
      <x v="116"/>
    </i>
    <i r="1">
      <x v="117"/>
    </i>
    <i r="1">
      <x v="118"/>
    </i>
    <i r="1">
      <x v="120"/>
    </i>
    <i r="1">
      <x v="121"/>
    </i>
    <i r="1">
      <x v="125"/>
    </i>
    <i r="1">
      <x v="127"/>
    </i>
    <i r="1">
      <x v="130"/>
    </i>
    <i r="1">
      <x v="131"/>
    </i>
    <i r="1">
      <x v="133"/>
    </i>
    <i r="1">
      <x v="134"/>
    </i>
    <i r="1">
      <x v="135"/>
    </i>
    <i r="1">
      <x v="136"/>
    </i>
    <i r="1">
      <x v="137"/>
    </i>
    <i r="1">
      <x v="138"/>
    </i>
    <i r="1">
      <x v="144"/>
    </i>
    <i r="1">
      <x v="147"/>
    </i>
    <i r="1">
      <x v="148"/>
    </i>
    <i r="1">
      <x v="152"/>
    </i>
    <i r="1">
      <x v="155"/>
    </i>
    <i r="1">
      <x v="156"/>
    </i>
    <i r="1">
      <x v="158"/>
    </i>
    <i r="1">
      <x v="159"/>
    </i>
    <i r="1">
      <x v="161"/>
    </i>
    <i r="1">
      <x v="162"/>
    </i>
    <i r="1">
      <x v="163"/>
    </i>
    <i r="1">
      <x v="164"/>
    </i>
    <i r="1">
      <x v="165"/>
    </i>
    <i r="1">
      <x v="168"/>
    </i>
    <i r="1">
      <x v="171"/>
    </i>
    <i r="1">
      <x v="172"/>
    </i>
    <i r="1">
      <x v="177"/>
    </i>
    <i r="1">
      <x v="179"/>
    </i>
    <i r="1">
      <x v="180"/>
    </i>
    <i r="1">
      <x v="181"/>
    </i>
    <i r="1">
      <x v="187"/>
    </i>
    <i r="1">
      <x v="188"/>
    </i>
    <i r="1">
      <x v="189"/>
    </i>
    <i r="1">
      <x v="190"/>
    </i>
    <i r="1">
      <x v="192"/>
    </i>
    <i r="1">
      <x v="196"/>
    </i>
    <i r="1">
      <x v="197"/>
    </i>
    <i r="1">
      <x v="200"/>
    </i>
    <i r="1">
      <x v="203"/>
    </i>
    <i r="1">
      <x v="204"/>
    </i>
    <i r="1">
      <x v="205"/>
    </i>
    <i r="1">
      <x v="206"/>
    </i>
    <i r="1">
      <x v="207"/>
    </i>
    <i r="1">
      <x v="220"/>
    </i>
    <i r="1">
      <x v="221"/>
    </i>
    <i r="1">
      <x v="223"/>
    </i>
    <i r="1">
      <x v="230"/>
    </i>
    <i r="1">
      <x v="231"/>
    </i>
    <i r="1">
      <x v="235"/>
    </i>
    <i r="1">
      <x v="238"/>
    </i>
    <i r="1">
      <x v="243"/>
    </i>
    <i r="1">
      <x v="244"/>
    </i>
    <i r="1">
      <x v="247"/>
    </i>
    <i r="1">
      <x v="248"/>
    </i>
    <i r="1">
      <x v="250"/>
    </i>
    <i>
      <x v="11"/>
    </i>
    <i r="1">
      <x v="3"/>
    </i>
    <i r="1">
      <x v="4"/>
    </i>
    <i r="1">
      <x v="6"/>
    </i>
    <i r="1">
      <x v="11"/>
    </i>
    <i r="1">
      <x v="12"/>
    </i>
    <i r="1">
      <x v="13"/>
    </i>
    <i r="1">
      <x v="14"/>
    </i>
    <i r="1">
      <x v="16"/>
    </i>
    <i r="1">
      <x v="17"/>
    </i>
    <i r="1">
      <x v="20"/>
    </i>
    <i r="1">
      <x v="22"/>
    </i>
    <i r="1">
      <x v="23"/>
    </i>
    <i r="1">
      <x v="24"/>
    </i>
    <i r="1">
      <x v="26"/>
    </i>
    <i r="1">
      <x v="28"/>
    </i>
    <i r="1">
      <x v="30"/>
    </i>
    <i r="1">
      <x v="35"/>
    </i>
    <i r="1">
      <x v="36"/>
    </i>
    <i r="1">
      <x v="38"/>
    </i>
    <i r="1">
      <x v="40"/>
    </i>
    <i r="1">
      <x v="45"/>
    </i>
    <i r="1">
      <x v="47"/>
    </i>
    <i r="1">
      <x v="48"/>
    </i>
    <i r="1">
      <x v="51"/>
    </i>
    <i r="1">
      <x v="52"/>
    </i>
    <i r="1">
      <x v="54"/>
    </i>
    <i r="1">
      <x v="55"/>
    </i>
    <i r="1">
      <x v="57"/>
    </i>
    <i r="1">
      <x v="58"/>
    </i>
    <i r="1">
      <x v="62"/>
    </i>
    <i r="1">
      <x v="65"/>
    </i>
    <i r="1">
      <x v="68"/>
    </i>
    <i r="1">
      <x v="69"/>
    </i>
    <i r="1">
      <x v="74"/>
    </i>
    <i r="1">
      <x v="75"/>
    </i>
    <i r="1">
      <x v="76"/>
    </i>
    <i r="1">
      <x v="78"/>
    </i>
    <i r="1">
      <x v="81"/>
    </i>
    <i r="1">
      <x v="83"/>
    </i>
    <i r="1">
      <x v="86"/>
    </i>
    <i r="1">
      <x v="88"/>
    </i>
    <i r="1">
      <x v="90"/>
    </i>
    <i r="1">
      <x v="92"/>
    </i>
    <i r="1">
      <x v="95"/>
    </i>
    <i r="1">
      <x v="97"/>
    </i>
    <i r="1">
      <x v="102"/>
    </i>
    <i r="1">
      <x v="103"/>
    </i>
    <i r="1">
      <x v="104"/>
    </i>
    <i r="1">
      <x v="105"/>
    </i>
    <i r="1">
      <x v="106"/>
    </i>
    <i r="1">
      <x v="107"/>
    </i>
    <i r="1">
      <x v="114"/>
    </i>
    <i r="1">
      <x v="116"/>
    </i>
    <i r="1">
      <x v="117"/>
    </i>
    <i r="1">
      <x v="118"/>
    </i>
    <i r="1">
      <x v="120"/>
    </i>
    <i r="1">
      <x v="121"/>
    </i>
    <i r="1">
      <x v="125"/>
    </i>
    <i r="1">
      <x v="127"/>
    </i>
    <i r="1">
      <x v="130"/>
    </i>
    <i r="1">
      <x v="131"/>
    </i>
    <i r="1">
      <x v="133"/>
    </i>
    <i r="1">
      <x v="134"/>
    </i>
    <i r="1">
      <x v="135"/>
    </i>
    <i r="1">
      <x v="136"/>
    </i>
    <i r="1">
      <x v="137"/>
    </i>
    <i r="1">
      <x v="138"/>
    </i>
    <i r="1">
      <x v="144"/>
    </i>
    <i r="1">
      <x v="148"/>
    </i>
    <i r="1">
      <x v="152"/>
    </i>
    <i r="1">
      <x v="155"/>
    </i>
    <i r="1">
      <x v="156"/>
    </i>
    <i r="1">
      <x v="158"/>
    </i>
    <i r="1">
      <x v="159"/>
    </i>
    <i r="1">
      <x v="161"/>
    </i>
    <i r="1">
      <x v="162"/>
    </i>
    <i r="1">
      <x v="163"/>
    </i>
    <i r="1">
      <x v="164"/>
    </i>
    <i r="1">
      <x v="165"/>
    </i>
    <i r="1">
      <x v="168"/>
    </i>
    <i r="1">
      <x v="171"/>
    </i>
    <i r="1">
      <x v="172"/>
    </i>
    <i r="1">
      <x v="177"/>
    </i>
    <i r="1">
      <x v="179"/>
    </i>
    <i r="1">
      <x v="180"/>
    </i>
    <i r="1">
      <x v="181"/>
    </i>
    <i r="1">
      <x v="188"/>
    </i>
    <i r="1">
      <x v="189"/>
    </i>
    <i r="1">
      <x v="190"/>
    </i>
    <i r="1">
      <x v="192"/>
    </i>
    <i r="1">
      <x v="196"/>
    </i>
    <i r="1">
      <x v="197"/>
    </i>
    <i r="1">
      <x v="200"/>
    </i>
    <i r="1">
      <x v="203"/>
    </i>
    <i r="1">
      <x v="204"/>
    </i>
    <i r="1">
      <x v="205"/>
    </i>
    <i r="1">
      <x v="207"/>
    </i>
    <i r="1">
      <x v="220"/>
    </i>
    <i r="1">
      <x v="221"/>
    </i>
    <i r="1">
      <x v="223"/>
    </i>
    <i r="1">
      <x v="224"/>
    </i>
    <i r="1">
      <x v="228"/>
    </i>
    <i r="1">
      <x v="230"/>
    </i>
    <i r="1">
      <x v="231"/>
    </i>
    <i r="1">
      <x v="235"/>
    </i>
    <i r="1">
      <x v="238"/>
    </i>
    <i r="1">
      <x v="243"/>
    </i>
    <i r="1">
      <x v="244"/>
    </i>
    <i r="1">
      <x v="247"/>
    </i>
    <i r="1">
      <x v="248"/>
    </i>
    <i r="1">
      <x v="250"/>
    </i>
  </rowItems>
  <colItems count="1">
    <i/>
  </colItems>
  <pageFields count="1">
    <pageField fld="0" hier="-1"/>
  </pageFields>
  <dataFields count="1">
    <dataField name="Sum of SERVICES VISITS " fld="19" baseField="0" baseItem="0"/>
  </dataFields>
  <formats count="1">
    <format dxfId="3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1.xml><?xml version="1.0" encoding="utf-8"?>
<pivotTableDefinition xmlns="http://schemas.openxmlformats.org/spreadsheetml/2006/main" xmlns:mc="http://schemas.openxmlformats.org/markup-compatibility/2006" xmlns:xr="http://schemas.microsoft.com/office/spreadsheetml/2014/revision" mc:Ignorable="xr" xr:uid="{ABCE67B3-6D0F-4224-80B1-3AF580B0012A}" name="doctorspivot" cacheId="5"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chartFormat="21">
  <location ref="B5:G155" firstHeaderRow="0" firstDataRow="1" firstDataCol="1" rowPageCount="2" colPageCount="1"/>
  <pivotFields count="25">
    <pivotField showAll="0"/>
    <pivotField axis="axisPage" showAll="0">
      <items count="14">
        <item x="1"/>
        <item x="2"/>
        <item x="3"/>
        <item x="0"/>
        <item x="4"/>
        <item x="5"/>
        <item x="6"/>
        <item x="7"/>
        <item x="8"/>
        <item x="9"/>
        <item x="10"/>
        <item x="11"/>
        <item x="12"/>
        <item t="default"/>
      </items>
    </pivotField>
    <pivotField multipleItemSelectionAllowed="1" showAll="0"/>
    <pivotField axis="axisRow" multipleItemSelectionAllowed="1" showAll="0">
      <items count="194">
        <item x="85"/>
        <item x="141"/>
        <item x="108"/>
        <item x="42"/>
        <item x="107"/>
        <item x="127"/>
        <item x="158"/>
        <item x="184"/>
        <item x="26"/>
        <item x="9"/>
        <item x="23"/>
        <item x="53"/>
        <item x="167"/>
        <item x="25"/>
        <item x="64"/>
        <item x="13"/>
        <item x="133"/>
        <item x="40"/>
        <item x="83"/>
        <item x="185"/>
        <item x="14"/>
        <item x="123"/>
        <item x="80"/>
        <item x="106"/>
        <item x="81"/>
        <item x="126"/>
        <item x="4"/>
        <item x="131"/>
        <item x="170"/>
        <item x="69"/>
        <item x="32"/>
        <item x="82"/>
        <item x="73"/>
        <item x="151"/>
        <item x="57"/>
        <item x="1"/>
        <item x="47"/>
        <item x="52"/>
        <item x="18"/>
        <item x="41"/>
        <item x="67"/>
        <item x="118"/>
        <item x="34"/>
        <item x="78"/>
        <item x="124"/>
        <item x="74"/>
        <item x="150"/>
        <item x="51"/>
        <item x="10"/>
        <item x="58"/>
        <item x="49"/>
        <item x="164"/>
        <item x="128"/>
        <item x="56"/>
        <item x="116"/>
        <item x="38"/>
        <item x="138"/>
        <item x="93"/>
        <item x="11"/>
        <item x="149"/>
        <item x="92"/>
        <item x="125"/>
        <item x="71"/>
        <item x="44"/>
        <item x="66"/>
        <item x="132"/>
        <item x="17"/>
        <item x="146"/>
        <item x="30"/>
        <item x="100"/>
        <item x="174"/>
        <item x="140"/>
        <item x="21"/>
        <item x="111"/>
        <item x="117"/>
        <item x="46"/>
        <item x="36"/>
        <item x="109"/>
        <item x="153"/>
        <item x="135"/>
        <item x="20"/>
        <item x="113"/>
        <item x="114"/>
        <item x="12"/>
        <item x="0"/>
        <item x="28"/>
        <item x="29"/>
        <item x="172"/>
        <item x="144"/>
        <item x="16"/>
        <item x="101"/>
        <item x="152"/>
        <item x="3"/>
        <item x="102"/>
        <item x="2"/>
        <item x="19"/>
        <item x="60"/>
        <item x="177"/>
        <item x="22"/>
        <item x="94"/>
        <item x="45"/>
        <item x="171"/>
        <item x="110"/>
        <item x="176"/>
        <item x="145"/>
        <item x="139"/>
        <item x="84"/>
        <item x="122"/>
        <item x="129"/>
        <item x="43"/>
        <item x="97"/>
        <item x="39"/>
        <item x="115"/>
        <item x="79"/>
        <item x="77"/>
        <item x="35"/>
        <item x="37"/>
        <item x="95"/>
        <item x="63"/>
        <item x="134"/>
        <item x="48"/>
        <item x="68"/>
        <item x="99"/>
        <item x="119"/>
        <item x="161"/>
        <item x="96"/>
        <item x="65"/>
        <item x="75"/>
        <item x="27"/>
        <item x="183"/>
        <item x="121"/>
        <item x="137"/>
        <item x="130"/>
        <item x="5"/>
        <item x="72"/>
        <item x="61"/>
        <item x="173"/>
        <item x="143"/>
        <item x="54"/>
        <item x="8"/>
        <item x="62"/>
        <item x="70"/>
        <item x="103"/>
        <item x="112"/>
        <item x="180"/>
        <item x="76"/>
        <item x="179"/>
        <item x="142"/>
        <item x="168"/>
        <item x="165"/>
        <item x="55"/>
        <item x="166"/>
        <item x="86"/>
        <item x="178"/>
        <item x="181"/>
        <item x="15"/>
        <item x="6"/>
        <item x="33"/>
        <item x="147"/>
        <item x="59"/>
        <item x="105"/>
        <item x="182"/>
        <item x="50"/>
        <item x="162"/>
        <item x="104"/>
        <item x="163"/>
        <item x="31"/>
        <item x="7"/>
        <item x="154"/>
        <item x="159"/>
        <item x="186"/>
        <item x="169"/>
        <item x="89"/>
        <item x="148"/>
        <item x="156"/>
        <item x="24"/>
        <item x="160"/>
        <item x="155"/>
        <item x="157"/>
        <item x="98"/>
        <item x="87"/>
        <item x="120"/>
        <item x="136"/>
        <item x="90"/>
        <item x="88"/>
        <item x="175"/>
        <item x="91"/>
        <item x="187"/>
        <item x="188"/>
        <item x="189"/>
        <item x="190"/>
        <item x="191"/>
        <item x="192"/>
        <item t="default"/>
      </items>
    </pivotField>
    <pivotField axis="axisPage" showAll="0">
      <items count="8">
        <item x="0"/>
        <item m="1" x="6"/>
        <item x="4"/>
        <item x="2"/>
        <item x="1"/>
        <item x="3"/>
        <item x="5"/>
        <item t="default"/>
      </items>
    </pivotField>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ataField="1" dragToRow="0" dragToCol="0" dragToPage="0" showAll="0" defaultSubtotal="0"/>
    <pivotField dataField="1" dragToRow="0" dragToCol="0" dragToPage="0" showAll="0" defaultSubtotal="0"/>
  </pivotFields>
  <rowFields count="1">
    <field x="3"/>
  </rowFields>
  <rowItems count="150">
    <i>
      <x v="2"/>
    </i>
    <i>
      <x v="3"/>
    </i>
    <i>
      <x v="4"/>
    </i>
    <i>
      <x v="6"/>
    </i>
    <i>
      <x v="7"/>
    </i>
    <i>
      <x v="8"/>
    </i>
    <i>
      <x v="9"/>
    </i>
    <i>
      <x v="10"/>
    </i>
    <i>
      <x v="11"/>
    </i>
    <i>
      <x v="13"/>
    </i>
    <i>
      <x v="14"/>
    </i>
    <i>
      <x v="15"/>
    </i>
    <i>
      <x v="17"/>
    </i>
    <i>
      <x v="19"/>
    </i>
    <i>
      <x v="20"/>
    </i>
    <i>
      <x v="23"/>
    </i>
    <i>
      <x v="24"/>
    </i>
    <i>
      <x v="26"/>
    </i>
    <i>
      <x v="27"/>
    </i>
    <i>
      <x v="28"/>
    </i>
    <i>
      <x v="30"/>
    </i>
    <i>
      <x v="31"/>
    </i>
    <i>
      <x v="32"/>
    </i>
    <i>
      <x v="34"/>
    </i>
    <i>
      <x v="35"/>
    </i>
    <i>
      <x v="36"/>
    </i>
    <i>
      <x v="37"/>
    </i>
    <i>
      <x v="38"/>
    </i>
    <i>
      <x v="39"/>
    </i>
    <i>
      <x v="40"/>
    </i>
    <i>
      <x v="41"/>
    </i>
    <i>
      <x v="42"/>
    </i>
    <i>
      <x v="43"/>
    </i>
    <i>
      <x v="44"/>
    </i>
    <i>
      <x v="45"/>
    </i>
    <i>
      <x v="48"/>
    </i>
    <i>
      <x v="49"/>
    </i>
    <i>
      <x v="50"/>
    </i>
    <i>
      <x v="51"/>
    </i>
    <i>
      <x v="52"/>
    </i>
    <i>
      <x v="53"/>
    </i>
    <i>
      <x v="54"/>
    </i>
    <i>
      <x v="55"/>
    </i>
    <i>
      <x v="57"/>
    </i>
    <i>
      <x v="58"/>
    </i>
    <i>
      <x v="60"/>
    </i>
    <i>
      <x v="62"/>
    </i>
    <i>
      <x v="63"/>
    </i>
    <i>
      <x v="64"/>
    </i>
    <i>
      <x v="66"/>
    </i>
    <i>
      <x v="67"/>
    </i>
    <i>
      <x v="68"/>
    </i>
    <i>
      <x v="69"/>
    </i>
    <i>
      <x v="70"/>
    </i>
    <i>
      <x v="71"/>
    </i>
    <i>
      <x v="72"/>
    </i>
    <i>
      <x v="73"/>
    </i>
    <i>
      <x v="74"/>
    </i>
    <i>
      <x v="75"/>
    </i>
    <i>
      <x v="76"/>
    </i>
    <i>
      <x v="77"/>
    </i>
    <i>
      <x v="79"/>
    </i>
    <i>
      <x v="80"/>
    </i>
    <i>
      <x v="81"/>
    </i>
    <i>
      <x v="82"/>
    </i>
    <i>
      <x v="83"/>
    </i>
    <i>
      <x v="84"/>
    </i>
    <i>
      <x v="86"/>
    </i>
    <i>
      <x v="87"/>
    </i>
    <i>
      <x v="88"/>
    </i>
    <i>
      <x v="89"/>
    </i>
    <i>
      <x v="90"/>
    </i>
    <i>
      <x v="93"/>
    </i>
    <i>
      <x v="95"/>
    </i>
    <i>
      <x v="99"/>
    </i>
    <i>
      <x v="100"/>
    </i>
    <i>
      <x v="101"/>
    </i>
    <i>
      <x v="102"/>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4"/>
    </i>
    <i>
      <x v="135"/>
    </i>
    <i>
      <x v="136"/>
    </i>
    <i>
      <x v="137"/>
    </i>
    <i>
      <x v="139"/>
    </i>
    <i>
      <x v="140"/>
    </i>
    <i>
      <x v="141"/>
    </i>
    <i>
      <x v="142"/>
    </i>
    <i>
      <x v="143"/>
    </i>
    <i>
      <x v="144"/>
    </i>
    <i>
      <x v="146"/>
    </i>
    <i>
      <x v="147"/>
    </i>
    <i>
      <x v="148"/>
    </i>
    <i>
      <x v="149"/>
    </i>
    <i>
      <x v="150"/>
    </i>
    <i>
      <x v="152"/>
    </i>
    <i>
      <x v="153"/>
    </i>
    <i>
      <x v="154"/>
    </i>
    <i>
      <x v="155"/>
    </i>
    <i>
      <x v="157"/>
    </i>
    <i>
      <x v="158"/>
    </i>
    <i>
      <x v="160"/>
    </i>
    <i>
      <x v="161"/>
    </i>
    <i>
      <x v="162"/>
    </i>
    <i>
      <x v="163"/>
    </i>
    <i>
      <x v="165"/>
    </i>
    <i>
      <x v="166"/>
    </i>
    <i>
      <x v="167"/>
    </i>
    <i>
      <x v="168"/>
    </i>
    <i>
      <x v="169"/>
    </i>
    <i>
      <x v="170"/>
    </i>
    <i>
      <x v="171"/>
    </i>
    <i>
      <x v="172"/>
    </i>
    <i>
      <x v="173"/>
    </i>
    <i>
      <x v="174"/>
    </i>
    <i>
      <x v="175"/>
    </i>
    <i>
      <x v="176"/>
    </i>
    <i>
      <x v="177"/>
    </i>
    <i>
      <x v="178"/>
    </i>
    <i>
      <x v="180"/>
    </i>
    <i>
      <x v="181"/>
    </i>
    <i>
      <x v="182"/>
    </i>
    <i>
      <x v="183"/>
    </i>
    <i>
      <x v="184"/>
    </i>
    <i>
      <x v="185"/>
    </i>
    <i>
      <x v="186"/>
    </i>
  </rowItems>
  <colFields count="1">
    <field x="-2"/>
  </colFields>
  <colItems count="5">
    <i>
      <x/>
    </i>
    <i i="1">
      <x v="1"/>
    </i>
    <i i="2">
      <x v="2"/>
    </i>
    <i i="3">
      <x v="3"/>
    </i>
    <i i="4">
      <x v="4"/>
    </i>
  </colItems>
  <pageFields count="2">
    <pageField fld="1" item="10" hier="-1"/>
    <pageField fld="4" item="6" hier="-1"/>
  </pageFields>
  <dataFields count="5">
    <dataField name="Sum of TOTAL REVENUES " fld="7" baseField="0" baseItem="0"/>
    <dataField name="Sum of CASH " fld="5" baseField="0" baseItem="0"/>
    <dataField name="Sum of CREDIT " fld="6" baseField="0" baseItem="0"/>
    <dataField name="Sum of % credit of total revenues " fld="23" baseField="0" baseItem="0" numFmtId="9"/>
    <dataField name="Sum of cash% " fld="24" baseField="0" baseItem="0" numFmtId="9"/>
  </dataFields>
  <formats count="3">
    <format dxfId="33">
      <pivotArea outline="0" collapsedLevelsAreSubtotals="1" fieldPosition="0"/>
    </format>
    <format dxfId="32">
      <pivotArea outline="0" collapsedLevelsAreSubtotals="1" fieldPosition="0">
        <references count="1">
          <reference field="4294967294" count="1" selected="0">
            <x v="3"/>
          </reference>
        </references>
      </pivotArea>
    </format>
    <format dxfId="31">
      <pivotArea outline="0" collapsedLevelsAreSubtotals="1" fieldPosition="0">
        <references count="1">
          <reference field="4294967294" count="1" selected="0">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2.xml><?xml version="1.0" encoding="utf-8"?>
<pivotTableDefinition xmlns="http://schemas.openxmlformats.org/spreadsheetml/2006/main" xmlns:mc="http://schemas.openxmlformats.org/markup-compatibility/2006" xmlns:xr="http://schemas.microsoft.com/office/spreadsheetml/2014/revision" mc:Ignorable="xr" xr:uid="{0493C4DA-19B8-4165-B038-E0B113E3D5CC}"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D6:AB44" firstHeaderRow="1" firstDataRow="3" firstDataCol="1" rowPageCount="1" colPageCount="1"/>
  <pivotFields count="28">
    <pivotField axis="axisPage" multipleItemSelectionAllowed="1" showAll="0">
      <items count="5">
        <item h="1" x="0"/>
        <item h="1" x="1"/>
        <item x="2"/>
        <item h="1" x="3"/>
        <item t="default"/>
      </items>
    </pivotField>
    <pivotField axis="axisCol" showAll="0">
      <items count="13">
        <item x="1"/>
        <item x="2"/>
        <item x="3"/>
        <item x="4"/>
        <item x="5"/>
        <item x="6"/>
        <item x="7"/>
        <item x="8"/>
        <item x="9"/>
        <item x="0"/>
        <item x="10"/>
        <item x="11"/>
        <item t="default"/>
      </items>
    </pivotField>
    <pivotField axis="axisRow" showAll="0">
      <items count="43">
        <item x="23"/>
        <item x="1"/>
        <item x="2"/>
        <item x="38"/>
        <item x="33"/>
        <item x="10"/>
        <item x="26"/>
        <item x="7"/>
        <item x="8"/>
        <item x="29"/>
        <item x="0"/>
        <item x="22"/>
        <item x="32"/>
        <item x="4"/>
        <item x="25"/>
        <item x="14"/>
        <item x="6"/>
        <item x="9"/>
        <item x="40"/>
        <item x="3"/>
        <item x="34"/>
        <item x="20"/>
        <item x="11"/>
        <item x="27"/>
        <item x="16"/>
        <item x="39"/>
        <item x="24"/>
        <item x="19"/>
        <item x="18"/>
        <item x="17"/>
        <item x="15"/>
        <item x="37"/>
        <item x="12"/>
        <item x="5"/>
        <item x="30"/>
        <item x="36"/>
        <item x="31"/>
        <item x="28"/>
        <item x="13"/>
        <item x="21"/>
        <item x="35"/>
        <item x="41"/>
        <item t="default"/>
      </items>
    </pivotField>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36">
    <i>
      <x/>
    </i>
    <i>
      <x v="1"/>
    </i>
    <i>
      <x v="2"/>
    </i>
    <i>
      <x v="4"/>
    </i>
    <i>
      <x v="5"/>
    </i>
    <i>
      <x v="6"/>
    </i>
    <i>
      <x v="7"/>
    </i>
    <i>
      <x v="8"/>
    </i>
    <i>
      <x v="9"/>
    </i>
    <i>
      <x v="10"/>
    </i>
    <i>
      <x v="11"/>
    </i>
    <i>
      <x v="12"/>
    </i>
    <i>
      <x v="13"/>
    </i>
    <i>
      <x v="14"/>
    </i>
    <i>
      <x v="15"/>
    </i>
    <i>
      <x v="16"/>
    </i>
    <i>
      <x v="17"/>
    </i>
    <i>
      <x v="19"/>
    </i>
    <i>
      <x v="20"/>
    </i>
    <i>
      <x v="21"/>
    </i>
    <i>
      <x v="22"/>
    </i>
    <i>
      <x v="23"/>
    </i>
    <i>
      <x v="24"/>
    </i>
    <i>
      <x v="26"/>
    </i>
    <i>
      <x v="27"/>
    </i>
    <i>
      <x v="28"/>
    </i>
    <i>
      <x v="29"/>
    </i>
    <i>
      <x v="30"/>
    </i>
    <i>
      <x v="32"/>
    </i>
    <i>
      <x v="33"/>
    </i>
    <i>
      <x v="34"/>
    </i>
    <i>
      <x v="35"/>
    </i>
    <i>
      <x v="36"/>
    </i>
    <i>
      <x v="37"/>
    </i>
    <i>
      <x v="38"/>
    </i>
    <i>
      <x v="39"/>
    </i>
  </rowItems>
  <colFields count="2">
    <field x="-2"/>
    <field x="1"/>
  </colFields>
  <colItems count="24">
    <i>
      <x/>
      <x/>
    </i>
    <i r="1">
      <x v="1"/>
    </i>
    <i r="1">
      <x v="2"/>
    </i>
    <i r="1">
      <x v="3"/>
    </i>
    <i r="1">
      <x v="4"/>
    </i>
    <i r="1">
      <x v="5"/>
    </i>
    <i r="1">
      <x v="6"/>
    </i>
    <i r="1">
      <x v="7"/>
    </i>
    <i r="1">
      <x v="8"/>
    </i>
    <i r="1">
      <x v="9"/>
    </i>
    <i r="1">
      <x v="10"/>
    </i>
    <i r="1">
      <x v="11"/>
    </i>
    <i i="1">
      <x v="1"/>
      <x/>
    </i>
    <i r="1" i="1">
      <x v="1"/>
    </i>
    <i r="1" i="1">
      <x v="2"/>
    </i>
    <i r="1" i="1">
      <x v="3"/>
    </i>
    <i r="1" i="1">
      <x v="4"/>
    </i>
    <i r="1" i="1">
      <x v="5"/>
    </i>
    <i r="1" i="1">
      <x v="6"/>
    </i>
    <i r="1" i="1">
      <x v="7"/>
    </i>
    <i r="1" i="1">
      <x v="8"/>
    </i>
    <i r="1" i="1">
      <x v="9"/>
    </i>
    <i r="1" i="1">
      <x v="10"/>
    </i>
    <i r="1" i="1">
      <x v="11"/>
    </i>
  </colItems>
  <pageFields count="1">
    <pageField fld="0" hier="-1"/>
  </pageFields>
  <dataFields count="2">
    <dataField name="Sum of CREDIT " fld="6" baseField="0" baseItem="0"/>
    <dataField name="Sum of CASH " fld="7" baseField="0" baseItem="0"/>
  </dataFields>
  <formats count="1">
    <format dxfId="3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VENUES_CATEGORY" xr10:uid="{0076B4F9-E26D-4840-B016-FA392E269429}" sourceName="REVENUES CATEGORY ">
  <pivotTables>
    <pivotTable tabId="1" name="PivotTable1"/>
    <pivotTable tabId="1" name="PivotTable7"/>
    <pivotTable tabId="1" name="PivotTable4"/>
    <pivotTable tabId="1" name="PivotTable12"/>
    <pivotTable tabId="1" name="PivotTable13"/>
    <pivotTable tabId="1" name="PivotTable14"/>
    <pivotTable tabId="8" name="PivotTable2"/>
    <pivotTable tabId="8" name="PivotTable8"/>
    <pivotTable tabId="8" name="PivotTable5"/>
    <pivotTable tabId="8" name="PivotTable9"/>
    <pivotTable tabId="8" name="PivotTable3"/>
    <pivotTable tabId="8" name="PivotTable10"/>
    <pivotTable tabId="8" name="PivotTable11"/>
    <pivotTable tabId="14" name="PivotTable1"/>
    <pivotTable tabId="1" name="PivotTable2"/>
    <pivotTable tabId="8" name="PivotTable12"/>
    <pivotTable tabId="18" name="doctorspivot"/>
    <pivotTable tabId="16" name="PivotTable1"/>
    <pivotTable tabId="16" name="DOCPATIENTS"/>
    <pivotTable tabId="1" name="PivotTable3"/>
    <pivotTable tabId="1" name="PivotTable5"/>
  </pivotTables>
  <data>
    <tabular pivotCacheId="860436970" sortOrder="descending">
      <items count="7">
        <i x="5" s="1"/>
        <i x="3"/>
        <i x="1"/>
        <i x="2"/>
        <i x="4"/>
        <i x="0"/>
        <i x="6"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INIC" xr10:uid="{9E098899-F595-4660-8D56-C5770EF91342}" sourceName="CLINIC ">
  <pivotTables>
    <pivotTable tabId="1" name="PivotTable7"/>
    <pivotTable tabId="1" name="PivotTable12"/>
    <pivotTable tabId="1" name="PivotTable22"/>
    <pivotTable tabId="1" name="PivotTable23"/>
    <pivotTable tabId="1" name="PivotTable24"/>
    <pivotTable tabId="1" name="PivotTable25"/>
    <pivotTable tabId="1" name="PivotTable26"/>
    <pivotTable tabId="8" name="PivotTable2"/>
    <pivotTable tabId="8" name="PivotTable8"/>
    <pivotTable tabId="8" name="PivotTable5"/>
    <pivotTable tabId="8" name="PivotTable9"/>
    <pivotTable tabId="8" name="PivotTable6"/>
    <pivotTable tabId="8" name="PivotTable3"/>
    <pivotTable tabId="8" name="PivotTable10"/>
    <pivotTable tabId="8" name="PivotTable11"/>
    <pivotTable tabId="14" name="PivotTable1"/>
    <pivotTable tabId="1" name="PivotTable2"/>
    <pivotTable tabId="8" name="PivotTable12"/>
    <pivotTable tabId="16" name="PivotTable1"/>
  </pivotTables>
  <data>
    <tabular pivotCacheId="860436970">
      <items count="38">
        <i x="30"/>
        <i x="1"/>
        <i x="2"/>
        <i x="27"/>
        <i x="10"/>
        <i x="33"/>
        <i x="7"/>
        <i x="8"/>
        <i x="35"/>
        <i x="0"/>
        <i x="29"/>
        <i x="26"/>
        <i x="4"/>
        <i x="32"/>
        <i x="15"/>
        <i x="6"/>
        <i x="9"/>
        <i x="37"/>
        <i x="3"/>
        <i x="28"/>
        <i x="21" s="1"/>
        <i x="12"/>
        <i x="11"/>
        <i x="17"/>
        <i x="36"/>
        <i x="31"/>
        <i x="20"/>
        <i x="19"/>
        <i x="18"/>
        <i x="16"/>
        <i x="34"/>
        <i x="13"/>
        <i x="5"/>
        <i x="23"/>
        <i x="25"/>
        <i x="24"/>
        <i x="14"/>
        <i x="2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963DA8E1-EFC8-49CD-8124-D960AB1E612A}" sourceName="MONTH ">
  <pivotTables>
    <pivotTable tabId="1" name="PivotTable13"/>
    <pivotTable tabId="1" name="PivotTable14"/>
    <pivotTable tabId="1" name="PivotTable15"/>
    <pivotTable tabId="1" name="PivotTable18"/>
    <pivotTable tabId="1" name="PivotTable20"/>
    <pivotTable tabId="1" name="PivotTable22"/>
    <pivotTable tabId="1" name="PivotTable23"/>
    <pivotTable tabId="1" name="PivotTable24"/>
    <pivotTable tabId="1" name="PivotTable25"/>
    <pivotTable tabId="1" name="PivotTable26"/>
    <pivotTable tabId="8" name="PivotTable5"/>
    <pivotTable tabId="8" name="PivotTable9"/>
    <pivotTable tabId="8" name="PivotTable6"/>
    <pivotTable tabId="18" name="doctorspivot"/>
  </pivotTables>
  <data>
    <tabular pivotCacheId="860436970">
      <items count="13">
        <i x="12"/>
        <i x="1"/>
        <i x="2"/>
        <i x="3"/>
        <i x="4"/>
        <i x="5"/>
        <i x="6"/>
        <i x="7"/>
        <i x="8"/>
        <i x="9"/>
        <i x="10" s="1"/>
        <i x="11"/>
        <i x="0"/>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OCTOR" xr10:uid="{F19D52D7-F452-4043-A6B2-7A65213B84A6}" sourceName="DOCTOR ">
  <pivotTables>
    <pivotTable tabId="14" name="PivotTable1"/>
  </pivotTables>
  <data>
    <tabular pivotCacheId="860436970">
      <items count="193">
        <i x="69"/>
        <i x="73"/>
        <i x="71"/>
        <i x="137"/>
        <i x="72"/>
        <i x="70" s="1"/>
        <i x="142"/>
        <i x="85" nd="1"/>
        <i x="141" nd="1"/>
        <i x="108" nd="1"/>
        <i x="42" nd="1"/>
        <i x="107" nd="1"/>
        <i x="127" nd="1"/>
        <i x="158" nd="1"/>
        <i x="184" nd="1"/>
        <i x="26" nd="1"/>
        <i x="9" nd="1"/>
        <i x="23" nd="1"/>
        <i x="53" nd="1"/>
        <i x="167" nd="1"/>
        <i x="25" nd="1"/>
        <i x="64" nd="1"/>
        <i x="13" nd="1"/>
        <i x="133" nd="1"/>
        <i x="40" nd="1"/>
        <i x="83" nd="1"/>
        <i x="185" nd="1"/>
        <i x="14" nd="1"/>
        <i x="123" nd="1"/>
        <i x="80" nd="1"/>
        <i x="106" nd="1"/>
        <i x="81" nd="1"/>
        <i x="126" nd="1"/>
        <i x="4" nd="1"/>
        <i x="131" nd="1"/>
        <i x="170" nd="1"/>
        <i x="187" nd="1"/>
        <i x="32" nd="1"/>
        <i x="82" nd="1"/>
        <i x="151" nd="1"/>
        <i x="57" nd="1"/>
        <i x="1" nd="1"/>
        <i x="47" nd="1"/>
        <i x="52" nd="1"/>
        <i x="18" nd="1"/>
        <i x="41" nd="1"/>
        <i x="67" nd="1"/>
        <i x="118" nd="1"/>
        <i x="34" nd="1"/>
        <i x="78" nd="1"/>
        <i x="124" nd="1"/>
        <i x="74" nd="1"/>
        <i x="190" nd="1"/>
        <i x="150" nd="1"/>
        <i x="51" nd="1"/>
        <i x="10" nd="1"/>
        <i x="58" nd="1"/>
        <i x="49" nd="1"/>
        <i x="164" nd="1"/>
        <i x="128" nd="1"/>
        <i x="56" nd="1"/>
        <i x="116" nd="1"/>
        <i x="38" nd="1"/>
        <i x="138" nd="1"/>
        <i x="93" nd="1"/>
        <i x="188" nd="1"/>
        <i x="11" nd="1"/>
        <i x="149" nd="1"/>
        <i x="92" nd="1"/>
        <i x="125" nd="1"/>
        <i x="44" nd="1"/>
        <i x="66" nd="1"/>
        <i x="132" nd="1"/>
        <i x="17" nd="1"/>
        <i x="146" nd="1"/>
        <i x="30" nd="1"/>
        <i x="100" nd="1"/>
        <i x="174" nd="1"/>
        <i x="140" nd="1"/>
        <i x="21" nd="1"/>
        <i x="111" nd="1"/>
        <i x="117" nd="1"/>
        <i x="46" nd="1"/>
        <i x="36" nd="1"/>
        <i x="109" nd="1"/>
        <i x="153" nd="1"/>
        <i x="135" nd="1"/>
        <i x="20" nd="1"/>
        <i x="113" nd="1"/>
        <i x="192" nd="1"/>
        <i x="114" nd="1"/>
        <i x="12" nd="1"/>
        <i x="0" nd="1"/>
        <i x="28" nd="1"/>
        <i x="29" nd="1"/>
        <i x="172" nd="1"/>
        <i x="144" nd="1"/>
        <i x="16" nd="1"/>
        <i x="101" nd="1"/>
        <i x="152" nd="1"/>
        <i x="3" nd="1"/>
        <i x="102" nd="1"/>
        <i x="2" nd="1"/>
        <i x="19" nd="1"/>
        <i x="60" nd="1"/>
        <i x="177" nd="1"/>
        <i x="22" nd="1"/>
        <i x="94" nd="1"/>
        <i x="45" nd="1"/>
        <i x="171" nd="1"/>
        <i x="110" nd="1"/>
        <i x="176" nd="1"/>
        <i x="145" nd="1"/>
        <i x="139" nd="1"/>
        <i x="84" nd="1"/>
        <i x="122" nd="1"/>
        <i x="129" nd="1"/>
        <i x="43" nd="1"/>
        <i x="97" nd="1"/>
        <i x="39" nd="1"/>
        <i x="115" nd="1"/>
        <i x="79" nd="1"/>
        <i x="77" nd="1"/>
        <i x="35" nd="1"/>
        <i x="37" nd="1"/>
        <i x="95" nd="1"/>
        <i x="63" nd="1"/>
        <i x="134" nd="1"/>
        <i x="48" nd="1"/>
        <i x="68" nd="1"/>
        <i x="99" nd="1"/>
        <i x="119" nd="1"/>
        <i x="161" nd="1"/>
        <i x="96" nd="1"/>
        <i x="65" nd="1"/>
        <i x="75" nd="1"/>
        <i x="27" nd="1"/>
        <i x="191" nd="1"/>
        <i x="183" nd="1"/>
        <i x="121" nd="1"/>
        <i x="130" nd="1"/>
        <i x="5" nd="1"/>
        <i x="61" nd="1"/>
        <i x="173" nd="1"/>
        <i x="143" nd="1"/>
        <i x="54" nd="1"/>
        <i x="8" nd="1"/>
        <i x="62" nd="1"/>
        <i x="103" nd="1"/>
        <i x="112" nd="1"/>
        <i x="180" nd="1"/>
        <i x="76" nd="1"/>
        <i x="179" nd="1"/>
        <i x="168" nd="1"/>
        <i x="165" nd="1"/>
        <i x="55" nd="1"/>
        <i x="166" nd="1"/>
        <i x="86" nd="1"/>
        <i x="178" nd="1"/>
        <i x="189" nd="1"/>
        <i x="181" nd="1"/>
        <i x="15" nd="1"/>
        <i x="6" nd="1"/>
        <i x="33" nd="1"/>
        <i x="147" nd="1"/>
        <i x="59" nd="1"/>
        <i x="105" nd="1"/>
        <i x="182" nd="1"/>
        <i x="50" nd="1"/>
        <i x="162" nd="1"/>
        <i x="104" nd="1"/>
        <i x="163" nd="1"/>
        <i x="31" nd="1"/>
        <i x="7" nd="1"/>
        <i x="154" nd="1"/>
        <i x="159" nd="1"/>
        <i x="186" nd="1"/>
        <i x="169" nd="1"/>
        <i x="89" nd="1"/>
        <i x="148" nd="1"/>
        <i x="156" nd="1"/>
        <i x="24" nd="1"/>
        <i x="160" nd="1"/>
        <i x="155" nd="1"/>
        <i x="157" nd="1"/>
        <i x="98" nd="1"/>
        <i x="87" nd="1"/>
        <i x="120" nd="1"/>
        <i x="136" nd="1"/>
        <i x="90" nd="1"/>
        <i x="88" nd="1"/>
        <i x="175" nd="1"/>
        <i x="9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VENUES CATEGORY  1" xr10:uid="{75D3BCDA-FB9C-489E-A608-AA3F24D02198}" cache="Slicer_REVENUES_CATEGORY" caption="REVENUES CATEGORY " columnCount="7" showCaption="0" style="Slicer Style 2" lockedPosition="1" rowHeight="241300"/>
  <slicer name="MONTH  3" xr10:uid="{19C50D41-B5B5-4558-B2A5-370CA6D249AC}" cache="Slicer_MONTH" caption="MONTH " showCaption="0" style="Slicer Style 2"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VENUES CATEGORY  2" xr10:uid="{7C208FB3-5EDE-4A72-B0F0-76A14D36B37F}" cache="Slicer_REVENUES_CATEGORY" caption="REVENUES CATEGORY " columnCount="7" showCaption="0" style="Slicer Style 2" lockedPosition="1" rowHeight="241300"/>
  <slicer name="CLINIC  1" xr10:uid="{3680CA3D-17A2-464F-A924-E6B96D90D5A0}" cache="Slicer_CLINIC" caption="CLINIC " columnCount="2" showCaption="0" style="Slicer Style 2" rowHeight="241300"/>
  <slicer name="MONTH  2" xr10:uid="{3A722A44-5CE9-4912-BEC8-3BF04AA09BE1}" cache="Slicer_MONTH" caption="MONTH " columnCount="3" showCaption="0" style="Slicer Style 2" lockedPosition="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VENUES CATEGORY  3" xr10:uid="{39389940-4A9F-4674-AE2A-9AD1496A361A}" cache="Slicer_REVENUES_CATEGORY" caption="REVENUES CATEGORY " columnCount="7" showCaption="0" style="Slicer Style 2" lockedPosition="1" rowHeight="241300"/>
  <slicer name="CLINIC  2" xr10:uid="{6DF0E14A-3D9E-455C-A873-42F8B4F6AF13}" cache="Slicer_CLINIC" caption="CLINIC " columnCount="2" showCaption="0" style="Slicer Style 2" rowHeight="241300"/>
  <slicer name="MONTH  4" xr10:uid="{0A535EDB-DA5D-41FA-BC97-9E5E4313016F}" cache="Slicer_MONTH" caption="MONTH " columnCount="3" showCaption="0" style="Slicer Style 2" lockedPosition="1" rowHeight="241300"/>
  <slicer name="DOCTOR " xr10:uid="{7025739E-D81B-4060-AEA9-0C31012F2877}" cache="Slicer_DOCTOR" caption="DOCTOR " columnCount="2" showCaption="0" style="Slicer Style 2" lockedPosition="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drawing" Target="../drawings/drawing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28.xml"/><Relationship Id="rId3" Type="http://schemas.openxmlformats.org/officeDocument/2006/relationships/pivotTable" Target="../pivotTables/pivotTable23.xml"/><Relationship Id="rId7" Type="http://schemas.openxmlformats.org/officeDocument/2006/relationships/pivotTable" Target="../pivotTables/pivotTable27.xml"/><Relationship Id="rId2" Type="http://schemas.openxmlformats.org/officeDocument/2006/relationships/pivotTable" Target="../pivotTables/pivotTable22.xml"/><Relationship Id="rId1" Type="http://schemas.openxmlformats.org/officeDocument/2006/relationships/pivotTable" Target="../pivotTables/pivotTable21.xml"/><Relationship Id="rId6" Type="http://schemas.openxmlformats.org/officeDocument/2006/relationships/pivotTable" Target="../pivotTables/pivotTable26.xml"/><Relationship Id="rId5" Type="http://schemas.openxmlformats.org/officeDocument/2006/relationships/pivotTable" Target="../pivotTables/pivotTable25.xml"/><Relationship Id="rId4" Type="http://schemas.openxmlformats.org/officeDocument/2006/relationships/pivotTable" Target="../pivotTables/pivotTable24.xml"/><Relationship Id="rId9" Type="http://schemas.openxmlformats.org/officeDocument/2006/relationships/pivotTable" Target="../pivotTables/pivotTable29.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5" Type="http://schemas.microsoft.com/office/2007/relationships/slicer" Target="../slicers/slicer1.xml"/><Relationship Id="rId4" Type="http://schemas.openxmlformats.org/officeDocument/2006/relationships/ctrlProp" Target="../ctrlProps/ctrlProp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2.xml"/><Relationship Id="rId7" Type="http://schemas.openxmlformats.org/officeDocument/2006/relationships/pivotTable" Target="../pivotTables/pivotTable36.xml"/><Relationship Id="rId2" Type="http://schemas.openxmlformats.org/officeDocument/2006/relationships/pivotTable" Target="../pivotTables/pivotTable31.xml"/><Relationship Id="rId1" Type="http://schemas.openxmlformats.org/officeDocument/2006/relationships/pivotTable" Target="../pivotTables/pivotTable30.xml"/><Relationship Id="rId6" Type="http://schemas.openxmlformats.org/officeDocument/2006/relationships/pivotTable" Target="../pivotTables/pivotTable35.xml"/><Relationship Id="rId5" Type="http://schemas.openxmlformats.org/officeDocument/2006/relationships/pivotTable" Target="../pivotTables/pivotTable34.xml"/><Relationship Id="rId4" Type="http://schemas.openxmlformats.org/officeDocument/2006/relationships/pivotTable" Target="../pivotTables/pivotTable33.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39.xml"/><Relationship Id="rId7" Type="http://schemas.openxmlformats.org/officeDocument/2006/relationships/pivotTable" Target="../pivotTables/pivotTable43.xml"/><Relationship Id="rId2" Type="http://schemas.openxmlformats.org/officeDocument/2006/relationships/pivotTable" Target="../pivotTables/pivotTable38.xml"/><Relationship Id="rId1" Type="http://schemas.openxmlformats.org/officeDocument/2006/relationships/pivotTable" Target="../pivotTables/pivotTable37.xml"/><Relationship Id="rId6" Type="http://schemas.openxmlformats.org/officeDocument/2006/relationships/pivotTable" Target="../pivotTables/pivotTable42.xml"/><Relationship Id="rId5" Type="http://schemas.openxmlformats.org/officeDocument/2006/relationships/pivotTable" Target="../pivotTables/pivotTable41.xml"/><Relationship Id="rId4" Type="http://schemas.openxmlformats.org/officeDocument/2006/relationships/pivotTable" Target="../pivotTables/pivotTable40.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46.xml"/><Relationship Id="rId2" Type="http://schemas.openxmlformats.org/officeDocument/2006/relationships/pivotTable" Target="../pivotTables/pivotTable45.xml"/><Relationship Id="rId1" Type="http://schemas.openxmlformats.org/officeDocument/2006/relationships/pivotTable" Target="../pivotTables/pivotTable44.xml"/><Relationship Id="rId6" Type="http://schemas.openxmlformats.org/officeDocument/2006/relationships/pivotTable" Target="../pivotTables/pivotTable49.xml"/><Relationship Id="rId5" Type="http://schemas.openxmlformats.org/officeDocument/2006/relationships/pivotTable" Target="../pivotTables/pivotTable48.xml"/><Relationship Id="rId4" Type="http://schemas.openxmlformats.org/officeDocument/2006/relationships/pivotTable" Target="../pivotTables/pivotTable47.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52.xml"/><Relationship Id="rId2" Type="http://schemas.openxmlformats.org/officeDocument/2006/relationships/pivotTable" Target="../pivotTables/pivotTable51.xml"/><Relationship Id="rId1" Type="http://schemas.openxmlformats.org/officeDocument/2006/relationships/pivotTable" Target="../pivotTables/pivotTable50.xml"/><Relationship Id="rId6" Type="http://schemas.openxmlformats.org/officeDocument/2006/relationships/pivotTable" Target="../pivotTables/pivotTable55.xml"/><Relationship Id="rId5" Type="http://schemas.openxmlformats.org/officeDocument/2006/relationships/pivotTable" Target="../pivotTables/pivotTable54.xml"/><Relationship Id="rId4" Type="http://schemas.openxmlformats.org/officeDocument/2006/relationships/pivotTable" Target="../pivotTables/pivotTable53.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58.xml"/><Relationship Id="rId2" Type="http://schemas.openxmlformats.org/officeDocument/2006/relationships/pivotTable" Target="../pivotTables/pivotTable57.xml"/><Relationship Id="rId1" Type="http://schemas.openxmlformats.org/officeDocument/2006/relationships/pivotTable" Target="../pivotTables/pivotTable56.xml"/><Relationship Id="rId6" Type="http://schemas.openxmlformats.org/officeDocument/2006/relationships/pivotTable" Target="../pivotTables/pivotTable61.xml"/><Relationship Id="rId5" Type="http://schemas.openxmlformats.org/officeDocument/2006/relationships/pivotTable" Target="../pivotTables/pivotTable60.xml"/><Relationship Id="rId4" Type="http://schemas.openxmlformats.org/officeDocument/2006/relationships/pivotTable" Target="../pivotTables/pivotTable59.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62.xml"/></Relationships>
</file>

<file path=xl/worksheets/_rels/sheet12.xml.rels><?xml version="1.0" encoding="UTF-8" standalone="yes"?>
<Relationships xmlns="http://schemas.openxmlformats.org/package/2006/relationships"><Relationship Id="rId2" Type="http://schemas.openxmlformats.org/officeDocument/2006/relationships/pivotTable" Target="../pivotTables/pivotTable64.xml"/><Relationship Id="rId1" Type="http://schemas.openxmlformats.org/officeDocument/2006/relationships/pivotTable" Target="../pivotTables/pivotTable63.xml"/></Relationships>
</file>

<file path=xl/worksheets/_rels/sheet14.xml.rels><?xml version="1.0" encoding="UTF-8" standalone="yes"?>
<Relationships xmlns="http://schemas.openxmlformats.org/package/2006/relationships"><Relationship Id="rId3" Type="http://schemas.openxmlformats.org/officeDocument/2006/relationships/pivotTable" Target="../pivotTables/pivotTable67.xml"/><Relationship Id="rId2" Type="http://schemas.openxmlformats.org/officeDocument/2006/relationships/pivotTable" Target="../pivotTables/pivotTable66.xml"/><Relationship Id="rId1" Type="http://schemas.openxmlformats.org/officeDocument/2006/relationships/pivotTable" Target="../pivotTables/pivotTable65.xml"/><Relationship Id="rId6" Type="http://schemas.openxmlformats.org/officeDocument/2006/relationships/pivotTable" Target="../pivotTables/pivotTable70.xml"/><Relationship Id="rId5" Type="http://schemas.openxmlformats.org/officeDocument/2006/relationships/pivotTable" Target="../pivotTables/pivotTable69.xml"/><Relationship Id="rId4" Type="http://schemas.openxmlformats.org/officeDocument/2006/relationships/pivotTable" Target="../pivotTables/pivotTable68.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71.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7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1F77B-3D78-4F65-B613-229B775DE272}">
  <sheetPr codeName="Sheet1"/>
  <dimension ref="B1:AB1054"/>
  <sheetViews>
    <sheetView showGridLines="0" tabSelected="1" topLeftCell="A10" workbookViewId="0">
      <selection activeCell="M7" sqref="M7"/>
    </sheetView>
  </sheetViews>
  <sheetFormatPr defaultRowHeight="15" x14ac:dyDescent="0.25"/>
  <cols>
    <col min="2" max="2" width="20.5703125" bestFit="1" customWidth="1"/>
    <col min="3" max="3" width="19" bestFit="1" customWidth="1"/>
    <col min="4" max="4" width="12" bestFit="1" customWidth="1"/>
    <col min="5" max="5" width="17.42578125" bestFit="1" customWidth="1"/>
    <col min="6" max="6" width="9" bestFit="1" customWidth="1"/>
    <col min="7" max="7" width="9.85546875" bestFit="1" customWidth="1"/>
    <col min="8" max="8" width="14.5703125" customWidth="1"/>
    <col min="9" max="9" width="17.28515625" customWidth="1"/>
    <col min="10" max="11" width="18" customWidth="1"/>
    <col min="12" max="12" width="17.28515625" customWidth="1"/>
    <col min="13" max="13" width="9.28515625" bestFit="1" customWidth="1"/>
    <col min="14" max="14" width="11.28515625" bestFit="1" customWidth="1"/>
    <col min="15" max="15" width="10.5703125" bestFit="1" customWidth="1"/>
    <col min="16" max="16" width="9.42578125" bestFit="1" customWidth="1"/>
    <col min="17" max="17" width="20.5703125" bestFit="1" customWidth="1"/>
    <col min="18" max="18" width="19" bestFit="1" customWidth="1"/>
    <col min="19" max="19" width="12" bestFit="1" customWidth="1"/>
    <col min="21" max="22" width="10.5703125" bestFit="1" customWidth="1"/>
    <col min="24" max="24" width="20.5703125" bestFit="1" customWidth="1"/>
    <col min="25" max="25" width="19" bestFit="1" customWidth="1"/>
  </cols>
  <sheetData>
    <row r="1" spans="3:22" x14ac:dyDescent="0.25">
      <c r="Q1" s="21" t="s">
        <v>34</v>
      </c>
      <c r="R1" s="21"/>
    </row>
    <row r="2" spans="3:22" x14ac:dyDescent="0.25">
      <c r="H2" t="s">
        <v>21</v>
      </c>
    </row>
    <row r="3" spans="3:22" x14ac:dyDescent="0.25">
      <c r="C3" s="21" t="s">
        <v>0</v>
      </c>
      <c r="D3" s="21"/>
      <c r="E3" s="21"/>
      <c r="L3" t="s">
        <v>131</v>
      </c>
      <c r="T3" t="str">
        <f>CONCATENATE($Q$1,$R$4)</f>
        <v xml:space="preserve">NUMBER OF PATIENTS FOR TOTAL REVENUES </v>
      </c>
    </row>
    <row r="4" spans="3:22" x14ac:dyDescent="0.25">
      <c r="C4" s="1" t="s">
        <v>1</v>
      </c>
      <c r="D4" t="s">
        <v>20</v>
      </c>
      <c r="H4">
        <f>I7/K7</f>
        <v>0.33007944763016073</v>
      </c>
      <c r="L4" t="str">
        <f>D4</f>
        <v xml:space="preserve">TOTAL REVENUES </v>
      </c>
      <c r="M4">
        <f>VLOOKUP(L4,$D$36:$E$41,2,0)</f>
        <v>1</v>
      </c>
      <c r="Q4" s="1" t="s">
        <v>1</v>
      </c>
      <c r="R4" t="s">
        <v>20</v>
      </c>
    </row>
    <row r="5" spans="3:22" x14ac:dyDescent="0.25">
      <c r="I5">
        <v>2</v>
      </c>
      <c r="J5">
        <v>3</v>
      </c>
      <c r="K5">
        <v>4</v>
      </c>
      <c r="L5" t="s">
        <v>120</v>
      </c>
    </row>
    <row r="6" spans="3:22" x14ac:dyDescent="0.25">
      <c r="C6" s="1" t="s">
        <v>2</v>
      </c>
      <c r="D6" t="s">
        <v>7</v>
      </c>
      <c r="E6" t="s">
        <v>8</v>
      </c>
      <c r="F6" t="s">
        <v>9</v>
      </c>
      <c r="I6" t="s">
        <v>18</v>
      </c>
      <c r="J6" t="s">
        <v>19</v>
      </c>
      <c r="K6" t="s">
        <v>20</v>
      </c>
      <c r="Q6" s="1" t="s">
        <v>2</v>
      </c>
      <c r="R6" t="s">
        <v>35</v>
      </c>
    </row>
    <row r="7" spans="3:22" x14ac:dyDescent="0.25">
      <c r="C7" s="2" t="s">
        <v>3</v>
      </c>
      <c r="D7" s="23">
        <v>6264183.0599999968</v>
      </c>
      <c r="E7" s="23">
        <v>15507400.129999999</v>
      </c>
      <c r="F7" s="23">
        <v>21771583.190000009</v>
      </c>
      <c r="H7" s="2" t="s">
        <v>6</v>
      </c>
      <c r="I7" s="4">
        <f>_xlfn.IFNA(VLOOKUP($H7,$C$7:$F$18,I$5,0), " " )</f>
        <v>7156832.4100000011</v>
      </c>
      <c r="J7" s="4">
        <f t="shared" ref="J7:K7" si="0">_xlfn.IFNA(VLOOKUP($H7,$C$7:$F$18,J$5,0), " " )</f>
        <v>14525318.543</v>
      </c>
      <c r="K7" s="4">
        <f t="shared" si="0"/>
        <v>21682150.952999994</v>
      </c>
      <c r="L7" s="4">
        <f>_xlfn.IFNA(VLOOKUP(H7,CHOOSE($M$4,'2021 Revenues'!$T$7:$W$18,'2021 Revenues'!$T$29:$W$40,'2021 Revenues'!$AC$29:$AF$43,'2021 Revenues'!$T$51:$W$66,'2021 Revenues'!$AD$51:$AG$67,'2021 Revenues'!$AN$51:$AQ$69),4,0), " " )</f>
        <v>24021383.390000008</v>
      </c>
      <c r="Q7" s="2" t="s">
        <v>3</v>
      </c>
      <c r="R7" s="14">
        <v>18133</v>
      </c>
      <c r="T7" s="2" t="s">
        <v>6</v>
      </c>
      <c r="U7" s="6">
        <f>_xlfn.IFNA(VLOOKUP(T7,$Q$7:$R$18,2,0), " " )</f>
        <v>19738</v>
      </c>
      <c r="V7" s="6">
        <f>_xlfn.IFNA(VLOOKUP(T7,'2021 data'!$N$102:$O$113,2,0), " ")</f>
        <v>17847</v>
      </c>
    </row>
    <row r="8" spans="3:22" x14ac:dyDescent="0.25">
      <c r="C8" s="2" t="s">
        <v>4</v>
      </c>
      <c r="D8" s="23">
        <v>8095425.4699999988</v>
      </c>
      <c r="E8" s="23">
        <v>18733034.140000001</v>
      </c>
      <c r="F8" s="23">
        <v>26828459.609999999</v>
      </c>
      <c r="H8" s="2" t="s">
        <v>3</v>
      </c>
      <c r="I8" s="4">
        <f t="shared" ref="I8:K18" si="1">_xlfn.IFNA(VLOOKUP($H8,$C$7:$F$18,I$5,0), " " )</f>
        <v>6264183.0599999968</v>
      </c>
      <c r="J8" s="4">
        <f t="shared" si="1"/>
        <v>15507400.129999999</v>
      </c>
      <c r="K8" s="4">
        <f t="shared" si="1"/>
        <v>21771583.190000009</v>
      </c>
      <c r="L8" s="4">
        <f>_xlfn.IFNA(VLOOKUP(H8,CHOOSE($M$4,'2021 Revenues'!$T$7:$W$18,'2021 Revenues'!$T$29:$W$40,'2021 Revenues'!$AC$29:$AF$43,'2021 Revenues'!$T$51:$W$66,'2021 Revenues'!$AD$51:$AG$67,'2021 Revenues'!$AN$51:$AQ$69),4,0), " " )</f>
        <v>23154623.989999987</v>
      </c>
      <c r="Q8" s="2" t="s">
        <v>4</v>
      </c>
      <c r="R8" s="14">
        <v>22666</v>
      </c>
      <c r="T8" s="2" t="s">
        <v>3</v>
      </c>
      <c r="U8" s="6">
        <f t="shared" ref="U8:U18" si="2">_xlfn.IFNA(VLOOKUP(T8,$Q$7:$R$18,2,0), " " )</f>
        <v>18133</v>
      </c>
      <c r="V8" s="6">
        <f>_xlfn.IFNA(VLOOKUP(T8,'2021 data'!$N$102:$O$113,2,0), " ")</f>
        <v>16805</v>
      </c>
    </row>
    <row r="9" spans="3:22" x14ac:dyDescent="0.25">
      <c r="C9" s="2" t="s">
        <v>5</v>
      </c>
      <c r="D9" s="23">
        <v>5673183.0299999984</v>
      </c>
      <c r="E9" s="23">
        <v>14706572.229999997</v>
      </c>
      <c r="F9" s="23">
        <v>20379755.259999994</v>
      </c>
      <c r="H9" s="2" t="s">
        <v>4</v>
      </c>
      <c r="I9" s="4">
        <f t="shared" si="1"/>
        <v>8095425.4699999988</v>
      </c>
      <c r="J9" s="4">
        <f t="shared" si="1"/>
        <v>18733034.140000001</v>
      </c>
      <c r="K9" s="4">
        <f t="shared" si="1"/>
        <v>26828459.609999999</v>
      </c>
      <c r="L9" s="4">
        <f>_xlfn.IFNA(VLOOKUP(H9,CHOOSE($M$4,'2021 Revenues'!$T$7:$W$18,'2021 Revenues'!$T$29:$W$40,'2021 Revenues'!$AC$29:$AF$43,'2021 Revenues'!$T$51:$W$66,'2021 Revenues'!$AD$51:$AG$67,'2021 Revenues'!$AN$51:$AQ$69),4,0), " " )</f>
        <v>28154888.269999996</v>
      </c>
      <c r="Q9" s="2" t="s">
        <v>5</v>
      </c>
      <c r="R9" s="14">
        <v>18525</v>
      </c>
      <c r="T9" s="2" t="s">
        <v>4</v>
      </c>
      <c r="U9" s="6">
        <f t="shared" si="2"/>
        <v>22666</v>
      </c>
      <c r="V9" s="6">
        <f>_xlfn.IFNA(VLOOKUP(T9,'2021 data'!$N$102:$O$113,2,0), " ")</f>
        <v>21870</v>
      </c>
    </row>
    <row r="10" spans="3:22" x14ac:dyDescent="0.25">
      <c r="C10" s="2" t="s">
        <v>6</v>
      </c>
      <c r="D10" s="23">
        <v>7156832.4100000011</v>
      </c>
      <c r="E10" s="23">
        <v>14525318.543</v>
      </c>
      <c r="F10" s="23">
        <v>21682150.952999994</v>
      </c>
      <c r="H10" s="2" t="s">
        <v>5</v>
      </c>
      <c r="I10" s="4">
        <f t="shared" si="1"/>
        <v>5673183.0299999984</v>
      </c>
      <c r="J10" s="4">
        <f t="shared" si="1"/>
        <v>14706572.229999997</v>
      </c>
      <c r="K10" s="4">
        <f t="shared" si="1"/>
        <v>20379755.259999994</v>
      </c>
      <c r="L10" s="4">
        <f>_xlfn.IFNA(VLOOKUP(H10,CHOOSE($M$4,'2021 Revenues'!$T$7:$W$18,'2021 Revenues'!$T$29:$W$40,'2021 Revenues'!$AC$29:$AF$43,'2021 Revenues'!$T$51:$W$66,'2021 Revenues'!$AD$51:$AG$67,'2021 Revenues'!$AN$51:$AQ$69),4,0), " " )</f>
        <v>25522672.660000008</v>
      </c>
      <c r="Q10" s="2" t="s">
        <v>6</v>
      </c>
      <c r="R10" s="14">
        <v>19738</v>
      </c>
      <c r="T10" s="2" t="s">
        <v>5</v>
      </c>
      <c r="U10" s="6">
        <f t="shared" si="2"/>
        <v>18525</v>
      </c>
      <c r="V10" s="6">
        <f>_xlfn.IFNA(VLOOKUP(T10,'2021 data'!$N$102:$O$113,2,0), " ")</f>
        <v>18236</v>
      </c>
    </row>
    <row r="11" spans="3:22" x14ac:dyDescent="0.25">
      <c r="C11" s="2" t="s">
        <v>10</v>
      </c>
      <c r="D11" s="23">
        <v>8465197.9799999986</v>
      </c>
      <c r="E11" s="23">
        <v>19040466.27</v>
      </c>
      <c r="F11" s="23">
        <v>27505664.250000011</v>
      </c>
      <c r="H11" s="2" t="s">
        <v>10</v>
      </c>
      <c r="I11" s="4">
        <f t="shared" si="1"/>
        <v>8465197.9799999986</v>
      </c>
      <c r="J11" s="4">
        <f t="shared" si="1"/>
        <v>19040466.27</v>
      </c>
      <c r="K11" s="4">
        <f t="shared" si="1"/>
        <v>27505664.250000011</v>
      </c>
      <c r="L11" s="4">
        <f>_xlfn.IFNA(VLOOKUP(H11,CHOOSE($M$4,'2021 Revenues'!$T$7:$W$18,'2021 Revenues'!$T$29:$W$40,'2021 Revenues'!$AC$29:$AF$43,'2021 Revenues'!$T$51:$W$66,'2021 Revenues'!$AD$51:$AG$67,'2021 Revenues'!$AN$51:$AQ$69),4,0), " " )</f>
        <v>25982764.139999993</v>
      </c>
      <c r="Q11" s="2" t="s">
        <v>10</v>
      </c>
      <c r="R11" s="14">
        <v>26755</v>
      </c>
      <c r="T11" s="2" t="s">
        <v>10</v>
      </c>
      <c r="U11" s="6">
        <f t="shared" si="2"/>
        <v>26755</v>
      </c>
      <c r="V11" s="6">
        <f>_xlfn.IFNA(VLOOKUP(T11,'2021 data'!$N$102:$O$113,2,0), " ")</f>
        <v>19570</v>
      </c>
    </row>
    <row r="12" spans="3:22" x14ac:dyDescent="0.25">
      <c r="C12" s="2" t="s">
        <v>11</v>
      </c>
      <c r="D12" s="23">
        <v>9437172.620000001</v>
      </c>
      <c r="E12" s="23">
        <v>20549648.810000002</v>
      </c>
      <c r="F12" s="23">
        <v>29986821.429999989</v>
      </c>
      <c r="H12" s="2" t="s">
        <v>11</v>
      </c>
      <c r="I12" s="4">
        <f t="shared" si="1"/>
        <v>9437172.620000001</v>
      </c>
      <c r="J12" s="4">
        <f t="shared" si="1"/>
        <v>20549648.810000002</v>
      </c>
      <c r="K12" s="4">
        <f t="shared" si="1"/>
        <v>29986821.429999989</v>
      </c>
      <c r="L12" s="4">
        <f>_xlfn.IFNA(VLOOKUP(H12,CHOOSE($M$4,'2021 Revenues'!$T$7:$W$18,'2021 Revenues'!$T$29:$W$40,'2021 Revenues'!$AC$29:$AF$43,'2021 Revenues'!$T$51:$W$66,'2021 Revenues'!$AD$51:$AG$67,'2021 Revenues'!$AN$51:$AQ$69),4,0), " " )</f>
        <v>36679862.210000001</v>
      </c>
      <c r="Q12" s="2" t="s">
        <v>11</v>
      </c>
      <c r="R12" s="14">
        <v>27194</v>
      </c>
      <c r="T12" s="2" t="s">
        <v>11</v>
      </c>
      <c r="U12" s="6">
        <f t="shared" si="2"/>
        <v>27194</v>
      </c>
      <c r="V12" s="6">
        <f>_xlfn.IFNA(VLOOKUP(T12,'2021 data'!$N$102:$O$113,2,0), " ")</f>
        <v>25966</v>
      </c>
    </row>
    <row r="13" spans="3:22" x14ac:dyDescent="0.25">
      <c r="C13" s="2" t="s">
        <v>12</v>
      </c>
      <c r="D13" s="23">
        <v>8934908.1799999997</v>
      </c>
      <c r="E13" s="23">
        <v>18874424.649999999</v>
      </c>
      <c r="F13" s="23">
        <v>27809332.830000002</v>
      </c>
      <c r="H13" s="2" t="s">
        <v>12</v>
      </c>
      <c r="I13" s="4">
        <f t="shared" si="1"/>
        <v>8934908.1799999997</v>
      </c>
      <c r="J13" s="4">
        <f t="shared" si="1"/>
        <v>18874424.649999999</v>
      </c>
      <c r="K13" s="4">
        <f t="shared" si="1"/>
        <v>27809332.830000002</v>
      </c>
      <c r="L13" s="4">
        <f>_xlfn.IFNA(VLOOKUP(H13,CHOOSE($M$4,'2021 Revenues'!$T$7:$W$18,'2021 Revenues'!$T$29:$W$40,'2021 Revenues'!$AC$29:$AF$43,'2021 Revenues'!$T$51:$W$66,'2021 Revenues'!$AD$51:$AG$67,'2021 Revenues'!$AN$51:$AQ$69),4,0), " " )</f>
        <v>31100791.029999994</v>
      </c>
      <c r="Q13" s="2" t="s">
        <v>12</v>
      </c>
      <c r="R13" s="14">
        <v>24386</v>
      </c>
      <c r="T13" s="2" t="s">
        <v>12</v>
      </c>
      <c r="U13" s="6">
        <f t="shared" si="2"/>
        <v>24386</v>
      </c>
      <c r="V13" s="6">
        <f>_xlfn.IFNA(VLOOKUP(T13,'2021 data'!$N$102:$O$113,2,0), " ")</f>
        <v>22092</v>
      </c>
    </row>
    <row r="14" spans="3:22" x14ac:dyDescent="0.25">
      <c r="C14" s="2" t="s">
        <v>13</v>
      </c>
      <c r="D14" s="23">
        <v>11797203.450000001</v>
      </c>
      <c r="E14" s="23">
        <v>18564726.120000001</v>
      </c>
      <c r="F14" s="23">
        <v>30361929.57</v>
      </c>
      <c r="H14" s="2" t="s">
        <v>13</v>
      </c>
      <c r="I14" s="4">
        <f t="shared" si="1"/>
        <v>11797203.450000001</v>
      </c>
      <c r="J14" s="4">
        <f t="shared" si="1"/>
        <v>18564726.120000001</v>
      </c>
      <c r="K14" s="4">
        <f t="shared" si="1"/>
        <v>30361929.57</v>
      </c>
      <c r="L14" s="4">
        <f>_xlfn.IFNA(VLOOKUP(H14,CHOOSE($M$4,'2021 Revenues'!$T$7:$W$18,'2021 Revenues'!$T$29:$W$40,'2021 Revenues'!$AC$29:$AF$43,'2021 Revenues'!$T$51:$W$66,'2021 Revenues'!$AD$51:$AG$67,'2021 Revenues'!$AN$51:$AQ$69),4,0), " " )</f>
        <v>28380692.470000014</v>
      </c>
      <c r="Q14" s="2" t="s">
        <v>13</v>
      </c>
      <c r="R14" s="14">
        <v>29157</v>
      </c>
      <c r="T14" s="2" t="s">
        <v>13</v>
      </c>
      <c r="U14" s="6">
        <f t="shared" si="2"/>
        <v>29157</v>
      </c>
      <c r="V14" s="6">
        <f>_xlfn.IFNA(VLOOKUP(T14,'2021 data'!$N$102:$O$113,2,0), " ")</f>
        <v>25951</v>
      </c>
    </row>
    <row r="15" spans="3:22" x14ac:dyDescent="0.25">
      <c r="C15" s="2" t="s">
        <v>14</v>
      </c>
      <c r="D15" s="23">
        <v>8113262.3000000007</v>
      </c>
      <c r="E15" s="23">
        <v>15191558.130000001</v>
      </c>
      <c r="F15" s="23">
        <v>23304820.429999996</v>
      </c>
      <c r="H15" s="2" t="s">
        <v>14</v>
      </c>
      <c r="I15" s="4">
        <f t="shared" si="1"/>
        <v>8113262.3000000007</v>
      </c>
      <c r="J15" s="4">
        <f t="shared" si="1"/>
        <v>15191558.130000001</v>
      </c>
      <c r="K15" s="4">
        <f t="shared" si="1"/>
        <v>23304820.429999996</v>
      </c>
      <c r="L15" s="4">
        <f>_xlfn.IFNA(VLOOKUP(H15,CHOOSE($M$4,'2021 Revenues'!$T$7:$W$18,'2021 Revenues'!$T$29:$W$40,'2021 Revenues'!$AC$29:$AF$43,'2021 Revenues'!$T$51:$W$66,'2021 Revenues'!$AD$51:$AG$67,'2021 Revenues'!$AN$51:$AQ$69),4,0), " " )</f>
        <v>20911116.090000004</v>
      </c>
      <c r="Q15" s="2" t="s">
        <v>14</v>
      </c>
      <c r="R15" s="14">
        <v>25976</v>
      </c>
      <c r="T15" s="2" t="s">
        <v>14</v>
      </c>
      <c r="U15" s="6">
        <f t="shared" si="2"/>
        <v>25976</v>
      </c>
      <c r="V15" s="6">
        <f>_xlfn.IFNA(VLOOKUP(T15,'2021 data'!$N$102:$O$113,2,0), " ")</f>
        <v>20505</v>
      </c>
    </row>
    <row r="16" spans="3:22" x14ac:dyDescent="0.25">
      <c r="C16" s="2" t="s">
        <v>15</v>
      </c>
      <c r="D16" s="23">
        <v>9994917.0800000057</v>
      </c>
      <c r="E16" s="23">
        <v>19347806.860000003</v>
      </c>
      <c r="F16" s="23">
        <v>29342723.93999999</v>
      </c>
      <c r="H16" s="2" t="s">
        <v>15</v>
      </c>
      <c r="I16" s="4">
        <f t="shared" si="1"/>
        <v>9994917.0800000057</v>
      </c>
      <c r="J16" s="4">
        <f t="shared" si="1"/>
        <v>19347806.860000003</v>
      </c>
      <c r="K16" s="4">
        <f t="shared" si="1"/>
        <v>29342723.93999999</v>
      </c>
      <c r="L16" s="4">
        <f>_xlfn.IFNA(VLOOKUP(H16,CHOOSE($M$4,'2021 Revenues'!$T$7:$W$18,'2021 Revenues'!$T$29:$W$40,'2021 Revenues'!$AC$29:$AF$43,'2021 Revenues'!$T$51:$W$66,'2021 Revenues'!$AD$51:$AG$67,'2021 Revenues'!$AN$51:$AQ$69),4,0), " " )</f>
        <v>20415940.539999995</v>
      </c>
      <c r="Q16" s="2" t="s">
        <v>15</v>
      </c>
      <c r="R16" s="14">
        <v>28439</v>
      </c>
      <c r="T16" s="2" t="s">
        <v>15</v>
      </c>
      <c r="U16" s="6">
        <f t="shared" si="2"/>
        <v>28439</v>
      </c>
      <c r="V16" s="6">
        <f>_xlfn.IFNA(VLOOKUP(T16,'2021 data'!$N$102:$O$113,2,0), " ")</f>
        <v>20505</v>
      </c>
    </row>
    <row r="17" spans="3:22" x14ac:dyDescent="0.25">
      <c r="C17" s="2" t="s">
        <v>16</v>
      </c>
      <c r="D17" s="23">
        <v>8008906.5799999991</v>
      </c>
      <c r="E17" s="23">
        <v>19057702.785999998</v>
      </c>
      <c r="F17" s="23">
        <v>27066609.366</v>
      </c>
      <c r="H17" s="2" t="s">
        <v>16</v>
      </c>
      <c r="I17" s="4">
        <f t="shared" si="1"/>
        <v>8008906.5799999991</v>
      </c>
      <c r="J17" s="4">
        <f t="shared" si="1"/>
        <v>19057702.785999998</v>
      </c>
      <c r="K17" s="4">
        <f t="shared" si="1"/>
        <v>27066609.366</v>
      </c>
      <c r="L17" s="4">
        <f>_xlfn.IFNA(VLOOKUP(H17,CHOOSE($M$4,'2021 Revenues'!$T$7:$W$18,'2021 Revenues'!$T$29:$W$40,'2021 Revenues'!$AC$29:$AF$43,'2021 Revenues'!$T$51:$W$66,'2021 Revenues'!$AD$51:$AG$67,'2021 Revenues'!$AN$51:$AQ$69),4,0), " " )</f>
        <v>19316660.440000001</v>
      </c>
      <c r="Q17" s="2" t="s">
        <v>16</v>
      </c>
      <c r="R17" s="14">
        <v>23629</v>
      </c>
      <c r="T17" s="2" t="s">
        <v>16</v>
      </c>
      <c r="U17" s="6">
        <f t="shared" si="2"/>
        <v>23629</v>
      </c>
      <c r="V17" s="6">
        <f>_xlfn.IFNA(VLOOKUP(T17,'2021 data'!$N$102:$O$113,2,0), " ")</f>
        <v>19599</v>
      </c>
    </row>
    <row r="18" spans="3:22" x14ac:dyDescent="0.25">
      <c r="C18" s="2" t="s">
        <v>17</v>
      </c>
      <c r="D18" s="23">
        <v>7821753.8899999987</v>
      </c>
      <c r="E18" s="23">
        <v>16535315.059999999</v>
      </c>
      <c r="F18" s="23">
        <v>24357068.950000014</v>
      </c>
      <c r="H18" s="2" t="s">
        <v>17</v>
      </c>
      <c r="I18" s="4">
        <f t="shared" si="1"/>
        <v>7821753.8899999987</v>
      </c>
      <c r="J18" s="4">
        <f t="shared" si="1"/>
        <v>16535315.059999999</v>
      </c>
      <c r="K18" s="4">
        <f t="shared" si="1"/>
        <v>24357068.950000014</v>
      </c>
      <c r="L18" s="4">
        <f>_xlfn.IFNA(VLOOKUP(H18,CHOOSE($M$4,'2021 Revenues'!$T$7:$W$18,'2021 Revenues'!$T$29:$W$40,'2021 Revenues'!$AC$29:$AF$43,'2021 Revenues'!$T$51:$W$66,'2021 Revenues'!$AD$51:$AG$67,'2021 Revenues'!$AN$51:$AQ$69),4,0), " " )</f>
        <v>18869367.609999996</v>
      </c>
      <c r="Q18" s="2" t="s">
        <v>17</v>
      </c>
      <c r="R18" s="14">
        <v>22596</v>
      </c>
      <c r="T18" s="2" t="s">
        <v>17</v>
      </c>
      <c r="U18" s="6">
        <f t="shared" si="2"/>
        <v>22596</v>
      </c>
      <c r="V18" s="6">
        <f>_xlfn.IFNA(VLOOKUP(T18,'2021 data'!$N$102:$O$113,2,0), " ")</f>
        <v>19687</v>
      </c>
    </row>
    <row r="19" spans="3:22" x14ac:dyDescent="0.25">
      <c r="C19" s="2" t="s">
        <v>361</v>
      </c>
      <c r="D19" s="23">
        <v>8150442.5</v>
      </c>
      <c r="E19" s="23">
        <v>19167311.059999999</v>
      </c>
      <c r="F19" s="23">
        <v>27317753.559999999</v>
      </c>
      <c r="J19" s="4"/>
      <c r="L19" s="4"/>
      <c r="Q19" s="2" t="s">
        <v>361</v>
      </c>
      <c r="R19" s="14">
        <v>24873</v>
      </c>
    </row>
    <row r="20" spans="3:22" x14ac:dyDescent="0.25">
      <c r="L20" s="4"/>
    </row>
    <row r="21" spans="3:22" x14ac:dyDescent="0.25">
      <c r="U21" t="e">
        <f>$V$7:INDEX($V$7:$V$18,IF($V$7&lt;&gt; " ", COUNT($V$7:$V$18), " " ))</f>
        <v>#VALUE!</v>
      </c>
    </row>
    <row r="23" spans="3:22" x14ac:dyDescent="0.25">
      <c r="H23" t="e">
        <f>$L$7:INDEX($L$7:$L$18,IF($L$7&lt;&gt; " ", COUNT($L$7:$L$18), " " ))</f>
        <v>#VALUE!</v>
      </c>
    </row>
    <row r="25" spans="3:22" x14ac:dyDescent="0.25">
      <c r="M25" t="str">
        <f>H2&amp; " " &amp;C179</f>
        <v>BREAK DOWN INTO CASH &amp; CREDIT  د.بسمه ال مفرح</v>
      </c>
    </row>
    <row r="32" spans="3:22" x14ac:dyDescent="0.25">
      <c r="C32" s="21" t="s">
        <v>0</v>
      </c>
      <c r="D32" s="21"/>
      <c r="E32" s="21"/>
    </row>
    <row r="36" spans="2:5" x14ac:dyDescent="0.25">
      <c r="D36" t="s">
        <v>20</v>
      </c>
      <c r="E36">
        <v>1</v>
      </c>
    </row>
    <row r="37" spans="2:5" x14ac:dyDescent="0.25">
      <c r="D37" t="s">
        <v>114</v>
      </c>
      <c r="E37">
        <v>2</v>
      </c>
    </row>
    <row r="38" spans="2:5" x14ac:dyDescent="0.25">
      <c r="D38" t="s">
        <v>100</v>
      </c>
      <c r="E38">
        <v>3</v>
      </c>
    </row>
    <row r="39" spans="2:5" x14ac:dyDescent="0.25">
      <c r="D39" t="s">
        <v>101</v>
      </c>
      <c r="E39">
        <v>4</v>
      </c>
    </row>
    <row r="40" spans="2:5" x14ac:dyDescent="0.25">
      <c r="D40" t="s">
        <v>32</v>
      </c>
      <c r="E40">
        <v>5</v>
      </c>
    </row>
    <row r="41" spans="2:5" x14ac:dyDescent="0.25">
      <c r="D41" s="11" t="s">
        <v>97</v>
      </c>
      <c r="E41">
        <v>6</v>
      </c>
    </row>
    <row r="44" spans="2:5" x14ac:dyDescent="0.25">
      <c r="B44">
        <v>1</v>
      </c>
    </row>
    <row r="45" spans="2:5" x14ac:dyDescent="0.25">
      <c r="B45">
        <v>2</v>
      </c>
    </row>
    <row r="46" spans="2:5" x14ac:dyDescent="0.25">
      <c r="B46">
        <v>3</v>
      </c>
    </row>
    <row r="47" spans="2:5" x14ac:dyDescent="0.25">
      <c r="B47">
        <v>4</v>
      </c>
    </row>
    <row r="48" spans="2:5" x14ac:dyDescent="0.25">
      <c r="B48">
        <v>5</v>
      </c>
    </row>
    <row r="49" spans="2:10" x14ac:dyDescent="0.25">
      <c r="B49">
        <v>6</v>
      </c>
    </row>
    <row r="50" spans="2:10" x14ac:dyDescent="0.25">
      <c r="B50">
        <v>7</v>
      </c>
      <c r="I50">
        <f>tranfered_pivots!$N$44:INDEX(tranfered_pivots!$N$44:$N$55,IF(tranfered_pivots!$N$44&lt;&gt; " ", COUNT(tranfered_pivots!$N$44:$N$55), " " ))</f>
        <v>1391256.1800000002</v>
      </c>
    </row>
    <row r="51" spans="2:10" x14ac:dyDescent="0.25">
      <c r="B51">
        <v>8</v>
      </c>
    </row>
    <row r="52" spans="2:10" x14ac:dyDescent="0.25">
      <c r="B52">
        <v>9</v>
      </c>
    </row>
    <row r="53" spans="2:10" x14ac:dyDescent="0.25">
      <c r="B53">
        <v>10</v>
      </c>
    </row>
    <row r="54" spans="2:10" x14ac:dyDescent="0.25">
      <c r="B54">
        <v>11</v>
      </c>
    </row>
    <row r="55" spans="2:10" x14ac:dyDescent="0.25">
      <c r="B55">
        <v>12</v>
      </c>
    </row>
    <row r="59" spans="2:10" x14ac:dyDescent="0.25">
      <c r="I59" t="s">
        <v>106</v>
      </c>
      <c r="J59" t="s">
        <v>107</v>
      </c>
    </row>
    <row r="60" spans="2:10" x14ac:dyDescent="0.25">
      <c r="E60" s="18" t="str">
        <f>$D$305</f>
        <v>النساء والولادة</v>
      </c>
      <c r="H60" t="str">
        <f>tranfered_pivots!$AD$49</f>
        <v>NOVEMBER</v>
      </c>
      <c r="I60" s="4">
        <f>VLOOKUP($H$60,tranfered_pivots!$C$7:$G$24,2,0)</f>
        <v>937901.10000000009</v>
      </c>
      <c r="J60" s="4">
        <f>VLOOKUP($H$60,tranfered_pivots!$C$7:$G$24,3,0)</f>
        <v>822171.14000000013</v>
      </c>
    </row>
    <row r="62" spans="2:10" x14ac:dyDescent="0.25">
      <c r="E62" s="2" t="s">
        <v>6</v>
      </c>
      <c r="F62" s="4">
        <f>IF(VLOOKUP(E62,CHOOSE($M$4,'2021_clinic Revenues'!$I$6:$L$17,'2021_clinic Revenues'!$I$24:$L$35,'2021_clinic Revenues'!$I$43:$L$54,'2021_clinic Revenues'!$I$64:$L$75,'2021_clinic Revenues'!$I$84:$L$95,'2021_clinic Revenues'!$I$112:$L$123),4,0)=0, " ",VLOOKUP(E62,CHOOSE($M$4,'2021_clinic Revenues'!$I$6:$L$17,'2021_clinic Revenues'!$I$24:$L$35,'2021_clinic Revenues'!$I$43:$L$54,'2021_clinic Revenues'!$I$64:$L$75,'2021_clinic Revenues'!$I$84:$L$95,'2021_clinic Revenues'!$I$112:$L$123),4,0) )</f>
        <v>2116625.3600000003</v>
      </c>
    </row>
    <row r="63" spans="2:10" x14ac:dyDescent="0.25">
      <c r="E63" s="2" t="s">
        <v>3</v>
      </c>
      <c r="F63" s="4">
        <f>IF(VLOOKUP(E63,CHOOSE($M$4,'2021_clinic Revenues'!$I$6:$L$17,'2021_clinic Revenues'!$I$24:$L$35,'2021_clinic Revenues'!$I$43:$L$54,'2021_clinic Revenues'!$I$64:$L$75,'2021_clinic Revenues'!$I$84:$L$95,'2021_clinic Revenues'!$I$112:$L$123),4,0)=0, " ",VLOOKUP(E63,CHOOSE($M$4,'2021_clinic Revenues'!$I$6:$L$17,'2021_clinic Revenues'!$I$24:$L$35,'2021_clinic Revenues'!$I$43:$L$54,'2021_clinic Revenues'!$I$64:$L$75,'2021_clinic Revenues'!$I$84:$L$95,'2021_clinic Revenues'!$I$112:$L$123),4,0) )</f>
        <v>2085350.62</v>
      </c>
    </row>
    <row r="64" spans="2:10" x14ac:dyDescent="0.25">
      <c r="E64" s="2" t="s">
        <v>4</v>
      </c>
      <c r="F64" s="4">
        <f>IF(VLOOKUP(E64,CHOOSE($M$4,'2021_clinic Revenues'!$I$6:$L$17,'2021_clinic Revenues'!$I$24:$L$35,'2021_clinic Revenues'!$I$43:$L$54,'2021_clinic Revenues'!$I$64:$L$75,'2021_clinic Revenues'!$I$84:$L$95,'2021_clinic Revenues'!$I$112:$L$123),4,0)=0, " ",VLOOKUP(E64,CHOOSE($M$4,'2021_clinic Revenues'!$I$6:$L$17,'2021_clinic Revenues'!$I$24:$L$35,'2021_clinic Revenues'!$I$43:$L$54,'2021_clinic Revenues'!$I$64:$L$75,'2021_clinic Revenues'!$I$84:$L$95,'2021_clinic Revenues'!$I$112:$L$123),4,0) )</f>
        <v>2308369.21</v>
      </c>
    </row>
    <row r="65" spans="5:6" x14ac:dyDescent="0.25">
      <c r="E65" s="2" t="s">
        <v>5</v>
      </c>
      <c r="F65" s="4">
        <f>IF(VLOOKUP(E65,CHOOSE($M$4,'2021_clinic Revenues'!$I$6:$L$17,'2021_clinic Revenues'!$I$24:$L$35,'2021_clinic Revenues'!$I$43:$L$54,'2021_clinic Revenues'!$I$64:$L$75,'2021_clinic Revenues'!$I$84:$L$95,'2021_clinic Revenues'!$I$112:$L$123),4,0)=0, " ",VLOOKUP(E65,CHOOSE($M$4,'2021_clinic Revenues'!$I$6:$L$17,'2021_clinic Revenues'!$I$24:$L$35,'2021_clinic Revenues'!$I$43:$L$54,'2021_clinic Revenues'!$I$64:$L$75,'2021_clinic Revenues'!$I$84:$L$95,'2021_clinic Revenues'!$I$112:$L$123),4,0) )</f>
        <v>1832914.81</v>
      </c>
    </row>
    <row r="66" spans="5:6" x14ac:dyDescent="0.25">
      <c r="E66" s="2" t="s">
        <v>10</v>
      </c>
      <c r="F66" s="4">
        <f>IF(VLOOKUP(E66,CHOOSE($M$4,'2021_clinic Revenues'!$I$6:$L$17,'2021_clinic Revenues'!$I$24:$L$35,'2021_clinic Revenues'!$I$43:$L$54,'2021_clinic Revenues'!$I$64:$L$75,'2021_clinic Revenues'!$I$84:$L$95,'2021_clinic Revenues'!$I$112:$L$123),4,0)=0, " ",VLOOKUP(E66,CHOOSE($M$4,'2021_clinic Revenues'!$I$6:$L$17,'2021_clinic Revenues'!$I$24:$L$35,'2021_clinic Revenues'!$I$43:$L$54,'2021_clinic Revenues'!$I$64:$L$75,'2021_clinic Revenues'!$I$84:$L$95,'2021_clinic Revenues'!$I$112:$L$123),4,0) )</f>
        <v>1945260.1400000001</v>
      </c>
    </row>
    <row r="67" spans="5:6" x14ac:dyDescent="0.25">
      <c r="E67" s="2" t="s">
        <v>11</v>
      </c>
      <c r="F67" s="4">
        <f>IF(VLOOKUP(E67,CHOOSE($M$4,'2021_clinic Revenues'!$I$6:$L$17,'2021_clinic Revenues'!$I$24:$L$35,'2021_clinic Revenues'!$I$43:$L$54,'2021_clinic Revenues'!$I$64:$L$75,'2021_clinic Revenues'!$I$84:$L$95,'2021_clinic Revenues'!$I$112:$L$123),4,0)=0, " ",VLOOKUP(E67,CHOOSE($M$4,'2021_clinic Revenues'!$I$6:$L$17,'2021_clinic Revenues'!$I$24:$L$35,'2021_clinic Revenues'!$I$43:$L$54,'2021_clinic Revenues'!$I$64:$L$75,'2021_clinic Revenues'!$I$84:$L$95,'2021_clinic Revenues'!$I$112:$L$123),4,0) )</f>
        <v>2589933.4500000002</v>
      </c>
    </row>
    <row r="68" spans="5:6" x14ac:dyDescent="0.25">
      <c r="E68" s="2" t="s">
        <v>12</v>
      </c>
      <c r="F68" s="4">
        <f>IF(VLOOKUP(E68,CHOOSE($M$4,'2021_clinic Revenues'!$I$6:$L$17,'2021_clinic Revenues'!$I$24:$L$35,'2021_clinic Revenues'!$I$43:$L$54,'2021_clinic Revenues'!$I$64:$L$75,'2021_clinic Revenues'!$I$84:$L$95,'2021_clinic Revenues'!$I$112:$L$123),4,0)=0, " ",VLOOKUP(E68,CHOOSE($M$4,'2021_clinic Revenues'!$I$6:$L$17,'2021_clinic Revenues'!$I$24:$L$35,'2021_clinic Revenues'!$I$43:$L$54,'2021_clinic Revenues'!$I$64:$L$75,'2021_clinic Revenues'!$I$84:$L$95,'2021_clinic Revenues'!$I$112:$L$123),4,0) )</f>
        <v>2593519.21</v>
      </c>
    </row>
    <row r="69" spans="5:6" x14ac:dyDescent="0.25">
      <c r="E69" s="2" t="s">
        <v>13</v>
      </c>
      <c r="F69" s="4">
        <f>IF(VLOOKUP(E69,CHOOSE($M$4,'2021_clinic Revenues'!$I$6:$L$17,'2021_clinic Revenues'!$I$24:$L$35,'2021_clinic Revenues'!$I$43:$L$54,'2021_clinic Revenues'!$I$64:$L$75,'2021_clinic Revenues'!$I$84:$L$95,'2021_clinic Revenues'!$I$112:$L$123),4,0)=0, " ",VLOOKUP(E69,CHOOSE($M$4,'2021_clinic Revenues'!$I$6:$L$17,'2021_clinic Revenues'!$I$24:$L$35,'2021_clinic Revenues'!$I$43:$L$54,'2021_clinic Revenues'!$I$64:$L$75,'2021_clinic Revenues'!$I$84:$L$95,'2021_clinic Revenues'!$I$112:$L$123),4,0) )</f>
        <v>2091984.6699999997</v>
      </c>
    </row>
    <row r="70" spans="5:6" x14ac:dyDescent="0.25">
      <c r="E70" s="2" t="s">
        <v>14</v>
      </c>
      <c r="F70" s="4">
        <f>IF(VLOOKUP(E70,CHOOSE($M$4,'2021_clinic Revenues'!$I$6:$L$17,'2021_clinic Revenues'!$I$24:$L$35,'2021_clinic Revenues'!$I$43:$L$54,'2021_clinic Revenues'!$I$64:$L$75,'2021_clinic Revenues'!$I$84:$L$95,'2021_clinic Revenues'!$I$112:$L$123),4,0)=0, " ",VLOOKUP(E70,CHOOSE($M$4,'2021_clinic Revenues'!$I$6:$L$17,'2021_clinic Revenues'!$I$24:$L$35,'2021_clinic Revenues'!$I$43:$L$54,'2021_clinic Revenues'!$I$64:$L$75,'2021_clinic Revenues'!$I$84:$L$95,'2021_clinic Revenues'!$I$112:$L$123),4,0) )</f>
        <v>1841940.71</v>
      </c>
    </row>
    <row r="71" spans="5:6" x14ac:dyDescent="0.25">
      <c r="E71" s="2" t="s">
        <v>15</v>
      </c>
      <c r="F71" s="4">
        <f>IF(VLOOKUP(E71,CHOOSE($M$4,'2021_clinic Revenues'!$I$6:$L$17,'2021_clinic Revenues'!$I$24:$L$35,'2021_clinic Revenues'!$I$43:$L$54,'2021_clinic Revenues'!$I$64:$L$75,'2021_clinic Revenues'!$I$84:$L$95,'2021_clinic Revenues'!$I$112:$L$123),4,0)=0, " ",VLOOKUP(E71,CHOOSE($M$4,'2021_clinic Revenues'!$I$6:$L$17,'2021_clinic Revenues'!$I$24:$L$35,'2021_clinic Revenues'!$I$43:$L$54,'2021_clinic Revenues'!$I$64:$L$75,'2021_clinic Revenues'!$I$84:$L$95,'2021_clinic Revenues'!$I$112:$L$123),4,0) )</f>
        <v>1885950.2999999998</v>
      </c>
    </row>
    <row r="72" spans="5:6" x14ac:dyDescent="0.25">
      <c r="E72" s="2" t="s">
        <v>16</v>
      </c>
      <c r="F72" s="4">
        <f>IF(VLOOKUP(E72,CHOOSE($M$4,'2021_clinic Revenues'!$I$6:$L$17,'2021_clinic Revenues'!$I$24:$L$35,'2021_clinic Revenues'!$I$43:$L$54,'2021_clinic Revenues'!$I$64:$L$75,'2021_clinic Revenues'!$I$84:$L$95,'2021_clinic Revenues'!$I$112:$L$123),4,0)=0, " ",VLOOKUP(E72,CHOOSE($M$4,'2021_clinic Revenues'!$I$6:$L$17,'2021_clinic Revenues'!$I$24:$L$35,'2021_clinic Revenues'!$I$43:$L$54,'2021_clinic Revenues'!$I$64:$L$75,'2021_clinic Revenues'!$I$84:$L$95,'2021_clinic Revenues'!$I$112:$L$123),4,0) )</f>
        <v>1767981.1400000001</v>
      </c>
    </row>
    <row r="73" spans="5:6" x14ac:dyDescent="0.25">
      <c r="E73" s="2" t="s">
        <v>17</v>
      </c>
      <c r="F73" s="4">
        <f>IF(VLOOKUP(E73,CHOOSE($M$4,'2021_clinic Revenues'!$I$6:$L$17,'2021_clinic Revenues'!$I$24:$L$35,'2021_clinic Revenues'!$I$43:$L$54,'2021_clinic Revenues'!$I$64:$L$75,'2021_clinic Revenues'!$I$84:$L$95,'2021_clinic Revenues'!$I$112:$L$123),4,0)=0, " ",VLOOKUP(E73,CHOOSE($M$4,'2021_clinic Revenues'!$I$6:$L$17,'2021_clinic Revenues'!$I$24:$L$35,'2021_clinic Revenues'!$I$43:$L$54,'2021_clinic Revenues'!$I$64:$L$75,'2021_clinic Revenues'!$I$84:$L$95,'2021_clinic Revenues'!$I$112:$L$123),4,0) )</f>
        <v>1681622.8399999999</v>
      </c>
    </row>
    <row r="78" spans="5:6" x14ac:dyDescent="0.25">
      <c r="F78" t="e">
        <f>$F$62:INDEX($F$62:$F$73,IF($F$62&lt;&gt; " ", COUNT($F$62:$F$73), " " ))</f>
        <v>#VALUE!</v>
      </c>
    </row>
    <row r="81" spans="5:19" x14ac:dyDescent="0.25">
      <c r="E81" s="2" t="s">
        <v>6</v>
      </c>
      <c r="F81" s="6">
        <f>IF(VLOOKUP(E81,CHOOSE($M$4,'VISITS-CLINC'!$I$6:$L$17,'VISITS-CLINC'!$I$24:$L$35,'VISITS-CLINC'!$I$43:$L$54,'VISITS-CLINC'!$I$64:$L$75,'VISITS-CLINC'!$I$84:$L$95,'VISITS-CLINC'!$I$112:$L$123),4,0)=0, " ",VLOOKUP(E81,CHOOSE($M$4,'VISITS-CLINC'!$I$6:$L$17,'VISITS-CLINC'!$I$24:$L$35,'VISITS-CLINC'!$I$43:$L$54,'VISITS-CLINC'!$I$64:$L$75,'VISITS-CLINC'!$I$84:$L$95,'VISITS-CLINC'!$I$112:$L$123),4,0) )</f>
        <v>1090</v>
      </c>
    </row>
    <row r="82" spans="5:19" x14ac:dyDescent="0.25">
      <c r="E82" s="2" t="s">
        <v>3</v>
      </c>
      <c r="F82" s="6">
        <f>IF(VLOOKUP(E82,CHOOSE($M$4,'VISITS-CLINC'!$I$6:$L$17,'VISITS-CLINC'!$I$24:$L$35,'VISITS-CLINC'!$I$43:$L$54,'VISITS-CLINC'!$I$64:$L$75,'VISITS-CLINC'!$I$84:$L$95,'VISITS-CLINC'!$I$112:$L$123),4,0)=0, " ",VLOOKUP(E82,CHOOSE($M$4,'VISITS-CLINC'!$I$6:$L$17,'VISITS-CLINC'!$I$24:$L$35,'VISITS-CLINC'!$I$43:$L$54,'VISITS-CLINC'!$I$64:$L$75,'VISITS-CLINC'!$I$84:$L$95,'VISITS-CLINC'!$I$112:$L$123),4,0) )</f>
        <v>1137</v>
      </c>
    </row>
    <row r="83" spans="5:19" x14ac:dyDescent="0.25">
      <c r="E83" s="2" t="s">
        <v>4</v>
      </c>
      <c r="F83" s="6">
        <f>IF(VLOOKUP(E83,CHOOSE($M$4,'VISITS-CLINC'!$I$6:$L$17,'VISITS-CLINC'!$I$24:$L$35,'VISITS-CLINC'!$I$43:$L$54,'VISITS-CLINC'!$I$64:$L$75,'VISITS-CLINC'!$I$84:$L$95,'VISITS-CLINC'!$I$112:$L$123),4,0)=0, " ",VLOOKUP(E83,CHOOSE($M$4,'VISITS-CLINC'!$I$6:$L$17,'VISITS-CLINC'!$I$24:$L$35,'VISITS-CLINC'!$I$43:$L$54,'VISITS-CLINC'!$I$64:$L$75,'VISITS-CLINC'!$I$84:$L$95,'VISITS-CLINC'!$I$112:$L$123),4,0) )</f>
        <v>1317</v>
      </c>
    </row>
    <row r="84" spans="5:19" x14ac:dyDescent="0.25">
      <c r="E84" s="2" t="s">
        <v>5</v>
      </c>
      <c r="F84" s="6">
        <f>IF(VLOOKUP(E84,CHOOSE($M$4,'VISITS-CLINC'!$I$6:$L$17,'VISITS-CLINC'!$I$24:$L$35,'VISITS-CLINC'!$I$43:$L$54,'VISITS-CLINC'!$I$64:$L$75,'VISITS-CLINC'!$I$84:$L$95,'VISITS-CLINC'!$I$112:$L$123),4,0)=0, " ",VLOOKUP(E84,CHOOSE($M$4,'VISITS-CLINC'!$I$6:$L$17,'VISITS-CLINC'!$I$24:$L$35,'VISITS-CLINC'!$I$43:$L$54,'VISITS-CLINC'!$I$64:$L$75,'VISITS-CLINC'!$I$84:$L$95,'VISITS-CLINC'!$I$112:$L$123),4,0) )</f>
        <v>966</v>
      </c>
    </row>
    <row r="85" spans="5:19" x14ac:dyDescent="0.25">
      <c r="E85" s="2" t="s">
        <v>10</v>
      </c>
      <c r="F85" s="6">
        <f>IF(VLOOKUP(E85,CHOOSE($M$4,'VISITS-CLINC'!$I$6:$L$17,'VISITS-CLINC'!$I$24:$L$35,'VISITS-CLINC'!$I$43:$L$54,'VISITS-CLINC'!$I$64:$L$75,'VISITS-CLINC'!$I$84:$L$95,'VISITS-CLINC'!$I$112:$L$123),4,0)=0, " ",VLOOKUP(E85,CHOOSE($M$4,'VISITS-CLINC'!$I$6:$L$17,'VISITS-CLINC'!$I$24:$L$35,'VISITS-CLINC'!$I$43:$L$54,'VISITS-CLINC'!$I$64:$L$75,'VISITS-CLINC'!$I$84:$L$95,'VISITS-CLINC'!$I$112:$L$123),4,0) )</f>
        <v>1134</v>
      </c>
    </row>
    <row r="86" spans="5:19" x14ac:dyDescent="0.25">
      <c r="E86" s="2" t="s">
        <v>11</v>
      </c>
      <c r="F86" s="6">
        <f>IF(VLOOKUP(E86,CHOOSE($M$4,'VISITS-CLINC'!$I$6:$L$17,'VISITS-CLINC'!$I$24:$L$35,'VISITS-CLINC'!$I$43:$L$54,'VISITS-CLINC'!$I$64:$L$75,'VISITS-CLINC'!$I$84:$L$95,'VISITS-CLINC'!$I$112:$L$123),4,0)=0, " ",VLOOKUP(E86,CHOOSE($M$4,'VISITS-CLINC'!$I$6:$L$17,'VISITS-CLINC'!$I$24:$L$35,'VISITS-CLINC'!$I$43:$L$54,'VISITS-CLINC'!$I$64:$L$75,'VISITS-CLINC'!$I$84:$L$95,'VISITS-CLINC'!$I$112:$L$123),4,0) )</f>
        <v>1505</v>
      </c>
    </row>
    <row r="87" spans="5:19" x14ac:dyDescent="0.25">
      <c r="E87" s="2" t="s">
        <v>12</v>
      </c>
      <c r="F87" s="6">
        <f>IF(VLOOKUP(E87,CHOOSE($M$4,'VISITS-CLINC'!$I$6:$L$17,'VISITS-CLINC'!$I$24:$L$35,'VISITS-CLINC'!$I$43:$L$54,'VISITS-CLINC'!$I$64:$L$75,'VISITS-CLINC'!$I$84:$L$95,'VISITS-CLINC'!$I$112:$L$123),4,0)=0, " ",VLOOKUP(E87,CHOOSE($M$4,'VISITS-CLINC'!$I$6:$L$17,'VISITS-CLINC'!$I$24:$L$35,'VISITS-CLINC'!$I$43:$L$54,'VISITS-CLINC'!$I$64:$L$75,'VISITS-CLINC'!$I$84:$L$95,'VISITS-CLINC'!$I$112:$L$123),4,0) )</f>
        <v>1379</v>
      </c>
    </row>
    <row r="88" spans="5:19" x14ac:dyDescent="0.25">
      <c r="E88" s="2" t="s">
        <v>13</v>
      </c>
      <c r="F88" s="6">
        <f>IF(VLOOKUP(E88,CHOOSE($M$4,'VISITS-CLINC'!$I$6:$L$17,'VISITS-CLINC'!$I$24:$L$35,'VISITS-CLINC'!$I$43:$L$54,'VISITS-CLINC'!$I$64:$L$75,'VISITS-CLINC'!$I$84:$L$95,'VISITS-CLINC'!$I$112:$L$123),4,0)=0, " ",VLOOKUP(E88,CHOOSE($M$4,'VISITS-CLINC'!$I$6:$L$17,'VISITS-CLINC'!$I$24:$L$35,'VISITS-CLINC'!$I$43:$L$54,'VISITS-CLINC'!$I$64:$L$75,'VISITS-CLINC'!$I$84:$L$95,'VISITS-CLINC'!$I$112:$L$123),4,0) )</f>
        <v>1614</v>
      </c>
    </row>
    <row r="89" spans="5:19" x14ac:dyDescent="0.25">
      <c r="E89" s="2" t="s">
        <v>14</v>
      </c>
      <c r="F89" s="6">
        <f>IF(VLOOKUP(E89,CHOOSE($M$4,'VISITS-CLINC'!$I$6:$L$17,'VISITS-CLINC'!$I$24:$L$35,'VISITS-CLINC'!$I$43:$L$54,'VISITS-CLINC'!$I$64:$L$75,'VISITS-CLINC'!$I$84:$L$95,'VISITS-CLINC'!$I$112:$L$123),4,0)=0, " ",VLOOKUP(E89,CHOOSE($M$4,'VISITS-CLINC'!$I$6:$L$17,'VISITS-CLINC'!$I$24:$L$35,'VISITS-CLINC'!$I$43:$L$54,'VISITS-CLINC'!$I$64:$L$75,'VISITS-CLINC'!$I$84:$L$95,'VISITS-CLINC'!$I$112:$L$123),4,0) )</f>
        <v>1336</v>
      </c>
    </row>
    <row r="90" spans="5:19" x14ac:dyDescent="0.25">
      <c r="E90" s="2" t="s">
        <v>15</v>
      </c>
      <c r="F90" s="6">
        <f>IF(VLOOKUP(E90,CHOOSE($M$4,'VISITS-CLINC'!$I$6:$L$17,'VISITS-CLINC'!$I$24:$L$35,'VISITS-CLINC'!$I$43:$L$54,'VISITS-CLINC'!$I$64:$L$75,'VISITS-CLINC'!$I$84:$L$95,'VISITS-CLINC'!$I$112:$L$123),4,0)=0, " ",VLOOKUP(E90,CHOOSE($M$4,'VISITS-CLINC'!$I$6:$L$17,'VISITS-CLINC'!$I$24:$L$35,'VISITS-CLINC'!$I$43:$L$54,'VISITS-CLINC'!$I$64:$L$75,'VISITS-CLINC'!$I$84:$L$95,'VISITS-CLINC'!$I$112:$L$123),4,0) )</f>
        <v>1358</v>
      </c>
    </row>
    <row r="91" spans="5:19" x14ac:dyDescent="0.25">
      <c r="E91" s="2" t="s">
        <v>16</v>
      </c>
      <c r="F91" s="6">
        <f>IF(VLOOKUP(E91,CHOOSE($M$4,'VISITS-CLINC'!$I$6:$L$17,'VISITS-CLINC'!$I$24:$L$35,'VISITS-CLINC'!$I$43:$L$54,'VISITS-CLINC'!$I$64:$L$75,'VISITS-CLINC'!$I$84:$L$95,'VISITS-CLINC'!$I$112:$L$123),4,0)=0, " ",VLOOKUP(E91,CHOOSE($M$4,'VISITS-CLINC'!$I$6:$L$17,'VISITS-CLINC'!$I$24:$L$35,'VISITS-CLINC'!$I$43:$L$54,'VISITS-CLINC'!$I$64:$L$75,'VISITS-CLINC'!$I$84:$L$95,'VISITS-CLINC'!$I$112:$L$123),4,0) )</f>
        <v>1385</v>
      </c>
      <c r="P91" s="2" t="s">
        <v>6</v>
      </c>
      <c r="Q91" s="4" t="str">
        <f>_xlfn.IFNA(VLOOKUP($P91,$C$94:$F$105,2,0), " " )</f>
        <v xml:space="preserve"> </v>
      </c>
      <c r="R91" s="4" t="str">
        <f>_xlfn.IFNA(VLOOKUP($P91,$C$94:$F$105,3,0), " " )</f>
        <v xml:space="preserve"> </v>
      </c>
      <c r="S91" s="4" t="str">
        <f>_xlfn.IFNA(VLOOKUP($P91,$C$94:$F$105,4,0), " " )</f>
        <v xml:space="preserve"> </v>
      </c>
    </row>
    <row r="92" spans="5:19" x14ac:dyDescent="0.25">
      <c r="E92" s="2" t="s">
        <v>17</v>
      </c>
      <c r="F92" s="6">
        <f>IF(VLOOKUP(E92,CHOOSE($M$4,'VISITS-CLINC'!$I$6:$L$17,'VISITS-CLINC'!$I$24:$L$35,'VISITS-CLINC'!$I$43:$L$54,'VISITS-CLINC'!$I$64:$L$75,'VISITS-CLINC'!$I$84:$L$95,'VISITS-CLINC'!$I$112:$L$123),4,0)=0, " ",VLOOKUP(E92,CHOOSE($M$4,'VISITS-CLINC'!$I$6:$L$17,'VISITS-CLINC'!$I$24:$L$35,'VISITS-CLINC'!$I$43:$L$54,'VISITS-CLINC'!$I$64:$L$75,'VISITS-CLINC'!$I$84:$L$95,'VISITS-CLINC'!$I$112:$L$123),4,0) )</f>
        <v>1274</v>
      </c>
      <c r="P92" s="2" t="s">
        <v>3</v>
      </c>
      <c r="Q92" s="4" t="str">
        <f t="shared" ref="Q92:Q102" si="3">_xlfn.IFNA(VLOOKUP($P92,$C$94:$F$105,2,0), " " )</f>
        <v xml:space="preserve"> </v>
      </c>
      <c r="R92" s="4" t="str">
        <f t="shared" ref="R92:R102" si="4">_xlfn.IFNA(VLOOKUP($P92,$C$94:$F$105,3,0), " " )</f>
        <v xml:space="preserve"> </v>
      </c>
      <c r="S92" s="4" t="str">
        <f t="shared" ref="S92:S103" si="5">_xlfn.IFNA(VLOOKUP($P92,$C$94:$F$105,4,0), " " )</f>
        <v xml:space="preserve"> </v>
      </c>
    </row>
    <row r="93" spans="5:19" x14ac:dyDescent="0.25">
      <c r="P93" s="2" t="s">
        <v>4</v>
      </c>
      <c r="Q93" s="4" t="str">
        <f t="shared" si="3"/>
        <v xml:space="preserve"> </v>
      </c>
      <c r="R93" s="4" t="str">
        <f t="shared" si="4"/>
        <v xml:space="preserve"> </v>
      </c>
      <c r="S93" s="4" t="str">
        <f t="shared" si="5"/>
        <v xml:space="preserve"> </v>
      </c>
    </row>
    <row r="94" spans="5:19" x14ac:dyDescent="0.25">
      <c r="P94" s="2" t="s">
        <v>5</v>
      </c>
      <c r="Q94" s="4" t="str">
        <f t="shared" si="3"/>
        <v xml:space="preserve"> </v>
      </c>
      <c r="R94" s="4" t="str">
        <f t="shared" si="4"/>
        <v xml:space="preserve"> </v>
      </c>
      <c r="S94" s="4" t="str">
        <f t="shared" si="5"/>
        <v xml:space="preserve"> </v>
      </c>
    </row>
    <row r="95" spans="5:19" x14ac:dyDescent="0.25">
      <c r="P95" s="2" t="s">
        <v>10</v>
      </c>
      <c r="Q95" s="4" t="str">
        <f t="shared" si="3"/>
        <v xml:space="preserve"> </v>
      </c>
      <c r="R95" s="4" t="str">
        <f t="shared" si="4"/>
        <v xml:space="preserve"> </v>
      </c>
      <c r="S95" s="4" t="str">
        <f t="shared" si="5"/>
        <v xml:space="preserve"> </v>
      </c>
    </row>
    <row r="96" spans="5:19" x14ac:dyDescent="0.25">
      <c r="P96" s="2" t="s">
        <v>11</v>
      </c>
      <c r="Q96" s="4" t="str">
        <f t="shared" si="3"/>
        <v xml:space="preserve"> </v>
      </c>
      <c r="R96" s="4" t="str">
        <f t="shared" si="4"/>
        <v xml:space="preserve"> </v>
      </c>
      <c r="S96" s="4" t="str">
        <f t="shared" si="5"/>
        <v xml:space="preserve"> </v>
      </c>
    </row>
    <row r="97" spans="6:28" x14ac:dyDescent="0.25">
      <c r="P97" s="2" t="s">
        <v>12</v>
      </c>
      <c r="Q97" s="4" t="str">
        <f t="shared" si="3"/>
        <v xml:space="preserve"> </v>
      </c>
      <c r="R97" s="4" t="str">
        <f t="shared" si="4"/>
        <v xml:space="preserve"> </v>
      </c>
      <c r="S97" s="4" t="str">
        <f t="shared" si="5"/>
        <v xml:space="preserve"> </v>
      </c>
      <c r="X97" s="1" t="s">
        <v>1</v>
      </c>
      <c r="Y97" t="s">
        <v>20</v>
      </c>
    </row>
    <row r="98" spans="6:28" x14ac:dyDescent="0.25">
      <c r="F98" t="e">
        <f>$F$81:INDEX($F$81:$F$92,IF($F$81&lt;&gt; " ", COUNT($F$81:$F$92), " " ))</f>
        <v>#VALUE!</v>
      </c>
      <c r="P98" s="2" t="s">
        <v>13</v>
      </c>
      <c r="Q98" s="4" t="str">
        <f t="shared" si="3"/>
        <v xml:space="preserve"> </v>
      </c>
      <c r="R98" s="4" t="str">
        <f t="shared" si="4"/>
        <v xml:space="preserve"> </v>
      </c>
      <c r="S98" s="4" t="str">
        <f t="shared" si="5"/>
        <v xml:space="preserve"> </v>
      </c>
      <c r="X98" s="1" t="s">
        <v>22</v>
      </c>
      <c r="Y98" t="s">
        <v>59</v>
      </c>
    </row>
    <row r="99" spans="6:28" x14ac:dyDescent="0.25">
      <c r="P99" s="2" t="s">
        <v>14</v>
      </c>
      <c r="Q99" s="4" t="str">
        <f t="shared" si="3"/>
        <v xml:space="preserve"> </v>
      </c>
      <c r="R99" s="4" t="str">
        <f t="shared" si="4"/>
        <v xml:space="preserve"> </v>
      </c>
      <c r="S99" s="4" t="str">
        <f t="shared" si="5"/>
        <v xml:space="preserve"> </v>
      </c>
      <c r="Y99">
        <v>1</v>
      </c>
      <c r="Z99">
        <v>2</v>
      </c>
      <c r="AA99">
        <v>3</v>
      </c>
      <c r="AB99">
        <v>4</v>
      </c>
    </row>
    <row r="100" spans="6:28" x14ac:dyDescent="0.25">
      <c r="P100" s="2" t="s">
        <v>15</v>
      </c>
      <c r="Q100" s="4" t="str">
        <f t="shared" si="3"/>
        <v xml:space="preserve"> </v>
      </c>
      <c r="R100" s="4" t="str">
        <f t="shared" si="4"/>
        <v xml:space="preserve"> </v>
      </c>
      <c r="S100" s="4" t="str">
        <f t="shared" si="5"/>
        <v xml:space="preserve"> </v>
      </c>
      <c r="X100" s="1" t="s">
        <v>2</v>
      </c>
    </row>
    <row r="101" spans="6:28" x14ac:dyDescent="0.25">
      <c r="P101" s="2" t="s">
        <v>16</v>
      </c>
      <c r="Q101" s="4" t="str">
        <f t="shared" si="3"/>
        <v xml:space="preserve"> </v>
      </c>
      <c r="R101" s="4" t="str">
        <f t="shared" si="4"/>
        <v xml:space="preserve"> </v>
      </c>
      <c r="S101" s="4" t="str">
        <f t="shared" si="5"/>
        <v xml:space="preserve"> </v>
      </c>
    </row>
    <row r="102" spans="6:28" x14ac:dyDescent="0.25">
      <c r="P102" s="2" t="s">
        <v>17</v>
      </c>
      <c r="Q102" s="4" t="str">
        <f t="shared" si="3"/>
        <v xml:space="preserve"> </v>
      </c>
      <c r="R102" s="4" t="str">
        <f t="shared" si="4"/>
        <v xml:space="preserve"> </v>
      </c>
      <c r="S102" s="4" t="str">
        <f t="shared" si="5"/>
        <v xml:space="preserve"> </v>
      </c>
    </row>
    <row r="103" spans="6:28" x14ac:dyDescent="0.25">
      <c r="S103" s="4" t="str">
        <f t="shared" si="5"/>
        <v xml:space="preserve"> </v>
      </c>
    </row>
    <row r="106" spans="6:28" x14ac:dyDescent="0.25">
      <c r="Q106" t="e">
        <f>$S$91:INDEX($S$91:$S$102,IF($S$91&lt;&gt; " ", COUNT($S$91:$S$102), " " ))</f>
        <v>#VALUE!</v>
      </c>
    </row>
    <row r="128" spans="15:15" x14ac:dyDescent="0.25">
      <c r="O128" t="e">
        <f>CONCATENATE($M$131, " ", (J131))</f>
        <v>#N/A</v>
      </c>
    </row>
    <row r="130" spans="10:13" x14ac:dyDescent="0.25">
      <c r="K130" t="s">
        <v>25</v>
      </c>
      <c r="L130" t="s">
        <v>30</v>
      </c>
    </row>
    <row r="131" spans="10:13" x14ac:dyDescent="0.25">
      <c r="J131" t="str">
        <f>C179</f>
        <v>د.بسمه ال مفرح</v>
      </c>
      <c r="K131" s="6" t="e">
        <f>VLOOKUP($J$131,$C$154:$E$154,3,0)</f>
        <v>#N/A</v>
      </c>
      <c r="L131" s="4">
        <f>VLOOKUP(J131,tranfered_pivots!$T$13:$V$26,2,0)</f>
        <v>45626.78</v>
      </c>
      <c r="M131" t="e">
        <f>IF(L131&gt;K131, " The Performance above the target ", " Perfomance below the target " )</f>
        <v>#N/A</v>
      </c>
    </row>
    <row r="132" spans="10:13" x14ac:dyDescent="0.25">
      <c r="K132" s="3" t="e">
        <f>1-L132</f>
        <v>#N/A</v>
      </c>
      <c r="L132" s="3" t="e">
        <f>(L131-K131)/L131</f>
        <v>#N/A</v>
      </c>
    </row>
    <row r="133" spans="10:13" x14ac:dyDescent="0.25">
      <c r="K133" s="4"/>
    </row>
    <row r="134" spans="10:13" x14ac:dyDescent="0.25">
      <c r="K134" s="3" t="e">
        <f>K131/($K$131+$L$131)</f>
        <v>#N/A</v>
      </c>
      <c r="L134" s="3" t="e">
        <f>L131/($K$131+$L$131)</f>
        <v>#N/A</v>
      </c>
    </row>
    <row r="136" spans="10:13" x14ac:dyDescent="0.25">
      <c r="J136" t="s">
        <v>26</v>
      </c>
      <c r="K136" s="3">
        <v>0.5</v>
      </c>
      <c r="L136" s="7" t="e">
        <f>($L$131+$K$131)*K136</f>
        <v>#N/A</v>
      </c>
    </row>
    <row r="137" spans="10:13" x14ac:dyDescent="0.25">
      <c r="J137" t="s">
        <v>28</v>
      </c>
      <c r="K137" s="3">
        <v>0.2</v>
      </c>
      <c r="L137" s="7" t="e">
        <f t="shared" ref="L137:L138" si="6">($L$131+$K$131)*K137</f>
        <v>#N/A</v>
      </c>
    </row>
    <row r="138" spans="10:13" x14ac:dyDescent="0.25">
      <c r="J138" t="s">
        <v>27</v>
      </c>
      <c r="K138" s="3">
        <v>0.3</v>
      </c>
      <c r="L138" s="7" t="e">
        <f t="shared" si="6"/>
        <v>#N/A</v>
      </c>
    </row>
    <row r="139" spans="10:13" x14ac:dyDescent="0.25">
      <c r="J139" t="s">
        <v>29</v>
      </c>
      <c r="K139" s="3" t="e">
        <f>L134</f>
        <v>#N/A</v>
      </c>
      <c r="L139" s="8">
        <f>L131</f>
        <v>45626.78</v>
      </c>
    </row>
    <row r="140" spans="10:13" x14ac:dyDescent="0.25">
      <c r="J140" t="s">
        <v>25</v>
      </c>
      <c r="K140" s="3" t="e">
        <f>K134</f>
        <v>#N/A</v>
      </c>
      <c r="L140" s="9" t="e">
        <f>K131</f>
        <v>#N/A</v>
      </c>
    </row>
    <row r="179" spans="3:5" x14ac:dyDescent="0.25">
      <c r="C179" t="str">
        <f>IF(X101=0,tranfered_pivots!D327,X101)</f>
        <v>د.بسمه ال مفرح</v>
      </c>
      <c r="D179" s="12" t="s">
        <v>6</v>
      </c>
      <c r="E179" s="4" t="str">
        <f t="shared" ref="E179:E190" si="7">_xlfn.IFNA(HLOOKUP(D179,$D$175:$O$177,MATCH($C$179,$C$175:$C$177,0),0)," " )</f>
        <v xml:space="preserve"> </v>
      </c>
    </row>
    <row r="180" spans="3:5" x14ac:dyDescent="0.25">
      <c r="D180" s="12" t="s">
        <v>3</v>
      </c>
      <c r="E180" s="4" t="str">
        <f t="shared" si="7"/>
        <v xml:space="preserve"> </v>
      </c>
    </row>
    <row r="181" spans="3:5" x14ac:dyDescent="0.25">
      <c r="D181" s="12" t="s">
        <v>4</v>
      </c>
      <c r="E181" s="4" t="str">
        <f t="shared" si="7"/>
        <v xml:space="preserve"> </v>
      </c>
    </row>
    <row r="182" spans="3:5" x14ac:dyDescent="0.25">
      <c r="D182" s="12" t="s">
        <v>5</v>
      </c>
      <c r="E182" s="4" t="str">
        <f t="shared" si="7"/>
        <v xml:space="preserve"> </v>
      </c>
    </row>
    <row r="183" spans="3:5" x14ac:dyDescent="0.25">
      <c r="D183" s="12" t="s">
        <v>10</v>
      </c>
      <c r="E183" s="4" t="str">
        <f t="shared" si="7"/>
        <v xml:space="preserve"> </v>
      </c>
    </row>
    <row r="184" spans="3:5" x14ac:dyDescent="0.25">
      <c r="D184" s="12" t="s">
        <v>11</v>
      </c>
      <c r="E184" s="4" t="str">
        <f t="shared" si="7"/>
        <v xml:space="preserve"> </v>
      </c>
    </row>
    <row r="185" spans="3:5" x14ac:dyDescent="0.25">
      <c r="D185" s="12" t="s">
        <v>12</v>
      </c>
      <c r="E185" s="4" t="str">
        <f t="shared" si="7"/>
        <v xml:space="preserve"> </v>
      </c>
    </row>
    <row r="186" spans="3:5" x14ac:dyDescent="0.25">
      <c r="D186" s="12" t="s">
        <v>13</v>
      </c>
      <c r="E186" s="4" t="str">
        <f t="shared" si="7"/>
        <v xml:space="preserve"> </v>
      </c>
    </row>
    <row r="187" spans="3:5" x14ac:dyDescent="0.25">
      <c r="D187" s="12" t="s">
        <v>14</v>
      </c>
      <c r="E187" s="4" t="str">
        <f t="shared" si="7"/>
        <v xml:space="preserve"> </v>
      </c>
    </row>
    <row r="188" spans="3:5" x14ac:dyDescent="0.25">
      <c r="D188" s="12" t="s">
        <v>15</v>
      </c>
      <c r="E188" s="4" t="str">
        <f t="shared" si="7"/>
        <v xml:space="preserve"> </v>
      </c>
    </row>
    <row r="189" spans="3:5" x14ac:dyDescent="0.25">
      <c r="D189" s="12" t="s">
        <v>16</v>
      </c>
      <c r="E189" s="4" t="str">
        <f t="shared" si="7"/>
        <v xml:space="preserve"> </v>
      </c>
    </row>
    <row r="190" spans="3:5" x14ac:dyDescent="0.25">
      <c r="D190" s="12" t="s">
        <v>17</v>
      </c>
      <c r="E190" s="4" t="str">
        <f t="shared" si="7"/>
        <v xml:space="preserve"> </v>
      </c>
    </row>
    <row r="191" spans="3:5" x14ac:dyDescent="0.25">
      <c r="D191" s="12"/>
      <c r="E191" s="13"/>
    </row>
    <row r="201" spans="3:4" x14ac:dyDescent="0.25">
      <c r="C201" s="10" t="s">
        <v>1</v>
      </c>
      <c r="D201" s="10" t="s">
        <v>32</v>
      </c>
    </row>
    <row r="202" spans="3:4" x14ac:dyDescent="0.25">
      <c r="C202" s="11" t="s">
        <v>22</v>
      </c>
      <c r="D202" s="11" t="s">
        <v>31</v>
      </c>
    </row>
    <row r="254" spans="3:5" x14ac:dyDescent="0.25">
      <c r="C254" t="str">
        <f>C179</f>
        <v>د.بسمه ال مفرح</v>
      </c>
      <c r="D254" s="12" t="s">
        <v>6</v>
      </c>
      <c r="E254">
        <f>_xlfn.IFNA(HLOOKUP(D254,tranfered_pivots!$E$479:$P$488,MATCH($C$254,tranfered_pivots!$D$479:$D$488,0),0), " " )</f>
        <v>0</v>
      </c>
    </row>
    <row r="255" spans="3:5" x14ac:dyDescent="0.25">
      <c r="D255" s="12" t="s">
        <v>3</v>
      </c>
      <c r="E255">
        <f>_xlfn.IFNA(HLOOKUP(D255,tranfered_pivots!$E$479:$P$488,MATCH($C$254,tranfered_pivots!$D$479:$D$488,0),0), " " )</f>
        <v>0</v>
      </c>
    </row>
    <row r="256" spans="3:5" x14ac:dyDescent="0.25">
      <c r="D256" s="12" t="s">
        <v>4</v>
      </c>
      <c r="E256">
        <f>_xlfn.IFNA(HLOOKUP(D256,tranfered_pivots!$E$479:$P$488,MATCH($C$254,tranfered_pivots!$D$479:$D$488,0),0), " " )</f>
        <v>0</v>
      </c>
    </row>
    <row r="257" spans="4:5" x14ac:dyDescent="0.25">
      <c r="D257" s="12" t="s">
        <v>5</v>
      </c>
      <c r="E257">
        <f>_xlfn.IFNA(HLOOKUP(D257,tranfered_pivots!$E$479:$P$488,MATCH($C$254,tranfered_pivots!$D$479:$D$488,0),0), " " )</f>
        <v>0</v>
      </c>
    </row>
    <row r="258" spans="4:5" x14ac:dyDescent="0.25">
      <c r="D258" s="12" t="s">
        <v>10</v>
      </c>
      <c r="E258">
        <f>_xlfn.IFNA(HLOOKUP(D258,tranfered_pivots!$E$479:$P$488,MATCH($C$254,tranfered_pivots!$D$479:$D$488,0),0), " " )</f>
        <v>0</v>
      </c>
    </row>
    <row r="259" spans="4:5" x14ac:dyDescent="0.25">
      <c r="D259" s="12" t="s">
        <v>11</v>
      </c>
      <c r="E259">
        <f>_xlfn.IFNA(HLOOKUP(D259,tranfered_pivots!$E$479:$P$488,MATCH($C$254,tranfered_pivots!$D$479:$D$488,0),0), " " )</f>
        <v>33</v>
      </c>
    </row>
    <row r="260" spans="4:5" x14ac:dyDescent="0.25">
      <c r="D260" s="12" t="s">
        <v>12</v>
      </c>
      <c r="E260">
        <f>_xlfn.IFNA(HLOOKUP(D260,tranfered_pivots!$E$479:$P$488,MATCH($C$254,tranfered_pivots!$D$479:$D$488,0),0), " " )</f>
        <v>75</v>
      </c>
    </row>
    <row r="261" spans="4:5" x14ac:dyDescent="0.25">
      <c r="D261" s="12" t="s">
        <v>13</v>
      </c>
      <c r="E261">
        <f>_xlfn.IFNA(HLOOKUP(D261,tranfered_pivots!$E$479:$P$488,MATCH($C$254,tranfered_pivots!$D$479:$D$488,0),0), " " )</f>
        <v>117</v>
      </c>
    </row>
    <row r="262" spans="4:5" x14ac:dyDescent="0.25">
      <c r="D262" s="12" t="s">
        <v>14</v>
      </c>
      <c r="E262">
        <f>_xlfn.IFNA(HLOOKUP(D262,tranfered_pivots!$E$479:$P$488,MATCH($C$254,tranfered_pivots!$D$479:$D$488,0),0), " " )</f>
        <v>75</v>
      </c>
    </row>
    <row r="263" spans="4:5" x14ac:dyDescent="0.25">
      <c r="D263" s="12" t="s">
        <v>15</v>
      </c>
      <c r="E263">
        <f>_xlfn.IFNA(HLOOKUP(D263,tranfered_pivots!$E$479:$P$488,MATCH($C$254,tranfered_pivots!$D$479:$D$488,0),0), " " )</f>
        <v>44</v>
      </c>
    </row>
    <row r="264" spans="4:5" x14ac:dyDescent="0.25">
      <c r="D264" s="12" t="s">
        <v>16</v>
      </c>
      <c r="E264">
        <f>_xlfn.IFNA(HLOOKUP(D264,tranfered_pivots!$E$479:$P$488,MATCH($C$254,tranfered_pivots!$D$479:$D$488,0),0), " " )</f>
        <v>50</v>
      </c>
    </row>
    <row r="265" spans="4:5" x14ac:dyDescent="0.25">
      <c r="D265" s="12" t="s">
        <v>17</v>
      </c>
      <c r="E265">
        <f>_xlfn.IFNA(HLOOKUP(D265,tranfered_pivots!$E$479:$P$488,MATCH($C$254,tranfered_pivots!$D$479:$D$488,0),0), " " )</f>
        <v>25</v>
      </c>
    </row>
    <row r="269" spans="4:5" x14ac:dyDescent="0.25">
      <c r="D269" t="e">
        <f>$E$254:INDEX($E$254:$E$265,IF($E$254&lt;&gt; " ",COUNT($E$254:$E$265)," " ))</f>
        <v>#VALUE!</v>
      </c>
    </row>
    <row r="304" spans="3:4" x14ac:dyDescent="0.25">
      <c r="C304" s="1" t="s">
        <v>1</v>
      </c>
      <c r="D304" t="s">
        <v>20</v>
      </c>
    </row>
    <row r="305" spans="3:16" x14ac:dyDescent="0.25">
      <c r="C305" s="1" t="s">
        <v>22</v>
      </c>
      <c r="D305" t="s">
        <v>59</v>
      </c>
    </row>
    <row r="306" spans="3:16" x14ac:dyDescent="0.25">
      <c r="D306">
        <v>1</v>
      </c>
      <c r="E306">
        <v>2</v>
      </c>
      <c r="F306">
        <v>3</v>
      </c>
      <c r="G306">
        <v>4</v>
      </c>
      <c r="H306">
        <v>5</v>
      </c>
      <c r="I306">
        <v>6</v>
      </c>
      <c r="J306">
        <v>7</v>
      </c>
      <c r="K306">
        <v>8</v>
      </c>
      <c r="L306">
        <v>9</v>
      </c>
      <c r="M306">
        <v>10</v>
      </c>
      <c r="N306">
        <v>11</v>
      </c>
      <c r="O306">
        <v>12</v>
      </c>
    </row>
    <row r="307" spans="3:16" x14ac:dyDescent="0.25">
      <c r="C307" s="1" t="s">
        <v>42</v>
      </c>
      <c r="D307" s="1" t="s">
        <v>33</v>
      </c>
    </row>
    <row r="308" spans="3:16" x14ac:dyDescent="0.25">
      <c r="C308" s="1" t="s">
        <v>2</v>
      </c>
      <c r="D308" t="s">
        <v>3</v>
      </c>
      <c r="E308" t="s">
        <v>4</v>
      </c>
      <c r="F308" t="s">
        <v>5</v>
      </c>
      <c r="G308" t="s">
        <v>6</v>
      </c>
      <c r="H308" t="s">
        <v>10</v>
      </c>
      <c r="I308" t="s">
        <v>11</v>
      </c>
      <c r="J308" t="s">
        <v>12</v>
      </c>
      <c r="K308" t="s">
        <v>13</v>
      </c>
      <c r="L308" t="s">
        <v>14</v>
      </c>
      <c r="M308" t="s">
        <v>15</v>
      </c>
      <c r="N308" t="s">
        <v>16</v>
      </c>
      <c r="O308" t="s">
        <v>17</v>
      </c>
      <c r="P308" t="s">
        <v>361</v>
      </c>
    </row>
    <row r="309" spans="3:16" x14ac:dyDescent="0.25">
      <c r="C309" s="2" t="s">
        <v>190</v>
      </c>
      <c r="D309" s="14">
        <v>28256.059999999998</v>
      </c>
      <c r="E309" s="14">
        <v>176962.06</v>
      </c>
      <c r="F309" s="14">
        <v>165016.18</v>
      </c>
      <c r="G309" s="14">
        <v>252736.63</v>
      </c>
      <c r="H309" s="14">
        <v>317588.22000000003</v>
      </c>
      <c r="I309" s="14">
        <v>267618.15999999997</v>
      </c>
      <c r="J309" s="14">
        <v>227840.60000000003</v>
      </c>
      <c r="K309" s="14">
        <v>99819.33</v>
      </c>
      <c r="L309" s="14">
        <v>54635.040000000001</v>
      </c>
      <c r="M309" s="14">
        <v>63135.05</v>
      </c>
      <c r="N309" s="14"/>
      <c r="O309" s="14"/>
      <c r="P309" s="14"/>
    </row>
    <row r="310" spans="3:16" x14ac:dyDescent="0.25">
      <c r="C310" s="2" t="s">
        <v>194</v>
      </c>
      <c r="D310" s="14">
        <v>307496.59000000003</v>
      </c>
      <c r="E310" s="14">
        <v>318118.56999999995</v>
      </c>
      <c r="F310" s="14">
        <v>256376.51</v>
      </c>
      <c r="G310" s="14">
        <v>238807.85000000003</v>
      </c>
      <c r="H310" s="14">
        <v>5632.6100000000006</v>
      </c>
      <c r="I310" s="14">
        <v>160354.75999999998</v>
      </c>
      <c r="J310" s="14">
        <v>161179.10000000003</v>
      </c>
      <c r="K310" s="14">
        <v>194584.88999999998</v>
      </c>
      <c r="L310" s="14">
        <v>194072.01</v>
      </c>
      <c r="M310" s="14">
        <v>173061.97000000003</v>
      </c>
      <c r="N310" s="14">
        <v>133795.21000000002</v>
      </c>
      <c r="O310" s="14">
        <v>179092.58000000002</v>
      </c>
      <c r="P310" s="14">
        <v>145553.07</v>
      </c>
    </row>
    <row r="311" spans="3:16" x14ac:dyDescent="0.25">
      <c r="C311" s="2" t="s">
        <v>211</v>
      </c>
      <c r="D311" s="14">
        <v>366054.82000000007</v>
      </c>
      <c r="E311" s="14">
        <v>525255.41999999993</v>
      </c>
      <c r="F311" s="14">
        <v>231987.43000000002</v>
      </c>
      <c r="G311" s="14">
        <v>302906.42</v>
      </c>
      <c r="H311" s="14">
        <v>316345.61000000004</v>
      </c>
      <c r="I311" s="14">
        <v>349907.74000000005</v>
      </c>
      <c r="J311" s="14">
        <v>317481.83</v>
      </c>
      <c r="K311" s="14">
        <v>6926.76</v>
      </c>
      <c r="L311" s="14">
        <v>145426.82</v>
      </c>
      <c r="M311" s="14">
        <v>189021.78999999998</v>
      </c>
      <c r="N311" s="14">
        <v>117258.93000000002</v>
      </c>
      <c r="O311" s="14">
        <v>184015.49</v>
      </c>
      <c r="P311" s="14">
        <v>195919.93999999994</v>
      </c>
    </row>
    <row r="312" spans="3:16" x14ac:dyDescent="0.25">
      <c r="C312" s="2" t="s">
        <v>240</v>
      </c>
      <c r="D312" s="14">
        <v>264151.83</v>
      </c>
      <c r="E312" s="14">
        <v>245225.22</v>
      </c>
      <c r="F312" s="14">
        <v>174067.67000000004</v>
      </c>
      <c r="G312" s="14">
        <v>238232.37</v>
      </c>
      <c r="H312" s="14">
        <v>418816.54</v>
      </c>
      <c r="I312" s="14">
        <v>358169.25</v>
      </c>
      <c r="J312" s="14">
        <v>305754.05000000005</v>
      </c>
      <c r="K312" s="14">
        <v>286614.41999999993</v>
      </c>
      <c r="L312" s="14">
        <v>77681.62</v>
      </c>
      <c r="M312" s="14">
        <v>104919.41999999998</v>
      </c>
      <c r="N312" s="14">
        <v>156662.92000000001</v>
      </c>
      <c r="O312" s="14">
        <v>55220.209999999992</v>
      </c>
      <c r="P312" s="14">
        <v>165916.30000000005</v>
      </c>
    </row>
    <row r="313" spans="3:16" x14ac:dyDescent="0.25">
      <c r="C313" s="2" t="s">
        <v>245</v>
      </c>
      <c r="D313" s="14">
        <v>208019.72999999998</v>
      </c>
      <c r="E313" s="14">
        <v>376752.31999999995</v>
      </c>
      <c r="F313" s="14">
        <v>232026.44</v>
      </c>
      <c r="G313" s="14">
        <v>240544.57999999996</v>
      </c>
      <c r="H313" s="14">
        <v>237822.04</v>
      </c>
      <c r="I313" s="14">
        <v>366442.43</v>
      </c>
      <c r="J313" s="14">
        <v>161784.47</v>
      </c>
      <c r="K313" s="14">
        <v>385308.78999999992</v>
      </c>
      <c r="L313" s="14">
        <v>209065.90000000002</v>
      </c>
      <c r="M313" s="14">
        <v>157094.16999999998</v>
      </c>
      <c r="N313" s="14">
        <v>256605.82</v>
      </c>
      <c r="O313" s="14">
        <v>236728.09999999998</v>
      </c>
      <c r="P313" s="14">
        <v>179515.90000000002</v>
      </c>
    </row>
    <row r="314" spans="3:16" x14ac:dyDescent="0.25">
      <c r="C314" s="2" t="s">
        <v>308</v>
      </c>
      <c r="D314" s="14"/>
      <c r="E314" s="14"/>
      <c r="F314" s="14"/>
      <c r="G314" s="14"/>
      <c r="H314" s="14"/>
      <c r="I314" s="14">
        <v>32553.14</v>
      </c>
      <c r="J314" s="14">
        <v>174224.44</v>
      </c>
      <c r="K314" s="14">
        <v>120048.84999999998</v>
      </c>
      <c r="L314" s="14">
        <v>111751.62999999999</v>
      </c>
      <c r="M314" s="14">
        <v>90506.63</v>
      </c>
      <c r="N314" s="14">
        <v>139436.04999999999</v>
      </c>
      <c r="O314" s="14">
        <v>195411.63</v>
      </c>
      <c r="P314" s="14">
        <v>107979.81999999999</v>
      </c>
    </row>
    <row r="315" spans="3:16" x14ac:dyDescent="0.25">
      <c r="C315" s="2" t="s">
        <v>312</v>
      </c>
      <c r="D315" s="14"/>
      <c r="E315" s="14"/>
      <c r="F315" s="14"/>
      <c r="G315" s="14"/>
      <c r="H315" s="14"/>
      <c r="I315" s="14">
        <v>19438.89</v>
      </c>
      <c r="J315" s="14">
        <v>42991.689999999988</v>
      </c>
      <c r="K315" s="14">
        <v>65784.28</v>
      </c>
      <c r="L315" s="14">
        <v>29497.829999999994</v>
      </c>
      <c r="M315" s="14">
        <v>11887.779999999999</v>
      </c>
      <c r="N315" s="14">
        <v>18412.21</v>
      </c>
      <c r="O315" s="14">
        <v>22199.72</v>
      </c>
      <c r="P315" s="14">
        <v>26103.659999999996</v>
      </c>
    </row>
    <row r="327" spans="2:5" x14ac:dyDescent="0.25">
      <c r="B327" t="str">
        <f>C179</f>
        <v>د.بسمه ال مفرح</v>
      </c>
    </row>
    <row r="333" spans="2:5" x14ac:dyDescent="0.25">
      <c r="C333" s="12" t="s">
        <v>12</v>
      </c>
      <c r="D333" s="4">
        <f>_xlfn.IFNA(HLOOKUP(C333,tranfered_pivots!$E$662:$P$674,MATCH($B$327,tranfered_pivots!$D$662:$D$674,0),0), " " )</f>
        <v>35055.490000000005</v>
      </c>
      <c r="E333" s="4">
        <f t="shared" ref="E333:E338" si="8">_xlfn.IFNA(HLOOKUP(C333,$D$308:$O$323,MATCH($B$327,$C$308:$C$323,0),0), " " )</f>
        <v>42991.689999999988</v>
      </c>
    </row>
    <row r="334" spans="2:5" x14ac:dyDescent="0.25">
      <c r="C334" s="12" t="s">
        <v>13</v>
      </c>
      <c r="D334" s="4">
        <f>_xlfn.IFNA(HLOOKUP(C334,tranfered_pivots!$E$662:$P$674,MATCH($B$327,tranfered_pivots!$D$662:$D$674,0),0), " " )</f>
        <v>46036.39</v>
      </c>
      <c r="E334" s="4">
        <f t="shared" si="8"/>
        <v>65784.28</v>
      </c>
    </row>
    <row r="335" spans="2:5" x14ac:dyDescent="0.25">
      <c r="C335" s="12" t="s">
        <v>14</v>
      </c>
      <c r="D335" s="4">
        <f>_xlfn.IFNA(HLOOKUP(C335,tranfered_pivots!$E$662:$P$674,MATCH($B$327,tranfered_pivots!$D$662:$D$674,0),0), " " )</f>
        <v>34132.44</v>
      </c>
      <c r="E335" s="4">
        <f t="shared" si="8"/>
        <v>29497.829999999994</v>
      </c>
    </row>
    <row r="336" spans="2:5" x14ac:dyDescent="0.25">
      <c r="C336" s="12" t="s">
        <v>15</v>
      </c>
      <c r="D336" s="4">
        <f>_xlfn.IFNA(HLOOKUP(C336,tranfered_pivots!$E$662:$P$674,MATCH($B$327,tranfered_pivots!$D$662:$D$674,0),0), " " )</f>
        <v>20490.72</v>
      </c>
      <c r="E336" s="4">
        <f t="shared" si="8"/>
        <v>11887.779999999999</v>
      </c>
    </row>
    <row r="337" spans="3:5" x14ac:dyDescent="0.25">
      <c r="C337" s="12" t="s">
        <v>16</v>
      </c>
      <c r="D337" s="4">
        <f>_xlfn.IFNA(HLOOKUP(C337,tranfered_pivots!$E$662:$P$674,MATCH($B$327,tranfered_pivots!$D$662:$D$674,0),0), " " )</f>
        <v>27214.57</v>
      </c>
      <c r="E337" s="4">
        <f t="shared" si="8"/>
        <v>18412.21</v>
      </c>
    </row>
    <row r="338" spans="3:5" x14ac:dyDescent="0.25">
      <c r="C338" s="12" t="s">
        <v>17</v>
      </c>
      <c r="D338" s="4">
        <f>_xlfn.IFNA(HLOOKUP(C338,tranfered_pivots!$E$662:$P$674,MATCH($B$327,tranfered_pivots!$D$662:$D$674,0),0), " " )</f>
        <v>5632.48</v>
      </c>
      <c r="E338" s="4">
        <f t="shared" si="8"/>
        <v>22199.72</v>
      </c>
    </row>
    <row r="341" spans="3:5" x14ac:dyDescent="0.25">
      <c r="C341" t="e">
        <f>$E$327:INDEX($E$327:$E$338,IF($E$327&lt;&gt; " ",COUNT($E$327:$E$338)," " ))</f>
        <v>#VALUE!</v>
      </c>
    </row>
    <row r="360" spans="3:11" x14ac:dyDescent="0.25">
      <c r="H360" s="10" t="s">
        <v>20</v>
      </c>
      <c r="I360" t="str">
        <f>IF(D361=H360, " TOTAL VISTS ", CONCATENATE(" TOTAL PATIENTS OF ", " ", D361))</f>
        <v xml:space="preserve"> TOTAL VISTS </v>
      </c>
    </row>
    <row r="361" spans="3:11" x14ac:dyDescent="0.25">
      <c r="C361" s="1" t="s">
        <v>1</v>
      </c>
      <c r="D361" t="s">
        <v>20</v>
      </c>
    </row>
    <row r="362" spans="3:11" x14ac:dyDescent="0.25">
      <c r="C362" s="1" t="s">
        <v>23</v>
      </c>
      <c r="D362" t="s">
        <v>16</v>
      </c>
    </row>
    <row r="363" spans="3:11" x14ac:dyDescent="0.25">
      <c r="H363" t="s">
        <v>36</v>
      </c>
      <c r="I363" t="str">
        <f>CONCATENATE(I360, H365, " ", D362)</f>
        <v xml:space="preserve"> TOTAL VISTS IN  NOVEMBER</v>
      </c>
    </row>
    <row r="364" spans="3:11" x14ac:dyDescent="0.25">
      <c r="C364" s="1" t="s">
        <v>2</v>
      </c>
      <c r="D364" t="s">
        <v>35</v>
      </c>
    </row>
    <row r="365" spans="3:11" x14ac:dyDescent="0.25">
      <c r="C365" s="2" t="s">
        <v>50</v>
      </c>
      <c r="D365" s="14">
        <v>2703</v>
      </c>
      <c r="H365" t="s">
        <v>37</v>
      </c>
    </row>
    <row r="366" spans="3:11" x14ac:dyDescent="0.25">
      <c r="C366" s="2" t="s">
        <v>31</v>
      </c>
      <c r="D366" s="14">
        <v>2650</v>
      </c>
    </row>
    <row r="367" spans="3:11" x14ac:dyDescent="0.25">
      <c r="C367" s="2" t="s">
        <v>63</v>
      </c>
      <c r="D367" s="14">
        <v>1991</v>
      </c>
      <c r="H367" t="str">
        <f>CONCATENATE($H$363,$D$361, " ",$H$365, " ",$D$362)</f>
        <v>TOTAL PATIENTS FOR TOTAL REVENUES  IN  NOVEMBER</v>
      </c>
      <c r="K367" s="14">
        <f>SUM(D365:D403)</f>
        <v>23629</v>
      </c>
    </row>
    <row r="368" spans="3:11" x14ac:dyDescent="0.25">
      <c r="C368" s="2" t="s">
        <v>44</v>
      </c>
      <c r="D368" s="14">
        <v>1580</v>
      </c>
    </row>
    <row r="369" spans="3:11" x14ac:dyDescent="0.25">
      <c r="C369" s="2" t="s">
        <v>59</v>
      </c>
      <c r="D369" s="14">
        <v>1360</v>
      </c>
    </row>
    <row r="370" spans="3:11" x14ac:dyDescent="0.25">
      <c r="C370" s="2" t="s">
        <v>43</v>
      </c>
      <c r="D370" s="14">
        <v>1304</v>
      </c>
      <c r="I370">
        <v>1</v>
      </c>
    </row>
    <row r="371" spans="3:11" x14ac:dyDescent="0.25">
      <c r="C371" s="2" t="s">
        <v>39</v>
      </c>
      <c r="D371" s="14">
        <v>1304</v>
      </c>
    </row>
    <row r="372" spans="3:11" x14ac:dyDescent="0.25">
      <c r="C372" s="2" t="s">
        <v>56</v>
      </c>
      <c r="D372" s="14">
        <v>1242</v>
      </c>
      <c r="I372">
        <f>I370</f>
        <v>1</v>
      </c>
      <c r="J372" t="str">
        <f>INDEX($C$365:$C$399,$I372)</f>
        <v>الطوارئ</v>
      </c>
      <c r="K372">
        <f>INDEX($D$365:$D$399,$I372)</f>
        <v>2703</v>
      </c>
    </row>
    <row r="373" spans="3:11" x14ac:dyDescent="0.25">
      <c r="C373" s="2" t="s">
        <v>71</v>
      </c>
      <c r="D373" s="14">
        <v>1146</v>
      </c>
      <c r="I373">
        <f>I372+1</f>
        <v>2</v>
      </c>
      <c r="J373" t="str">
        <f t="shared" ref="J373:J376" si="9">INDEX($C$365:$C$399,$I373)</f>
        <v>الأطفال</v>
      </c>
      <c r="K373">
        <f t="shared" ref="K373:K376" si="10">INDEX($D$365:$D$399,$I373)</f>
        <v>2650</v>
      </c>
    </row>
    <row r="374" spans="3:11" x14ac:dyDescent="0.25">
      <c r="C374" s="2" t="s">
        <v>49</v>
      </c>
      <c r="D374" s="14">
        <v>835</v>
      </c>
      <c r="I374">
        <f t="shared" ref="I374:I375" si="11">I373+1</f>
        <v>3</v>
      </c>
      <c r="J374" t="str">
        <f t="shared" si="9"/>
        <v>أنف وأذن وحنجرة</v>
      </c>
      <c r="K374">
        <f t="shared" si="10"/>
        <v>1991</v>
      </c>
    </row>
    <row r="375" spans="3:11" x14ac:dyDescent="0.25">
      <c r="C375" s="2" t="s">
        <v>53</v>
      </c>
      <c r="D375" s="14">
        <v>744</v>
      </c>
      <c r="I375">
        <f t="shared" si="11"/>
        <v>4</v>
      </c>
      <c r="J375" t="str">
        <f t="shared" si="9"/>
        <v>العظام</v>
      </c>
      <c r="K375">
        <f t="shared" si="10"/>
        <v>1580</v>
      </c>
    </row>
    <row r="376" spans="3:11" x14ac:dyDescent="0.25">
      <c r="C376" s="2" t="s">
        <v>66</v>
      </c>
      <c r="D376" s="14">
        <v>737</v>
      </c>
      <c r="I376">
        <f>I375+1</f>
        <v>5</v>
      </c>
      <c r="J376" t="str">
        <f t="shared" si="9"/>
        <v>النساء والولادة</v>
      </c>
      <c r="K376">
        <f t="shared" si="10"/>
        <v>1360</v>
      </c>
    </row>
    <row r="377" spans="3:11" x14ac:dyDescent="0.25">
      <c r="C377" s="2" t="s">
        <v>45</v>
      </c>
      <c r="D377" s="14">
        <v>729</v>
      </c>
    </row>
    <row r="378" spans="3:11" x14ac:dyDescent="0.25">
      <c r="C378" s="2" t="s">
        <v>47</v>
      </c>
      <c r="D378" s="14">
        <v>714</v>
      </c>
    </row>
    <row r="379" spans="3:11" x14ac:dyDescent="0.25">
      <c r="C379" s="2" t="s">
        <v>57</v>
      </c>
      <c r="D379" s="14">
        <v>682</v>
      </c>
    </row>
    <row r="380" spans="3:11" x14ac:dyDescent="0.25">
      <c r="C380" s="2" t="s">
        <v>55</v>
      </c>
      <c r="D380" s="14">
        <v>608</v>
      </c>
    </row>
    <row r="381" spans="3:11" x14ac:dyDescent="0.25">
      <c r="C381" s="2" t="s">
        <v>72</v>
      </c>
      <c r="D381" s="14">
        <v>591</v>
      </c>
    </row>
    <row r="382" spans="3:11" x14ac:dyDescent="0.25">
      <c r="C382" s="2" t="s">
        <v>64</v>
      </c>
      <c r="D382" s="14">
        <v>529</v>
      </c>
    </row>
    <row r="383" spans="3:11" x14ac:dyDescent="0.25">
      <c r="C383" s="2" t="s">
        <v>60</v>
      </c>
      <c r="D383" s="14">
        <v>495</v>
      </c>
    </row>
    <row r="384" spans="3:11" x14ac:dyDescent="0.25">
      <c r="C384" s="2" t="s">
        <v>69</v>
      </c>
      <c r="D384" s="14">
        <v>378</v>
      </c>
    </row>
    <row r="385" spans="3:4" x14ac:dyDescent="0.25">
      <c r="C385" s="2" t="s">
        <v>68</v>
      </c>
      <c r="D385" s="14">
        <v>279</v>
      </c>
    </row>
    <row r="386" spans="3:4" x14ac:dyDescent="0.25">
      <c r="C386" s="2" t="s">
        <v>48</v>
      </c>
      <c r="D386" s="14">
        <v>267</v>
      </c>
    </row>
    <row r="387" spans="3:4" x14ac:dyDescent="0.25">
      <c r="C387" s="2" t="s">
        <v>62</v>
      </c>
      <c r="D387" s="14">
        <v>235</v>
      </c>
    </row>
    <row r="388" spans="3:4" x14ac:dyDescent="0.25">
      <c r="C388" s="2" t="s">
        <v>52</v>
      </c>
      <c r="D388" s="14">
        <v>139</v>
      </c>
    </row>
    <row r="389" spans="3:4" x14ac:dyDescent="0.25">
      <c r="C389" s="2" t="s">
        <v>73</v>
      </c>
      <c r="D389" s="14">
        <v>110</v>
      </c>
    </row>
    <row r="390" spans="3:4" x14ac:dyDescent="0.25">
      <c r="C390" s="2" t="s">
        <v>65</v>
      </c>
      <c r="D390" s="14">
        <v>78</v>
      </c>
    </row>
    <row r="391" spans="3:4" x14ac:dyDescent="0.25">
      <c r="C391" s="2" t="s">
        <v>58</v>
      </c>
      <c r="D391" s="14">
        <v>66</v>
      </c>
    </row>
    <row r="392" spans="3:4" x14ac:dyDescent="0.25">
      <c r="C392" s="2" t="s">
        <v>61</v>
      </c>
      <c r="D392" s="14">
        <v>39</v>
      </c>
    </row>
    <row r="393" spans="3:4" x14ac:dyDescent="0.25">
      <c r="C393" s="2" t="s">
        <v>54</v>
      </c>
      <c r="D393" s="14">
        <v>31</v>
      </c>
    </row>
    <row r="394" spans="3:4" x14ac:dyDescent="0.25">
      <c r="C394" s="2" t="s">
        <v>67</v>
      </c>
      <c r="D394" s="14">
        <v>30</v>
      </c>
    </row>
    <row r="395" spans="3:4" x14ac:dyDescent="0.25">
      <c r="C395" s="2" t="s">
        <v>46</v>
      </c>
      <c r="D395" s="14">
        <v>13</v>
      </c>
    </row>
    <row r="396" spans="3:4" x14ac:dyDescent="0.25">
      <c r="C396" s="2" t="s">
        <v>132</v>
      </c>
      <c r="D396" s="14">
        <v>8</v>
      </c>
    </row>
    <row r="397" spans="3:4" x14ac:dyDescent="0.25">
      <c r="C397" s="2" t="s">
        <v>95</v>
      </c>
      <c r="D397" s="14">
        <v>7</v>
      </c>
    </row>
    <row r="398" spans="3:4" x14ac:dyDescent="0.25">
      <c r="C398" s="2" t="s">
        <v>51</v>
      </c>
      <c r="D398" s="14">
        <v>5</v>
      </c>
    </row>
    <row r="399" spans="3:4" x14ac:dyDescent="0.25">
      <c r="C399" s="2" t="s">
        <v>70</v>
      </c>
      <c r="D399" s="14">
        <v>0</v>
      </c>
    </row>
    <row r="408" spans="3:10" x14ac:dyDescent="0.25">
      <c r="C408" s="1" t="s">
        <v>1</v>
      </c>
      <c r="D408" t="s">
        <v>20</v>
      </c>
      <c r="F408" s="10" t="s">
        <v>20</v>
      </c>
      <c r="H408" t="str">
        <f>IF(F408=D408, CONCATENATE($F$408, " IN ", " ",$D$409),CONCATENATE(" TOTAL REVENUES OF ", " ",$D$408, " IN "," ", $D$409))</f>
        <v>TOTAL REVENUES  IN  NOVEMBER</v>
      </c>
      <c r="J408" s="14">
        <f>SUM(D412:D472)</f>
        <v>27066609.366000004</v>
      </c>
    </row>
    <row r="409" spans="3:10" x14ac:dyDescent="0.25">
      <c r="C409" s="1" t="s">
        <v>23</v>
      </c>
      <c r="D409" t="s">
        <v>16</v>
      </c>
    </row>
    <row r="411" spans="3:10" x14ac:dyDescent="0.25">
      <c r="C411" s="1" t="s">
        <v>2</v>
      </c>
      <c r="D411" t="s">
        <v>40</v>
      </c>
    </row>
    <row r="412" spans="3:10" x14ac:dyDescent="0.25">
      <c r="C412" s="2" t="s">
        <v>31</v>
      </c>
      <c r="D412" s="14">
        <v>5062041.92</v>
      </c>
    </row>
    <row r="413" spans="3:10" x14ac:dyDescent="0.25">
      <c r="C413" s="2" t="s">
        <v>49</v>
      </c>
      <c r="D413" s="14">
        <v>2635816.16</v>
      </c>
    </row>
    <row r="414" spans="3:10" x14ac:dyDescent="0.25">
      <c r="C414" s="2" t="s">
        <v>55</v>
      </c>
      <c r="D414" s="14">
        <v>1944626.8659999999</v>
      </c>
    </row>
    <row r="415" spans="3:10" x14ac:dyDescent="0.25">
      <c r="C415" s="2" t="s">
        <v>45</v>
      </c>
      <c r="D415" s="14">
        <v>1826815.8299999998</v>
      </c>
    </row>
    <row r="416" spans="3:10" x14ac:dyDescent="0.25">
      <c r="C416" s="2" t="s">
        <v>69</v>
      </c>
      <c r="D416" s="14">
        <v>1803785.35</v>
      </c>
    </row>
    <row r="417" spans="3:4" x14ac:dyDescent="0.25">
      <c r="C417" s="2" t="s">
        <v>59</v>
      </c>
      <c r="D417" s="14">
        <v>1760072.24</v>
      </c>
    </row>
    <row r="418" spans="3:4" x14ac:dyDescent="0.25">
      <c r="C418" s="2" t="s">
        <v>44</v>
      </c>
      <c r="D418" s="14">
        <v>1461754.3699999999</v>
      </c>
    </row>
    <row r="419" spans="3:4" x14ac:dyDescent="0.25">
      <c r="C419" s="2" t="s">
        <v>63</v>
      </c>
      <c r="D419" s="14">
        <v>1167414.04</v>
      </c>
    </row>
    <row r="420" spans="3:4" x14ac:dyDescent="0.25">
      <c r="C420" s="2" t="s">
        <v>50</v>
      </c>
      <c r="D420" s="14">
        <v>1075898.6299999999</v>
      </c>
    </row>
    <row r="421" spans="3:4" x14ac:dyDescent="0.25">
      <c r="C421" s="2" t="s">
        <v>43</v>
      </c>
      <c r="D421" s="14">
        <v>1033115.4299999999</v>
      </c>
    </row>
    <row r="422" spans="3:4" x14ac:dyDescent="0.25">
      <c r="C422" s="2" t="s">
        <v>68</v>
      </c>
      <c r="D422" s="14">
        <v>1016112.1900000001</v>
      </c>
    </row>
    <row r="423" spans="3:4" x14ac:dyDescent="0.25">
      <c r="C423" s="2" t="s">
        <v>56</v>
      </c>
      <c r="D423" s="14">
        <v>987232.07</v>
      </c>
    </row>
    <row r="424" spans="3:4" x14ac:dyDescent="0.25">
      <c r="C424" s="2" t="s">
        <v>57</v>
      </c>
      <c r="D424" s="14">
        <v>865393.8899999999</v>
      </c>
    </row>
    <row r="425" spans="3:4" x14ac:dyDescent="0.25">
      <c r="C425" s="2" t="s">
        <v>66</v>
      </c>
      <c r="D425" s="14">
        <v>679719.4</v>
      </c>
    </row>
    <row r="426" spans="3:4" x14ac:dyDescent="0.25">
      <c r="C426" s="2" t="s">
        <v>64</v>
      </c>
      <c r="D426" s="14">
        <v>669855.63</v>
      </c>
    </row>
    <row r="427" spans="3:4" x14ac:dyDescent="0.25">
      <c r="C427" s="2" t="s">
        <v>65</v>
      </c>
      <c r="D427" s="14">
        <v>623260.89</v>
      </c>
    </row>
    <row r="428" spans="3:4" x14ac:dyDescent="0.25">
      <c r="C428" s="2" t="s">
        <v>39</v>
      </c>
      <c r="D428" s="14">
        <v>595353.76</v>
      </c>
    </row>
    <row r="429" spans="3:4" x14ac:dyDescent="0.25">
      <c r="C429" s="2" t="s">
        <v>53</v>
      </c>
      <c r="D429" s="14">
        <v>285951.19</v>
      </c>
    </row>
    <row r="430" spans="3:4" x14ac:dyDescent="0.25">
      <c r="C430" s="2" t="s">
        <v>71</v>
      </c>
      <c r="D430" s="14">
        <v>237718.79</v>
      </c>
    </row>
    <row r="431" spans="3:4" x14ac:dyDescent="0.25">
      <c r="C431" s="2" t="s">
        <v>48</v>
      </c>
      <c r="D431" s="14">
        <v>187639.26</v>
      </c>
    </row>
    <row r="432" spans="3:4" x14ac:dyDescent="0.25">
      <c r="C432" s="2" t="s">
        <v>72</v>
      </c>
      <c r="D432" s="14">
        <v>185744.08</v>
      </c>
    </row>
    <row r="433" spans="3:4" x14ac:dyDescent="0.25">
      <c r="C433" s="2" t="s">
        <v>60</v>
      </c>
      <c r="D433" s="14">
        <v>167853.14</v>
      </c>
    </row>
    <row r="434" spans="3:4" x14ac:dyDescent="0.25">
      <c r="C434" s="2" t="s">
        <v>47</v>
      </c>
      <c r="D434" s="14">
        <v>167637.5</v>
      </c>
    </row>
    <row r="435" spans="3:4" x14ac:dyDescent="0.25">
      <c r="C435" s="2" t="s">
        <v>52</v>
      </c>
      <c r="D435" s="14">
        <v>142925.59</v>
      </c>
    </row>
    <row r="436" spans="3:4" x14ac:dyDescent="0.25">
      <c r="C436" s="2" t="s">
        <v>70</v>
      </c>
      <c r="D436" s="14">
        <v>142567.59</v>
      </c>
    </row>
    <row r="437" spans="3:4" x14ac:dyDescent="0.25">
      <c r="C437" s="2" t="s">
        <v>62</v>
      </c>
      <c r="D437" s="14">
        <v>90335.5</v>
      </c>
    </row>
    <row r="438" spans="3:4" x14ac:dyDescent="0.25">
      <c r="C438" s="2" t="s">
        <v>67</v>
      </c>
      <c r="D438" s="14">
        <v>53397.69</v>
      </c>
    </row>
    <row r="439" spans="3:4" x14ac:dyDescent="0.25">
      <c r="C439" s="2" t="s">
        <v>58</v>
      </c>
      <c r="D439" s="14">
        <v>49726.8</v>
      </c>
    </row>
    <row r="440" spans="3:4" x14ac:dyDescent="0.25">
      <c r="C440" s="2" t="s">
        <v>73</v>
      </c>
      <c r="D440" s="14">
        <v>40592.92</v>
      </c>
    </row>
    <row r="441" spans="3:4" x14ac:dyDescent="0.25">
      <c r="C441" s="2" t="s">
        <v>95</v>
      </c>
      <c r="D441" s="14">
        <v>36740.54</v>
      </c>
    </row>
    <row r="442" spans="3:4" x14ac:dyDescent="0.25">
      <c r="C442" s="2" t="s">
        <v>54</v>
      </c>
      <c r="D442" s="14">
        <v>35938.980000000003</v>
      </c>
    </row>
    <row r="443" spans="3:4" x14ac:dyDescent="0.25">
      <c r="C443" s="2" t="s">
        <v>51</v>
      </c>
      <c r="D443" s="14">
        <v>16691</v>
      </c>
    </row>
    <row r="444" spans="3:4" x14ac:dyDescent="0.25">
      <c r="C444" s="2" t="s">
        <v>61</v>
      </c>
      <c r="D444" s="14">
        <v>11605.13</v>
      </c>
    </row>
    <row r="445" spans="3:4" x14ac:dyDescent="0.25">
      <c r="C445" s="2" t="s">
        <v>132</v>
      </c>
      <c r="D445" s="14">
        <v>4820</v>
      </c>
    </row>
    <row r="446" spans="3:4" x14ac:dyDescent="0.25">
      <c r="C446" s="2" t="s">
        <v>46</v>
      </c>
      <c r="D446" s="14">
        <v>455</v>
      </c>
    </row>
    <row r="456" spans="3:8" x14ac:dyDescent="0.25">
      <c r="C456" s="1" t="s">
        <v>23</v>
      </c>
      <c r="D456" t="s">
        <v>16</v>
      </c>
    </row>
    <row r="458" spans="3:8" x14ac:dyDescent="0.25">
      <c r="C458" s="1" t="s">
        <v>2</v>
      </c>
      <c r="D458" t="s">
        <v>74</v>
      </c>
    </row>
    <row r="459" spans="3:8" x14ac:dyDescent="0.25">
      <c r="C459" s="2" t="s">
        <v>75</v>
      </c>
      <c r="D459" s="14"/>
    </row>
    <row r="463" spans="3:8" x14ac:dyDescent="0.25">
      <c r="H463" t="s">
        <v>76</v>
      </c>
    </row>
    <row r="465" spans="3:8" x14ac:dyDescent="0.25">
      <c r="H465" t="str">
        <f>CONCATENATE($H$463,D456)</f>
        <v>ADMISSIONS PER WARD IN NOVEMBER</v>
      </c>
    </row>
    <row r="477" spans="3:8" x14ac:dyDescent="0.25">
      <c r="H477" t="s">
        <v>77</v>
      </c>
    </row>
    <row r="479" spans="3:8" x14ac:dyDescent="0.25">
      <c r="C479" s="1" t="s">
        <v>2</v>
      </c>
      <c r="D479" t="s">
        <v>74</v>
      </c>
    </row>
    <row r="480" spans="3:8" x14ac:dyDescent="0.25">
      <c r="C480" s="2" t="s">
        <v>3</v>
      </c>
      <c r="D480" s="14">
        <v>768</v>
      </c>
      <c r="F480" s="2" t="s">
        <v>6</v>
      </c>
      <c r="G480">
        <f>_xlfn.IFNA(VLOOKUP(F480,$C$480:$D$491,2,0), " " )</f>
        <v>833</v>
      </c>
    </row>
    <row r="481" spans="3:7" x14ac:dyDescent="0.25">
      <c r="C481" s="2" t="s">
        <v>4</v>
      </c>
      <c r="D481" s="14">
        <v>942</v>
      </c>
      <c r="F481" s="2" t="s">
        <v>3</v>
      </c>
      <c r="G481">
        <f t="shared" ref="G481:G491" si="12">_xlfn.IFNA(VLOOKUP(F481,$C$480:$D$491,2,0), " " )</f>
        <v>768</v>
      </c>
    </row>
    <row r="482" spans="3:7" x14ac:dyDescent="0.25">
      <c r="C482" s="2" t="s">
        <v>5</v>
      </c>
      <c r="D482" s="14">
        <v>718</v>
      </c>
      <c r="F482" s="2" t="s">
        <v>4</v>
      </c>
      <c r="G482">
        <f t="shared" si="12"/>
        <v>942</v>
      </c>
    </row>
    <row r="483" spans="3:7" x14ac:dyDescent="0.25">
      <c r="C483" s="2" t="s">
        <v>6</v>
      </c>
      <c r="D483" s="14">
        <v>833</v>
      </c>
      <c r="F483" s="2" t="s">
        <v>5</v>
      </c>
      <c r="G483">
        <f t="shared" si="12"/>
        <v>718</v>
      </c>
    </row>
    <row r="484" spans="3:7" x14ac:dyDescent="0.25">
      <c r="C484" s="2" t="s">
        <v>10</v>
      </c>
      <c r="D484" s="14"/>
      <c r="F484" s="2" t="s">
        <v>10</v>
      </c>
      <c r="G484">
        <f t="shared" si="12"/>
        <v>0</v>
      </c>
    </row>
    <row r="485" spans="3:7" x14ac:dyDescent="0.25">
      <c r="C485" s="2" t="s">
        <v>11</v>
      </c>
      <c r="D485" s="14"/>
      <c r="F485" s="2" t="s">
        <v>11</v>
      </c>
      <c r="G485">
        <f t="shared" si="12"/>
        <v>0</v>
      </c>
    </row>
    <row r="486" spans="3:7" x14ac:dyDescent="0.25">
      <c r="C486" s="2" t="s">
        <v>12</v>
      </c>
      <c r="D486" s="14"/>
      <c r="F486" s="2" t="s">
        <v>12</v>
      </c>
      <c r="G486">
        <f t="shared" si="12"/>
        <v>0</v>
      </c>
    </row>
    <row r="487" spans="3:7" x14ac:dyDescent="0.25">
      <c r="C487" s="2" t="s">
        <v>13</v>
      </c>
      <c r="D487" s="14"/>
      <c r="F487" s="2" t="s">
        <v>13</v>
      </c>
      <c r="G487">
        <f t="shared" si="12"/>
        <v>0</v>
      </c>
    </row>
    <row r="488" spans="3:7" x14ac:dyDescent="0.25">
      <c r="C488" s="2" t="s">
        <v>14</v>
      </c>
      <c r="D488" s="14"/>
      <c r="F488" s="2" t="s">
        <v>14</v>
      </c>
      <c r="G488">
        <f t="shared" si="12"/>
        <v>0</v>
      </c>
    </row>
    <row r="489" spans="3:7" x14ac:dyDescent="0.25">
      <c r="C489" s="2" t="s">
        <v>15</v>
      </c>
      <c r="D489" s="14"/>
      <c r="F489" s="2" t="s">
        <v>15</v>
      </c>
      <c r="G489">
        <f t="shared" si="12"/>
        <v>0</v>
      </c>
    </row>
    <row r="490" spans="3:7" x14ac:dyDescent="0.25">
      <c r="C490" s="2" t="s">
        <v>16</v>
      </c>
      <c r="D490" s="14"/>
      <c r="F490" s="2" t="s">
        <v>16</v>
      </c>
      <c r="G490">
        <f t="shared" si="12"/>
        <v>0</v>
      </c>
    </row>
    <row r="491" spans="3:7" x14ac:dyDescent="0.25">
      <c r="C491" s="2" t="s">
        <v>17</v>
      </c>
      <c r="D491" s="14"/>
      <c r="F491" s="2" t="s">
        <v>17</v>
      </c>
      <c r="G491">
        <f t="shared" si="12"/>
        <v>0</v>
      </c>
    </row>
    <row r="492" spans="3:7" x14ac:dyDescent="0.25">
      <c r="C492" s="2" t="s">
        <v>361</v>
      </c>
      <c r="D492" s="14"/>
    </row>
    <row r="494" spans="3:7" x14ac:dyDescent="0.25">
      <c r="G494" t="e">
        <f>$G$480:INDEX($G$480:$G$491, IF($G$480&lt;&gt;" ", COUNT($G$480:$G$491), " " ))</f>
        <v>#VALUE!</v>
      </c>
    </row>
    <row r="500" spans="3:7" x14ac:dyDescent="0.25">
      <c r="G500" t="s">
        <v>79</v>
      </c>
    </row>
    <row r="501" spans="3:7" x14ac:dyDescent="0.25">
      <c r="C501" s="1" t="s">
        <v>2</v>
      </c>
      <c r="D501" t="s">
        <v>78</v>
      </c>
    </row>
    <row r="502" spans="3:7" x14ac:dyDescent="0.25">
      <c r="C502" s="2" t="s">
        <v>3</v>
      </c>
      <c r="D502" s="5">
        <v>2.67</v>
      </c>
      <c r="F502" s="2" t="s">
        <v>6</v>
      </c>
      <c r="G502">
        <f>_xlfn.IFNA(VLOOKUP(F502,$C$502:$D$513,2,0), " " )</f>
        <v>2.35</v>
      </c>
    </row>
    <row r="503" spans="3:7" x14ac:dyDescent="0.25">
      <c r="C503" s="2" t="s">
        <v>4</v>
      </c>
      <c r="D503" s="5">
        <v>2.67</v>
      </c>
      <c r="F503" s="2" t="s">
        <v>3</v>
      </c>
      <c r="G503">
        <f t="shared" ref="G503:G513" si="13">_xlfn.IFNA(VLOOKUP(F503,$C$502:$D$513,2,0), " " )</f>
        <v>2.67</v>
      </c>
    </row>
    <row r="504" spans="3:7" x14ac:dyDescent="0.25">
      <c r="C504" s="2" t="s">
        <v>5</v>
      </c>
      <c r="D504" s="5">
        <v>2.82</v>
      </c>
      <c r="F504" s="2" t="s">
        <v>4</v>
      </c>
      <c r="G504">
        <f t="shared" si="13"/>
        <v>2.67</v>
      </c>
    </row>
    <row r="505" spans="3:7" x14ac:dyDescent="0.25">
      <c r="C505" s="2" t="s">
        <v>6</v>
      </c>
      <c r="D505" s="5">
        <v>2.35</v>
      </c>
      <c r="F505" s="2" t="s">
        <v>5</v>
      </c>
      <c r="G505">
        <f t="shared" si="13"/>
        <v>2.82</v>
      </c>
    </row>
    <row r="506" spans="3:7" x14ac:dyDescent="0.25">
      <c r="C506" s="2" t="s">
        <v>10</v>
      </c>
      <c r="D506" s="5"/>
      <c r="F506" s="2" t="s">
        <v>10</v>
      </c>
      <c r="G506">
        <f t="shared" si="13"/>
        <v>0</v>
      </c>
    </row>
    <row r="507" spans="3:7" x14ac:dyDescent="0.25">
      <c r="C507" s="2" t="s">
        <v>11</v>
      </c>
      <c r="D507" s="5"/>
      <c r="F507" s="2" t="s">
        <v>11</v>
      </c>
      <c r="G507">
        <f t="shared" si="13"/>
        <v>0</v>
      </c>
    </row>
    <row r="508" spans="3:7" x14ac:dyDescent="0.25">
      <c r="C508" s="2" t="s">
        <v>12</v>
      </c>
      <c r="D508" s="5"/>
      <c r="F508" s="2" t="s">
        <v>12</v>
      </c>
      <c r="G508">
        <f t="shared" si="13"/>
        <v>0</v>
      </c>
    </row>
    <row r="509" spans="3:7" x14ac:dyDescent="0.25">
      <c r="C509" s="2" t="s">
        <v>13</v>
      </c>
      <c r="D509" s="5"/>
      <c r="F509" s="2" t="s">
        <v>13</v>
      </c>
      <c r="G509">
        <f t="shared" si="13"/>
        <v>0</v>
      </c>
    </row>
    <row r="510" spans="3:7" x14ac:dyDescent="0.25">
      <c r="C510" s="2" t="s">
        <v>14</v>
      </c>
      <c r="D510" s="5"/>
      <c r="F510" s="2" t="s">
        <v>14</v>
      </c>
      <c r="G510">
        <f t="shared" si="13"/>
        <v>0</v>
      </c>
    </row>
    <row r="511" spans="3:7" x14ac:dyDescent="0.25">
      <c r="C511" s="2" t="s">
        <v>15</v>
      </c>
      <c r="D511" s="5"/>
      <c r="F511" s="2" t="s">
        <v>15</v>
      </c>
      <c r="G511">
        <f t="shared" si="13"/>
        <v>0</v>
      </c>
    </row>
    <row r="512" spans="3:7" x14ac:dyDescent="0.25">
      <c r="C512" s="2" t="s">
        <v>16</v>
      </c>
      <c r="D512" s="5"/>
      <c r="F512" s="2" t="s">
        <v>16</v>
      </c>
      <c r="G512">
        <f t="shared" si="13"/>
        <v>0</v>
      </c>
    </row>
    <row r="513" spans="3:8" x14ac:dyDescent="0.25">
      <c r="C513" s="2" t="s">
        <v>17</v>
      </c>
      <c r="D513" s="5"/>
      <c r="F513" s="2" t="s">
        <v>17</v>
      </c>
      <c r="G513">
        <f t="shared" si="13"/>
        <v>0</v>
      </c>
    </row>
    <row r="514" spans="3:8" x14ac:dyDescent="0.25">
      <c r="C514" s="2" t="s">
        <v>361</v>
      </c>
      <c r="D514" s="5"/>
    </row>
    <row r="515" spans="3:8" x14ac:dyDescent="0.25">
      <c r="F515" t="e">
        <f>$G$502:INDEX($G$502:$G$513, IF($G$502&lt;&gt;" ", COUNT($G$502:$G$513), " " ))</f>
        <v>#VALUE!</v>
      </c>
    </row>
    <row r="517" spans="3:8" x14ac:dyDescent="0.25">
      <c r="C517" s="1" t="s">
        <v>23</v>
      </c>
      <c r="D517" t="s">
        <v>16</v>
      </c>
      <c r="G517" t="s">
        <v>81</v>
      </c>
    </row>
    <row r="518" spans="3:8" x14ac:dyDescent="0.25">
      <c r="G518" t="str">
        <f>G517&amp; " " &amp;D517</f>
        <v>AVERAGE LOS IN  NOVEMBER</v>
      </c>
    </row>
    <row r="519" spans="3:8" x14ac:dyDescent="0.25">
      <c r="C519" s="1" t="s">
        <v>2</v>
      </c>
      <c r="D519" t="s">
        <v>80</v>
      </c>
    </row>
    <row r="520" spans="3:8" x14ac:dyDescent="0.25">
      <c r="C520" s="2" t="s">
        <v>75</v>
      </c>
      <c r="D520" s="14"/>
    </row>
    <row r="528" spans="3:8" x14ac:dyDescent="0.25">
      <c r="C528" s="2"/>
      <c r="D528" s="14"/>
      <c r="H528" t="s">
        <v>83</v>
      </c>
    </row>
    <row r="530" spans="3:7" x14ac:dyDescent="0.25">
      <c r="C530" s="1" t="s">
        <v>2</v>
      </c>
      <c r="D530" t="s">
        <v>82</v>
      </c>
    </row>
    <row r="531" spans="3:7" x14ac:dyDescent="0.25">
      <c r="C531" s="2" t="s">
        <v>3</v>
      </c>
      <c r="D531" s="15">
        <v>0.66</v>
      </c>
      <c r="F531" s="2" t="s">
        <v>6</v>
      </c>
      <c r="G531" s="3">
        <f>_xlfn.IFNA(VLOOKUP(F531,$C$531:$D$542,2,0), " " )</f>
        <v>0.55000000000000004</v>
      </c>
    </row>
    <row r="532" spans="3:7" x14ac:dyDescent="0.25">
      <c r="C532" s="2" t="s">
        <v>4</v>
      </c>
      <c r="D532" s="15">
        <v>0.7</v>
      </c>
      <c r="F532" s="2" t="s">
        <v>3</v>
      </c>
      <c r="G532" s="3">
        <f t="shared" ref="G532:G542" si="14">_xlfn.IFNA(VLOOKUP(F532,$C$531:$D$542,2,0), " " )</f>
        <v>0.66</v>
      </c>
    </row>
    <row r="533" spans="3:7" x14ac:dyDescent="0.25">
      <c r="C533" s="2" t="s">
        <v>5</v>
      </c>
      <c r="D533" s="15">
        <v>0.6</v>
      </c>
      <c r="F533" s="2" t="s">
        <v>4</v>
      </c>
      <c r="G533" s="3">
        <f t="shared" si="14"/>
        <v>0.7</v>
      </c>
    </row>
    <row r="534" spans="3:7" x14ac:dyDescent="0.25">
      <c r="C534" s="2" t="s">
        <v>6</v>
      </c>
      <c r="D534" s="15">
        <v>0.55000000000000004</v>
      </c>
      <c r="F534" s="2" t="s">
        <v>5</v>
      </c>
      <c r="G534" s="3">
        <f t="shared" si="14"/>
        <v>0.6</v>
      </c>
    </row>
    <row r="535" spans="3:7" x14ac:dyDescent="0.25">
      <c r="C535" s="2" t="s">
        <v>10</v>
      </c>
      <c r="D535" s="15"/>
      <c r="F535" s="2" t="s">
        <v>10</v>
      </c>
      <c r="G535" s="3">
        <f t="shared" si="14"/>
        <v>0</v>
      </c>
    </row>
    <row r="536" spans="3:7" x14ac:dyDescent="0.25">
      <c r="C536" s="2" t="s">
        <v>11</v>
      </c>
      <c r="D536" s="15"/>
      <c r="F536" s="2" t="s">
        <v>11</v>
      </c>
      <c r="G536" s="3">
        <f t="shared" si="14"/>
        <v>0</v>
      </c>
    </row>
    <row r="537" spans="3:7" x14ac:dyDescent="0.25">
      <c r="C537" s="2" t="s">
        <v>12</v>
      </c>
      <c r="D537" s="15"/>
      <c r="F537" s="2" t="s">
        <v>12</v>
      </c>
      <c r="G537" s="3">
        <f t="shared" si="14"/>
        <v>0</v>
      </c>
    </row>
    <row r="538" spans="3:7" x14ac:dyDescent="0.25">
      <c r="C538" s="2" t="s">
        <v>13</v>
      </c>
      <c r="D538" s="15"/>
      <c r="F538" s="2" t="s">
        <v>13</v>
      </c>
      <c r="G538" s="3">
        <f t="shared" si="14"/>
        <v>0</v>
      </c>
    </row>
    <row r="539" spans="3:7" x14ac:dyDescent="0.25">
      <c r="C539" s="2" t="s">
        <v>14</v>
      </c>
      <c r="D539" s="15"/>
      <c r="F539" s="2" t="s">
        <v>14</v>
      </c>
      <c r="G539" s="3">
        <f t="shared" si="14"/>
        <v>0</v>
      </c>
    </row>
    <row r="540" spans="3:7" x14ac:dyDescent="0.25">
      <c r="C540" s="2" t="s">
        <v>15</v>
      </c>
      <c r="D540" s="15"/>
      <c r="F540" s="2" t="s">
        <v>15</v>
      </c>
      <c r="G540" s="3">
        <f t="shared" si="14"/>
        <v>0</v>
      </c>
    </row>
    <row r="541" spans="3:7" x14ac:dyDescent="0.25">
      <c r="C541" s="2" t="s">
        <v>16</v>
      </c>
      <c r="D541" s="15"/>
      <c r="F541" s="2" t="s">
        <v>16</v>
      </c>
      <c r="G541" s="3">
        <f t="shared" si="14"/>
        <v>0</v>
      </c>
    </row>
    <row r="542" spans="3:7" x14ac:dyDescent="0.25">
      <c r="C542" s="2" t="s">
        <v>17</v>
      </c>
      <c r="D542" s="15"/>
      <c r="F542" s="2" t="s">
        <v>17</v>
      </c>
      <c r="G542" s="3">
        <f t="shared" si="14"/>
        <v>0</v>
      </c>
    </row>
    <row r="543" spans="3:7" x14ac:dyDescent="0.25">
      <c r="C543" s="2" t="s">
        <v>361</v>
      </c>
      <c r="D543" s="15"/>
    </row>
    <row r="545" spans="3:6" x14ac:dyDescent="0.25">
      <c r="F545" t="e">
        <f>$G$531:INDEX($G$531:$G$542, IF($G$531&lt;&gt;" ", COUNT($G$531:$G$542), " " ))</f>
        <v>#VALUE!</v>
      </c>
    </row>
    <row r="554" spans="3:6" x14ac:dyDescent="0.25">
      <c r="C554" s="1" t="s">
        <v>23</v>
      </c>
      <c r="D554" t="s">
        <v>16</v>
      </c>
    </row>
    <row r="555" spans="3:6" x14ac:dyDescent="0.25">
      <c r="C555" s="1" t="s">
        <v>1</v>
      </c>
      <c r="D555" t="s">
        <v>20</v>
      </c>
    </row>
    <row r="557" spans="3:6" x14ac:dyDescent="0.25">
      <c r="C557" s="1" t="s">
        <v>2</v>
      </c>
      <c r="D557" t="s">
        <v>40</v>
      </c>
      <c r="E557" t="s">
        <v>84</v>
      </c>
      <c r="F557" t="s">
        <v>85</v>
      </c>
    </row>
    <row r="558" spans="3:6" x14ac:dyDescent="0.25">
      <c r="C558" s="2" t="s">
        <v>39</v>
      </c>
      <c r="D558" s="14">
        <v>595353.76</v>
      </c>
      <c r="E558" s="14" t="e">
        <v>#N/A</v>
      </c>
      <c r="F558" s="14" t="e">
        <v>#N/A</v>
      </c>
    </row>
    <row r="559" spans="3:6" x14ac:dyDescent="0.25">
      <c r="C559" s="2" t="s">
        <v>31</v>
      </c>
      <c r="D559" s="14">
        <v>5062041.92</v>
      </c>
      <c r="E559" s="14" t="e">
        <v>#N/A</v>
      </c>
      <c r="F559" s="14" t="e">
        <v>#N/A</v>
      </c>
    </row>
    <row r="560" spans="3:6" x14ac:dyDescent="0.25">
      <c r="C560" s="2" t="s">
        <v>43</v>
      </c>
      <c r="D560" s="14">
        <v>1033115.4299999999</v>
      </c>
      <c r="E560" s="14" t="e">
        <v>#N/A</v>
      </c>
      <c r="F560" s="14" t="e">
        <v>#N/A</v>
      </c>
    </row>
    <row r="561" spans="3:6" x14ac:dyDescent="0.25">
      <c r="C561" s="2" t="s">
        <v>46</v>
      </c>
      <c r="D561" s="14">
        <v>455</v>
      </c>
      <c r="E561" s="14">
        <v>20181</v>
      </c>
      <c r="F561" s="14">
        <v>44.353846153846156</v>
      </c>
    </row>
    <row r="562" spans="3:6" x14ac:dyDescent="0.25">
      <c r="C562" s="2" t="s">
        <v>45</v>
      </c>
      <c r="D562" s="14">
        <v>1826815.8299999998</v>
      </c>
      <c r="E562" s="14" t="e">
        <v>#N/A</v>
      </c>
      <c r="F562" s="14" t="e">
        <v>#N/A</v>
      </c>
    </row>
    <row r="563" spans="3:6" x14ac:dyDescent="0.25">
      <c r="C563" s="2" t="s">
        <v>47</v>
      </c>
      <c r="D563" s="14">
        <v>167637.5</v>
      </c>
      <c r="E563" s="14" t="e">
        <v>#N/A</v>
      </c>
      <c r="F563" s="14" t="e">
        <v>#N/A</v>
      </c>
    </row>
    <row r="564" spans="3:6" x14ac:dyDescent="0.25">
      <c r="C564" s="2" t="s">
        <v>48</v>
      </c>
      <c r="D564" s="14">
        <v>187639.26</v>
      </c>
      <c r="E564" s="14">
        <v>67177</v>
      </c>
      <c r="F564" s="14">
        <v>0.35801143108323918</v>
      </c>
    </row>
    <row r="565" spans="3:6" x14ac:dyDescent="0.25">
      <c r="C565" s="2" t="s">
        <v>49</v>
      </c>
      <c r="D565" s="14">
        <v>2635816.16</v>
      </c>
      <c r="E565" s="14" t="e">
        <v>#N/A</v>
      </c>
      <c r="F565" s="14" t="e">
        <v>#N/A</v>
      </c>
    </row>
    <row r="566" spans="3:6" x14ac:dyDescent="0.25">
      <c r="C566" s="2" t="s">
        <v>50</v>
      </c>
      <c r="D566" s="14">
        <v>1075898.6299999999</v>
      </c>
      <c r="E566" s="14" t="e">
        <v>#N/A</v>
      </c>
      <c r="F566" s="14" t="e">
        <v>#N/A</v>
      </c>
    </row>
    <row r="567" spans="3:6" x14ac:dyDescent="0.25">
      <c r="C567" s="2" t="s">
        <v>44</v>
      </c>
      <c r="D567" s="14">
        <v>1461754.3699999999</v>
      </c>
      <c r="E567" s="14" t="e">
        <v>#N/A</v>
      </c>
      <c r="F567" s="14" t="e">
        <v>#N/A</v>
      </c>
    </row>
    <row r="568" spans="3:6" x14ac:dyDescent="0.25">
      <c r="C568" s="2" t="s">
        <v>51</v>
      </c>
      <c r="D568" s="14">
        <v>16691</v>
      </c>
      <c r="E568" s="14">
        <v>9300</v>
      </c>
      <c r="F568" s="14">
        <v>0.55718650769875977</v>
      </c>
    </row>
    <row r="569" spans="3:6" x14ac:dyDescent="0.25">
      <c r="C569" s="2" t="s">
        <v>52</v>
      </c>
      <c r="D569" s="14">
        <v>142925.59</v>
      </c>
      <c r="E569" s="14" t="e">
        <v>#N/A</v>
      </c>
      <c r="F569" s="14" t="e">
        <v>#N/A</v>
      </c>
    </row>
    <row r="570" spans="3:6" x14ac:dyDescent="0.25">
      <c r="C570" s="2" t="s">
        <v>53</v>
      </c>
      <c r="D570" s="14">
        <v>285951.19</v>
      </c>
      <c r="E570" s="14">
        <v>36177</v>
      </c>
      <c r="F570" s="14">
        <v>0.12651459852291574</v>
      </c>
    </row>
    <row r="571" spans="3:6" x14ac:dyDescent="0.25">
      <c r="C571" s="2" t="s">
        <v>54</v>
      </c>
      <c r="D571" s="14">
        <v>35938.980000000003</v>
      </c>
      <c r="E571" s="14" t="e">
        <v>#N/A</v>
      </c>
      <c r="F571" s="14" t="e">
        <v>#N/A</v>
      </c>
    </row>
    <row r="572" spans="3:6" x14ac:dyDescent="0.25">
      <c r="C572" s="2" t="s">
        <v>55</v>
      </c>
      <c r="D572" s="14">
        <v>1944626.8659999999</v>
      </c>
      <c r="E572" s="14" t="e">
        <v>#N/A</v>
      </c>
      <c r="F572" s="14" t="e">
        <v>#N/A</v>
      </c>
    </row>
    <row r="573" spans="3:6" x14ac:dyDescent="0.25">
      <c r="C573" s="2" t="s">
        <v>56</v>
      </c>
      <c r="D573" s="14">
        <v>987232.07</v>
      </c>
      <c r="E573" s="14">
        <v>79298</v>
      </c>
      <c r="F573" s="14">
        <v>8.03235656637451E-2</v>
      </c>
    </row>
    <row r="574" spans="3:6" x14ac:dyDescent="0.25">
      <c r="C574" s="2" t="s">
        <v>57</v>
      </c>
      <c r="D574" s="14">
        <v>865393.8899999999</v>
      </c>
      <c r="E574" s="14" t="e">
        <v>#N/A</v>
      </c>
      <c r="F574" s="14" t="e">
        <v>#N/A</v>
      </c>
    </row>
    <row r="575" spans="3:6" x14ac:dyDescent="0.25">
      <c r="C575" s="2" t="s">
        <v>58</v>
      </c>
      <c r="D575" s="14">
        <v>49726.8</v>
      </c>
      <c r="E575" s="14">
        <v>0</v>
      </c>
      <c r="F575" s="14">
        <v>0</v>
      </c>
    </row>
    <row r="576" spans="3:6" x14ac:dyDescent="0.25">
      <c r="C576" s="2" t="s">
        <v>59</v>
      </c>
      <c r="D576" s="14">
        <v>1760072.24</v>
      </c>
      <c r="E576" s="14" t="e">
        <v>#N/A</v>
      </c>
      <c r="F576" s="14" t="e">
        <v>#N/A</v>
      </c>
    </row>
    <row r="577" spans="3:6" x14ac:dyDescent="0.25">
      <c r="C577" s="2" t="s">
        <v>60</v>
      </c>
      <c r="D577" s="14">
        <v>167853.14</v>
      </c>
      <c r="E577" s="14" t="e">
        <v>#N/A</v>
      </c>
      <c r="F577" s="14" t="e">
        <v>#N/A</v>
      </c>
    </row>
    <row r="578" spans="3:6" x14ac:dyDescent="0.25">
      <c r="C578" s="2" t="s">
        <v>61</v>
      </c>
      <c r="D578" s="14">
        <v>11605.13</v>
      </c>
      <c r="E578" s="14">
        <v>0</v>
      </c>
      <c r="F578" s="14">
        <v>0</v>
      </c>
    </row>
    <row r="579" spans="3:6" x14ac:dyDescent="0.25">
      <c r="C579" s="2" t="s">
        <v>62</v>
      </c>
      <c r="D579" s="14">
        <v>90335.5</v>
      </c>
      <c r="E579" s="14">
        <v>0</v>
      </c>
      <c r="F579" s="14">
        <v>0</v>
      </c>
    </row>
    <row r="580" spans="3:6" x14ac:dyDescent="0.25">
      <c r="C580" s="2" t="s">
        <v>63</v>
      </c>
      <c r="D580" s="14">
        <v>1167414.04</v>
      </c>
      <c r="E580" s="14" t="e">
        <v>#N/A</v>
      </c>
      <c r="F580" s="14" t="e">
        <v>#N/A</v>
      </c>
    </row>
    <row r="581" spans="3:6" x14ac:dyDescent="0.25">
      <c r="C581" s="2" t="s">
        <v>64</v>
      </c>
      <c r="D581" s="14">
        <v>669855.63</v>
      </c>
      <c r="E581" s="14">
        <v>0</v>
      </c>
      <c r="F581" s="14">
        <v>0</v>
      </c>
    </row>
    <row r="582" spans="3:6" x14ac:dyDescent="0.25">
      <c r="C582" s="2" t="s">
        <v>65</v>
      </c>
      <c r="D582" s="14">
        <v>623260.89</v>
      </c>
      <c r="E582" s="14">
        <v>0</v>
      </c>
      <c r="F582" s="14">
        <v>0</v>
      </c>
    </row>
    <row r="583" spans="3:6" x14ac:dyDescent="0.25">
      <c r="C583" s="2" t="s">
        <v>66</v>
      </c>
      <c r="D583" s="14">
        <v>679719.4</v>
      </c>
      <c r="E583" s="14" t="e">
        <v>#N/A</v>
      </c>
      <c r="F583" s="14" t="e">
        <v>#N/A</v>
      </c>
    </row>
    <row r="584" spans="3:6" x14ac:dyDescent="0.25">
      <c r="C584" s="2" t="s">
        <v>67</v>
      </c>
      <c r="D584" s="14">
        <v>53397.69</v>
      </c>
      <c r="E584" s="14">
        <v>0</v>
      </c>
      <c r="F584" s="14">
        <v>0</v>
      </c>
    </row>
    <row r="585" spans="3:6" x14ac:dyDescent="0.25">
      <c r="C585" s="2" t="s">
        <v>95</v>
      </c>
      <c r="D585" s="14">
        <v>36740.54</v>
      </c>
      <c r="E585" s="14" t="e">
        <v>#N/A</v>
      </c>
      <c r="F585" s="14" t="e">
        <v>#N/A</v>
      </c>
    </row>
    <row r="586" spans="3:6" x14ac:dyDescent="0.25">
      <c r="C586" s="2" t="s">
        <v>68</v>
      </c>
      <c r="D586" s="14">
        <v>1016112.1900000001</v>
      </c>
      <c r="E586" s="14" t="e">
        <v>#N/A</v>
      </c>
      <c r="F586" s="14" t="e">
        <v>#N/A</v>
      </c>
    </row>
    <row r="587" spans="3:6" x14ac:dyDescent="0.25">
      <c r="C587" s="2" t="s">
        <v>69</v>
      </c>
      <c r="D587" s="14">
        <v>1803785.35</v>
      </c>
      <c r="E587" s="14">
        <v>16523</v>
      </c>
      <c r="F587" s="14">
        <v>9.1601808385903555E-3</v>
      </c>
    </row>
    <row r="588" spans="3:6" x14ac:dyDescent="0.25">
      <c r="C588" s="2" t="s">
        <v>70</v>
      </c>
      <c r="D588" s="14">
        <v>142567.59</v>
      </c>
      <c r="E588" s="14">
        <v>0</v>
      </c>
      <c r="F588" s="14">
        <v>0</v>
      </c>
    </row>
    <row r="589" spans="3:6" x14ac:dyDescent="0.25">
      <c r="C589" s="2" t="s">
        <v>71</v>
      </c>
      <c r="D589" s="14">
        <v>237718.79</v>
      </c>
      <c r="E589" s="14" t="e">
        <v>#N/A</v>
      </c>
      <c r="F589" s="14" t="e">
        <v>#N/A</v>
      </c>
    </row>
    <row r="590" spans="3:6" x14ac:dyDescent="0.25">
      <c r="C590" s="2" t="s">
        <v>72</v>
      </c>
      <c r="D590" s="14">
        <v>185744.08</v>
      </c>
      <c r="E590" s="14" t="e">
        <v>#N/A</v>
      </c>
      <c r="F590" s="14" t="e">
        <v>#N/A</v>
      </c>
    </row>
    <row r="591" spans="3:6" x14ac:dyDescent="0.25">
      <c r="C591" s="2" t="s">
        <v>73</v>
      </c>
      <c r="D591" s="14">
        <v>40592.92</v>
      </c>
      <c r="E591" s="14" t="e">
        <v>#N/A</v>
      </c>
      <c r="F591" s="14" t="e">
        <v>#N/A</v>
      </c>
    </row>
    <row r="592" spans="3:6" x14ac:dyDescent="0.25">
      <c r="C592" s="2" t="s">
        <v>132</v>
      </c>
      <c r="D592" s="14">
        <v>4820</v>
      </c>
      <c r="E592" s="14" t="e">
        <v>#N/A</v>
      </c>
      <c r="F592" s="14" t="e">
        <v>#N/A</v>
      </c>
    </row>
    <row r="601" spans="21:25" x14ac:dyDescent="0.25">
      <c r="X601" s="15">
        <v>0.1</v>
      </c>
      <c r="Y601" s="15">
        <v>0</v>
      </c>
    </row>
    <row r="602" spans="21:25" x14ac:dyDescent="0.25">
      <c r="X602" s="15">
        <v>0.1</v>
      </c>
      <c r="Y602" s="15">
        <f>0.1+Y601</f>
        <v>0.1</v>
      </c>
    </row>
    <row r="603" spans="21:25" x14ac:dyDescent="0.25">
      <c r="X603" s="15">
        <v>0.1</v>
      </c>
      <c r="Y603" s="15">
        <f t="shared" ref="Y603:Y611" si="15">0.1+Y602</f>
        <v>0.2</v>
      </c>
    </row>
    <row r="604" spans="21:25" x14ac:dyDescent="0.25">
      <c r="X604" s="15">
        <v>0.1</v>
      </c>
      <c r="Y604" s="15">
        <f t="shared" si="15"/>
        <v>0.30000000000000004</v>
      </c>
    </row>
    <row r="605" spans="21:25" x14ac:dyDescent="0.25">
      <c r="X605" s="15">
        <v>0.1</v>
      </c>
      <c r="Y605" s="15">
        <f t="shared" si="15"/>
        <v>0.4</v>
      </c>
    </row>
    <row r="606" spans="21:25" x14ac:dyDescent="0.25">
      <c r="X606" s="15">
        <v>0.1</v>
      </c>
      <c r="Y606" s="15">
        <f t="shared" si="15"/>
        <v>0.5</v>
      </c>
    </row>
    <row r="607" spans="21:25" x14ac:dyDescent="0.25">
      <c r="V607" t="s">
        <v>90</v>
      </c>
      <c r="W607" t="s">
        <v>91</v>
      </c>
      <c r="X607" s="15">
        <v>0.1</v>
      </c>
      <c r="Y607" s="15">
        <f t="shared" si="15"/>
        <v>0.6</v>
      </c>
    </row>
    <row r="608" spans="21:25" x14ac:dyDescent="0.25">
      <c r="U608" t="s">
        <v>92</v>
      </c>
      <c r="V608">
        <v>0</v>
      </c>
      <c r="W608">
        <v>0</v>
      </c>
      <c r="X608" s="15">
        <v>0.1</v>
      </c>
      <c r="Y608" s="15">
        <f t="shared" si="15"/>
        <v>0.7</v>
      </c>
    </row>
    <row r="609" spans="21:25" x14ac:dyDescent="0.25">
      <c r="U609" t="s">
        <v>93</v>
      </c>
      <c r="V609">
        <f>COS(doct_data!AC6)*-1</f>
        <v>-1</v>
      </c>
      <c r="W609">
        <f>SIN(doct_data!AC6)</f>
        <v>0</v>
      </c>
      <c r="X609" s="15">
        <v>0.1</v>
      </c>
      <c r="Y609" s="15">
        <f t="shared" si="15"/>
        <v>0.79999999999999993</v>
      </c>
    </row>
    <row r="610" spans="21:25" x14ac:dyDescent="0.25">
      <c r="X610" s="15">
        <v>0.1</v>
      </c>
      <c r="Y610" s="15">
        <f t="shared" si="15"/>
        <v>0.89999999999999991</v>
      </c>
    </row>
    <row r="611" spans="21:25" x14ac:dyDescent="0.25">
      <c r="X611" s="15">
        <v>1</v>
      </c>
      <c r="Y611" s="15">
        <f t="shared" si="15"/>
        <v>0.99999999999999989</v>
      </c>
    </row>
    <row r="675" spans="3:13" x14ac:dyDescent="0.25">
      <c r="D675" s="1" t="s">
        <v>1</v>
      </c>
      <c r="E675" t="s">
        <v>20</v>
      </c>
    </row>
    <row r="676" spans="3:13" x14ac:dyDescent="0.25">
      <c r="D676" s="1" t="s">
        <v>22</v>
      </c>
      <c r="E676" t="s">
        <v>59</v>
      </c>
    </row>
    <row r="677" spans="3:13" x14ac:dyDescent="0.25">
      <c r="E677">
        <v>1</v>
      </c>
      <c r="F677">
        <v>2</v>
      </c>
      <c r="G677">
        <v>3</v>
      </c>
      <c r="H677">
        <v>4</v>
      </c>
      <c r="I677">
        <v>5</v>
      </c>
      <c r="J677">
        <v>6</v>
      </c>
      <c r="K677">
        <v>7</v>
      </c>
      <c r="L677">
        <v>8</v>
      </c>
      <c r="M677">
        <v>9</v>
      </c>
    </row>
    <row r="678" spans="3:13" x14ac:dyDescent="0.25">
      <c r="D678" s="1" t="s">
        <v>35</v>
      </c>
      <c r="E678" s="1" t="s">
        <v>33</v>
      </c>
    </row>
    <row r="679" spans="3:13" x14ac:dyDescent="0.25">
      <c r="D679" s="1" t="s">
        <v>2</v>
      </c>
    </row>
    <row r="686" spans="3:13" x14ac:dyDescent="0.25">
      <c r="E686" t="s">
        <v>96</v>
      </c>
      <c r="F686" t="s">
        <v>98</v>
      </c>
      <c r="G686" t="s">
        <v>99</v>
      </c>
      <c r="H686" t="s">
        <v>102</v>
      </c>
      <c r="I686" t="s">
        <v>103</v>
      </c>
    </row>
    <row r="687" spans="3:13" x14ac:dyDescent="0.25">
      <c r="C687" t="s">
        <v>104</v>
      </c>
      <c r="E687" s="14">
        <f>E680</f>
        <v>0</v>
      </c>
      <c r="F687" s="14">
        <f>E698</f>
        <v>0</v>
      </c>
      <c r="G687" s="14">
        <f>E709</f>
        <v>0</v>
      </c>
      <c r="H687" s="14">
        <f>E718</f>
        <v>0</v>
      </c>
      <c r="I687" s="14">
        <f>E729</f>
        <v>0</v>
      </c>
    </row>
    <row r="688" spans="3:13" x14ac:dyDescent="0.25">
      <c r="F688" s="3" t="e">
        <f>F687/$E$687</f>
        <v>#DIV/0!</v>
      </c>
      <c r="G688" s="3" t="e">
        <f>G687/$E$687</f>
        <v>#DIV/0!</v>
      </c>
      <c r="H688" s="3" t="e">
        <f t="shared" ref="H688:I688" si="16">H687/$E$687</f>
        <v>#DIV/0!</v>
      </c>
      <c r="I688" s="3" t="e">
        <f t="shared" si="16"/>
        <v>#DIV/0!</v>
      </c>
    </row>
    <row r="689" spans="3:5" x14ac:dyDescent="0.25">
      <c r="C689" t="str">
        <f>CONCATENATE(C687, " ",$D$709)</f>
        <v xml:space="preserve">معدلات تحويل المرضى للاقسام الاخرى  </v>
      </c>
    </row>
    <row r="693" spans="3:5" x14ac:dyDescent="0.25">
      <c r="D693" s="1" t="s">
        <v>1</v>
      </c>
      <c r="E693" t="s">
        <v>97</v>
      </c>
    </row>
    <row r="694" spans="3:5" x14ac:dyDescent="0.25">
      <c r="D694" s="1" t="s">
        <v>22</v>
      </c>
      <c r="E694" t="s">
        <v>59</v>
      </c>
    </row>
    <row r="695" spans="3:5" x14ac:dyDescent="0.25">
      <c r="E695">
        <v>1</v>
      </c>
    </row>
    <row r="696" spans="3:5" x14ac:dyDescent="0.25">
      <c r="D696" s="1" t="s">
        <v>35</v>
      </c>
      <c r="E696" s="1" t="s">
        <v>33</v>
      </c>
    </row>
    <row r="697" spans="3:5" x14ac:dyDescent="0.25">
      <c r="D697" s="1" t="s">
        <v>2</v>
      </c>
    </row>
    <row r="701" spans="3:5" x14ac:dyDescent="0.25">
      <c r="C701" t="s">
        <v>105</v>
      </c>
    </row>
    <row r="704" spans="3:5" x14ac:dyDescent="0.25">
      <c r="C704" t="str">
        <f>CONCATENATE(C701, " ",$D$709)</f>
        <v xml:space="preserve">تقسيمات اعداد المرضى  </v>
      </c>
      <c r="D704" s="1" t="s">
        <v>1</v>
      </c>
      <c r="E704" t="s">
        <v>100</v>
      </c>
    </row>
    <row r="705" spans="4:5" x14ac:dyDescent="0.25">
      <c r="D705" s="1" t="s">
        <v>22</v>
      </c>
      <c r="E705" t="s">
        <v>59</v>
      </c>
    </row>
    <row r="706" spans="4:5" x14ac:dyDescent="0.25">
      <c r="E706">
        <v>1</v>
      </c>
    </row>
    <row r="707" spans="4:5" x14ac:dyDescent="0.25">
      <c r="D707" s="1" t="s">
        <v>35</v>
      </c>
      <c r="E707" s="1" t="s">
        <v>33</v>
      </c>
    </row>
    <row r="708" spans="4:5" x14ac:dyDescent="0.25">
      <c r="D708" s="1" t="s">
        <v>2</v>
      </c>
    </row>
    <row r="713" spans="4:5" x14ac:dyDescent="0.25">
      <c r="D713" s="1" t="s">
        <v>1</v>
      </c>
      <c r="E713" t="s">
        <v>101</v>
      </c>
    </row>
    <row r="714" spans="4:5" x14ac:dyDescent="0.25">
      <c r="D714" s="1" t="s">
        <v>22</v>
      </c>
      <c r="E714" t="s">
        <v>59</v>
      </c>
    </row>
    <row r="715" spans="4:5" x14ac:dyDescent="0.25">
      <c r="E715">
        <v>1</v>
      </c>
    </row>
    <row r="716" spans="4:5" x14ac:dyDescent="0.25">
      <c r="D716" s="1" t="s">
        <v>35</v>
      </c>
      <c r="E716" s="1" t="s">
        <v>33</v>
      </c>
    </row>
    <row r="717" spans="4:5" x14ac:dyDescent="0.25">
      <c r="D717" s="1" t="s">
        <v>2</v>
      </c>
    </row>
    <row r="724" spans="4:5" x14ac:dyDescent="0.25">
      <c r="D724" s="1" t="s">
        <v>1</v>
      </c>
      <c r="E724" t="s">
        <v>32</v>
      </c>
    </row>
    <row r="725" spans="4:5" x14ac:dyDescent="0.25">
      <c r="D725" s="1" t="s">
        <v>22</v>
      </c>
      <c r="E725" t="s">
        <v>59</v>
      </c>
    </row>
    <row r="726" spans="4:5" x14ac:dyDescent="0.25">
      <c r="E726">
        <v>1</v>
      </c>
    </row>
    <row r="727" spans="4:5" x14ac:dyDescent="0.25">
      <c r="D727" s="1" t="s">
        <v>35</v>
      </c>
      <c r="E727" s="1" t="s">
        <v>33</v>
      </c>
    </row>
    <row r="728" spans="4:5" x14ac:dyDescent="0.25">
      <c r="D728" s="1" t="s">
        <v>2</v>
      </c>
    </row>
    <row r="980" spans="4:17" x14ac:dyDescent="0.25">
      <c r="D980" s="1" t="s">
        <v>1</v>
      </c>
      <c r="E980" t="s">
        <v>20</v>
      </c>
    </row>
    <row r="981" spans="4:17" x14ac:dyDescent="0.25">
      <c r="D981" s="1" t="s">
        <v>22</v>
      </c>
      <c r="E981" t="s">
        <v>59</v>
      </c>
    </row>
    <row r="982" spans="4:17" x14ac:dyDescent="0.25">
      <c r="E982">
        <v>1</v>
      </c>
      <c r="F982">
        <v>2</v>
      </c>
      <c r="G982">
        <v>3</v>
      </c>
      <c r="H982">
        <v>4</v>
      </c>
      <c r="I982">
        <v>5</v>
      </c>
      <c r="J982">
        <v>6</v>
      </c>
      <c r="K982">
        <v>7</v>
      </c>
      <c r="L982">
        <v>8</v>
      </c>
      <c r="M982">
        <v>9</v>
      </c>
      <c r="N982">
        <v>10</v>
      </c>
      <c r="O982">
        <v>11</v>
      </c>
    </row>
    <row r="983" spans="4:17" x14ac:dyDescent="0.25">
      <c r="D983" s="1" t="s">
        <v>42</v>
      </c>
      <c r="E983" s="1" t="s">
        <v>33</v>
      </c>
    </row>
    <row r="984" spans="4:17" x14ac:dyDescent="0.25">
      <c r="D984" s="1" t="s">
        <v>2</v>
      </c>
      <c r="E984" t="s">
        <v>3</v>
      </c>
      <c r="F984" t="s">
        <v>4</v>
      </c>
      <c r="G984" t="s">
        <v>5</v>
      </c>
      <c r="H984" t="s">
        <v>6</v>
      </c>
      <c r="I984" t="s">
        <v>10</v>
      </c>
      <c r="J984" t="s">
        <v>11</v>
      </c>
      <c r="K984" t="s">
        <v>12</v>
      </c>
      <c r="L984" t="s">
        <v>13</v>
      </c>
      <c r="M984" t="s">
        <v>14</v>
      </c>
      <c r="N984" t="s">
        <v>15</v>
      </c>
      <c r="O984" t="s">
        <v>16</v>
      </c>
      <c r="P984" t="s">
        <v>17</v>
      </c>
      <c r="Q984" t="s">
        <v>361</v>
      </c>
    </row>
    <row r="985" spans="4:17" x14ac:dyDescent="0.25">
      <c r="D985" s="2" t="s">
        <v>190</v>
      </c>
      <c r="E985" s="14">
        <v>28256.059999999998</v>
      </c>
      <c r="F985" s="14">
        <v>176962.06</v>
      </c>
      <c r="G985" s="14">
        <v>165016.18</v>
      </c>
      <c r="H985" s="14">
        <v>252736.63</v>
      </c>
      <c r="I985" s="14">
        <v>317588.22000000003</v>
      </c>
      <c r="J985" s="14">
        <v>267618.15999999997</v>
      </c>
      <c r="K985" s="14">
        <v>227840.60000000003</v>
      </c>
      <c r="L985" s="14">
        <v>99819.33</v>
      </c>
      <c r="M985" s="14">
        <v>54635.040000000001</v>
      </c>
      <c r="N985" s="14">
        <v>63135.05</v>
      </c>
      <c r="O985" s="14"/>
      <c r="P985" s="14"/>
      <c r="Q985" s="14"/>
    </row>
    <row r="986" spans="4:17" x14ac:dyDescent="0.25">
      <c r="D986" s="2" t="s">
        <v>194</v>
      </c>
      <c r="E986" s="14">
        <v>307496.59000000003</v>
      </c>
      <c r="F986" s="14">
        <v>318118.56999999995</v>
      </c>
      <c r="G986" s="14">
        <v>256376.51</v>
      </c>
      <c r="H986" s="14">
        <v>238807.85000000003</v>
      </c>
      <c r="I986" s="14">
        <v>5632.6100000000006</v>
      </c>
      <c r="J986" s="14">
        <v>160354.75999999998</v>
      </c>
      <c r="K986" s="14">
        <v>161179.10000000003</v>
      </c>
      <c r="L986" s="14">
        <v>194584.88999999998</v>
      </c>
      <c r="M986" s="14">
        <v>194072.01</v>
      </c>
      <c r="N986" s="14">
        <v>173061.97000000003</v>
      </c>
      <c r="O986" s="14">
        <v>133795.21000000002</v>
      </c>
      <c r="P986" s="14">
        <v>179092.58000000002</v>
      </c>
      <c r="Q986" s="14">
        <v>145553.07</v>
      </c>
    </row>
    <row r="987" spans="4:17" x14ac:dyDescent="0.25">
      <c r="D987" s="2" t="s">
        <v>211</v>
      </c>
      <c r="E987" s="14">
        <v>366054.82000000007</v>
      </c>
      <c r="F987" s="14">
        <v>525255.41999999993</v>
      </c>
      <c r="G987" s="14">
        <v>231987.43000000002</v>
      </c>
      <c r="H987" s="14">
        <v>302906.42</v>
      </c>
      <c r="I987" s="14">
        <v>316345.61000000004</v>
      </c>
      <c r="J987" s="14">
        <v>349907.74000000005</v>
      </c>
      <c r="K987" s="14">
        <v>317481.83</v>
      </c>
      <c r="L987" s="14">
        <v>6926.76</v>
      </c>
      <c r="M987" s="14">
        <v>145426.82</v>
      </c>
      <c r="N987" s="14">
        <v>189021.78999999998</v>
      </c>
      <c r="O987" s="14">
        <v>117258.93000000002</v>
      </c>
      <c r="P987" s="14">
        <v>184015.49</v>
      </c>
      <c r="Q987" s="14">
        <v>195919.93999999994</v>
      </c>
    </row>
    <row r="988" spans="4:17" x14ac:dyDescent="0.25">
      <c r="D988" s="2" t="s">
        <v>240</v>
      </c>
      <c r="E988" s="14">
        <v>264151.83</v>
      </c>
      <c r="F988" s="14">
        <v>245225.22</v>
      </c>
      <c r="G988" s="14">
        <v>174067.67000000004</v>
      </c>
      <c r="H988" s="14">
        <v>238232.37</v>
      </c>
      <c r="I988" s="14">
        <v>418816.54</v>
      </c>
      <c r="J988" s="14">
        <v>358169.25</v>
      </c>
      <c r="K988" s="14">
        <v>305754.05000000005</v>
      </c>
      <c r="L988" s="14">
        <v>286614.41999999993</v>
      </c>
      <c r="M988" s="14">
        <v>77681.62</v>
      </c>
      <c r="N988" s="14">
        <v>104919.41999999998</v>
      </c>
      <c r="O988" s="14">
        <v>156662.92000000001</v>
      </c>
      <c r="P988" s="14">
        <v>55220.209999999992</v>
      </c>
      <c r="Q988" s="14">
        <v>165916.30000000005</v>
      </c>
    </row>
    <row r="989" spans="4:17" x14ac:dyDescent="0.25">
      <c r="D989" s="2" t="s">
        <v>245</v>
      </c>
      <c r="E989" s="14">
        <v>208019.72999999998</v>
      </c>
      <c r="F989" s="14">
        <v>376752.31999999995</v>
      </c>
      <c r="G989" s="14">
        <v>232026.44</v>
      </c>
      <c r="H989" s="14">
        <v>240544.57999999996</v>
      </c>
      <c r="I989" s="14">
        <v>237822.04</v>
      </c>
      <c r="J989" s="14">
        <v>366442.43</v>
      </c>
      <c r="K989" s="14">
        <v>161784.47</v>
      </c>
      <c r="L989" s="14">
        <v>385308.78999999992</v>
      </c>
      <c r="M989" s="14">
        <v>209065.90000000002</v>
      </c>
      <c r="N989" s="14">
        <v>157094.16999999998</v>
      </c>
      <c r="O989" s="14">
        <v>256605.82</v>
      </c>
      <c r="P989" s="14">
        <v>236728.09999999998</v>
      </c>
      <c r="Q989" s="14">
        <v>179515.90000000002</v>
      </c>
    </row>
    <row r="990" spans="4:17" x14ac:dyDescent="0.25">
      <c r="D990" s="2" t="s">
        <v>308</v>
      </c>
      <c r="E990" s="14"/>
      <c r="F990" s="14"/>
      <c r="G990" s="14"/>
      <c r="H990" s="14"/>
      <c r="I990" s="14"/>
      <c r="J990" s="14">
        <v>32553.14</v>
      </c>
      <c r="K990" s="14">
        <v>174224.44</v>
      </c>
      <c r="L990" s="14">
        <v>120048.84999999998</v>
      </c>
      <c r="M990" s="14">
        <v>111751.62999999999</v>
      </c>
      <c r="N990" s="14">
        <v>90506.63</v>
      </c>
      <c r="O990" s="14">
        <v>139436.04999999999</v>
      </c>
      <c r="P990" s="14">
        <v>195411.63</v>
      </c>
      <c r="Q990" s="14">
        <v>107979.81999999999</v>
      </c>
    </row>
    <row r="991" spans="4:17" x14ac:dyDescent="0.25">
      <c r="D991" s="2" t="s">
        <v>312</v>
      </c>
      <c r="E991" s="14"/>
      <c r="F991" s="14"/>
      <c r="G991" s="14"/>
      <c r="H991" s="14"/>
      <c r="I991" s="14"/>
      <c r="J991" s="14">
        <v>19438.89</v>
      </c>
      <c r="K991" s="14">
        <v>42991.689999999988</v>
      </c>
      <c r="L991" s="14">
        <v>65784.28</v>
      </c>
      <c r="M991" s="14">
        <v>29497.829999999994</v>
      </c>
      <c r="N991" s="14">
        <v>11887.779999999999</v>
      </c>
      <c r="O991" s="14">
        <v>18412.21</v>
      </c>
      <c r="P991" s="14">
        <v>22199.72</v>
      </c>
      <c r="Q991" s="14">
        <v>26103.659999999996</v>
      </c>
    </row>
    <row r="1029" spans="2:5" s="18" customFormat="1" x14ac:dyDescent="0.25"/>
    <row r="1030" spans="2:5" x14ac:dyDescent="0.25">
      <c r="B1030" s="1" t="s">
        <v>1</v>
      </c>
      <c r="C1030" t="s">
        <v>20</v>
      </c>
    </row>
    <row r="1031" spans="2:5" x14ac:dyDescent="0.25">
      <c r="B1031" s="1" t="s">
        <v>108</v>
      </c>
      <c r="C1031" s="2">
        <v>2022</v>
      </c>
    </row>
    <row r="1033" spans="2:5" x14ac:dyDescent="0.25">
      <c r="B1033" s="1" t="s">
        <v>2</v>
      </c>
      <c r="C1033" t="s">
        <v>7</v>
      </c>
      <c r="D1033" t="s">
        <v>8</v>
      </c>
      <c r="E1033" t="s">
        <v>9</v>
      </c>
    </row>
    <row r="1034" spans="2:5" x14ac:dyDescent="0.25">
      <c r="B1034" s="2" t="s">
        <v>3</v>
      </c>
      <c r="C1034" s="23">
        <v>6264183.0599999968</v>
      </c>
      <c r="D1034" s="23">
        <v>15507400.129999999</v>
      </c>
      <c r="E1034" s="23">
        <v>21771583.190000009</v>
      </c>
    </row>
    <row r="1035" spans="2:5" x14ac:dyDescent="0.25">
      <c r="B1035" s="2" t="s">
        <v>4</v>
      </c>
      <c r="C1035" s="23">
        <v>8095425.4699999988</v>
      </c>
      <c r="D1035" s="23">
        <v>18733034.140000001</v>
      </c>
      <c r="E1035" s="23">
        <v>26828459.609999999</v>
      </c>
    </row>
    <row r="1036" spans="2:5" x14ac:dyDescent="0.25">
      <c r="B1036" s="2" t="s">
        <v>5</v>
      </c>
      <c r="C1036" s="23">
        <v>5673183.0299999984</v>
      </c>
      <c r="D1036" s="23">
        <v>14706572.229999997</v>
      </c>
      <c r="E1036" s="23">
        <v>20379755.259999994</v>
      </c>
    </row>
    <row r="1037" spans="2:5" x14ac:dyDescent="0.25">
      <c r="B1037" s="2" t="s">
        <v>6</v>
      </c>
      <c r="C1037" s="23">
        <v>7156832.4100000011</v>
      </c>
      <c r="D1037" s="23">
        <v>14525318.543</v>
      </c>
      <c r="E1037" s="23">
        <v>21682150.952999994</v>
      </c>
    </row>
    <row r="1038" spans="2:5" x14ac:dyDescent="0.25">
      <c r="B1038" s="2" t="s">
        <v>10</v>
      </c>
      <c r="C1038" s="23">
        <v>8465197.9799999986</v>
      </c>
      <c r="D1038" s="23">
        <v>19040466.27</v>
      </c>
      <c r="E1038" s="23">
        <v>27505664.250000011</v>
      </c>
    </row>
    <row r="1039" spans="2:5" x14ac:dyDescent="0.25">
      <c r="B1039" s="2" t="s">
        <v>11</v>
      </c>
      <c r="C1039" s="23">
        <v>9437172.620000001</v>
      </c>
      <c r="D1039" s="23">
        <v>20549648.810000002</v>
      </c>
      <c r="E1039" s="23">
        <v>29986821.429999989</v>
      </c>
    </row>
    <row r="1040" spans="2:5" x14ac:dyDescent="0.25">
      <c r="B1040" s="2" t="s">
        <v>12</v>
      </c>
      <c r="C1040" s="23">
        <v>8934908.1799999997</v>
      </c>
      <c r="D1040" s="23">
        <v>18874424.649999999</v>
      </c>
      <c r="E1040" s="23">
        <v>27809332.830000002</v>
      </c>
    </row>
    <row r="1041" spans="2:5" x14ac:dyDescent="0.25">
      <c r="B1041" s="2" t="s">
        <v>13</v>
      </c>
      <c r="C1041" s="23">
        <v>11797203.450000001</v>
      </c>
      <c r="D1041" s="23">
        <v>18564726.120000001</v>
      </c>
      <c r="E1041" s="23">
        <v>30361929.57</v>
      </c>
    </row>
    <row r="1042" spans="2:5" x14ac:dyDescent="0.25">
      <c r="B1042" s="2" t="s">
        <v>14</v>
      </c>
      <c r="C1042" s="23">
        <v>8113262.3000000007</v>
      </c>
      <c r="D1042" s="23">
        <v>15191558.130000001</v>
      </c>
      <c r="E1042" s="23">
        <v>23304820.429999996</v>
      </c>
    </row>
    <row r="1043" spans="2:5" x14ac:dyDescent="0.25">
      <c r="B1043" s="2" t="s">
        <v>15</v>
      </c>
      <c r="C1043" s="23">
        <v>9994917.0800000057</v>
      </c>
      <c r="D1043" s="23">
        <v>19347806.860000003</v>
      </c>
      <c r="E1043" s="23">
        <v>29342723.93999999</v>
      </c>
    </row>
    <row r="1044" spans="2:5" x14ac:dyDescent="0.25">
      <c r="B1044" s="2" t="s">
        <v>16</v>
      </c>
      <c r="C1044" s="23">
        <v>8008906.5799999991</v>
      </c>
      <c r="D1044" s="23">
        <v>19057702.785999998</v>
      </c>
      <c r="E1044" s="23">
        <v>27066609.366</v>
      </c>
    </row>
    <row r="1045" spans="2:5" x14ac:dyDescent="0.25">
      <c r="B1045" s="2" t="s">
        <v>17</v>
      </c>
      <c r="C1045" s="23">
        <v>7821753.8899999987</v>
      </c>
      <c r="D1045" s="23">
        <v>16535315.059999999</v>
      </c>
      <c r="E1045" s="23">
        <v>24357068.950000014</v>
      </c>
    </row>
    <row r="1050" spans="2:5" x14ac:dyDescent="0.25">
      <c r="B1050" s="1" t="s">
        <v>1</v>
      </c>
      <c r="C1050" t="s">
        <v>20</v>
      </c>
    </row>
    <row r="1051" spans="2:5" x14ac:dyDescent="0.25">
      <c r="B1051" s="1" t="s">
        <v>108</v>
      </c>
      <c r="C1051" s="2">
        <v>2023</v>
      </c>
    </row>
    <row r="1053" spans="2:5" x14ac:dyDescent="0.25">
      <c r="B1053" s="1" t="s">
        <v>2</v>
      </c>
      <c r="C1053" t="s">
        <v>7</v>
      </c>
      <c r="D1053" t="s">
        <v>8</v>
      </c>
      <c r="E1053" t="s">
        <v>9</v>
      </c>
    </row>
    <row r="1054" spans="2:5" x14ac:dyDescent="0.25">
      <c r="B1054" s="2" t="s">
        <v>361</v>
      </c>
      <c r="C1054" s="23">
        <v>8150442.5</v>
      </c>
      <c r="D1054" s="23">
        <v>19167311.059999999</v>
      </c>
      <c r="E1054" s="23">
        <v>27317753.559999999</v>
      </c>
    </row>
  </sheetData>
  <mergeCells count="3">
    <mergeCell ref="C3:E3"/>
    <mergeCell ref="C32:E32"/>
    <mergeCell ref="Q1:R1"/>
  </mergeCells>
  <phoneticPr fontId="2" type="noConversion"/>
  <pageMargins left="0.7" right="0.7" top="0.75" bottom="0.75" header="0.3" footer="0.3"/>
  <drawing r:id="rId2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FEEBC5-4416-4EB8-AAB4-111D04C4C843}">
  <sheetPr codeName="Sheet2"/>
  <dimension ref="C3:AF669"/>
  <sheetViews>
    <sheetView topLeftCell="A80" workbookViewId="0">
      <selection activeCell="D421" sqref="D421:O429"/>
    </sheetView>
  </sheetViews>
  <sheetFormatPr defaultRowHeight="15" x14ac:dyDescent="0.25"/>
  <cols>
    <col min="3" max="4" width="20.5703125" bestFit="1" customWidth="1"/>
    <col min="5" max="5" width="19" bestFit="1" customWidth="1"/>
    <col min="6" max="7" width="9" bestFit="1" customWidth="1"/>
    <col min="8" max="8" width="9.85546875" bestFit="1" customWidth="1"/>
    <col min="9" max="12" width="9" bestFit="1" customWidth="1"/>
    <col min="13" max="13" width="11.28515625" bestFit="1" customWidth="1"/>
    <col min="14" max="14" width="9.28515625" bestFit="1" customWidth="1"/>
    <col min="15" max="15" width="11.28515625" bestFit="1" customWidth="1"/>
    <col min="16" max="16" width="10.5703125" bestFit="1" customWidth="1"/>
    <col min="17" max="17" width="9.42578125" bestFit="1" customWidth="1"/>
    <col min="20" max="20" width="20.5703125" bestFit="1" customWidth="1"/>
    <col min="21" max="21" width="19" bestFit="1" customWidth="1"/>
    <col min="22" max="22" width="15" bestFit="1" customWidth="1"/>
    <col min="24" max="24" width="20.5703125" bestFit="1" customWidth="1"/>
    <col min="25" max="25" width="19" bestFit="1" customWidth="1"/>
    <col min="29" max="29" width="20.5703125" bestFit="1" customWidth="1"/>
    <col min="30" max="30" width="19" bestFit="1" customWidth="1"/>
  </cols>
  <sheetData>
    <row r="3" spans="3:22" x14ac:dyDescent="0.25">
      <c r="C3" s="1" t="s">
        <v>1</v>
      </c>
      <c r="D3" t="s">
        <v>20</v>
      </c>
    </row>
    <row r="4" spans="3:22" x14ac:dyDescent="0.25">
      <c r="C4" s="1" t="s">
        <v>22</v>
      </c>
      <c r="D4" t="s">
        <v>59</v>
      </c>
    </row>
    <row r="6" spans="3:22" x14ac:dyDescent="0.25">
      <c r="C6" s="1" t="s">
        <v>2</v>
      </c>
      <c r="D6" t="s">
        <v>7</v>
      </c>
      <c r="E6" t="s">
        <v>8</v>
      </c>
      <c r="F6" t="s">
        <v>9</v>
      </c>
    </row>
    <row r="7" spans="3:22" x14ac:dyDescent="0.25">
      <c r="C7" s="2" t="s">
        <v>3</v>
      </c>
      <c r="D7" s="23">
        <v>715999.49</v>
      </c>
      <c r="E7" s="23">
        <v>1173979.0300000003</v>
      </c>
      <c r="F7" s="23">
        <v>1889978.52</v>
      </c>
    </row>
    <row r="8" spans="3:22" x14ac:dyDescent="0.25">
      <c r="C8" s="2" t="s">
        <v>4</v>
      </c>
      <c r="D8" s="23">
        <v>950418.33000000007</v>
      </c>
      <c r="E8" s="23">
        <v>1642313.5899999999</v>
      </c>
      <c r="F8" s="23">
        <v>2592731.92</v>
      </c>
      <c r="T8" s="1" t="s">
        <v>1</v>
      </c>
      <c r="U8" t="s">
        <v>20</v>
      </c>
    </row>
    <row r="9" spans="3:22" x14ac:dyDescent="0.25">
      <c r="C9" s="2" t="s">
        <v>5</v>
      </c>
      <c r="D9" s="23">
        <v>746344.60999999987</v>
      </c>
      <c r="E9" s="23">
        <v>1059474.23</v>
      </c>
      <c r="F9" s="23">
        <v>1805818.8399999999</v>
      </c>
      <c r="T9" s="1" t="s">
        <v>22</v>
      </c>
      <c r="U9" t="s">
        <v>59</v>
      </c>
    </row>
    <row r="10" spans="3:22" x14ac:dyDescent="0.25">
      <c r="C10" s="2" t="s">
        <v>6</v>
      </c>
      <c r="D10" s="23">
        <v>1001746.28</v>
      </c>
      <c r="E10" s="23">
        <v>1273227.8500000001</v>
      </c>
      <c r="F10" s="23">
        <v>2274974.13</v>
      </c>
      <c r="T10" s="1" t="s">
        <v>23</v>
      </c>
      <c r="U10" t="s">
        <v>16</v>
      </c>
    </row>
    <row r="11" spans="3:22" x14ac:dyDescent="0.25">
      <c r="C11" s="2" t="s">
        <v>10</v>
      </c>
      <c r="D11" s="23">
        <v>909873.92</v>
      </c>
      <c r="E11" s="23">
        <v>1296205.02</v>
      </c>
      <c r="F11" s="23">
        <v>2206078.94</v>
      </c>
    </row>
    <row r="12" spans="3:22" x14ac:dyDescent="0.25">
      <c r="C12" s="2" t="s">
        <v>11</v>
      </c>
      <c r="D12" s="23">
        <v>1087263.2999999998</v>
      </c>
      <c r="E12" s="23">
        <v>1554484.3699999999</v>
      </c>
      <c r="F12" s="23">
        <v>2641747.67</v>
      </c>
      <c r="T12" s="1" t="s">
        <v>2</v>
      </c>
      <c r="U12" t="s">
        <v>9</v>
      </c>
      <c r="V12" t="s">
        <v>24</v>
      </c>
    </row>
    <row r="13" spans="3:22" x14ac:dyDescent="0.25">
      <c r="C13" s="2" t="s">
        <v>12</v>
      </c>
      <c r="D13" s="23">
        <v>838331.6399999999</v>
      </c>
      <c r="E13" s="23">
        <v>1391256.1800000002</v>
      </c>
      <c r="F13" s="23">
        <v>2229587.8199999998</v>
      </c>
      <c r="T13" s="2" t="s">
        <v>312</v>
      </c>
      <c r="U13" s="5">
        <v>45626.78</v>
      </c>
      <c r="V13" s="5" t="e">
        <v>#N/A</v>
      </c>
    </row>
    <row r="14" spans="3:22" x14ac:dyDescent="0.25">
      <c r="C14" s="2" t="s">
        <v>13</v>
      </c>
      <c r="D14" s="23">
        <v>1403948.81</v>
      </c>
      <c r="E14" s="23">
        <v>1159087.3199999998</v>
      </c>
      <c r="F14" s="23">
        <v>2563036.13</v>
      </c>
      <c r="T14" s="2" t="s">
        <v>308</v>
      </c>
      <c r="U14" s="5">
        <v>245751.58</v>
      </c>
      <c r="V14" s="5" t="e">
        <v>#N/A</v>
      </c>
    </row>
    <row r="15" spans="3:22" x14ac:dyDescent="0.25">
      <c r="C15" s="2" t="s">
        <v>14</v>
      </c>
      <c r="D15" s="23">
        <v>1138789.8999999999</v>
      </c>
      <c r="E15" s="23">
        <v>822130.85</v>
      </c>
      <c r="F15" s="23">
        <v>1960920.75</v>
      </c>
      <c r="T15" s="2" t="s">
        <v>194</v>
      </c>
      <c r="U15" s="5">
        <v>255453.54000000004</v>
      </c>
      <c r="V15" s="5">
        <v>279000</v>
      </c>
    </row>
    <row r="16" spans="3:22" x14ac:dyDescent="0.25">
      <c r="C16" s="2" t="s">
        <v>15</v>
      </c>
      <c r="D16" s="23">
        <v>1023184.5700000001</v>
      </c>
      <c r="E16" s="23">
        <v>789626.81</v>
      </c>
      <c r="F16" s="23">
        <v>1812811.3800000001</v>
      </c>
      <c r="T16" s="2" t="s">
        <v>240</v>
      </c>
      <c r="U16" s="5">
        <v>301651.65000000002</v>
      </c>
      <c r="V16" s="5">
        <v>299770</v>
      </c>
    </row>
    <row r="17" spans="3:22" x14ac:dyDescent="0.25">
      <c r="C17" s="2" t="s">
        <v>16</v>
      </c>
      <c r="D17" s="23">
        <v>937901.10000000009</v>
      </c>
      <c r="E17" s="23">
        <v>822171.14000000013</v>
      </c>
      <c r="F17" s="23">
        <v>1760072.24</v>
      </c>
      <c r="T17" s="2" t="s">
        <v>211</v>
      </c>
      <c r="U17" s="5">
        <v>347099.21</v>
      </c>
      <c r="V17" s="5">
        <v>506230</v>
      </c>
    </row>
    <row r="18" spans="3:22" x14ac:dyDescent="0.25">
      <c r="C18" s="2" t="s">
        <v>17</v>
      </c>
      <c r="D18" s="23">
        <v>986126.24</v>
      </c>
      <c r="E18" s="23">
        <v>872667.73</v>
      </c>
      <c r="F18" s="23">
        <v>1858793.9699999997</v>
      </c>
      <c r="T18" s="2" t="s">
        <v>245</v>
      </c>
      <c r="U18" s="5">
        <v>564489.48</v>
      </c>
      <c r="V18" s="5">
        <v>620000</v>
      </c>
    </row>
    <row r="19" spans="3:22" x14ac:dyDescent="0.25">
      <c r="C19" s="2" t="s">
        <v>361</v>
      </c>
      <c r="D19" s="23">
        <v>1042124.1000000001</v>
      </c>
      <c r="E19" s="23">
        <v>820988.69000000006</v>
      </c>
      <c r="F19" s="23">
        <v>1863112.79</v>
      </c>
    </row>
    <row r="44" spans="10:32" x14ac:dyDescent="0.25">
      <c r="J44" t="str">
        <f>CONCATENATE('ANALYSIS '!$H$2, " ",tranfered_pivots!$D$4)</f>
        <v>BREAK DOWN INTO CASH &amp; CREDIT  النساء والولادة</v>
      </c>
      <c r="L44" s="2" t="s">
        <v>6</v>
      </c>
      <c r="M44" s="4">
        <f>_xlfn.IFNA(VLOOKUP($L44,tranfered_pivots!$C$7:$F$18,'ANALYSIS '!I$5,0), " " )</f>
        <v>1001746.28</v>
      </c>
      <c r="N44" s="4">
        <f>_xlfn.IFNA(VLOOKUP($L44,tranfered_pivots!$C$7:$F$18,'ANALYSIS '!J$5,0), " " )</f>
        <v>1273227.8500000001</v>
      </c>
      <c r="O44" s="4">
        <f>_xlfn.IFNA(VLOOKUP($L44,tranfered_pivots!$C$7:$F$18,'ANALYSIS '!K$5,0), " " )</f>
        <v>2274974.13</v>
      </c>
      <c r="AD44" t="s">
        <v>36</v>
      </c>
      <c r="AF44" t="str">
        <f>CONCATENATE($AD$44, $AD$47, $AD$45, $AD$49,  " ",$AD$46, (AD48))</f>
        <v>TOTAL PATIENTS FOR TOTAL REVENUES IN NOVEMBER FOR النساء والولادة</v>
      </c>
    </row>
    <row r="45" spans="10:32" x14ac:dyDescent="0.25">
      <c r="J45" t="str">
        <f>CONCATENATE(tranfered_pivots!$D$4, " ", tranfered_pivots!D3)</f>
        <v xml:space="preserve">النساء والولادة TOTAL REVENUES </v>
      </c>
      <c r="L45" s="2" t="s">
        <v>3</v>
      </c>
      <c r="M45" s="4">
        <f>_xlfn.IFNA(VLOOKUP($L45,tranfered_pivots!$C$7:$F$18,'ANALYSIS '!I$5,0), " " )</f>
        <v>715999.49</v>
      </c>
      <c r="N45" s="4">
        <f>_xlfn.IFNA(VLOOKUP($L45,tranfered_pivots!$C$7:$F$18,'ANALYSIS '!J$5,0), " " )</f>
        <v>1173979.0300000003</v>
      </c>
      <c r="O45" s="4">
        <f>_xlfn.IFNA(VLOOKUP($L45,tranfered_pivots!$C$7:$F$18,'ANALYSIS '!K$5,0), " " )</f>
        <v>1889978.52</v>
      </c>
      <c r="X45" t="str">
        <f>CONCATENATE($Y$47, " ",$Y$48)</f>
        <v>TOTAL REVENUES  النساء والولادة</v>
      </c>
      <c r="AD45" t="s">
        <v>37</v>
      </c>
    </row>
    <row r="46" spans="10:32" x14ac:dyDescent="0.25">
      <c r="L46" s="2" t="s">
        <v>4</v>
      </c>
      <c r="M46" s="4">
        <f>_xlfn.IFNA(VLOOKUP($L46,tranfered_pivots!$C$7:$F$18,'ANALYSIS '!I$5,0), " " )</f>
        <v>950418.33000000007</v>
      </c>
      <c r="N46" s="4">
        <f>_xlfn.IFNA(VLOOKUP($L46,tranfered_pivots!$C$7:$F$18,'ANALYSIS '!J$5,0), " " )</f>
        <v>1642313.5899999999</v>
      </c>
      <c r="O46" s="4">
        <f>_xlfn.IFNA(VLOOKUP($L46,tranfered_pivots!$C$7:$F$18,'ANALYSIS '!K$5,0), " " )</f>
        <v>2592731.92</v>
      </c>
      <c r="AD46" t="s">
        <v>38</v>
      </c>
    </row>
    <row r="47" spans="10:32" x14ac:dyDescent="0.25">
      <c r="L47" s="2" t="s">
        <v>5</v>
      </c>
      <c r="M47" s="4">
        <f>_xlfn.IFNA(VLOOKUP($L47,tranfered_pivots!$C$7:$F$18,'ANALYSIS '!I$5,0), " " )</f>
        <v>746344.60999999987</v>
      </c>
      <c r="N47" s="4">
        <f>_xlfn.IFNA(VLOOKUP($L47,tranfered_pivots!$C$7:$F$18,'ANALYSIS '!J$5,0), " " )</f>
        <v>1059474.23</v>
      </c>
      <c r="O47" s="4">
        <f>_xlfn.IFNA(VLOOKUP($L47,tranfered_pivots!$C$7:$F$18,'ANALYSIS '!K$5,0), " " )</f>
        <v>1805818.8399999999</v>
      </c>
      <c r="X47" s="1" t="s">
        <v>1</v>
      </c>
      <c r="Y47" t="s">
        <v>20</v>
      </c>
      <c r="AC47" s="1" t="s">
        <v>1</v>
      </c>
      <c r="AD47" t="s">
        <v>20</v>
      </c>
    </row>
    <row r="48" spans="10:32" x14ac:dyDescent="0.25">
      <c r="L48" s="2" t="s">
        <v>10</v>
      </c>
      <c r="M48" s="4">
        <f>_xlfn.IFNA(VLOOKUP($L48,tranfered_pivots!$C$7:$F$18,'ANALYSIS '!I$5,0), " " )</f>
        <v>909873.92</v>
      </c>
      <c r="N48" s="4">
        <f>_xlfn.IFNA(VLOOKUP($L48,tranfered_pivots!$C$7:$F$18,'ANALYSIS '!J$5,0), " " )</f>
        <v>1296205.02</v>
      </c>
      <c r="O48" s="4">
        <f>_xlfn.IFNA(VLOOKUP($L48,tranfered_pivots!$C$7:$F$18,'ANALYSIS '!K$5,0), " " )</f>
        <v>2206078.94</v>
      </c>
      <c r="X48" s="1" t="s">
        <v>22</v>
      </c>
      <c r="Y48" t="s">
        <v>59</v>
      </c>
      <c r="AA48">
        <f>'ANALYSIS '!$C$72</f>
        <v>0</v>
      </c>
      <c r="AC48" s="1" t="s">
        <v>22</v>
      </c>
      <c r="AD48" t="s">
        <v>59</v>
      </c>
    </row>
    <row r="49" spans="12:30" x14ac:dyDescent="0.25">
      <c r="L49" s="2" t="s">
        <v>11</v>
      </c>
      <c r="M49" s="4">
        <f>_xlfn.IFNA(VLOOKUP($L49,tranfered_pivots!$C$7:$F$18,'ANALYSIS '!I$5,0), " " )</f>
        <v>1087263.2999999998</v>
      </c>
      <c r="N49" s="4">
        <f>_xlfn.IFNA(VLOOKUP($L49,tranfered_pivots!$C$7:$F$18,'ANALYSIS '!J$5,0), " " )</f>
        <v>1554484.3699999999</v>
      </c>
      <c r="O49" s="4">
        <f>_xlfn.IFNA(VLOOKUP($L49,tranfered_pivots!$C$7:$F$18,'ANALYSIS '!K$5,0), " " )</f>
        <v>2641747.67</v>
      </c>
      <c r="X49" s="1" t="s">
        <v>23</v>
      </c>
      <c r="Y49" t="s">
        <v>16</v>
      </c>
      <c r="AA49">
        <f>'ANALYSIS '!$D$91</f>
        <v>0</v>
      </c>
      <c r="AC49" s="1" t="s">
        <v>23</v>
      </c>
      <c r="AD49" t="s">
        <v>16</v>
      </c>
    </row>
    <row r="50" spans="12:30" x14ac:dyDescent="0.25">
      <c r="L50" s="2" t="s">
        <v>12</v>
      </c>
      <c r="M50" s="4">
        <f>_xlfn.IFNA(VLOOKUP($L50,tranfered_pivots!$C$7:$F$18,'ANALYSIS '!I$5,0), " " )</f>
        <v>838331.6399999999</v>
      </c>
      <c r="N50" s="4">
        <f>_xlfn.IFNA(VLOOKUP($L50,tranfered_pivots!$C$7:$F$18,'ANALYSIS '!J$5,0), " " )</f>
        <v>1391256.1800000002</v>
      </c>
      <c r="O50" s="4">
        <f>_xlfn.IFNA(VLOOKUP($L50,tranfered_pivots!$C$7:$F$18,'ANALYSIS '!K$5,0), " " )</f>
        <v>2229587.8199999998</v>
      </c>
    </row>
    <row r="51" spans="12:30" x14ac:dyDescent="0.25">
      <c r="L51" s="2" t="s">
        <v>13</v>
      </c>
      <c r="M51" s="4">
        <f>_xlfn.IFNA(VLOOKUP($L51,tranfered_pivots!$C$7:$F$18,'ANALYSIS '!I$5,0), " " )</f>
        <v>1403948.81</v>
      </c>
      <c r="N51" s="4">
        <f>_xlfn.IFNA(VLOOKUP($L51,tranfered_pivots!$C$7:$F$18,'ANALYSIS '!J$5,0), " " )</f>
        <v>1159087.3199999998</v>
      </c>
      <c r="O51" s="4">
        <f>_xlfn.IFNA(VLOOKUP($L51,tranfered_pivots!$C$7:$F$18,'ANALYSIS '!K$5,0), " " )</f>
        <v>2563036.13</v>
      </c>
      <c r="X51" s="1" t="s">
        <v>2</v>
      </c>
      <c r="Y51" t="s">
        <v>9</v>
      </c>
      <c r="AC51" s="1" t="s">
        <v>2</v>
      </c>
      <c r="AD51" t="s">
        <v>35</v>
      </c>
    </row>
    <row r="52" spans="12:30" x14ac:dyDescent="0.25">
      <c r="L52" s="2" t="s">
        <v>14</v>
      </c>
      <c r="M52" s="4">
        <f>_xlfn.IFNA(VLOOKUP($L52,tranfered_pivots!$C$7:$F$18,'ANALYSIS '!I$5,0), " " )</f>
        <v>1138789.8999999999</v>
      </c>
      <c r="N52" s="4">
        <f>_xlfn.IFNA(VLOOKUP($L52,tranfered_pivots!$C$7:$F$18,'ANALYSIS '!J$5,0), " " )</f>
        <v>822130.85</v>
      </c>
      <c r="O52" s="4">
        <f>_xlfn.IFNA(VLOOKUP($L52,tranfered_pivots!$C$7:$F$18,'ANALYSIS '!K$5,0), " " )</f>
        <v>1960920.75</v>
      </c>
      <c r="X52" s="2" t="s">
        <v>312</v>
      </c>
      <c r="Y52" s="5">
        <v>45626.78</v>
      </c>
      <c r="AC52" s="2" t="s">
        <v>211</v>
      </c>
      <c r="AD52" s="14">
        <v>327</v>
      </c>
    </row>
    <row r="53" spans="12:30" x14ac:dyDescent="0.25">
      <c r="L53" s="2" t="s">
        <v>15</v>
      </c>
      <c r="M53" s="4">
        <f>_xlfn.IFNA(VLOOKUP($L53,tranfered_pivots!$C$7:$F$18,'ANALYSIS '!I$5,0), " " )</f>
        <v>1023184.5700000001</v>
      </c>
      <c r="N53" s="4">
        <f>_xlfn.IFNA(VLOOKUP($L53,tranfered_pivots!$C$7:$F$18,'ANALYSIS '!J$5,0), " " )</f>
        <v>789626.81</v>
      </c>
      <c r="O53" s="4">
        <f>_xlfn.IFNA(VLOOKUP($L53,tranfered_pivots!$C$7:$F$18,'ANALYSIS '!K$5,0), " " )</f>
        <v>1812811.3800000001</v>
      </c>
      <c r="X53" s="2" t="s">
        <v>308</v>
      </c>
      <c r="Y53" s="5">
        <v>245751.58</v>
      </c>
      <c r="AC53" s="2" t="s">
        <v>240</v>
      </c>
      <c r="AD53" s="14">
        <v>312</v>
      </c>
    </row>
    <row r="54" spans="12:30" x14ac:dyDescent="0.25">
      <c r="L54" s="2" t="s">
        <v>16</v>
      </c>
      <c r="M54" s="4">
        <f>_xlfn.IFNA(VLOOKUP($L54,tranfered_pivots!$C$7:$F$18,'ANALYSIS '!I$5,0), " " )</f>
        <v>937901.10000000009</v>
      </c>
      <c r="N54" s="4">
        <f>_xlfn.IFNA(VLOOKUP($L54,tranfered_pivots!$C$7:$F$18,'ANALYSIS '!J$5,0), " " )</f>
        <v>822171.14000000013</v>
      </c>
      <c r="O54" s="4">
        <f>_xlfn.IFNA(VLOOKUP($L54,tranfered_pivots!$C$7:$F$18,'ANALYSIS '!K$5,0), " " )</f>
        <v>1760072.24</v>
      </c>
      <c r="X54" s="2" t="s">
        <v>194</v>
      </c>
      <c r="Y54" s="5">
        <v>255453.54000000004</v>
      </c>
      <c r="AC54" s="2" t="s">
        <v>194</v>
      </c>
      <c r="AD54" s="14">
        <v>268</v>
      </c>
    </row>
    <row r="55" spans="12:30" x14ac:dyDescent="0.25">
      <c r="L55" s="2" t="s">
        <v>17</v>
      </c>
      <c r="M55" s="4">
        <f>_xlfn.IFNA(VLOOKUP($L55,tranfered_pivots!$C$7:$F$18,'ANALYSIS '!I$5,0), " " )</f>
        <v>986126.24</v>
      </c>
      <c r="N55" s="4">
        <f>_xlfn.IFNA(VLOOKUP($L55,tranfered_pivots!$C$7:$F$18,'ANALYSIS '!J$5,0), " " )</f>
        <v>872667.73</v>
      </c>
      <c r="O55" s="4">
        <f>_xlfn.IFNA(VLOOKUP($L55,tranfered_pivots!$C$7:$F$18,'ANALYSIS '!K$5,0), " " )</f>
        <v>1858793.9699999997</v>
      </c>
      <c r="X55" s="2" t="s">
        <v>240</v>
      </c>
      <c r="Y55" s="5">
        <v>301651.65000000002</v>
      </c>
      <c r="AC55" s="2" t="s">
        <v>308</v>
      </c>
      <c r="AD55" s="14">
        <v>208</v>
      </c>
    </row>
    <row r="56" spans="12:30" x14ac:dyDescent="0.25">
      <c r="X56" s="2" t="s">
        <v>211</v>
      </c>
      <c r="Y56" s="5">
        <v>347099.21</v>
      </c>
      <c r="AC56" s="2" t="s">
        <v>245</v>
      </c>
      <c r="AD56" s="14">
        <v>195</v>
      </c>
    </row>
    <row r="57" spans="12:30" x14ac:dyDescent="0.25">
      <c r="X57" s="2" t="s">
        <v>245</v>
      </c>
      <c r="Y57" s="5">
        <v>564489.48</v>
      </c>
      <c r="AC57" s="2" t="s">
        <v>312</v>
      </c>
      <c r="AD57" s="14">
        <v>50</v>
      </c>
    </row>
    <row r="73" spans="3:7" x14ac:dyDescent="0.25">
      <c r="D73" t="str">
        <f>'ANALYSIS '!Q1</f>
        <v xml:space="preserve">NUMBER OF PATIENTS FOR </v>
      </c>
    </row>
    <row r="75" spans="3:7" x14ac:dyDescent="0.25">
      <c r="D75" t="str">
        <f>CONCATENATE($D$73,$D$76, " ", (D77))</f>
        <v>NUMBER OF PATIENTS FOR TOTAL REVENUES  النساء والولادة</v>
      </c>
    </row>
    <row r="76" spans="3:7" x14ac:dyDescent="0.25">
      <c r="C76" s="1" t="s">
        <v>1</v>
      </c>
      <c r="D76" t="s">
        <v>20</v>
      </c>
    </row>
    <row r="77" spans="3:7" x14ac:dyDescent="0.25">
      <c r="C77" s="1" t="s">
        <v>22</v>
      </c>
      <c r="D77" t="s">
        <v>59</v>
      </c>
    </row>
    <row r="79" spans="3:7" x14ac:dyDescent="0.25">
      <c r="C79" s="1" t="s">
        <v>2</v>
      </c>
      <c r="D79" t="s">
        <v>35</v>
      </c>
    </row>
    <row r="80" spans="3:7" x14ac:dyDescent="0.25">
      <c r="C80" s="2" t="s">
        <v>3</v>
      </c>
      <c r="D80" s="23">
        <v>1134</v>
      </c>
      <c r="E80" s="2"/>
      <c r="F80" s="2" t="s">
        <v>6</v>
      </c>
      <c r="G80" s="6">
        <f t="shared" ref="G80:G91" si="0">_xlfn.IFNA(VLOOKUP(F80,$C$80:$D$91,2,0), " " )</f>
        <v>1257</v>
      </c>
    </row>
    <row r="81" spans="3:7" x14ac:dyDescent="0.25">
      <c r="C81" s="2" t="s">
        <v>4</v>
      </c>
      <c r="D81" s="23">
        <v>1440</v>
      </c>
      <c r="E81" s="2"/>
      <c r="F81" s="2" t="s">
        <v>3</v>
      </c>
      <c r="G81" s="6">
        <f t="shared" si="0"/>
        <v>1134</v>
      </c>
    </row>
    <row r="82" spans="3:7" x14ac:dyDescent="0.25">
      <c r="C82" s="2" t="s">
        <v>5</v>
      </c>
      <c r="D82" s="23">
        <v>1083</v>
      </c>
      <c r="E82" s="2"/>
      <c r="F82" s="2" t="s">
        <v>4</v>
      </c>
      <c r="G82" s="6">
        <f t="shared" si="0"/>
        <v>1440</v>
      </c>
    </row>
    <row r="83" spans="3:7" x14ac:dyDescent="0.25">
      <c r="C83" s="2" t="s">
        <v>6</v>
      </c>
      <c r="D83" s="23">
        <v>1257</v>
      </c>
      <c r="E83" s="2"/>
      <c r="F83" s="2" t="s">
        <v>5</v>
      </c>
      <c r="G83" s="6">
        <f t="shared" si="0"/>
        <v>1083</v>
      </c>
    </row>
    <row r="84" spans="3:7" x14ac:dyDescent="0.25">
      <c r="C84" s="2" t="s">
        <v>10</v>
      </c>
      <c r="D84" s="23">
        <v>1272</v>
      </c>
      <c r="E84" s="2"/>
      <c r="F84" s="2" t="s">
        <v>10</v>
      </c>
      <c r="G84" s="6">
        <f t="shared" si="0"/>
        <v>1272</v>
      </c>
    </row>
    <row r="85" spans="3:7" x14ac:dyDescent="0.25">
      <c r="C85" s="2" t="s">
        <v>11</v>
      </c>
      <c r="D85" s="23">
        <v>1493</v>
      </c>
      <c r="E85" s="2"/>
      <c r="F85" s="2" t="s">
        <v>11</v>
      </c>
      <c r="G85" s="6">
        <f t="shared" si="0"/>
        <v>1493</v>
      </c>
    </row>
    <row r="86" spans="3:7" x14ac:dyDescent="0.25">
      <c r="C86" s="2" t="s">
        <v>12</v>
      </c>
      <c r="D86" s="23">
        <v>1328</v>
      </c>
      <c r="E86" s="2"/>
      <c r="F86" s="2" t="s">
        <v>12</v>
      </c>
      <c r="G86" s="6">
        <f t="shared" si="0"/>
        <v>1328</v>
      </c>
    </row>
    <row r="87" spans="3:7" x14ac:dyDescent="0.25">
      <c r="C87" s="2" t="s">
        <v>13</v>
      </c>
      <c r="D87" s="23">
        <v>1699</v>
      </c>
      <c r="E87" s="2"/>
      <c r="F87" s="2" t="s">
        <v>13</v>
      </c>
      <c r="G87" s="6">
        <f t="shared" si="0"/>
        <v>1699</v>
      </c>
    </row>
    <row r="88" spans="3:7" x14ac:dyDescent="0.25">
      <c r="C88" s="2" t="s">
        <v>14</v>
      </c>
      <c r="D88" s="23">
        <v>1498</v>
      </c>
      <c r="E88" s="2"/>
      <c r="F88" s="2" t="s">
        <v>14</v>
      </c>
      <c r="G88" s="6">
        <f t="shared" si="0"/>
        <v>1498</v>
      </c>
    </row>
    <row r="89" spans="3:7" x14ac:dyDescent="0.25">
      <c r="C89" s="2" t="s">
        <v>15</v>
      </c>
      <c r="D89" s="23">
        <v>1442</v>
      </c>
      <c r="E89" s="2"/>
      <c r="F89" s="2" t="s">
        <v>15</v>
      </c>
      <c r="G89" s="6">
        <f t="shared" si="0"/>
        <v>1442</v>
      </c>
    </row>
    <row r="90" spans="3:7" x14ac:dyDescent="0.25">
      <c r="C90" s="2" t="s">
        <v>16</v>
      </c>
      <c r="D90" s="23">
        <v>1360</v>
      </c>
      <c r="E90" s="2"/>
      <c r="F90" s="2" t="s">
        <v>16</v>
      </c>
      <c r="G90" s="6">
        <f t="shared" si="0"/>
        <v>1360</v>
      </c>
    </row>
    <row r="91" spans="3:7" x14ac:dyDescent="0.25">
      <c r="C91" s="2" t="s">
        <v>17</v>
      </c>
      <c r="D91" s="23">
        <v>1278</v>
      </c>
      <c r="E91" s="2"/>
      <c r="F91" s="2" t="s">
        <v>17</v>
      </c>
      <c r="G91" s="6">
        <f t="shared" si="0"/>
        <v>1278</v>
      </c>
    </row>
    <row r="92" spans="3:7" x14ac:dyDescent="0.25">
      <c r="C92" s="2" t="s">
        <v>361</v>
      </c>
      <c r="D92" s="23">
        <v>1450</v>
      </c>
    </row>
    <row r="93" spans="3:7" x14ac:dyDescent="0.25">
      <c r="G93" t="e">
        <f>$G$80:INDEX($G$80:$G$91,IF($G$80&lt;&gt; " ", COUNT($G$80:$G$91), " " ))</f>
        <v>#VALUE!</v>
      </c>
    </row>
    <row r="320" spans="4:4" x14ac:dyDescent="0.25">
      <c r="D320" t="str">
        <f>CONCATENATE($E$322, " ",'ANALYSIS '!$C$179)</f>
        <v>TOTAL REVENUES  د.بسمه ال مفرح</v>
      </c>
    </row>
    <row r="322" spans="4:17" x14ac:dyDescent="0.25">
      <c r="D322" s="1" t="s">
        <v>1</v>
      </c>
      <c r="E322" t="s">
        <v>20</v>
      </c>
    </row>
    <row r="323" spans="4:17" x14ac:dyDescent="0.25">
      <c r="D323" s="1" t="s">
        <v>22</v>
      </c>
      <c r="E323" t="s">
        <v>59</v>
      </c>
    </row>
    <row r="324" spans="4:17" x14ac:dyDescent="0.25">
      <c r="E324">
        <v>1</v>
      </c>
      <c r="F324">
        <v>2</v>
      </c>
      <c r="G324">
        <v>3</v>
      </c>
      <c r="H324">
        <v>4</v>
      </c>
      <c r="I324">
        <v>5</v>
      </c>
      <c r="J324">
        <v>6</v>
      </c>
      <c r="K324">
        <v>7</v>
      </c>
      <c r="L324">
        <v>8</v>
      </c>
      <c r="M324">
        <v>9</v>
      </c>
      <c r="N324">
        <v>10</v>
      </c>
      <c r="O324">
        <v>11</v>
      </c>
      <c r="P324">
        <v>12</v>
      </c>
    </row>
    <row r="325" spans="4:17" x14ac:dyDescent="0.25">
      <c r="D325" s="1" t="s">
        <v>9</v>
      </c>
      <c r="E325" s="1" t="s">
        <v>33</v>
      </c>
    </row>
    <row r="326" spans="4:17" x14ac:dyDescent="0.25">
      <c r="D326" s="1" t="s">
        <v>2</v>
      </c>
      <c r="E326" t="s">
        <v>3</v>
      </c>
      <c r="F326" t="s">
        <v>4</v>
      </c>
      <c r="G326" t="s">
        <v>5</v>
      </c>
      <c r="H326" t="s">
        <v>6</v>
      </c>
      <c r="I326" t="s">
        <v>10</v>
      </c>
      <c r="J326" t="s">
        <v>11</v>
      </c>
      <c r="K326" t="s">
        <v>12</v>
      </c>
      <c r="L326" t="s">
        <v>13</v>
      </c>
      <c r="M326" t="s">
        <v>14</v>
      </c>
      <c r="N326" t="s">
        <v>15</v>
      </c>
      <c r="O326" t="s">
        <v>16</v>
      </c>
      <c r="P326" t="s">
        <v>17</v>
      </c>
      <c r="Q326" t="s">
        <v>361</v>
      </c>
    </row>
    <row r="327" spans="4:17" x14ac:dyDescent="0.25">
      <c r="D327" s="2" t="s">
        <v>312</v>
      </c>
      <c r="E327" s="5"/>
      <c r="F327" s="5"/>
      <c r="G327" s="5"/>
      <c r="H327" s="5"/>
      <c r="I327" s="5"/>
      <c r="J327" s="5">
        <v>25773.129999999997</v>
      </c>
      <c r="K327" s="5">
        <v>78047.179999999993</v>
      </c>
      <c r="L327" s="5">
        <v>111820.67</v>
      </c>
      <c r="M327" s="5">
        <v>63630.27</v>
      </c>
      <c r="N327" s="5">
        <v>32378.5</v>
      </c>
      <c r="O327" s="5">
        <v>45626.78</v>
      </c>
      <c r="P327" s="5">
        <v>27832.2</v>
      </c>
      <c r="Q327" s="5">
        <v>42241.27</v>
      </c>
    </row>
    <row r="328" spans="4:17" x14ac:dyDescent="0.25">
      <c r="D328" s="2" t="s">
        <v>308</v>
      </c>
      <c r="E328" s="5"/>
      <c r="F328" s="5"/>
      <c r="G328" s="5"/>
      <c r="H328" s="5"/>
      <c r="I328" s="5"/>
      <c r="J328" s="5">
        <v>47527.89</v>
      </c>
      <c r="K328" s="5">
        <v>311703.82</v>
      </c>
      <c r="L328" s="5">
        <v>338779.23</v>
      </c>
      <c r="M328" s="5">
        <v>224974.5</v>
      </c>
      <c r="N328" s="5">
        <v>202282.51</v>
      </c>
      <c r="O328" s="5">
        <v>245751.58</v>
      </c>
      <c r="P328" s="5">
        <v>327830.48</v>
      </c>
      <c r="Q328" s="5">
        <v>192545.63</v>
      </c>
    </row>
    <row r="329" spans="4:17" x14ac:dyDescent="0.25">
      <c r="D329" s="2" t="s">
        <v>190</v>
      </c>
      <c r="E329" s="5">
        <v>37458.1</v>
      </c>
      <c r="F329" s="5">
        <v>227609.95</v>
      </c>
      <c r="G329" s="5">
        <v>233864.11</v>
      </c>
      <c r="H329" s="5">
        <v>328338.24</v>
      </c>
      <c r="I329" s="5">
        <v>445142.02</v>
      </c>
      <c r="J329" s="5">
        <v>339717.54</v>
      </c>
      <c r="K329" s="5">
        <v>295434.65000000002</v>
      </c>
      <c r="L329" s="5">
        <v>189705.39</v>
      </c>
      <c r="M329" s="5">
        <v>102544.89</v>
      </c>
      <c r="N329" s="5">
        <v>108848.41</v>
      </c>
      <c r="O329" s="5"/>
      <c r="P329" s="5"/>
      <c r="Q329" s="5"/>
    </row>
    <row r="330" spans="4:17" x14ac:dyDescent="0.25">
      <c r="D330" s="2" t="s">
        <v>194</v>
      </c>
      <c r="E330" s="5">
        <v>448440.77</v>
      </c>
      <c r="F330" s="5">
        <v>501083.03999999992</v>
      </c>
      <c r="G330" s="5">
        <v>390062.37</v>
      </c>
      <c r="H330" s="5">
        <v>371445.09</v>
      </c>
      <c r="I330" s="5">
        <v>10716.6</v>
      </c>
      <c r="J330" s="5">
        <v>263214.18</v>
      </c>
      <c r="K330" s="5">
        <v>284888.53000000003</v>
      </c>
      <c r="L330" s="5">
        <v>407162.62</v>
      </c>
      <c r="M330" s="5">
        <v>377217.82</v>
      </c>
      <c r="N330" s="5">
        <v>264851.15000000002</v>
      </c>
      <c r="O330" s="5">
        <v>255453.54000000004</v>
      </c>
      <c r="P330" s="5">
        <v>331647.74</v>
      </c>
      <c r="Q330" s="5">
        <v>293417.45</v>
      </c>
    </row>
    <row r="331" spans="4:17" x14ac:dyDescent="0.25">
      <c r="D331" s="2" t="s">
        <v>240</v>
      </c>
      <c r="E331" s="5">
        <v>401895.21</v>
      </c>
      <c r="F331" s="5">
        <v>372464.88</v>
      </c>
      <c r="G331" s="5">
        <v>277884.34000000003</v>
      </c>
      <c r="H331" s="5">
        <v>395544.23</v>
      </c>
      <c r="I331" s="5">
        <v>734499.1</v>
      </c>
      <c r="J331" s="5">
        <v>573471.77</v>
      </c>
      <c r="K331" s="5">
        <v>496200.27</v>
      </c>
      <c r="L331" s="5">
        <v>551384.34</v>
      </c>
      <c r="M331" s="5">
        <v>185857.93</v>
      </c>
      <c r="N331" s="5">
        <v>236126.25</v>
      </c>
      <c r="O331" s="5">
        <v>301651.65000000002</v>
      </c>
      <c r="P331" s="5">
        <v>87978.68</v>
      </c>
      <c r="Q331" s="5">
        <v>301260.15000000002</v>
      </c>
    </row>
    <row r="332" spans="4:17" x14ac:dyDescent="0.25">
      <c r="D332" s="2" t="s">
        <v>211</v>
      </c>
      <c r="E332" s="5">
        <v>554854.28</v>
      </c>
      <c r="F332" s="5">
        <v>769500.85999999987</v>
      </c>
      <c r="G332" s="5">
        <v>450364.4</v>
      </c>
      <c r="H332" s="5">
        <v>568370.36</v>
      </c>
      <c r="I332" s="5">
        <v>532101.66</v>
      </c>
      <c r="J332" s="5">
        <v>643328.30000000005</v>
      </c>
      <c r="K332" s="5">
        <v>551055.37</v>
      </c>
      <c r="L332" s="5">
        <v>13861.03</v>
      </c>
      <c r="M332" s="5">
        <v>421579.84</v>
      </c>
      <c r="N332" s="5">
        <v>445943.5</v>
      </c>
      <c r="O332" s="5">
        <v>347099.21</v>
      </c>
      <c r="P332" s="5">
        <v>382847.04</v>
      </c>
      <c r="Q332" s="5">
        <v>528068.69999999995</v>
      </c>
    </row>
    <row r="333" spans="4:17" x14ac:dyDescent="0.25">
      <c r="D333" s="2" t="s">
        <v>245</v>
      </c>
      <c r="E333" s="5">
        <v>447330.16</v>
      </c>
      <c r="F333" s="5">
        <v>722073.19</v>
      </c>
      <c r="G333" s="5">
        <v>453643.62</v>
      </c>
      <c r="H333" s="5">
        <v>611276.21</v>
      </c>
      <c r="I333" s="5">
        <v>483619.56</v>
      </c>
      <c r="J333" s="5">
        <v>748714.86</v>
      </c>
      <c r="K333" s="5">
        <v>212258</v>
      </c>
      <c r="L333" s="5">
        <v>950322.85</v>
      </c>
      <c r="M333" s="5">
        <v>585115.5</v>
      </c>
      <c r="N333" s="5">
        <v>522381.06</v>
      </c>
      <c r="O333" s="5">
        <v>564489.48</v>
      </c>
      <c r="P333" s="5">
        <v>700657.83</v>
      </c>
      <c r="Q333" s="5">
        <v>505579.59</v>
      </c>
    </row>
    <row r="419" spans="4:17" x14ac:dyDescent="0.25">
      <c r="D419" t="str">
        <f>CONCATENATE($E$322, " ",'ANALYSIS '!$C$179)</f>
        <v>TOTAL REVENUES  د.بسمه ال مفرح</v>
      </c>
    </row>
    <row r="421" spans="4:17" x14ac:dyDescent="0.25">
      <c r="D421" s="1" t="s">
        <v>1</v>
      </c>
      <c r="E421" t="s">
        <v>20</v>
      </c>
    </row>
    <row r="422" spans="4:17" x14ac:dyDescent="0.25">
      <c r="D422" s="1" t="s">
        <v>22</v>
      </c>
      <c r="E422" t="s">
        <v>59</v>
      </c>
    </row>
    <row r="423" spans="4:17" x14ac:dyDescent="0.25">
      <c r="E423">
        <v>1</v>
      </c>
      <c r="F423">
        <v>2</v>
      </c>
      <c r="G423">
        <v>3</v>
      </c>
      <c r="H423">
        <v>4</v>
      </c>
      <c r="I423">
        <v>5</v>
      </c>
      <c r="J423">
        <v>6</v>
      </c>
      <c r="K423">
        <v>7</v>
      </c>
      <c r="L423">
        <v>8</v>
      </c>
      <c r="M423">
        <v>9</v>
      </c>
      <c r="N423">
        <v>10</v>
      </c>
      <c r="O423">
        <v>11</v>
      </c>
    </row>
    <row r="424" spans="4:17" x14ac:dyDescent="0.25">
      <c r="D424" s="1" t="s">
        <v>9</v>
      </c>
      <c r="E424" s="1" t="s">
        <v>33</v>
      </c>
    </row>
    <row r="425" spans="4:17" x14ac:dyDescent="0.25">
      <c r="D425" s="1" t="s">
        <v>2</v>
      </c>
      <c r="E425" t="s">
        <v>3</v>
      </c>
      <c r="F425" t="s">
        <v>4</v>
      </c>
      <c r="G425" t="s">
        <v>5</v>
      </c>
      <c r="H425" t="s">
        <v>6</v>
      </c>
      <c r="I425" t="s">
        <v>10</v>
      </c>
      <c r="J425" t="s">
        <v>11</v>
      </c>
      <c r="K425" t="s">
        <v>12</v>
      </c>
      <c r="L425" t="s">
        <v>13</v>
      </c>
      <c r="M425" t="s">
        <v>14</v>
      </c>
      <c r="N425" t="s">
        <v>15</v>
      </c>
      <c r="O425" t="s">
        <v>16</v>
      </c>
      <c r="P425" t="s">
        <v>17</v>
      </c>
      <c r="Q425" t="s">
        <v>361</v>
      </c>
    </row>
    <row r="426" spans="4:17" x14ac:dyDescent="0.25">
      <c r="D426" s="2" t="s">
        <v>312</v>
      </c>
      <c r="E426" s="5"/>
      <c r="F426" s="5"/>
      <c r="G426" s="5"/>
      <c r="H426" s="5"/>
      <c r="I426" s="5"/>
      <c r="J426" s="5">
        <v>25773.129999999997</v>
      </c>
      <c r="K426" s="5">
        <v>78047.179999999993</v>
      </c>
      <c r="L426" s="5">
        <v>111820.67</v>
      </c>
      <c r="M426" s="5">
        <v>63630.27</v>
      </c>
      <c r="N426" s="5">
        <v>32378.5</v>
      </c>
      <c r="O426" s="5">
        <v>45626.78</v>
      </c>
      <c r="P426" s="5">
        <v>27832.2</v>
      </c>
      <c r="Q426" s="5">
        <v>42241.27</v>
      </c>
    </row>
    <row r="427" spans="4:17" x14ac:dyDescent="0.25">
      <c r="D427" s="2" t="s">
        <v>308</v>
      </c>
      <c r="E427" s="5"/>
      <c r="F427" s="5"/>
      <c r="G427" s="5"/>
      <c r="H427" s="5"/>
      <c r="I427" s="5"/>
      <c r="J427" s="5">
        <v>47527.89</v>
      </c>
      <c r="K427" s="5">
        <v>311703.82</v>
      </c>
      <c r="L427" s="5">
        <v>338779.23</v>
      </c>
      <c r="M427" s="5">
        <v>224974.5</v>
      </c>
      <c r="N427" s="5">
        <v>202282.51</v>
      </c>
      <c r="O427" s="5">
        <v>245751.58</v>
      </c>
      <c r="P427" s="5">
        <v>327830.48</v>
      </c>
      <c r="Q427" s="5">
        <v>192545.63</v>
      </c>
    </row>
    <row r="428" spans="4:17" x14ac:dyDescent="0.25">
      <c r="D428" s="2" t="s">
        <v>190</v>
      </c>
      <c r="E428" s="5">
        <v>37458.1</v>
      </c>
      <c r="F428" s="5">
        <v>227609.95</v>
      </c>
      <c r="G428" s="5">
        <v>233864.11</v>
      </c>
      <c r="H428" s="5">
        <v>328338.24</v>
      </c>
      <c r="I428" s="5">
        <v>445142.02</v>
      </c>
      <c r="J428" s="5">
        <v>339717.54</v>
      </c>
      <c r="K428" s="5">
        <v>295434.65000000002</v>
      </c>
      <c r="L428" s="5">
        <v>189705.39</v>
      </c>
      <c r="M428" s="5">
        <v>102544.89</v>
      </c>
      <c r="N428" s="5">
        <v>108848.41</v>
      </c>
      <c r="O428" s="5"/>
      <c r="P428" s="5"/>
      <c r="Q428" s="5"/>
    </row>
    <row r="429" spans="4:17" x14ac:dyDescent="0.25">
      <c r="D429" s="2" t="s">
        <v>194</v>
      </c>
      <c r="E429" s="5">
        <v>448440.77</v>
      </c>
      <c r="F429" s="5">
        <v>501083.03999999992</v>
      </c>
      <c r="G429" s="5">
        <v>390062.37</v>
      </c>
      <c r="H429" s="5">
        <v>371445.09</v>
      </c>
      <c r="I429" s="5">
        <v>10716.6</v>
      </c>
      <c r="J429" s="5">
        <v>263214.18</v>
      </c>
      <c r="K429" s="5">
        <v>284888.53000000003</v>
      </c>
      <c r="L429" s="5">
        <v>407162.62</v>
      </c>
      <c r="M429" s="5">
        <v>377217.82</v>
      </c>
      <c r="N429" s="5">
        <v>264851.15000000002</v>
      </c>
      <c r="O429" s="5">
        <v>255453.54000000004</v>
      </c>
      <c r="P429" s="5">
        <v>331647.74</v>
      </c>
      <c r="Q429" s="5">
        <v>293417.45</v>
      </c>
    </row>
    <row r="430" spans="4:17" x14ac:dyDescent="0.25">
      <c r="D430" s="2" t="s">
        <v>240</v>
      </c>
      <c r="E430" s="5">
        <v>401895.21</v>
      </c>
      <c r="F430" s="5">
        <v>372464.88</v>
      </c>
      <c r="G430" s="5">
        <v>277884.34000000003</v>
      </c>
      <c r="H430" s="5">
        <v>395544.23</v>
      </c>
      <c r="I430" s="5">
        <v>734499.1</v>
      </c>
      <c r="J430" s="5">
        <v>573471.77</v>
      </c>
      <c r="K430" s="5">
        <v>496200.27</v>
      </c>
      <c r="L430" s="5">
        <v>551384.34</v>
      </c>
      <c r="M430" s="5">
        <v>185857.93</v>
      </c>
      <c r="N430" s="5">
        <v>236126.25</v>
      </c>
      <c r="O430" s="5">
        <v>301651.65000000002</v>
      </c>
      <c r="P430" s="5">
        <v>87978.68</v>
      </c>
      <c r="Q430" s="5">
        <v>301260.15000000002</v>
      </c>
    </row>
    <row r="431" spans="4:17" x14ac:dyDescent="0.25">
      <c r="D431" s="2" t="s">
        <v>211</v>
      </c>
      <c r="E431" s="5">
        <v>554854.28</v>
      </c>
      <c r="F431" s="5">
        <v>769500.85999999987</v>
      </c>
      <c r="G431" s="5">
        <v>450364.4</v>
      </c>
      <c r="H431" s="5">
        <v>568370.36</v>
      </c>
      <c r="I431" s="5">
        <v>532101.66</v>
      </c>
      <c r="J431" s="5">
        <v>643328.30000000005</v>
      </c>
      <c r="K431" s="5">
        <v>551055.37</v>
      </c>
      <c r="L431" s="5">
        <v>13861.03</v>
      </c>
      <c r="M431" s="5">
        <v>421579.84</v>
      </c>
      <c r="N431" s="5">
        <v>445943.5</v>
      </c>
      <c r="O431" s="5">
        <v>347099.21</v>
      </c>
      <c r="P431" s="5">
        <v>382847.04</v>
      </c>
      <c r="Q431" s="5">
        <v>528068.69999999995</v>
      </c>
    </row>
    <row r="432" spans="4:17" x14ac:dyDescent="0.25">
      <c r="D432" s="2" t="s">
        <v>245</v>
      </c>
      <c r="E432" s="5">
        <v>447330.16</v>
      </c>
      <c r="F432" s="5">
        <v>722073.19</v>
      </c>
      <c r="G432" s="5">
        <v>453643.62</v>
      </c>
      <c r="H432" s="5">
        <v>611276.21</v>
      </c>
      <c r="I432" s="5">
        <v>483619.56</v>
      </c>
      <c r="J432" s="5">
        <v>748714.86</v>
      </c>
      <c r="K432" s="5">
        <v>212258</v>
      </c>
      <c r="L432" s="5">
        <v>950322.85</v>
      </c>
      <c r="M432" s="5">
        <v>585115.5</v>
      </c>
      <c r="N432" s="5">
        <v>522381.06</v>
      </c>
      <c r="O432" s="5">
        <v>564489.48</v>
      </c>
      <c r="P432" s="5">
        <v>700657.83</v>
      </c>
      <c r="Q432" s="5">
        <v>505579.59</v>
      </c>
    </row>
    <row r="475" spans="4:17" x14ac:dyDescent="0.25">
      <c r="D475" s="1" t="s">
        <v>1</v>
      </c>
      <c r="E475" t="s">
        <v>20</v>
      </c>
    </row>
    <row r="476" spans="4:17" x14ac:dyDescent="0.25">
      <c r="D476" s="1" t="s">
        <v>22</v>
      </c>
      <c r="E476" t="s">
        <v>59</v>
      </c>
    </row>
    <row r="477" spans="4:17" x14ac:dyDescent="0.25">
      <c r="E477">
        <v>1</v>
      </c>
      <c r="F477">
        <v>2</v>
      </c>
      <c r="G477">
        <v>3</v>
      </c>
      <c r="H477">
        <v>4</v>
      </c>
      <c r="I477">
        <v>5</v>
      </c>
      <c r="J477">
        <v>6</v>
      </c>
      <c r="K477">
        <v>7</v>
      </c>
      <c r="L477">
        <v>8</v>
      </c>
      <c r="M477">
        <v>9</v>
      </c>
      <c r="N477">
        <v>10</v>
      </c>
      <c r="O477">
        <v>11</v>
      </c>
      <c r="P477">
        <v>12</v>
      </c>
    </row>
    <row r="478" spans="4:17" x14ac:dyDescent="0.25">
      <c r="D478" s="1" t="s">
        <v>35</v>
      </c>
      <c r="E478" s="1" t="s">
        <v>33</v>
      </c>
    </row>
    <row r="479" spans="4:17" x14ac:dyDescent="0.25">
      <c r="D479" s="1" t="s">
        <v>2</v>
      </c>
      <c r="E479" t="s">
        <v>3</v>
      </c>
      <c r="F479" t="s">
        <v>4</v>
      </c>
      <c r="G479" t="s">
        <v>5</v>
      </c>
      <c r="H479" t="s">
        <v>6</v>
      </c>
      <c r="I479" t="s">
        <v>10</v>
      </c>
      <c r="J479" t="s">
        <v>11</v>
      </c>
      <c r="K479" t="s">
        <v>12</v>
      </c>
      <c r="L479" t="s">
        <v>13</v>
      </c>
      <c r="M479" t="s">
        <v>14</v>
      </c>
      <c r="N479" t="s">
        <v>15</v>
      </c>
      <c r="O479" t="s">
        <v>16</v>
      </c>
      <c r="P479" t="s">
        <v>17</v>
      </c>
      <c r="Q479" t="s">
        <v>361</v>
      </c>
    </row>
    <row r="480" spans="4:17" x14ac:dyDescent="0.25">
      <c r="D480" s="2" t="s">
        <v>190</v>
      </c>
      <c r="E480" s="14">
        <v>38</v>
      </c>
      <c r="F480" s="14">
        <v>228</v>
      </c>
      <c r="G480" s="14">
        <v>251</v>
      </c>
      <c r="H480" s="14">
        <v>317</v>
      </c>
      <c r="I480" s="14">
        <v>473</v>
      </c>
      <c r="J480" s="14">
        <v>352</v>
      </c>
      <c r="K480" s="14">
        <v>292</v>
      </c>
      <c r="L480" s="14">
        <v>358</v>
      </c>
      <c r="M480" s="14">
        <v>202</v>
      </c>
      <c r="N480" s="14">
        <v>205</v>
      </c>
      <c r="O480" s="14"/>
      <c r="P480" s="14"/>
      <c r="Q480" s="14"/>
    </row>
    <row r="481" spans="4:17" x14ac:dyDescent="0.25">
      <c r="D481" s="2" t="s">
        <v>194</v>
      </c>
      <c r="E481" s="14">
        <v>415</v>
      </c>
      <c r="F481" s="14">
        <v>350</v>
      </c>
      <c r="G481" s="14">
        <v>230</v>
      </c>
      <c r="H481" s="14">
        <v>219</v>
      </c>
      <c r="I481" s="14">
        <v>0</v>
      </c>
      <c r="J481" s="14">
        <v>210</v>
      </c>
      <c r="K481" s="14">
        <v>184</v>
      </c>
      <c r="L481" s="14">
        <v>321</v>
      </c>
      <c r="M481" s="14">
        <v>324</v>
      </c>
      <c r="N481" s="14">
        <v>235</v>
      </c>
      <c r="O481" s="14">
        <v>268</v>
      </c>
      <c r="P481" s="14">
        <v>294</v>
      </c>
      <c r="Q481" s="14">
        <v>262</v>
      </c>
    </row>
    <row r="482" spans="4:17" x14ac:dyDescent="0.25">
      <c r="D482" s="2" t="s">
        <v>211</v>
      </c>
      <c r="E482" s="14">
        <v>248</v>
      </c>
      <c r="F482" s="14">
        <v>336</v>
      </c>
      <c r="G482" s="14">
        <v>178</v>
      </c>
      <c r="H482" s="14">
        <v>231</v>
      </c>
      <c r="I482" s="14">
        <v>229</v>
      </c>
      <c r="J482" s="14">
        <v>264</v>
      </c>
      <c r="K482" s="14">
        <v>234</v>
      </c>
      <c r="L482" s="14">
        <v>11</v>
      </c>
      <c r="M482" s="14">
        <v>278</v>
      </c>
      <c r="N482" s="14">
        <v>262</v>
      </c>
      <c r="O482" s="14">
        <v>327</v>
      </c>
      <c r="P482" s="14">
        <v>288</v>
      </c>
      <c r="Q482" s="14">
        <v>337</v>
      </c>
    </row>
    <row r="483" spans="4:17" x14ac:dyDescent="0.25">
      <c r="D483" s="2" t="s">
        <v>240</v>
      </c>
      <c r="E483" s="14">
        <v>301</v>
      </c>
      <c r="F483" s="14">
        <v>316</v>
      </c>
      <c r="G483" s="14">
        <v>254</v>
      </c>
      <c r="H483" s="14">
        <v>325</v>
      </c>
      <c r="I483" s="14">
        <v>425</v>
      </c>
      <c r="J483" s="14">
        <v>412</v>
      </c>
      <c r="K483" s="14">
        <v>346</v>
      </c>
      <c r="L483" s="14">
        <v>495</v>
      </c>
      <c r="M483" s="14">
        <v>183</v>
      </c>
      <c r="N483" s="14">
        <v>283</v>
      </c>
      <c r="O483" s="14">
        <v>312</v>
      </c>
      <c r="P483" s="14">
        <v>64</v>
      </c>
      <c r="Q483" s="14">
        <v>372</v>
      </c>
    </row>
    <row r="484" spans="4:17" x14ac:dyDescent="0.25">
      <c r="D484" s="2" t="s">
        <v>245</v>
      </c>
      <c r="E484" s="14">
        <v>132</v>
      </c>
      <c r="F484" s="14">
        <v>210</v>
      </c>
      <c r="G484" s="14">
        <v>170</v>
      </c>
      <c r="H484" s="14">
        <v>165</v>
      </c>
      <c r="I484" s="14">
        <v>145</v>
      </c>
      <c r="J484" s="14">
        <v>178</v>
      </c>
      <c r="K484" s="14">
        <v>45</v>
      </c>
      <c r="L484" s="14">
        <v>183</v>
      </c>
      <c r="M484" s="14">
        <v>215</v>
      </c>
      <c r="N484" s="14">
        <v>178</v>
      </c>
      <c r="O484" s="14">
        <v>195</v>
      </c>
      <c r="P484" s="14">
        <v>225</v>
      </c>
      <c r="Q484" s="14">
        <v>198</v>
      </c>
    </row>
    <row r="485" spans="4:17" x14ac:dyDescent="0.25">
      <c r="D485" s="2" t="s">
        <v>308</v>
      </c>
      <c r="E485" s="14"/>
      <c r="F485" s="14"/>
      <c r="G485" s="14"/>
      <c r="H485" s="14"/>
      <c r="I485" s="14"/>
      <c r="J485" s="14">
        <v>44</v>
      </c>
      <c r="K485" s="14">
        <v>152</v>
      </c>
      <c r="L485" s="14">
        <v>214</v>
      </c>
      <c r="M485" s="14">
        <v>221</v>
      </c>
      <c r="N485" s="14">
        <v>235</v>
      </c>
      <c r="O485" s="14">
        <v>208</v>
      </c>
      <c r="P485" s="14">
        <v>382</v>
      </c>
      <c r="Q485" s="14">
        <v>208</v>
      </c>
    </row>
    <row r="486" spans="4:17" x14ac:dyDescent="0.25">
      <c r="D486" s="2" t="s">
        <v>312</v>
      </c>
      <c r="E486" s="14"/>
      <c r="F486" s="14"/>
      <c r="G486" s="14"/>
      <c r="H486" s="14"/>
      <c r="I486" s="14"/>
      <c r="J486" s="14">
        <v>33</v>
      </c>
      <c r="K486" s="14">
        <v>75</v>
      </c>
      <c r="L486" s="14">
        <v>117</v>
      </c>
      <c r="M486" s="14">
        <v>75</v>
      </c>
      <c r="N486" s="14">
        <v>44</v>
      </c>
      <c r="O486" s="14">
        <v>50</v>
      </c>
      <c r="P486" s="14">
        <v>25</v>
      </c>
      <c r="Q486" s="14">
        <v>73</v>
      </c>
    </row>
    <row r="658" spans="4:17" x14ac:dyDescent="0.25">
      <c r="D658" s="1" t="s">
        <v>1</v>
      </c>
      <c r="E658" t="s">
        <v>20</v>
      </c>
    </row>
    <row r="659" spans="4:17" x14ac:dyDescent="0.25">
      <c r="D659" s="1" t="s">
        <v>22</v>
      </c>
      <c r="E659" t="s">
        <v>59</v>
      </c>
    </row>
    <row r="660" spans="4:17" x14ac:dyDescent="0.25">
      <c r="E660">
        <v>1</v>
      </c>
      <c r="F660">
        <v>2</v>
      </c>
      <c r="G660">
        <v>3</v>
      </c>
      <c r="H660">
        <v>4</v>
      </c>
      <c r="I660">
        <v>5</v>
      </c>
      <c r="J660">
        <v>6</v>
      </c>
      <c r="K660">
        <v>7</v>
      </c>
      <c r="L660">
        <v>8</v>
      </c>
      <c r="M660">
        <v>9</v>
      </c>
      <c r="N660">
        <v>10</v>
      </c>
      <c r="O660">
        <v>11</v>
      </c>
      <c r="P660">
        <v>12</v>
      </c>
    </row>
    <row r="661" spans="4:17" x14ac:dyDescent="0.25">
      <c r="D661" s="1" t="s">
        <v>41</v>
      </c>
      <c r="E661" s="1" t="s">
        <v>33</v>
      </c>
    </row>
    <row r="662" spans="4:17" x14ac:dyDescent="0.25">
      <c r="D662" s="1" t="s">
        <v>2</v>
      </c>
      <c r="E662" t="s">
        <v>3</v>
      </c>
      <c r="F662" t="s">
        <v>4</v>
      </c>
      <c r="G662" t="s">
        <v>5</v>
      </c>
      <c r="H662" t="s">
        <v>6</v>
      </c>
      <c r="I662" t="s">
        <v>10</v>
      </c>
      <c r="J662" t="s">
        <v>11</v>
      </c>
      <c r="K662" t="s">
        <v>12</v>
      </c>
      <c r="L662" t="s">
        <v>13</v>
      </c>
      <c r="M662" t="s">
        <v>14</v>
      </c>
      <c r="N662" t="s">
        <v>15</v>
      </c>
      <c r="O662" t="s">
        <v>16</v>
      </c>
      <c r="P662" t="s">
        <v>17</v>
      </c>
      <c r="Q662" t="s">
        <v>361</v>
      </c>
    </row>
    <row r="663" spans="4:17" x14ac:dyDescent="0.25">
      <c r="D663" s="2" t="s">
        <v>190</v>
      </c>
      <c r="E663" s="14">
        <v>9202.0399999999991</v>
      </c>
      <c r="F663" s="14">
        <v>50647.890000000007</v>
      </c>
      <c r="G663" s="14">
        <v>68847.929999999993</v>
      </c>
      <c r="H663" s="14">
        <v>75601.61</v>
      </c>
      <c r="I663" s="14">
        <v>127553.8</v>
      </c>
      <c r="J663" s="14">
        <v>72099.38</v>
      </c>
      <c r="K663" s="14">
        <v>67594.049999999988</v>
      </c>
      <c r="L663" s="14">
        <v>89886.060000000012</v>
      </c>
      <c r="M663" s="14">
        <v>47909.85</v>
      </c>
      <c r="N663" s="14">
        <v>45713.36</v>
      </c>
      <c r="O663" s="14"/>
      <c r="P663" s="14"/>
      <c r="Q663" s="14"/>
    </row>
    <row r="664" spans="4:17" x14ac:dyDescent="0.25">
      <c r="D664" s="2" t="s">
        <v>194</v>
      </c>
      <c r="E664" s="14">
        <v>140944.18</v>
      </c>
      <c r="F664" s="14">
        <v>182964.47</v>
      </c>
      <c r="G664" s="14">
        <v>133685.85999999999</v>
      </c>
      <c r="H664" s="14">
        <v>132637.24</v>
      </c>
      <c r="I664" s="14">
        <v>5083.99</v>
      </c>
      <c r="J664" s="14">
        <v>102859.42000000001</v>
      </c>
      <c r="K664" s="14">
        <v>123709.43000000001</v>
      </c>
      <c r="L664" s="14">
        <v>212577.73</v>
      </c>
      <c r="M664" s="14">
        <v>183145.81</v>
      </c>
      <c r="N664" s="14">
        <v>91789.18</v>
      </c>
      <c r="O664" s="14">
        <v>121658.33</v>
      </c>
      <c r="P664" s="14">
        <v>152555.15999999997</v>
      </c>
      <c r="Q664" s="14">
        <v>147864.38</v>
      </c>
    </row>
    <row r="665" spans="4:17" x14ac:dyDescent="0.25">
      <c r="D665" s="2" t="s">
        <v>211</v>
      </c>
      <c r="E665" s="14">
        <v>188799.46</v>
      </c>
      <c r="F665" s="14">
        <v>244245.44</v>
      </c>
      <c r="G665" s="14">
        <v>218376.97</v>
      </c>
      <c r="H665" s="14">
        <v>265463.94</v>
      </c>
      <c r="I665" s="14">
        <v>215756.05</v>
      </c>
      <c r="J665" s="14">
        <v>293420.56</v>
      </c>
      <c r="K665" s="14">
        <v>233573.53999999998</v>
      </c>
      <c r="L665" s="14">
        <v>6934.27</v>
      </c>
      <c r="M665" s="14">
        <v>276153.02</v>
      </c>
      <c r="N665" s="14">
        <v>256921.71000000002</v>
      </c>
      <c r="O665" s="14">
        <v>229840.28</v>
      </c>
      <c r="P665" s="14">
        <v>198831.55</v>
      </c>
      <c r="Q665" s="14">
        <v>332148.76</v>
      </c>
    </row>
    <row r="666" spans="4:17" x14ac:dyDescent="0.25">
      <c r="D666" s="2" t="s">
        <v>240</v>
      </c>
      <c r="E666" s="14">
        <v>137743.38</v>
      </c>
      <c r="F666" s="14">
        <v>127239.66</v>
      </c>
      <c r="G666" s="14">
        <v>103816.66999999998</v>
      </c>
      <c r="H666" s="14">
        <v>157311.85999999999</v>
      </c>
      <c r="I666" s="14">
        <v>315682.56</v>
      </c>
      <c r="J666" s="14">
        <v>215302.52000000002</v>
      </c>
      <c r="K666" s="14">
        <v>190446.21999999997</v>
      </c>
      <c r="L666" s="14">
        <v>264769.92000000004</v>
      </c>
      <c r="M666" s="14">
        <v>108176.31</v>
      </c>
      <c r="N666" s="14">
        <v>131206.83000000002</v>
      </c>
      <c r="O666" s="14">
        <v>144988.73000000001</v>
      </c>
      <c r="P666" s="14">
        <v>32758.469999999998</v>
      </c>
      <c r="Q666" s="14">
        <v>135343.84999999998</v>
      </c>
    </row>
    <row r="667" spans="4:17" x14ac:dyDescent="0.25">
      <c r="D667" s="2" t="s">
        <v>245</v>
      </c>
      <c r="E667" s="14">
        <v>239310.43</v>
      </c>
      <c r="F667" s="14">
        <v>345320.87</v>
      </c>
      <c r="G667" s="14">
        <v>221617.18</v>
      </c>
      <c r="H667" s="14">
        <v>370731.63</v>
      </c>
      <c r="I667" s="14">
        <v>245797.52</v>
      </c>
      <c r="J667" s="14">
        <v>382272.43</v>
      </c>
      <c r="K667" s="14">
        <v>50473.53</v>
      </c>
      <c r="L667" s="14">
        <v>565014.06000000006</v>
      </c>
      <c r="M667" s="14">
        <v>376049.6</v>
      </c>
      <c r="N667" s="14">
        <v>365286.89</v>
      </c>
      <c r="O667" s="14">
        <v>307883.65999999997</v>
      </c>
      <c r="P667" s="14">
        <v>463929.73</v>
      </c>
      <c r="Q667" s="14">
        <v>326063.69</v>
      </c>
    </row>
    <row r="668" spans="4:17" x14ac:dyDescent="0.25">
      <c r="D668" s="2" t="s">
        <v>308</v>
      </c>
      <c r="E668" s="14"/>
      <c r="F668" s="14"/>
      <c r="G668" s="14"/>
      <c r="H668" s="14"/>
      <c r="I668" s="14"/>
      <c r="J668" s="14">
        <v>14974.75</v>
      </c>
      <c r="K668" s="14">
        <v>137479.38</v>
      </c>
      <c r="L668" s="14">
        <v>218730.38</v>
      </c>
      <c r="M668" s="14">
        <v>113222.87000000001</v>
      </c>
      <c r="N668" s="14">
        <v>111775.88</v>
      </c>
      <c r="O668" s="14">
        <v>106315.53</v>
      </c>
      <c r="P668" s="14">
        <v>132418.85</v>
      </c>
      <c r="Q668" s="14">
        <v>84565.810000000012</v>
      </c>
    </row>
    <row r="669" spans="4:17" x14ac:dyDescent="0.25">
      <c r="D669" s="2" t="s">
        <v>312</v>
      </c>
      <c r="E669" s="14"/>
      <c r="F669" s="14"/>
      <c r="G669" s="14"/>
      <c r="H669" s="14"/>
      <c r="I669" s="14"/>
      <c r="J669" s="14">
        <v>6334.24</v>
      </c>
      <c r="K669" s="14">
        <v>35055.490000000005</v>
      </c>
      <c r="L669" s="14">
        <v>46036.39</v>
      </c>
      <c r="M669" s="14">
        <v>34132.44</v>
      </c>
      <c r="N669" s="14">
        <v>20490.72</v>
      </c>
      <c r="O669" s="14">
        <v>27214.57</v>
      </c>
      <c r="P669" s="14">
        <v>5632.48</v>
      </c>
      <c r="Q669" s="14">
        <v>16137.61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736E6B-DB94-48F7-A4C7-F8BBA4145BCB}">
  <sheetPr codeName="Sheet4"/>
  <dimension ref="A1"/>
  <sheetViews>
    <sheetView showGridLines="0" showRowColHeaders="0" workbookViewId="0">
      <selection activeCell="Q95" sqref="Q95"/>
    </sheetView>
  </sheetViews>
  <sheetFormatPr defaultRowHeight="15" x14ac:dyDescent="0.25"/>
  <cols>
    <col min="1" max="16384" width="9.140625" style="16"/>
  </cols>
  <sheetData/>
  <sheetProtection sheet="1" objects="1" scenarios="1"/>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097" r:id="rId4" name="Scroll Bar 1">
              <controlPr defaultSize="0" autoPict="0">
                <anchor moveWithCells="1">
                  <from>
                    <xdr:col>23</xdr:col>
                    <xdr:colOff>371475</xdr:colOff>
                    <xdr:row>20</xdr:row>
                    <xdr:rowOff>180975</xdr:rowOff>
                  </from>
                  <to>
                    <xdr:col>23</xdr:col>
                    <xdr:colOff>552450</xdr:colOff>
                    <xdr:row>37</xdr:row>
                    <xdr:rowOff>66675</xdr:rowOff>
                  </to>
                </anchor>
              </controlPr>
            </control>
          </mc:Choice>
        </mc:AlternateContent>
      </controls>
    </mc:Choice>
  </mc:AlternateContent>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9CB24-1202-4DB5-BC99-5FCA6948DC1F}">
  <sheetPr codeName="Sheet5"/>
  <dimension ref="A1"/>
  <sheetViews>
    <sheetView showGridLines="0" showRowColHeaders="0" workbookViewId="0">
      <selection activeCell="L98" sqref="L98"/>
    </sheetView>
  </sheetViews>
  <sheetFormatPr defaultRowHeight="15" x14ac:dyDescent="0.25"/>
  <cols>
    <col min="1" max="16384" width="9.140625" style="16"/>
  </cols>
  <sheetData/>
  <sheetProtection sheet="1" objects="1" scenarios="1"/>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EE726F-EF19-4284-95CC-13C658B29707}">
  <sheetPr codeName="Sheet6"/>
  <dimension ref="D2:AX113"/>
  <sheetViews>
    <sheetView workbookViewId="0">
      <selection activeCell="P13" sqref="P13"/>
    </sheetView>
  </sheetViews>
  <sheetFormatPr defaultRowHeight="15" x14ac:dyDescent="0.25"/>
  <cols>
    <col min="5" max="5" width="13.140625" bestFit="1" customWidth="1"/>
    <col min="6" max="6" width="22.42578125" bestFit="1" customWidth="1"/>
    <col min="7" max="7" width="7.7109375" bestFit="1" customWidth="1"/>
    <col min="8" max="8" width="6" bestFit="1" customWidth="1"/>
    <col min="9" max="9" width="5.28515625" bestFit="1" customWidth="1"/>
    <col min="10" max="10" width="5.5703125" bestFit="1" customWidth="1"/>
    <col min="11" max="11" width="5.140625" bestFit="1" customWidth="1"/>
    <col min="12" max="12" width="8.5703125" bestFit="1" customWidth="1"/>
    <col min="13" max="13" width="11.28515625" bestFit="1" customWidth="1"/>
    <col min="14" max="14" width="9.28515625" bestFit="1" customWidth="1"/>
    <col min="15" max="15" width="9.85546875" bestFit="1" customWidth="1"/>
    <col min="16" max="16" width="13.140625" bestFit="1" customWidth="1"/>
    <col min="17" max="17" width="17.42578125" bestFit="1" customWidth="1"/>
    <col min="18" max="18" width="13.140625" bestFit="1" customWidth="1"/>
    <col min="19" max="19" width="17.5703125" bestFit="1" customWidth="1"/>
    <col min="20" max="20" width="13.140625" bestFit="1" customWidth="1"/>
    <col min="21" max="21" width="17.5703125" bestFit="1" customWidth="1"/>
    <col min="22" max="23" width="13.140625" bestFit="1" customWidth="1"/>
    <col min="24" max="25" width="17.5703125" bestFit="1" customWidth="1"/>
    <col min="39" max="39" width="13.140625" bestFit="1" customWidth="1"/>
    <col min="40" max="40" width="17.5703125" bestFit="1" customWidth="1"/>
    <col min="41" max="41" width="12.5703125" bestFit="1" customWidth="1"/>
    <col min="42" max="42" width="15.28515625" bestFit="1" customWidth="1"/>
    <col min="47" max="47" width="13.140625" bestFit="1" customWidth="1"/>
    <col min="48" max="48" width="14.28515625" bestFit="1" customWidth="1"/>
    <col min="49" max="49" width="12.7109375" bestFit="1" customWidth="1"/>
    <col min="50" max="50" width="18.140625" customWidth="1"/>
  </cols>
  <sheetData>
    <row r="2" spans="5:50" x14ac:dyDescent="0.25">
      <c r="E2" s="1" t="s">
        <v>108</v>
      </c>
      <c r="F2" s="2">
        <v>2021</v>
      </c>
    </row>
    <row r="3" spans="5:50" x14ac:dyDescent="0.25">
      <c r="AN3" s="2"/>
      <c r="AV3" s="2"/>
    </row>
    <row r="4" spans="5:50" x14ac:dyDescent="0.25">
      <c r="E4" s="1" t="s">
        <v>112</v>
      </c>
      <c r="F4" s="1" t="s">
        <v>33</v>
      </c>
    </row>
    <row r="5" spans="5:50" x14ac:dyDescent="0.25">
      <c r="E5" s="1" t="s">
        <v>2</v>
      </c>
      <c r="F5" t="s">
        <v>3</v>
      </c>
      <c r="G5" t="s">
        <v>4</v>
      </c>
      <c r="H5" t="s">
        <v>5</v>
      </c>
      <c r="I5" t="s">
        <v>10</v>
      </c>
      <c r="J5" t="s">
        <v>11</v>
      </c>
      <c r="K5" t="s">
        <v>12</v>
      </c>
      <c r="L5" t="s">
        <v>13</v>
      </c>
      <c r="M5" t="s">
        <v>14</v>
      </c>
      <c r="N5" t="s">
        <v>15</v>
      </c>
      <c r="O5" t="s">
        <v>6</v>
      </c>
      <c r="P5" t="s">
        <v>16</v>
      </c>
      <c r="Q5" t="s">
        <v>17</v>
      </c>
    </row>
    <row r="6" spans="5:50" x14ac:dyDescent="0.25">
      <c r="E6" s="2" t="s">
        <v>39</v>
      </c>
      <c r="F6">
        <v>990</v>
      </c>
      <c r="G6">
        <v>1248</v>
      </c>
      <c r="H6">
        <v>1096</v>
      </c>
      <c r="I6">
        <v>830</v>
      </c>
      <c r="J6">
        <v>1184</v>
      </c>
      <c r="K6">
        <v>980</v>
      </c>
      <c r="L6">
        <v>1270</v>
      </c>
      <c r="M6">
        <v>1081</v>
      </c>
      <c r="N6">
        <v>905</v>
      </c>
      <c r="O6">
        <v>1057</v>
      </c>
      <c r="P6">
        <v>874</v>
      </c>
      <c r="Q6">
        <v>989</v>
      </c>
      <c r="AP6" s="4">
        <f>SUM(AN6:AO18)</f>
        <v>0</v>
      </c>
      <c r="AX6" s="4"/>
    </row>
    <row r="7" spans="5:50" x14ac:dyDescent="0.25">
      <c r="E7" s="2" t="s">
        <v>31</v>
      </c>
      <c r="F7">
        <v>1167</v>
      </c>
      <c r="G7">
        <v>1456</v>
      </c>
      <c r="H7">
        <v>1244</v>
      </c>
      <c r="I7">
        <v>1709</v>
      </c>
      <c r="J7">
        <v>2528</v>
      </c>
      <c r="K7">
        <v>2274</v>
      </c>
      <c r="L7">
        <v>2721</v>
      </c>
      <c r="M7">
        <v>1791</v>
      </c>
      <c r="N7">
        <v>1861</v>
      </c>
      <c r="O7">
        <v>1484</v>
      </c>
      <c r="P7">
        <v>1740</v>
      </c>
      <c r="Q7">
        <v>1911</v>
      </c>
      <c r="AP7" s="4">
        <f t="shared" ref="AP7:AP17" si="0">SUM(AN7:AO19)</f>
        <v>0</v>
      </c>
      <c r="AX7" s="4"/>
    </row>
    <row r="8" spans="5:50" x14ac:dyDescent="0.25">
      <c r="E8" s="2" t="s">
        <v>43</v>
      </c>
      <c r="F8">
        <v>1040</v>
      </c>
      <c r="G8">
        <v>1507</v>
      </c>
      <c r="H8">
        <v>1221</v>
      </c>
      <c r="I8">
        <v>1278</v>
      </c>
      <c r="J8">
        <v>1657</v>
      </c>
      <c r="K8">
        <v>1133</v>
      </c>
      <c r="L8">
        <v>1381</v>
      </c>
      <c r="M8">
        <v>1474</v>
      </c>
      <c r="N8">
        <v>1470</v>
      </c>
      <c r="O8">
        <v>1043</v>
      </c>
      <c r="P8">
        <v>1195</v>
      </c>
      <c r="Q8">
        <v>1191</v>
      </c>
      <c r="AP8" s="4">
        <f t="shared" si="0"/>
        <v>0</v>
      </c>
      <c r="AX8" s="4"/>
    </row>
    <row r="9" spans="5:50" x14ac:dyDescent="0.25">
      <c r="E9" s="2" t="s">
        <v>46</v>
      </c>
      <c r="N9">
        <v>10</v>
      </c>
      <c r="P9">
        <v>17</v>
      </c>
      <c r="Q9">
        <v>21</v>
      </c>
      <c r="AP9" s="4">
        <f t="shared" si="0"/>
        <v>0</v>
      </c>
      <c r="AX9" s="4"/>
    </row>
    <row r="10" spans="5:50" x14ac:dyDescent="0.25">
      <c r="E10" s="2" t="s">
        <v>45</v>
      </c>
      <c r="F10">
        <v>845</v>
      </c>
      <c r="G10">
        <v>1055</v>
      </c>
      <c r="H10">
        <v>778</v>
      </c>
      <c r="I10">
        <v>773</v>
      </c>
      <c r="J10">
        <v>1348</v>
      </c>
      <c r="K10">
        <v>937</v>
      </c>
      <c r="L10">
        <v>1149</v>
      </c>
      <c r="M10">
        <v>920</v>
      </c>
      <c r="N10">
        <v>933</v>
      </c>
      <c r="O10">
        <v>777</v>
      </c>
      <c r="P10">
        <v>823</v>
      </c>
      <c r="Q10">
        <v>839</v>
      </c>
      <c r="AP10" s="4">
        <f t="shared" si="0"/>
        <v>0</v>
      </c>
      <c r="AX10" s="4"/>
    </row>
    <row r="11" spans="5:50" x14ac:dyDescent="0.25">
      <c r="E11" s="2" t="s">
        <v>47</v>
      </c>
      <c r="F11">
        <v>1047</v>
      </c>
      <c r="G11">
        <v>1444</v>
      </c>
      <c r="H11">
        <v>1142</v>
      </c>
      <c r="I11">
        <v>901</v>
      </c>
      <c r="J11">
        <v>792</v>
      </c>
      <c r="K11">
        <v>416</v>
      </c>
      <c r="L11">
        <v>786</v>
      </c>
      <c r="M11">
        <v>621</v>
      </c>
      <c r="N11">
        <v>738</v>
      </c>
      <c r="O11">
        <v>1170</v>
      </c>
      <c r="P11">
        <v>493</v>
      </c>
      <c r="Q11">
        <v>519</v>
      </c>
      <c r="AP11" s="4">
        <f t="shared" si="0"/>
        <v>0</v>
      </c>
      <c r="AX11" s="4"/>
    </row>
    <row r="12" spans="5:50" x14ac:dyDescent="0.25">
      <c r="E12" s="2" t="s">
        <v>48</v>
      </c>
      <c r="F12">
        <v>206</v>
      </c>
      <c r="G12">
        <v>283</v>
      </c>
      <c r="H12">
        <v>220</v>
      </c>
      <c r="I12">
        <v>135</v>
      </c>
      <c r="J12">
        <v>267</v>
      </c>
      <c r="K12">
        <v>222</v>
      </c>
      <c r="L12">
        <v>269</v>
      </c>
      <c r="M12">
        <v>209</v>
      </c>
      <c r="N12">
        <v>278</v>
      </c>
      <c r="O12">
        <v>228</v>
      </c>
      <c r="P12">
        <v>248</v>
      </c>
      <c r="Q12">
        <v>218</v>
      </c>
      <c r="AP12" s="4">
        <f t="shared" si="0"/>
        <v>0</v>
      </c>
      <c r="AX12" s="4"/>
    </row>
    <row r="13" spans="5:50" x14ac:dyDescent="0.25">
      <c r="E13" s="2" t="s">
        <v>49</v>
      </c>
      <c r="F13">
        <v>427</v>
      </c>
      <c r="G13">
        <v>527</v>
      </c>
      <c r="H13">
        <v>432</v>
      </c>
      <c r="I13">
        <v>389</v>
      </c>
      <c r="J13">
        <v>595</v>
      </c>
      <c r="K13">
        <v>421</v>
      </c>
      <c r="L13">
        <v>614</v>
      </c>
      <c r="M13">
        <v>524</v>
      </c>
      <c r="N13">
        <v>431</v>
      </c>
      <c r="O13">
        <v>490</v>
      </c>
      <c r="P13">
        <v>458</v>
      </c>
      <c r="Q13">
        <v>475</v>
      </c>
      <c r="AP13" s="4">
        <f t="shared" si="0"/>
        <v>0</v>
      </c>
      <c r="AX13" s="4"/>
    </row>
    <row r="14" spans="5:50" x14ac:dyDescent="0.25">
      <c r="E14" s="2" t="s">
        <v>109</v>
      </c>
      <c r="O14">
        <v>0</v>
      </c>
      <c r="AP14" s="4">
        <f t="shared" si="0"/>
        <v>0</v>
      </c>
      <c r="AX14" s="4"/>
    </row>
    <row r="15" spans="5:50" x14ac:dyDescent="0.25">
      <c r="E15" s="2" t="s">
        <v>50</v>
      </c>
      <c r="F15">
        <v>1230</v>
      </c>
      <c r="G15">
        <v>1609</v>
      </c>
      <c r="H15">
        <v>1956</v>
      </c>
      <c r="I15">
        <v>3002</v>
      </c>
      <c r="J15">
        <v>2899</v>
      </c>
      <c r="K15">
        <v>3651</v>
      </c>
      <c r="L15">
        <v>2978</v>
      </c>
      <c r="M15">
        <v>1945</v>
      </c>
      <c r="N15">
        <v>2180</v>
      </c>
      <c r="O15">
        <v>1665</v>
      </c>
      <c r="P15">
        <v>2358</v>
      </c>
      <c r="Q15">
        <v>2360</v>
      </c>
      <c r="AP15" s="4">
        <f t="shared" si="0"/>
        <v>0</v>
      </c>
      <c r="AX15" s="4"/>
    </row>
    <row r="16" spans="5:50" x14ac:dyDescent="0.25">
      <c r="E16" s="2" t="s">
        <v>44</v>
      </c>
      <c r="F16">
        <v>1172</v>
      </c>
      <c r="G16">
        <v>1735</v>
      </c>
      <c r="H16">
        <v>1444</v>
      </c>
      <c r="I16">
        <v>1362</v>
      </c>
      <c r="J16">
        <v>1888</v>
      </c>
      <c r="K16">
        <v>1493</v>
      </c>
      <c r="L16">
        <v>1961</v>
      </c>
      <c r="M16">
        <v>1626</v>
      </c>
      <c r="N16">
        <v>1508</v>
      </c>
      <c r="O16">
        <v>1205</v>
      </c>
      <c r="P16">
        <v>1333</v>
      </c>
      <c r="Q16">
        <v>1353</v>
      </c>
      <c r="AP16" s="4">
        <f t="shared" si="0"/>
        <v>0</v>
      </c>
      <c r="AX16" s="4">
        <f t="shared" ref="AX16" si="1">SUM(AV16:AW28)</f>
        <v>0</v>
      </c>
    </row>
    <row r="17" spans="5:42" x14ac:dyDescent="0.25">
      <c r="E17" s="2" t="s">
        <v>51</v>
      </c>
      <c r="K17">
        <v>11</v>
      </c>
      <c r="L17">
        <v>8</v>
      </c>
      <c r="M17">
        <v>0</v>
      </c>
      <c r="N17">
        <v>0</v>
      </c>
      <c r="P17">
        <v>1</v>
      </c>
      <c r="Q17">
        <v>1</v>
      </c>
      <c r="AP17" s="4">
        <f t="shared" si="0"/>
        <v>0</v>
      </c>
    </row>
    <row r="18" spans="5:42" x14ac:dyDescent="0.25">
      <c r="E18" s="2" t="s">
        <v>52</v>
      </c>
      <c r="F18">
        <v>117</v>
      </c>
      <c r="G18">
        <v>147</v>
      </c>
      <c r="H18">
        <v>152</v>
      </c>
      <c r="I18">
        <v>103</v>
      </c>
      <c r="J18">
        <v>149</v>
      </c>
      <c r="K18">
        <v>87</v>
      </c>
      <c r="L18">
        <v>161</v>
      </c>
      <c r="M18">
        <v>108</v>
      </c>
      <c r="N18">
        <v>120</v>
      </c>
      <c r="O18">
        <v>113</v>
      </c>
      <c r="P18">
        <v>106</v>
      </c>
      <c r="Q18">
        <v>123</v>
      </c>
    </row>
    <row r="19" spans="5:42" x14ac:dyDescent="0.25">
      <c r="E19" s="2" t="s">
        <v>53</v>
      </c>
      <c r="F19">
        <v>435</v>
      </c>
      <c r="G19">
        <v>685</v>
      </c>
      <c r="H19">
        <v>529</v>
      </c>
      <c r="I19">
        <v>563</v>
      </c>
      <c r="J19">
        <v>758</v>
      </c>
      <c r="K19">
        <v>599</v>
      </c>
      <c r="L19">
        <v>817</v>
      </c>
      <c r="M19">
        <v>734</v>
      </c>
      <c r="N19">
        <v>698</v>
      </c>
      <c r="O19">
        <v>487</v>
      </c>
      <c r="P19">
        <v>637</v>
      </c>
      <c r="Q19">
        <v>618</v>
      </c>
    </row>
    <row r="20" spans="5:42" x14ac:dyDescent="0.25">
      <c r="E20" s="2" t="s">
        <v>54</v>
      </c>
      <c r="F20">
        <v>13</v>
      </c>
      <c r="G20">
        <v>22</v>
      </c>
      <c r="H20">
        <v>24</v>
      </c>
      <c r="I20">
        <v>20</v>
      </c>
      <c r="J20">
        <v>41</v>
      </c>
      <c r="K20">
        <v>16</v>
      </c>
      <c r="L20">
        <v>46</v>
      </c>
      <c r="M20">
        <v>36</v>
      </c>
      <c r="N20">
        <v>38</v>
      </c>
      <c r="O20">
        <v>24</v>
      </c>
      <c r="P20">
        <v>20</v>
      </c>
      <c r="Q20">
        <v>25</v>
      </c>
    </row>
    <row r="21" spans="5:42" x14ac:dyDescent="0.25">
      <c r="E21" s="2" t="s">
        <v>55</v>
      </c>
      <c r="F21">
        <v>496</v>
      </c>
      <c r="G21">
        <v>633</v>
      </c>
      <c r="H21">
        <v>531</v>
      </c>
      <c r="I21">
        <v>476</v>
      </c>
      <c r="J21">
        <v>713</v>
      </c>
      <c r="K21">
        <v>548</v>
      </c>
      <c r="L21">
        <v>741</v>
      </c>
      <c r="M21">
        <v>600</v>
      </c>
      <c r="N21">
        <v>595</v>
      </c>
      <c r="O21">
        <v>488</v>
      </c>
      <c r="P21">
        <v>586</v>
      </c>
      <c r="Q21">
        <v>552</v>
      </c>
    </row>
    <row r="22" spans="5:42" x14ac:dyDescent="0.25">
      <c r="E22" s="2" t="s">
        <v>56</v>
      </c>
      <c r="F22">
        <v>953</v>
      </c>
      <c r="G22">
        <v>1273</v>
      </c>
      <c r="H22">
        <v>1021</v>
      </c>
      <c r="I22">
        <v>1051</v>
      </c>
      <c r="J22">
        <v>1318</v>
      </c>
      <c r="K22">
        <v>1124</v>
      </c>
      <c r="L22">
        <v>1370</v>
      </c>
      <c r="M22">
        <v>1193</v>
      </c>
      <c r="N22">
        <v>998</v>
      </c>
      <c r="O22">
        <v>1090</v>
      </c>
      <c r="P22">
        <v>1164</v>
      </c>
      <c r="Q22">
        <v>983</v>
      </c>
    </row>
    <row r="23" spans="5:42" x14ac:dyDescent="0.25">
      <c r="E23" s="2" t="s">
        <v>57</v>
      </c>
      <c r="F23">
        <v>763</v>
      </c>
      <c r="G23">
        <v>930</v>
      </c>
      <c r="H23">
        <v>699</v>
      </c>
      <c r="I23">
        <v>734</v>
      </c>
      <c r="J23">
        <v>1079</v>
      </c>
      <c r="K23">
        <v>900</v>
      </c>
      <c r="L23">
        <v>1034</v>
      </c>
      <c r="M23">
        <v>890</v>
      </c>
      <c r="N23">
        <v>821</v>
      </c>
      <c r="O23">
        <v>749</v>
      </c>
      <c r="P23">
        <v>831</v>
      </c>
      <c r="Q23">
        <v>787</v>
      </c>
    </row>
    <row r="24" spans="5:42" x14ac:dyDescent="0.25">
      <c r="E24" s="2" t="s">
        <v>58</v>
      </c>
      <c r="P24">
        <v>18</v>
      </c>
      <c r="Q24">
        <v>23</v>
      </c>
    </row>
    <row r="25" spans="5:42" x14ac:dyDescent="0.25">
      <c r="E25" s="2" t="s">
        <v>59</v>
      </c>
      <c r="F25">
        <v>1137</v>
      </c>
      <c r="G25">
        <v>1317</v>
      </c>
      <c r="H25">
        <v>966</v>
      </c>
      <c r="I25">
        <v>1134</v>
      </c>
      <c r="J25">
        <v>1505</v>
      </c>
      <c r="K25">
        <v>1379</v>
      </c>
      <c r="L25">
        <v>1614</v>
      </c>
      <c r="M25">
        <v>1336</v>
      </c>
      <c r="N25">
        <v>1358</v>
      </c>
      <c r="O25">
        <v>1090</v>
      </c>
      <c r="P25">
        <v>1385</v>
      </c>
      <c r="Q25">
        <v>1274</v>
      </c>
    </row>
    <row r="26" spans="5:42" x14ac:dyDescent="0.25">
      <c r="E26" s="2" t="s">
        <v>60</v>
      </c>
      <c r="F26">
        <v>366</v>
      </c>
      <c r="G26">
        <v>403</v>
      </c>
      <c r="H26">
        <v>339</v>
      </c>
      <c r="I26">
        <v>260</v>
      </c>
      <c r="J26">
        <v>382</v>
      </c>
      <c r="K26">
        <v>280</v>
      </c>
      <c r="L26">
        <v>517</v>
      </c>
      <c r="M26">
        <v>379</v>
      </c>
      <c r="N26">
        <v>334</v>
      </c>
      <c r="O26">
        <v>365</v>
      </c>
      <c r="P26">
        <v>377</v>
      </c>
      <c r="Q26">
        <v>378</v>
      </c>
    </row>
    <row r="27" spans="5:42" x14ac:dyDescent="0.25">
      <c r="E27" s="2" t="s">
        <v>61</v>
      </c>
      <c r="F27">
        <v>31</v>
      </c>
      <c r="G27">
        <v>37</v>
      </c>
      <c r="H27">
        <v>36</v>
      </c>
      <c r="I27">
        <v>31</v>
      </c>
      <c r="J27">
        <v>77</v>
      </c>
      <c r="K27">
        <v>45</v>
      </c>
      <c r="L27">
        <v>56</v>
      </c>
      <c r="M27">
        <v>52</v>
      </c>
      <c r="N27">
        <v>58</v>
      </c>
      <c r="O27">
        <v>22</v>
      </c>
      <c r="P27">
        <v>53</v>
      </c>
      <c r="Q27">
        <v>37</v>
      </c>
    </row>
    <row r="28" spans="5:42" x14ac:dyDescent="0.25">
      <c r="E28" s="2" t="s">
        <v>62</v>
      </c>
      <c r="F28">
        <v>237</v>
      </c>
      <c r="G28">
        <v>306</v>
      </c>
      <c r="H28">
        <v>232</v>
      </c>
      <c r="I28">
        <v>236</v>
      </c>
      <c r="J28">
        <v>408</v>
      </c>
      <c r="K28">
        <v>275</v>
      </c>
      <c r="L28">
        <v>367</v>
      </c>
      <c r="M28">
        <v>173</v>
      </c>
      <c r="N28">
        <v>304</v>
      </c>
      <c r="O28">
        <v>168</v>
      </c>
      <c r="P28">
        <v>271</v>
      </c>
      <c r="Q28">
        <v>217</v>
      </c>
    </row>
    <row r="29" spans="5:42" x14ac:dyDescent="0.25">
      <c r="E29" s="2" t="s">
        <v>63</v>
      </c>
      <c r="F29">
        <v>1429</v>
      </c>
      <c r="G29">
        <v>1824</v>
      </c>
      <c r="H29">
        <v>1424</v>
      </c>
      <c r="I29">
        <v>1416</v>
      </c>
      <c r="J29">
        <v>2187</v>
      </c>
      <c r="K29">
        <v>1522</v>
      </c>
      <c r="L29">
        <v>2183</v>
      </c>
      <c r="M29">
        <v>1807</v>
      </c>
      <c r="N29">
        <v>1798</v>
      </c>
      <c r="O29">
        <v>1419</v>
      </c>
      <c r="P29">
        <v>1652</v>
      </c>
      <c r="Q29">
        <v>1639</v>
      </c>
    </row>
    <row r="30" spans="5:42" x14ac:dyDescent="0.25">
      <c r="E30" s="2" t="s">
        <v>64</v>
      </c>
      <c r="F30">
        <v>378</v>
      </c>
      <c r="G30">
        <v>504</v>
      </c>
      <c r="H30">
        <v>358</v>
      </c>
      <c r="I30">
        <v>295</v>
      </c>
      <c r="J30">
        <v>605</v>
      </c>
      <c r="K30">
        <v>433</v>
      </c>
      <c r="L30">
        <v>549</v>
      </c>
      <c r="M30">
        <v>450</v>
      </c>
      <c r="N30">
        <v>515</v>
      </c>
      <c r="O30">
        <v>410</v>
      </c>
      <c r="P30">
        <v>463</v>
      </c>
      <c r="Q30">
        <v>452</v>
      </c>
    </row>
    <row r="31" spans="5:42" x14ac:dyDescent="0.25">
      <c r="E31" s="2" t="s">
        <v>65</v>
      </c>
      <c r="F31">
        <v>95</v>
      </c>
      <c r="G31">
        <v>113</v>
      </c>
      <c r="H31">
        <v>92</v>
      </c>
      <c r="I31">
        <v>85</v>
      </c>
      <c r="J31">
        <v>155</v>
      </c>
      <c r="K31">
        <v>110</v>
      </c>
      <c r="L31">
        <v>160</v>
      </c>
      <c r="M31">
        <v>110</v>
      </c>
      <c r="N31">
        <v>72</v>
      </c>
      <c r="O31">
        <v>67</v>
      </c>
      <c r="P31">
        <v>118</v>
      </c>
      <c r="Q31">
        <v>80</v>
      </c>
    </row>
    <row r="32" spans="5:42" x14ac:dyDescent="0.25">
      <c r="E32" s="2" t="s">
        <v>66</v>
      </c>
      <c r="F32">
        <v>765</v>
      </c>
      <c r="G32">
        <v>980</v>
      </c>
      <c r="H32">
        <v>650</v>
      </c>
      <c r="I32">
        <v>730</v>
      </c>
      <c r="J32">
        <v>854</v>
      </c>
      <c r="K32">
        <v>745</v>
      </c>
      <c r="L32">
        <v>915</v>
      </c>
      <c r="M32">
        <v>692</v>
      </c>
      <c r="N32">
        <v>610</v>
      </c>
      <c r="O32">
        <v>897</v>
      </c>
      <c r="P32">
        <v>674</v>
      </c>
      <c r="Q32">
        <v>619</v>
      </c>
    </row>
    <row r="33" spans="5:17" x14ac:dyDescent="0.25">
      <c r="E33" s="2" t="s">
        <v>67</v>
      </c>
      <c r="F33">
        <v>45</v>
      </c>
      <c r="G33">
        <v>46</v>
      </c>
      <c r="H33">
        <v>37</v>
      </c>
      <c r="I33">
        <v>32</v>
      </c>
      <c r="J33">
        <v>57</v>
      </c>
      <c r="K33">
        <v>49</v>
      </c>
      <c r="L33">
        <v>51</v>
      </c>
      <c r="M33">
        <v>30</v>
      </c>
      <c r="N33">
        <v>42</v>
      </c>
      <c r="O33">
        <v>33</v>
      </c>
      <c r="P33">
        <v>18</v>
      </c>
      <c r="Q33">
        <v>22</v>
      </c>
    </row>
    <row r="34" spans="5:17" x14ac:dyDescent="0.25">
      <c r="E34" s="2" t="s">
        <v>68</v>
      </c>
      <c r="F34">
        <v>407</v>
      </c>
      <c r="G34">
        <v>495</v>
      </c>
      <c r="H34">
        <v>387</v>
      </c>
      <c r="I34">
        <v>388</v>
      </c>
      <c r="J34">
        <v>544</v>
      </c>
      <c r="K34">
        <v>428</v>
      </c>
      <c r="L34">
        <v>388</v>
      </c>
      <c r="M34">
        <v>395</v>
      </c>
      <c r="N34">
        <v>431</v>
      </c>
      <c r="O34">
        <v>309</v>
      </c>
      <c r="P34">
        <v>417</v>
      </c>
      <c r="Q34">
        <v>384</v>
      </c>
    </row>
    <row r="35" spans="5:17" x14ac:dyDescent="0.25">
      <c r="E35" s="2" t="s">
        <v>69</v>
      </c>
      <c r="F35">
        <v>446</v>
      </c>
      <c r="G35">
        <v>617</v>
      </c>
      <c r="H35">
        <v>536</v>
      </c>
      <c r="I35">
        <v>382</v>
      </c>
      <c r="J35">
        <v>633</v>
      </c>
      <c r="K35">
        <v>436</v>
      </c>
      <c r="L35">
        <v>520</v>
      </c>
      <c r="M35">
        <v>427</v>
      </c>
      <c r="N35">
        <v>384</v>
      </c>
      <c r="O35">
        <v>402</v>
      </c>
      <c r="P35">
        <v>284</v>
      </c>
      <c r="Q35">
        <v>418</v>
      </c>
    </row>
    <row r="36" spans="5:17" x14ac:dyDescent="0.25">
      <c r="E36" s="2" t="s">
        <v>70</v>
      </c>
      <c r="F36">
        <v>0</v>
      </c>
      <c r="G36">
        <v>0</v>
      </c>
      <c r="H36">
        <v>0</v>
      </c>
      <c r="I36">
        <v>0</v>
      </c>
      <c r="J36">
        <v>0</v>
      </c>
      <c r="K36">
        <v>0</v>
      </c>
      <c r="L36">
        <v>0</v>
      </c>
      <c r="M36">
        <v>0</v>
      </c>
      <c r="N36">
        <v>1</v>
      </c>
      <c r="O36">
        <v>0</v>
      </c>
      <c r="P36">
        <v>0</v>
      </c>
      <c r="Q36">
        <v>0</v>
      </c>
    </row>
    <row r="37" spans="5:17" x14ac:dyDescent="0.25">
      <c r="E37" s="2" t="s">
        <v>110</v>
      </c>
      <c r="J37">
        <v>0</v>
      </c>
      <c r="K37">
        <v>0</v>
      </c>
    </row>
    <row r="38" spans="5:17" x14ac:dyDescent="0.25">
      <c r="E38" s="2" t="s">
        <v>111</v>
      </c>
      <c r="M38">
        <v>1</v>
      </c>
    </row>
    <row r="39" spans="5:17" x14ac:dyDescent="0.25">
      <c r="E39" s="2" t="s">
        <v>71</v>
      </c>
      <c r="F39">
        <v>223</v>
      </c>
      <c r="G39">
        <v>229</v>
      </c>
      <c r="H39">
        <v>320</v>
      </c>
      <c r="I39">
        <v>816</v>
      </c>
      <c r="J39">
        <v>642</v>
      </c>
      <c r="K39">
        <v>1057</v>
      </c>
      <c r="L39">
        <v>750</v>
      </c>
      <c r="M39">
        <v>320</v>
      </c>
      <c r="N39">
        <v>418</v>
      </c>
      <c r="O39">
        <v>259</v>
      </c>
      <c r="P39">
        <v>546</v>
      </c>
      <c r="Q39">
        <v>585</v>
      </c>
    </row>
    <row r="40" spans="5:17" x14ac:dyDescent="0.25">
      <c r="E40" s="2" t="s">
        <v>72</v>
      </c>
      <c r="F40">
        <v>232</v>
      </c>
      <c r="G40">
        <v>292</v>
      </c>
      <c r="H40">
        <v>229</v>
      </c>
      <c r="I40">
        <v>276</v>
      </c>
      <c r="J40">
        <v>502</v>
      </c>
      <c r="K40">
        <v>304</v>
      </c>
      <c r="L40">
        <v>429</v>
      </c>
      <c r="M40">
        <v>463</v>
      </c>
      <c r="N40">
        <v>453</v>
      </c>
      <c r="O40">
        <v>192</v>
      </c>
      <c r="P40">
        <v>299</v>
      </c>
      <c r="Q40">
        <v>472</v>
      </c>
    </row>
    <row r="41" spans="5:17" x14ac:dyDescent="0.25">
      <c r="E41" s="2" t="s">
        <v>73</v>
      </c>
      <c r="F41">
        <v>113</v>
      </c>
      <c r="G41">
        <v>153</v>
      </c>
      <c r="H41">
        <v>141</v>
      </c>
      <c r="I41">
        <v>163</v>
      </c>
      <c r="J41">
        <v>199</v>
      </c>
      <c r="K41">
        <v>217</v>
      </c>
      <c r="L41">
        <v>146</v>
      </c>
      <c r="M41">
        <v>118</v>
      </c>
      <c r="N41">
        <v>143</v>
      </c>
      <c r="O41">
        <v>144</v>
      </c>
      <c r="P41">
        <v>140</v>
      </c>
      <c r="Q41">
        <v>122</v>
      </c>
    </row>
    <row r="65" spans="5:24" x14ac:dyDescent="0.25">
      <c r="W65" s="1" t="s">
        <v>108</v>
      </c>
      <c r="X65" s="2">
        <v>2021</v>
      </c>
    </row>
    <row r="66" spans="5:24" x14ac:dyDescent="0.25">
      <c r="E66" t="str">
        <f>'ANALYSIS '!D4</f>
        <v xml:space="preserve">TOTAL REVENUES </v>
      </c>
      <c r="F66">
        <f>VLOOKUP(E66,D101:E106,2,0)</f>
        <v>1</v>
      </c>
      <c r="N66" t="s">
        <v>100</v>
      </c>
      <c r="Q66" t="s">
        <v>101</v>
      </c>
    </row>
    <row r="67" spans="5:24" x14ac:dyDescent="0.25">
      <c r="W67" s="1" t="s">
        <v>2</v>
      </c>
      <c r="X67" t="s">
        <v>113</v>
      </c>
    </row>
    <row r="68" spans="5:24" x14ac:dyDescent="0.25">
      <c r="E68" t="s">
        <v>114</v>
      </c>
      <c r="F68" t="s">
        <v>20</v>
      </c>
      <c r="M68" s="1" t="s">
        <v>108</v>
      </c>
      <c r="N68" s="2">
        <v>2021</v>
      </c>
      <c r="P68" s="1" t="s">
        <v>108</v>
      </c>
      <c r="Q68" s="2">
        <v>2021</v>
      </c>
      <c r="W68" s="2" t="s">
        <v>3</v>
      </c>
      <c r="X68" s="5">
        <v>23154623.990000006</v>
      </c>
    </row>
    <row r="69" spans="5:24" x14ac:dyDescent="0.25">
      <c r="E69" s="1" t="s">
        <v>108</v>
      </c>
      <c r="F69" s="2">
        <v>2021</v>
      </c>
      <c r="W69" s="2" t="s">
        <v>4</v>
      </c>
      <c r="X69" s="5">
        <v>28154888.270000007</v>
      </c>
    </row>
    <row r="70" spans="5:24" x14ac:dyDescent="0.25">
      <c r="M70" s="1" t="s">
        <v>2</v>
      </c>
      <c r="N70" t="s">
        <v>115</v>
      </c>
      <c r="P70" s="1" t="s">
        <v>2</v>
      </c>
      <c r="Q70" t="s">
        <v>116</v>
      </c>
      <c r="W70" s="2" t="s">
        <v>5</v>
      </c>
      <c r="X70" s="5">
        <v>25522672.659999985</v>
      </c>
    </row>
    <row r="71" spans="5:24" x14ac:dyDescent="0.25">
      <c r="E71" s="1" t="s">
        <v>2</v>
      </c>
      <c r="F71" t="s">
        <v>112</v>
      </c>
      <c r="M71" s="2" t="s">
        <v>3</v>
      </c>
      <c r="N71">
        <v>4097</v>
      </c>
      <c r="P71" s="2" t="s">
        <v>3</v>
      </c>
      <c r="Q71">
        <v>13530</v>
      </c>
      <c r="W71" s="2" t="s">
        <v>10</v>
      </c>
      <c r="X71" s="5">
        <v>25982764.139999993</v>
      </c>
    </row>
    <row r="72" spans="5:24" x14ac:dyDescent="0.25">
      <c r="E72" s="2" t="s">
        <v>3</v>
      </c>
      <c r="F72">
        <v>16805</v>
      </c>
      <c r="M72" s="2" t="s">
        <v>4</v>
      </c>
      <c r="N72">
        <v>5320</v>
      </c>
      <c r="P72" s="2" t="s">
        <v>4</v>
      </c>
      <c r="Q72">
        <v>18986</v>
      </c>
      <c r="W72" s="2" t="s">
        <v>11</v>
      </c>
      <c r="X72" s="5">
        <v>36679862.210000016</v>
      </c>
    </row>
    <row r="73" spans="5:24" x14ac:dyDescent="0.25">
      <c r="E73" s="2" t="s">
        <v>4</v>
      </c>
      <c r="F73">
        <v>21870</v>
      </c>
      <c r="M73" s="2" t="s">
        <v>5</v>
      </c>
      <c r="N73">
        <v>4295</v>
      </c>
      <c r="P73" s="2" t="s">
        <v>5</v>
      </c>
      <c r="Q73">
        <v>13784</v>
      </c>
      <c r="W73" s="2" t="s">
        <v>12</v>
      </c>
      <c r="X73" s="5">
        <v>31100791.030000001</v>
      </c>
    </row>
    <row r="74" spans="5:24" x14ac:dyDescent="0.25">
      <c r="E74" s="2" t="s">
        <v>5</v>
      </c>
      <c r="F74">
        <v>18236</v>
      </c>
      <c r="M74" s="2" t="s">
        <v>10</v>
      </c>
      <c r="N74">
        <v>4776</v>
      </c>
      <c r="P74" s="2" t="s">
        <v>10</v>
      </c>
      <c r="Q74">
        <v>15794</v>
      </c>
      <c r="W74" s="2" t="s">
        <v>13</v>
      </c>
      <c r="X74" s="5">
        <v>28380692.469999999</v>
      </c>
    </row>
    <row r="75" spans="5:24" x14ac:dyDescent="0.25">
      <c r="E75" s="2" t="s">
        <v>10</v>
      </c>
      <c r="F75">
        <v>19570</v>
      </c>
      <c r="M75" s="2" t="s">
        <v>11</v>
      </c>
      <c r="N75">
        <v>6568</v>
      </c>
      <c r="P75" s="2" t="s">
        <v>11</v>
      </c>
      <c r="Q75">
        <v>23169</v>
      </c>
      <c r="W75" s="2" t="s">
        <v>14</v>
      </c>
      <c r="X75" s="5">
        <v>20911116.09</v>
      </c>
    </row>
    <row r="76" spans="5:24" x14ac:dyDescent="0.25">
      <c r="E76" s="2" t="s">
        <v>11</v>
      </c>
      <c r="F76">
        <v>25966</v>
      </c>
      <c r="M76" s="2" t="s">
        <v>12</v>
      </c>
      <c r="N76">
        <v>5202</v>
      </c>
      <c r="P76" s="2" t="s">
        <v>12</v>
      </c>
      <c r="Q76">
        <v>17523</v>
      </c>
      <c r="W76" s="2" t="s">
        <v>15</v>
      </c>
      <c r="X76" s="5">
        <v>20415940.539999995</v>
      </c>
    </row>
    <row r="77" spans="5:24" x14ac:dyDescent="0.25">
      <c r="E77" s="2" t="s">
        <v>12</v>
      </c>
      <c r="F77">
        <v>22092</v>
      </c>
      <c r="M77" s="2" t="s">
        <v>13</v>
      </c>
      <c r="N77">
        <v>6276</v>
      </c>
      <c r="P77" s="2" t="s">
        <v>13</v>
      </c>
      <c r="Q77">
        <v>21384</v>
      </c>
      <c r="W77" s="2" t="s">
        <v>6</v>
      </c>
      <c r="X77" s="5">
        <v>24021383.390000001</v>
      </c>
    </row>
    <row r="78" spans="5:24" x14ac:dyDescent="0.25">
      <c r="E78" s="2" t="s">
        <v>13</v>
      </c>
      <c r="F78">
        <v>25951</v>
      </c>
      <c r="M78" s="2" t="s">
        <v>14</v>
      </c>
      <c r="N78">
        <v>5514</v>
      </c>
      <c r="P78" s="2" t="s">
        <v>14</v>
      </c>
      <c r="Q78">
        <v>19091</v>
      </c>
      <c r="W78" s="2" t="s">
        <v>16</v>
      </c>
      <c r="X78" s="5">
        <v>19316660.439999998</v>
      </c>
    </row>
    <row r="79" spans="5:24" x14ac:dyDescent="0.25">
      <c r="E79" s="2" t="s">
        <v>14</v>
      </c>
      <c r="F79">
        <v>20505</v>
      </c>
      <c r="M79" s="2" t="s">
        <v>15</v>
      </c>
      <c r="N79">
        <v>5154</v>
      </c>
      <c r="P79" s="2" t="s">
        <v>15</v>
      </c>
      <c r="Q79">
        <v>19337</v>
      </c>
      <c r="W79" s="2" t="s">
        <v>17</v>
      </c>
      <c r="X79" s="5">
        <v>18869367.609999999</v>
      </c>
    </row>
    <row r="80" spans="5:24" x14ac:dyDescent="0.25">
      <c r="E80" s="2" t="s">
        <v>15</v>
      </c>
      <c r="F80">
        <v>20505</v>
      </c>
      <c r="M80" s="2" t="s">
        <v>6</v>
      </c>
      <c r="N80">
        <v>4149</v>
      </c>
      <c r="P80" s="2" t="s">
        <v>6</v>
      </c>
      <c r="Q80">
        <v>13970</v>
      </c>
    </row>
    <row r="81" spans="5:17" x14ac:dyDescent="0.25">
      <c r="E81" s="2" t="s">
        <v>6</v>
      </c>
      <c r="F81">
        <v>17847</v>
      </c>
      <c r="M81" s="2" t="s">
        <v>16</v>
      </c>
      <c r="N81">
        <v>4602</v>
      </c>
      <c r="P81" s="2" t="s">
        <v>16</v>
      </c>
      <c r="Q81">
        <v>17080</v>
      </c>
    </row>
    <row r="82" spans="5:17" x14ac:dyDescent="0.25">
      <c r="E82" s="2" t="s">
        <v>16</v>
      </c>
      <c r="F82">
        <v>19599</v>
      </c>
      <c r="M82" s="2" t="s">
        <v>17</v>
      </c>
      <c r="N82">
        <v>4758</v>
      </c>
      <c r="P82" s="2" t="s">
        <v>17</v>
      </c>
      <c r="Q82">
        <v>16363</v>
      </c>
    </row>
    <row r="83" spans="5:17" x14ac:dyDescent="0.25">
      <c r="E83" s="2" t="s">
        <v>17</v>
      </c>
      <c r="F83">
        <v>19687</v>
      </c>
    </row>
    <row r="85" spans="5:17" x14ac:dyDescent="0.25">
      <c r="O85" s="1" t="s">
        <v>108</v>
      </c>
      <c r="P85" s="2">
        <v>2021</v>
      </c>
    </row>
    <row r="87" spans="5:17" x14ac:dyDescent="0.25">
      <c r="E87" s="1" t="s">
        <v>108</v>
      </c>
      <c r="F87" s="2">
        <v>2021</v>
      </c>
      <c r="O87" s="1" t="s">
        <v>2</v>
      </c>
      <c r="P87" t="s">
        <v>118</v>
      </c>
    </row>
    <row r="88" spans="5:17" x14ac:dyDescent="0.25">
      <c r="O88" s="2" t="s">
        <v>3</v>
      </c>
      <c r="P88">
        <v>874</v>
      </c>
    </row>
    <row r="89" spans="5:17" x14ac:dyDescent="0.25">
      <c r="E89" s="1" t="s">
        <v>2</v>
      </c>
      <c r="F89" t="s">
        <v>117</v>
      </c>
      <c r="O89" s="2" t="s">
        <v>4</v>
      </c>
      <c r="P89">
        <v>975</v>
      </c>
    </row>
    <row r="90" spans="5:17" x14ac:dyDescent="0.25">
      <c r="E90" s="2" t="s">
        <v>3</v>
      </c>
      <c r="F90">
        <v>5495</v>
      </c>
      <c r="O90" s="2" t="s">
        <v>5</v>
      </c>
      <c r="P90">
        <v>899</v>
      </c>
    </row>
    <row r="91" spans="5:17" x14ac:dyDescent="0.25">
      <c r="E91" s="2" t="s">
        <v>4</v>
      </c>
      <c r="F91">
        <v>7158</v>
      </c>
      <c r="O91" s="2" t="s">
        <v>10</v>
      </c>
      <c r="P91">
        <v>851</v>
      </c>
    </row>
    <row r="92" spans="5:17" x14ac:dyDescent="0.25">
      <c r="E92" s="2" t="s">
        <v>5</v>
      </c>
      <c r="F92">
        <v>7154</v>
      </c>
      <c r="O92" s="2" t="s">
        <v>11</v>
      </c>
      <c r="P92">
        <v>1232</v>
      </c>
    </row>
    <row r="93" spans="5:17" x14ac:dyDescent="0.25">
      <c r="E93" s="2" t="s">
        <v>10</v>
      </c>
      <c r="F93">
        <v>9580</v>
      </c>
      <c r="O93" s="2" t="s">
        <v>12</v>
      </c>
      <c r="P93">
        <v>1021</v>
      </c>
    </row>
    <row r="94" spans="5:17" x14ac:dyDescent="0.25">
      <c r="E94" s="2" t="s">
        <v>11</v>
      </c>
      <c r="F94">
        <v>11486</v>
      </c>
      <c r="O94" s="2" t="s">
        <v>13</v>
      </c>
      <c r="P94">
        <v>1131</v>
      </c>
    </row>
    <row r="95" spans="5:17" x14ac:dyDescent="0.25">
      <c r="E95" s="2" t="s">
        <v>12</v>
      </c>
      <c r="F95">
        <v>11602</v>
      </c>
      <c r="O95" s="2" t="s">
        <v>14</v>
      </c>
      <c r="P95">
        <v>893</v>
      </c>
    </row>
    <row r="96" spans="5:17" x14ac:dyDescent="0.25">
      <c r="E96" s="2" t="s">
        <v>13</v>
      </c>
      <c r="F96">
        <v>12279</v>
      </c>
      <c r="O96" s="2" t="s">
        <v>15</v>
      </c>
      <c r="P96">
        <v>884</v>
      </c>
    </row>
    <row r="97" spans="4:16" x14ac:dyDescent="0.25">
      <c r="E97" s="2" t="s">
        <v>14</v>
      </c>
      <c r="F97">
        <v>8356</v>
      </c>
      <c r="O97" s="2" t="s">
        <v>6</v>
      </c>
      <c r="P97">
        <v>854</v>
      </c>
    </row>
    <row r="98" spans="4:16" x14ac:dyDescent="0.25">
      <c r="E98" s="2" t="s">
        <v>15</v>
      </c>
      <c r="F98">
        <v>8405</v>
      </c>
      <c r="O98" s="2" t="s">
        <v>16</v>
      </c>
      <c r="P98">
        <v>790</v>
      </c>
    </row>
    <row r="99" spans="4:16" x14ac:dyDescent="0.25">
      <c r="E99" s="2" t="s">
        <v>6</v>
      </c>
      <c r="F99">
        <v>6604</v>
      </c>
      <c r="O99" s="2" t="s">
        <v>17</v>
      </c>
      <c r="P99">
        <v>829</v>
      </c>
    </row>
    <row r="100" spans="4:16" x14ac:dyDescent="0.25">
      <c r="E100" s="2" t="s">
        <v>16</v>
      </c>
      <c r="F100">
        <v>9053</v>
      </c>
      <c r="N100" t="s">
        <v>119</v>
      </c>
    </row>
    <row r="101" spans="4:16" x14ac:dyDescent="0.25">
      <c r="D101" t="s">
        <v>114</v>
      </c>
      <c r="E101" s="2" t="s">
        <v>17</v>
      </c>
      <c r="F101">
        <v>9501</v>
      </c>
    </row>
    <row r="102" spans="4:16" x14ac:dyDescent="0.25">
      <c r="D102" t="s">
        <v>20</v>
      </c>
      <c r="E102">
        <v>1</v>
      </c>
      <c r="N102" s="2" t="s">
        <v>6</v>
      </c>
      <c r="O102">
        <f>_xlfn.IFNA(VLOOKUP(N102,CHOOSE($F$66,$E$72:$F$84,$M$71:$N$84,$P$71:$Q$84,$E$90:$F$101,$O$88:$P$100),2,0), " " )</f>
        <v>17847</v>
      </c>
    </row>
    <row r="103" spans="4:16" x14ac:dyDescent="0.25">
      <c r="D103" t="s">
        <v>100</v>
      </c>
      <c r="E103">
        <v>2</v>
      </c>
      <c r="N103" s="2" t="s">
        <v>3</v>
      </c>
      <c r="O103">
        <f t="shared" ref="O103:O113" si="2">_xlfn.IFNA(VLOOKUP(N103,CHOOSE($F$66,$E$72:$F$84,$M$71:$N$84,$P$71:$Q$84,$E$90:$F$101,$O$88:$P$100),2,0), " " )</f>
        <v>16805</v>
      </c>
    </row>
    <row r="104" spans="4:16" x14ac:dyDescent="0.25">
      <c r="D104" t="s">
        <v>101</v>
      </c>
      <c r="E104">
        <v>3</v>
      </c>
      <c r="N104" s="2" t="s">
        <v>4</v>
      </c>
      <c r="O104">
        <f t="shared" si="2"/>
        <v>21870</v>
      </c>
    </row>
    <row r="105" spans="4:16" x14ac:dyDescent="0.25">
      <c r="D105" t="s">
        <v>32</v>
      </c>
      <c r="E105">
        <v>4</v>
      </c>
      <c r="N105" s="2" t="s">
        <v>5</v>
      </c>
      <c r="O105">
        <f t="shared" si="2"/>
        <v>18236</v>
      </c>
    </row>
    <row r="106" spans="4:16" x14ac:dyDescent="0.25">
      <c r="D106" t="s">
        <v>97</v>
      </c>
      <c r="E106">
        <v>5</v>
      </c>
      <c r="N106" s="2" t="s">
        <v>10</v>
      </c>
      <c r="O106">
        <f t="shared" si="2"/>
        <v>19570</v>
      </c>
    </row>
    <row r="107" spans="4:16" x14ac:dyDescent="0.25">
      <c r="N107" s="2" t="s">
        <v>11</v>
      </c>
      <c r="O107">
        <f t="shared" si="2"/>
        <v>25966</v>
      </c>
    </row>
    <row r="108" spans="4:16" x14ac:dyDescent="0.25">
      <c r="N108" s="2" t="s">
        <v>12</v>
      </c>
      <c r="O108">
        <f t="shared" si="2"/>
        <v>22092</v>
      </c>
    </row>
    <row r="109" spans="4:16" x14ac:dyDescent="0.25">
      <c r="N109" s="2" t="s">
        <v>13</v>
      </c>
      <c r="O109">
        <f t="shared" si="2"/>
        <v>25951</v>
      </c>
    </row>
    <row r="110" spans="4:16" x14ac:dyDescent="0.25">
      <c r="N110" s="2" t="s">
        <v>14</v>
      </c>
      <c r="O110">
        <f t="shared" si="2"/>
        <v>20505</v>
      </c>
    </row>
    <row r="111" spans="4:16" x14ac:dyDescent="0.25">
      <c r="N111" s="2" t="s">
        <v>15</v>
      </c>
      <c r="O111">
        <f t="shared" si="2"/>
        <v>20505</v>
      </c>
    </row>
    <row r="112" spans="4:16" x14ac:dyDescent="0.25">
      <c r="N112" s="2" t="s">
        <v>16</v>
      </c>
      <c r="O112">
        <f t="shared" si="2"/>
        <v>19599</v>
      </c>
    </row>
    <row r="113" spans="14:15" x14ac:dyDescent="0.25">
      <c r="N113" s="2" t="s">
        <v>17</v>
      </c>
      <c r="O113">
        <f t="shared" si="2"/>
        <v>19687</v>
      </c>
    </row>
  </sheetData>
  <phoneticPr fontId="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2124C-2E3D-4EFE-BC03-F4E2704E4F2A}">
  <sheetPr codeName="Sheet3"/>
  <dimension ref="A1"/>
  <sheetViews>
    <sheetView showGridLines="0" showRowColHeaders="0" workbookViewId="0">
      <selection activeCell="K93" sqref="K93"/>
    </sheetView>
  </sheetViews>
  <sheetFormatPr defaultRowHeight="15" x14ac:dyDescent="0.25"/>
  <cols>
    <col min="1" max="16384" width="9.140625" style="16"/>
  </cols>
  <sheetData/>
  <sheetProtection sheet="1" objects="1" scenarios="1"/>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75514E-A804-4A1C-9AAC-2A19A6133FC3}">
  <sheetPr codeName="Sheet7"/>
  <dimension ref="B2:AQ62"/>
  <sheetViews>
    <sheetView topLeftCell="Q22" workbookViewId="0">
      <selection activeCell="Z24" sqref="Z24"/>
    </sheetView>
  </sheetViews>
  <sheetFormatPr defaultRowHeight="15" x14ac:dyDescent="0.25"/>
  <cols>
    <col min="2" max="2" width="21.140625" bestFit="1" customWidth="1"/>
    <col min="3" max="3" width="16.28515625" bestFit="1" customWidth="1"/>
    <col min="4" max="14" width="13.28515625" bestFit="1" customWidth="1"/>
    <col min="20" max="20" width="13.140625" bestFit="1" customWidth="1"/>
    <col min="21" max="21" width="16.5703125" bestFit="1" customWidth="1"/>
    <col min="22" max="22" width="18.140625" bestFit="1" customWidth="1"/>
    <col min="23" max="28" width="14.28515625" bestFit="1" customWidth="1"/>
    <col min="29" max="29" width="13.140625" bestFit="1" customWidth="1"/>
    <col min="30" max="30" width="28.42578125" bestFit="1" customWidth="1"/>
    <col min="31" max="31" width="29.140625" bestFit="1" customWidth="1"/>
    <col min="32" max="32" width="25.140625" bestFit="1" customWidth="1"/>
    <col min="33" max="33" width="17.42578125" customWidth="1"/>
    <col min="40" max="40" width="13.140625" bestFit="1" customWidth="1"/>
    <col min="41" max="41" width="23" bestFit="1" customWidth="1"/>
    <col min="42" max="42" width="24.42578125" bestFit="1" customWidth="1"/>
    <col min="43" max="43" width="26.7109375" customWidth="1"/>
  </cols>
  <sheetData>
    <row r="2" spans="2:23" x14ac:dyDescent="0.25">
      <c r="B2" s="1" t="s">
        <v>108</v>
      </c>
      <c r="C2" s="2">
        <v>2021</v>
      </c>
    </row>
    <row r="4" spans="2:23" x14ac:dyDescent="0.25">
      <c r="B4" s="1" t="s">
        <v>113</v>
      </c>
      <c r="C4" s="1" t="s">
        <v>33</v>
      </c>
      <c r="T4" s="1" t="s">
        <v>108</v>
      </c>
      <c r="U4" s="2">
        <v>2021</v>
      </c>
    </row>
    <row r="5" spans="2:23" x14ac:dyDescent="0.25">
      <c r="B5" s="1" t="s">
        <v>2</v>
      </c>
      <c r="C5" t="s">
        <v>3</v>
      </c>
      <c r="D5" t="s">
        <v>4</v>
      </c>
      <c r="E5" t="s">
        <v>5</v>
      </c>
      <c r="F5" t="s">
        <v>10</v>
      </c>
      <c r="G5" t="s">
        <v>11</v>
      </c>
      <c r="H5" t="s">
        <v>12</v>
      </c>
      <c r="I5" t="s">
        <v>13</v>
      </c>
      <c r="J5" t="s">
        <v>14</v>
      </c>
      <c r="K5" t="s">
        <v>15</v>
      </c>
      <c r="L5" t="s">
        <v>6</v>
      </c>
      <c r="M5" t="s">
        <v>16</v>
      </c>
      <c r="N5" t="s">
        <v>17</v>
      </c>
    </row>
    <row r="6" spans="2:23" x14ac:dyDescent="0.25">
      <c r="B6" s="2" t="s">
        <v>39</v>
      </c>
      <c r="C6" s="5">
        <v>553410.12</v>
      </c>
      <c r="D6" s="5">
        <v>765688.34</v>
      </c>
      <c r="E6" s="5">
        <v>691954.02999999991</v>
      </c>
      <c r="F6" s="5">
        <v>436169.37999999995</v>
      </c>
      <c r="G6" s="5">
        <v>589467.68999999994</v>
      </c>
      <c r="H6" s="5">
        <v>632607.05000000005</v>
      </c>
      <c r="I6" s="5">
        <v>742190.15</v>
      </c>
      <c r="J6" s="5">
        <v>586515.06999999995</v>
      </c>
      <c r="K6" s="5">
        <v>576058.98</v>
      </c>
      <c r="L6" s="5">
        <v>636349.02</v>
      </c>
      <c r="M6" s="5">
        <v>457833.94000000006</v>
      </c>
      <c r="N6" s="5">
        <v>527200.99</v>
      </c>
      <c r="T6" s="1" t="s">
        <v>2</v>
      </c>
      <c r="U6" t="s">
        <v>42</v>
      </c>
      <c r="V6" t="s">
        <v>41</v>
      </c>
    </row>
    <row r="7" spans="2:23" x14ac:dyDescent="0.25">
      <c r="B7" s="2" t="s">
        <v>31</v>
      </c>
      <c r="C7" s="5">
        <v>2731752.72</v>
      </c>
      <c r="D7" s="5">
        <v>3054362.3800000004</v>
      </c>
      <c r="E7" s="5">
        <v>2446540</v>
      </c>
      <c r="F7" s="5">
        <v>3207061.6300000004</v>
      </c>
      <c r="G7" s="5">
        <v>4054320.6099999994</v>
      </c>
      <c r="H7" s="5">
        <v>4503624.4499999993</v>
      </c>
      <c r="I7" s="5">
        <v>4109605.14</v>
      </c>
      <c r="J7" s="5">
        <v>2397468.63</v>
      </c>
      <c r="K7" s="5">
        <v>2232661.44</v>
      </c>
      <c r="L7" s="5">
        <v>3282679.34</v>
      </c>
      <c r="M7" s="5">
        <v>1893143.7200000002</v>
      </c>
      <c r="N7" s="5">
        <v>1922565.78</v>
      </c>
      <c r="T7" s="2" t="s">
        <v>3</v>
      </c>
      <c r="U7" s="5">
        <v>15530035.579999985</v>
      </c>
      <c r="V7" s="5">
        <v>7624588.410000002</v>
      </c>
      <c r="W7" s="5">
        <f>SUM(U7:V7)</f>
        <v>23154623.989999987</v>
      </c>
    </row>
    <row r="8" spans="2:23" x14ac:dyDescent="0.25">
      <c r="B8" s="2" t="s">
        <v>43</v>
      </c>
      <c r="C8" s="5">
        <v>1260930.1399999999</v>
      </c>
      <c r="D8" s="5">
        <v>1707225.28</v>
      </c>
      <c r="E8" s="5">
        <v>1456384.1600000001</v>
      </c>
      <c r="F8" s="5">
        <v>1476053.15</v>
      </c>
      <c r="G8" s="5">
        <v>1933283.35</v>
      </c>
      <c r="H8" s="5">
        <v>1238022.3999999999</v>
      </c>
      <c r="I8" s="5">
        <v>1079936.96</v>
      </c>
      <c r="J8" s="5">
        <v>1443789.0499999998</v>
      </c>
      <c r="K8" s="5">
        <v>1419463.71</v>
      </c>
      <c r="L8" s="5">
        <v>1386477.43</v>
      </c>
      <c r="M8" s="5">
        <v>1059168.3600000001</v>
      </c>
      <c r="N8" s="5">
        <v>1108281.4300000002</v>
      </c>
      <c r="T8" s="2" t="s">
        <v>4</v>
      </c>
      <c r="U8" s="5">
        <v>18941023.209999997</v>
      </c>
      <c r="V8" s="5">
        <v>9213865.0599999968</v>
      </c>
      <c r="W8" s="5">
        <f t="shared" ref="W8:W18" si="0">SUM(U8:V8)</f>
        <v>28154888.269999996</v>
      </c>
    </row>
    <row r="9" spans="2:23" x14ac:dyDescent="0.25">
      <c r="B9" s="2" t="s">
        <v>46</v>
      </c>
      <c r="C9" s="5"/>
      <c r="D9" s="5"/>
      <c r="E9" s="5"/>
      <c r="F9" s="5"/>
      <c r="G9" s="5"/>
      <c r="H9" s="5"/>
      <c r="I9" s="5"/>
      <c r="J9" s="5"/>
      <c r="K9" s="5">
        <v>410</v>
      </c>
      <c r="L9" s="5"/>
      <c r="M9" s="5">
        <v>627.5</v>
      </c>
      <c r="N9" s="5">
        <v>842.5</v>
      </c>
      <c r="T9" s="2" t="s">
        <v>5</v>
      </c>
      <c r="U9" s="5">
        <v>17454272.000000007</v>
      </c>
      <c r="V9" s="5">
        <v>8068400.6600000011</v>
      </c>
      <c r="W9" s="5">
        <f t="shared" si="0"/>
        <v>25522672.660000008</v>
      </c>
    </row>
    <row r="10" spans="2:23" x14ac:dyDescent="0.25">
      <c r="B10" s="2" t="s">
        <v>45</v>
      </c>
      <c r="C10" s="5">
        <v>2600729.8400000003</v>
      </c>
      <c r="D10" s="5">
        <v>2278640.14</v>
      </c>
      <c r="E10" s="5">
        <v>2680249.4499999997</v>
      </c>
      <c r="F10" s="5">
        <v>1733021.5199999998</v>
      </c>
      <c r="G10" s="5">
        <v>3663427.7299999995</v>
      </c>
      <c r="H10" s="5">
        <v>2563574.8099999996</v>
      </c>
      <c r="I10" s="5">
        <v>2422355.2800000003</v>
      </c>
      <c r="J10" s="5">
        <v>1982338.88</v>
      </c>
      <c r="K10" s="5">
        <v>2317431.7599999998</v>
      </c>
      <c r="L10" s="5">
        <v>1809328.62</v>
      </c>
      <c r="M10" s="5">
        <v>2116250.5100000002</v>
      </c>
      <c r="N10" s="5">
        <v>2018513.55</v>
      </c>
      <c r="T10" s="2" t="s">
        <v>10</v>
      </c>
      <c r="U10" s="5">
        <v>18750683.679999996</v>
      </c>
      <c r="V10" s="5">
        <v>7232080.4599999981</v>
      </c>
      <c r="W10" s="5">
        <f t="shared" si="0"/>
        <v>25982764.139999993</v>
      </c>
    </row>
    <row r="11" spans="2:23" x14ac:dyDescent="0.25">
      <c r="B11" s="2" t="s">
        <v>47</v>
      </c>
      <c r="C11" s="5">
        <v>184256.17</v>
      </c>
      <c r="D11" s="5">
        <v>256786.56</v>
      </c>
      <c r="E11" s="5">
        <v>170097.07</v>
      </c>
      <c r="F11" s="5">
        <v>116184.51</v>
      </c>
      <c r="G11" s="5">
        <v>203647.9</v>
      </c>
      <c r="H11" s="5">
        <v>99776.459999999992</v>
      </c>
      <c r="I11" s="5">
        <v>187895</v>
      </c>
      <c r="J11" s="5">
        <v>139544.43</v>
      </c>
      <c r="K11" s="5">
        <v>164038.88</v>
      </c>
      <c r="L11" s="5">
        <v>189091.49</v>
      </c>
      <c r="M11" s="5">
        <v>109912.23999999999</v>
      </c>
      <c r="N11" s="5">
        <v>108799.45000000001</v>
      </c>
      <c r="T11" s="2" t="s">
        <v>11</v>
      </c>
      <c r="U11" s="5">
        <v>24890017.169999998</v>
      </c>
      <c r="V11" s="5">
        <v>11789845.040000001</v>
      </c>
      <c r="W11" s="5">
        <f t="shared" si="0"/>
        <v>36679862.210000001</v>
      </c>
    </row>
    <row r="12" spans="2:23" x14ac:dyDescent="0.25">
      <c r="B12" s="2" t="s">
        <v>48</v>
      </c>
      <c r="C12" s="5">
        <v>163286.88</v>
      </c>
      <c r="D12" s="5">
        <v>206688.5</v>
      </c>
      <c r="E12" s="5">
        <v>168089.14</v>
      </c>
      <c r="F12" s="5">
        <v>183941.54</v>
      </c>
      <c r="G12" s="5">
        <v>406534.69</v>
      </c>
      <c r="H12" s="5">
        <v>337108.96</v>
      </c>
      <c r="I12" s="5">
        <v>364827.97</v>
      </c>
      <c r="J12" s="5">
        <v>318885.03000000003</v>
      </c>
      <c r="K12" s="5">
        <v>282647.26</v>
      </c>
      <c r="L12" s="5">
        <v>169122.24</v>
      </c>
      <c r="M12" s="5">
        <v>224986.98</v>
      </c>
      <c r="N12" s="5">
        <v>223078.75</v>
      </c>
      <c r="T12" s="2" t="s">
        <v>12</v>
      </c>
      <c r="U12" s="5">
        <v>22331081.109999996</v>
      </c>
      <c r="V12" s="5">
        <v>8769709.9199999999</v>
      </c>
      <c r="W12" s="5">
        <f t="shared" si="0"/>
        <v>31100791.029999994</v>
      </c>
    </row>
    <row r="13" spans="2:23" x14ac:dyDescent="0.25">
      <c r="B13" s="2" t="s">
        <v>49</v>
      </c>
      <c r="C13" s="5">
        <v>486419.69</v>
      </c>
      <c r="D13" s="5">
        <v>793505.2</v>
      </c>
      <c r="E13" s="5">
        <v>1589615.8699999999</v>
      </c>
      <c r="F13" s="5">
        <v>1087731.3700000001</v>
      </c>
      <c r="G13" s="5">
        <v>1827031.84</v>
      </c>
      <c r="H13" s="5">
        <v>1066544.26</v>
      </c>
      <c r="I13" s="5">
        <v>1485227.7</v>
      </c>
      <c r="J13" s="5">
        <v>1097883.96</v>
      </c>
      <c r="K13" s="5">
        <v>651409.23</v>
      </c>
      <c r="L13" s="5">
        <v>774164.16</v>
      </c>
      <c r="M13" s="5">
        <v>519671.67000000004</v>
      </c>
      <c r="N13" s="5">
        <v>756098.8</v>
      </c>
      <c r="T13" s="2" t="s">
        <v>13</v>
      </c>
      <c r="U13" s="5">
        <v>18090536.860000014</v>
      </c>
      <c r="V13" s="5">
        <v>10290155.609999998</v>
      </c>
      <c r="W13" s="5">
        <f t="shared" si="0"/>
        <v>28380692.470000014</v>
      </c>
    </row>
    <row r="14" spans="2:23" x14ac:dyDescent="0.25">
      <c r="B14" s="2" t="s">
        <v>109</v>
      </c>
      <c r="C14" s="5"/>
      <c r="D14" s="5"/>
      <c r="E14" s="5"/>
      <c r="F14" s="5"/>
      <c r="G14" s="5"/>
      <c r="H14" s="5"/>
      <c r="I14" s="5"/>
      <c r="J14" s="5"/>
      <c r="K14" s="5"/>
      <c r="L14" s="5">
        <v>99</v>
      </c>
      <c r="M14" s="5"/>
      <c r="N14" s="5"/>
      <c r="T14" s="2" t="s">
        <v>14</v>
      </c>
      <c r="U14" s="5">
        <v>12332683.040000003</v>
      </c>
      <c r="V14" s="5">
        <v>8578433.0499999989</v>
      </c>
      <c r="W14" s="5">
        <f t="shared" si="0"/>
        <v>20911116.090000004</v>
      </c>
    </row>
    <row r="15" spans="2:23" x14ac:dyDescent="0.25">
      <c r="B15" s="2" t="s">
        <v>50</v>
      </c>
      <c r="C15" s="5">
        <v>714612.66</v>
      </c>
      <c r="D15" s="5">
        <v>887529.27</v>
      </c>
      <c r="E15" s="5">
        <v>1129629.7100000002</v>
      </c>
      <c r="F15" s="5">
        <v>1498141.38</v>
      </c>
      <c r="G15" s="5">
        <v>1609359.78</v>
      </c>
      <c r="H15" s="5">
        <v>1656629.9500000002</v>
      </c>
      <c r="I15" s="5">
        <v>962276.27</v>
      </c>
      <c r="J15" s="5">
        <v>704758.97</v>
      </c>
      <c r="K15" s="5">
        <v>708899.9</v>
      </c>
      <c r="L15" s="5">
        <v>862705.1100000001</v>
      </c>
      <c r="M15" s="5">
        <v>634995.84</v>
      </c>
      <c r="N15" s="5">
        <v>682589.26</v>
      </c>
      <c r="T15" s="2" t="s">
        <v>15</v>
      </c>
      <c r="U15" s="5">
        <v>12253783.24</v>
      </c>
      <c r="V15" s="5">
        <v>8162157.2999999961</v>
      </c>
      <c r="W15" s="5">
        <f t="shared" si="0"/>
        <v>20415940.539999995</v>
      </c>
    </row>
    <row r="16" spans="2:23" x14ac:dyDescent="0.25">
      <c r="B16" s="2" t="s">
        <v>44</v>
      </c>
      <c r="C16" s="5">
        <v>1973788.75</v>
      </c>
      <c r="D16" s="5">
        <v>2923039.6799999997</v>
      </c>
      <c r="E16" s="5">
        <v>2116495.4299999997</v>
      </c>
      <c r="F16" s="5">
        <v>1845104.79</v>
      </c>
      <c r="G16" s="5">
        <v>3427693.87</v>
      </c>
      <c r="H16" s="5">
        <v>2548525.02</v>
      </c>
      <c r="I16" s="5">
        <v>1846335.41</v>
      </c>
      <c r="J16" s="5">
        <v>1550684.4</v>
      </c>
      <c r="K16" s="5">
        <v>1525794.19</v>
      </c>
      <c r="L16" s="5">
        <v>1619425.68</v>
      </c>
      <c r="M16" s="5">
        <v>1806705.87</v>
      </c>
      <c r="N16" s="5">
        <v>1250086.4700000002</v>
      </c>
      <c r="T16" s="2" t="s">
        <v>6</v>
      </c>
      <c r="U16" s="5">
        <v>16265532.520000007</v>
      </c>
      <c r="V16" s="5">
        <v>7755850.8700000001</v>
      </c>
      <c r="W16" s="5">
        <f t="shared" si="0"/>
        <v>24021383.390000008</v>
      </c>
    </row>
    <row r="17" spans="2:32" x14ac:dyDescent="0.25">
      <c r="B17" s="2" t="s">
        <v>51</v>
      </c>
      <c r="C17" s="5"/>
      <c r="D17" s="5"/>
      <c r="E17" s="5"/>
      <c r="F17" s="5"/>
      <c r="G17" s="5"/>
      <c r="H17" s="5">
        <v>3642</v>
      </c>
      <c r="I17" s="5">
        <v>11118</v>
      </c>
      <c r="J17" s="5">
        <v>10500</v>
      </c>
      <c r="K17" s="5">
        <v>9058</v>
      </c>
      <c r="L17" s="5"/>
      <c r="M17" s="5">
        <v>10484</v>
      </c>
      <c r="N17" s="5">
        <v>10490</v>
      </c>
      <c r="T17" s="2" t="s">
        <v>16</v>
      </c>
      <c r="U17" s="5">
        <v>11948028.67</v>
      </c>
      <c r="V17" s="5">
        <v>7368631.7700000005</v>
      </c>
      <c r="W17" s="5">
        <f>SUM(U17:V17)</f>
        <v>19316660.440000001</v>
      </c>
    </row>
    <row r="18" spans="2:32" x14ac:dyDescent="0.25">
      <c r="B18" s="2" t="s">
        <v>52</v>
      </c>
      <c r="C18" s="5">
        <v>125069.5</v>
      </c>
      <c r="D18" s="5">
        <v>174360.46</v>
      </c>
      <c r="E18" s="5">
        <v>195273.94</v>
      </c>
      <c r="F18" s="5">
        <v>125451.78</v>
      </c>
      <c r="G18" s="5">
        <v>171097.4</v>
      </c>
      <c r="H18" s="5">
        <v>112170.29000000001</v>
      </c>
      <c r="I18" s="5">
        <v>154937.76</v>
      </c>
      <c r="J18" s="5">
        <v>139535.09</v>
      </c>
      <c r="K18" s="5">
        <v>144867.38</v>
      </c>
      <c r="L18" s="5">
        <v>125658.95</v>
      </c>
      <c r="M18" s="5">
        <v>132676.76999999999</v>
      </c>
      <c r="N18" s="5">
        <v>166881.75</v>
      </c>
      <c r="T18" s="2" t="s">
        <v>17</v>
      </c>
      <c r="U18" s="5">
        <v>7308818.6599999974</v>
      </c>
      <c r="V18" s="5">
        <v>11560548.949999999</v>
      </c>
      <c r="W18" s="5">
        <f t="shared" si="0"/>
        <v>18869367.609999996</v>
      </c>
    </row>
    <row r="19" spans="2:32" x14ac:dyDescent="0.25">
      <c r="B19" s="2" t="s">
        <v>53</v>
      </c>
      <c r="C19" s="5">
        <v>206782.15</v>
      </c>
      <c r="D19" s="5">
        <v>365006.01999999996</v>
      </c>
      <c r="E19" s="5">
        <v>377800.44</v>
      </c>
      <c r="F19" s="5">
        <v>289215.29000000004</v>
      </c>
      <c r="G19" s="5">
        <v>447962.22000000003</v>
      </c>
      <c r="H19" s="5">
        <v>332333.91000000003</v>
      </c>
      <c r="I19" s="5">
        <v>519620.84</v>
      </c>
      <c r="J19" s="5">
        <v>313896.09999999998</v>
      </c>
      <c r="K19" s="5">
        <v>443091.98</v>
      </c>
      <c r="L19" s="5">
        <v>148390.83999999997</v>
      </c>
      <c r="M19" s="5">
        <v>329286.42</v>
      </c>
      <c r="N19" s="5">
        <v>345847.12</v>
      </c>
    </row>
    <row r="20" spans="2:32" x14ac:dyDescent="0.25">
      <c r="B20" s="2" t="s">
        <v>54</v>
      </c>
      <c r="C20" s="5">
        <v>36275</v>
      </c>
      <c r="D20" s="5">
        <v>92721.21</v>
      </c>
      <c r="E20" s="5">
        <v>90686.93</v>
      </c>
      <c r="F20" s="5">
        <v>34103.75</v>
      </c>
      <c r="G20" s="5">
        <v>144426.54999999999</v>
      </c>
      <c r="H20" s="5">
        <v>67599.100000000006</v>
      </c>
      <c r="I20" s="5">
        <v>73236.55</v>
      </c>
      <c r="J20" s="5">
        <v>54931.22</v>
      </c>
      <c r="K20" s="5">
        <v>65262.239999999998</v>
      </c>
      <c r="L20" s="5">
        <v>109277.8</v>
      </c>
      <c r="M20" s="5">
        <v>43466.12</v>
      </c>
      <c r="N20" s="5">
        <v>51236.82</v>
      </c>
    </row>
    <row r="21" spans="2:32" x14ac:dyDescent="0.25">
      <c r="B21" s="2" t="s">
        <v>55</v>
      </c>
      <c r="C21" s="5">
        <v>999337.55</v>
      </c>
      <c r="D21" s="5">
        <v>1140939.47</v>
      </c>
      <c r="E21" s="5">
        <v>874456.87000000011</v>
      </c>
      <c r="F21" s="5">
        <v>1156607.33</v>
      </c>
      <c r="G21" s="5">
        <v>1892734.4</v>
      </c>
      <c r="H21" s="5">
        <v>1057133.3600000001</v>
      </c>
      <c r="I21" s="5">
        <v>1451388.62</v>
      </c>
      <c r="J21" s="5">
        <v>997186.55999999994</v>
      </c>
      <c r="K21" s="5">
        <v>1449833.1400000001</v>
      </c>
      <c r="L21" s="5">
        <v>1144077.26</v>
      </c>
      <c r="M21" s="5">
        <v>1411792.6400000001</v>
      </c>
      <c r="N21" s="5">
        <v>1091136.96</v>
      </c>
    </row>
    <row r="22" spans="2:32" x14ac:dyDescent="0.25">
      <c r="B22" s="2" t="s">
        <v>56</v>
      </c>
      <c r="C22" s="5">
        <v>1954644.33</v>
      </c>
      <c r="D22" s="5">
        <v>2053384.5</v>
      </c>
      <c r="E22" s="5">
        <v>1714562.15</v>
      </c>
      <c r="F22" s="5">
        <v>1600158.23</v>
      </c>
      <c r="G22" s="5">
        <v>2059056.06</v>
      </c>
      <c r="H22" s="5">
        <v>1591393.73</v>
      </c>
      <c r="I22" s="5">
        <v>1303243.55</v>
      </c>
      <c r="J22" s="5">
        <v>909196.51</v>
      </c>
      <c r="K22" s="5">
        <v>439615.27</v>
      </c>
      <c r="L22" s="5">
        <v>2132141.63</v>
      </c>
      <c r="M22" s="5">
        <v>427517.22000000003</v>
      </c>
      <c r="N22" s="5">
        <v>332609.13</v>
      </c>
    </row>
    <row r="23" spans="2:32" x14ac:dyDescent="0.25">
      <c r="B23" s="2" t="s">
        <v>57</v>
      </c>
      <c r="C23" s="5">
        <v>1045876.65</v>
      </c>
      <c r="D23" s="5">
        <v>1315258.67</v>
      </c>
      <c r="E23" s="5">
        <v>974126.91</v>
      </c>
      <c r="F23" s="5">
        <v>1045328.21</v>
      </c>
      <c r="G23" s="5">
        <v>1439752.11</v>
      </c>
      <c r="H23" s="5">
        <v>1163247.01</v>
      </c>
      <c r="I23" s="5">
        <v>962728.12</v>
      </c>
      <c r="J23" s="5">
        <v>886290.8</v>
      </c>
      <c r="K23" s="5">
        <v>682634.72000000009</v>
      </c>
      <c r="L23" s="5">
        <v>1238710.1499999999</v>
      </c>
      <c r="M23" s="5">
        <v>912424.1399999999</v>
      </c>
      <c r="N23" s="5">
        <v>706571.9800000001</v>
      </c>
    </row>
    <row r="24" spans="2:32" x14ac:dyDescent="0.25">
      <c r="B24" s="2" t="s">
        <v>58</v>
      </c>
      <c r="C24" s="5"/>
      <c r="D24" s="5"/>
      <c r="E24" s="5"/>
      <c r="F24" s="5"/>
      <c r="G24" s="5"/>
      <c r="H24" s="5"/>
      <c r="I24" s="5"/>
      <c r="J24" s="5"/>
      <c r="K24" s="5"/>
      <c r="L24" s="5"/>
      <c r="M24" s="5">
        <v>10015</v>
      </c>
      <c r="N24" s="5">
        <v>10153.35</v>
      </c>
    </row>
    <row r="25" spans="2:32" x14ac:dyDescent="0.25">
      <c r="B25" s="2" t="s">
        <v>59</v>
      </c>
      <c r="C25" s="5">
        <v>2085350.62</v>
      </c>
      <c r="D25" s="5">
        <v>2308369.21</v>
      </c>
      <c r="E25" s="5">
        <v>1832914.81</v>
      </c>
      <c r="F25" s="5">
        <v>1945260.1400000001</v>
      </c>
      <c r="G25" s="5">
        <v>2589933.4500000002</v>
      </c>
      <c r="H25" s="5">
        <v>2593519.21</v>
      </c>
      <c r="I25" s="5">
        <v>2091984.6700000002</v>
      </c>
      <c r="J25" s="5">
        <v>1841940.71</v>
      </c>
      <c r="K25" s="5">
        <v>1885950.2999999998</v>
      </c>
      <c r="L25" s="5">
        <v>2116625.36</v>
      </c>
      <c r="M25" s="5">
        <v>1767981.1400000001</v>
      </c>
      <c r="N25" s="5">
        <v>1681622.8399999999</v>
      </c>
    </row>
    <row r="26" spans="2:32" x14ac:dyDescent="0.25">
      <c r="B26" s="2" t="s">
        <v>60</v>
      </c>
      <c r="C26" s="5">
        <v>96322.75</v>
      </c>
      <c r="D26" s="5">
        <v>114989.65</v>
      </c>
      <c r="E26" s="5">
        <v>104688.77</v>
      </c>
      <c r="F26" s="5">
        <v>70297.83</v>
      </c>
      <c r="G26" s="5">
        <v>106433.01</v>
      </c>
      <c r="H26" s="5">
        <v>70560.100000000006</v>
      </c>
      <c r="I26" s="5">
        <v>136947.04999999999</v>
      </c>
      <c r="J26" s="5">
        <v>93803.520000000004</v>
      </c>
      <c r="K26" s="5">
        <v>83828.95</v>
      </c>
      <c r="L26" s="5">
        <v>96698.57</v>
      </c>
      <c r="M26" s="5">
        <v>93775.87</v>
      </c>
      <c r="N26" s="5">
        <v>98367.290000000008</v>
      </c>
      <c r="T26" s="1" t="s">
        <v>108</v>
      </c>
      <c r="U26" s="2">
        <v>2021</v>
      </c>
      <c r="AC26" s="1" t="s">
        <v>108</v>
      </c>
      <c r="AD26" s="2">
        <v>2021</v>
      </c>
    </row>
    <row r="27" spans="2:32" x14ac:dyDescent="0.25">
      <c r="B27" s="2" t="s">
        <v>61</v>
      </c>
      <c r="C27" s="5">
        <v>82230.12</v>
      </c>
      <c r="D27" s="5">
        <v>25710.26</v>
      </c>
      <c r="E27" s="5">
        <v>37472.86</v>
      </c>
      <c r="F27" s="5">
        <v>8163.77</v>
      </c>
      <c r="G27" s="5">
        <v>115931.88</v>
      </c>
      <c r="H27" s="5">
        <v>71314.39</v>
      </c>
      <c r="I27" s="5">
        <v>26872.01</v>
      </c>
      <c r="J27" s="5">
        <v>29936.92</v>
      </c>
      <c r="K27" s="5">
        <v>57290.53</v>
      </c>
      <c r="L27" s="5">
        <v>19645.57</v>
      </c>
      <c r="M27" s="5">
        <v>26215.09</v>
      </c>
      <c r="N27" s="5">
        <v>21360.77</v>
      </c>
    </row>
    <row r="28" spans="2:32" x14ac:dyDescent="0.25">
      <c r="B28" s="2" t="s">
        <v>62</v>
      </c>
      <c r="C28" s="5">
        <v>127665.63999999998</v>
      </c>
      <c r="D28" s="5">
        <v>154750.27000000002</v>
      </c>
      <c r="E28" s="5">
        <v>139363.07</v>
      </c>
      <c r="F28" s="5">
        <v>115373.42</v>
      </c>
      <c r="G28" s="5">
        <v>238576.7</v>
      </c>
      <c r="H28" s="5">
        <v>153312.83000000002</v>
      </c>
      <c r="I28" s="5">
        <v>152678.65000000002</v>
      </c>
      <c r="J28" s="5">
        <v>94935.69</v>
      </c>
      <c r="K28" s="5">
        <v>134094.49</v>
      </c>
      <c r="L28" s="5">
        <v>75637.319999999992</v>
      </c>
      <c r="M28" s="5">
        <v>107964.18</v>
      </c>
      <c r="N28" s="5">
        <v>93906.84</v>
      </c>
      <c r="T28" s="1" t="s">
        <v>2</v>
      </c>
      <c r="U28" t="s">
        <v>121</v>
      </c>
      <c r="V28" t="s">
        <v>122</v>
      </c>
      <c r="AC28" s="1" t="s">
        <v>2</v>
      </c>
      <c r="AD28" t="s">
        <v>123</v>
      </c>
      <c r="AE28" t="s">
        <v>124</v>
      </c>
    </row>
    <row r="29" spans="2:32" x14ac:dyDescent="0.25">
      <c r="B29" s="2" t="s">
        <v>63</v>
      </c>
      <c r="C29" s="5">
        <v>1108616.25</v>
      </c>
      <c r="D29" s="5">
        <v>1383880.02</v>
      </c>
      <c r="E29" s="5">
        <v>885544.44</v>
      </c>
      <c r="F29" s="5">
        <v>766488.81</v>
      </c>
      <c r="G29" s="5">
        <v>1741114.29</v>
      </c>
      <c r="H29" s="5">
        <v>1074463.7</v>
      </c>
      <c r="I29" s="5">
        <v>1599928.7199999997</v>
      </c>
      <c r="J29" s="5">
        <v>1306252.8999999999</v>
      </c>
      <c r="K29" s="5">
        <v>1266431.8399999999</v>
      </c>
      <c r="L29" s="5">
        <v>1072352.79</v>
      </c>
      <c r="M29" s="5">
        <v>769483.89</v>
      </c>
      <c r="N29" s="5">
        <v>1008368.29</v>
      </c>
      <c r="T29" s="2" t="s">
        <v>3</v>
      </c>
      <c r="U29" s="5">
        <v>1243790.5299999998</v>
      </c>
      <c r="V29" s="5">
        <v>652532.02999999991</v>
      </c>
      <c r="W29" s="5">
        <f>SUM(U29:V29)</f>
        <v>1896322.5599999996</v>
      </c>
      <c r="AC29" s="2" t="s">
        <v>3</v>
      </c>
      <c r="AD29" s="5">
        <v>974044.85000000021</v>
      </c>
      <c r="AE29" s="5">
        <v>732317.99000000011</v>
      </c>
      <c r="AF29" s="5">
        <f>SUM(AD29:AE29)</f>
        <v>1706362.8400000003</v>
      </c>
    </row>
    <row r="30" spans="2:32" x14ac:dyDescent="0.25">
      <c r="B30" s="2" t="s">
        <v>64</v>
      </c>
      <c r="C30" s="5">
        <v>623307.36</v>
      </c>
      <c r="D30" s="5">
        <v>817591.79</v>
      </c>
      <c r="E30" s="5">
        <v>564877.38</v>
      </c>
      <c r="F30" s="5">
        <v>554696.69999999995</v>
      </c>
      <c r="G30" s="5">
        <v>1064741.26</v>
      </c>
      <c r="H30" s="5">
        <v>636509.6</v>
      </c>
      <c r="I30" s="5">
        <v>672043.62</v>
      </c>
      <c r="J30" s="5">
        <v>660445.1399999999</v>
      </c>
      <c r="K30" s="5">
        <v>685813.39999999991</v>
      </c>
      <c r="L30" s="5">
        <v>587206.76</v>
      </c>
      <c r="M30" s="5">
        <v>585623.96</v>
      </c>
      <c r="N30" s="5">
        <v>570156.27</v>
      </c>
      <c r="T30" s="2" t="s">
        <v>4</v>
      </c>
      <c r="U30" s="5">
        <v>1638926.3999999994</v>
      </c>
      <c r="V30" s="5">
        <v>842254.77999999991</v>
      </c>
      <c r="W30" s="5">
        <f t="shared" ref="W30:W40" si="1">SUM(U30:V30)</f>
        <v>2481181.1799999992</v>
      </c>
      <c r="AC30" s="2" t="s">
        <v>4</v>
      </c>
      <c r="AD30" s="5">
        <v>1260642.49</v>
      </c>
      <c r="AE30" s="5">
        <v>1029113.2099999997</v>
      </c>
      <c r="AF30" s="5">
        <f t="shared" ref="AF30:AF38" si="2">SUM(AD30:AE30)</f>
        <v>2289755.6999999997</v>
      </c>
    </row>
    <row r="31" spans="2:32" x14ac:dyDescent="0.25">
      <c r="B31" s="2" t="s">
        <v>65</v>
      </c>
      <c r="C31" s="5">
        <v>780613.76</v>
      </c>
      <c r="D31" s="5">
        <v>585847.54</v>
      </c>
      <c r="E31" s="5">
        <v>2104634.36</v>
      </c>
      <c r="F31" s="5">
        <v>2662417.02</v>
      </c>
      <c r="G31" s="5">
        <v>2569385.3499999996</v>
      </c>
      <c r="H31" s="5">
        <v>3847034.51</v>
      </c>
      <c r="I31" s="5">
        <v>2848347.11</v>
      </c>
      <c r="J31" s="5">
        <v>840511.82</v>
      </c>
      <c r="K31" s="5">
        <v>367592.79</v>
      </c>
      <c r="L31" s="5">
        <v>1411815.2</v>
      </c>
      <c r="M31" s="5">
        <v>263006.05</v>
      </c>
      <c r="N31" s="5">
        <v>496000.49</v>
      </c>
      <c r="T31" s="2" t="s">
        <v>5</v>
      </c>
      <c r="U31" s="5">
        <v>1256857.8500000006</v>
      </c>
      <c r="V31" s="5">
        <v>660708.83999999973</v>
      </c>
      <c r="W31" s="5">
        <f t="shared" si="1"/>
        <v>1917566.6900000004</v>
      </c>
      <c r="AC31" s="2" t="s">
        <v>5</v>
      </c>
      <c r="AD31" s="5">
        <v>968033.07</v>
      </c>
      <c r="AE31" s="5">
        <v>819255.14999999991</v>
      </c>
      <c r="AF31" s="5">
        <f t="shared" si="2"/>
        <v>1787288.2199999997</v>
      </c>
    </row>
    <row r="32" spans="2:32" x14ac:dyDescent="0.25">
      <c r="B32" s="2" t="s">
        <v>66</v>
      </c>
      <c r="C32" s="5">
        <v>470268.49</v>
      </c>
      <c r="D32" s="5">
        <v>500228.97</v>
      </c>
      <c r="E32" s="5">
        <v>425039.02999999997</v>
      </c>
      <c r="F32" s="5">
        <v>813552.64999999991</v>
      </c>
      <c r="G32" s="5">
        <v>655078.69999999995</v>
      </c>
      <c r="H32" s="5">
        <v>502565.21</v>
      </c>
      <c r="I32" s="5">
        <v>542453.40999999992</v>
      </c>
      <c r="J32" s="5">
        <v>358179.43</v>
      </c>
      <c r="K32" s="5">
        <v>368835.45999999996</v>
      </c>
      <c r="L32" s="5">
        <v>715687.55</v>
      </c>
      <c r="M32" s="5">
        <v>296484.14999999997</v>
      </c>
      <c r="N32" s="5">
        <v>294310.26</v>
      </c>
      <c r="T32" s="2" t="s">
        <v>10</v>
      </c>
      <c r="U32" s="5">
        <v>1359264.81</v>
      </c>
      <c r="V32" s="5">
        <v>696333.55999999994</v>
      </c>
      <c r="W32" s="5">
        <f t="shared" si="1"/>
        <v>2055598.37</v>
      </c>
      <c r="AC32" s="2" t="s">
        <v>10</v>
      </c>
      <c r="AD32" s="5">
        <v>1056891.0399999998</v>
      </c>
      <c r="AE32" s="5">
        <v>755236.76</v>
      </c>
      <c r="AF32" s="5">
        <f t="shared" si="2"/>
        <v>1812127.7999999998</v>
      </c>
    </row>
    <row r="33" spans="2:41" x14ac:dyDescent="0.25">
      <c r="B33" s="2" t="s">
        <v>67</v>
      </c>
      <c r="C33" s="5">
        <v>240850.87</v>
      </c>
      <c r="D33" s="5">
        <v>118595.42</v>
      </c>
      <c r="E33" s="5">
        <v>51326.92</v>
      </c>
      <c r="F33" s="5">
        <v>65931.61</v>
      </c>
      <c r="G33" s="5">
        <v>87831.87</v>
      </c>
      <c r="H33" s="5">
        <v>124110.86</v>
      </c>
      <c r="I33" s="5">
        <v>98731.95</v>
      </c>
      <c r="J33" s="5">
        <v>79926.490000000005</v>
      </c>
      <c r="K33" s="5">
        <v>52473.65</v>
      </c>
      <c r="L33" s="5">
        <v>43923.96</v>
      </c>
      <c r="M33" s="5">
        <v>28980.01</v>
      </c>
      <c r="N33" s="5">
        <v>76044.509999999995</v>
      </c>
      <c r="T33" s="2" t="s">
        <v>11</v>
      </c>
      <c r="U33" s="5">
        <v>2012006.9899999998</v>
      </c>
      <c r="V33" s="5">
        <v>958111.8</v>
      </c>
      <c r="W33" s="5">
        <f t="shared" si="1"/>
        <v>2970118.79</v>
      </c>
      <c r="AC33" s="2" t="s">
        <v>11</v>
      </c>
      <c r="AD33" s="5">
        <v>1454904.8299999998</v>
      </c>
      <c r="AE33" s="5">
        <v>1156030.8900000001</v>
      </c>
      <c r="AF33" s="5">
        <f t="shared" si="2"/>
        <v>2610935.7199999997</v>
      </c>
    </row>
    <row r="34" spans="2:41" x14ac:dyDescent="0.25">
      <c r="B34" s="2" t="s">
        <v>68</v>
      </c>
      <c r="C34" s="5">
        <v>826619.46</v>
      </c>
      <c r="D34" s="5">
        <v>1169611.1599999999</v>
      </c>
      <c r="E34" s="5">
        <v>867899.39</v>
      </c>
      <c r="F34" s="5">
        <v>859625.59000000008</v>
      </c>
      <c r="G34" s="5">
        <v>1321817.6100000001</v>
      </c>
      <c r="H34" s="5">
        <v>796345.39</v>
      </c>
      <c r="I34" s="5">
        <v>718239.04</v>
      </c>
      <c r="J34" s="5">
        <v>968577.46000000008</v>
      </c>
      <c r="K34" s="5">
        <v>861169.3</v>
      </c>
      <c r="L34" s="5">
        <v>743573.32000000007</v>
      </c>
      <c r="M34" s="5">
        <v>834098.05</v>
      </c>
      <c r="N34" s="5">
        <v>848321.01</v>
      </c>
      <c r="T34" s="2" t="s">
        <v>12</v>
      </c>
      <c r="U34" s="5">
        <v>1532614.8399999994</v>
      </c>
      <c r="V34" s="5">
        <v>756615.43999999971</v>
      </c>
      <c r="W34" s="5">
        <f t="shared" si="1"/>
        <v>2289230.2799999993</v>
      </c>
      <c r="AC34" s="2" t="s">
        <v>12</v>
      </c>
      <c r="AD34" s="5">
        <v>1157941.4600000002</v>
      </c>
      <c r="AE34" s="5">
        <v>858905.57</v>
      </c>
      <c r="AF34" s="5">
        <f t="shared" si="2"/>
        <v>2016847.0300000003</v>
      </c>
    </row>
    <row r="35" spans="2:41" x14ac:dyDescent="0.25">
      <c r="B35" s="2" t="s">
        <v>69</v>
      </c>
      <c r="C35" s="5">
        <v>1295883.3799999999</v>
      </c>
      <c r="D35" s="5">
        <v>2480369.33</v>
      </c>
      <c r="E35" s="5">
        <v>1462713.9100000001</v>
      </c>
      <c r="F35" s="5">
        <v>1775128.26</v>
      </c>
      <c r="G35" s="5">
        <v>1599340.25</v>
      </c>
      <c r="H35" s="5">
        <v>1600722.3599999999</v>
      </c>
      <c r="I35" s="5">
        <v>1210141.93</v>
      </c>
      <c r="J35" s="5">
        <v>647846.03</v>
      </c>
      <c r="K35" s="5">
        <v>1055127.58</v>
      </c>
      <c r="L35" s="5">
        <v>1123353.3400000001</v>
      </c>
      <c r="M35" s="5">
        <v>2074038.93</v>
      </c>
      <c r="N35" s="5">
        <v>1927654.0100000002</v>
      </c>
      <c r="T35" s="2" t="s">
        <v>13</v>
      </c>
      <c r="U35" s="5">
        <v>1935342.7099999995</v>
      </c>
      <c r="V35" s="5">
        <v>1020446.4399999997</v>
      </c>
      <c r="W35" s="5">
        <f t="shared" si="1"/>
        <v>2955789.1499999994</v>
      </c>
      <c r="AC35" s="2" t="s">
        <v>13</v>
      </c>
      <c r="AD35" s="5">
        <v>1383964.5099999998</v>
      </c>
      <c r="AE35" s="5">
        <v>1159189.3700000001</v>
      </c>
      <c r="AF35" s="5">
        <f t="shared" si="2"/>
        <v>2543153.88</v>
      </c>
    </row>
    <row r="36" spans="2:41" x14ac:dyDescent="0.25">
      <c r="B36" s="2" t="s">
        <v>70</v>
      </c>
      <c r="C36" s="5">
        <v>158558.74</v>
      </c>
      <c r="D36" s="5">
        <v>169401.48</v>
      </c>
      <c r="E36" s="5">
        <v>97860</v>
      </c>
      <c r="F36" s="5">
        <v>130559.16</v>
      </c>
      <c r="G36" s="5">
        <v>164700.21</v>
      </c>
      <c r="H36" s="5">
        <v>108179.61</v>
      </c>
      <c r="I36" s="5">
        <v>159504.89000000001</v>
      </c>
      <c r="J36" s="5">
        <v>103239.46</v>
      </c>
      <c r="K36" s="5">
        <v>98275</v>
      </c>
      <c r="L36" s="5">
        <v>129481</v>
      </c>
      <c r="M36" s="5">
        <v>68793.36</v>
      </c>
      <c r="N36" s="5">
        <v>149360.76</v>
      </c>
      <c r="T36" s="2" t="s">
        <v>14</v>
      </c>
      <c r="U36" s="5">
        <v>1434604.2400000005</v>
      </c>
      <c r="V36" s="5">
        <v>821704.05999999994</v>
      </c>
      <c r="W36" s="5">
        <f t="shared" si="1"/>
        <v>2256308.3000000003</v>
      </c>
      <c r="AC36" s="2" t="s">
        <v>14</v>
      </c>
      <c r="AD36" s="5">
        <v>1165810.46</v>
      </c>
      <c r="AE36" s="5">
        <v>1049374.6200000001</v>
      </c>
      <c r="AF36" s="5">
        <f t="shared" si="2"/>
        <v>2215185.08</v>
      </c>
    </row>
    <row r="37" spans="2:41" x14ac:dyDescent="0.25">
      <c r="B37" s="2" t="s">
        <v>110</v>
      </c>
      <c r="C37" s="5"/>
      <c r="D37" s="5"/>
      <c r="E37" s="5"/>
      <c r="F37" s="5"/>
      <c r="G37" s="5">
        <v>359</v>
      </c>
      <c r="H37" s="5">
        <v>221</v>
      </c>
      <c r="I37" s="5"/>
      <c r="J37" s="5"/>
      <c r="K37" s="5"/>
      <c r="L37" s="5"/>
      <c r="M37" s="5"/>
      <c r="N37" s="5"/>
      <c r="T37" s="2" t="s">
        <v>15</v>
      </c>
      <c r="U37" s="5">
        <v>1365947.97</v>
      </c>
      <c r="V37" s="5">
        <v>841122.3899999999</v>
      </c>
      <c r="W37" s="5">
        <f t="shared" si="1"/>
        <v>2207070.36</v>
      </c>
      <c r="AC37" s="2" t="s">
        <v>15</v>
      </c>
      <c r="AD37" s="5">
        <v>1048974.3000000003</v>
      </c>
      <c r="AE37" s="5">
        <v>1056877.1000000001</v>
      </c>
      <c r="AF37" s="5">
        <f t="shared" si="2"/>
        <v>2105851.4000000004</v>
      </c>
    </row>
    <row r="38" spans="2:41" x14ac:dyDescent="0.25">
      <c r="B38" s="2" t="s">
        <v>111</v>
      </c>
      <c r="C38" s="5"/>
      <c r="D38" s="5"/>
      <c r="E38" s="5"/>
      <c r="F38" s="5"/>
      <c r="G38" s="5"/>
      <c r="H38" s="5"/>
      <c r="I38" s="5"/>
      <c r="J38" s="5">
        <v>300</v>
      </c>
      <c r="K38" s="5"/>
      <c r="L38" s="5"/>
      <c r="M38" s="5"/>
      <c r="N38" s="5"/>
      <c r="T38" s="2" t="s">
        <v>6</v>
      </c>
      <c r="U38" s="5">
        <v>1324791.0099999995</v>
      </c>
      <c r="V38" s="5">
        <v>676252.46</v>
      </c>
      <c r="W38" s="5">
        <f t="shared" si="1"/>
        <v>2001043.4699999995</v>
      </c>
      <c r="AC38" s="2" t="s">
        <v>6</v>
      </c>
      <c r="AD38" s="5">
        <v>998025.58000000019</v>
      </c>
      <c r="AE38" s="5">
        <v>723581.52999999991</v>
      </c>
      <c r="AF38" s="5">
        <f t="shared" si="2"/>
        <v>1721607.11</v>
      </c>
    </row>
    <row r="39" spans="2:41" x14ac:dyDescent="0.25">
      <c r="B39" s="2" t="s">
        <v>71</v>
      </c>
      <c r="C39" s="5">
        <v>40137.43</v>
      </c>
      <c r="D39" s="5">
        <v>49400.490000000005</v>
      </c>
      <c r="E39" s="5">
        <v>63410.32</v>
      </c>
      <c r="F39" s="5">
        <v>135530.67000000001</v>
      </c>
      <c r="G39" s="5">
        <v>135279.60999999999</v>
      </c>
      <c r="H39" s="5">
        <v>193253.24</v>
      </c>
      <c r="I39" s="5">
        <v>145443.01</v>
      </c>
      <c r="J39" s="5">
        <v>70170.460000000006</v>
      </c>
      <c r="K39" s="5">
        <v>85142.93</v>
      </c>
      <c r="L39" s="5">
        <v>49182.559999999998</v>
      </c>
      <c r="M39" s="5">
        <v>96828.799999999988</v>
      </c>
      <c r="N39" s="5">
        <v>105056.76000000001</v>
      </c>
      <c r="T39" s="2" t="s">
        <v>16</v>
      </c>
      <c r="U39" s="5">
        <v>1288335.3499999999</v>
      </c>
      <c r="V39" s="5">
        <v>785423.83999999985</v>
      </c>
      <c r="W39" s="5">
        <f>SUM(U39:V39)</f>
        <v>2073759.1899999997</v>
      </c>
      <c r="AC39" s="2" t="s">
        <v>16</v>
      </c>
      <c r="AD39" s="5">
        <v>910876.27999999968</v>
      </c>
      <c r="AE39" s="5">
        <v>935064.31</v>
      </c>
      <c r="AF39" s="5">
        <f>SUM(AD39:AE39)</f>
        <v>1845940.5899999999</v>
      </c>
    </row>
    <row r="40" spans="2:41" x14ac:dyDescent="0.25">
      <c r="B40" s="2" t="s">
        <v>72</v>
      </c>
      <c r="C40" s="5">
        <v>69787.320000000007</v>
      </c>
      <c r="D40" s="5">
        <v>109281.2</v>
      </c>
      <c r="E40" s="5">
        <v>57920.800000000003</v>
      </c>
      <c r="F40" s="5">
        <v>84497.23</v>
      </c>
      <c r="G40" s="5">
        <v>212355.57</v>
      </c>
      <c r="H40" s="5">
        <v>135702.81</v>
      </c>
      <c r="I40" s="5">
        <v>187401.76</v>
      </c>
      <c r="J40" s="5">
        <v>196529.94</v>
      </c>
      <c r="K40" s="5">
        <v>185193.66</v>
      </c>
      <c r="L40" s="5">
        <v>63782.77</v>
      </c>
      <c r="M40" s="5">
        <v>89627.04</v>
      </c>
      <c r="N40" s="5">
        <v>87646.33</v>
      </c>
      <c r="T40" s="2" t="s">
        <v>17</v>
      </c>
      <c r="U40" s="5">
        <v>1250113.95</v>
      </c>
      <c r="V40" s="5">
        <v>797018.46999999974</v>
      </c>
      <c r="W40" s="5">
        <f t="shared" si="1"/>
        <v>2047132.4199999997</v>
      </c>
      <c r="AC40" s="2" t="s">
        <v>17</v>
      </c>
      <c r="AD40" s="5">
        <v>957507.3</v>
      </c>
      <c r="AE40" s="5">
        <v>909742.01999999979</v>
      </c>
      <c r="AF40" s="5">
        <f t="shared" ref="AF40" si="3">SUM(AD40:AE40)</f>
        <v>1867249.3199999998</v>
      </c>
    </row>
    <row r="41" spans="2:41" x14ac:dyDescent="0.25">
      <c r="B41" s="2" t="s">
        <v>73</v>
      </c>
      <c r="C41" s="5">
        <v>111239.65</v>
      </c>
      <c r="D41" s="5">
        <v>151725.79999999999</v>
      </c>
      <c r="E41" s="5">
        <v>151044.5</v>
      </c>
      <c r="F41" s="5">
        <v>160967.41999999998</v>
      </c>
      <c r="G41" s="5">
        <v>207187.25</v>
      </c>
      <c r="H41" s="5">
        <v>219043.45</v>
      </c>
      <c r="I41" s="5">
        <v>113051.33</v>
      </c>
      <c r="J41" s="5">
        <v>85115.42</v>
      </c>
      <c r="K41" s="5">
        <v>115542.57999999999</v>
      </c>
      <c r="L41" s="5">
        <v>144718.6</v>
      </c>
      <c r="M41" s="5">
        <v>112800.98000000001</v>
      </c>
      <c r="N41" s="5">
        <v>98207.09</v>
      </c>
    </row>
    <row r="48" spans="2:41" x14ac:dyDescent="0.25">
      <c r="T48" s="1" t="s">
        <v>108</v>
      </c>
      <c r="U48" s="2">
        <v>2021</v>
      </c>
      <c r="AD48" s="1" t="s">
        <v>108</v>
      </c>
      <c r="AE48" s="2">
        <v>2021</v>
      </c>
      <c r="AN48" s="1" t="s">
        <v>108</v>
      </c>
      <c r="AO48" s="2">
        <v>2021</v>
      </c>
    </row>
    <row r="50" spans="20:43" x14ac:dyDescent="0.25">
      <c r="T50" s="1" t="s">
        <v>2</v>
      </c>
      <c r="U50" t="s">
        <v>125</v>
      </c>
      <c r="V50" t="s">
        <v>126</v>
      </c>
      <c r="AD50" s="1" t="s">
        <v>2</v>
      </c>
      <c r="AE50" t="s">
        <v>127</v>
      </c>
      <c r="AF50" t="s">
        <v>128</v>
      </c>
      <c r="AN50" s="1" t="s">
        <v>2</v>
      </c>
      <c r="AO50" t="s">
        <v>129</v>
      </c>
      <c r="AP50" t="s">
        <v>130</v>
      </c>
    </row>
    <row r="51" spans="20:43" x14ac:dyDescent="0.25">
      <c r="T51" s="2" t="s">
        <v>3</v>
      </c>
      <c r="U51" s="5">
        <v>887317.30000000016</v>
      </c>
      <c r="V51" s="5">
        <v>904915.40999999992</v>
      </c>
      <c r="W51" s="5">
        <f>SUM(U51:V51)</f>
        <v>1792232.71</v>
      </c>
      <c r="AD51" s="2" t="s">
        <v>3</v>
      </c>
      <c r="AE51" s="5">
        <v>471966.23000000016</v>
      </c>
      <c r="AF51" s="5">
        <v>617847.03000000014</v>
      </c>
      <c r="AG51" s="5">
        <f>SUM(AE51:AF51)</f>
        <v>1089813.2600000002</v>
      </c>
      <c r="AN51" s="2" t="s">
        <v>3</v>
      </c>
      <c r="AO51" s="5">
        <v>3691602.5</v>
      </c>
      <c r="AP51" s="5">
        <v>9086139.4600000028</v>
      </c>
      <c r="AQ51" s="5">
        <f>SUM(AO51:AP51)</f>
        <v>12777741.960000003</v>
      </c>
    </row>
    <row r="52" spans="20:43" x14ac:dyDescent="0.25">
      <c r="T52" s="2" t="s">
        <v>4</v>
      </c>
      <c r="U52" s="5">
        <v>1149043.9100000006</v>
      </c>
      <c r="V52" s="5">
        <v>1305002.1099999996</v>
      </c>
      <c r="W52" s="5">
        <f t="shared" ref="W52:W60" si="4">SUM(U52:V52)</f>
        <v>2454046.0200000005</v>
      </c>
      <c r="AD52" s="2" t="s">
        <v>4</v>
      </c>
      <c r="AE52" s="5">
        <v>593226.99000000011</v>
      </c>
      <c r="AF52" s="5">
        <v>824616.06</v>
      </c>
      <c r="AG52" s="5">
        <f t="shared" ref="AG52:AG60" si="5">SUM(AE52:AF52)</f>
        <v>1417843.0500000003</v>
      </c>
      <c r="AN52" s="2" t="s">
        <v>4</v>
      </c>
      <c r="AO52" s="5">
        <v>4117350.2700000005</v>
      </c>
      <c r="AP52" s="5">
        <v>10186980.869999997</v>
      </c>
      <c r="AQ52" s="5">
        <f t="shared" ref="AQ52:AQ60" si="6">SUM(AO52:AP52)</f>
        <v>14304331.139999997</v>
      </c>
    </row>
    <row r="53" spans="20:43" x14ac:dyDescent="0.25">
      <c r="T53" s="2" t="s">
        <v>5</v>
      </c>
      <c r="U53" s="5">
        <v>888008.20000000007</v>
      </c>
      <c r="V53" s="5">
        <v>925319.54</v>
      </c>
      <c r="W53" s="5">
        <f t="shared" si="4"/>
        <v>1813327.7400000002</v>
      </c>
      <c r="AD53" s="2" t="s">
        <v>5</v>
      </c>
      <c r="AE53" s="5">
        <v>508766.2</v>
      </c>
      <c r="AF53" s="5">
        <v>695480.00000000012</v>
      </c>
      <c r="AG53" s="5">
        <f t="shared" si="5"/>
        <v>1204246.2000000002</v>
      </c>
      <c r="AN53" s="2" t="s">
        <v>5</v>
      </c>
      <c r="AO53" s="5">
        <v>4029063.34</v>
      </c>
      <c r="AP53" s="5">
        <v>10584144.319999998</v>
      </c>
      <c r="AQ53" s="5">
        <f t="shared" si="6"/>
        <v>14613207.659999998</v>
      </c>
    </row>
    <row r="54" spans="20:43" x14ac:dyDescent="0.25">
      <c r="T54" s="2" t="s">
        <v>10</v>
      </c>
      <c r="U54" s="5">
        <v>1085562.45</v>
      </c>
      <c r="V54" s="5">
        <v>953989.36</v>
      </c>
      <c r="W54" s="5">
        <f t="shared" si="4"/>
        <v>2039551.81</v>
      </c>
      <c r="AD54" s="2" t="s">
        <v>10</v>
      </c>
      <c r="AE54" s="5">
        <v>571892.18000000005</v>
      </c>
      <c r="AF54" s="5">
        <v>654912.59999999986</v>
      </c>
      <c r="AG54" s="5">
        <f t="shared" si="5"/>
        <v>1226804.7799999998</v>
      </c>
      <c r="AN54" s="2" t="s">
        <v>10</v>
      </c>
      <c r="AO54" s="5">
        <v>2678145.98</v>
      </c>
      <c r="AP54" s="5">
        <v>11940759.16</v>
      </c>
      <c r="AQ54" s="5">
        <f t="shared" si="6"/>
        <v>14618905.140000001</v>
      </c>
    </row>
    <row r="55" spans="20:43" x14ac:dyDescent="0.25">
      <c r="T55" s="2" t="s">
        <v>11</v>
      </c>
      <c r="U55" s="5">
        <v>1530459.03</v>
      </c>
      <c r="V55" s="5">
        <v>1494632.4400000004</v>
      </c>
      <c r="W55" s="5">
        <f t="shared" si="4"/>
        <v>3025091.4700000007</v>
      </c>
      <c r="AD55" s="2" t="s">
        <v>11</v>
      </c>
      <c r="AE55" s="5">
        <v>814074.17000000016</v>
      </c>
      <c r="AF55" s="5">
        <v>929738.3600000001</v>
      </c>
      <c r="AG55" s="5">
        <f t="shared" si="5"/>
        <v>1743812.5300000003</v>
      </c>
      <c r="AN55" s="2" t="s">
        <v>11</v>
      </c>
      <c r="AO55" s="5">
        <v>5159923.0199999996</v>
      </c>
      <c r="AP55" s="5">
        <v>14958745.759999998</v>
      </c>
      <c r="AQ55" s="5">
        <f t="shared" si="6"/>
        <v>20118668.779999997</v>
      </c>
    </row>
    <row r="56" spans="20:43" x14ac:dyDescent="0.25">
      <c r="T56" s="2" t="s">
        <v>12</v>
      </c>
      <c r="U56" s="5">
        <v>1138110.9000000001</v>
      </c>
      <c r="V56" s="5">
        <v>1130876.3200000005</v>
      </c>
      <c r="W56" s="5">
        <f t="shared" si="4"/>
        <v>2268987.2200000007</v>
      </c>
      <c r="AD56" s="2" t="s">
        <v>12</v>
      </c>
      <c r="AE56" s="5">
        <v>650170.50999999978</v>
      </c>
      <c r="AF56" s="5">
        <v>732187.48999999987</v>
      </c>
      <c r="AG56" s="5">
        <f t="shared" si="5"/>
        <v>1382357.9999999995</v>
      </c>
      <c r="AN56" s="2" t="s">
        <v>12</v>
      </c>
      <c r="AO56" s="5">
        <v>3633802.2100000009</v>
      </c>
      <c r="AP56" s="5">
        <v>14707203.569999998</v>
      </c>
      <c r="AQ56" s="5">
        <f t="shared" si="6"/>
        <v>18341005.780000001</v>
      </c>
    </row>
    <row r="57" spans="20:43" x14ac:dyDescent="0.25">
      <c r="T57" s="2" t="s">
        <v>13</v>
      </c>
      <c r="U57" s="5">
        <v>1254891.4300000002</v>
      </c>
      <c r="V57" s="5">
        <v>1544559.4000000004</v>
      </c>
      <c r="W57" s="5">
        <f t="shared" si="4"/>
        <v>2799450.8300000005</v>
      </c>
      <c r="AD57" s="2" t="s">
        <v>13</v>
      </c>
      <c r="AE57" s="5">
        <v>816087.7300000001</v>
      </c>
      <c r="AF57" s="5">
        <v>941992.84</v>
      </c>
      <c r="AG57" s="5">
        <f t="shared" si="5"/>
        <v>1758080.57</v>
      </c>
      <c r="AN57" s="2" t="s">
        <v>13</v>
      </c>
      <c r="AO57" s="5">
        <v>4292245.2299999995</v>
      </c>
      <c r="AP57" s="5">
        <v>13270514.739999996</v>
      </c>
      <c r="AQ57" s="5">
        <f t="shared" si="6"/>
        <v>17562759.969999995</v>
      </c>
    </row>
    <row r="58" spans="20:43" x14ac:dyDescent="0.25">
      <c r="T58" s="2" t="s">
        <v>14</v>
      </c>
      <c r="U58" s="5">
        <v>1093515.7700000003</v>
      </c>
      <c r="V58" s="5">
        <v>1411848.3399999992</v>
      </c>
      <c r="W58" s="5">
        <f t="shared" si="4"/>
        <v>2505364.1099999994</v>
      </c>
      <c r="AD58" s="2" t="s">
        <v>14</v>
      </c>
      <c r="AE58" s="5">
        <v>594583.54999999993</v>
      </c>
      <c r="AF58" s="5">
        <v>778753.44000000018</v>
      </c>
      <c r="AG58" s="5">
        <f t="shared" si="5"/>
        <v>1373336.9900000002</v>
      </c>
      <c r="AN58" s="2" t="s">
        <v>14</v>
      </c>
      <c r="AO58" s="5">
        <v>3675222.0300000007</v>
      </c>
      <c r="AP58" s="5">
        <v>8131709.3999999994</v>
      </c>
      <c r="AQ58" s="5">
        <f t="shared" si="6"/>
        <v>11806931.43</v>
      </c>
    </row>
    <row r="59" spans="20:43" x14ac:dyDescent="0.25">
      <c r="T59" s="2" t="s">
        <v>15</v>
      </c>
      <c r="U59" s="5">
        <v>1086009.4599999997</v>
      </c>
      <c r="V59" s="5">
        <v>1436320.67</v>
      </c>
      <c r="W59" s="5">
        <f t="shared" si="4"/>
        <v>2522330.13</v>
      </c>
      <c r="AD59" s="2" t="s">
        <v>15</v>
      </c>
      <c r="AE59" s="5">
        <v>568751.09000000008</v>
      </c>
      <c r="AF59" s="5">
        <v>789995.92999999982</v>
      </c>
      <c r="AG59" s="5">
        <f t="shared" si="5"/>
        <v>1358747.02</v>
      </c>
      <c r="AN59" s="2" t="s">
        <v>15</v>
      </c>
      <c r="AO59" s="5">
        <v>3595804.4800000009</v>
      </c>
      <c r="AP59" s="5">
        <v>7984625.049999998</v>
      </c>
      <c r="AQ59" s="5">
        <f t="shared" si="6"/>
        <v>11580429.529999999</v>
      </c>
    </row>
    <row r="60" spans="20:43" x14ac:dyDescent="0.25">
      <c r="T60" s="2" t="s">
        <v>6</v>
      </c>
      <c r="U60" s="5">
        <v>907514.77999999968</v>
      </c>
      <c r="V60" s="5">
        <v>918732.40999999992</v>
      </c>
      <c r="W60" s="5">
        <f t="shared" si="4"/>
        <v>1826247.1899999995</v>
      </c>
      <c r="AD60" s="2" t="s">
        <v>6</v>
      </c>
      <c r="AE60" s="5">
        <v>561593.99999999977</v>
      </c>
      <c r="AF60" s="5">
        <v>627043.42999999993</v>
      </c>
      <c r="AG60" s="5">
        <f t="shared" si="5"/>
        <v>1188637.4299999997</v>
      </c>
      <c r="AN60" s="2" t="s">
        <v>6</v>
      </c>
      <c r="AO60" s="5">
        <v>3605269.5000000005</v>
      </c>
      <c r="AP60" s="5">
        <v>9751532.8300000001</v>
      </c>
      <c r="AQ60" s="5">
        <f t="shared" si="6"/>
        <v>13356802.33</v>
      </c>
    </row>
    <row r="61" spans="20:43" x14ac:dyDescent="0.25">
      <c r="T61" s="2" t="s">
        <v>16</v>
      </c>
      <c r="U61" s="5">
        <v>1000732.5300000001</v>
      </c>
      <c r="V61" s="5">
        <v>1196532.8899999997</v>
      </c>
      <c r="W61" s="5">
        <f>SUM(U61:V61)</f>
        <v>2197265.42</v>
      </c>
      <c r="AD61" s="2" t="s">
        <v>16</v>
      </c>
      <c r="AE61" s="5">
        <v>514869.10000000009</v>
      </c>
      <c r="AF61" s="5">
        <v>683343.48000000033</v>
      </c>
      <c r="AG61" s="5">
        <f>SUM(AE61:AF61)</f>
        <v>1198212.5800000005</v>
      </c>
      <c r="AN61" s="2" t="s">
        <v>16</v>
      </c>
      <c r="AO61" s="5">
        <v>3239697.5100000007</v>
      </c>
      <c r="AP61" s="5">
        <v>8215198.7699999996</v>
      </c>
      <c r="AQ61" s="5">
        <f>SUM(AO61:AP61)</f>
        <v>11454896.280000001</v>
      </c>
    </row>
    <row r="62" spans="20:43" x14ac:dyDescent="0.25">
      <c r="T62" s="2" t="s">
        <v>17</v>
      </c>
      <c r="U62" s="5">
        <v>904492.24000000011</v>
      </c>
      <c r="V62" s="5">
        <v>1174273.1899999997</v>
      </c>
      <c r="W62" s="5">
        <f t="shared" ref="W62" si="7">SUM(U62:V62)</f>
        <v>2078765.4299999997</v>
      </c>
      <c r="AD62" s="2" t="s">
        <v>17</v>
      </c>
      <c r="AE62" s="5">
        <v>540725.28</v>
      </c>
      <c r="AF62" s="5">
        <v>823635.38000000024</v>
      </c>
      <c r="AG62" s="5">
        <f t="shared" ref="AG62" si="8">SUM(AE62:AF62)</f>
        <v>1364360.6600000001</v>
      </c>
      <c r="AN62" s="2" t="s">
        <v>17</v>
      </c>
      <c r="AO62" s="5">
        <v>3260472.8900000006</v>
      </c>
      <c r="AP62" s="5">
        <v>7689417.0500000007</v>
      </c>
      <c r="AQ62" s="5">
        <f t="shared" ref="AQ62" si="9">SUM(AO62:AP62)</f>
        <v>10949889.940000001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77A7A-23E8-4A12-86B9-FDE464FB4C6F}">
  <sheetPr codeName="Sheet8"/>
  <dimension ref="D3:AX419"/>
  <sheetViews>
    <sheetView topLeftCell="C1" workbookViewId="0">
      <selection activeCell="L34" sqref="L34"/>
    </sheetView>
  </sheetViews>
  <sheetFormatPr defaultRowHeight="15" x14ac:dyDescent="0.25"/>
  <cols>
    <col min="4" max="4" width="23.85546875" bestFit="1" customWidth="1"/>
    <col min="5" max="6" width="14.28515625" bestFit="1" customWidth="1"/>
    <col min="7" max="9" width="13.28515625" bestFit="1" customWidth="1"/>
    <col min="10" max="10" width="22" customWidth="1"/>
    <col min="11" max="11" width="19.85546875" customWidth="1"/>
    <col min="12" max="12" width="20.7109375" customWidth="1"/>
    <col min="13" max="14" width="13.28515625" bestFit="1" customWidth="1"/>
    <col min="15" max="15" width="23.85546875" bestFit="1" customWidth="1"/>
    <col min="16" max="16" width="34.42578125" bestFit="1" customWidth="1"/>
    <col min="17" max="17" width="31.42578125" bestFit="1" customWidth="1"/>
    <col min="18" max="18" width="13.28515625" bestFit="1" customWidth="1"/>
    <col min="19" max="19" width="11.5703125" bestFit="1" customWidth="1"/>
    <col min="20" max="21" width="13.28515625" bestFit="1" customWidth="1"/>
    <col min="22" max="22" width="23.85546875" bestFit="1" customWidth="1"/>
    <col min="23" max="23" width="29.140625" bestFit="1" customWidth="1"/>
    <col min="24" max="24" width="28.42578125" bestFit="1" customWidth="1"/>
    <col min="25" max="26" width="13.28515625" bestFit="1" customWidth="1"/>
    <col min="31" max="31" width="23.85546875" bestFit="1" customWidth="1"/>
    <col min="32" max="32" width="18.140625" bestFit="1" customWidth="1"/>
    <col min="33" max="33" width="16.5703125" bestFit="1" customWidth="1"/>
    <col min="39" max="39" width="23.85546875" bestFit="1" customWidth="1"/>
    <col min="40" max="40" width="25.140625" bestFit="1" customWidth="1"/>
    <col min="41" max="41" width="27.7109375" bestFit="1" customWidth="1"/>
    <col min="48" max="48" width="23.85546875" bestFit="1" customWidth="1"/>
    <col min="49" max="49" width="24.42578125" bestFit="1" customWidth="1"/>
    <col min="50" max="50" width="23" bestFit="1" customWidth="1"/>
  </cols>
  <sheetData>
    <row r="3" spans="4:50" x14ac:dyDescent="0.25">
      <c r="D3" s="1" t="s">
        <v>108</v>
      </c>
      <c r="E3" s="2">
        <v>2021</v>
      </c>
      <c r="I3" s="22" t="s">
        <v>133</v>
      </c>
      <c r="J3" s="22"/>
      <c r="K3" s="22"/>
      <c r="O3" s="1" t="s">
        <v>108</v>
      </c>
      <c r="P3" s="2">
        <v>2021</v>
      </c>
    </row>
    <row r="4" spans="4:50" x14ac:dyDescent="0.25">
      <c r="I4" t="str">
        <f>'ANALYSIS '!$E$60</f>
        <v>النساء والولادة</v>
      </c>
      <c r="V4" s="1" t="s">
        <v>108</v>
      </c>
      <c r="W4" s="2">
        <v>2021</v>
      </c>
    </row>
    <row r="5" spans="4:50" x14ac:dyDescent="0.25">
      <c r="D5" s="1" t="s">
        <v>2</v>
      </c>
      <c r="E5" t="s">
        <v>42</v>
      </c>
      <c r="F5" t="s">
        <v>41</v>
      </c>
      <c r="J5" t="s">
        <v>134</v>
      </c>
      <c r="K5" t="s">
        <v>18</v>
      </c>
      <c r="L5" t="s">
        <v>135</v>
      </c>
      <c r="O5" s="1" t="s">
        <v>2</v>
      </c>
      <c r="P5" t="s">
        <v>121</v>
      </c>
      <c r="Q5" t="s">
        <v>122</v>
      </c>
      <c r="AE5" s="1" t="s">
        <v>108</v>
      </c>
      <c r="AF5" s="2">
        <v>2021</v>
      </c>
      <c r="AV5" s="1" t="s">
        <v>108</v>
      </c>
      <c r="AW5" s="2">
        <v>2021</v>
      </c>
    </row>
    <row r="6" spans="4:50" x14ac:dyDescent="0.25">
      <c r="D6" s="2" t="s">
        <v>39</v>
      </c>
      <c r="E6" s="5">
        <v>4437749.09</v>
      </c>
      <c r="F6" s="5">
        <v>2757695.67</v>
      </c>
      <c r="I6" s="17" t="s">
        <v>6</v>
      </c>
      <c r="J6" s="4">
        <f>IFERROR(GETPIVOTDATA("Sum of CREDIT ",$D$5,"MONTH ",I6,"CLINIC",$I$4)," ")</f>
        <v>1182924.4100000001</v>
      </c>
      <c r="K6" s="4">
        <f>IFERROR(GETPIVOTDATA("Sum of CASH ",$D$5,"MONTH ",I6,"CLINIC",$I$4)," ")</f>
        <v>933700.95000000007</v>
      </c>
      <c r="L6" s="5">
        <f>SUM(J6:K6)</f>
        <v>2116625.3600000003</v>
      </c>
      <c r="O6" s="2" t="s">
        <v>39</v>
      </c>
      <c r="P6" s="5">
        <v>144781.37</v>
      </c>
      <c r="Q6" s="5">
        <v>335711.99</v>
      </c>
      <c r="V6" s="1" t="s">
        <v>2</v>
      </c>
      <c r="W6" t="s">
        <v>124</v>
      </c>
      <c r="X6" t="s">
        <v>123</v>
      </c>
      <c r="AM6" s="1" t="s">
        <v>108</v>
      </c>
      <c r="AN6" s="2">
        <v>2021</v>
      </c>
    </row>
    <row r="7" spans="4:50" x14ac:dyDescent="0.25">
      <c r="D7" s="17" t="s">
        <v>3</v>
      </c>
      <c r="E7" s="5">
        <v>334333.05999999994</v>
      </c>
      <c r="F7" s="5">
        <v>219077.06</v>
      </c>
      <c r="I7" s="17" t="s">
        <v>3</v>
      </c>
      <c r="J7" s="4">
        <f t="shared" ref="J7:J17" si="0">IFERROR(GETPIVOTDATA("Sum of CREDIT ",$D$5,"MONTH ",I7,"CLINIC",$I$4)," ")</f>
        <v>1135177.27</v>
      </c>
      <c r="K7" s="4">
        <f t="shared" ref="K7:K17" si="1">IFERROR(GETPIVOTDATA("Sum of CASH ",$D$5,"MONTH ",I7,"CLINIC",$I$4)," ")</f>
        <v>950173.35000000009</v>
      </c>
      <c r="L7" s="5">
        <f t="shared" ref="L7:L17" si="2">SUM(J7:K7)</f>
        <v>2085350.62</v>
      </c>
      <c r="O7" s="17" t="s">
        <v>3</v>
      </c>
      <c r="P7" s="5">
        <v>11568.409999999998</v>
      </c>
      <c r="Q7" s="5">
        <v>24873.589999999997</v>
      </c>
      <c r="V7" s="2" t="s">
        <v>39</v>
      </c>
      <c r="W7" s="5">
        <v>1199.21</v>
      </c>
      <c r="X7" s="5">
        <v>56.59</v>
      </c>
      <c r="AE7" s="1" t="s">
        <v>2</v>
      </c>
      <c r="AF7" t="s">
        <v>126</v>
      </c>
      <c r="AG7" t="s">
        <v>125</v>
      </c>
      <c r="AV7" s="1" t="s">
        <v>2</v>
      </c>
      <c r="AW7" t="s">
        <v>130</v>
      </c>
      <c r="AX7" t="s">
        <v>129</v>
      </c>
    </row>
    <row r="8" spans="4:50" x14ac:dyDescent="0.25">
      <c r="D8" s="17" t="s">
        <v>4</v>
      </c>
      <c r="E8" s="5">
        <v>476420.29000000004</v>
      </c>
      <c r="F8" s="5">
        <v>289268.05</v>
      </c>
      <c r="I8" s="17" t="s">
        <v>4</v>
      </c>
      <c r="J8" s="4">
        <f t="shared" si="0"/>
        <v>1261912.2799999998</v>
      </c>
      <c r="K8" s="4">
        <f t="shared" si="1"/>
        <v>1046456.9299999999</v>
      </c>
      <c r="L8" s="5">
        <f t="shared" si="2"/>
        <v>2308369.21</v>
      </c>
      <c r="O8" s="17" t="s">
        <v>4</v>
      </c>
      <c r="P8" s="5">
        <v>13760.45</v>
      </c>
      <c r="Q8" s="5">
        <v>29565.35</v>
      </c>
      <c r="V8" s="17" t="s">
        <v>3</v>
      </c>
      <c r="W8" s="5">
        <v>0</v>
      </c>
      <c r="X8" s="5">
        <v>0</v>
      </c>
      <c r="AE8" s="2" t="s">
        <v>39</v>
      </c>
      <c r="AF8" s="5">
        <v>923.35</v>
      </c>
      <c r="AG8" s="5">
        <v>93.38</v>
      </c>
      <c r="AM8" s="1" t="s">
        <v>2</v>
      </c>
      <c r="AN8" t="s">
        <v>128</v>
      </c>
      <c r="AO8" t="s">
        <v>127</v>
      </c>
      <c r="AV8" s="2" t="s">
        <v>39</v>
      </c>
      <c r="AW8" s="5">
        <v>482792.82999999996</v>
      </c>
      <c r="AX8" s="5">
        <v>1182891.22</v>
      </c>
    </row>
    <row r="9" spans="4:50" x14ac:dyDescent="0.25">
      <c r="D9" s="17" t="s">
        <v>5</v>
      </c>
      <c r="E9" s="5">
        <v>404953.10999999993</v>
      </c>
      <c r="F9" s="5">
        <v>287000.92</v>
      </c>
      <c r="I9" s="17" t="s">
        <v>5</v>
      </c>
      <c r="J9" s="4">
        <f t="shared" si="0"/>
        <v>981207.07000000007</v>
      </c>
      <c r="K9" s="4">
        <f t="shared" si="1"/>
        <v>851707.74000000011</v>
      </c>
      <c r="L9" s="5">
        <f t="shared" si="2"/>
        <v>1832914.81</v>
      </c>
      <c r="O9" s="17" t="s">
        <v>5</v>
      </c>
      <c r="P9" s="5">
        <v>11925.82</v>
      </c>
      <c r="Q9" s="5">
        <v>22894.13</v>
      </c>
      <c r="V9" s="17" t="s">
        <v>4</v>
      </c>
      <c r="W9" s="5">
        <v>0</v>
      </c>
      <c r="X9" s="5">
        <v>0</v>
      </c>
      <c r="AE9" s="17" t="s">
        <v>3</v>
      </c>
      <c r="AF9" s="5">
        <v>0</v>
      </c>
      <c r="AG9" s="5">
        <v>0</v>
      </c>
      <c r="AM9" s="2" t="s">
        <v>39</v>
      </c>
      <c r="AN9" s="5">
        <v>3938428.7600000002</v>
      </c>
      <c r="AO9" s="5">
        <v>549201.04</v>
      </c>
      <c r="AV9" s="17" t="s">
        <v>3</v>
      </c>
      <c r="AW9" s="5">
        <v>15384.2</v>
      </c>
      <c r="AX9" s="5">
        <v>132430</v>
      </c>
    </row>
    <row r="10" spans="4:50" x14ac:dyDescent="0.25">
      <c r="D10" s="17" t="s">
        <v>10</v>
      </c>
      <c r="E10" s="5">
        <v>330494.61</v>
      </c>
      <c r="F10" s="5">
        <v>105674.77</v>
      </c>
      <c r="I10" s="17" t="s">
        <v>10</v>
      </c>
      <c r="J10" s="4">
        <f t="shared" si="0"/>
        <v>1135123.9900000002</v>
      </c>
      <c r="K10" s="4">
        <f t="shared" si="1"/>
        <v>810136.14999999991</v>
      </c>
      <c r="L10" s="5">
        <f t="shared" si="2"/>
        <v>1945260.1400000001</v>
      </c>
      <c r="O10" s="17" t="s">
        <v>10</v>
      </c>
      <c r="P10" s="5">
        <v>10536.4</v>
      </c>
      <c r="Q10" s="5">
        <v>21244.02</v>
      </c>
      <c r="V10" s="17" t="s">
        <v>5</v>
      </c>
      <c r="W10" s="5">
        <v>0</v>
      </c>
      <c r="X10" s="5">
        <v>0</v>
      </c>
      <c r="AE10" s="17" t="s">
        <v>4</v>
      </c>
      <c r="AF10" s="5">
        <v>0</v>
      </c>
      <c r="AG10" s="5">
        <v>0</v>
      </c>
      <c r="AM10" s="17" t="s">
        <v>3</v>
      </c>
      <c r="AN10" s="5">
        <v>294075.26999999996</v>
      </c>
      <c r="AO10" s="5">
        <v>36156.65</v>
      </c>
      <c r="AV10" s="17" t="s">
        <v>4</v>
      </c>
      <c r="AW10" s="5">
        <v>54482.01</v>
      </c>
      <c r="AX10" s="5">
        <v>181149</v>
      </c>
    </row>
    <row r="11" spans="4:50" x14ac:dyDescent="0.25">
      <c r="D11" s="17" t="s">
        <v>11</v>
      </c>
      <c r="E11" s="5">
        <v>425095.81</v>
      </c>
      <c r="F11" s="5">
        <v>164371.88</v>
      </c>
      <c r="I11" s="17" t="s">
        <v>11</v>
      </c>
      <c r="J11" s="4">
        <f t="shared" si="0"/>
        <v>1505159.23</v>
      </c>
      <c r="K11" s="4">
        <f t="shared" si="1"/>
        <v>1084774.22</v>
      </c>
      <c r="L11" s="5">
        <f t="shared" si="2"/>
        <v>2589933.4500000002</v>
      </c>
      <c r="O11" s="17" t="s">
        <v>11</v>
      </c>
      <c r="P11" s="5">
        <v>16014.77</v>
      </c>
      <c r="Q11" s="5">
        <v>34466.959999999999</v>
      </c>
      <c r="V11" s="17" t="s">
        <v>10</v>
      </c>
      <c r="W11" s="5">
        <v>0</v>
      </c>
      <c r="X11" s="5">
        <v>0</v>
      </c>
      <c r="AE11" s="17" t="s">
        <v>5</v>
      </c>
      <c r="AF11" s="5">
        <v>0</v>
      </c>
      <c r="AG11" s="5">
        <v>0</v>
      </c>
      <c r="AM11" s="17" t="s">
        <v>4</v>
      </c>
      <c r="AN11" s="5">
        <v>392372.92</v>
      </c>
      <c r="AO11" s="5">
        <v>55674.6</v>
      </c>
      <c r="AV11" s="17" t="s">
        <v>5</v>
      </c>
      <c r="AW11" s="5">
        <v>30041.25</v>
      </c>
      <c r="AX11" s="5">
        <v>164372.6</v>
      </c>
    </row>
    <row r="12" spans="4:50" x14ac:dyDescent="0.25">
      <c r="D12" s="17" t="s">
        <v>12</v>
      </c>
      <c r="E12" s="5">
        <v>461759.41999999993</v>
      </c>
      <c r="F12" s="5">
        <v>170847.63</v>
      </c>
      <c r="I12" s="17" t="s">
        <v>12</v>
      </c>
      <c r="J12" s="4">
        <f t="shared" si="0"/>
        <v>1431708.96</v>
      </c>
      <c r="K12" s="4">
        <f t="shared" si="1"/>
        <v>1161810.25</v>
      </c>
      <c r="L12" s="5">
        <f t="shared" si="2"/>
        <v>2593519.21</v>
      </c>
      <c r="O12" s="17" t="s">
        <v>12</v>
      </c>
      <c r="P12" s="5">
        <v>12367.779999999999</v>
      </c>
      <c r="Q12" s="5">
        <v>27059.27</v>
      </c>
      <c r="V12" s="17" t="s">
        <v>11</v>
      </c>
      <c r="W12" s="5">
        <v>0</v>
      </c>
      <c r="X12" s="5">
        <v>0</v>
      </c>
      <c r="AE12" s="17" t="s">
        <v>10</v>
      </c>
      <c r="AF12" s="5">
        <v>0</v>
      </c>
      <c r="AG12" s="5">
        <v>0</v>
      </c>
      <c r="AM12" s="17" t="s">
        <v>5</v>
      </c>
      <c r="AN12" s="5">
        <v>352017.71</v>
      </c>
      <c r="AO12" s="5">
        <v>46511.5</v>
      </c>
      <c r="AV12" s="17" t="s">
        <v>10</v>
      </c>
      <c r="AW12" s="5">
        <v>27330.97</v>
      </c>
      <c r="AX12" s="5">
        <v>34945.879999999997</v>
      </c>
    </row>
    <row r="13" spans="4:50" x14ac:dyDescent="0.25">
      <c r="D13" s="17" t="s">
        <v>13</v>
      </c>
      <c r="E13" s="5">
        <v>483476.49</v>
      </c>
      <c r="F13" s="5">
        <v>258713.65999999997</v>
      </c>
      <c r="I13" s="17" t="s">
        <v>13</v>
      </c>
      <c r="J13" s="4">
        <f t="shared" si="0"/>
        <v>929238.96</v>
      </c>
      <c r="K13" s="4">
        <f t="shared" si="1"/>
        <v>1162745.7099999997</v>
      </c>
      <c r="L13" s="5">
        <f t="shared" si="2"/>
        <v>2091984.6699999997</v>
      </c>
      <c r="O13" s="17" t="s">
        <v>13</v>
      </c>
      <c r="P13" s="5">
        <v>14657.779999999999</v>
      </c>
      <c r="Q13" s="5">
        <v>33425.18</v>
      </c>
      <c r="V13" s="17" t="s">
        <v>12</v>
      </c>
      <c r="W13" s="5">
        <v>0</v>
      </c>
      <c r="X13" s="5">
        <v>0</v>
      </c>
      <c r="AE13" s="17" t="s">
        <v>11</v>
      </c>
      <c r="AF13" s="5">
        <v>0</v>
      </c>
      <c r="AG13" s="5">
        <v>0</v>
      </c>
      <c r="AM13" s="17" t="s">
        <v>10</v>
      </c>
      <c r="AN13" s="5">
        <v>281919.62</v>
      </c>
      <c r="AO13" s="5">
        <v>39020.490000000005</v>
      </c>
      <c r="AV13" s="17" t="s">
        <v>11</v>
      </c>
      <c r="AW13" s="5">
        <v>1905</v>
      </c>
      <c r="AX13" s="5">
        <v>37435</v>
      </c>
    </row>
    <row r="14" spans="4:50" x14ac:dyDescent="0.25">
      <c r="D14" s="17" t="s">
        <v>14</v>
      </c>
      <c r="E14" s="5">
        <v>380051.51</v>
      </c>
      <c r="F14" s="5">
        <v>206463.56</v>
      </c>
      <c r="I14" s="17" t="s">
        <v>14</v>
      </c>
      <c r="J14" s="4">
        <f t="shared" si="0"/>
        <v>873274.54999999993</v>
      </c>
      <c r="K14" s="4">
        <f t="shared" si="1"/>
        <v>968666.16</v>
      </c>
      <c r="L14" s="5">
        <f t="shared" si="2"/>
        <v>1841940.71</v>
      </c>
      <c r="O14" s="17" t="s">
        <v>14</v>
      </c>
      <c r="P14" s="5">
        <v>11097.539999999999</v>
      </c>
      <c r="Q14" s="5">
        <v>28772.959999999999</v>
      </c>
      <c r="V14" s="17" t="s">
        <v>13</v>
      </c>
      <c r="W14" s="5">
        <v>0</v>
      </c>
      <c r="X14" s="5">
        <v>0</v>
      </c>
      <c r="AE14" s="17" t="s">
        <v>12</v>
      </c>
      <c r="AF14" s="5">
        <v>0</v>
      </c>
      <c r="AG14" s="5">
        <v>0</v>
      </c>
      <c r="AM14" s="17" t="s">
        <v>11</v>
      </c>
      <c r="AN14" s="5">
        <v>388723.83</v>
      </c>
      <c r="AO14" s="5">
        <v>58528.11</v>
      </c>
      <c r="AV14" s="17" t="s">
        <v>12</v>
      </c>
      <c r="AW14" s="5">
        <v>143312.4</v>
      </c>
      <c r="AX14" s="5">
        <v>81397.05</v>
      </c>
    </row>
    <row r="15" spans="4:50" x14ac:dyDescent="0.25">
      <c r="D15" s="17" t="s">
        <v>15</v>
      </c>
      <c r="E15" s="5">
        <v>361919.53</v>
      </c>
      <c r="F15" s="5">
        <v>214139.44999999998</v>
      </c>
      <c r="I15" s="17" t="s">
        <v>15</v>
      </c>
      <c r="J15" s="4">
        <f t="shared" si="0"/>
        <v>781991.64999999991</v>
      </c>
      <c r="K15" s="4">
        <f t="shared" si="1"/>
        <v>1103958.6499999999</v>
      </c>
      <c r="L15" s="5">
        <f t="shared" si="2"/>
        <v>1885950.2999999998</v>
      </c>
      <c r="O15" s="17" t="s">
        <v>15</v>
      </c>
      <c r="P15" s="5">
        <v>10690.72</v>
      </c>
      <c r="Q15" s="5">
        <v>29220.879999999997</v>
      </c>
      <c r="V15" s="17" t="s">
        <v>14</v>
      </c>
      <c r="W15" s="5">
        <v>0</v>
      </c>
      <c r="X15" s="5">
        <v>0</v>
      </c>
      <c r="AE15" s="17" t="s">
        <v>13</v>
      </c>
      <c r="AF15" s="5">
        <v>0</v>
      </c>
      <c r="AG15" s="5">
        <v>0</v>
      </c>
      <c r="AM15" s="17" t="s">
        <v>12</v>
      </c>
      <c r="AN15" s="5">
        <v>291387.74</v>
      </c>
      <c r="AO15" s="5">
        <v>44082.8</v>
      </c>
      <c r="AV15" s="17" t="s">
        <v>13</v>
      </c>
      <c r="AW15" s="5">
        <v>61935.48</v>
      </c>
      <c r="AX15" s="5">
        <v>139431.79999999999</v>
      </c>
    </row>
    <row r="16" spans="4:50" x14ac:dyDescent="0.25">
      <c r="D16" s="17" t="s">
        <v>6</v>
      </c>
      <c r="E16" s="5">
        <v>348800.32</v>
      </c>
      <c r="F16" s="5">
        <v>287548.7</v>
      </c>
      <c r="I16" s="17" t="s">
        <v>16</v>
      </c>
      <c r="J16" s="4">
        <f t="shared" si="0"/>
        <v>763980.51</v>
      </c>
      <c r="K16" s="4">
        <f t="shared" si="1"/>
        <v>1004000.63</v>
      </c>
      <c r="L16" s="5">
        <f t="shared" si="2"/>
        <v>1767981.1400000001</v>
      </c>
      <c r="O16" s="17" t="s">
        <v>6</v>
      </c>
      <c r="P16" s="5">
        <v>12056.43</v>
      </c>
      <c r="Q16" s="5">
        <v>27920.02</v>
      </c>
      <c r="V16" s="17" t="s">
        <v>15</v>
      </c>
      <c r="W16" s="5">
        <v>0</v>
      </c>
      <c r="X16" s="5">
        <v>0</v>
      </c>
      <c r="AE16" s="17" t="s">
        <v>14</v>
      </c>
      <c r="AF16" s="5">
        <v>59.2</v>
      </c>
      <c r="AG16" s="5">
        <v>6.58</v>
      </c>
      <c r="AM16" s="17" t="s">
        <v>13</v>
      </c>
      <c r="AN16" s="5">
        <v>388115.91</v>
      </c>
      <c r="AO16" s="5">
        <v>59463.079999999994</v>
      </c>
      <c r="AV16" s="17" t="s">
        <v>14</v>
      </c>
      <c r="AW16" s="5">
        <v>24858.53</v>
      </c>
      <c r="AX16" s="5">
        <v>58411</v>
      </c>
    </row>
    <row r="17" spans="4:50" x14ac:dyDescent="0.25">
      <c r="D17" s="17" t="s">
        <v>16</v>
      </c>
      <c r="E17" s="5">
        <v>327497.98</v>
      </c>
      <c r="F17" s="5">
        <v>130335.95999999999</v>
      </c>
      <c r="I17" s="17" t="s">
        <v>17</v>
      </c>
      <c r="J17" s="4">
        <f t="shared" si="0"/>
        <v>924312.57000000007</v>
      </c>
      <c r="K17" s="4">
        <f t="shared" si="1"/>
        <v>757310.26999999979</v>
      </c>
      <c r="L17" s="5">
        <f t="shared" si="2"/>
        <v>1681622.8399999999</v>
      </c>
      <c r="O17" s="17" t="s">
        <v>16</v>
      </c>
      <c r="P17" s="5">
        <v>9001.16</v>
      </c>
      <c r="Q17" s="5">
        <v>26500.639999999999</v>
      </c>
      <c r="V17" s="17" t="s">
        <v>6</v>
      </c>
      <c r="W17" s="5">
        <v>0</v>
      </c>
      <c r="X17" s="5">
        <v>0</v>
      </c>
      <c r="AE17" s="17" t="s">
        <v>15</v>
      </c>
      <c r="AF17" s="5">
        <v>0</v>
      </c>
      <c r="AG17" s="5">
        <v>0</v>
      </c>
      <c r="AM17" s="17" t="s">
        <v>14</v>
      </c>
      <c r="AN17" s="5">
        <v>326360.78000000003</v>
      </c>
      <c r="AO17" s="5">
        <v>49556.439999999995</v>
      </c>
      <c r="AV17" s="17" t="s">
        <v>15</v>
      </c>
      <c r="AW17" s="5">
        <v>51714.65</v>
      </c>
      <c r="AX17" s="5">
        <v>118778</v>
      </c>
    </row>
    <row r="18" spans="4:50" x14ac:dyDescent="0.25">
      <c r="D18" s="17" t="s">
        <v>17</v>
      </c>
      <c r="E18" s="5">
        <v>102946.96</v>
      </c>
      <c r="F18" s="5">
        <v>424254.03</v>
      </c>
      <c r="O18" s="17" t="s">
        <v>17</v>
      </c>
      <c r="P18" s="5">
        <v>11104.11</v>
      </c>
      <c r="Q18" s="5">
        <v>29768.989999999998</v>
      </c>
      <c r="V18" s="17" t="s">
        <v>16</v>
      </c>
      <c r="W18" s="5">
        <v>0</v>
      </c>
      <c r="X18" s="5">
        <v>0</v>
      </c>
      <c r="AE18" s="17" t="s">
        <v>6</v>
      </c>
      <c r="AF18" s="5">
        <v>0</v>
      </c>
      <c r="AG18" s="5">
        <v>0</v>
      </c>
      <c r="AM18" s="17" t="s">
        <v>15</v>
      </c>
      <c r="AN18" s="5">
        <v>280984</v>
      </c>
      <c r="AO18" s="5">
        <v>36792.729999999996</v>
      </c>
      <c r="AV18" s="17" t="s">
        <v>6</v>
      </c>
      <c r="AW18" s="5">
        <v>16043.74</v>
      </c>
      <c r="AX18" s="5">
        <v>185605</v>
      </c>
    </row>
    <row r="19" spans="4:50" x14ac:dyDescent="0.25">
      <c r="D19" s="2" t="s">
        <v>31</v>
      </c>
      <c r="E19" s="5">
        <v>30201382.629999995</v>
      </c>
      <c r="F19" s="5">
        <v>5634403.209999999</v>
      </c>
      <c r="O19" s="2" t="s">
        <v>31</v>
      </c>
      <c r="P19" s="5">
        <v>1845656.04</v>
      </c>
      <c r="Q19" s="5">
        <v>1222053.7900000003</v>
      </c>
      <c r="V19" s="17" t="s">
        <v>17</v>
      </c>
      <c r="W19" s="5">
        <v>1199.21</v>
      </c>
      <c r="X19" s="5">
        <v>56.59</v>
      </c>
      <c r="AE19" s="17" t="s">
        <v>16</v>
      </c>
      <c r="AF19" s="5">
        <v>0</v>
      </c>
      <c r="AG19" s="5">
        <v>0</v>
      </c>
      <c r="AM19" s="17" t="s">
        <v>6</v>
      </c>
      <c r="AN19" s="5">
        <v>304836.56000000006</v>
      </c>
      <c r="AO19" s="5">
        <v>43811.270000000004</v>
      </c>
      <c r="AV19" s="17" t="s">
        <v>16</v>
      </c>
      <c r="AW19" s="5">
        <v>21948.67</v>
      </c>
      <c r="AX19" s="5">
        <v>31788.5</v>
      </c>
    </row>
    <row r="20" spans="4:50" x14ac:dyDescent="0.25">
      <c r="D20" s="17" t="s">
        <v>3</v>
      </c>
      <c r="E20" s="5">
        <v>2471282.09</v>
      </c>
      <c r="F20" s="5">
        <v>260470.63</v>
      </c>
      <c r="O20" s="17" t="s">
        <v>3</v>
      </c>
      <c r="P20" s="5">
        <v>103767.19</v>
      </c>
      <c r="Q20" s="5">
        <v>65829.820000000007</v>
      </c>
      <c r="V20" s="2" t="s">
        <v>31</v>
      </c>
      <c r="W20" s="5">
        <v>294018.18</v>
      </c>
      <c r="X20" s="5">
        <v>461169.97</v>
      </c>
      <c r="AE20" s="17" t="s">
        <v>17</v>
      </c>
      <c r="AF20" s="5">
        <v>864.15</v>
      </c>
      <c r="AG20" s="5">
        <v>86.8</v>
      </c>
      <c r="AM20" s="17" t="s">
        <v>16</v>
      </c>
      <c r="AN20" s="5">
        <v>279048.67000000004</v>
      </c>
      <c r="AO20" s="5">
        <v>35416.300000000003</v>
      </c>
      <c r="AV20" s="17" t="s">
        <v>17</v>
      </c>
      <c r="AW20" s="5">
        <v>33835.93</v>
      </c>
      <c r="AX20" s="5">
        <v>17147.39</v>
      </c>
    </row>
    <row r="21" spans="4:50" x14ac:dyDescent="0.25">
      <c r="D21" s="17" t="s">
        <v>4</v>
      </c>
      <c r="E21" s="5">
        <v>2669258.27</v>
      </c>
      <c r="F21" s="5">
        <v>385104.11</v>
      </c>
      <c r="I21" s="22" t="s">
        <v>114</v>
      </c>
      <c r="J21" s="22"/>
      <c r="K21" s="22"/>
      <c r="O21" s="17" t="s">
        <v>4</v>
      </c>
      <c r="P21" s="5">
        <v>135193.14000000001</v>
      </c>
      <c r="Q21" s="5">
        <v>80388.61</v>
      </c>
      <c r="V21" s="17" t="s">
        <v>3</v>
      </c>
      <c r="W21" s="5">
        <v>22217.979999999996</v>
      </c>
      <c r="X21" s="5">
        <v>39170.43</v>
      </c>
      <c r="AE21" s="2" t="s">
        <v>31</v>
      </c>
      <c r="AF21" s="5">
        <v>563343.20000000007</v>
      </c>
      <c r="AG21" s="5">
        <v>612878.64</v>
      </c>
      <c r="AM21" s="17" t="s">
        <v>17</v>
      </c>
      <c r="AN21" s="5">
        <v>358585.75</v>
      </c>
      <c r="AO21" s="5">
        <v>44187.070000000007</v>
      </c>
      <c r="AV21" s="2" t="s">
        <v>31</v>
      </c>
      <c r="AW21" s="5">
        <v>27891733.429999996</v>
      </c>
      <c r="AX21" s="5">
        <v>1109222.6499999999</v>
      </c>
    </row>
    <row r="22" spans="4:50" x14ac:dyDescent="0.25">
      <c r="D22" s="17" t="s">
        <v>5</v>
      </c>
      <c r="E22" s="5">
        <v>2162708.04</v>
      </c>
      <c r="F22" s="5">
        <v>283831.96000000002</v>
      </c>
      <c r="I22" t="str">
        <f>'ANALYSIS '!$E$60</f>
        <v>النساء والولادة</v>
      </c>
      <c r="O22" s="17" t="s">
        <v>5</v>
      </c>
      <c r="P22" s="5">
        <v>109228.02</v>
      </c>
      <c r="Q22" s="5">
        <v>65174.229999999996</v>
      </c>
      <c r="V22" s="17" t="s">
        <v>4</v>
      </c>
      <c r="W22" s="5">
        <v>26550.52</v>
      </c>
      <c r="X22" s="5">
        <v>50460.17</v>
      </c>
      <c r="AE22" s="17" t="s">
        <v>3</v>
      </c>
      <c r="AF22" s="5">
        <v>47498.719999999994</v>
      </c>
      <c r="AG22" s="5">
        <v>48505.21</v>
      </c>
      <c r="AM22" s="2" t="s">
        <v>31</v>
      </c>
      <c r="AN22" s="5">
        <v>492565.89</v>
      </c>
      <c r="AO22" s="5">
        <v>347670.38999999996</v>
      </c>
      <c r="AV22" s="17" t="s">
        <v>3</v>
      </c>
      <c r="AW22" s="5">
        <v>2182226.06</v>
      </c>
      <c r="AX22" s="5">
        <v>38441.54</v>
      </c>
    </row>
    <row r="23" spans="4:50" x14ac:dyDescent="0.25">
      <c r="D23" s="17" t="s">
        <v>10</v>
      </c>
      <c r="E23" s="5">
        <v>2903458.01</v>
      </c>
      <c r="F23" s="5">
        <v>303603.62</v>
      </c>
      <c r="J23" t="s">
        <v>18</v>
      </c>
      <c r="K23" t="s">
        <v>19</v>
      </c>
      <c r="L23" t="s">
        <v>135</v>
      </c>
      <c r="O23" s="17" t="s">
        <v>10</v>
      </c>
      <c r="P23" s="5">
        <v>149290.81</v>
      </c>
      <c r="Q23" s="5">
        <v>101713.69</v>
      </c>
      <c r="V23" s="17" t="s">
        <v>5</v>
      </c>
      <c r="W23" s="5">
        <v>12475.91</v>
      </c>
      <c r="X23" s="5">
        <v>32805.360000000001</v>
      </c>
      <c r="AE23" s="17" t="s">
        <v>4</v>
      </c>
      <c r="AF23" s="5">
        <v>49193.66</v>
      </c>
      <c r="AG23" s="5">
        <v>61135.9</v>
      </c>
      <c r="AM23" s="17" t="s">
        <v>3</v>
      </c>
      <c r="AN23" s="5">
        <v>30732.809999999998</v>
      </c>
      <c r="AO23" s="5">
        <v>19173.260000000002</v>
      </c>
      <c r="AV23" s="17" t="s">
        <v>4</v>
      </c>
      <c r="AW23" s="5">
        <v>2321564.6999999997</v>
      </c>
      <c r="AX23" s="5">
        <v>105893.95000000001</v>
      </c>
    </row>
    <row r="24" spans="4:50" x14ac:dyDescent="0.25">
      <c r="D24" s="17" t="s">
        <v>11</v>
      </c>
      <c r="E24" s="5">
        <v>3592826.0599999996</v>
      </c>
      <c r="F24" s="5">
        <v>461494.54999999993</v>
      </c>
      <c r="I24" s="17" t="s">
        <v>6</v>
      </c>
      <c r="J24" s="4">
        <f>IFERROR(GETPIVOTDATA("Sum of CONSULTATION CASH (COL33)",$O$5,"MONTH ",I24,"CLINIC",$I$22), " " )</f>
        <v>70906.840000000011</v>
      </c>
      <c r="K24" s="4">
        <f>IFERROR(GETPIVOTDATA("Sum of CONSULATION-CREDIT(34)",$O$5,"MONTH ",I24,"CLINIC",$I$22),"")</f>
        <v>39330.410000000003</v>
      </c>
      <c r="L24" s="5">
        <f>SUM(J24:K24)</f>
        <v>110237.25000000001</v>
      </c>
      <c r="O24" s="17" t="s">
        <v>11</v>
      </c>
      <c r="P24" s="5">
        <v>233180.71000000002</v>
      </c>
      <c r="Q24" s="5">
        <v>132510.32</v>
      </c>
      <c r="V24" s="17" t="s">
        <v>10</v>
      </c>
      <c r="W24" s="5">
        <v>23196.68</v>
      </c>
      <c r="X24" s="5">
        <v>33338.75</v>
      </c>
      <c r="AE24" s="17" t="s">
        <v>5</v>
      </c>
      <c r="AF24" s="5">
        <v>28221.61</v>
      </c>
      <c r="AG24" s="5">
        <v>38090.199999999997</v>
      </c>
      <c r="AM24" s="17" t="s">
        <v>4</v>
      </c>
      <c r="AN24" s="5">
        <v>37538.93</v>
      </c>
      <c r="AO24" s="5">
        <v>23498.95</v>
      </c>
      <c r="AV24" s="17" t="s">
        <v>5</v>
      </c>
      <c r="AW24" s="5">
        <v>1936735.45</v>
      </c>
      <c r="AX24" s="5">
        <v>72630.149999999994</v>
      </c>
    </row>
    <row r="25" spans="4:50" x14ac:dyDescent="0.25">
      <c r="D25" s="17" t="s">
        <v>12</v>
      </c>
      <c r="E25" s="5">
        <v>4135439.3599999994</v>
      </c>
      <c r="F25" s="5">
        <v>368185.08999999997</v>
      </c>
      <c r="I25" s="17" t="s">
        <v>3</v>
      </c>
      <c r="J25" s="4">
        <f t="shared" ref="J25:J35" si="3">IFERROR(GETPIVOTDATA("Sum of CONSULTATION CASH (COL33)",$O$5,"MONTH ",I25,"CLINIC",$I$22), " " )</f>
        <v>69370.200000000012</v>
      </c>
      <c r="K25" s="4">
        <f t="shared" ref="K25:K35" si="4">IFERROR(GETPIVOTDATA("Sum of CONSULATION-CREDIT(34)",$O$5,"MONTH ",I25,"CLINIC",$I$22),"")</f>
        <v>40627.800000000003</v>
      </c>
      <c r="L25" s="5">
        <f t="shared" ref="L25:L35" si="5">SUM(J25:K25)</f>
        <v>109998.00000000001</v>
      </c>
      <c r="O25" s="17" t="s">
        <v>12</v>
      </c>
      <c r="P25" s="5">
        <v>197890.27</v>
      </c>
      <c r="Q25" s="5">
        <v>125917.27</v>
      </c>
      <c r="V25" s="17" t="s">
        <v>11</v>
      </c>
      <c r="W25" s="5">
        <v>30594.52</v>
      </c>
      <c r="X25" s="5">
        <v>53699.56</v>
      </c>
      <c r="AE25" s="17" t="s">
        <v>10</v>
      </c>
      <c r="AF25" s="5">
        <v>33605.910000000003</v>
      </c>
      <c r="AG25" s="5">
        <v>38319.26</v>
      </c>
      <c r="AM25" s="17" t="s">
        <v>5</v>
      </c>
      <c r="AN25" s="5">
        <v>29538.090000000004</v>
      </c>
      <c r="AO25" s="5">
        <v>23280.23</v>
      </c>
      <c r="AV25" s="17" t="s">
        <v>10</v>
      </c>
      <c r="AW25" s="5">
        <v>2592924.4900000002</v>
      </c>
      <c r="AX25" s="5">
        <v>48265.799999999996</v>
      </c>
    </row>
    <row r="26" spans="4:50" x14ac:dyDescent="0.25">
      <c r="D26" s="17" t="s">
        <v>13</v>
      </c>
      <c r="E26" s="5">
        <v>3654866.4499999997</v>
      </c>
      <c r="F26" s="5">
        <v>454738.69</v>
      </c>
      <c r="I26" s="17" t="s">
        <v>4</v>
      </c>
      <c r="J26" s="4">
        <f t="shared" si="3"/>
        <v>80830.97</v>
      </c>
      <c r="K26" s="4">
        <f t="shared" si="4"/>
        <v>49260.78</v>
      </c>
      <c r="L26" s="5">
        <f t="shared" si="5"/>
        <v>130091.75</v>
      </c>
      <c r="O26" s="17" t="s">
        <v>13</v>
      </c>
      <c r="P26" s="5">
        <v>232281.8</v>
      </c>
      <c r="Q26" s="5">
        <v>147745.25</v>
      </c>
      <c r="V26" s="17" t="s">
        <v>12</v>
      </c>
      <c r="W26" s="5">
        <v>25606.95</v>
      </c>
      <c r="X26" s="5">
        <v>36923.020000000004</v>
      </c>
      <c r="AE26" s="17" t="s">
        <v>11</v>
      </c>
      <c r="AF26" s="5">
        <v>54750</v>
      </c>
      <c r="AG26" s="5">
        <v>64673.979999999996</v>
      </c>
      <c r="AM26" s="17" t="s">
        <v>10</v>
      </c>
      <c r="AN26" s="5">
        <v>38946.6</v>
      </c>
      <c r="AO26" s="5">
        <v>24025</v>
      </c>
      <c r="AV26" s="17" t="s">
        <v>11</v>
      </c>
      <c r="AW26" s="5">
        <v>3147549.47</v>
      </c>
      <c r="AX26" s="5">
        <v>44836.119999999995</v>
      </c>
    </row>
    <row r="27" spans="4:50" x14ac:dyDescent="0.25">
      <c r="D27" s="17" t="s">
        <v>14</v>
      </c>
      <c r="E27" s="5">
        <v>1994722.7000000002</v>
      </c>
      <c r="F27" s="5">
        <v>402745.92999999993</v>
      </c>
      <c r="I27" s="17" t="s">
        <v>5</v>
      </c>
      <c r="J27" s="4">
        <f t="shared" si="3"/>
        <v>54660.560000000005</v>
      </c>
      <c r="K27" s="4">
        <f t="shared" si="4"/>
        <v>37568.44</v>
      </c>
      <c r="L27" s="5">
        <f t="shared" si="5"/>
        <v>92229</v>
      </c>
      <c r="O27" s="17" t="s">
        <v>14</v>
      </c>
      <c r="P27" s="5">
        <v>141248.91</v>
      </c>
      <c r="Q27" s="5">
        <v>99971.040000000008</v>
      </c>
      <c r="V27" s="17" t="s">
        <v>13</v>
      </c>
      <c r="W27" s="5">
        <v>25445.79</v>
      </c>
      <c r="X27" s="5">
        <v>35405.18</v>
      </c>
      <c r="AE27" s="17" t="s">
        <v>12</v>
      </c>
      <c r="AF27" s="5">
        <v>58014.259999999995</v>
      </c>
      <c r="AG27" s="5">
        <v>58088.67</v>
      </c>
      <c r="AM27" s="17" t="s">
        <v>11</v>
      </c>
      <c r="AN27" s="5">
        <v>58833.89</v>
      </c>
      <c r="AO27" s="5">
        <v>54046.18</v>
      </c>
      <c r="AV27" s="17" t="s">
        <v>12</v>
      </c>
      <c r="AW27" s="5">
        <v>3751206.48</v>
      </c>
      <c r="AX27" s="5">
        <v>27102.39</v>
      </c>
    </row>
    <row r="28" spans="4:50" x14ac:dyDescent="0.25">
      <c r="D28" s="17" t="s">
        <v>15</v>
      </c>
      <c r="E28" s="5">
        <v>1726670.06</v>
      </c>
      <c r="F28" s="5">
        <v>505991.38</v>
      </c>
      <c r="I28" s="17" t="s">
        <v>10</v>
      </c>
      <c r="J28" s="4">
        <f t="shared" si="3"/>
        <v>69065.009999999995</v>
      </c>
      <c r="K28" s="4">
        <f t="shared" si="4"/>
        <v>40233.75</v>
      </c>
      <c r="L28" s="5">
        <f t="shared" si="5"/>
        <v>109298.76</v>
      </c>
      <c r="O28" s="17" t="s">
        <v>15</v>
      </c>
      <c r="P28" s="5">
        <v>142619.94</v>
      </c>
      <c r="Q28" s="5">
        <v>111769.06</v>
      </c>
      <c r="V28" s="17" t="s">
        <v>14</v>
      </c>
      <c r="W28" s="5">
        <v>27626.969999999998</v>
      </c>
      <c r="X28" s="5">
        <v>43970.42</v>
      </c>
      <c r="AE28" s="17" t="s">
        <v>13</v>
      </c>
      <c r="AF28" s="5">
        <v>53873.689999999995</v>
      </c>
      <c r="AG28" s="5">
        <v>71067.16</v>
      </c>
      <c r="AM28" s="17" t="s">
        <v>12</v>
      </c>
      <c r="AN28" s="5">
        <v>49634.729999999996</v>
      </c>
      <c r="AO28" s="5">
        <v>34142.740000000005</v>
      </c>
      <c r="AV28" s="17" t="s">
        <v>13</v>
      </c>
      <c r="AW28" s="5">
        <v>3368903.0700000003</v>
      </c>
      <c r="AX28" s="5">
        <v>63407.19</v>
      </c>
    </row>
    <row r="29" spans="4:50" x14ac:dyDescent="0.25">
      <c r="D29" s="17" t="s">
        <v>6</v>
      </c>
      <c r="E29" s="5">
        <v>2995827.8200000003</v>
      </c>
      <c r="F29" s="5">
        <v>286851.51999999996</v>
      </c>
      <c r="I29" s="17" t="s">
        <v>11</v>
      </c>
      <c r="J29" s="4">
        <f t="shared" si="3"/>
        <v>94275.76</v>
      </c>
      <c r="K29" s="4">
        <f t="shared" si="4"/>
        <v>50585.5</v>
      </c>
      <c r="L29" s="5">
        <f t="shared" si="5"/>
        <v>144861.26</v>
      </c>
      <c r="O29" s="17" t="s">
        <v>6</v>
      </c>
      <c r="P29" s="5">
        <v>125931.6</v>
      </c>
      <c r="Q29" s="5">
        <v>88305.65</v>
      </c>
      <c r="V29" s="17" t="s">
        <v>15</v>
      </c>
      <c r="W29" s="5">
        <v>28903.72</v>
      </c>
      <c r="X29" s="5">
        <v>34313.81</v>
      </c>
      <c r="AE29" s="17" t="s">
        <v>14</v>
      </c>
      <c r="AF29" s="5">
        <v>48030.960000000006</v>
      </c>
      <c r="AG29" s="5">
        <v>53929.770000000004</v>
      </c>
      <c r="AM29" s="17" t="s">
        <v>13</v>
      </c>
      <c r="AN29" s="5">
        <v>58898.710000000006</v>
      </c>
      <c r="AO29" s="5">
        <v>41337.360000000001</v>
      </c>
      <c r="AV29" s="17" t="s">
        <v>14</v>
      </c>
      <c r="AW29" s="5">
        <v>1779384.3499999999</v>
      </c>
      <c r="AX29" s="5">
        <v>130764.75</v>
      </c>
    </row>
    <row r="30" spans="4:50" x14ac:dyDescent="0.25">
      <c r="D30" s="17" t="s">
        <v>16</v>
      </c>
      <c r="E30" s="5">
        <v>1499490.6400000001</v>
      </c>
      <c r="F30" s="5">
        <v>393653.07999999996</v>
      </c>
      <c r="I30" s="17" t="s">
        <v>12</v>
      </c>
      <c r="J30" s="4">
        <f t="shared" si="3"/>
        <v>78838.19</v>
      </c>
      <c r="K30" s="4">
        <f t="shared" si="4"/>
        <v>48958.319999999992</v>
      </c>
      <c r="L30" s="5">
        <f t="shared" si="5"/>
        <v>127796.51</v>
      </c>
      <c r="O30" s="17" t="s">
        <v>16</v>
      </c>
      <c r="P30" s="5">
        <v>131745.99</v>
      </c>
      <c r="Q30" s="5">
        <v>97675.510000000009</v>
      </c>
      <c r="V30" s="17" t="s">
        <v>6</v>
      </c>
      <c r="W30" s="5">
        <v>18065.37</v>
      </c>
      <c r="X30" s="5">
        <v>30179</v>
      </c>
      <c r="AE30" s="17" t="s">
        <v>15</v>
      </c>
      <c r="AF30" s="5">
        <v>58011.54</v>
      </c>
      <c r="AG30" s="5">
        <v>42743.45</v>
      </c>
      <c r="AM30" s="17" t="s">
        <v>14</v>
      </c>
      <c r="AN30" s="5">
        <v>39709.360000000001</v>
      </c>
      <c r="AO30" s="5">
        <v>23798.080000000002</v>
      </c>
      <c r="AV30" s="17" t="s">
        <v>15</v>
      </c>
      <c r="AW30" s="5">
        <v>1486749.08</v>
      </c>
      <c r="AX30" s="5">
        <v>245592.41</v>
      </c>
    </row>
    <row r="31" spans="4:50" x14ac:dyDescent="0.25">
      <c r="D31" s="17" t="s">
        <v>17</v>
      </c>
      <c r="E31" s="5">
        <v>394833.13</v>
      </c>
      <c r="F31" s="5">
        <v>1527732.65</v>
      </c>
      <c r="I31" s="17" t="s">
        <v>13</v>
      </c>
      <c r="J31" s="4">
        <f t="shared" si="3"/>
        <v>98847.159999999989</v>
      </c>
      <c r="K31" s="4">
        <f t="shared" si="4"/>
        <v>58124.100000000006</v>
      </c>
      <c r="L31" s="5">
        <f t="shared" si="5"/>
        <v>156971.26</v>
      </c>
      <c r="O31" s="17" t="s">
        <v>17</v>
      </c>
      <c r="P31" s="5">
        <v>143277.66</v>
      </c>
      <c r="Q31" s="5">
        <v>105053.34</v>
      </c>
      <c r="V31" s="17" t="s">
        <v>16</v>
      </c>
      <c r="W31" s="5">
        <v>28447.460000000003</v>
      </c>
      <c r="X31" s="5">
        <v>31297.670000000002</v>
      </c>
      <c r="AE31" s="17" t="s">
        <v>6</v>
      </c>
      <c r="AF31" s="5">
        <v>54588.08</v>
      </c>
      <c r="AG31" s="5">
        <v>50866.030000000006</v>
      </c>
      <c r="AM31" s="17" t="s">
        <v>15</v>
      </c>
      <c r="AN31" s="5">
        <v>41236.650000000009</v>
      </c>
      <c r="AO31" s="5">
        <v>28719.770000000004</v>
      </c>
      <c r="AV31" s="17" t="s">
        <v>6</v>
      </c>
      <c r="AW31" s="5">
        <v>2703629.36</v>
      </c>
      <c r="AX31" s="5">
        <v>42689.22</v>
      </c>
    </row>
    <row r="32" spans="4:50" x14ac:dyDescent="0.25">
      <c r="D32" s="2" t="s">
        <v>43</v>
      </c>
      <c r="E32" s="5">
        <v>9641641.4099999983</v>
      </c>
      <c r="F32" s="5">
        <v>6927374.0100000007</v>
      </c>
      <c r="I32" s="17" t="s">
        <v>14</v>
      </c>
      <c r="J32" s="4">
        <f t="shared" si="3"/>
        <v>74212.12</v>
      </c>
      <c r="K32" s="4">
        <f t="shared" si="4"/>
        <v>47553.79</v>
      </c>
      <c r="L32" s="5">
        <f t="shared" si="5"/>
        <v>121765.91</v>
      </c>
      <c r="O32" s="2" t="s">
        <v>43</v>
      </c>
      <c r="P32" s="5">
        <v>1194629.8000000003</v>
      </c>
      <c r="Q32" s="5">
        <v>976829.7</v>
      </c>
      <c r="V32" s="17" t="s">
        <v>17</v>
      </c>
      <c r="W32" s="5">
        <v>24886.31</v>
      </c>
      <c r="X32" s="5">
        <v>39606.6</v>
      </c>
      <c r="AE32" s="17" t="s">
        <v>16</v>
      </c>
      <c r="AF32" s="5">
        <v>38886.400000000001</v>
      </c>
      <c r="AG32" s="5">
        <v>45636.75</v>
      </c>
      <c r="AM32" s="17" t="s">
        <v>6</v>
      </c>
      <c r="AN32" s="5">
        <v>34750.979999999996</v>
      </c>
      <c r="AO32" s="5">
        <v>28690.670000000002</v>
      </c>
      <c r="AV32" s="17" t="s">
        <v>16</v>
      </c>
      <c r="AW32" s="5">
        <v>1303427.72</v>
      </c>
      <c r="AX32" s="5">
        <v>152897.87</v>
      </c>
    </row>
    <row r="33" spans="4:50" x14ac:dyDescent="0.25">
      <c r="D33" s="17" t="s">
        <v>3</v>
      </c>
      <c r="E33" s="5">
        <v>783486.39</v>
      </c>
      <c r="F33" s="5">
        <v>477443.75</v>
      </c>
      <c r="I33" s="17" t="s">
        <v>15</v>
      </c>
      <c r="J33" s="4">
        <f t="shared" si="3"/>
        <v>75233.649999999994</v>
      </c>
      <c r="K33" s="4">
        <f t="shared" si="4"/>
        <v>50217.35</v>
      </c>
      <c r="L33" s="5">
        <f t="shared" si="5"/>
        <v>125451</v>
      </c>
      <c r="O33" s="17" t="s">
        <v>3</v>
      </c>
      <c r="P33" s="5">
        <v>86254.93</v>
      </c>
      <c r="Q33" s="5">
        <v>62050.07</v>
      </c>
      <c r="V33" s="2" t="s">
        <v>43</v>
      </c>
      <c r="W33" s="5">
        <v>813573.12000000011</v>
      </c>
      <c r="X33" s="5">
        <v>1225517.8400000001</v>
      </c>
      <c r="AE33" s="17" t="s">
        <v>17</v>
      </c>
      <c r="AF33" s="5">
        <v>38668.369999999995</v>
      </c>
      <c r="AG33" s="5">
        <v>39822.26</v>
      </c>
      <c r="AM33" s="17" t="s">
        <v>16</v>
      </c>
      <c r="AN33" s="5">
        <v>31053.64</v>
      </c>
      <c r="AO33" s="5">
        <v>21130.799999999999</v>
      </c>
      <c r="AV33" s="17" t="s">
        <v>17</v>
      </c>
      <c r="AW33" s="5">
        <v>1317433.2</v>
      </c>
      <c r="AX33" s="5">
        <v>136701.26</v>
      </c>
    </row>
    <row r="34" spans="4:50" x14ac:dyDescent="0.25">
      <c r="D34" s="17" t="s">
        <v>4</v>
      </c>
      <c r="E34" s="5">
        <v>1089692.3299999998</v>
      </c>
      <c r="F34" s="5">
        <v>617532.95000000007</v>
      </c>
      <c r="I34" s="17" t="s">
        <v>16</v>
      </c>
      <c r="J34" s="4">
        <f t="shared" si="3"/>
        <v>75381.26999999999</v>
      </c>
      <c r="K34" s="4">
        <f t="shared" si="4"/>
        <v>51340.480000000003</v>
      </c>
      <c r="L34" s="5">
        <f t="shared" si="5"/>
        <v>126721.75</v>
      </c>
      <c r="O34" s="17" t="s">
        <v>4</v>
      </c>
      <c r="P34" s="5">
        <v>118117.13</v>
      </c>
      <c r="Q34" s="5">
        <v>97441.37</v>
      </c>
      <c r="V34" s="17" t="s">
        <v>3</v>
      </c>
      <c r="W34" s="5">
        <v>54020.09</v>
      </c>
      <c r="X34" s="5">
        <v>95461.77</v>
      </c>
      <c r="AE34" s="2" t="s">
        <v>43</v>
      </c>
      <c r="AF34" s="5">
        <v>4317659.53</v>
      </c>
      <c r="AG34" s="5">
        <v>3493646.37</v>
      </c>
      <c r="AM34" s="17" t="s">
        <v>17</v>
      </c>
      <c r="AN34" s="5">
        <v>41691.5</v>
      </c>
      <c r="AO34" s="5">
        <v>25827.35</v>
      </c>
      <c r="AV34" s="2" t="s">
        <v>43</v>
      </c>
      <c r="AW34" s="5">
        <v>1374057.75</v>
      </c>
      <c r="AX34" s="5">
        <v>511762.67999999993</v>
      </c>
    </row>
    <row r="35" spans="4:50" x14ac:dyDescent="0.25">
      <c r="D35" s="17" t="s">
        <v>5</v>
      </c>
      <c r="E35" s="5">
        <v>997183.66999999993</v>
      </c>
      <c r="F35" s="5">
        <v>459200.49</v>
      </c>
      <c r="I35" s="17" t="s">
        <v>17</v>
      </c>
      <c r="J35" s="4">
        <f t="shared" si="3"/>
        <v>69848.5</v>
      </c>
      <c r="K35" s="4">
        <f t="shared" si="4"/>
        <v>45506.75</v>
      </c>
      <c r="L35" s="5">
        <f t="shared" si="5"/>
        <v>115355.25</v>
      </c>
      <c r="O35" s="17" t="s">
        <v>5</v>
      </c>
      <c r="P35" s="5">
        <v>91821.62</v>
      </c>
      <c r="Q35" s="5">
        <v>77064.88</v>
      </c>
      <c r="V35" s="17" t="s">
        <v>4</v>
      </c>
      <c r="W35" s="5">
        <v>75659.78</v>
      </c>
      <c r="X35" s="5">
        <v>109523.81</v>
      </c>
      <c r="AE35" s="17" t="s">
        <v>3</v>
      </c>
      <c r="AF35" s="5">
        <v>257467.66</v>
      </c>
      <c r="AG35" s="5">
        <v>266250.13</v>
      </c>
      <c r="AM35" s="2" t="s">
        <v>43</v>
      </c>
      <c r="AN35" s="5">
        <v>83873.320000000007</v>
      </c>
      <c r="AO35" s="5">
        <v>122275.39</v>
      </c>
      <c r="AV35" s="17" t="s">
        <v>3</v>
      </c>
      <c r="AW35" s="5">
        <v>103567.49</v>
      </c>
      <c r="AX35" s="5">
        <v>13874.04</v>
      </c>
    </row>
    <row r="36" spans="4:50" x14ac:dyDescent="0.25">
      <c r="D36" s="17" t="s">
        <v>10</v>
      </c>
      <c r="E36" s="5">
        <v>864186.47</v>
      </c>
      <c r="F36" s="5">
        <v>611866.67999999993</v>
      </c>
      <c r="O36" s="17" t="s">
        <v>10</v>
      </c>
      <c r="P36" s="5">
        <v>110493.09</v>
      </c>
      <c r="Q36" s="5">
        <v>69539.91</v>
      </c>
      <c r="V36" s="17" t="s">
        <v>5</v>
      </c>
      <c r="W36" s="5">
        <v>65463.719999999994</v>
      </c>
      <c r="X36" s="5">
        <v>85534.930000000008</v>
      </c>
      <c r="AE36" s="17" t="s">
        <v>4</v>
      </c>
      <c r="AF36" s="5">
        <v>461938.89999999997</v>
      </c>
      <c r="AG36" s="5">
        <v>360283.9</v>
      </c>
      <c r="AM36" s="17" t="s">
        <v>3</v>
      </c>
      <c r="AN36" s="5">
        <v>7417.41</v>
      </c>
      <c r="AO36" s="5">
        <v>9054.880000000001</v>
      </c>
      <c r="AV36" s="17" t="s">
        <v>4</v>
      </c>
      <c r="AW36" s="5">
        <v>79774.240000000005</v>
      </c>
      <c r="AX36" s="5">
        <v>2000</v>
      </c>
    </row>
    <row r="37" spans="4:50" x14ac:dyDescent="0.25">
      <c r="D37" s="17" t="s">
        <v>11</v>
      </c>
      <c r="E37" s="5">
        <v>1175884.5299999998</v>
      </c>
      <c r="F37" s="5">
        <v>757398.82000000007</v>
      </c>
      <c r="O37" s="17" t="s">
        <v>11</v>
      </c>
      <c r="P37" s="5">
        <v>140480.15</v>
      </c>
      <c r="Q37" s="5">
        <v>95377.1</v>
      </c>
      <c r="V37" s="17" t="s">
        <v>10</v>
      </c>
      <c r="W37" s="5">
        <v>63051.839999999997</v>
      </c>
      <c r="X37" s="5">
        <v>119422.43</v>
      </c>
      <c r="AE37" s="17" t="s">
        <v>5</v>
      </c>
      <c r="AF37" s="5">
        <v>328374.88</v>
      </c>
      <c r="AG37" s="5">
        <v>254437.73</v>
      </c>
      <c r="AM37" s="17" t="s">
        <v>4</v>
      </c>
      <c r="AN37" s="5">
        <v>4510.83</v>
      </c>
      <c r="AO37" s="5">
        <v>11722.11</v>
      </c>
      <c r="AV37" s="17" t="s">
        <v>5</v>
      </c>
      <c r="AW37" s="5">
        <v>218567.62</v>
      </c>
      <c r="AX37" s="5">
        <v>13534.48</v>
      </c>
    </row>
    <row r="38" spans="4:50" x14ac:dyDescent="0.25">
      <c r="D38" s="17" t="s">
        <v>12</v>
      </c>
      <c r="E38" s="5">
        <v>778360.87999999989</v>
      </c>
      <c r="F38" s="5">
        <v>459661.52</v>
      </c>
      <c r="O38" s="17" t="s">
        <v>12</v>
      </c>
      <c r="P38" s="5">
        <v>89504.239999999991</v>
      </c>
      <c r="Q38" s="5">
        <v>65582.010000000009</v>
      </c>
      <c r="V38" s="17" t="s">
        <v>11</v>
      </c>
      <c r="W38" s="5">
        <v>87410.559999999998</v>
      </c>
      <c r="X38" s="5">
        <v>141089.39000000001</v>
      </c>
      <c r="AE38" s="17" t="s">
        <v>10</v>
      </c>
      <c r="AF38" s="5">
        <v>264643.32999999996</v>
      </c>
      <c r="AG38" s="5">
        <v>325091.57999999996</v>
      </c>
      <c r="AM38" s="17" t="s">
        <v>5</v>
      </c>
      <c r="AN38" s="5">
        <v>5715.2999999999993</v>
      </c>
      <c r="AO38" s="5">
        <v>8273.73</v>
      </c>
      <c r="AV38" s="17" t="s">
        <v>10</v>
      </c>
      <c r="AW38" s="5">
        <v>90194.39</v>
      </c>
      <c r="AX38" s="5">
        <v>28042.68</v>
      </c>
    </row>
    <row r="39" spans="4:50" x14ac:dyDescent="0.25">
      <c r="D39" s="17" t="s">
        <v>13</v>
      </c>
      <c r="E39" s="5">
        <v>626312.30999999994</v>
      </c>
      <c r="F39" s="5">
        <v>453624.65</v>
      </c>
      <c r="O39" s="17" t="s">
        <v>13</v>
      </c>
      <c r="P39" s="5">
        <v>100302.70000000001</v>
      </c>
      <c r="Q39" s="5">
        <v>97356.049999999988</v>
      </c>
      <c r="V39" s="17" t="s">
        <v>12</v>
      </c>
      <c r="W39" s="5">
        <v>40298.239999999998</v>
      </c>
      <c r="X39" s="5">
        <v>87475.199999999997</v>
      </c>
      <c r="AE39" s="17" t="s">
        <v>11</v>
      </c>
      <c r="AF39" s="5">
        <v>434990.1</v>
      </c>
      <c r="AG39" s="5">
        <v>420151</v>
      </c>
      <c r="AM39" s="17" t="s">
        <v>10</v>
      </c>
      <c r="AN39" s="5">
        <v>11808.41</v>
      </c>
      <c r="AO39" s="5">
        <v>19189.899999999998</v>
      </c>
      <c r="AV39" s="17" t="s">
        <v>11</v>
      </c>
      <c r="AW39" s="5">
        <v>97177.150000000009</v>
      </c>
      <c r="AX39" s="5">
        <v>26673.26</v>
      </c>
    </row>
    <row r="40" spans="4:50" x14ac:dyDescent="0.25">
      <c r="D40" s="17" t="s">
        <v>14</v>
      </c>
      <c r="E40" s="5">
        <v>760116.69000000006</v>
      </c>
      <c r="F40" s="5">
        <v>683672.36</v>
      </c>
      <c r="I40" s="22" t="s">
        <v>100</v>
      </c>
      <c r="J40" s="22"/>
      <c r="K40" s="22"/>
      <c r="O40" s="17" t="s">
        <v>14</v>
      </c>
      <c r="P40" s="5">
        <v>106609.14</v>
      </c>
      <c r="Q40" s="5">
        <v>95951.61</v>
      </c>
      <c r="V40" s="17" t="s">
        <v>13</v>
      </c>
      <c r="W40" s="5">
        <v>63850.57</v>
      </c>
      <c r="X40" s="5">
        <v>82445.75</v>
      </c>
      <c r="AE40" s="17" t="s">
        <v>12</v>
      </c>
      <c r="AF40" s="5">
        <v>265170.17</v>
      </c>
      <c r="AG40" s="5">
        <v>263446.11</v>
      </c>
      <c r="AM40" s="17" t="s">
        <v>11</v>
      </c>
      <c r="AN40" s="5">
        <v>3929.7</v>
      </c>
      <c r="AO40" s="5">
        <v>14630.02</v>
      </c>
      <c r="AV40" s="17" t="s">
        <v>12</v>
      </c>
      <c r="AW40" s="5">
        <v>146696.93</v>
      </c>
      <c r="AX40" s="5">
        <v>6153.5</v>
      </c>
    </row>
    <row r="41" spans="4:50" x14ac:dyDescent="0.25">
      <c r="D41" s="17" t="s">
        <v>15</v>
      </c>
      <c r="E41" s="5">
        <v>762015.47</v>
      </c>
      <c r="F41" s="5">
        <v>657448.24</v>
      </c>
      <c r="I41" t="str">
        <f>'ANALYSIS '!$E$60</f>
        <v>النساء والولادة</v>
      </c>
      <c r="O41" s="17" t="s">
        <v>15</v>
      </c>
      <c r="P41" s="5">
        <v>108019.70000000001</v>
      </c>
      <c r="Q41" s="5">
        <v>92727.8</v>
      </c>
      <c r="V41" s="17" t="s">
        <v>14</v>
      </c>
      <c r="W41" s="5">
        <v>77878.37</v>
      </c>
      <c r="X41" s="5">
        <v>124202.43</v>
      </c>
      <c r="AE41" s="17" t="s">
        <v>13</v>
      </c>
      <c r="AF41" s="5">
        <v>423530.97000000003</v>
      </c>
      <c r="AG41" s="5">
        <v>257767.34999999998</v>
      </c>
      <c r="AM41" s="17" t="s">
        <v>12</v>
      </c>
      <c r="AN41" s="5">
        <v>5066.59</v>
      </c>
      <c r="AO41" s="5">
        <v>4749.47</v>
      </c>
      <c r="AV41" s="17" t="s">
        <v>13</v>
      </c>
      <c r="AW41" s="5">
        <v>36421.449999999997</v>
      </c>
      <c r="AX41" s="5">
        <v>0</v>
      </c>
    </row>
    <row r="42" spans="4:50" x14ac:dyDescent="0.25">
      <c r="D42" s="17" t="s">
        <v>6</v>
      </c>
      <c r="E42" s="5">
        <v>825262.77999999991</v>
      </c>
      <c r="F42" s="5">
        <v>561214.65</v>
      </c>
      <c r="J42" t="s">
        <v>136</v>
      </c>
      <c r="K42" t="s">
        <v>137</v>
      </c>
      <c r="L42" t="s">
        <v>135</v>
      </c>
      <c r="O42" s="17" t="s">
        <v>6</v>
      </c>
      <c r="P42" s="5">
        <v>81546.070000000007</v>
      </c>
      <c r="Q42" s="5">
        <v>64995.179999999993</v>
      </c>
      <c r="V42" s="17" t="s">
        <v>15</v>
      </c>
      <c r="W42" s="5">
        <v>83251.31</v>
      </c>
      <c r="X42" s="5">
        <v>118006.95000000001</v>
      </c>
      <c r="AE42" s="17" t="s">
        <v>14</v>
      </c>
      <c r="AF42" s="5">
        <v>431665.19999999995</v>
      </c>
      <c r="AG42" s="5">
        <v>318991.98</v>
      </c>
      <c r="AM42" s="17" t="s">
        <v>13</v>
      </c>
      <c r="AN42" s="5">
        <v>5153.2300000000005</v>
      </c>
      <c r="AO42" s="5">
        <v>5651.85</v>
      </c>
      <c r="AV42" s="17" t="s">
        <v>14</v>
      </c>
      <c r="AW42" s="5">
        <v>145448.07</v>
      </c>
      <c r="AX42" s="5">
        <v>107551.82999999999</v>
      </c>
    </row>
    <row r="43" spans="4:50" x14ac:dyDescent="0.25">
      <c r="D43" s="17" t="s">
        <v>16</v>
      </c>
      <c r="E43" s="5">
        <v>561121.64000000013</v>
      </c>
      <c r="F43" s="5">
        <v>498046.71999999997</v>
      </c>
      <c r="I43" s="17" t="s">
        <v>6</v>
      </c>
      <c r="J43" s="4">
        <f>IFERROR(GETPIVOTDATA("Sum of CONSULTATION CASH (COL33)",$O$5,"MONTH ",I43,"CLINIC",$I$41), " " )</f>
        <v>70906.840000000011</v>
      </c>
      <c r="K43" s="4">
        <f>IFERROR(GETPIVOTDATA("Sum of CONSULATION-CREDIT(34)",$O$5,"MONTH ",I43,"CLINIC",$I$41),"")</f>
        <v>39330.410000000003</v>
      </c>
      <c r="L43" s="5">
        <f>SUM(J43:K43)</f>
        <v>110237.25000000001</v>
      </c>
      <c r="O43" s="17" t="s">
        <v>16</v>
      </c>
      <c r="P43" s="5">
        <v>79624.36</v>
      </c>
      <c r="Q43" s="5">
        <v>75966.64</v>
      </c>
      <c r="V43" s="17" t="s">
        <v>6</v>
      </c>
      <c r="W43" s="5">
        <v>56405.040000000008</v>
      </c>
      <c r="X43" s="5">
        <v>93129.58</v>
      </c>
      <c r="AE43" s="17" t="s">
        <v>15</v>
      </c>
      <c r="AF43" s="5">
        <v>439458.2</v>
      </c>
      <c r="AG43" s="5">
        <v>321805.79000000004</v>
      </c>
      <c r="AM43" s="17" t="s">
        <v>14</v>
      </c>
      <c r="AN43" s="5">
        <v>9173.4000000000015</v>
      </c>
      <c r="AO43" s="5">
        <v>14492.98</v>
      </c>
      <c r="AV43" s="17" t="s">
        <v>15</v>
      </c>
      <c r="AW43" s="5">
        <v>136017.04</v>
      </c>
      <c r="AX43" s="5">
        <v>90562.87</v>
      </c>
    </row>
    <row r="44" spans="4:50" x14ac:dyDescent="0.25">
      <c r="D44" s="17" t="s">
        <v>17</v>
      </c>
      <c r="E44" s="5">
        <v>418018.25</v>
      </c>
      <c r="F44" s="5">
        <v>690263.18</v>
      </c>
      <c r="I44" s="17" t="s">
        <v>3</v>
      </c>
      <c r="J44" s="4">
        <f t="shared" ref="J44:J54" si="6">IFERROR(GETPIVOTDATA("Sum of CONSULTATION CASH (COL33)",$O$5,"MONTH ",I44,"CLINIC",$I$41), " " )</f>
        <v>69370.200000000012</v>
      </c>
      <c r="K44" s="4">
        <f t="shared" ref="K44:K54" si="7">IFERROR(GETPIVOTDATA("Sum of CONSULATION-CREDIT(34)",$O$5,"MONTH ",I44,"CLINIC",$I$41),"")</f>
        <v>40627.800000000003</v>
      </c>
      <c r="L44" s="5">
        <f t="shared" ref="L44:L54" si="8">SUM(J44:K44)</f>
        <v>109998.00000000001</v>
      </c>
      <c r="O44" s="17" t="s">
        <v>17</v>
      </c>
      <c r="P44" s="5">
        <v>81856.67</v>
      </c>
      <c r="Q44" s="5">
        <v>82777.08</v>
      </c>
      <c r="V44" s="17" t="s">
        <v>16</v>
      </c>
      <c r="W44" s="5">
        <v>75165.55</v>
      </c>
      <c r="X44" s="5">
        <v>87428.260000000009</v>
      </c>
      <c r="AE44" s="17" t="s">
        <v>6</v>
      </c>
      <c r="AF44" s="5">
        <v>258264.38999999998</v>
      </c>
      <c r="AG44" s="5">
        <v>227118.85</v>
      </c>
      <c r="AM44" s="17" t="s">
        <v>15</v>
      </c>
      <c r="AN44" s="5">
        <v>10561.23</v>
      </c>
      <c r="AO44" s="5">
        <v>9713.93</v>
      </c>
      <c r="AV44" s="17" t="s">
        <v>6</v>
      </c>
      <c r="AW44" s="5">
        <v>139651.53</v>
      </c>
      <c r="AX44" s="5">
        <v>145115.99</v>
      </c>
    </row>
    <row r="45" spans="4:50" x14ac:dyDescent="0.25">
      <c r="D45" s="2" t="s">
        <v>46</v>
      </c>
      <c r="E45" s="5">
        <v>842.5</v>
      </c>
      <c r="F45" s="5">
        <v>1037.5</v>
      </c>
      <c r="I45" s="17" t="s">
        <v>4</v>
      </c>
      <c r="J45" s="4">
        <f t="shared" si="6"/>
        <v>80830.97</v>
      </c>
      <c r="K45" s="4">
        <f t="shared" si="7"/>
        <v>49260.78</v>
      </c>
      <c r="L45" s="5">
        <f t="shared" si="8"/>
        <v>130091.75</v>
      </c>
      <c r="O45" s="2" t="s">
        <v>46</v>
      </c>
      <c r="P45" s="5">
        <v>1880</v>
      </c>
      <c r="Q45" s="5">
        <v>0</v>
      </c>
      <c r="V45" s="17" t="s">
        <v>17</v>
      </c>
      <c r="W45" s="5">
        <v>71118.049999999988</v>
      </c>
      <c r="X45" s="5">
        <v>81797.34</v>
      </c>
      <c r="AE45" s="17" t="s">
        <v>16</v>
      </c>
      <c r="AF45" s="5">
        <v>362258.93999999994</v>
      </c>
      <c r="AG45" s="5">
        <v>267690.68999999994</v>
      </c>
      <c r="AM45" s="17" t="s">
        <v>6</v>
      </c>
      <c r="AN45" s="5">
        <v>6877.3899999999994</v>
      </c>
      <c r="AO45" s="5">
        <v>7554.16</v>
      </c>
      <c r="AV45" s="17" t="s">
        <v>16</v>
      </c>
      <c r="AW45" s="5">
        <v>41670.14</v>
      </c>
      <c r="AX45" s="5">
        <v>51116.49</v>
      </c>
    </row>
    <row r="46" spans="4:50" x14ac:dyDescent="0.25">
      <c r="D46" s="17" t="s">
        <v>15</v>
      </c>
      <c r="E46" s="5">
        <v>0</v>
      </c>
      <c r="F46" s="5">
        <v>410</v>
      </c>
      <c r="I46" s="17" t="s">
        <v>5</v>
      </c>
      <c r="J46" s="4">
        <f t="shared" si="6"/>
        <v>54660.560000000005</v>
      </c>
      <c r="K46" s="4">
        <f t="shared" si="7"/>
        <v>37568.44</v>
      </c>
      <c r="L46" s="5">
        <f t="shared" si="8"/>
        <v>92229</v>
      </c>
      <c r="O46" s="17" t="s">
        <v>15</v>
      </c>
      <c r="P46" s="5">
        <v>410</v>
      </c>
      <c r="Q46" s="5">
        <v>0</v>
      </c>
      <c r="V46" s="2" t="s">
        <v>46</v>
      </c>
      <c r="W46" s="5">
        <v>0</v>
      </c>
      <c r="X46" s="5">
        <v>0</v>
      </c>
      <c r="AE46" s="17" t="s">
        <v>17</v>
      </c>
      <c r="AF46" s="5">
        <v>389896.79000000004</v>
      </c>
      <c r="AG46" s="5">
        <v>210611.26</v>
      </c>
      <c r="AM46" s="17" t="s">
        <v>16</v>
      </c>
      <c r="AN46" s="5">
        <v>6060.28</v>
      </c>
      <c r="AO46" s="5">
        <v>7404.92</v>
      </c>
      <c r="AV46" s="17" t="s">
        <v>17</v>
      </c>
      <c r="AW46" s="5">
        <v>138871.70000000001</v>
      </c>
      <c r="AX46" s="5">
        <v>27137.54</v>
      </c>
    </row>
    <row r="47" spans="4:50" x14ac:dyDescent="0.25">
      <c r="D47" s="17" t="s">
        <v>16</v>
      </c>
      <c r="E47" s="5">
        <v>0</v>
      </c>
      <c r="F47" s="5">
        <v>627.5</v>
      </c>
      <c r="I47" s="17" t="s">
        <v>10</v>
      </c>
      <c r="J47" s="4">
        <f t="shared" si="6"/>
        <v>69065.009999999995</v>
      </c>
      <c r="K47" s="4">
        <f t="shared" si="7"/>
        <v>40233.75</v>
      </c>
      <c r="L47" s="5">
        <f t="shared" si="8"/>
        <v>109298.76</v>
      </c>
      <c r="O47" s="17" t="s">
        <v>16</v>
      </c>
      <c r="P47" s="5">
        <v>627.5</v>
      </c>
      <c r="Q47" s="5">
        <v>0</v>
      </c>
      <c r="V47" s="17" t="s">
        <v>15</v>
      </c>
      <c r="W47" s="5">
        <v>0</v>
      </c>
      <c r="X47" s="5">
        <v>0</v>
      </c>
      <c r="AE47" s="2" t="s">
        <v>46</v>
      </c>
      <c r="AF47" s="5">
        <v>0</v>
      </c>
      <c r="AG47" s="5">
        <v>0</v>
      </c>
      <c r="AM47" s="17" t="s">
        <v>17</v>
      </c>
      <c r="AN47" s="5">
        <v>7599.5499999999993</v>
      </c>
      <c r="AO47" s="5">
        <v>9837.44</v>
      </c>
      <c r="AV47" s="2" t="s">
        <v>46</v>
      </c>
      <c r="AW47" s="5">
        <v>0</v>
      </c>
      <c r="AX47" s="5">
        <v>0</v>
      </c>
    </row>
    <row r="48" spans="4:50" x14ac:dyDescent="0.25">
      <c r="D48" s="17" t="s">
        <v>17</v>
      </c>
      <c r="E48" s="5">
        <v>842.5</v>
      </c>
      <c r="F48" s="5">
        <v>0</v>
      </c>
      <c r="I48" s="17" t="s">
        <v>11</v>
      </c>
      <c r="J48" s="4">
        <f t="shared" si="6"/>
        <v>94275.76</v>
      </c>
      <c r="K48" s="4">
        <f t="shared" si="7"/>
        <v>50585.5</v>
      </c>
      <c r="L48" s="5">
        <f t="shared" si="8"/>
        <v>144861.26</v>
      </c>
      <c r="O48" s="17" t="s">
        <v>17</v>
      </c>
      <c r="P48" s="5">
        <v>842.5</v>
      </c>
      <c r="Q48" s="5">
        <v>0</v>
      </c>
      <c r="V48" s="17" t="s">
        <v>16</v>
      </c>
      <c r="W48" s="5">
        <v>0</v>
      </c>
      <c r="X48" s="5">
        <v>0</v>
      </c>
      <c r="AE48" s="17" t="s">
        <v>15</v>
      </c>
      <c r="AF48" s="5">
        <v>0</v>
      </c>
      <c r="AG48" s="5">
        <v>0</v>
      </c>
      <c r="AM48" s="2" t="s">
        <v>46</v>
      </c>
      <c r="AN48" s="5">
        <v>0</v>
      </c>
      <c r="AO48" s="5">
        <v>0</v>
      </c>
      <c r="AV48" s="17" t="s">
        <v>15</v>
      </c>
      <c r="AW48" s="5">
        <v>0</v>
      </c>
      <c r="AX48" s="5">
        <v>0</v>
      </c>
    </row>
    <row r="49" spans="4:50" x14ac:dyDescent="0.25">
      <c r="D49" s="2" t="s">
        <v>45</v>
      </c>
      <c r="E49" s="5">
        <v>11704118.26</v>
      </c>
      <c r="F49" s="5">
        <v>16481743.829999998</v>
      </c>
      <c r="I49" s="17" t="s">
        <v>12</v>
      </c>
      <c r="J49" s="4">
        <f t="shared" si="6"/>
        <v>78838.19</v>
      </c>
      <c r="K49" s="4">
        <f t="shared" si="7"/>
        <v>48958.319999999992</v>
      </c>
      <c r="L49" s="5">
        <f t="shared" si="8"/>
        <v>127796.51</v>
      </c>
      <c r="O49" s="2" t="s">
        <v>45</v>
      </c>
      <c r="P49" s="5">
        <v>989639.45</v>
      </c>
      <c r="Q49" s="5">
        <v>306221.79999999993</v>
      </c>
      <c r="V49" s="17" t="s">
        <v>17</v>
      </c>
      <c r="W49" s="5">
        <v>0</v>
      </c>
      <c r="X49" s="5">
        <v>0</v>
      </c>
      <c r="AE49" s="17" t="s">
        <v>16</v>
      </c>
      <c r="AF49" s="5">
        <v>0</v>
      </c>
      <c r="AG49" s="5">
        <v>0</v>
      </c>
      <c r="AM49" s="17" t="s">
        <v>15</v>
      </c>
      <c r="AN49" s="5">
        <v>0</v>
      </c>
      <c r="AO49" s="5">
        <v>0</v>
      </c>
      <c r="AV49" s="17" t="s">
        <v>16</v>
      </c>
      <c r="AW49" s="5">
        <v>0</v>
      </c>
      <c r="AX49" s="5">
        <v>0</v>
      </c>
    </row>
    <row r="50" spans="4:50" x14ac:dyDescent="0.25">
      <c r="D50" s="17" t="s">
        <v>3</v>
      </c>
      <c r="E50" s="5">
        <v>1008079.6499999999</v>
      </c>
      <c r="F50" s="5">
        <v>1592650.19</v>
      </c>
      <c r="I50" s="17" t="s">
        <v>13</v>
      </c>
      <c r="J50" s="4">
        <f t="shared" si="6"/>
        <v>98847.159999999989</v>
      </c>
      <c r="K50" s="4">
        <f t="shared" si="7"/>
        <v>58124.100000000006</v>
      </c>
      <c r="L50" s="5">
        <f t="shared" si="8"/>
        <v>156971.26</v>
      </c>
      <c r="O50" s="17" t="s">
        <v>3</v>
      </c>
      <c r="P50" s="5">
        <v>74493.279999999999</v>
      </c>
      <c r="Q50" s="5">
        <v>24452.219999999998</v>
      </c>
      <c r="V50" s="2" t="s">
        <v>45</v>
      </c>
      <c r="W50" s="5">
        <v>453642.17</v>
      </c>
      <c r="X50" s="5">
        <v>719863.13000000012</v>
      </c>
      <c r="AE50" s="17" t="s">
        <v>17</v>
      </c>
      <c r="AF50" s="5">
        <v>0</v>
      </c>
      <c r="AG50" s="5">
        <v>0</v>
      </c>
      <c r="AM50" s="17" t="s">
        <v>16</v>
      </c>
      <c r="AN50" s="5">
        <v>0</v>
      </c>
      <c r="AO50" s="5">
        <v>0</v>
      </c>
      <c r="AV50" s="17" t="s">
        <v>17</v>
      </c>
      <c r="AW50" s="5">
        <v>0</v>
      </c>
      <c r="AX50" s="5">
        <v>0</v>
      </c>
    </row>
    <row r="51" spans="4:50" x14ac:dyDescent="0.25">
      <c r="D51" s="17" t="s">
        <v>4</v>
      </c>
      <c r="E51" s="5">
        <v>955294.56</v>
      </c>
      <c r="F51" s="5">
        <v>1323345.5799999998</v>
      </c>
      <c r="I51" s="17" t="s">
        <v>14</v>
      </c>
      <c r="J51" s="4">
        <f t="shared" si="6"/>
        <v>74212.12</v>
      </c>
      <c r="K51" s="4">
        <f t="shared" si="7"/>
        <v>47553.79</v>
      </c>
      <c r="L51" s="5">
        <f t="shared" si="8"/>
        <v>121765.91</v>
      </c>
      <c r="O51" s="17" t="s">
        <v>4</v>
      </c>
      <c r="P51" s="5">
        <v>88954.09</v>
      </c>
      <c r="Q51" s="5">
        <v>28355.16</v>
      </c>
      <c r="V51" s="17" t="s">
        <v>3</v>
      </c>
      <c r="W51" s="5">
        <v>26717.249999999996</v>
      </c>
      <c r="X51" s="5">
        <v>53935.979999999996</v>
      </c>
      <c r="AE51" s="2" t="s">
        <v>45</v>
      </c>
      <c r="AF51" s="5">
        <v>247798.25</v>
      </c>
      <c r="AG51" s="5">
        <v>672076.87</v>
      </c>
      <c r="AM51" s="17" t="s">
        <v>17</v>
      </c>
      <c r="AN51" s="5">
        <v>0</v>
      </c>
      <c r="AO51" s="5">
        <v>0</v>
      </c>
      <c r="AV51" s="2" t="s">
        <v>45</v>
      </c>
      <c r="AW51" s="5">
        <v>8740804.6999999993</v>
      </c>
      <c r="AX51" s="5">
        <v>13907366.819999997</v>
      </c>
    </row>
    <row r="52" spans="4:50" x14ac:dyDescent="0.25">
      <c r="D52" s="17" t="s">
        <v>5</v>
      </c>
      <c r="E52" s="5">
        <v>1291080.17</v>
      </c>
      <c r="F52" s="5">
        <v>1389169.28</v>
      </c>
      <c r="I52" s="17" t="s">
        <v>15</v>
      </c>
      <c r="J52" s="4">
        <f t="shared" si="6"/>
        <v>75233.649999999994</v>
      </c>
      <c r="K52" s="4">
        <f t="shared" si="7"/>
        <v>50217.35</v>
      </c>
      <c r="L52" s="5">
        <f t="shared" si="8"/>
        <v>125451</v>
      </c>
      <c r="O52" s="17" t="s">
        <v>5</v>
      </c>
      <c r="P52" s="5">
        <v>69782.06</v>
      </c>
      <c r="Q52" s="5">
        <v>20164.689999999999</v>
      </c>
      <c r="V52" s="17" t="s">
        <v>4</v>
      </c>
      <c r="W52" s="5">
        <v>52987.98</v>
      </c>
      <c r="X52" s="5">
        <v>72278.58</v>
      </c>
      <c r="AE52" s="17" t="s">
        <v>3</v>
      </c>
      <c r="AF52" s="5">
        <v>22841.59</v>
      </c>
      <c r="AG52" s="5">
        <v>44378.229999999996</v>
      </c>
      <c r="AM52" s="2" t="s">
        <v>45</v>
      </c>
      <c r="AN52" s="5">
        <v>57501.58</v>
      </c>
      <c r="AO52" s="5">
        <v>108850.57</v>
      </c>
      <c r="AV52" s="17" t="s">
        <v>3</v>
      </c>
      <c r="AW52" s="5">
        <v>769096.86</v>
      </c>
      <c r="AX52" s="5">
        <v>1364891.5999999999</v>
      </c>
    </row>
    <row r="53" spans="4:50" x14ac:dyDescent="0.25">
      <c r="D53" s="17" t="s">
        <v>10</v>
      </c>
      <c r="E53" s="5">
        <v>751638.73999999987</v>
      </c>
      <c r="F53" s="5">
        <v>981382.78</v>
      </c>
      <c r="I53" s="17" t="s">
        <v>16</v>
      </c>
      <c r="J53" s="4">
        <f t="shared" si="6"/>
        <v>75381.26999999999</v>
      </c>
      <c r="K53" s="4">
        <f t="shared" si="7"/>
        <v>51340.480000000003</v>
      </c>
      <c r="L53" s="5">
        <f t="shared" si="8"/>
        <v>126721.75</v>
      </c>
      <c r="O53" s="17" t="s">
        <v>10</v>
      </c>
      <c r="P53" s="5">
        <v>70765.47</v>
      </c>
      <c r="Q53" s="5">
        <v>21128.78</v>
      </c>
      <c r="V53" s="17" t="s">
        <v>5</v>
      </c>
      <c r="W53" s="5">
        <v>35934.28</v>
      </c>
      <c r="X53" s="5">
        <v>46050.73</v>
      </c>
      <c r="AE53" s="17" t="s">
        <v>4</v>
      </c>
      <c r="AF53" s="5">
        <v>20691.23</v>
      </c>
      <c r="AG53" s="5">
        <v>67793.09</v>
      </c>
      <c r="AM53" s="17" t="s">
        <v>3</v>
      </c>
      <c r="AN53" s="5">
        <v>3665.3699999999994</v>
      </c>
      <c r="AO53" s="5">
        <v>9459.1</v>
      </c>
      <c r="AV53" s="17" t="s">
        <v>4</v>
      </c>
      <c r="AW53" s="5">
        <v>598540.71000000008</v>
      </c>
      <c r="AX53" s="5">
        <v>1027893.8400000001</v>
      </c>
    </row>
    <row r="54" spans="4:50" x14ac:dyDescent="0.25">
      <c r="D54" s="17" t="s">
        <v>11</v>
      </c>
      <c r="E54" s="5">
        <v>1334381.3899999997</v>
      </c>
      <c r="F54" s="5">
        <v>2329046.34</v>
      </c>
      <c r="I54" s="17" t="s">
        <v>17</v>
      </c>
      <c r="J54" s="4">
        <f t="shared" si="6"/>
        <v>69848.5</v>
      </c>
      <c r="K54" s="4">
        <f t="shared" si="7"/>
        <v>45506.75</v>
      </c>
      <c r="L54" s="5">
        <f t="shared" si="8"/>
        <v>115355.25</v>
      </c>
      <c r="O54" s="17" t="s">
        <v>11</v>
      </c>
      <c r="P54" s="5">
        <v>125310.90000000001</v>
      </c>
      <c r="Q54" s="5">
        <v>33291.1</v>
      </c>
      <c r="V54" s="17" t="s">
        <v>10</v>
      </c>
      <c r="W54" s="5">
        <v>23238.74</v>
      </c>
      <c r="X54" s="5">
        <v>58067.73</v>
      </c>
      <c r="AE54" s="17" t="s">
        <v>5</v>
      </c>
      <c r="AF54" s="5">
        <v>16904.019999999997</v>
      </c>
      <c r="AG54" s="5">
        <v>45842.130000000005</v>
      </c>
      <c r="AM54" s="17" t="s">
        <v>4</v>
      </c>
      <c r="AN54" s="5">
        <v>4186.47</v>
      </c>
      <c r="AO54" s="5">
        <v>9750.98</v>
      </c>
      <c r="AV54" s="17" t="s">
        <v>5</v>
      </c>
      <c r="AW54" s="5">
        <v>1049371.67</v>
      </c>
      <c r="AX54" s="5">
        <v>1166102.7</v>
      </c>
    </row>
    <row r="55" spans="4:50" x14ac:dyDescent="0.25">
      <c r="D55" s="17" t="s">
        <v>12</v>
      </c>
      <c r="E55" s="5">
        <v>871260.93</v>
      </c>
      <c r="F55" s="5">
        <v>1692313.8800000001</v>
      </c>
      <c r="O55" s="17" t="s">
        <v>12</v>
      </c>
      <c r="P55" s="5">
        <v>82213.790000000008</v>
      </c>
      <c r="Q55" s="5">
        <v>21673.46</v>
      </c>
      <c r="V55" s="17" t="s">
        <v>11</v>
      </c>
      <c r="W55" s="5">
        <v>53580.23</v>
      </c>
      <c r="X55" s="5">
        <v>98111.339999999982</v>
      </c>
      <c r="AE55" s="17" t="s">
        <v>10</v>
      </c>
      <c r="AF55" s="5">
        <v>18666.289999999997</v>
      </c>
      <c r="AG55" s="5">
        <v>50249.200000000004</v>
      </c>
      <c r="AM55" s="17" t="s">
        <v>5</v>
      </c>
      <c r="AN55" s="5">
        <v>4735.5700000000006</v>
      </c>
      <c r="AO55" s="5">
        <v>7687.66</v>
      </c>
      <c r="AV55" s="17" t="s">
        <v>10</v>
      </c>
      <c r="AW55" s="5">
        <v>520537.63</v>
      </c>
      <c r="AX55" s="5">
        <v>743172.67</v>
      </c>
    </row>
    <row r="56" spans="4:50" x14ac:dyDescent="0.25">
      <c r="D56" s="17" t="s">
        <v>13</v>
      </c>
      <c r="E56" s="5">
        <v>833456.7699999999</v>
      </c>
      <c r="F56" s="5">
        <v>1588898.51</v>
      </c>
      <c r="O56" s="17" t="s">
        <v>13</v>
      </c>
      <c r="P56" s="5">
        <v>107382.6</v>
      </c>
      <c r="Q56" s="5">
        <v>31818.399999999998</v>
      </c>
      <c r="V56" s="17" t="s">
        <v>12</v>
      </c>
      <c r="W56" s="5">
        <v>36860.129999999997</v>
      </c>
      <c r="X56" s="5">
        <v>65187.21</v>
      </c>
      <c r="AE56" s="17" t="s">
        <v>11</v>
      </c>
      <c r="AF56" s="5">
        <v>23243.599999999999</v>
      </c>
      <c r="AG56" s="5">
        <v>96162.310000000012</v>
      </c>
      <c r="AM56" s="17" t="s">
        <v>10</v>
      </c>
      <c r="AN56" s="5">
        <v>5454.33</v>
      </c>
      <c r="AO56" s="5">
        <v>5675.7100000000009</v>
      </c>
      <c r="AV56" s="17" t="s">
        <v>11</v>
      </c>
      <c r="AW56" s="5">
        <v>913825.51</v>
      </c>
      <c r="AX56" s="5">
        <v>1913332.9600000002</v>
      </c>
    </row>
    <row r="57" spans="4:50" x14ac:dyDescent="0.25">
      <c r="D57" s="17" t="s">
        <v>14</v>
      </c>
      <c r="E57" s="5">
        <v>871436.59999999986</v>
      </c>
      <c r="F57" s="5">
        <v>1110902.28</v>
      </c>
      <c r="O57" s="17" t="s">
        <v>14</v>
      </c>
      <c r="P57" s="5">
        <v>80956.47</v>
      </c>
      <c r="Q57" s="5">
        <v>25728.28</v>
      </c>
      <c r="V57" s="17" t="s">
        <v>13</v>
      </c>
      <c r="W57" s="5">
        <v>45774.869999999995</v>
      </c>
      <c r="X57" s="5">
        <v>60183.710000000006</v>
      </c>
      <c r="AE57" s="17" t="s">
        <v>12</v>
      </c>
      <c r="AF57" s="5">
        <v>14295.089999999998</v>
      </c>
      <c r="AG57" s="5">
        <v>61255.430000000008</v>
      </c>
      <c r="AM57" s="17" t="s">
        <v>11</v>
      </c>
      <c r="AN57" s="5">
        <v>7057.8200000000006</v>
      </c>
      <c r="AO57" s="5">
        <v>13007.830000000002</v>
      </c>
      <c r="AV57" s="17" t="s">
        <v>12</v>
      </c>
      <c r="AW57" s="5">
        <v>590056.91</v>
      </c>
      <c r="AX57" s="5">
        <v>1414905.6</v>
      </c>
    </row>
    <row r="58" spans="4:50" x14ac:dyDescent="0.25">
      <c r="D58" s="17" t="s">
        <v>15</v>
      </c>
      <c r="E58" s="5">
        <v>971202.23</v>
      </c>
      <c r="F58" s="5">
        <v>1346229.53</v>
      </c>
      <c r="O58" s="17" t="s">
        <v>15</v>
      </c>
      <c r="P58" s="5">
        <v>78931.199999999997</v>
      </c>
      <c r="Q58" s="5">
        <v>29070.05</v>
      </c>
      <c r="V58" s="17" t="s">
        <v>14</v>
      </c>
      <c r="W58" s="5">
        <v>40695.619999999995</v>
      </c>
      <c r="X58" s="5">
        <v>55355.579999999994</v>
      </c>
      <c r="AE58" s="17" t="s">
        <v>13</v>
      </c>
      <c r="AF58" s="5">
        <v>34434.850000000006</v>
      </c>
      <c r="AG58" s="5">
        <v>50845.08</v>
      </c>
      <c r="AM58" s="17" t="s">
        <v>12</v>
      </c>
      <c r="AN58" s="5">
        <v>4280.7</v>
      </c>
      <c r="AO58" s="5">
        <v>9658.85</v>
      </c>
      <c r="AV58" s="17" t="s">
        <v>13</v>
      </c>
      <c r="AW58" s="5">
        <v>718108.66</v>
      </c>
      <c r="AX58" s="5">
        <v>1302543.1200000001</v>
      </c>
    </row>
    <row r="59" spans="4:50" x14ac:dyDescent="0.25">
      <c r="D59" s="17" t="s">
        <v>6</v>
      </c>
      <c r="E59" s="5">
        <v>517179.54999999993</v>
      </c>
      <c r="F59" s="5">
        <v>1292149.0700000003</v>
      </c>
      <c r="O59" s="17" t="s">
        <v>6</v>
      </c>
      <c r="P59" s="5">
        <v>71393.48000000001</v>
      </c>
      <c r="Q59" s="5">
        <v>20192.769999999997</v>
      </c>
      <c r="V59" s="17" t="s">
        <v>15</v>
      </c>
      <c r="W59" s="5">
        <v>43195.14</v>
      </c>
      <c r="X59" s="5">
        <v>57433.8</v>
      </c>
      <c r="AE59" s="17" t="s">
        <v>14</v>
      </c>
      <c r="AF59" s="5">
        <v>21462.7</v>
      </c>
      <c r="AG59" s="5">
        <v>48536.5</v>
      </c>
      <c r="AM59" s="17" t="s">
        <v>13</v>
      </c>
      <c r="AN59" s="5">
        <v>3319.9900000000002</v>
      </c>
      <c r="AO59" s="5">
        <v>10019.000000000002</v>
      </c>
      <c r="AV59" s="17" t="s">
        <v>14</v>
      </c>
      <c r="AW59" s="5">
        <v>779661.62</v>
      </c>
      <c r="AX59" s="5">
        <v>876569.87</v>
      </c>
    </row>
    <row r="60" spans="4:50" x14ac:dyDescent="0.25">
      <c r="D60" s="17" t="s">
        <v>16</v>
      </c>
      <c r="E60" s="5">
        <v>1036400.3900000001</v>
      </c>
      <c r="F60" s="5">
        <v>1079850.1199999999</v>
      </c>
      <c r="O60" s="17" t="s">
        <v>16</v>
      </c>
      <c r="P60" s="5">
        <v>67570.61</v>
      </c>
      <c r="Q60" s="5">
        <v>25836.39</v>
      </c>
      <c r="V60" s="17" t="s">
        <v>6</v>
      </c>
      <c r="W60" s="5">
        <v>20538.669999999998</v>
      </c>
      <c r="X60" s="5">
        <v>52135.77</v>
      </c>
      <c r="AE60" s="17" t="s">
        <v>15</v>
      </c>
      <c r="AF60" s="5">
        <v>21317.72</v>
      </c>
      <c r="AG60" s="5">
        <v>61320.049999999996</v>
      </c>
      <c r="AM60" s="17" t="s">
        <v>14</v>
      </c>
      <c r="AN60" s="5">
        <v>3888.4800000000005</v>
      </c>
      <c r="AO60" s="5">
        <v>7606.86</v>
      </c>
      <c r="AV60" s="17" t="s">
        <v>15</v>
      </c>
      <c r="AW60" s="5">
        <v>873152.94000000006</v>
      </c>
      <c r="AX60" s="5">
        <v>1113212.77</v>
      </c>
    </row>
    <row r="61" spans="4:50" x14ac:dyDescent="0.25">
      <c r="D61" s="17" t="s">
        <v>17</v>
      </c>
      <c r="E61" s="5">
        <v>1262707.28</v>
      </c>
      <c r="F61" s="5">
        <v>755806.27</v>
      </c>
      <c r="I61" s="22" t="s">
        <v>101</v>
      </c>
      <c r="J61" s="22"/>
      <c r="K61" s="22"/>
      <c r="O61" s="17" t="s">
        <v>17</v>
      </c>
      <c r="P61" s="5">
        <v>71885.5</v>
      </c>
      <c r="Q61" s="5">
        <v>24510.5</v>
      </c>
      <c r="V61" s="17" t="s">
        <v>16</v>
      </c>
      <c r="W61" s="5">
        <v>42409.13</v>
      </c>
      <c r="X61" s="5">
        <v>47170.450000000012</v>
      </c>
      <c r="AE61" s="17" t="s">
        <v>6</v>
      </c>
      <c r="AF61" s="5">
        <v>16438.34</v>
      </c>
      <c r="AG61" s="5">
        <v>49615.23</v>
      </c>
      <c r="AM61" s="17" t="s">
        <v>15</v>
      </c>
      <c r="AN61" s="5">
        <v>4466.46</v>
      </c>
      <c r="AO61" s="5">
        <v>10433.710000000001</v>
      </c>
      <c r="AV61" s="17" t="s">
        <v>6</v>
      </c>
      <c r="AW61" s="5">
        <v>310867.51</v>
      </c>
      <c r="AX61" s="5">
        <v>1063432.6000000001</v>
      </c>
    </row>
    <row r="62" spans="4:50" x14ac:dyDescent="0.25">
      <c r="D62" s="2" t="s">
        <v>47</v>
      </c>
      <c r="E62" s="5">
        <v>699471.53999999992</v>
      </c>
      <c r="F62" s="5">
        <v>1230558.6199999999</v>
      </c>
      <c r="I62" t="str">
        <f>'ANALYSIS '!$E$60</f>
        <v>النساء والولادة</v>
      </c>
      <c r="O62" s="2" t="s">
        <v>47</v>
      </c>
      <c r="P62" s="5">
        <v>667276.77</v>
      </c>
      <c r="Q62" s="5">
        <v>413648.54</v>
      </c>
      <c r="V62" s="17" t="s">
        <v>17</v>
      </c>
      <c r="W62" s="5">
        <v>31710.13</v>
      </c>
      <c r="X62" s="5">
        <v>53952.25</v>
      </c>
      <c r="AE62" s="17" t="s">
        <v>16</v>
      </c>
      <c r="AF62" s="5">
        <v>14668.510000000002</v>
      </c>
      <c r="AG62" s="5">
        <v>42260.18</v>
      </c>
      <c r="AM62" s="17" t="s">
        <v>6</v>
      </c>
      <c r="AN62" s="5">
        <v>3793.3700000000003</v>
      </c>
      <c r="AO62" s="5">
        <v>9458.99</v>
      </c>
      <c r="AV62" s="17" t="s">
        <v>16</v>
      </c>
      <c r="AW62" s="5">
        <v>948309.92999999993</v>
      </c>
      <c r="AX62" s="5">
        <v>880716.28999999992</v>
      </c>
    </row>
    <row r="63" spans="4:50" x14ac:dyDescent="0.25">
      <c r="D63" s="17" t="s">
        <v>3</v>
      </c>
      <c r="E63" s="5">
        <v>67084.959999999992</v>
      </c>
      <c r="F63" s="5">
        <v>117171.20999999999</v>
      </c>
      <c r="J63" t="s">
        <v>19</v>
      </c>
      <c r="K63" t="s">
        <v>18</v>
      </c>
      <c r="L63" t="s">
        <v>135</v>
      </c>
      <c r="O63" s="17" t="s">
        <v>3</v>
      </c>
      <c r="P63" s="5">
        <v>61132.179999999993</v>
      </c>
      <c r="Q63" s="5">
        <v>38723.170000000006</v>
      </c>
      <c r="V63" s="2" t="s">
        <v>47</v>
      </c>
      <c r="W63" s="5">
        <v>342.86</v>
      </c>
      <c r="X63" s="5">
        <v>919.16</v>
      </c>
      <c r="AE63" s="17" t="s">
        <v>17</v>
      </c>
      <c r="AF63" s="5">
        <v>22834.31</v>
      </c>
      <c r="AG63" s="5">
        <v>53819.439999999995</v>
      </c>
      <c r="AM63" s="17" t="s">
        <v>16</v>
      </c>
      <c r="AN63" s="5">
        <v>5176.5600000000004</v>
      </c>
      <c r="AO63" s="5">
        <v>5596.5899999999992</v>
      </c>
      <c r="AV63" s="17" t="s">
        <v>17</v>
      </c>
      <c r="AW63" s="5">
        <v>669274.75</v>
      </c>
      <c r="AX63" s="5">
        <v>1040592.8</v>
      </c>
    </row>
    <row r="64" spans="4:50" x14ac:dyDescent="0.25">
      <c r="D64" s="17" t="s">
        <v>4</v>
      </c>
      <c r="E64" s="5">
        <v>93753.50999999998</v>
      </c>
      <c r="F64" s="5">
        <v>163033.05000000002</v>
      </c>
      <c r="I64" s="17" t="s">
        <v>6</v>
      </c>
      <c r="J64" s="4">
        <f>IFERROR(GETPIVOTDATA("Sum of LAB CREDIT ",$AE$7,"MONTH ",I64,"CLINIC",$I$62), " " )</f>
        <v>83208.570000000007</v>
      </c>
      <c r="K64" s="4">
        <f>IFERROR(GETPIVOTDATA("Sum of LAB CASH ",$AE$7,"MONTH ",I64,"CLINIC",$I$62), " " )</f>
        <v>101096.38999999998</v>
      </c>
      <c r="L64" s="5">
        <f>SUM(J64:K64)</f>
        <v>184304.96</v>
      </c>
      <c r="O64" s="17" t="s">
        <v>4</v>
      </c>
      <c r="P64" s="5">
        <v>82384.47</v>
      </c>
      <c r="Q64" s="5">
        <v>55389.48</v>
      </c>
      <c r="V64" s="17" t="s">
        <v>3</v>
      </c>
      <c r="W64" s="5">
        <v>0</v>
      </c>
      <c r="X64" s="5">
        <v>130.5</v>
      </c>
      <c r="AE64" s="2" t="s">
        <v>47</v>
      </c>
      <c r="AF64" s="5">
        <v>192934.86</v>
      </c>
      <c r="AG64" s="5">
        <v>140539.25</v>
      </c>
      <c r="AM64" s="17" t="s">
        <v>17</v>
      </c>
      <c r="AN64" s="5">
        <v>7476.46</v>
      </c>
      <c r="AO64" s="5">
        <v>10495.29</v>
      </c>
      <c r="AV64" s="2" t="s">
        <v>47</v>
      </c>
      <c r="AW64" s="5">
        <v>0</v>
      </c>
      <c r="AX64" s="5">
        <v>1841.14</v>
      </c>
    </row>
    <row r="65" spans="4:50" x14ac:dyDescent="0.25">
      <c r="D65" s="17" t="s">
        <v>5</v>
      </c>
      <c r="E65" s="5">
        <v>59314.48000000001</v>
      </c>
      <c r="F65" s="5">
        <v>110782.59</v>
      </c>
      <c r="I65" s="17" t="s">
        <v>3</v>
      </c>
      <c r="J65" s="4">
        <f t="shared" ref="J65:J75" si="9">IFERROR(GETPIVOTDATA("Sum of LAB CREDIT ",$AE$7,"MONTH ",I65,"CLINIC",$I$62), " " )</f>
        <v>89812.4</v>
      </c>
      <c r="K65" s="4">
        <f t="shared" ref="K65:K75" si="10">IFERROR(GETPIVOTDATA("Sum of LAB CASH ",$AE$7,"MONTH ",I65,"CLINIC",$I$62), " " )</f>
        <v>105882.41</v>
      </c>
      <c r="L65" s="5">
        <f t="shared" ref="L65:L75" si="11">SUM(J65:K65)</f>
        <v>195694.81</v>
      </c>
      <c r="O65" s="17" t="s">
        <v>5</v>
      </c>
      <c r="P65" s="5">
        <v>60836.619999999995</v>
      </c>
      <c r="Q65" s="5">
        <v>37334.050000000003</v>
      </c>
      <c r="V65" s="17" t="s">
        <v>4</v>
      </c>
      <c r="W65" s="5">
        <v>86.32</v>
      </c>
      <c r="X65" s="5">
        <v>21.58</v>
      </c>
      <c r="AE65" s="17" t="s">
        <v>3</v>
      </c>
      <c r="AF65" s="5">
        <v>19092.47</v>
      </c>
      <c r="AG65" s="5">
        <v>12772.109999999999</v>
      </c>
      <c r="AM65" s="2" t="s">
        <v>47</v>
      </c>
      <c r="AN65" s="5">
        <v>83421.89</v>
      </c>
      <c r="AO65" s="5">
        <v>21444.950000000004</v>
      </c>
      <c r="AV65" s="17" t="s">
        <v>3</v>
      </c>
      <c r="AW65" s="5">
        <v>0</v>
      </c>
      <c r="AX65" s="5">
        <v>0</v>
      </c>
    </row>
    <row r="66" spans="4:50" x14ac:dyDescent="0.25">
      <c r="D66" s="17" t="s">
        <v>10</v>
      </c>
      <c r="E66" s="5">
        <v>45753.749999999993</v>
      </c>
      <c r="F66" s="5">
        <v>70430.759999999995</v>
      </c>
      <c r="I66" s="17" t="s">
        <v>4</v>
      </c>
      <c r="J66" s="4">
        <f t="shared" si="9"/>
        <v>86664.299999999988</v>
      </c>
      <c r="K66" s="4">
        <f t="shared" si="10"/>
        <v>98736.51999999999</v>
      </c>
      <c r="L66" s="5">
        <f t="shared" si="11"/>
        <v>185400.81999999998</v>
      </c>
      <c r="O66" s="17" t="s">
        <v>10</v>
      </c>
      <c r="P66" s="5">
        <v>46058.869999999995</v>
      </c>
      <c r="Q66" s="5">
        <v>28937.48</v>
      </c>
      <c r="V66" s="17" t="s">
        <v>5</v>
      </c>
      <c r="W66" s="5">
        <v>0</v>
      </c>
      <c r="X66" s="5">
        <v>0</v>
      </c>
      <c r="AE66" s="17" t="s">
        <v>4</v>
      </c>
      <c r="AF66" s="5">
        <v>29469.24</v>
      </c>
      <c r="AG66" s="5">
        <v>17825.41</v>
      </c>
      <c r="AM66" s="17" t="s">
        <v>3</v>
      </c>
      <c r="AN66" s="5">
        <v>9008.3200000000015</v>
      </c>
      <c r="AO66" s="5">
        <v>2526.42</v>
      </c>
      <c r="AV66" s="17" t="s">
        <v>4</v>
      </c>
      <c r="AW66" s="5">
        <v>0</v>
      </c>
      <c r="AX66" s="5">
        <v>0</v>
      </c>
    </row>
    <row r="67" spans="4:50" x14ac:dyDescent="0.25">
      <c r="D67" s="17" t="s">
        <v>11</v>
      </c>
      <c r="E67" s="5">
        <v>65237.45</v>
      </c>
      <c r="F67" s="5">
        <v>138410.45000000001</v>
      </c>
      <c r="I67" s="17" t="s">
        <v>5</v>
      </c>
      <c r="J67" s="4">
        <f t="shared" si="9"/>
        <v>77060.87999999999</v>
      </c>
      <c r="K67" s="4">
        <f t="shared" si="10"/>
        <v>68291.319999999992</v>
      </c>
      <c r="L67" s="5">
        <f t="shared" si="11"/>
        <v>145352.19999999998</v>
      </c>
      <c r="O67" s="17" t="s">
        <v>11</v>
      </c>
      <c r="P67" s="5">
        <v>70863.94</v>
      </c>
      <c r="Q67" s="5">
        <v>37611.770000000004</v>
      </c>
      <c r="V67" s="17" t="s">
        <v>10</v>
      </c>
      <c r="W67" s="5">
        <v>0</v>
      </c>
      <c r="X67" s="5">
        <v>0</v>
      </c>
      <c r="AE67" s="17" t="s">
        <v>5</v>
      </c>
      <c r="AF67" s="5">
        <v>14765.720000000001</v>
      </c>
      <c r="AG67" s="5">
        <v>13631.5</v>
      </c>
      <c r="AM67" s="17" t="s">
        <v>4</v>
      </c>
      <c r="AN67" s="5">
        <v>8592.67</v>
      </c>
      <c r="AO67" s="5">
        <v>1954.5900000000001</v>
      </c>
      <c r="AV67" s="17" t="s">
        <v>5</v>
      </c>
      <c r="AW67" s="5">
        <v>0</v>
      </c>
      <c r="AX67" s="5">
        <v>0</v>
      </c>
    </row>
    <row r="68" spans="4:50" x14ac:dyDescent="0.25">
      <c r="D68" s="17" t="s">
        <v>12</v>
      </c>
      <c r="E68" s="5">
        <v>27550.809999999998</v>
      </c>
      <c r="F68" s="5">
        <v>72225.649999999994</v>
      </c>
      <c r="I68" s="17" t="s">
        <v>10</v>
      </c>
      <c r="J68" s="4">
        <f t="shared" si="9"/>
        <v>113681.43000000001</v>
      </c>
      <c r="K68" s="4">
        <f t="shared" si="10"/>
        <v>100348.66</v>
      </c>
      <c r="L68" s="5">
        <f t="shared" si="11"/>
        <v>214030.09000000003</v>
      </c>
      <c r="O68" s="17" t="s">
        <v>12</v>
      </c>
      <c r="P68" s="5">
        <v>34916.910000000003</v>
      </c>
      <c r="Q68" s="5">
        <v>17317.34</v>
      </c>
      <c r="V68" s="17" t="s">
        <v>11</v>
      </c>
      <c r="W68" s="5">
        <v>0</v>
      </c>
      <c r="X68" s="5">
        <v>325.8</v>
      </c>
      <c r="AE68" s="17" t="s">
        <v>10</v>
      </c>
      <c r="AF68" s="5">
        <v>12563.300000000001</v>
      </c>
      <c r="AG68" s="5">
        <v>7856.3700000000008</v>
      </c>
      <c r="AM68" s="17" t="s">
        <v>5</v>
      </c>
      <c r="AN68" s="5">
        <v>7214.71</v>
      </c>
      <c r="AO68" s="5">
        <v>3116.47</v>
      </c>
      <c r="AV68" s="17" t="s">
        <v>10</v>
      </c>
      <c r="AW68" s="5">
        <v>0</v>
      </c>
      <c r="AX68" s="5">
        <v>0</v>
      </c>
    </row>
    <row r="69" spans="4:50" x14ac:dyDescent="0.25">
      <c r="D69" s="17" t="s">
        <v>13</v>
      </c>
      <c r="E69" s="5">
        <v>59596.720000000008</v>
      </c>
      <c r="F69" s="5">
        <v>128298.28</v>
      </c>
      <c r="I69" s="17" t="s">
        <v>11</v>
      </c>
      <c r="J69" s="4">
        <f t="shared" si="9"/>
        <v>133222.96000000002</v>
      </c>
      <c r="K69" s="4">
        <f t="shared" si="10"/>
        <v>127964.3</v>
      </c>
      <c r="L69" s="5">
        <f t="shared" si="11"/>
        <v>261187.26</v>
      </c>
      <c r="O69" s="17" t="s">
        <v>13</v>
      </c>
      <c r="P69" s="5">
        <v>66676.61</v>
      </c>
      <c r="Q69" s="5">
        <v>37895.71</v>
      </c>
      <c r="V69" s="17" t="s">
        <v>12</v>
      </c>
      <c r="W69" s="5">
        <v>0</v>
      </c>
      <c r="X69" s="5">
        <v>0</v>
      </c>
      <c r="AE69" s="17" t="s">
        <v>11</v>
      </c>
      <c r="AF69" s="5">
        <v>16612.329999999998</v>
      </c>
      <c r="AG69" s="5">
        <v>16432.629999999997</v>
      </c>
      <c r="AM69" s="17" t="s">
        <v>10</v>
      </c>
      <c r="AN69" s="5">
        <v>4252.97</v>
      </c>
      <c r="AO69" s="5">
        <v>463.52</v>
      </c>
      <c r="AV69" s="17" t="s">
        <v>11</v>
      </c>
      <c r="AW69" s="5">
        <v>0</v>
      </c>
      <c r="AX69" s="5">
        <v>0</v>
      </c>
    </row>
    <row r="70" spans="4:50" x14ac:dyDescent="0.25">
      <c r="D70" s="17" t="s">
        <v>14</v>
      </c>
      <c r="E70" s="5">
        <v>51652.789999999994</v>
      </c>
      <c r="F70" s="5">
        <v>87891.640000000014</v>
      </c>
      <c r="I70" s="17" t="s">
        <v>12</v>
      </c>
      <c r="J70" s="4">
        <f t="shared" si="9"/>
        <v>136730.32999999999</v>
      </c>
      <c r="K70" s="4">
        <f t="shared" si="10"/>
        <v>123294.92</v>
      </c>
      <c r="L70" s="5">
        <f t="shared" si="11"/>
        <v>260025.25</v>
      </c>
      <c r="O70" s="17" t="s">
        <v>14</v>
      </c>
      <c r="P70" s="5">
        <v>46409.84</v>
      </c>
      <c r="Q70" s="5">
        <v>30050.959999999999</v>
      </c>
      <c r="V70" s="17" t="s">
        <v>13</v>
      </c>
      <c r="W70" s="5">
        <v>0</v>
      </c>
      <c r="X70" s="5">
        <v>0</v>
      </c>
      <c r="AE70" s="17" t="s">
        <v>12</v>
      </c>
      <c r="AF70" s="5">
        <v>5879.29</v>
      </c>
      <c r="AG70" s="5">
        <v>8154.46</v>
      </c>
      <c r="AM70" s="17" t="s">
        <v>11</v>
      </c>
      <c r="AN70" s="5">
        <v>10361.75</v>
      </c>
      <c r="AO70" s="5">
        <v>2901.08</v>
      </c>
      <c r="AV70" s="17" t="s">
        <v>12</v>
      </c>
      <c r="AW70" s="5">
        <v>0</v>
      </c>
      <c r="AX70" s="5">
        <v>0</v>
      </c>
    </row>
    <row r="71" spans="4:50" x14ac:dyDescent="0.25">
      <c r="D71" s="17" t="s">
        <v>15</v>
      </c>
      <c r="E71" s="5">
        <v>60630.58</v>
      </c>
      <c r="F71" s="5">
        <v>103408.3</v>
      </c>
      <c r="I71" s="17" t="s">
        <v>13</v>
      </c>
      <c r="J71" s="4">
        <f t="shared" si="9"/>
        <v>147351.78999999998</v>
      </c>
      <c r="K71" s="4">
        <f t="shared" si="10"/>
        <v>140644.15000000002</v>
      </c>
      <c r="L71" s="5">
        <f t="shared" si="11"/>
        <v>287995.94</v>
      </c>
      <c r="O71" s="17" t="s">
        <v>15</v>
      </c>
      <c r="P71" s="5">
        <v>54899.19</v>
      </c>
      <c r="Q71" s="5">
        <v>36998.42</v>
      </c>
      <c r="V71" s="17" t="s">
        <v>14</v>
      </c>
      <c r="W71" s="5">
        <v>59.2</v>
      </c>
      <c r="X71" s="5">
        <v>441.28</v>
      </c>
      <c r="AE71" s="17" t="s">
        <v>13</v>
      </c>
      <c r="AF71" s="5">
        <v>15086.669999999998</v>
      </c>
      <c r="AG71" s="5">
        <v>17644.149999999998</v>
      </c>
      <c r="AM71" s="17" t="s">
        <v>12</v>
      </c>
      <c r="AN71" s="5">
        <v>4354.18</v>
      </c>
      <c r="AO71" s="5">
        <v>1288.28</v>
      </c>
      <c r="AV71" s="17" t="s">
        <v>13</v>
      </c>
      <c r="AW71" s="5">
        <v>0</v>
      </c>
      <c r="AX71" s="5">
        <v>1841.14</v>
      </c>
    </row>
    <row r="72" spans="4:50" x14ac:dyDescent="0.25">
      <c r="D72" s="17" t="s">
        <v>6</v>
      </c>
      <c r="E72" s="5">
        <v>65586.850000000006</v>
      </c>
      <c r="F72" s="5">
        <v>123504.64</v>
      </c>
      <c r="I72" s="17" t="s">
        <v>14</v>
      </c>
      <c r="J72" s="4">
        <f t="shared" si="9"/>
        <v>135254.26</v>
      </c>
      <c r="K72" s="4">
        <f t="shared" si="10"/>
        <v>116694.70999999999</v>
      </c>
      <c r="L72" s="5">
        <f t="shared" si="11"/>
        <v>251948.97</v>
      </c>
      <c r="O72" s="17" t="s">
        <v>6</v>
      </c>
      <c r="P72" s="5">
        <v>74541.72</v>
      </c>
      <c r="Q72" s="5">
        <v>40244.480000000003</v>
      </c>
      <c r="V72" s="17" t="s">
        <v>15</v>
      </c>
      <c r="W72" s="5">
        <v>98.67</v>
      </c>
      <c r="X72" s="5">
        <v>0</v>
      </c>
      <c r="AE72" s="17" t="s">
        <v>14</v>
      </c>
      <c r="AF72" s="5">
        <v>15437</v>
      </c>
      <c r="AG72" s="5">
        <v>9538.73</v>
      </c>
      <c r="AM72" s="17" t="s">
        <v>13</v>
      </c>
      <c r="AN72" s="5">
        <v>6614.34</v>
      </c>
      <c r="AO72" s="5">
        <v>3229.38</v>
      </c>
      <c r="AV72" s="17" t="s">
        <v>14</v>
      </c>
      <c r="AW72" s="5">
        <v>0</v>
      </c>
      <c r="AX72" s="5">
        <v>0</v>
      </c>
    </row>
    <row r="73" spans="4:50" x14ac:dyDescent="0.25">
      <c r="D73" s="17" t="s">
        <v>16</v>
      </c>
      <c r="E73" s="5">
        <v>45011.090000000004</v>
      </c>
      <c r="F73" s="5">
        <v>64901.149999999994</v>
      </c>
      <c r="I73" s="17" t="s">
        <v>15</v>
      </c>
      <c r="J73" s="4">
        <f t="shared" si="9"/>
        <v>138582.24</v>
      </c>
      <c r="K73" s="4">
        <f t="shared" si="10"/>
        <v>115151.57</v>
      </c>
      <c r="L73" s="5">
        <f t="shared" si="11"/>
        <v>253733.81</v>
      </c>
      <c r="O73" s="17" t="s">
        <v>16</v>
      </c>
      <c r="P73" s="5">
        <v>35948.769999999997</v>
      </c>
      <c r="Q73" s="5">
        <v>24733.33</v>
      </c>
      <c r="V73" s="17" t="s">
        <v>6</v>
      </c>
      <c r="W73" s="5">
        <v>98.67</v>
      </c>
      <c r="X73" s="5">
        <v>0</v>
      </c>
      <c r="AE73" s="17" t="s">
        <v>15</v>
      </c>
      <c r="AF73" s="5">
        <v>16033.810000000001</v>
      </c>
      <c r="AG73" s="5">
        <v>11855.279999999999</v>
      </c>
      <c r="AM73" s="17" t="s">
        <v>14</v>
      </c>
      <c r="AN73" s="5">
        <v>6105.63</v>
      </c>
      <c r="AO73" s="5">
        <v>1657.79</v>
      </c>
      <c r="AV73" s="17" t="s">
        <v>15</v>
      </c>
      <c r="AW73" s="5">
        <v>0</v>
      </c>
      <c r="AX73" s="5">
        <v>0</v>
      </c>
    </row>
    <row r="74" spans="4:50" x14ac:dyDescent="0.25">
      <c r="D74" s="17" t="s">
        <v>17</v>
      </c>
      <c r="E74" s="5">
        <v>58298.55</v>
      </c>
      <c r="F74" s="5">
        <v>50500.9</v>
      </c>
      <c r="I74" s="17" t="s">
        <v>16</v>
      </c>
      <c r="J74" s="4">
        <f t="shared" si="9"/>
        <v>147234.25</v>
      </c>
      <c r="K74" s="4">
        <f t="shared" si="10"/>
        <v>113254.94</v>
      </c>
      <c r="L74" s="5">
        <f t="shared" si="11"/>
        <v>260489.19</v>
      </c>
      <c r="O74" s="17" t="s">
        <v>17</v>
      </c>
      <c r="P74" s="5">
        <v>32607.65</v>
      </c>
      <c r="Q74" s="5">
        <v>28412.35</v>
      </c>
      <c r="V74" s="17" t="s">
        <v>16</v>
      </c>
      <c r="W74" s="5">
        <v>0</v>
      </c>
      <c r="X74" s="5">
        <v>0</v>
      </c>
      <c r="AE74" s="17" t="s">
        <v>6</v>
      </c>
      <c r="AF74" s="5">
        <v>16574.11</v>
      </c>
      <c r="AG74" s="5">
        <v>10474.469999999999</v>
      </c>
      <c r="AM74" s="17" t="s">
        <v>15</v>
      </c>
      <c r="AN74" s="5">
        <v>7499.68</v>
      </c>
      <c r="AO74" s="5">
        <v>1204.8300000000002</v>
      </c>
      <c r="AV74" s="17" t="s">
        <v>6</v>
      </c>
      <c r="AW74" s="5">
        <v>0</v>
      </c>
      <c r="AX74" s="5">
        <v>0</v>
      </c>
    </row>
    <row r="75" spans="4:50" x14ac:dyDescent="0.25">
      <c r="D75" s="2" t="s">
        <v>48</v>
      </c>
      <c r="E75" s="5">
        <v>866956.77</v>
      </c>
      <c r="F75" s="5">
        <v>2182241.17</v>
      </c>
      <c r="I75" s="17" t="s">
        <v>17</v>
      </c>
      <c r="J75" s="4">
        <f t="shared" si="9"/>
        <v>121817.5</v>
      </c>
      <c r="K75" s="4">
        <f t="shared" si="10"/>
        <v>97636.799999999988</v>
      </c>
      <c r="L75" s="5">
        <f t="shared" si="11"/>
        <v>219454.3</v>
      </c>
      <c r="O75" s="2" t="s">
        <v>48</v>
      </c>
      <c r="P75" s="5">
        <v>222794.03</v>
      </c>
      <c r="Q75" s="5">
        <v>170554.72</v>
      </c>
      <c r="V75" s="17" t="s">
        <v>17</v>
      </c>
      <c r="W75" s="5">
        <v>0</v>
      </c>
      <c r="X75" s="5">
        <v>0</v>
      </c>
      <c r="AE75" s="17" t="s">
        <v>16</v>
      </c>
      <c r="AF75" s="5">
        <v>14349.75</v>
      </c>
      <c r="AG75" s="5">
        <v>7744.1</v>
      </c>
      <c r="AM75" s="17" t="s">
        <v>6</v>
      </c>
      <c r="AN75" s="5">
        <v>8472.25</v>
      </c>
      <c r="AO75" s="5">
        <v>2019.4499999999998</v>
      </c>
      <c r="AV75" s="17" t="s">
        <v>16</v>
      </c>
      <c r="AW75" s="5">
        <v>0</v>
      </c>
      <c r="AX75" s="5">
        <v>0</v>
      </c>
    </row>
    <row r="76" spans="4:50" x14ac:dyDescent="0.25">
      <c r="D76" s="17" t="s">
        <v>3</v>
      </c>
      <c r="E76" s="5">
        <v>67987.990000000005</v>
      </c>
      <c r="F76" s="5">
        <v>95298.89</v>
      </c>
      <c r="O76" s="17" t="s">
        <v>3</v>
      </c>
      <c r="P76" s="5">
        <v>15116.88</v>
      </c>
      <c r="Q76" s="5">
        <v>14073.12</v>
      </c>
      <c r="V76" s="2" t="s">
        <v>48</v>
      </c>
      <c r="W76" s="5">
        <v>30424.540000000005</v>
      </c>
      <c r="X76" s="5">
        <v>52525.509999999995</v>
      </c>
      <c r="AE76" s="17" t="s">
        <v>17</v>
      </c>
      <c r="AF76" s="5">
        <v>17071.169999999998</v>
      </c>
      <c r="AG76" s="5">
        <v>6610.0400000000009</v>
      </c>
      <c r="AM76" s="17" t="s">
        <v>16</v>
      </c>
      <c r="AN76" s="5">
        <v>5928.01</v>
      </c>
      <c r="AO76" s="5">
        <v>498.28</v>
      </c>
      <c r="AV76" s="17" t="s">
        <v>17</v>
      </c>
      <c r="AW76" s="5">
        <v>0</v>
      </c>
      <c r="AX76" s="5">
        <v>0</v>
      </c>
    </row>
    <row r="77" spans="4:50" x14ac:dyDescent="0.25">
      <c r="D77" s="17" t="s">
        <v>4</v>
      </c>
      <c r="E77" s="5">
        <v>72954.13</v>
      </c>
      <c r="F77" s="5">
        <v>133734.37</v>
      </c>
      <c r="O77" s="17" t="s">
        <v>4</v>
      </c>
      <c r="P77" s="5">
        <v>25796.63</v>
      </c>
      <c r="Q77" s="5">
        <v>16563.37</v>
      </c>
      <c r="V77" s="17" t="s">
        <v>3</v>
      </c>
      <c r="W77" s="5">
        <v>2162.34</v>
      </c>
      <c r="X77" s="5">
        <v>4225.3599999999997</v>
      </c>
      <c r="AE77" s="2" t="s">
        <v>48</v>
      </c>
      <c r="AF77" s="5">
        <v>450855.08999999997</v>
      </c>
      <c r="AG77" s="5">
        <v>303839.99999999994</v>
      </c>
      <c r="AM77" s="17" t="s">
        <v>17</v>
      </c>
      <c r="AN77" s="5">
        <v>5017.38</v>
      </c>
      <c r="AO77" s="5">
        <v>584.86</v>
      </c>
      <c r="AV77" s="2" t="s">
        <v>48</v>
      </c>
      <c r="AW77" s="5">
        <v>0</v>
      </c>
      <c r="AX77" s="5">
        <v>0</v>
      </c>
    </row>
    <row r="78" spans="4:50" x14ac:dyDescent="0.25">
      <c r="D78" s="17" t="s">
        <v>5</v>
      </c>
      <c r="E78" s="5">
        <v>57197.660000000018</v>
      </c>
      <c r="F78" s="5">
        <v>110891.48</v>
      </c>
      <c r="O78" s="17" t="s">
        <v>5</v>
      </c>
      <c r="P78" s="5">
        <v>16731.14</v>
      </c>
      <c r="Q78" s="5">
        <v>11936.36</v>
      </c>
      <c r="V78" s="17" t="s">
        <v>4</v>
      </c>
      <c r="W78" s="5">
        <v>2335.42</v>
      </c>
      <c r="X78" s="5">
        <v>5688.28</v>
      </c>
      <c r="AE78" s="17" t="s">
        <v>3</v>
      </c>
      <c r="AF78" s="5">
        <v>38895.879999999997</v>
      </c>
      <c r="AG78" s="5">
        <v>24731.75</v>
      </c>
      <c r="AM78" s="2" t="s">
        <v>48</v>
      </c>
      <c r="AN78" s="5">
        <v>3697.1500000000005</v>
      </c>
      <c r="AO78" s="5">
        <v>1815.7199999999998</v>
      </c>
      <c r="AV78" s="17" t="s">
        <v>3</v>
      </c>
      <c r="AW78" s="5">
        <v>0</v>
      </c>
      <c r="AX78" s="5">
        <v>0</v>
      </c>
    </row>
    <row r="79" spans="4:50" x14ac:dyDescent="0.25">
      <c r="D79" s="17" t="s">
        <v>10</v>
      </c>
      <c r="E79" s="5">
        <v>38847.080000000016</v>
      </c>
      <c r="F79" s="5">
        <v>145094.46</v>
      </c>
      <c r="O79" s="17" t="s">
        <v>10</v>
      </c>
      <c r="P79" s="5">
        <v>10144.89</v>
      </c>
      <c r="Q79" s="5">
        <v>8600.11</v>
      </c>
      <c r="V79" s="17" t="s">
        <v>5</v>
      </c>
      <c r="W79" s="5">
        <v>2195.15</v>
      </c>
      <c r="X79" s="5">
        <v>3076.47</v>
      </c>
      <c r="AE79" s="17" t="s">
        <v>4</v>
      </c>
      <c r="AF79" s="5">
        <v>37726.089999999997</v>
      </c>
      <c r="AG79" s="5">
        <v>32357.66</v>
      </c>
      <c r="AM79" s="17" t="s">
        <v>3</v>
      </c>
      <c r="AN79" s="5">
        <v>81.25</v>
      </c>
      <c r="AO79" s="5">
        <v>63.9</v>
      </c>
      <c r="AV79" s="17" t="s">
        <v>4</v>
      </c>
      <c r="AW79" s="5">
        <v>0</v>
      </c>
      <c r="AX79" s="5">
        <v>0</v>
      </c>
    </row>
    <row r="80" spans="4:50" x14ac:dyDescent="0.25">
      <c r="D80" s="17" t="s">
        <v>11</v>
      </c>
      <c r="E80" s="5">
        <v>76786.169999999984</v>
      </c>
      <c r="F80" s="5">
        <v>329748.52</v>
      </c>
      <c r="O80" s="17" t="s">
        <v>11</v>
      </c>
      <c r="P80" s="5">
        <v>22239.77</v>
      </c>
      <c r="Q80" s="5">
        <v>18347.73</v>
      </c>
      <c r="V80" s="17" t="s">
        <v>10</v>
      </c>
      <c r="W80" s="5">
        <v>1658.65</v>
      </c>
      <c r="X80" s="5">
        <v>1528.18</v>
      </c>
      <c r="AE80" s="17" t="s">
        <v>5</v>
      </c>
      <c r="AF80" s="5">
        <v>31864.22</v>
      </c>
      <c r="AG80" s="5">
        <v>22226.87</v>
      </c>
      <c r="AM80" s="17" t="s">
        <v>4</v>
      </c>
      <c r="AN80" s="5">
        <v>281.85000000000002</v>
      </c>
      <c r="AO80" s="5">
        <v>577.79999999999995</v>
      </c>
      <c r="AV80" s="17" t="s">
        <v>5</v>
      </c>
      <c r="AW80" s="5">
        <v>0</v>
      </c>
      <c r="AX80" s="5">
        <v>0</v>
      </c>
    </row>
    <row r="81" spans="4:50" x14ac:dyDescent="0.25">
      <c r="D81" s="17" t="s">
        <v>12</v>
      </c>
      <c r="E81" s="5">
        <v>65687.900000000023</v>
      </c>
      <c r="F81" s="5">
        <v>271421.06</v>
      </c>
      <c r="I81" s="22" t="s">
        <v>138</v>
      </c>
      <c r="J81" s="22"/>
      <c r="K81" s="22"/>
      <c r="O81" s="17" t="s">
        <v>12</v>
      </c>
      <c r="P81" s="5">
        <v>19516.13</v>
      </c>
      <c r="Q81" s="5">
        <v>10850.12</v>
      </c>
      <c r="V81" s="17" t="s">
        <v>11</v>
      </c>
      <c r="W81" s="5">
        <v>2138.11</v>
      </c>
      <c r="X81" s="5">
        <v>4446.58</v>
      </c>
      <c r="AE81" s="17" t="s">
        <v>10</v>
      </c>
      <c r="AF81" s="5">
        <v>21932.51</v>
      </c>
      <c r="AG81" s="5">
        <v>16696.79</v>
      </c>
      <c r="AM81" s="17" t="s">
        <v>5</v>
      </c>
      <c r="AN81" s="5">
        <v>658.69</v>
      </c>
      <c r="AO81" s="5">
        <v>378</v>
      </c>
      <c r="AV81" s="17" t="s">
        <v>10</v>
      </c>
      <c r="AW81" s="5">
        <v>0</v>
      </c>
      <c r="AX81" s="5">
        <v>0</v>
      </c>
    </row>
    <row r="82" spans="4:50" x14ac:dyDescent="0.25">
      <c r="D82" s="17" t="s">
        <v>13</v>
      </c>
      <c r="E82" s="5">
        <v>73212.549999999988</v>
      </c>
      <c r="F82" s="5">
        <v>291615.42</v>
      </c>
      <c r="I82" t="str">
        <f>'ANALYSIS '!$E$60</f>
        <v>النساء والولادة</v>
      </c>
      <c r="O82" s="17" t="s">
        <v>13</v>
      </c>
      <c r="P82" s="5">
        <v>21474.38</v>
      </c>
      <c r="Q82" s="5">
        <v>17330.62</v>
      </c>
      <c r="V82" s="17" t="s">
        <v>12</v>
      </c>
      <c r="W82" s="5">
        <v>2406.91</v>
      </c>
      <c r="X82" s="5">
        <v>4174.1899999999996</v>
      </c>
      <c r="AE82" s="17" t="s">
        <v>11</v>
      </c>
      <c r="AF82" s="5">
        <v>43041.57</v>
      </c>
      <c r="AG82" s="5">
        <v>29280.07</v>
      </c>
      <c r="AM82" s="17" t="s">
        <v>10</v>
      </c>
      <c r="AN82" s="5">
        <v>282.14999999999998</v>
      </c>
      <c r="AO82" s="5">
        <v>16.600000000000001</v>
      </c>
      <c r="AV82" s="17" t="s">
        <v>11</v>
      </c>
      <c r="AW82" s="5">
        <v>0</v>
      </c>
      <c r="AX82" s="5">
        <v>0</v>
      </c>
    </row>
    <row r="83" spans="4:50" x14ac:dyDescent="0.25">
      <c r="D83" s="17" t="s">
        <v>14</v>
      </c>
      <c r="E83" s="5">
        <v>55840.310000000056</v>
      </c>
      <c r="F83" s="5">
        <v>263044.71999999997</v>
      </c>
      <c r="J83" t="s">
        <v>19</v>
      </c>
      <c r="K83" t="s">
        <v>18</v>
      </c>
      <c r="L83" t="s">
        <v>135</v>
      </c>
      <c r="O83" s="17" t="s">
        <v>14</v>
      </c>
      <c r="P83" s="5">
        <v>13926.39</v>
      </c>
      <c r="Q83" s="5">
        <v>14588.61</v>
      </c>
      <c r="V83" s="17" t="s">
        <v>13</v>
      </c>
      <c r="W83" s="5">
        <v>3507.32</v>
      </c>
      <c r="X83" s="5">
        <v>5329.14</v>
      </c>
      <c r="AE83" s="17" t="s">
        <v>12</v>
      </c>
      <c r="AF83" s="5">
        <v>38432.47</v>
      </c>
      <c r="AG83" s="5">
        <v>27218.34</v>
      </c>
      <c r="AM83" s="17" t="s">
        <v>11</v>
      </c>
      <c r="AN83" s="5">
        <v>89.38</v>
      </c>
      <c r="AO83" s="5">
        <v>233.1</v>
      </c>
      <c r="AV83" s="17" t="s">
        <v>12</v>
      </c>
      <c r="AW83" s="5">
        <v>0</v>
      </c>
      <c r="AX83" s="5">
        <v>0</v>
      </c>
    </row>
    <row r="84" spans="4:50" x14ac:dyDescent="0.25">
      <c r="D84" s="17" t="s">
        <v>15</v>
      </c>
      <c r="E84" s="5">
        <v>59278.790000000008</v>
      </c>
      <c r="F84" s="5">
        <v>223368.47</v>
      </c>
      <c r="I84" s="17" t="s">
        <v>6</v>
      </c>
      <c r="J84" s="4">
        <f>IFERROR(GETPIVOTDATA("Sum of SERVICES CREDIT 43",$AM$8,"MONTH ",I84,"CLINIC",$I$82), " " )</f>
        <v>10054.81</v>
      </c>
      <c r="K84" s="4">
        <f>IFERROR(GETPIVOTDATA("Sum of SERVICES CASH COL 42",$AM$8,"MONTH ",I84,"CLINIC",$I$82), " " )</f>
        <v>28749.809999999998</v>
      </c>
      <c r="L84" s="5">
        <f>SUM(J84:K84)</f>
        <v>38804.619999999995</v>
      </c>
      <c r="O84" s="17" t="s">
        <v>15</v>
      </c>
      <c r="P84" s="5">
        <v>20987.52</v>
      </c>
      <c r="Q84" s="5">
        <v>16934.98</v>
      </c>
      <c r="V84" s="17" t="s">
        <v>14</v>
      </c>
      <c r="W84" s="5">
        <v>3022.47</v>
      </c>
      <c r="X84" s="5">
        <v>3433.53</v>
      </c>
      <c r="AE84" s="17" t="s">
        <v>13</v>
      </c>
      <c r="AF84" s="5">
        <v>51800.81</v>
      </c>
      <c r="AG84" s="5">
        <v>26861.1</v>
      </c>
      <c r="AM84" s="17" t="s">
        <v>12</v>
      </c>
      <c r="AN84" s="5">
        <v>836.2</v>
      </c>
      <c r="AO84" s="5">
        <v>104.4</v>
      </c>
      <c r="AV84" s="17" t="s">
        <v>13</v>
      </c>
      <c r="AW84" s="5">
        <v>0</v>
      </c>
      <c r="AX84" s="5">
        <v>0</v>
      </c>
    </row>
    <row r="85" spans="4:50" x14ac:dyDescent="0.25">
      <c r="D85" s="17" t="s">
        <v>6</v>
      </c>
      <c r="E85" s="5">
        <v>67384.56</v>
      </c>
      <c r="F85" s="5">
        <v>101737.68</v>
      </c>
      <c r="I85" s="17" t="s">
        <v>3</v>
      </c>
      <c r="J85" s="4">
        <f t="shared" ref="J85:J95" si="12">IFERROR(GETPIVOTDATA("Sum of SERVICES CREDIT 43",$AM$8,"MONTH ",I85,"CLINIC",$I$82), " " )</f>
        <v>13767.2</v>
      </c>
      <c r="K85" s="4">
        <f t="shared" ref="K85:K95" si="13">IFERROR(GETPIVOTDATA("Sum of SERVICES CASH COL 42",$AM$8,"MONTH ",I85,"CLINIC",$I$82), " " )</f>
        <v>20142.489999999998</v>
      </c>
      <c r="L85" s="5">
        <f t="shared" ref="L85:L95" si="14">SUM(J85:K85)</f>
        <v>33909.69</v>
      </c>
      <c r="O85" s="17" t="s">
        <v>6</v>
      </c>
      <c r="P85" s="5">
        <v>20522.759999999998</v>
      </c>
      <c r="Q85" s="5">
        <v>13737.24</v>
      </c>
      <c r="V85" s="17" t="s">
        <v>15</v>
      </c>
      <c r="W85" s="5">
        <v>2695.91</v>
      </c>
      <c r="X85" s="5">
        <v>7211.43</v>
      </c>
      <c r="AE85" s="17" t="s">
        <v>14</v>
      </c>
      <c r="AF85" s="5">
        <v>38222.730000000003</v>
      </c>
      <c r="AG85" s="5">
        <v>21223.8</v>
      </c>
      <c r="AM85" s="17" t="s">
        <v>13</v>
      </c>
      <c r="AN85" s="5">
        <v>573.79999999999995</v>
      </c>
      <c r="AO85" s="5">
        <v>163.80000000000001</v>
      </c>
      <c r="AV85" s="17" t="s">
        <v>14</v>
      </c>
      <c r="AW85" s="5">
        <v>0</v>
      </c>
      <c r="AX85" s="5">
        <v>0</v>
      </c>
    </row>
    <row r="86" spans="4:50" x14ac:dyDescent="0.25">
      <c r="D86" s="17" t="s">
        <v>16</v>
      </c>
      <c r="E86" s="5">
        <v>57105.210000000021</v>
      </c>
      <c r="F86" s="5">
        <v>167881.77</v>
      </c>
      <c r="I86" s="17" t="s">
        <v>4</v>
      </c>
      <c r="J86" s="4">
        <f t="shared" si="12"/>
        <v>12233.52</v>
      </c>
      <c r="K86" s="4">
        <f t="shared" si="13"/>
        <v>29863.370000000003</v>
      </c>
      <c r="L86" s="5">
        <f t="shared" si="14"/>
        <v>42096.89</v>
      </c>
      <c r="O86" s="17" t="s">
        <v>16</v>
      </c>
      <c r="P86" s="5">
        <v>20625.64</v>
      </c>
      <c r="Q86" s="5">
        <v>13824.36</v>
      </c>
      <c r="V86" s="17" t="s">
        <v>6</v>
      </c>
      <c r="W86" s="5">
        <v>1571.16</v>
      </c>
      <c r="X86" s="5">
        <v>4970.79</v>
      </c>
      <c r="AE86" s="17" t="s">
        <v>15</v>
      </c>
      <c r="AF86" s="5">
        <v>39333.5</v>
      </c>
      <c r="AG86" s="5">
        <v>18555.419999999998</v>
      </c>
      <c r="AM86" s="17" t="s">
        <v>14</v>
      </c>
      <c r="AN86" s="5">
        <v>6.5</v>
      </c>
      <c r="AO86" s="5">
        <v>0</v>
      </c>
      <c r="AV86" s="17" t="s">
        <v>15</v>
      </c>
      <c r="AW86" s="5">
        <v>0</v>
      </c>
      <c r="AX86" s="5">
        <v>0</v>
      </c>
    </row>
    <row r="87" spans="4:50" x14ac:dyDescent="0.25">
      <c r="D87" s="17" t="s">
        <v>17</v>
      </c>
      <c r="E87" s="5">
        <v>174674.41999999998</v>
      </c>
      <c r="F87" s="5">
        <v>48404.330000000016</v>
      </c>
      <c r="I87" s="17" t="s">
        <v>5</v>
      </c>
      <c r="J87" s="4">
        <f t="shared" si="12"/>
        <v>12506.09</v>
      </c>
      <c r="K87" s="4">
        <f t="shared" si="13"/>
        <v>20509.960000000003</v>
      </c>
      <c r="L87" s="5">
        <f t="shared" si="14"/>
        <v>33016.050000000003</v>
      </c>
      <c r="O87" s="17" t="s">
        <v>17</v>
      </c>
      <c r="P87" s="5">
        <v>15711.9</v>
      </c>
      <c r="Q87" s="5">
        <v>13768.1</v>
      </c>
      <c r="V87" s="17" t="s">
        <v>16</v>
      </c>
      <c r="W87" s="5">
        <v>4950.22</v>
      </c>
      <c r="X87" s="5">
        <v>3600.7</v>
      </c>
      <c r="AE87" s="17" t="s">
        <v>6</v>
      </c>
      <c r="AF87" s="5">
        <v>38735.120000000003</v>
      </c>
      <c r="AG87" s="5">
        <v>26321.17</v>
      </c>
      <c r="AM87" s="17" t="s">
        <v>15</v>
      </c>
      <c r="AN87" s="5">
        <v>314.39999999999998</v>
      </c>
      <c r="AO87" s="5">
        <v>74.099999999999994</v>
      </c>
      <c r="AV87" s="17" t="s">
        <v>6</v>
      </c>
      <c r="AW87" s="5">
        <v>0</v>
      </c>
      <c r="AX87" s="5">
        <v>0</v>
      </c>
    </row>
    <row r="88" spans="4:50" x14ac:dyDescent="0.25">
      <c r="D88" s="2" t="s">
        <v>49</v>
      </c>
      <c r="E88" s="5">
        <v>9950850.1199999992</v>
      </c>
      <c r="F88" s="5">
        <v>2184453.6300000004</v>
      </c>
      <c r="I88" s="17" t="s">
        <v>10</v>
      </c>
      <c r="J88" s="4">
        <f t="shared" si="12"/>
        <v>11990.71</v>
      </c>
      <c r="K88" s="4">
        <f t="shared" si="13"/>
        <v>16353.94</v>
      </c>
      <c r="L88" s="5">
        <f t="shared" si="14"/>
        <v>28344.65</v>
      </c>
      <c r="O88" s="2" t="s">
        <v>49</v>
      </c>
      <c r="P88" s="5">
        <v>560026.14000000013</v>
      </c>
      <c r="Q88" s="5">
        <v>250462.36</v>
      </c>
      <c r="V88" s="17" t="s">
        <v>17</v>
      </c>
      <c r="W88" s="5">
        <v>1780.88</v>
      </c>
      <c r="X88" s="5">
        <v>4840.8599999999997</v>
      </c>
      <c r="AE88" s="17" t="s">
        <v>16</v>
      </c>
      <c r="AF88" s="5">
        <v>38233.129999999997</v>
      </c>
      <c r="AG88" s="5">
        <v>30276.23</v>
      </c>
      <c r="AM88" s="17" t="s">
        <v>6</v>
      </c>
      <c r="AN88" s="5">
        <v>257.14</v>
      </c>
      <c r="AO88" s="5">
        <v>24.96</v>
      </c>
      <c r="AV88" s="17" t="s">
        <v>16</v>
      </c>
      <c r="AW88" s="5">
        <v>0</v>
      </c>
      <c r="AX88" s="5">
        <v>0</v>
      </c>
    </row>
    <row r="89" spans="4:50" x14ac:dyDescent="0.25">
      <c r="D89" s="17" t="s">
        <v>3</v>
      </c>
      <c r="E89" s="5">
        <v>379310.8</v>
      </c>
      <c r="F89" s="5">
        <v>107108.88999999998</v>
      </c>
      <c r="I89" s="17" t="s">
        <v>11</v>
      </c>
      <c r="J89" s="4">
        <f t="shared" si="12"/>
        <v>18266.16</v>
      </c>
      <c r="K89" s="4">
        <f t="shared" si="13"/>
        <v>23928.399999999998</v>
      </c>
      <c r="L89" s="5">
        <f t="shared" si="14"/>
        <v>42194.559999999998</v>
      </c>
      <c r="O89" s="17" t="s">
        <v>3</v>
      </c>
      <c r="P89" s="5">
        <v>43814.71</v>
      </c>
      <c r="Q89" s="5">
        <v>16374.789999999999</v>
      </c>
      <c r="V89" s="2" t="s">
        <v>49</v>
      </c>
      <c r="W89" s="5">
        <v>210752.75</v>
      </c>
      <c r="X89" s="5">
        <v>550835.13000000012</v>
      </c>
      <c r="AE89" s="17" t="s">
        <v>17</v>
      </c>
      <c r="AF89" s="5">
        <v>32637.06</v>
      </c>
      <c r="AG89" s="5">
        <v>28090.799999999999</v>
      </c>
      <c r="AM89" s="17" t="s">
        <v>16</v>
      </c>
      <c r="AN89" s="5">
        <v>97.5</v>
      </c>
      <c r="AO89" s="5">
        <v>79.2</v>
      </c>
      <c r="AV89" s="17" t="s">
        <v>17</v>
      </c>
      <c r="AW89" s="5">
        <v>0</v>
      </c>
      <c r="AX89" s="5">
        <v>0</v>
      </c>
    </row>
    <row r="90" spans="4:50" x14ac:dyDescent="0.25">
      <c r="D90" s="17" t="s">
        <v>4</v>
      </c>
      <c r="E90" s="5">
        <v>658279.68999999994</v>
      </c>
      <c r="F90" s="5">
        <v>135225.50999999998</v>
      </c>
      <c r="I90" s="17" t="s">
        <v>12</v>
      </c>
      <c r="J90" s="4">
        <f t="shared" si="12"/>
        <v>16354.84</v>
      </c>
      <c r="K90" s="4">
        <f t="shared" si="13"/>
        <v>25431.29</v>
      </c>
      <c r="L90" s="5">
        <f t="shared" si="14"/>
        <v>41786.130000000005</v>
      </c>
      <c r="O90" s="17" t="s">
        <v>4</v>
      </c>
      <c r="P90" s="5">
        <v>53532.21</v>
      </c>
      <c r="Q90" s="5">
        <v>21295.040000000001</v>
      </c>
      <c r="V90" s="17" t="s">
        <v>3</v>
      </c>
      <c r="W90" s="5">
        <v>12633.940000000002</v>
      </c>
      <c r="X90" s="5">
        <v>36768.090000000004</v>
      </c>
      <c r="AE90" s="2" t="s">
        <v>49</v>
      </c>
      <c r="AF90" s="5">
        <v>231372.09999999998</v>
      </c>
      <c r="AG90" s="5">
        <v>313358.58999999997</v>
      </c>
      <c r="AM90" s="17" t="s">
        <v>17</v>
      </c>
      <c r="AN90" s="5">
        <v>218.29</v>
      </c>
      <c r="AO90" s="5">
        <v>99.86</v>
      </c>
      <c r="AV90" s="2" t="s">
        <v>49</v>
      </c>
      <c r="AW90" s="5">
        <v>8761033.4399999995</v>
      </c>
      <c r="AX90" s="5">
        <v>319929.45</v>
      </c>
    </row>
    <row r="91" spans="4:50" x14ac:dyDescent="0.25">
      <c r="D91" s="17" t="s">
        <v>5</v>
      </c>
      <c r="E91" s="5">
        <v>1457582.94</v>
      </c>
      <c r="F91" s="5">
        <v>132032.93</v>
      </c>
      <c r="I91" s="17" t="s">
        <v>13</v>
      </c>
      <c r="J91" s="4">
        <f t="shared" si="12"/>
        <v>20264.260000000002</v>
      </c>
      <c r="K91" s="4">
        <f t="shared" si="13"/>
        <v>34096.660000000003</v>
      </c>
      <c r="L91" s="5">
        <f t="shared" si="14"/>
        <v>54360.920000000006</v>
      </c>
      <c r="O91" s="17" t="s">
        <v>5</v>
      </c>
      <c r="P91" s="5">
        <v>41362.479999999996</v>
      </c>
      <c r="Q91" s="5">
        <v>18812.52</v>
      </c>
      <c r="V91" s="17" t="s">
        <v>4</v>
      </c>
      <c r="W91" s="5">
        <v>17677.13</v>
      </c>
      <c r="X91" s="5">
        <v>52497.86</v>
      </c>
      <c r="AE91" s="17" t="s">
        <v>3</v>
      </c>
      <c r="AF91" s="5">
        <v>6469.82</v>
      </c>
      <c r="AG91" s="5">
        <v>9298.3900000000012</v>
      </c>
      <c r="AM91" s="2" t="s">
        <v>49</v>
      </c>
      <c r="AN91" s="5">
        <v>26912.600000000002</v>
      </c>
      <c r="AO91" s="5">
        <v>22872.46</v>
      </c>
      <c r="AV91" s="17" t="s">
        <v>3</v>
      </c>
      <c r="AW91" s="5">
        <v>243023.13</v>
      </c>
      <c r="AX91" s="5">
        <v>13531.9</v>
      </c>
    </row>
    <row r="92" spans="4:50" x14ac:dyDescent="0.25">
      <c r="D92" s="17" t="s">
        <v>10</v>
      </c>
      <c r="E92" s="5">
        <v>950432.41999999993</v>
      </c>
      <c r="F92" s="5">
        <v>137298.95000000001</v>
      </c>
      <c r="I92" s="17" t="s">
        <v>14</v>
      </c>
      <c r="J92" s="4">
        <f t="shared" si="12"/>
        <v>19308.25</v>
      </c>
      <c r="K92" s="4">
        <f t="shared" si="13"/>
        <v>24524.57</v>
      </c>
      <c r="L92" s="5">
        <f t="shared" si="14"/>
        <v>43832.82</v>
      </c>
      <c r="O92" s="17" t="s">
        <v>10</v>
      </c>
      <c r="P92" s="5">
        <v>38798.78</v>
      </c>
      <c r="Q92" s="5">
        <v>14982.470000000001</v>
      </c>
      <c r="V92" s="17" t="s">
        <v>5</v>
      </c>
      <c r="W92" s="5">
        <v>15636.75</v>
      </c>
      <c r="X92" s="5">
        <v>48857.919999999998</v>
      </c>
      <c r="AE92" s="17" t="s">
        <v>4</v>
      </c>
      <c r="AF92" s="5">
        <v>11831.2</v>
      </c>
      <c r="AG92" s="5">
        <v>22061.73</v>
      </c>
      <c r="AM92" s="17" t="s">
        <v>3</v>
      </c>
      <c r="AN92" s="5">
        <v>2005.11</v>
      </c>
      <c r="AO92" s="5">
        <v>2516.8000000000002</v>
      </c>
      <c r="AV92" s="17" t="s">
        <v>4</v>
      </c>
      <c r="AW92" s="5">
        <v>463993.72</v>
      </c>
      <c r="AX92" s="5">
        <v>2259.85</v>
      </c>
    </row>
    <row r="93" spans="4:50" x14ac:dyDescent="0.25">
      <c r="D93" s="17" t="s">
        <v>11</v>
      </c>
      <c r="E93" s="5">
        <v>1642156.6</v>
      </c>
      <c r="F93" s="5">
        <v>184875.24</v>
      </c>
      <c r="I93" s="17" t="s">
        <v>15</v>
      </c>
      <c r="J93" s="4">
        <f t="shared" si="12"/>
        <v>19620.48</v>
      </c>
      <c r="K93" s="4">
        <f t="shared" si="13"/>
        <v>24853.87</v>
      </c>
      <c r="L93" s="5">
        <f t="shared" si="14"/>
        <v>44474.35</v>
      </c>
      <c r="O93" s="17" t="s">
        <v>11</v>
      </c>
      <c r="P93" s="5">
        <v>63730.759999999995</v>
      </c>
      <c r="Q93" s="5">
        <v>25001.74</v>
      </c>
      <c r="V93" s="17" t="s">
        <v>10</v>
      </c>
      <c r="W93" s="5">
        <v>15119.599999999999</v>
      </c>
      <c r="X93" s="5">
        <v>47615.92</v>
      </c>
      <c r="AE93" s="17" t="s">
        <v>5</v>
      </c>
      <c r="AF93" s="5">
        <v>14918.2</v>
      </c>
      <c r="AG93" s="5">
        <v>23366.18</v>
      </c>
      <c r="AM93" s="17" t="s">
        <v>4</v>
      </c>
      <c r="AN93" s="5">
        <v>3132.63</v>
      </c>
      <c r="AO93" s="5">
        <v>2970.8599999999997</v>
      </c>
      <c r="AV93" s="17" t="s">
        <v>5</v>
      </c>
      <c r="AW93" s="5">
        <v>1278103.5</v>
      </c>
      <c r="AX93" s="5">
        <v>12944.67</v>
      </c>
    </row>
    <row r="94" spans="4:50" x14ac:dyDescent="0.25">
      <c r="D94" s="17" t="s">
        <v>12</v>
      </c>
      <c r="E94" s="5">
        <v>936813.98</v>
      </c>
      <c r="F94" s="5">
        <v>129730.28</v>
      </c>
      <c r="I94" s="17" t="s">
        <v>16</v>
      </c>
      <c r="J94" s="4">
        <f t="shared" si="12"/>
        <v>17677.599999999999</v>
      </c>
      <c r="K94" s="4">
        <f t="shared" si="13"/>
        <v>16639.760000000002</v>
      </c>
      <c r="L94" s="5">
        <f t="shared" si="14"/>
        <v>34317.360000000001</v>
      </c>
      <c r="O94" s="17" t="s">
        <v>12</v>
      </c>
      <c r="P94" s="5">
        <v>41581.519999999997</v>
      </c>
      <c r="Q94" s="5">
        <v>13875.98</v>
      </c>
      <c r="V94" s="17" t="s">
        <v>11</v>
      </c>
      <c r="W94" s="5">
        <v>24909.93</v>
      </c>
      <c r="X94" s="5">
        <v>60408.54</v>
      </c>
      <c r="AE94" s="17" t="s">
        <v>10</v>
      </c>
      <c r="AF94" s="5">
        <v>18448.91</v>
      </c>
      <c r="AG94" s="5">
        <v>27928.2</v>
      </c>
      <c r="AM94" s="17" t="s">
        <v>5</v>
      </c>
      <c r="AN94" s="5">
        <v>1122.49</v>
      </c>
      <c r="AO94" s="5">
        <v>300.68</v>
      </c>
      <c r="AV94" s="17" t="s">
        <v>10</v>
      </c>
      <c r="AW94" s="5">
        <v>775616.3</v>
      </c>
      <c r="AX94" s="5">
        <v>19179.169999999998</v>
      </c>
    </row>
    <row r="95" spans="4:50" x14ac:dyDescent="0.25">
      <c r="D95" s="17" t="s">
        <v>13</v>
      </c>
      <c r="E95" s="5">
        <v>1275400.6199999999</v>
      </c>
      <c r="F95" s="5">
        <v>209827.08000000002</v>
      </c>
      <c r="I95" s="17" t="s">
        <v>17</v>
      </c>
      <c r="J95" s="4">
        <f t="shared" si="12"/>
        <v>14835.170000000002</v>
      </c>
      <c r="K95" s="4">
        <f t="shared" si="13"/>
        <v>15541.96</v>
      </c>
      <c r="L95" s="5">
        <f t="shared" si="14"/>
        <v>30377.13</v>
      </c>
      <c r="O95" s="17" t="s">
        <v>13</v>
      </c>
      <c r="P95" s="5">
        <v>63454.03</v>
      </c>
      <c r="Q95" s="5">
        <v>29879.72</v>
      </c>
      <c r="V95" s="17" t="s">
        <v>12</v>
      </c>
      <c r="W95" s="5">
        <v>10912.46</v>
      </c>
      <c r="X95" s="5">
        <v>38297.980000000003</v>
      </c>
      <c r="AE95" s="17" t="s">
        <v>11</v>
      </c>
      <c r="AF95" s="5">
        <v>22308.19</v>
      </c>
      <c r="AG95" s="5">
        <v>40583.96</v>
      </c>
      <c r="AM95" s="17" t="s">
        <v>10</v>
      </c>
      <c r="AN95" s="5">
        <v>794.08</v>
      </c>
      <c r="AO95" s="5">
        <v>365.88</v>
      </c>
      <c r="AV95" s="17" t="s">
        <v>11</v>
      </c>
      <c r="AW95" s="5">
        <v>1397689.5</v>
      </c>
      <c r="AX95" s="5">
        <v>16434.879999999997</v>
      </c>
    </row>
    <row r="96" spans="4:50" x14ac:dyDescent="0.25">
      <c r="D96" s="17" t="s">
        <v>14</v>
      </c>
      <c r="E96" s="5">
        <v>912502.83000000007</v>
      </c>
      <c r="F96" s="5">
        <v>185381.13</v>
      </c>
      <c r="O96" s="17" t="s">
        <v>14</v>
      </c>
      <c r="P96" s="5">
        <v>49469.279999999999</v>
      </c>
      <c r="Q96" s="5">
        <v>23095.47</v>
      </c>
      <c r="V96" s="17" t="s">
        <v>13</v>
      </c>
      <c r="W96" s="5">
        <v>24815.300000000003</v>
      </c>
      <c r="X96" s="5">
        <v>73226.209999999992</v>
      </c>
      <c r="AE96" s="17" t="s">
        <v>12</v>
      </c>
      <c r="AF96" s="5">
        <v>13887.12</v>
      </c>
      <c r="AG96" s="5">
        <v>32139.960000000003</v>
      </c>
      <c r="AM96" s="17" t="s">
        <v>11</v>
      </c>
      <c r="AN96" s="5">
        <v>1610.3600000000001</v>
      </c>
      <c r="AO96" s="5">
        <v>3217.1</v>
      </c>
      <c r="AV96" s="17" t="s">
        <v>12</v>
      </c>
      <c r="AW96" s="5">
        <v>797929.1</v>
      </c>
      <c r="AX96" s="5">
        <v>14021.94</v>
      </c>
    </row>
    <row r="97" spans="4:50" x14ac:dyDescent="0.25">
      <c r="D97" s="17" t="s">
        <v>15</v>
      </c>
      <c r="E97" s="5">
        <v>498989.47000000003</v>
      </c>
      <c r="F97" s="5">
        <v>152419.76</v>
      </c>
      <c r="O97" s="17" t="s">
        <v>15</v>
      </c>
      <c r="P97" s="5">
        <v>39964.509999999995</v>
      </c>
      <c r="Q97" s="5">
        <v>18195.489999999998</v>
      </c>
      <c r="V97" s="17" t="s">
        <v>14</v>
      </c>
      <c r="W97" s="5">
        <v>28197.03</v>
      </c>
      <c r="X97" s="5">
        <v>55153.509999999995</v>
      </c>
      <c r="AE97" s="17" t="s">
        <v>13</v>
      </c>
      <c r="AF97" s="5">
        <v>29768.53</v>
      </c>
      <c r="AG97" s="5">
        <v>43808.93</v>
      </c>
      <c r="AM97" s="17" t="s">
        <v>12</v>
      </c>
      <c r="AN97" s="5">
        <v>1788.53</v>
      </c>
      <c r="AO97" s="5">
        <v>2166.88</v>
      </c>
      <c r="AV97" s="17" t="s">
        <v>13</v>
      </c>
      <c r="AW97" s="5">
        <v>1189337.2999999998</v>
      </c>
      <c r="AX97" s="5">
        <v>23654.43</v>
      </c>
    </row>
    <row r="98" spans="4:50" x14ac:dyDescent="0.25">
      <c r="D98" s="17" t="s">
        <v>6</v>
      </c>
      <c r="E98" s="5">
        <v>679344.12</v>
      </c>
      <c r="F98" s="5">
        <v>94820.040000000008</v>
      </c>
      <c r="O98" s="17" t="s">
        <v>6</v>
      </c>
      <c r="P98" s="5">
        <v>44636.66</v>
      </c>
      <c r="Q98" s="5">
        <v>24677.839999999997</v>
      </c>
      <c r="V98" s="17" t="s">
        <v>15</v>
      </c>
      <c r="W98" s="5">
        <v>8390.0499999999993</v>
      </c>
      <c r="X98" s="5">
        <v>26888.49</v>
      </c>
      <c r="AE98" s="17" t="s">
        <v>14</v>
      </c>
      <c r="AF98" s="5">
        <v>25767.86</v>
      </c>
      <c r="AG98" s="5">
        <v>35146.020000000004</v>
      </c>
      <c r="AM98" s="17" t="s">
        <v>13</v>
      </c>
      <c r="AN98" s="5">
        <v>1599.77</v>
      </c>
      <c r="AO98" s="5">
        <v>2189.48</v>
      </c>
      <c r="AV98" s="17" t="s">
        <v>14</v>
      </c>
      <c r="AW98" s="5">
        <v>830498.2</v>
      </c>
      <c r="AX98" s="5">
        <v>43491.87</v>
      </c>
    </row>
    <row r="99" spans="4:50" x14ac:dyDescent="0.25">
      <c r="D99" s="17" t="s">
        <v>16</v>
      </c>
      <c r="E99" s="5">
        <v>378187.18</v>
      </c>
      <c r="F99" s="5">
        <v>141484.49</v>
      </c>
      <c r="O99" s="17" t="s">
        <v>16</v>
      </c>
      <c r="P99" s="5">
        <v>38004.910000000003</v>
      </c>
      <c r="Q99" s="5">
        <v>22157.59</v>
      </c>
      <c r="V99" s="17" t="s">
        <v>6</v>
      </c>
      <c r="W99" s="5">
        <v>15995.880000000001</v>
      </c>
      <c r="X99" s="5">
        <v>34026.410000000003</v>
      </c>
      <c r="AE99" s="17" t="s">
        <v>15</v>
      </c>
      <c r="AF99" s="5">
        <v>25181.67</v>
      </c>
      <c r="AG99" s="5">
        <v>27323.95</v>
      </c>
      <c r="AM99" s="17" t="s">
        <v>14</v>
      </c>
      <c r="AN99" s="5">
        <v>4944.2700000000004</v>
      </c>
      <c r="AO99" s="5">
        <v>1243.45</v>
      </c>
      <c r="AV99" s="17" t="s">
        <v>15</v>
      </c>
      <c r="AW99" s="5">
        <v>446403.1</v>
      </c>
      <c r="AX99" s="5">
        <v>56057.36</v>
      </c>
    </row>
    <row r="100" spans="4:50" x14ac:dyDescent="0.25">
      <c r="D100" s="17" t="s">
        <v>17</v>
      </c>
      <c r="E100" s="5">
        <v>181849.47</v>
      </c>
      <c r="F100" s="5">
        <v>574249.33000000007</v>
      </c>
      <c r="O100" s="17" t="s">
        <v>17</v>
      </c>
      <c r="P100" s="5">
        <v>41676.29</v>
      </c>
      <c r="Q100" s="5">
        <v>22113.71</v>
      </c>
      <c r="V100" s="17" t="s">
        <v>16</v>
      </c>
      <c r="W100" s="5">
        <v>14683.85</v>
      </c>
      <c r="X100" s="5">
        <v>44030.33</v>
      </c>
      <c r="AE100" s="17" t="s">
        <v>6</v>
      </c>
      <c r="AF100" s="5">
        <v>19339.739999999998</v>
      </c>
      <c r="AG100" s="5">
        <v>9446.35</v>
      </c>
      <c r="AM100" s="17" t="s">
        <v>15</v>
      </c>
      <c r="AN100" s="5">
        <v>819.13</v>
      </c>
      <c r="AO100" s="5">
        <v>591.45000000000005</v>
      </c>
      <c r="AV100" s="17" t="s">
        <v>6</v>
      </c>
      <c r="AW100" s="5">
        <v>516144.29</v>
      </c>
      <c r="AX100" s="5">
        <v>0</v>
      </c>
    </row>
    <row r="101" spans="4:50" x14ac:dyDescent="0.25">
      <c r="D101" s="2" t="s">
        <v>109</v>
      </c>
      <c r="E101" s="5">
        <v>0</v>
      </c>
      <c r="F101" s="5">
        <v>99</v>
      </c>
      <c r="O101" s="2" t="s">
        <v>109</v>
      </c>
      <c r="P101" s="5">
        <v>0</v>
      </c>
      <c r="Q101" s="5">
        <v>0</v>
      </c>
      <c r="V101" s="17" t="s">
        <v>17</v>
      </c>
      <c r="W101" s="5">
        <v>21780.83</v>
      </c>
      <c r="X101" s="5">
        <v>33063.870000000003</v>
      </c>
      <c r="AE101" s="17" t="s">
        <v>16</v>
      </c>
      <c r="AF101" s="5">
        <v>24369.93</v>
      </c>
      <c r="AG101" s="5">
        <v>19488.82</v>
      </c>
      <c r="AM101" s="17" t="s">
        <v>6</v>
      </c>
      <c r="AN101" s="5">
        <v>3141.78</v>
      </c>
      <c r="AO101" s="5">
        <v>3087.62</v>
      </c>
      <c r="AV101" s="17" t="s">
        <v>16</v>
      </c>
      <c r="AW101" s="5">
        <v>315298.2</v>
      </c>
      <c r="AX101" s="5">
        <v>37889.699999999997</v>
      </c>
    </row>
    <row r="102" spans="4:50" x14ac:dyDescent="0.25">
      <c r="D102" s="17" t="s">
        <v>6</v>
      </c>
      <c r="E102" s="5">
        <v>0</v>
      </c>
      <c r="F102" s="5">
        <v>99</v>
      </c>
      <c r="O102" s="17" t="s">
        <v>6</v>
      </c>
      <c r="P102" s="5">
        <v>0</v>
      </c>
      <c r="Q102" s="5">
        <v>0</v>
      </c>
      <c r="V102" s="2" t="s">
        <v>109</v>
      </c>
      <c r="W102" s="5">
        <v>0</v>
      </c>
      <c r="X102" s="5">
        <v>0</v>
      </c>
      <c r="AE102" s="17" t="s">
        <v>17</v>
      </c>
      <c r="AF102" s="5">
        <v>19080.93</v>
      </c>
      <c r="AG102" s="5">
        <v>22766.1</v>
      </c>
      <c r="AM102" s="17" t="s">
        <v>16</v>
      </c>
      <c r="AN102" s="5">
        <v>1677.65</v>
      </c>
      <c r="AO102" s="5">
        <v>2070.73</v>
      </c>
      <c r="AV102" s="17" t="s">
        <v>17</v>
      </c>
      <c r="AW102" s="5">
        <v>506997.1</v>
      </c>
      <c r="AX102" s="5">
        <v>80463.680000000008</v>
      </c>
    </row>
    <row r="103" spans="4:50" x14ac:dyDescent="0.25">
      <c r="D103" s="2" t="s">
        <v>50</v>
      </c>
      <c r="E103" s="5">
        <v>6518658.0899999989</v>
      </c>
      <c r="F103" s="5">
        <v>5533470.0100000007</v>
      </c>
      <c r="O103" s="2" t="s">
        <v>50</v>
      </c>
      <c r="P103" s="5">
        <v>1046215.0899999999</v>
      </c>
      <c r="Q103" s="5">
        <v>485514.92999999988</v>
      </c>
      <c r="V103" s="17" t="s">
        <v>6</v>
      </c>
      <c r="W103" s="5">
        <v>0</v>
      </c>
      <c r="X103" s="5">
        <v>0</v>
      </c>
      <c r="AE103" s="2" t="s">
        <v>109</v>
      </c>
      <c r="AF103" s="5">
        <v>0</v>
      </c>
      <c r="AG103" s="5">
        <v>0</v>
      </c>
      <c r="AM103" s="17" t="s">
        <v>17</v>
      </c>
      <c r="AN103" s="5">
        <v>4276.7999999999993</v>
      </c>
      <c r="AO103" s="5">
        <v>2151.5300000000002</v>
      </c>
      <c r="AV103" s="2" t="s">
        <v>109</v>
      </c>
      <c r="AW103" s="5">
        <v>0</v>
      </c>
      <c r="AX103" s="5">
        <v>0</v>
      </c>
    </row>
    <row r="104" spans="4:50" x14ac:dyDescent="0.25">
      <c r="D104" s="17" t="s">
        <v>3</v>
      </c>
      <c r="E104" s="5">
        <v>449207.64999999997</v>
      </c>
      <c r="F104" s="5">
        <v>265405.01</v>
      </c>
      <c r="O104" s="17" t="s">
        <v>3</v>
      </c>
      <c r="P104" s="5">
        <v>46678.030000000006</v>
      </c>
      <c r="Q104" s="5">
        <v>23358.47</v>
      </c>
      <c r="V104" s="2" t="s">
        <v>50</v>
      </c>
      <c r="W104" s="5">
        <v>1189902.43</v>
      </c>
      <c r="X104" s="5">
        <v>1177564.9100000001</v>
      </c>
      <c r="AE104" s="17" t="s">
        <v>6</v>
      </c>
      <c r="AF104" s="5">
        <v>0</v>
      </c>
      <c r="AG104" s="5">
        <v>0</v>
      </c>
      <c r="AM104" s="2" t="s">
        <v>109</v>
      </c>
      <c r="AN104" s="5">
        <v>0</v>
      </c>
      <c r="AO104" s="5">
        <v>0</v>
      </c>
      <c r="AV104" s="17" t="s">
        <v>6</v>
      </c>
      <c r="AW104" s="5">
        <v>0</v>
      </c>
      <c r="AX104" s="5">
        <v>0</v>
      </c>
    </row>
    <row r="105" spans="4:50" x14ac:dyDescent="0.25">
      <c r="D105" s="17" t="s">
        <v>4</v>
      </c>
      <c r="E105" s="5">
        <v>572951.67999999993</v>
      </c>
      <c r="F105" s="5">
        <v>314577.59000000003</v>
      </c>
      <c r="O105" s="17" t="s">
        <v>4</v>
      </c>
      <c r="P105" s="5">
        <v>58891.62</v>
      </c>
      <c r="Q105" s="5">
        <v>29299.5</v>
      </c>
      <c r="V105" s="17" t="s">
        <v>3</v>
      </c>
      <c r="W105" s="5">
        <v>64146.05</v>
      </c>
      <c r="X105" s="5">
        <v>66741.11</v>
      </c>
      <c r="AE105" s="2" t="s">
        <v>50</v>
      </c>
      <c r="AF105" s="5">
        <v>995828.46000000008</v>
      </c>
      <c r="AG105" s="5">
        <v>1328950.3899999999</v>
      </c>
      <c r="AM105" s="17" t="s">
        <v>6</v>
      </c>
      <c r="AN105" s="5">
        <v>0</v>
      </c>
      <c r="AO105" s="5">
        <v>0</v>
      </c>
      <c r="AV105" s="2" t="s">
        <v>50</v>
      </c>
      <c r="AW105" s="5">
        <v>0</v>
      </c>
      <c r="AX105" s="5">
        <v>0</v>
      </c>
    </row>
    <row r="106" spans="4:50" x14ac:dyDescent="0.25">
      <c r="D106" s="17" t="s">
        <v>5</v>
      </c>
      <c r="E106" s="5">
        <v>682128.83</v>
      </c>
      <c r="F106" s="5">
        <v>447500.88</v>
      </c>
      <c r="O106" s="17" t="s">
        <v>5</v>
      </c>
      <c r="P106" s="5">
        <v>73733.990000000005</v>
      </c>
      <c r="Q106" s="5">
        <v>32801.620000000003</v>
      </c>
      <c r="V106" s="17" t="s">
        <v>4</v>
      </c>
      <c r="W106" s="5">
        <v>90151.07</v>
      </c>
      <c r="X106" s="5">
        <v>71175.850000000006</v>
      </c>
      <c r="AE106" s="17" t="s">
        <v>3</v>
      </c>
      <c r="AF106" s="5">
        <v>53763.180000000008</v>
      </c>
      <c r="AG106" s="5">
        <v>64562.97</v>
      </c>
      <c r="AM106" s="2" t="s">
        <v>50</v>
      </c>
      <c r="AN106" s="5">
        <v>1014048.1499999999</v>
      </c>
      <c r="AO106" s="5">
        <v>1244811.4600000002</v>
      </c>
      <c r="AV106" s="17" t="s">
        <v>3</v>
      </c>
      <c r="AW106" s="5">
        <v>0</v>
      </c>
      <c r="AX106" s="5">
        <v>0</v>
      </c>
    </row>
    <row r="107" spans="4:50" x14ac:dyDescent="0.25">
      <c r="D107" s="17" t="s">
        <v>10</v>
      </c>
      <c r="E107" s="5">
        <v>784246.57</v>
      </c>
      <c r="F107" s="5">
        <v>713894.80999999994</v>
      </c>
      <c r="O107" s="17" t="s">
        <v>10</v>
      </c>
      <c r="P107" s="5">
        <v>115701.43000000001</v>
      </c>
      <c r="Q107" s="5">
        <v>47329.7</v>
      </c>
      <c r="V107" s="17" t="s">
        <v>5</v>
      </c>
      <c r="W107" s="5">
        <v>96167.11</v>
      </c>
      <c r="X107" s="5">
        <v>102384.34</v>
      </c>
      <c r="AE107" s="17" t="s">
        <v>4</v>
      </c>
      <c r="AF107" s="5">
        <v>63648.119999999995</v>
      </c>
      <c r="AG107" s="5">
        <v>72365.41</v>
      </c>
      <c r="AM107" s="17" t="s">
        <v>3</v>
      </c>
      <c r="AN107" s="5">
        <v>46165.63</v>
      </c>
      <c r="AO107" s="5">
        <v>55431.899999999994</v>
      </c>
      <c r="AV107" s="17" t="s">
        <v>4</v>
      </c>
      <c r="AW107" s="5">
        <v>0</v>
      </c>
      <c r="AX107" s="5">
        <v>0</v>
      </c>
    </row>
    <row r="108" spans="4:50" x14ac:dyDescent="0.25">
      <c r="D108" s="17" t="s">
        <v>11</v>
      </c>
      <c r="E108" s="5">
        <v>895917.59000000008</v>
      </c>
      <c r="F108" s="5">
        <v>713442.19000000006</v>
      </c>
      <c r="O108" s="17" t="s">
        <v>11</v>
      </c>
      <c r="P108" s="5">
        <v>114294.39</v>
      </c>
      <c r="Q108" s="5">
        <v>44866.000000000007</v>
      </c>
      <c r="V108" s="17" t="s">
        <v>10</v>
      </c>
      <c r="W108" s="5">
        <v>94992.210000000021</v>
      </c>
      <c r="X108" s="5">
        <v>128966.3</v>
      </c>
      <c r="AE108" s="17" t="s">
        <v>5</v>
      </c>
      <c r="AF108" s="5">
        <v>87193.48</v>
      </c>
      <c r="AG108" s="5">
        <v>125866.21</v>
      </c>
      <c r="AM108" s="17" t="s">
        <v>4</v>
      </c>
      <c r="AN108" s="5">
        <v>67199.150000000009</v>
      </c>
      <c r="AO108" s="5">
        <v>64865.71</v>
      </c>
      <c r="AV108" s="17" t="s">
        <v>5</v>
      </c>
      <c r="AW108" s="5">
        <v>0</v>
      </c>
      <c r="AX108" s="5">
        <v>0</v>
      </c>
    </row>
    <row r="109" spans="4:50" x14ac:dyDescent="0.25">
      <c r="D109" s="17" t="s">
        <v>12</v>
      </c>
      <c r="E109" s="5">
        <v>922284.08000000007</v>
      </c>
      <c r="F109" s="5">
        <v>734345.87</v>
      </c>
      <c r="I109" s="22" t="s">
        <v>97</v>
      </c>
      <c r="J109" s="22"/>
      <c r="K109" s="22"/>
      <c r="O109" s="17" t="s">
        <v>12</v>
      </c>
      <c r="P109" s="5">
        <v>140160.5</v>
      </c>
      <c r="Q109" s="5">
        <v>56110.67</v>
      </c>
      <c r="V109" s="17" t="s">
        <v>11</v>
      </c>
      <c r="W109" s="5">
        <v>128995.5</v>
      </c>
      <c r="X109" s="5">
        <v>129422.22999999998</v>
      </c>
      <c r="AE109" s="17" t="s">
        <v>10</v>
      </c>
      <c r="AF109" s="5">
        <v>100967.75</v>
      </c>
      <c r="AG109" s="5">
        <v>172317.94999999998</v>
      </c>
      <c r="AM109" s="17" t="s">
        <v>5</v>
      </c>
      <c r="AN109" s="5">
        <v>68863.72</v>
      </c>
      <c r="AO109" s="5">
        <v>89069.34</v>
      </c>
      <c r="AV109" s="17" t="s">
        <v>10</v>
      </c>
      <c r="AW109" s="5">
        <v>0</v>
      </c>
      <c r="AX109" s="5">
        <v>0</v>
      </c>
    </row>
    <row r="110" spans="4:50" x14ac:dyDescent="0.25">
      <c r="D110" s="17" t="s">
        <v>13</v>
      </c>
      <c r="E110" s="5">
        <v>395745.32</v>
      </c>
      <c r="F110" s="5">
        <v>566530.95000000007</v>
      </c>
      <c r="I110" t="str">
        <f>'ANALYSIS '!$E$60</f>
        <v>النساء والولادة</v>
      </c>
      <c r="O110" s="17" t="s">
        <v>13</v>
      </c>
      <c r="P110" s="5">
        <v>122328.68999999999</v>
      </c>
      <c r="Q110" s="5">
        <v>54993.67</v>
      </c>
      <c r="V110" s="17" t="s">
        <v>12</v>
      </c>
      <c r="W110" s="5">
        <v>128475.81</v>
      </c>
      <c r="X110" s="5">
        <v>136589.72</v>
      </c>
      <c r="AE110" s="17" t="s">
        <v>11</v>
      </c>
      <c r="AF110" s="5">
        <v>94295.73</v>
      </c>
      <c r="AG110" s="5">
        <v>154653.47999999998</v>
      </c>
      <c r="AM110" s="17" t="s">
        <v>10</v>
      </c>
      <c r="AN110" s="5">
        <v>93039.890000000014</v>
      </c>
      <c r="AO110" s="5">
        <v>139958.13</v>
      </c>
      <c r="AV110" s="17" t="s">
        <v>11</v>
      </c>
      <c r="AW110" s="5">
        <v>0</v>
      </c>
      <c r="AX110" s="5">
        <v>0</v>
      </c>
    </row>
    <row r="111" spans="4:50" x14ac:dyDescent="0.25">
      <c r="D111" s="17" t="s">
        <v>14</v>
      </c>
      <c r="E111" s="5">
        <v>286133.11</v>
      </c>
      <c r="F111" s="5">
        <v>418625.86</v>
      </c>
      <c r="J111" t="s">
        <v>19</v>
      </c>
      <c r="K111" t="s">
        <v>18</v>
      </c>
      <c r="L111" t="s">
        <v>135</v>
      </c>
      <c r="O111" s="17" t="s">
        <v>14</v>
      </c>
      <c r="P111" s="5">
        <v>79041.33</v>
      </c>
      <c r="Q111" s="5">
        <v>37625.240000000005</v>
      </c>
      <c r="V111" s="17" t="s">
        <v>13</v>
      </c>
      <c r="W111" s="5">
        <v>128202.55000000002</v>
      </c>
      <c r="X111" s="5">
        <v>107788.51000000001</v>
      </c>
      <c r="AE111" s="17" t="s">
        <v>12</v>
      </c>
      <c r="AF111" s="5">
        <v>108306.76</v>
      </c>
      <c r="AG111" s="5">
        <v>156231.01999999999</v>
      </c>
      <c r="AM111" s="17" t="s">
        <v>11</v>
      </c>
      <c r="AN111" s="5">
        <v>110924.9</v>
      </c>
      <c r="AO111" s="5">
        <v>146891.09</v>
      </c>
      <c r="AV111" s="17" t="s">
        <v>12</v>
      </c>
      <c r="AW111" s="5">
        <v>0</v>
      </c>
      <c r="AX111" s="5">
        <v>0</v>
      </c>
    </row>
    <row r="112" spans="4:50" x14ac:dyDescent="0.25">
      <c r="D112" s="17" t="s">
        <v>15</v>
      </c>
      <c r="E112" s="5">
        <v>341274.33999999997</v>
      </c>
      <c r="F112" s="5">
        <v>367625.56000000006</v>
      </c>
      <c r="I112" s="17" t="s">
        <v>6</v>
      </c>
      <c r="J112" s="4">
        <f>IFERROR(GETPIVOTDATA("Sum of INPAITENT CREDIT ",$AV$7,"MONTH ",I112,"CLINIC",$I$110), " " )</f>
        <v>517827.67999999993</v>
      </c>
      <c r="K112" s="4">
        <f>IFERROR(GETPIVOTDATA("Sum of INPATIENT CASH ",$AV$7,"MONTH ",I112,"CLINIC",$I$110), " " )</f>
        <v>593688.24</v>
      </c>
      <c r="L112" s="5">
        <f>SUM(J112:K112)</f>
        <v>1111515.92</v>
      </c>
      <c r="O112" s="17" t="s">
        <v>15</v>
      </c>
      <c r="P112" s="5">
        <v>79736.66</v>
      </c>
      <c r="Q112" s="5">
        <v>40850.53</v>
      </c>
      <c r="V112" s="17" t="s">
        <v>14</v>
      </c>
      <c r="W112" s="5">
        <v>98502.26</v>
      </c>
      <c r="X112" s="5">
        <v>113068.05</v>
      </c>
      <c r="AE112" s="17" t="s">
        <v>13</v>
      </c>
      <c r="AF112" s="5">
        <v>109691.09000000001</v>
      </c>
      <c r="AG112" s="5">
        <v>129147.79000000001</v>
      </c>
      <c r="AM112" s="17" t="s">
        <v>12</v>
      </c>
      <c r="AN112" s="5">
        <v>99259.779999999984</v>
      </c>
      <c r="AO112" s="5">
        <v>160360.63000000003</v>
      </c>
      <c r="AV112" s="17" t="s">
        <v>13</v>
      </c>
      <c r="AW112" s="5">
        <v>0</v>
      </c>
      <c r="AX112" s="5">
        <v>0</v>
      </c>
    </row>
    <row r="113" spans="4:50" x14ac:dyDescent="0.25">
      <c r="D113" s="17" t="s">
        <v>6</v>
      </c>
      <c r="E113" s="5">
        <v>531887.72999999986</v>
      </c>
      <c r="F113" s="5">
        <v>330817.38</v>
      </c>
      <c r="I113" s="17" t="s">
        <v>3</v>
      </c>
      <c r="J113" s="4">
        <f t="shared" ref="J113:J123" si="15">IFERROR(GETPIVOTDATA("Sum of INPAITENT CREDIT ",$AV$7,"MONTH ",I113,"CLINIC",$I$110), " " )</f>
        <v>457533.56</v>
      </c>
      <c r="K113" s="4">
        <f t="shared" ref="K113:K123" si="16">IFERROR(GETPIVOTDATA("Sum of INPATIENT CASH ",$AV$7,"MONTH ",I113,"CLINIC",$I$110), " " )</f>
        <v>614376.81000000006</v>
      </c>
      <c r="L113" s="5">
        <f t="shared" ref="L113:L123" si="17">SUM(J113:K113)</f>
        <v>1071910.3700000001</v>
      </c>
      <c r="O113" s="17" t="s">
        <v>6</v>
      </c>
      <c r="P113" s="5">
        <v>67275</v>
      </c>
      <c r="Q113" s="5">
        <v>30764.999999999996</v>
      </c>
      <c r="V113" s="17" t="s">
        <v>15</v>
      </c>
      <c r="W113" s="5">
        <v>120260.09000000001</v>
      </c>
      <c r="X113" s="5">
        <v>73788.84</v>
      </c>
      <c r="AE113" s="17" t="s">
        <v>14</v>
      </c>
      <c r="AF113" s="5">
        <v>78133.149999999994</v>
      </c>
      <c r="AG113" s="5">
        <v>96987.97</v>
      </c>
      <c r="AM113" s="17" t="s">
        <v>13</v>
      </c>
      <c r="AN113" s="5">
        <v>102858.01</v>
      </c>
      <c r="AO113" s="5">
        <v>144571.96000000002</v>
      </c>
      <c r="AV113" s="17" t="s">
        <v>14</v>
      </c>
      <c r="AW113" s="5">
        <v>0</v>
      </c>
      <c r="AX113" s="5">
        <v>0</v>
      </c>
    </row>
    <row r="114" spans="4:50" x14ac:dyDescent="0.25">
      <c r="D114" s="17" t="s">
        <v>16</v>
      </c>
      <c r="E114" s="5">
        <v>285694.14</v>
      </c>
      <c r="F114" s="5">
        <v>349301.69999999995</v>
      </c>
      <c r="I114" s="17" t="s">
        <v>4</v>
      </c>
      <c r="J114" s="4">
        <f t="shared" si="15"/>
        <v>490257.33999999997</v>
      </c>
      <c r="K114" s="4">
        <f t="shared" si="16"/>
        <v>666702.12</v>
      </c>
      <c r="L114" s="5">
        <f t="shared" si="17"/>
        <v>1156959.46</v>
      </c>
      <c r="O114" s="17" t="s">
        <v>16</v>
      </c>
      <c r="P114" s="5">
        <v>75856.73</v>
      </c>
      <c r="Q114" s="5">
        <v>46086.1</v>
      </c>
      <c r="V114" s="17" t="s">
        <v>6</v>
      </c>
      <c r="W114" s="5">
        <v>68237.94</v>
      </c>
      <c r="X114" s="5">
        <v>80344.399999999994</v>
      </c>
      <c r="AE114" s="17" t="s">
        <v>15</v>
      </c>
      <c r="AF114" s="5">
        <v>90904.320000000007</v>
      </c>
      <c r="AG114" s="5">
        <v>98330.49</v>
      </c>
      <c r="AM114" s="17" t="s">
        <v>14</v>
      </c>
      <c r="AN114" s="5">
        <v>71872.460000000006</v>
      </c>
      <c r="AO114" s="5">
        <v>88519.51</v>
      </c>
      <c r="AV114" s="17" t="s">
        <v>15</v>
      </c>
      <c r="AW114" s="5">
        <v>0</v>
      </c>
      <c r="AX114" s="5">
        <v>0</v>
      </c>
    </row>
    <row r="115" spans="4:50" x14ac:dyDescent="0.25">
      <c r="D115" s="17" t="s">
        <v>17</v>
      </c>
      <c r="E115" s="5">
        <v>371187.05</v>
      </c>
      <c r="F115" s="5">
        <v>311402.21000000002</v>
      </c>
      <c r="I115" s="17" t="s">
        <v>5</v>
      </c>
      <c r="J115" s="4">
        <f t="shared" si="15"/>
        <v>355130.48000000004</v>
      </c>
      <c r="K115" s="4">
        <f t="shared" si="16"/>
        <v>593917.39</v>
      </c>
      <c r="L115" s="5">
        <f t="shared" si="17"/>
        <v>949047.87000000011</v>
      </c>
      <c r="O115" s="17" t="s">
        <v>17</v>
      </c>
      <c r="P115" s="5">
        <v>72516.72</v>
      </c>
      <c r="Q115" s="5">
        <v>41428.429999999993</v>
      </c>
      <c r="V115" s="17" t="s">
        <v>16</v>
      </c>
      <c r="W115" s="5">
        <v>81058.649999999994</v>
      </c>
      <c r="X115" s="5">
        <v>78516.58</v>
      </c>
      <c r="AE115" s="17" t="s">
        <v>6</v>
      </c>
      <c r="AF115" s="5">
        <v>59921.720000000008</v>
      </c>
      <c r="AG115" s="5">
        <v>79521.72</v>
      </c>
      <c r="AM115" s="17" t="s">
        <v>15</v>
      </c>
      <c r="AN115" s="5">
        <v>89259.4</v>
      </c>
      <c r="AO115" s="5">
        <v>91205.57</v>
      </c>
      <c r="AV115" s="17" t="s">
        <v>6</v>
      </c>
      <c r="AW115" s="5">
        <v>0</v>
      </c>
      <c r="AX115" s="5">
        <v>0</v>
      </c>
    </row>
    <row r="116" spans="4:50" x14ac:dyDescent="0.25">
      <c r="D116" s="2" t="s">
        <v>44</v>
      </c>
      <c r="E116" s="5">
        <v>16493104.299999999</v>
      </c>
      <c r="F116" s="5">
        <v>7940575.2600000007</v>
      </c>
      <c r="I116" s="17" t="s">
        <v>10</v>
      </c>
      <c r="J116" s="4">
        <f t="shared" si="15"/>
        <v>395773.63</v>
      </c>
      <c r="K116" s="4">
        <f t="shared" si="16"/>
        <v>477842.76999999996</v>
      </c>
      <c r="L116" s="5">
        <f t="shared" si="17"/>
        <v>873616.39999999991</v>
      </c>
      <c r="O116" s="2" t="s">
        <v>44</v>
      </c>
      <c r="P116" s="5">
        <v>1352468.6799999997</v>
      </c>
      <c r="Q116" s="5">
        <v>678586.4800000001</v>
      </c>
      <c r="V116" s="17" t="s">
        <v>17</v>
      </c>
      <c r="W116" s="5">
        <v>90713.189999999988</v>
      </c>
      <c r="X116" s="5">
        <v>88778.98</v>
      </c>
      <c r="AE116" s="17" t="s">
        <v>16</v>
      </c>
      <c r="AF116" s="5">
        <v>73526.63</v>
      </c>
      <c r="AG116" s="5">
        <v>83853.39</v>
      </c>
      <c r="AM116" s="17" t="s">
        <v>6</v>
      </c>
      <c r="AN116" s="5">
        <v>75798.39</v>
      </c>
      <c r="AO116" s="5">
        <v>74286.260000000009</v>
      </c>
      <c r="AV116" s="17" t="s">
        <v>16</v>
      </c>
      <c r="AW116" s="5">
        <v>0</v>
      </c>
      <c r="AX116" s="5">
        <v>0</v>
      </c>
    </row>
    <row r="117" spans="4:50" x14ac:dyDescent="0.25">
      <c r="D117" s="17" t="s">
        <v>3</v>
      </c>
      <c r="E117" s="5">
        <v>1366006.63</v>
      </c>
      <c r="F117" s="5">
        <v>607782.12</v>
      </c>
      <c r="I117" s="17" t="s">
        <v>11</v>
      </c>
      <c r="J117" s="4">
        <f t="shared" si="15"/>
        <v>546417.46</v>
      </c>
      <c r="K117" s="4">
        <f t="shared" si="16"/>
        <v>646898.69999999995</v>
      </c>
      <c r="L117" s="5">
        <f t="shared" si="17"/>
        <v>1193316.1599999999</v>
      </c>
      <c r="O117" s="17" t="s">
        <v>3</v>
      </c>
      <c r="P117" s="5">
        <v>89501.579999999987</v>
      </c>
      <c r="Q117" s="5">
        <v>41908.67</v>
      </c>
      <c r="V117" s="2" t="s">
        <v>44</v>
      </c>
      <c r="W117" s="5">
        <v>2169988.2700000005</v>
      </c>
      <c r="X117" s="5">
        <v>1711910.4699999997</v>
      </c>
      <c r="AE117" s="17" t="s">
        <v>17</v>
      </c>
      <c r="AF117" s="5">
        <v>75476.53</v>
      </c>
      <c r="AG117" s="5">
        <v>95111.989999999991</v>
      </c>
      <c r="AM117" s="17" t="s">
        <v>16</v>
      </c>
      <c r="AN117" s="5">
        <v>85022.76</v>
      </c>
      <c r="AO117" s="5">
        <v>93620</v>
      </c>
      <c r="AV117" s="17" t="s">
        <v>17</v>
      </c>
      <c r="AW117" s="5">
        <v>0</v>
      </c>
      <c r="AX117" s="5">
        <v>0</v>
      </c>
    </row>
    <row r="118" spans="4:50" x14ac:dyDescent="0.25">
      <c r="D118" s="17" t="s">
        <v>4</v>
      </c>
      <c r="E118" s="5">
        <v>1928801.86</v>
      </c>
      <c r="F118" s="5">
        <v>994237.82</v>
      </c>
      <c r="I118" s="17" t="s">
        <v>12</v>
      </c>
      <c r="J118" s="4">
        <f t="shared" si="15"/>
        <v>525877.20000000007</v>
      </c>
      <c r="K118" s="4">
        <f t="shared" si="16"/>
        <v>754434.15</v>
      </c>
      <c r="L118" s="5">
        <f t="shared" si="17"/>
        <v>1280311.3500000001</v>
      </c>
      <c r="O118" s="17" t="s">
        <v>4</v>
      </c>
      <c r="P118" s="5">
        <v>143829.19</v>
      </c>
      <c r="Q118" s="5">
        <v>66020.56</v>
      </c>
      <c r="V118" s="17" t="s">
        <v>3</v>
      </c>
      <c r="W118" s="5">
        <v>145532.45000000001</v>
      </c>
      <c r="X118" s="5">
        <v>120230.49</v>
      </c>
      <c r="AE118" s="2" t="s">
        <v>44</v>
      </c>
      <c r="AF118" s="5">
        <v>427108.5</v>
      </c>
      <c r="AG118" s="5">
        <v>287537.69999999995</v>
      </c>
      <c r="AM118" s="17" t="s">
        <v>17</v>
      </c>
      <c r="AN118" s="5">
        <v>103784.06</v>
      </c>
      <c r="AO118" s="5">
        <v>96031.36000000003</v>
      </c>
      <c r="AV118" s="2" t="s">
        <v>44</v>
      </c>
      <c r="AW118" s="5">
        <v>9178456.3000000007</v>
      </c>
      <c r="AX118" s="5">
        <v>4052261.8200000003</v>
      </c>
    </row>
    <row r="119" spans="4:50" x14ac:dyDescent="0.25">
      <c r="D119" s="17" t="s">
        <v>5</v>
      </c>
      <c r="E119" s="5">
        <v>1451271.52</v>
      </c>
      <c r="F119" s="5">
        <v>665223.91</v>
      </c>
      <c r="I119" s="17" t="s">
        <v>13</v>
      </c>
      <c r="J119" s="4">
        <f t="shared" si="15"/>
        <v>549941.55000000005</v>
      </c>
      <c r="K119" s="4">
        <f t="shared" si="16"/>
        <v>686601.16</v>
      </c>
      <c r="L119" s="5">
        <f t="shared" si="17"/>
        <v>1236542.71</v>
      </c>
      <c r="O119" s="17" t="s">
        <v>5</v>
      </c>
      <c r="P119" s="5">
        <v>107513.28</v>
      </c>
      <c r="Q119" s="5">
        <v>51764.97</v>
      </c>
      <c r="V119" s="17" t="s">
        <v>4</v>
      </c>
      <c r="W119" s="5">
        <v>226574.81</v>
      </c>
      <c r="X119" s="5">
        <v>179248.32</v>
      </c>
      <c r="AE119" s="17" t="s">
        <v>3</v>
      </c>
      <c r="AF119" s="5">
        <v>17393.68</v>
      </c>
      <c r="AG119" s="5">
        <v>20201.53</v>
      </c>
      <c r="AM119" s="2" t="s">
        <v>44</v>
      </c>
      <c r="AN119" s="5">
        <v>85758.57</v>
      </c>
      <c r="AO119" s="5">
        <v>111614.73999999998</v>
      </c>
      <c r="AV119" s="17" t="s">
        <v>3</v>
      </c>
      <c r="AW119" s="5">
        <v>623117.31999999995</v>
      </c>
      <c r="AX119" s="5">
        <v>366890.81</v>
      </c>
    </row>
    <row r="120" spans="4:50" x14ac:dyDescent="0.25">
      <c r="D120" s="17" t="s">
        <v>10</v>
      </c>
      <c r="E120" s="5">
        <v>1460242.7699999998</v>
      </c>
      <c r="F120" s="5">
        <v>384862.02</v>
      </c>
      <c r="I120" s="17" t="s">
        <v>14</v>
      </c>
      <c r="J120" s="4">
        <f t="shared" si="15"/>
        <v>545655.3899999999</v>
      </c>
      <c r="K120" s="4">
        <f t="shared" si="16"/>
        <v>595328.97</v>
      </c>
      <c r="L120" s="5">
        <f t="shared" si="17"/>
        <v>1140984.3599999999</v>
      </c>
      <c r="O120" s="17" t="s">
        <v>10</v>
      </c>
      <c r="P120" s="5">
        <v>97511.83</v>
      </c>
      <c r="Q120" s="5">
        <v>46853.780000000006</v>
      </c>
      <c r="V120" s="17" t="s">
        <v>5</v>
      </c>
      <c r="W120" s="5">
        <v>162716.82</v>
      </c>
      <c r="X120" s="5">
        <v>147689.60999999999</v>
      </c>
      <c r="AE120" s="17" t="s">
        <v>4</v>
      </c>
      <c r="AF120" s="5">
        <v>27025.370000000003</v>
      </c>
      <c r="AG120" s="5">
        <v>26711.88</v>
      </c>
      <c r="AM120" s="17" t="s">
        <v>3</v>
      </c>
      <c r="AN120" s="5">
        <v>6528.75</v>
      </c>
      <c r="AO120" s="5">
        <v>8297.7100000000009</v>
      </c>
      <c r="AV120" s="17" t="s">
        <v>4</v>
      </c>
      <c r="AW120" s="5">
        <v>791403.67</v>
      </c>
      <c r="AX120" s="5">
        <v>629488.6100000001</v>
      </c>
    </row>
    <row r="121" spans="4:50" x14ac:dyDescent="0.25">
      <c r="D121" s="17" t="s">
        <v>11</v>
      </c>
      <c r="E121" s="5">
        <v>2410211.5</v>
      </c>
      <c r="F121" s="5">
        <v>1017482.37</v>
      </c>
      <c r="I121" s="17" t="s">
        <v>15</v>
      </c>
      <c r="J121" s="4">
        <f t="shared" si="15"/>
        <v>448606.41000000003</v>
      </c>
      <c r="K121" s="4">
        <f t="shared" si="16"/>
        <v>736009.06</v>
      </c>
      <c r="L121" s="5">
        <f t="shared" si="17"/>
        <v>1184615.4700000002</v>
      </c>
      <c r="O121" s="17" t="s">
        <v>11</v>
      </c>
      <c r="P121" s="5">
        <v>145184.46</v>
      </c>
      <c r="Q121" s="5">
        <v>74179.3</v>
      </c>
      <c r="V121" s="17" t="s">
        <v>10</v>
      </c>
      <c r="W121" s="5">
        <v>143033.55000000002</v>
      </c>
      <c r="X121" s="5">
        <v>141055.74</v>
      </c>
      <c r="AE121" s="17" t="s">
        <v>5</v>
      </c>
      <c r="AF121" s="5">
        <v>16551.030000000002</v>
      </c>
      <c r="AG121" s="5">
        <v>19779.18</v>
      </c>
      <c r="AM121" s="17" t="s">
        <v>4</v>
      </c>
      <c r="AN121" s="5">
        <v>6131.21</v>
      </c>
      <c r="AO121" s="5">
        <v>9543.82</v>
      </c>
      <c r="AV121" s="17" t="s">
        <v>5</v>
      </c>
      <c r="AW121" s="5">
        <v>590905.40999999992</v>
      </c>
      <c r="AX121" s="5">
        <v>379037.95999999996</v>
      </c>
    </row>
    <row r="122" spans="4:50" x14ac:dyDescent="0.25">
      <c r="D122" s="17" t="s">
        <v>12</v>
      </c>
      <c r="E122" s="5">
        <v>2041913.54</v>
      </c>
      <c r="F122" s="5">
        <v>506611.4800000001</v>
      </c>
      <c r="I122" s="17" t="s">
        <v>16</v>
      </c>
      <c r="J122" s="4">
        <f t="shared" si="15"/>
        <v>410043.7</v>
      </c>
      <c r="K122" s="4">
        <f t="shared" si="16"/>
        <v>645993.03</v>
      </c>
      <c r="L122" s="5">
        <f t="shared" si="17"/>
        <v>1056036.73</v>
      </c>
      <c r="O122" s="17" t="s">
        <v>12</v>
      </c>
      <c r="P122" s="5">
        <v>106772.64</v>
      </c>
      <c r="Q122" s="5">
        <v>52281.86</v>
      </c>
      <c r="V122" s="17" t="s">
        <v>11</v>
      </c>
      <c r="W122" s="5">
        <v>237916.48</v>
      </c>
      <c r="X122" s="5">
        <v>167031.35</v>
      </c>
      <c r="AE122" s="17" t="s">
        <v>10</v>
      </c>
      <c r="AF122" s="5">
        <v>24638.300000000003</v>
      </c>
      <c r="AG122" s="5">
        <v>20238.469999999998</v>
      </c>
      <c r="AM122" s="17" t="s">
        <v>5</v>
      </c>
      <c r="AN122" s="5">
        <v>8520.4500000000007</v>
      </c>
      <c r="AO122" s="5">
        <v>8496.8799999999992</v>
      </c>
      <c r="AV122" s="17" t="s">
        <v>10</v>
      </c>
      <c r="AW122" s="5">
        <v>672632.17</v>
      </c>
      <c r="AX122" s="5">
        <v>116263.34</v>
      </c>
    </row>
    <row r="123" spans="4:50" x14ac:dyDescent="0.25">
      <c r="D123" s="17" t="s">
        <v>13</v>
      </c>
      <c r="E123" s="5">
        <v>898160.55999999982</v>
      </c>
      <c r="F123" s="5">
        <v>948174.85000000009</v>
      </c>
      <c r="I123" s="17" t="s">
        <v>17</v>
      </c>
      <c r="J123" s="4">
        <f t="shared" si="15"/>
        <v>453973.81999999995</v>
      </c>
      <c r="K123" s="4">
        <f t="shared" si="16"/>
        <v>597295.74</v>
      </c>
      <c r="L123" s="5">
        <f t="shared" si="17"/>
        <v>1051269.56</v>
      </c>
      <c r="O123" s="17" t="s">
        <v>13</v>
      </c>
      <c r="P123" s="5">
        <v>148303.09</v>
      </c>
      <c r="Q123" s="5">
        <v>72951.91</v>
      </c>
      <c r="V123" s="17" t="s">
        <v>12</v>
      </c>
      <c r="W123" s="5">
        <v>141626.46</v>
      </c>
      <c r="X123" s="5">
        <v>121035.58</v>
      </c>
      <c r="AE123" s="17" t="s">
        <v>11</v>
      </c>
      <c r="AF123" s="5">
        <v>55011.56</v>
      </c>
      <c r="AG123" s="5">
        <v>31435.46</v>
      </c>
      <c r="AM123" s="17" t="s">
        <v>10</v>
      </c>
      <c r="AN123" s="5">
        <v>4906.45</v>
      </c>
      <c r="AO123" s="5">
        <v>9163.6400000000012</v>
      </c>
      <c r="AV123" s="17" t="s">
        <v>11</v>
      </c>
      <c r="AW123" s="5">
        <v>1222043.42</v>
      </c>
      <c r="AX123" s="5">
        <v>657704.55000000005</v>
      </c>
    </row>
    <row r="124" spans="4:50" x14ac:dyDescent="0.25">
      <c r="D124" s="17" t="s">
        <v>14</v>
      </c>
      <c r="E124" s="5">
        <v>912654.12</v>
      </c>
      <c r="F124" s="5">
        <v>638030.27999999991</v>
      </c>
      <c r="O124" s="17" t="s">
        <v>14</v>
      </c>
      <c r="P124" s="5">
        <v>118582.06</v>
      </c>
      <c r="Q124" s="5">
        <v>66236.69</v>
      </c>
      <c r="V124" s="17" t="s">
        <v>13</v>
      </c>
      <c r="W124" s="5">
        <v>231494.61000000002</v>
      </c>
      <c r="X124" s="5">
        <v>210519.33000000002</v>
      </c>
      <c r="AE124" s="17" t="s">
        <v>12</v>
      </c>
      <c r="AF124" s="5">
        <v>27531.7</v>
      </c>
      <c r="AG124" s="5">
        <v>12663.900000000001</v>
      </c>
      <c r="AM124" s="17" t="s">
        <v>11</v>
      </c>
      <c r="AN124" s="5">
        <v>11165.02</v>
      </c>
      <c r="AO124" s="5">
        <v>12279.55</v>
      </c>
      <c r="AV124" s="17" t="s">
        <v>12</v>
      </c>
      <c r="AW124" s="5">
        <v>1287550.5399999998</v>
      </c>
      <c r="AX124" s="5">
        <v>256533.54</v>
      </c>
    </row>
    <row r="125" spans="4:50" x14ac:dyDescent="0.25">
      <c r="D125" s="17" t="s">
        <v>15</v>
      </c>
      <c r="E125" s="5">
        <v>1039717.69</v>
      </c>
      <c r="F125" s="5">
        <v>486076.50000000006</v>
      </c>
      <c r="O125" s="17" t="s">
        <v>15</v>
      </c>
      <c r="P125" s="5">
        <v>102790.40000000001</v>
      </c>
      <c r="Q125" s="5">
        <v>57135.110000000008</v>
      </c>
      <c r="V125" s="17" t="s">
        <v>14</v>
      </c>
      <c r="W125" s="5">
        <v>231508.64</v>
      </c>
      <c r="X125" s="5">
        <v>156697.91</v>
      </c>
      <c r="AE125" s="17" t="s">
        <v>13</v>
      </c>
      <c r="AF125" s="5">
        <v>48502.15</v>
      </c>
      <c r="AG125" s="5">
        <v>31025.78</v>
      </c>
      <c r="AM125" s="17" t="s">
        <v>12</v>
      </c>
      <c r="AN125" s="5">
        <v>7598.93</v>
      </c>
      <c r="AO125" s="5">
        <v>8018.82</v>
      </c>
      <c r="AV125" s="17" t="s">
        <v>13</v>
      </c>
      <c r="AW125" s="5">
        <v>535017.74</v>
      </c>
      <c r="AX125" s="5">
        <v>546220.30000000005</v>
      </c>
    </row>
    <row r="126" spans="4:50" x14ac:dyDescent="0.25">
      <c r="D126" s="17" t="s">
        <v>6</v>
      </c>
      <c r="E126" s="5">
        <v>1121164.8500000001</v>
      </c>
      <c r="F126" s="5">
        <v>498260.83</v>
      </c>
      <c r="O126" s="17" t="s">
        <v>6</v>
      </c>
      <c r="P126" s="5">
        <v>92542.310000000012</v>
      </c>
      <c r="Q126" s="5">
        <v>42729.95</v>
      </c>
      <c r="V126" s="17" t="s">
        <v>15</v>
      </c>
      <c r="W126" s="5">
        <v>213051.80000000002</v>
      </c>
      <c r="X126" s="5">
        <v>117369.71</v>
      </c>
      <c r="AE126" s="17" t="s">
        <v>14</v>
      </c>
      <c r="AF126" s="5">
        <v>49820.040000000008</v>
      </c>
      <c r="AG126" s="5">
        <v>29621.79</v>
      </c>
      <c r="AM126" s="17" t="s">
        <v>13</v>
      </c>
      <c r="AN126" s="5">
        <v>10194.120000000001</v>
      </c>
      <c r="AO126" s="5">
        <v>10877.349999999999</v>
      </c>
      <c r="AV126" s="17" t="s">
        <v>14</v>
      </c>
      <c r="AW126" s="5">
        <v>557825.98</v>
      </c>
      <c r="AX126" s="5">
        <v>322400.79000000004</v>
      </c>
    </row>
    <row r="127" spans="4:50" x14ac:dyDescent="0.25">
      <c r="D127" s="17" t="s">
        <v>16</v>
      </c>
      <c r="E127" s="5">
        <v>1435606.4500000002</v>
      </c>
      <c r="F127" s="5">
        <v>371099.42000000004</v>
      </c>
      <c r="O127" s="17" t="s">
        <v>16</v>
      </c>
      <c r="P127" s="5">
        <v>100275.72</v>
      </c>
      <c r="Q127" s="5">
        <v>53373.78</v>
      </c>
      <c r="V127" s="17" t="s">
        <v>6</v>
      </c>
      <c r="W127" s="5">
        <v>117221.84</v>
      </c>
      <c r="X127" s="5">
        <v>123380.12</v>
      </c>
      <c r="AE127" s="17" t="s">
        <v>15</v>
      </c>
      <c r="AF127" s="5">
        <v>73386.720000000001</v>
      </c>
      <c r="AG127" s="5">
        <v>24847.57</v>
      </c>
      <c r="AM127" s="17" t="s">
        <v>14</v>
      </c>
      <c r="AN127" s="5">
        <v>7262.75</v>
      </c>
      <c r="AO127" s="5">
        <v>9801.73</v>
      </c>
      <c r="AV127" s="17" t="s">
        <v>15</v>
      </c>
      <c r="AW127" s="5">
        <v>689917.94000000006</v>
      </c>
      <c r="AX127" s="5">
        <v>228006.48000000004</v>
      </c>
    </row>
    <row r="128" spans="4:50" x14ac:dyDescent="0.25">
      <c r="D128" s="17" t="s">
        <v>17</v>
      </c>
      <c r="E128" s="5">
        <v>427352.80999999994</v>
      </c>
      <c r="F128" s="5">
        <v>822733.66</v>
      </c>
      <c r="O128" s="17" t="s">
        <v>17</v>
      </c>
      <c r="P128" s="5">
        <v>99662.12</v>
      </c>
      <c r="Q128" s="5">
        <v>53149.899999999994</v>
      </c>
      <c r="V128" s="17" t="s">
        <v>16</v>
      </c>
      <c r="W128" s="5">
        <v>161027.13999999998</v>
      </c>
      <c r="X128" s="5">
        <v>94529.750000000015</v>
      </c>
      <c r="AE128" s="17" t="s">
        <v>6</v>
      </c>
      <c r="AF128" s="5">
        <v>14013.85</v>
      </c>
      <c r="AG128" s="5">
        <v>15360.400000000001</v>
      </c>
      <c r="AM128" s="17" t="s">
        <v>15</v>
      </c>
      <c r="AN128" s="5">
        <v>6226.1799999999994</v>
      </c>
      <c r="AO128" s="5">
        <v>7164.34</v>
      </c>
      <c r="AV128" s="17" t="s">
        <v>6</v>
      </c>
      <c r="AW128" s="5">
        <v>462461.29000000004</v>
      </c>
      <c r="AX128" s="5">
        <v>253386.93</v>
      </c>
    </row>
    <row r="129" spans="4:50" x14ac:dyDescent="0.25">
      <c r="D129" s="2" t="s">
        <v>51</v>
      </c>
      <c r="E129" s="5">
        <v>10490</v>
      </c>
      <c r="F129" s="5">
        <v>44802</v>
      </c>
      <c r="O129" s="2" t="s">
        <v>51</v>
      </c>
      <c r="P129" s="5">
        <v>1602</v>
      </c>
      <c r="Q129" s="5">
        <v>144</v>
      </c>
      <c r="V129" s="17" t="s">
        <v>17</v>
      </c>
      <c r="W129" s="5">
        <v>158283.67000000001</v>
      </c>
      <c r="X129" s="5">
        <v>133122.56</v>
      </c>
      <c r="AE129" s="17" t="s">
        <v>16</v>
      </c>
      <c r="AF129" s="5">
        <v>36117.760000000002</v>
      </c>
      <c r="AG129" s="5">
        <v>20905.620000000003</v>
      </c>
      <c r="AM129" s="17" t="s">
        <v>6</v>
      </c>
      <c r="AN129" s="5">
        <v>3534.03</v>
      </c>
      <c r="AO129" s="5">
        <v>9883.07</v>
      </c>
      <c r="AV129" s="17" t="s">
        <v>16</v>
      </c>
      <c r="AW129" s="5">
        <v>1178292.8599999999</v>
      </c>
      <c r="AX129" s="5">
        <v>147290</v>
      </c>
    </row>
    <row r="130" spans="4:50" x14ac:dyDescent="0.25">
      <c r="D130" s="17" t="s">
        <v>12</v>
      </c>
      <c r="E130" s="5">
        <v>72</v>
      </c>
      <c r="F130" s="5">
        <v>3570</v>
      </c>
      <c r="O130" s="17" t="s">
        <v>12</v>
      </c>
      <c r="P130" s="5">
        <v>840</v>
      </c>
      <c r="Q130" s="5">
        <v>72</v>
      </c>
      <c r="V130" s="2" t="s">
        <v>51</v>
      </c>
      <c r="W130" s="5">
        <v>0</v>
      </c>
      <c r="X130" s="5">
        <v>0</v>
      </c>
      <c r="AE130" s="17" t="s">
        <v>17</v>
      </c>
      <c r="AF130" s="5">
        <v>37116.339999999997</v>
      </c>
      <c r="AG130" s="5">
        <v>34746.119999999995</v>
      </c>
      <c r="AM130" s="17" t="s">
        <v>16</v>
      </c>
      <c r="AN130" s="5">
        <v>6794.880000000001</v>
      </c>
      <c r="AO130" s="5">
        <v>7728.3300000000008</v>
      </c>
      <c r="AV130" s="17" t="s">
        <v>17</v>
      </c>
      <c r="AW130" s="5">
        <v>567287.96</v>
      </c>
      <c r="AX130" s="5">
        <v>149038.51</v>
      </c>
    </row>
    <row r="131" spans="4:50" x14ac:dyDescent="0.25">
      <c r="D131" s="17" t="s">
        <v>13</v>
      </c>
      <c r="E131" s="5">
        <v>0</v>
      </c>
      <c r="F131" s="5">
        <v>11118</v>
      </c>
      <c r="O131" s="17" t="s">
        <v>13</v>
      </c>
      <c r="P131" s="5">
        <v>660</v>
      </c>
      <c r="Q131" s="5">
        <v>0</v>
      </c>
      <c r="V131" s="17" t="s">
        <v>12</v>
      </c>
      <c r="W131" s="5">
        <v>0</v>
      </c>
      <c r="X131" s="5">
        <v>0</v>
      </c>
      <c r="AE131" s="2" t="s">
        <v>51</v>
      </c>
      <c r="AF131" s="5">
        <v>0</v>
      </c>
      <c r="AG131" s="5">
        <v>0</v>
      </c>
      <c r="AM131" s="17" t="s">
        <v>17</v>
      </c>
      <c r="AN131" s="5">
        <v>6895.8</v>
      </c>
      <c r="AO131" s="5">
        <v>10359.5</v>
      </c>
      <c r="AV131" s="2" t="s">
        <v>51</v>
      </c>
      <c r="AW131" s="5">
        <v>0</v>
      </c>
      <c r="AX131" s="5">
        <v>0</v>
      </c>
    </row>
    <row r="132" spans="4:50" x14ac:dyDescent="0.25">
      <c r="D132" s="17" t="s">
        <v>14</v>
      </c>
      <c r="E132" s="5">
        <v>0</v>
      </c>
      <c r="F132" s="5">
        <v>10500</v>
      </c>
      <c r="O132" s="17" t="s">
        <v>14</v>
      </c>
      <c r="P132" s="5">
        <v>0</v>
      </c>
      <c r="Q132" s="5">
        <v>0</v>
      </c>
      <c r="V132" s="17" t="s">
        <v>13</v>
      </c>
      <c r="W132" s="5">
        <v>0</v>
      </c>
      <c r="X132" s="5">
        <v>0</v>
      </c>
      <c r="AE132" s="17" t="s">
        <v>12</v>
      </c>
      <c r="AF132" s="5">
        <v>0</v>
      </c>
      <c r="AG132" s="5">
        <v>0</v>
      </c>
      <c r="AM132" s="2" t="s">
        <v>51</v>
      </c>
      <c r="AN132" s="5">
        <v>0</v>
      </c>
      <c r="AO132" s="5">
        <v>0</v>
      </c>
      <c r="AV132" s="17" t="s">
        <v>12</v>
      </c>
      <c r="AW132" s="5">
        <v>0</v>
      </c>
      <c r="AX132" s="5">
        <v>0</v>
      </c>
    </row>
    <row r="133" spans="4:50" x14ac:dyDescent="0.25">
      <c r="D133" s="17" t="s">
        <v>15</v>
      </c>
      <c r="E133" s="5">
        <v>0</v>
      </c>
      <c r="F133" s="5">
        <v>9058</v>
      </c>
      <c r="O133" s="17" t="s">
        <v>15</v>
      </c>
      <c r="P133" s="5">
        <v>0</v>
      </c>
      <c r="Q133" s="5">
        <v>0</v>
      </c>
      <c r="V133" s="17" t="s">
        <v>14</v>
      </c>
      <c r="W133" s="5">
        <v>0</v>
      </c>
      <c r="X133" s="5">
        <v>0</v>
      </c>
      <c r="AE133" s="17" t="s">
        <v>13</v>
      </c>
      <c r="AF133" s="5">
        <v>0</v>
      </c>
      <c r="AG133" s="5">
        <v>0</v>
      </c>
      <c r="AM133" s="17" t="s">
        <v>12</v>
      </c>
      <c r="AN133" s="5">
        <v>0</v>
      </c>
      <c r="AO133" s="5">
        <v>0</v>
      </c>
      <c r="AV133" s="17" t="s">
        <v>13</v>
      </c>
      <c r="AW133" s="5">
        <v>0</v>
      </c>
      <c r="AX133" s="5">
        <v>0</v>
      </c>
    </row>
    <row r="134" spans="4:50" x14ac:dyDescent="0.25">
      <c r="D134" s="17" t="s">
        <v>16</v>
      </c>
      <c r="E134" s="5">
        <v>0</v>
      </c>
      <c r="F134" s="5">
        <v>10484</v>
      </c>
      <c r="O134" s="17" t="s">
        <v>16</v>
      </c>
      <c r="P134" s="5">
        <v>84</v>
      </c>
      <c r="Q134" s="5">
        <v>0</v>
      </c>
      <c r="V134" s="17" t="s">
        <v>15</v>
      </c>
      <c r="W134" s="5">
        <v>0</v>
      </c>
      <c r="X134" s="5">
        <v>0</v>
      </c>
      <c r="AE134" s="17" t="s">
        <v>14</v>
      </c>
      <c r="AF134" s="5">
        <v>0</v>
      </c>
      <c r="AG134" s="5">
        <v>0</v>
      </c>
      <c r="AM134" s="17" t="s">
        <v>13</v>
      </c>
      <c r="AN134" s="5">
        <v>0</v>
      </c>
      <c r="AO134" s="5">
        <v>0</v>
      </c>
      <c r="AV134" s="17" t="s">
        <v>14</v>
      </c>
      <c r="AW134" s="5">
        <v>0</v>
      </c>
      <c r="AX134" s="5">
        <v>0</v>
      </c>
    </row>
    <row r="135" spans="4:50" x14ac:dyDescent="0.25">
      <c r="D135" s="17" t="s">
        <v>17</v>
      </c>
      <c r="E135" s="5">
        <v>10418</v>
      </c>
      <c r="F135" s="5">
        <v>72</v>
      </c>
      <c r="O135" s="17" t="s">
        <v>17</v>
      </c>
      <c r="P135" s="5">
        <v>18</v>
      </c>
      <c r="Q135" s="5">
        <v>72</v>
      </c>
      <c r="V135" s="17" t="s">
        <v>16</v>
      </c>
      <c r="W135" s="5">
        <v>0</v>
      </c>
      <c r="X135" s="5">
        <v>0</v>
      </c>
      <c r="AE135" s="17" t="s">
        <v>15</v>
      </c>
      <c r="AF135" s="5">
        <v>0</v>
      </c>
      <c r="AG135" s="5">
        <v>0</v>
      </c>
      <c r="AM135" s="17" t="s">
        <v>14</v>
      </c>
      <c r="AN135" s="5">
        <v>0</v>
      </c>
      <c r="AO135" s="5">
        <v>0</v>
      </c>
      <c r="AV135" s="17" t="s">
        <v>15</v>
      </c>
      <c r="AW135" s="5">
        <v>0</v>
      </c>
      <c r="AX135" s="5">
        <v>0</v>
      </c>
    </row>
    <row r="136" spans="4:50" x14ac:dyDescent="0.25">
      <c r="D136" s="2" t="s">
        <v>52</v>
      </c>
      <c r="E136" s="5">
        <v>1595768.14</v>
      </c>
      <c r="F136" s="5">
        <v>172212.93000000002</v>
      </c>
      <c r="O136" s="2" t="s">
        <v>52</v>
      </c>
      <c r="P136" s="5">
        <v>0</v>
      </c>
      <c r="Q136" s="5">
        <v>0</v>
      </c>
      <c r="V136" s="17" t="s">
        <v>17</v>
      </c>
      <c r="W136" s="5">
        <v>0</v>
      </c>
      <c r="X136" s="5">
        <v>0</v>
      </c>
      <c r="AE136" s="17" t="s">
        <v>16</v>
      </c>
      <c r="AF136" s="5">
        <v>0</v>
      </c>
      <c r="AG136" s="5">
        <v>0</v>
      </c>
      <c r="AM136" s="17" t="s">
        <v>15</v>
      </c>
      <c r="AN136" s="5">
        <v>0</v>
      </c>
      <c r="AO136" s="5">
        <v>0</v>
      </c>
      <c r="AV136" s="17" t="s">
        <v>16</v>
      </c>
      <c r="AW136" s="5">
        <v>0</v>
      </c>
      <c r="AX136" s="5">
        <v>0</v>
      </c>
    </row>
    <row r="137" spans="4:50" x14ac:dyDescent="0.25">
      <c r="D137" s="17" t="s">
        <v>3</v>
      </c>
      <c r="E137" s="5">
        <v>123558.5</v>
      </c>
      <c r="F137" s="5">
        <v>1511</v>
      </c>
      <c r="O137" s="17" t="s">
        <v>3</v>
      </c>
      <c r="P137" s="5">
        <v>0</v>
      </c>
      <c r="Q137" s="5">
        <v>0</v>
      </c>
      <c r="V137" s="2" t="s">
        <v>52</v>
      </c>
      <c r="W137" s="5">
        <v>0</v>
      </c>
      <c r="X137" s="5">
        <v>0</v>
      </c>
      <c r="AE137" s="17" t="s">
        <v>17</v>
      </c>
      <c r="AF137" s="5">
        <v>0</v>
      </c>
      <c r="AG137" s="5">
        <v>0</v>
      </c>
      <c r="AM137" s="17" t="s">
        <v>16</v>
      </c>
      <c r="AN137" s="5">
        <v>0</v>
      </c>
      <c r="AO137" s="5">
        <v>0</v>
      </c>
      <c r="AV137" s="17" t="s">
        <v>17</v>
      </c>
      <c r="AW137" s="5">
        <v>0</v>
      </c>
      <c r="AX137" s="5">
        <v>0</v>
      </c>
    </row>
    <row r="138" spans="4:50" x14ac:dyDescent="0.25">
      <c r="D138" s="17" t="s">
        <v>4</v>
      </c>
      <c r="E138" s="5">
        <v>173544.46</v>
      </c>
      <c r="F138" s="5">
        <v>816</v>
      </c>
      <c r="O138" s="17" t="s">
        <v>4</v>
      </c>
      <c r="P138" s="5">
        <v>0</v>
      </c>
      <c r="Q138" s="5">
        <v>0</v>
      </c>
      <c r="V138" s="17" t="s">
        <v>3</v>
      </c>
      <c r="W138" s="5">
        <v>0</v>
      </c>
      <c r="X138" s="5">
        <v>0</v>
      </c>
      <c r="AE138" s="2" t="s">
        <v>52</v>
      </c>
      <c r="AF138" s="5">
        <v>0</v>
      </c>
      <c r="AG138" s="5">
        <v>100.6</v>
      </c>
      <c r="AM138" s="17" t="s">
        <v>17</v>
      </c>
      <c r="AN138" s="5">
        <v>0</v>
      </c>
      <c r="AO138" s="5">
        <v>0</v>
      </c>
      <c r="AV138" s="2" t="s">
        <v>52</v>
      </c>
      <c r="AW138" s="5">
        <v>0</v>
      </c>
      <c r="AX138" s="5">
        <v>0</v>
      </c>
    </row>
    <row r="139" spans="4:50" x14ac:dyDescent="0.25">
      <c r="D139" s="17" t="s">
        <v>5</v>
      </c>
      <c r="E139" s="5">
        <v>194814.3</v>
      </c>
      <c r="F139" s="5">
        <v>459.64</v>
      </c>
      <c r="O139" s="17" t="s">
        <v>5</v>
      </c>
      <c r="P139" s="5">
        <v>0</v>
      </c>
      <c r="Q139" s="5">
        <v>0</v>
      </c>
      <c r="V139" s="17" t="s">
        <v>4</v>
      </c>
      <c r="W139" s="5">
        <v>0</v>
      </c>
      <c r="X139" s="5">
        <v>0</v>
      </c>
      <c r="AE139" s="17" t="s">
        <v>3</v>
      </c>
      <c r="AF139" s="5">
        <v>0</v>
      </c>
      <c r="AG139" s="5">
        <v>0</v>
      </c>
      <c r="AM139" s="2" t="s">
        <v>52</v>
      </c>
      <c r="AN139" s="5">
        <v>164.95000000000002</v>
      </c>
      <c r="AO139" s="5">
        <v>27.18</v>
      </c>
      <c r="AV139" s="17" t="s">
        <v>3</v>
      </c>
      <c r="AW139" s="5">
        <v>0</v>
      </c>
      <c r="AX139" s="5">
        <v>0</v>
      </c>
    </row>
    <row r="140" spans="4:50" x14ac:dyDescent="0.25">
      <c r="D140" s="17" t="s">
        <v>10</v>
      </c>
      <c r="E140" s="5">
        <v>125207.18</v>
      </c>
      <c r="F140" s="5">
        <v>244.6</v>
      </c>
      <c r="O140" s="17" t="s">
        <v>10</v>
      </c>
      <c r="P140" s="5">
        <v>0</v>
      </c>
      <c r="Q140" s="5">
        <v>0</v>
      </c>
      <c r="V140" s="17" t="s">
        <v>5</v>
      </c>
      <c r="W140" s="5">
        <v>0</v>
      </c>
      <c r="X140" s="5">
        <v>0</v>
      </c>
      <c r="AE140" s="17" t="s">
        <v>4</v>
      </c>
      <c r="AF140" s="5">
        <v>0</v>
      </c>
      <c r="AG140" s="5">
        <v>0</v>
      </c>
      <c r="AM140" s="17" t="s">
        <v>3</v>
      </c>
      <c r="AN140" s="5">
        <v>0</v>
      </c>
      <c r="AO140" s="5">
        <v>0</v>
      </c>
      <c r="AV140" s="17" t="s">
        <v>4</v>
      </c>
      <c r="AW140" s="5">
        <v>0</v>
      </c>
      <c r="AX140" s="5">
        <v>0</v>
      </c>
    </row>
    <row r="141" spans="4:50" x14ac:dyDescent="0.25">
      <c r="D141" s="17" t="s">
        <v>11</v>
      </c>
      <c r="E141" s="5">
        <v>170886.39999999999</v>
      </c>
      <c r="F141" s="5">
        <v>211</v>
      </c>
      <c r="O141" s="17" t="s">
        <v>11</v>
      </c>
      <c r="P141" s="5">
        <v>0</v>
      </c>
      <c r="Q141" s="5">
        <v>0</v>
      </c>
      <c r="V141" s="17" t="s">
        <v>10</v>
      </c>
      <c r="W141" s="5">
        <v>0</v>
      </c>
      <c r="X141" s="5">
        <v>0</v>
      </c>
      <c r="AE141" s="17" t="s">
        <v>5</v>
      </c>
      <c r="AF141" s="5">
        <v>0</v>
      </c>
      <c r="AG141" s="5">
        <v>0</v>
      </c>
      <c r="AM141" s="17" t="s">
        <v>4</v>
      </c>
      <c r="AN141" s="5">
        <v>0</v>
      </c>
      <c r="AO141" s="5">
        <v>0</v>
      </c>
      <c r="AV141" s="17" t="s">
        <v>5</v>
      </c>
      <c r="AW141" s="5">
        <v>0</v>
      </c>
      <c r="AX141" s="5">
        <v>0</v>
      </c>
    </row>
    <row r="142" spans="4:50" x14ac:dyDescent="0.25">
      <c r="D142" s="17" t="s">
        <v>12</v>
      </c>
      <c r="E142" s="5">
        <v>111621.57</v>
      </c>
      <c r="F142" s="5">
        <v>548.72</v>
      </c>
      <c r="O142" s="17" t="s">
        <v>12</v>
      </c>
      <c r="P142" s="5">
        <v>0</v>
      </c>
      <c r="Q142" s="5">
        <v>0</v>
      </c>
      <c r="V142" s="17" t="s">
        <v>11</v>
      </c>
      <c r="W142" s="5">
        <v>0</v>
      </c>
      <c r="X142" s="5">
        <v>0</v>
      </c>
      <c r="AE142" s="17" t="s">
        <v>10</v>
      </c>
      <c r="AF142" s="5">
        <v>0</v>
      </c>
      <c r="AG142" s="5">
        <v>0</v>
      </c>
      <c r="AM142" s="17" t="s">
        <v>5</v>
      </c>
      <c r="AN142" s="5">
        <v>26.56</v>
      </c>
      <c r="AO142" s="5">
        <v>6.64</v>
      </c>
      <c r="AV142" s="17" t="s">
        <v>10</v>
      </c>
      <c r="AW142" s="5">
        <v>0</v>
      </c>
      <c r="AX142" s="5">
        <v>0</v>
      </c>
    </row>
    <row r="143" spans="4:50" x14ac:dyDescent="0.25">
      <c r="D143" s="17" t="s">
        <v>13</v>
      </c>
      <c r="E143" s="5">
        <v>153865.96000000002</v>
      </c>
      <c r="F143" s="5">
        <v>1071.8</v>
      </c>
      <c r="O143" s="17" t="s">
        <v>13</v>
      </c>
      <c r="P143" s="5">
        <v>0</v>
      </c>
      <c r="Q143" s="5">
        <v>0</v>
      </c>
      <c r="V143" s="17" t="s">
        <v>12</v>
      </c>
      <c r="W143" s="5">
        <v>0</v>
      </c>
      <c r="X143" s="5">
        <v>0</v>
      </c>
      <c r="AE143" s="17" t="s">
        <v>11</v>
      </c>
      <c r="AF143" s="5">
        <v>0</v>
      </c>
      <c r="AG143" s="5">
        <v>0</v>
      </c>
      <c r="AM143" s="17" t="s">
        <v>10</v>
      </c>
      <c r="AN143" s="5">
        <v>10.4</v>
      </c>
      <c r="AO143" s="5">
        <v>2.6</v>
      </c>
      <c r="AV143" s="17" t="s">
        <v>11</v>
      </c>
      <c r="AW143" s="5">
        <v>0</v>
      </c>
      <c r="AX143" s="5">
        <v>0</v>
      </c>
    </row>
    <row r="144" spans="4:50" x14ac:dyDescent="0.25">
      <c r="D144" s="17" t="s">
        <v>14</v>
      </c>
      <c r="E144" s="5">
        <v>139293.09</v>
      </c>
      <c r="F144" s="5">
        <v>242</v>
      </c>
      <c r="O144" s="17" t="s">
        <v>14</v>
      </c>
      <c r="P144" s="5">
        <v>0</v>
      </c>
      <c r="Q144" s="5">
        <v>0</v>
      </c>
      <c r="V144" s="17" t="s">
        <v>13</v>
      </c>
      <c r="W144" s="5">
        <v>0</v>
      </c>
      <c r="X144" s="5">
        <v>0</v>
      </c>
      <c r="AE144" s="17" t="s">
        <v>12</v>
      </c>
      <c r="AF144" s="5">
        <v>0</v>
      </c>
      <c r="AG144" s="5">
        <v>0</v>
      </c>
      <c r="AM144" s="17" t="s">
        <v>11</v>
      </c>
      <c r="AN144" s="5">
        <v>0</v>
      </c>
      <c r="AO144" s="5">
        <v>0</v>
      </c>
      <c r="AV144" s="17" t="s">
        <v>12</v>
      </c>
      <c r="AW144" s="5">
        <v>0</v>
      </c>
      <c r="AX144" s="5">
        <v>0</v>
      </c>
    </row>
    <row r="145" spans="4:50" x14ac:dyDescent="0.25">
      <c r="D145" s="17" t="s">
        <v>15</v>
      </c>
      <c r="E145" s="5">
        <v>144867.38</v>
      </c>
      <c r="F145" s="5">
        <v>0</v>
      </c>
      <c r="O145" s="17" t="s">
        <v>15</v>
      </c>
      <c r="P145" s="5">
        <v>0</v>
      </c>
      <c r="Q145" s="5">
        <v>0</v>
      </c>
      <c r="V145" s="17" t="s">
        <v>14</v>
      </c>
      <c r="W145" s="5">
        <v>0</v>
      </c>
      <c r="X145" s="5">
        <v>0</v>
      </c>
      <c r="AE145" s="17" t="s">
        <v>13</v>
      </c>
      <c r="AF145" s="5">
        <v>0</v>
      </c>
      <c r="AG145" s="5">
        <v>44.8</v>
      </c>
      <c r="AM145" s="17" t="s">
        <v>12</v>
      </c>
      <c r="AN145" s="5">
        <v>22.88</v>
      </c>
      <c r="AO145" s="5">
        <v>5.72</v>
      </c>
      <c r="AV145" s="17" t="s">
        <v>13</v>
      </c>
      <c r="AW145" s="5">
        <v>0</v>
      </c>
      <c r="AX145" s="5">
        <v>0</v>
      </c>
    </row>
    <row r="146" spans="4:50" x14ac:dyDescent="0.25">
      <c r="D146" s="17" t="s">
        <v>6</v>
      </c>
      <c r="E146" s="5">
        <v>125224.73</v>
      </c>
      <c r="F146" s="5">
        <v>434.22</v>
      </c>
      <c r="O146" s="17" t="s">
        <v>6</v>
      </c>
      <c r="P146" s="5">
        <v>0</v>
      </c>
      <c r="Q146" s="5">
        <v>0</v>
      </c>
      <c r="V146" s="17" t="s">
        <v>15</v>
      </c>
      <c r="W146" s="5">
        <v>0</v>
      </c>
      <c r="X146" s="5">
        <v>0</v>
      </c>
      <c r="AE146" s="17" t="s">
        <v>14</v>
      </c>
      <c r="AF146" s="5">
        <v>0</v>
      </c>
      <c r="AG146" s="5">
        <v>0</v>
      </c>
      <c r="AM146" s="17" t="s">
        <v>13</v>
      </c>
      <c r="AN146" s="5">
        <v>31.2</v>
      </c>
      <c r="AO146" s="5">
        <v>0</v>
      </c>
      <c r="AV146" s="17" t="s">
        <v>14</v>
      </c>
      <c r="AW146" s="5">
        <v>0</v>
      </c>
      <c r="AX146" s="5">
        <v>0</v>
      </c>
    </row>
    <row r="147" spans="4:50" x14ac:dyDescent="0.25">
      <c r="D147" s="17" t="s">
        <v>16</v>
      </c>
      <c r="E147" s="5">
        <v>132465.76999999999</v>
      </c>
      <c r="F147" s="5">
        <v>211</v>
      </c>
      <c r="O147" s="17" t="s">
        <v>16</v>
      </c>
      <c r="P147" s="5">
        <v>0</v>
      </c>
      <c r="Q147" s="5">
        <v>0</v>
      </c>
      <c r="V147" s="17" t="s">
        <v>6</v>
      </c>
      <c r="W147" s="5">
        <v>0</v>
      </c>
      <c r="X147" s="5">
        <v>0</v>
      </c>
      <c r="AE147" s="17" t="s">
        <v>15</v>
      </c>
      <c r="AF147" s="5">
        <v>0</v>
      </c>
      <c r="AG147" s="5">
        <v>0</v>
      </c>
      <c r="AM147" s="17" t="s">
        <v>14</v>
      </c>
      <c r="AN147" s="5">
        <v>0</v>
      </c>
      <c r="AO147" s="5">
        <v>0</v>
      </c>
      <c r="AV147" s="17" t="s">
        <v>15</v>
      </c>
      <c r="AW147" s="5">
        <v>0</v>
      </c>
      <c r="AX147" s="5">
        <v>0</v>
      </c>
    </row>
    <row r="148" spans="4:50" x14ac:dyDescent="0.25">
      <c r="D148" s="17" t="s">
        <v>17</v>
      </c>
      <c r="E148" s="5">
        <v>418.8</v>
      </c>
      <c r="F148" s="5">
        <v>166462.95000000001</v>
      </c>
      <c r="O148" s="17" t="s">
        <v>17</v>
      </c>
      <c r="P148" s="5">
        <v>0</v>
      </c>
      <c r="Q148" s="5">
        <v>0</v>
      </c>
      <c r="V148" s="17" t="s">
        <v>16</v>
      </c>
      <c r="W148" s="5">
        <v>0</v>
      </c>
      <c r="X148" s="5">
        <v>0</v>
      </c>
      <c r="AE148" s="17" t="s">
        <v>6</v>
      </c>
      <c r="AF148" s="5">
        <v>0</v>
      </c>
      <c r="AG148" s="5">
        <v>0</v>
      </c>
      <c r="AM148" s="17" t="s">
        <v>15</v>
      </c>
      <c r="AN148" s="5">
        <v>25.03</v>
      </c>
      <c r="AO148" s="5">
        <v>0</v>
      </c>
      <c r="AV148" s="17" t="s">
        <v>6</v>
      </c>
      <c r="AW148" s="5">
        <v>0</v>
      </c>
      <c r="AX148" s="5">
        <v>0</v>
      </c>
    </row>
    <row r="149" spans="4:50" x14ac:dyDescent="0.25">
      <c r="D149" s="2" t="s">
        <v>53</v>
      </c>
      <c r="E149" s="5">
        <v>2895742.2800000003</v>
      </c>
      <c r="F149" s="5">
        <v>1223491.05</v>
      </c>
      <c r="O149" s="2" t="s">
        <v>53</v>
      </c>
      <c r="P149" s="5">
        <v>575623.72000000009</v>
      </c>
      <c r="Q149" s="5">
        <v>557382.97999999986</v>
      </c>
      <c r="V149" s="17" t="s">
        <v>17</v>
      </c>
      <c r="W149" s="5">
        <v>0</v>
      </c>
      <c r="X149" s="5">
        <v>0</v>
      </c>
      <c r="AE149" s="17" t="s">
        <v>16</v>
      </c>
      <c r="AF149" s="5">
        <v>0</v>
      </c>
      <c r="AG149" s="5">
        <v>0</v>
      </c>
      <c r="AM149" s="17" t="s">
        <v>6</v>
      </c>
      <c r="AN149" s="5">
        <v>48.88</v>
      </c>
      <c r="AO149" s="5">
        <v>12.22</v>
      </c>
      <c r="AV149" s="17" t="s">
        <v>16</v>
      </c>
      <c r="AW149" s="5">
        <v>0</v>
      </c>
      <c r="AX149" s="5">
        <v>0</v>
      </c>
    </row>
    <row r="150" spans="4:50" x14ac:dyDescent="0.25">
      <c r="D150" s="17" t="s">
        <v>3</v>
      </c>
      <c r="E150" s="5">
        <v>156810.97</v>
      </c>
      <c r="F150" s="5">
        <v>49971.179999999993</v>
      </c>
      <c r="O150" s="17" t="s">
        <v>3</v>
      </c>
      <c r="P150" s="5">
        <v>33191.83</v>
      </c>
      <c r="Q150" s="5">
        <v>37051.67</v>
      </c>
      <c r="V150" s="2" t="s">
        <v>53</v>
      </c>
      <c r="W150" s="5">
        <v>6146.23</v>
      </c>
      <c r="X150" s="5">
        <v>2733.5</v>
      </c>
      <c r="AE150" s="17" t="s">
        <v>17</v>
      </c>
      <c r="AF150" s="5">
        <v>0</v>
      </c>
      <c r="AG150" s="5">
        <v>55.8</v>
      </c>
      <c r="AM150" s="17" t="s">
        <v>16</v>
      </c>
      <c r="AN150" s="5">
        <v>0</v>
      </c>
      <c r="AO150" s="5">
        <v>0</v>
      </c>
      <c r="AV150" s="17" t="s">
        <v>17</v>
      </c>
      <c r="AW150" s="5">
        <v>0</v>
      </c>
      <c r="AX150" s="5">
        <v>0</v>
      </c>
    </row>
    <row r="151" spans="4:50" x14ac:dyDescent="0.25">
      <c r="D151" s="17" t="s">
        <v>4</v>
      </c>
      <c r="E151" s="5">
        <v>271502.18</v>
      </c>
      <c r="F151" s="5">
        <v>93503.840000000011</v>
      </c>
      <c r="O151" s="17" t="s">
        <v>4</v>
      </c>
      <c r="P151" s="5">
        <v>51698.879999999997</v>
      </c>
      <c r="Q151" s="5">
        <v>50844.62</v>
      </c>
      <c r="V151" s="17" t="s">
        <v>3</v>
      </c>
      <c r="W151" s="5">
        <v>0</v>
      </c>
      <c r="X151" s="5">
        <v>1304.0999999999999</v>
      </c>
      <c r="AE151" s="2" t="s">
        <v>53</v>
      </c>
      <c r="AF151" s="5">
        <v>14488.35</v>
      </c>
      <c r="AG151" s="5">
        <v>11189.330000000002</v>
      </c>
      <c r="AM151" s="17" t="s">
        <v>17</v>
      </c>
      <c r="AN151" s="5">
        <v>0</v>
      </c>
      <c r="AO151" s="5">
        <v>0</v>
      </c>
      <c r="AV151" s="2" t="s">
        <v>53</v>
      </c>
      <c r="AW151" s="5">
        <v>1842228</v>
      </c>
      <c r="AX151" s="5">
        <v>211574.86</v>
      </c>
    </row>
    <row r="152" spans="4:50" x14ac:dyDescent="0.25">
      <c r="D152" s="17" t="s">
        <v>5</v>
      </c>
      <c r="E152" s="5">
        <v>310425.41000000003</v>
      </c>
      <c r="F152" s="5">
        <v>67375.03</v>
      </c>
      <c r="O152" s="17" t="s">
        <v>5</v>
      </c>
      <c r="P152" s="5">
        <v>41153.759999999995</v>
      </c>
      <c r="Q152" s="5">
        <v>37875.840000000004</v>
      </c>
      <c r="V152" s="17" t="s">
        <v>4</v>
      </c>
      <c r="W152" s="5">
        <v>1076.4000000000001</v>
      </c>
      <c r="X152" s="5">
        <v>0</v>
      </c>
      <c r="AE152" s="17" t="s">
        <v>3</v>
      </c>
      <c r="AF152" s="5">
        <v>0</v>
      </c>
      <c r="AG152" s="5">
        <v>0</v>
      </c>
      <c r="AM152" s="2" t="s">
        <v>53</v>
      </c>
      <c r="AN152" s="5">
        <v>683028.03000000014</v>
      </c>
      <c r="AO152" s="5">
        <v>192414.42</v>
      </c>
      <c r="AV152" s="17" t="s">
        <v>3</v>
      </c>
      <c r="AW152" s="5">
        <v>80210.850000000006</v>
      </c>
      <c r="AX152" s="5">
        <v>9200</v>
      </c>
    </row>
    <row r="153" spans="4:50" x14ac:dyDescent="0.25">
      <c r="D153" s="17" t="s">
        <v>10</v>
      </c>
      <c r="E153" s="5">
        <v>217773.81</v>
      </c>
      <c r="F153" s="5">
        <v>71441.48</v>
      </c>
      <c r="O153" s="17" t="s">
        <v>10</v>
      </c>
      <c r="P153" s="5">
        <v>46580.76</v>
      </c>
      <c r="Q153" s="5">
        <v>38825.99</v>
      </c>
      <c r="V153" s="17" t="s">
        <v>5</v>
      </c>
      <c r="W153" s="5">
        <v>0</v>
      </c>
      <c r="X153" s="5">
        <v>1304.0999999999999</v>
      </c>
      <c r="AE153" s="17" t="s">
        <v>4</v>
      </c>
      <c r="AF153" s="5">
        <v>1866.71</v>
      </c>
      <c r="AG153" s="5">
        <v>797.59</v>
      </c>
      <c r="AM153" s="17" t="s">
        <v>3</v>
      </c>
      <c r="AN153" s="5">
        <v>36940.25</v>
      </c>
      <c r="AO153" s="5">
        <v>5913.25</v>
      </c>
      <c r="AV153" s="17" t="s">
        <v>4</v>
      </c>
      <c r="AW153" s="5">
        <v>156275.84</v>
      </c>
      <c r="AX153" s="5">
        <v>21481.15</v>
      </c>
    </row>
    <row r="154" spans="4:50" x14ac:dyDescent="0.25">
      <c r="D154" s="17" t="s">
        <v>11</v>
      </c>
      <c r="E154" s="5">
        <v>307188.24</v>
      </c>
      <c r="F154" s="5">
        <v>140773.98000000001</v>
      </c>
      <c r="O154" s="17" t="s">
        <v>11</v>
      </c>
      <c r="P154" s="5">
        <v>64311.09</v>
      </c>
      <c r="Q154" s="5">
        <v>54720.66</v>
      </c>
      <c r="V154" s="17" t="s">
        <v>10</v>
      </c>
      <c r="W154" s="5">
        <v>0</v>
      </c>
      <c r="X154" s="5">
        <v>0</v>
      </c>
      <c r="AE154" s="17" t="s">
        <v>5</v>
      </c>
      <c r="AF154" s="5">
        <v>885.66000000000008</v>
      </c>
      <c r="AG154" s="5">
        <v>672.96</v>
      </c>
      <c r="AM154" s="17" t="s">
        <v>4</v>
      </c>
      <c r="AN154" s="5">
        <v>59285.82</v>
      </c>
      <c r="AO154" s="5">
        <v>19344.219999999998</v>
      </c>
      <c r="AV154" s="17" t="s">
        <v>5</v>
      </c>
      <c r="AW154" s="5">
        <v>220234.83999999997</v>
      </c>
      <c r="AX154" s="5">
        <v>6798.6</v>
      </c>
    </row>
    <row r="155" spans="4:50" x14ac:dyDescent="0.25">
      <c r="D155" s="17" t="s">
        <v>12</v>
      </c>
      <c r="E155" s="5">
        <v>256027.48000000004</v>
      </c>
      <c r="F155" s="5">
        <v>76306.429999999993</v>
      </c>
      <c r="O155" s="17" t="s">
        <v>12</v>
      </c>
      <c r="P155" s="5">
        <v>50097.979999999996</v>
      </c>
      <c r="Q155" s="5">
        <v>41948.520000000004</v>
      </c>
      <c r="V155" s="17" t="s">
        <v>11</v>
      </c>
      <c r="W155" s="5">
        <v>0</v>
      </c>
      <c r="X155" s="5">
        <v>0</v>
      </c>
      <c r="AE155" s="17" t="s">
        <v>10</v>
      </c>
      <c r="AF155" s="5">
        <v>407.49</v>
      </c>
      <c r="AG155" s="5">
        <v>1895.3999999999999</v>
      </c>
      <c r="AM155" s="17" t="s">
        <v>5</v>
      </c>
      <c r="AN155" s="5">
        <v>48820.92</v>
      </c>
      <c r="AO155" s="5">
        <v>16929.61</v>
      </c>
      <c r="AV155" s="17" t="s">
        <v>10</v>
      </c>
      <c r="AW155" s="5">
        <v>122310.82</v>
      </c>
      <c r="AX155" s="5">
        <v>7849</v>
      </c>
    </row>
    <row r="156" spans="4:50" x14ac:dyDescent="0.25">
      <c r="D156" s="17" t="s">
        <v>13</v>
      </c>
      <c r="E156" s="5">
        <v>373090.02</v>
      </c>
      <c r="F156" s="5">
        <v>146530.82</v>
      </c>
      <c r="O156" s="17" t="s">
        <v>13</v>
      </c>
      <c r="P156" s="5">
        <v>65403.27</v>
      </c>
      <c r="Q156" s="5">
        <v>58745.23</v>
      </c>
      <c r="V156" s="17" t="s">
        <v>12</v>
      </c>
      <c r="W156" s="5">
        <v>992.9</v>
      </c>
      <c r="X156" s="5">
        <v>83.5</v>
      </c>
      <c r="AE156" s="17" t="s">
        <v>11</v>
      </c>
      <c r="AF156" s="5">
        <v>1896.95</v>
      </c>
      <c r="AG156" s="5">
        <v>581.38</v>
      </c>
      <c r="AM156" s="17" t="s">
        <v>10</v>
      </c>
      <c r="AN156" s="5">
        <v>56229.51</v>
      </c>
      <c r="AO156" s="5">
        <v>14988.32</v>
      </c>
      <c r="AV156" s="17" t="s">
        <v>11</v>
      </c>
      <c r="AW156" s="5">
        <v>170462.41999999998</v>
      </c>
      <c r="AX156" s="5">
        <v>48745</v>
      </c>
    </row>
    <row r="157" spans="4:50" x14ac:dyDescent="0.25">
      <c r="D157" s="17" t="s">
        <v>14</v>
      </c>
      <c r="E157" s="5">
        <v>226498.29</v>
      </c>
      <c r="F157" s="5">
        <v>87397.81</v>
      </c>
      <c r="O157" s="17" t="s">
        <v>14</v>
      </c>
      <c r="P157" s="5">
        <v>51488.08</v>
      </c>
      <c r="Q157" s="5">
        <v>56564.67</v>
      </c>
      <c r="V157" s="17" t="s">
        <v>13</v>
      </c>
      <c r="W157" s="5">
        <v>0</v>
      </c>
      <c r="X157" s="5">
        <v>0</v>
      </c>
      <c r="AE157" s="17" t="s">
        <v>12</v>
      </c>
      <c r="AF157" s="5">
        <v>1428.15</v>
      </c>
      <c r="AG157" s="5">
        <v>566.42999999999995</v>
      </c>
      <c r="AM157" s="17" t="s">
        <v>11</v>
      </c>
      <c r="AN157" s="5">
        <v>80108.220000000016</v>
      </c>
      <c r="AO157" s="5">
        <v>26285.51</v>
      </c>
      <c r="AV157" s="17" t="s">
        <v>12</v>
      </c>
      <c r="AW157" s="5">
        <v>139187.9</v>
      </c>
      <c r="AX157" s="5">
        <v>2415</v>
      </c>
    </row>
    <row r="158" spans="4:50" x14ac:dyDescent="0.25">
      <c r="D158" s="17" t="s">
        <v>15</v>
      </c>
      <c r="E158" s="5">
        <v>372767.02</v>
      </c>
      <c r="F158" s="5">
        <v>70324.959999999992</v>
      </c>
      <c r="O158" s="17" t="s">
        <v>15</v>
      </c>
      <c r="P158" s="5">
        <v>49807.88</v>
      </c>
      <c r="Q158" s="5">
        <v>51762.720000000001</v>
      </c>
      <c r="V158" s="17" t="s">
        <v>14</v>
      </c>
      <c r="W158" s="5">
        <v>575.58000000000004</v>
      </c>
      <c r="X158" s="5">
        <v>0</v>
      </c>
      <c r="AE158" s="17" t="s">
        <v>13</v>
      </c>
      <c r="AF158" s="5">
        <v>2082.79</v>
      </c>
      <c r="AG158" s="5">
        <v>2101.71</v>
      </c>
      <c r="AM158" s="17" t="s">
        <v>12</v>
      </c>
      <c r="AN158" s="5">
        <v>70317.2</v>
      </c>
      <c r="AO158" s="5">
        <v>20456.52</v>
      </c>
      <c r="AV158" s="17" t="s">
        <v>13</v>
      </c>
      <c r="AW158" s="5">
        <v>230863.97</v>
      </c>
      <c r="AX158" s="5">
        <v>50380</v>
      </c>
    </row>
    <row r="159" spans="4:50" x14ac:dyDescent="0.25">
      <c r="D159" s="17" t="s">
        <v>6</v>
      </c>
      <c r="E159" s="5">
        <v>86523.87999999999</v>
      </c>
      <c r="F159" s="5">
        <v>61866.959999999992</v>
      </c>
      <c r="O159" s="17" t="s">
        <v>6</v>
      </c>
      <c r="P159" s="5">
        <v>40361.21</v>
      </c>
      <c r="Q159" s="5">
        <v>34565.29</v>
      </c>
      <c r="V159" s="17" t="s">
        <v>15</v>
      </c>
      <c r="W159" s="5">
        <v>0</v>
      </c>
      <c r="X159" s="5">
        <v>0</v>
      </c>
      <c r="AE159" s="17" t="s">
        <v>14</v>
      </c>
      <c r="AF159" s="5">
        <v>1750.25</v>
      </c>
      <c r="AG159" s="5">
        <v>971.82999999999993</v>
      </c>
      <c r="AM159" s="17" t="s">
        <v>13</v>
      </c>
      <c r="AN159" s="5">
        <v>81398.040000000008</v>
      </c>
      <c r="AO159" s="5">
        <v>28257.84</v>
      </c>
      <c r="AV159" s="17" t="s">
        <v>14</v>
      </c>
      <c r="AW159" s="5">
        <v>115413.79</v>
      </c>
      <c r="AX159" s="5">
        <v>21642.81</v>
      </c>
    </row>
    <row r="160" spans="4:50" x14ac:dyDescent="0.25">
      <c r="D160" s="17" t="s">
        <v>16</v>
      </c>
      <c r="E160" s="5">
        <v>252738.03000000003</v>
      </c>
      <c r="F160" s="5">
        <v>76548.39</v>
      </c>
      <c r="O160" s="17" t="s">
        <v>16</v>
      </c>
      <c r="P160" s="5">
        <v>43146.55</v>
      </c>
      <c r="Q160" s="5">
        <v>46819.7</v>
      </c>
      <c r="V160" s="17" t="s">
        <v>6</v>
      </c>
      <c r="W160" s="5">
        <v>0</v>
      </c>
      <c r="X160" s="5">
        <v>0</v>
      </c>
      <c r="AE160" s="17" t="s">
        <v>15</v>
      </c>
      <c r="AF160" s="5">
        <v>1088.1100000000001</v>
      </c>
      <c r="AG160" s="5">
        <v>712.24</v>
      </c>
      <c r="AM160" s="17" t="s">
        <v>14</v>
      </c>
      <c r="AN160" s="5">
        <v>52194</v>
      </c>
      <c r="AO160" s="5">
        <v>11487.09</v>
      </c>
      <c r="AV160" s="17" t="s">
        <v>15</v>
      </c>
      <c r="AW160" s="5">
        <v>259319.93</v>
      </c>
      <c r="AX160" s="5">
        <v>2000</v>
      </c>
    </row>
    <row r="161" spans="4:50" x14ac:dyDescent="0.25">
      <c r="D161" s="17" t="s">
        <v>17</v>
      </c>
      <c r="E161" s="5">
        <v>64396.95</v>
      </c>
      <c r="F161" s="5">
        <v>281450.17</v>
      </c>
      <c r="O161" s="17" t="s">
        <v>17</v>
      </c>
      <c r="P161" s="5">
        <v>38382.43</v>
      </c>
      <c r="Q161" s="5">
        <v>47658.07</v>
      </c>
      <c r="V161" s="17" t="s">
        <v>16</v>
      </c>
      <c r="W161" s="5">
        <v>2424.9499999999998</v>
      </c>
      <c r="X161" s="5">
        <v>41.8</v>
      </c>
      <c r="AE161" s="17" t="s">
        <v>6</v>
      </c>
      <c r="AF161" s="5">
        <v>1275.49</v>
      </c>
      <c r="AG161" s="5">
        <v>1949.7399999999998</v>
      </c>
      <c r="AM161" s="17" t="s">
        <v>15</v>
      </c>
      <c r="AN161" s="5">
        <v>60596.280000000006</v>
      </c>
      <c r="AO161" s="5">
        <v>17804.84</v>
      </c>
      <c r="AV161" s="17" t="s">
        <v>6</v>
      </c>
      <c r="AW161" s="5">
        <v>22003.200000000001</v>
      </c>
      <c r="AX161" s="5">
        <v>11697.84</v>
      </c>
    </row>
    <row r="162" spans="4:50" x14ac:dyDescent="0.25">
      <c r="D162" s="2" t="s">
        <v>54</v>
      </c>
      <c r="E162" s="5">
        <v>537810</v>
      </c>
      <c r="F162" s="5">
        <v>325413.29000000004</v>
      </c>
      <c r="O162" s="2" t="s">
        <v>54</v>
      </c>
      <c r="P162" s="5">
        <v>42349.279999999999</v>
      </c>
      <c r="Q162" s="5">
        <v>14945.720000000001</v>
      </c>
      <c r="V162" s="17" t="s">
        <v>17</v>
      </c>
      <c r="W162" s="5">
        <v>1076.4000000000001</v>
      </c>
      <c r="X162" s="5">
        <v>0</v>
      </c>
      <c r="AE162" s="17" t="s">
        <v>16</v>
      </c>
      <c r="AF162" s="5">
        <v>668.89</v>
      </c>
      <c r="AG162" s="5">
        <v>272.36</v>
      </c>
      <c r="AM162" s="17" t="s">
        <v>6</v>
      </c>
      <c r="AN162" s="5">
        <v>28679.9</v>
      </c>
      <c r="AO162" s="5">
        <v>6346.17</v>
      </c>
      <c r="AV162" s="17" t="s">
        <v>16</v>
      </c>
      <c r="AW162" s="5">
        <v>156755.82999999999</v>
      </c>
      <c r="AX162" s="5">
        <v>19620.5</v>
      </c>
    </row>
    <row r="163" spans="4:50" x14ac:dyDescent="0.25">
      <c r="D163" s="17" t="s">
        <v>3</v>
      </c>
      <c r="E163" s="5">
        <v>22363</v>
      </c>
      <c r="F163" s="5">
        <v>13912</v>
      </c>
      <c r="O163" s="17" t="s">
        <v>3</v>
      </c>
      <c r="P163" s="5">
        <v>2072</v>
      </c>
      <c r="Q163" s="5">
        <v>483</v>
      </c>
      <c r="V163" s="2" t="s">
        <v>54</v>
      </c>
      <c r="W163" s="5">
        <v>146407.54</v>
      </c>
      <c r="X163" s="5">
        <v>252448.87</v>
      </c>
      <c r="AE163" s="17" t="s">
        <v>17</v>
      </c>
      <c r="AF163" s="5">
        <v>1137.8600000000001</v>
      </c>
      <c r="AG163" s="5">
        <v>667.69</v>
      </c>
      <c r="AM163" s="17" t="s">
        <v>16</v>
      </c>
      <c r="AN163" s="5">
        <v>46068.659999999996</v>
      </c>
      <c r="AO163" s="5">
        <v>8999.18</v>
      </c>
      <c r="AV163" s="17" t="s">
        <v>17</v>
      </c>
      <c r="AW163" s="5">
        <v>169188.61</v>
      </c>
      <c r="AX163" s="5">
        <v>9744.9599999999991</v>
      </c>
    </row>
    <row r="164" spans="4:50" x14ac:dyDescent="0.25">
      <c r="D164" s="17" t="s">
        <v>4</v>
      </c>
      <c r="E164" s="5">
        <v>76362.180000000008</v>
      </c>
      <c r="F164" s="5">
        <v>16359.03</v>
      </c>
      <c r="O164" s="17" t="s">
        <v>4</v>
      </c>
      <c r="P164" s="5">
        <v>2841.75</v>
      </c>
      <c r="Q164" s="5">
        <v>1088.25</v>
      </c>
      <c r="V164" s="17" t="s">
        <v>3</v>
      </c>
      <c r="W164" s="5">
        <v>360</v>
      </c>
      <c r="X164" s="5">
        <v>10400</v>
      </c>
      <c r="AE164" s="2" t="s">
        <v>54</v>
      </c>
      <c r="AF164" s="5">
        <v>18882.620000000003</v>
      </c>
      <c r="AG164" s="5">
        <v>37239.94</v>
      </c>
      <c r="AM164" s="17" t="s">
        <v>17</v>
      </c>
      <c r="AN164" s="5">
        <v>62389.23</v>
      </c>
      <c r="AO164" s="5">
        <v>15601.869999999999</v>
      </c>
      <c r="AV164" s="2" t="s">
        <v>54</v>
      </c>
      <c r="AW164" s="5">
        <v>0</v>
      </c>
      <c r="AX164" s="5">
        <v>0</v>
      </c>
    </row>
    <row r="165" spans="4:50" x14ac:dyDescent="0.25">
      <c r="D165" s="17" t="s">
        <v>5</v>
      </c>
      <c r="E165" s="5">
        <v>66055.149999999994</v>
      </c>
      <c r="F165" s="5">
        <v>24631.78</v>
      </c>
      <c r="O165" s="17" t="s">
        <v>5</v>
      </c>
      <c r="P165" s="5">
        <v>2950.13</v>
      </c>
      <c r="Q165" s="5">
        <v>984.87</v>
      </c>
      <c r="V165" s="17" t="s">
        <v>4</v>
      </c>
      <c r="W165" s="5">
        <v>16484</v>
      </c>
      <c r="X165" s="5">
        <v>11922</v>
      </c>
      <c r="AE165" s="17" t="s">
        <v>3</v>
      </c>
      <c r="AF165" s="5">
        <v>0</v>
      </c>
      <c r="AG165" s="5">
        <v>1440</v>
      </c>
      <c r="AM165" s="2" t="s">
        <v>54</v>
      </c>
      <c r="AN165" s="5">
        <v>4.8600000000000003</v>
      </c>
      <c r="AO165" s="5">
        <v>0.86</v>
      </c>
      <c r="AV165" s="17" t="s">
        <v>3</v>
      </c>
      <c r="AW165" s="5">
        <v>0</v>
      </c>
      <c r="AX165" s="5">
        <v>0</v>
      </c>
    </row>
    <row r="166" spans="4:50" x14ac:dyDescent="0.25">
      <c r="D166" s="17" t="s">
        <v>10</v>
      </c>
      <c r="E166" s="5">
        <v>28990.02</v>
      </c>
      <c r="F166" s="5">
        <v>5113.7300000000005</v>
      </c>
      <c r="O166" s="17" t="s">
        <v>10</v>
      </c>
      <c r="P166" s="5">
        <v>2238.63</v>
      </c>
      <c r="Q166" s="5">
        <v>1505.12</v>
      </c>
      <c r="V166" s="17" t="s">
        <v>5</v>
      </c>
      <c r="W166" s="5">
        <v>11102</v>
      </c>
      <c r="X166" s="5">
        <v>15206.8</v>
      </c>
      <c r="AE166" s="17" t="s">
        <v>4</v>
      </c>
      <c r="AF166" s="5">
        <v>1977.93</v>
      </c>
      <c r="AG166" s="5">
        <v>1595.28</v>
      </c>
      <c r="AM166" s="17" t="s">
        <v>3</v>
      </c>
      <c r="AN166" s="5">
        <v>0</v>
      </c>
      <c r="AO166" s="5">
        <v>0</v>
      </c>
      <c r="AV166" s="17" t="s">
        <v>4</v>
      </c>
      <c r="AW166" s="5">
        <v>0</v>
      </c>
      <c r="AX166" s="5">
        <v>0</v>
      </c>
    </row>
    <row r="167" spans="4:50" x14ac:dyDescent="0.25">
      <c r="D167" s="17" t="s">
        <v>11</v>
      </c>
      <c r="E167" s="5">
        <v>108253.76999999999</v>
      </c>
      <c r="F167" s="5">
        <v>36172.78</v>
      </c>
      <c r="O167" s="17" t="s">
        <v>11</v>
      </c>
      <c r="P167" s="5">
        <v>5500.75</v>
      </c>
      <c r="Q167" s="5">
        <v>1609.25</v>
      </c>
      <c r="V167" s="17" t="s">
        <v>10</v>
      </c>
      <c r="W167" s="5">
        <v>7119</v>
      </c>
      <c r="X167" s="5">
        <v>2543</v>
      </c>
      <c r="AE167" s="17" t="s">
        <v>5</v>
      </c>
      <c r="AF167" s="5">
        <v>1350.68</v>
      </c>
      <c r="AG167" s="5">
        <v>2039.85</v>
      </c>
      <c r="AM167" s="17" t="s">
        <v>4</v>
      </c>
      <c r="AN167" s="5">
        <v>0</v>
      </c>
      <c r="AO167" s="5">
        <v>0</v>
      </c>
      <c r="AV167" s="17" t="s">
        <v>5</v>
      </c>
      <c r="AW167" s="5">
        <v>0</v>
      </c>
      <c r="AX167" s="5">
        <v>0</v>
      </c>
    </row>
    <row r="168" spans="4:50" x14ac:dyDescent="0.25">
      <c r="D168" s="17" t="s">
        <v>12</v>
      </c>
      <c r="E168" s="5">
        <v>50926.250000000007</v>
      </c>
      <c r="F168" s="5">
        <v>16672.849999999999</v>
      </c>
      <c r="O168" s="17" t="s">
        <v>12</v>
      </c>
      <c r="P168" s="5">
        <v>1972.75</v>
      </c>
      <c r="Q168" s="5">
        <v>864.75</v>
      </c>
      <c r="V168" s="17" t="s">
        <v>11</v>
      </c>
      <c r="W168" s="5">
        <v>16770</v>
      </c>
      <c r="X168" s="5">
        <v>27115</v>
      </c>
      <c r="AE168" s="17" t="s">
        <v>10</v>
      </c>
      <c r="AF168" s="5">
        <v>1041.9000000000001</v>
      </c>
      <c r="AG168" s="5">
        <v>332.1</v>
      </c>
      <c r="AM168" s="17" t="s">
        <v>5</v>
      </c>
      <c r="AN168" s="5">
        <v>0</v>
      </c>
      <c r="AO168" s="5">
        <v>0</v>
      </c>
      <c r="AV168" s="17" t="s">
        <v>10</v>
      </c>
      <c r="AW168" s="5">
        <v>0</v>
      </c>
      <c r="AX168" s="5">
        <v>0</v>
      </c>
    </row>
    <row r="169" spans="4:50" x14ac:dyDescent="0.25">
      <c r="D169" s="17" t="s">
        <v>13</v>
      </c>
      <c r="E169" s="5">
        <v>21694.75</v>
      </c>
      <c r="F169" s="5">
        <v>51541.8</v>
      </c>
      <c r="O169" s="17" t="s">
        <v>13</v>
      </c>
      <c r="P169" s="5">
        <v>6033.14</v>
      </c>
      <c r="Q169" s="5">
        <v>2280.61</v>
      </c>
      <c r="V169" s="17" t="s">
        <v>12</v>
      </c>
      <c r="W169" s="5">
        <v>7662</v>
      </c>
      <c r="X169" s="5">
        <v>12928</v>
      </c>
      <c r="AE169" s="17" t="s">
        <v>11</v>
      </c>
      <c r="AF169" s="5">
        <v>2104.52</v>
      </c>
      <c r="AG169" s="5">
        <v>3557.03</v>
      </c>
      <c r="AM169" s="17" t="s">
        <v>10</v>
      </c>
      <c r="AN169" s="5">
        <v>0</v>
      </c>
      <c r="AO169" s="5">
        <v>0</v>
      </c>
      <c r="AV169" s="17" t="s">
        <v>11</v>
      </c>
      <c r="AW169" s="5">
        <v>0</v>
      </c>
      <c r="AX169" s="5">
        <v>0</v>
      </c>
    </row>
    <row r="170" spans="4:50" x14ac:dyDescent="0.25">
      <c r="D170" s="17" t="s">
        <v>14</v>
      </c>
      <c r="E170" s="5">
        <v>21765.97</v>
      </c>
      <c r="F170" s="5">
        <v>33165.25</v>
      </c>
      <c r="O170" s="17" t="s">
        <v>14</v>
      </c>
      <c r="P170" s="5">
        <v>4660</v>
      </c>
      <c r="Q170" s="5">
        <v>1370</v>
      </c>
      <c r="V170" s="17" t="s">
        <v>13</v>
      </c>
      <c r="W170" s="5">
        <v>17015.32</v>
      </c>
      <c r="X170" s="5">
        <v>39914.480000000003</v>
      </c>
      <c r="AE170" s="17" t="s">
        <v>12</v>
      </c>
      <c r="AF170" s="5">
        <v>1219.5</v>
      </c>
      <c r="AG170" s="5">
        <v>1772.1</v>
      </c>
      <c r="AM170" s="17" t="s">
        <v>11</v>
      </c>
      <c r="AN170" s="5">
        <v>0</v>
      </c>
      <c r="AO170" s="5">
        <v>0</v>
      </c>
      <c r="AV170" s="17" t="s">
        <v>12</v>
      </c>
      <c r="AW170" s="5">
        <v>0</v>
      </c>
      <c r="AX170" s="5">
        <v>0</v>
      </c>
    </row>
    <row r="171" spans="4:50" x14ac:dyDescent="0.25">
      <c r="D171" s="17" t="s">
        <v>15</v>
      </c>
      <c r="E171" s="5">
        <v>11973.309999999998</v>
      </c>
      <c r="F171" s="5">
        <v>53288.93</v>
      </c>
      <c r="O171" s="17" t="s">
        <v>15</v>
      </c>
      <c r="P171" s="5">
        <v>5828.13</v>
      </c>
      <c r="Q171" s="5">
        <v>1041.8699999999999</v>
      </c>
      <c r="V171" s="17" t="s">
        <v>14</v>
      </c>
      <c r="W171" s="5">
        <v>18616.919999999998</v>
      </c>
      <c r="X171" s="5">
        <v>24796.59</v>
      </c>
      <c r="AE171" s="17" t="s">
        <v>13</v>
      </c>
      <c r="AF171" s="5">
        <v>2393.96</v>
      </c>
      <c r="AG171" s="5">
        <v>5593.32</v>
      </c>
      <c r="AM171" s="17" t="s">
        <v>12</v>
      </c>
      <c r="AN171" s="5">
        <v>0</v>
      </c>
      <c r="AO171" s="5">
        <v>0</v>
      </c>
      <c r="AV171" s="17" t="s">
        <v>13</v>
      </c>
      <c r="AW171" s="5">
        <v>0</v>
      </c>
      <c r="AX171" s="5">
        <v>0</v>
      </c>
    </row>
    <row r="172" spans="4:50" x14ac:dyDescent="0.25">
      <c r="D172" s="17" t="s">
        <v>6</v>
      </c>
      <c r="E172" s="5">
        <v>75146.399999999994</v>
      </c>
      <c r="F172" s="5">
        <v>34131.4</v>
      </c>
      <c r="O172" s="17" t="s">
        <v>6</v>
      </c>
      <c r="P172" s="5">
        <v>3356</v>
      </c>
      <c r="Q172" s="5">
        <v>1091.5</v>
      </c>
      <c r="V172" s="17" t="s">
        <v>15</v>
      </c>
      <c r="W172" s="5">
        <v>9632.5</v>
      </c>
      <c r="X172" s="5">
        <v>40598.300000000003</v>
      </c>
      <c r="AE172" s="17" t="s">
        <v>14</v>
      </c>
      <c r="AF172" s="5">
        <v>1779.05</v>
      </c>
      <c r="AG172" s="5">
        <v>3708.66</v>
      </c>
      <c r="AM172" s="17" t="s">
        <v>13</v>
      </c>
      <c r="AN172" s="5">
        <v>4.8600000000000003</v>
      </c>
      <c r="AO172" s="5">
        <v>0.86</v>
      </c>
      <c r="AV172" s="17" t="s">
        <v>14</v>
      </c>
      <c r="AW172" s="5">
        <v>0</v>
      </c>
      <c r="AX172" s="5">
        <v>0</v>
      </c>
    </row>
    <row r="173" spans="4:50" x14ac:dyDescent="0.25">
      <c r="D173" s="17" t="s">
        <v>16</v>
      </c>
      <c r="E173" s="5">
        <v>21733.960000000003</v>
      </c>
      <c r="F173" s="5">
        <v>21732.16</v>
      </c>
      <c r="O173" s="17" t="s">
        <v>16</v>
      </c>
      <c r="P173" s="5">
        <v>2116.75</v>
      </c>
      <c r="Q173" s="5">
        <v>1185.75</v>
      </c>
      <c r="V173" s="17" t="s">
        <v>6</v>
      </c>
      <c r="W173" s="5">
        <v>8274</v>
      </c>
      <c r="X173" s="5">
        <v>23972</v>
      </c>
      <c r="AE173" s="17" t="s">
        <v>15</v>
      </c>
      <c r="AF173" s="5">
        <v>1298.94</v>
      </c>
      <c r="AG173" s="5">
        <v>6862.5</v>
      </c>
      <c r="AM173" s="17" t="s">
        <v>14</v>
      </c>
      <c r="AN173" s="5">
        <v>0</v>
      </c>
      <c r="AO173" s="5">
        <v>0</v>
      </c>
      <c r="AV173" s="17" t="s">
        <v>15</v>
      </c>
      <c r="AW173" s="5">
        <v>0</v>
      </c>
      <c r="AX173" s="5">
        <v>0</v>
      </c>
    </row>
    <row r="174" spans="4:50" x14ac:dyDescent="0.25">
      <c r="D174" s="17" t="s">
        <v>17</v>
      </c>
      <c r="E174" s="5">
        <v>32545.239999999998</v>
      </c>
      <c r="F174" s="5">
        <v>18691.580000000002</v>
      </c>
      <c r="O174" s="17" t="s">
        <v>17</v>
      </c>
      <c r="P174" s="5">
        <v>2779.25</v>
      </c>
      <c r="Q174" s="5">
        <v>1440.75</v>
      </c>
      <c r="V174" s="17" t="s">
        <v>16</v>
      </c>
      <c r="W174" s="5">
        <v>18217.55</v>
      </c>
      <c r="X174" s="5">
        <v>17165.45</v>
      </c>
      <c r="AE174" s="17" t="s">
        <v>6</v>
      </c>
      <c r="AF174" s="5">
        <v>1288.9000000000001</v>
      </c>
      <c r="AG174" s="5">
        <v>4010.4</v>
      </c>
      <c r="AM174" s="17" t="s">
        <v>15</v>
      </c>
      <c r="AN174" s="5">
        <v>0</v>
      </c>
      <c r="AO174" s="5">
        <v>0</v>
      </c>
      <c r="AV174" s="17" t="s">
        <v>6</v>
      </c>
      <c r="AW174" s="5">
        <v>0</v>
      </c>
      <c r="AX174" s="5">
        <v>0</v>
      </c>
    </row>
    <row r="175" spans="4:50" x14ac:dyDescent="0.25">
      <c r="D175" s="2" t="s">
        <v>55</v>
      </c>
      <c r="E175" s="5">
        <v>11177414.66</v>
      </c>
      <c r="F175" s="5">
        <v>3489209.5000000005</v>
      </c>
      <c r="O175" s="2" t="s">
        <v>55</v>
      </c>
      <c r="P175" s="5">
        <v>428582.33000000013</v>
      </c>
      <c r="Q175" s="5">
        <v>304283.68</v>
      </c>
      <c r="V175" s="17" t="s">
        <v>17</v>
      </c>
      <c r="W175" s="5">
        <v>15154.25</v>
      </c>
      <c r="X175" s="5">
        <v>25887.25</v>
      </c>
      <c r="AE175" s="17" t="s">
        <v>16</v>
      </c>
      <c r="AF175" s="5">
        <v>2330.66</v>
      </c>
      <c r="AG175" s="5">
        <v>2449.96</v>
      </c>
      <c r="AM175" s="17" t="s">
        <v>6</v>
      </c>
      <c r="AN175" s="5">
        <v>0</v>
      </c>
      <c r="AO175" s="5">
        <v>0</v>
      </c>
      <c r="AV175" s="17" t="s">
        <v>16</v>
      </c>
      <c r="AW175" s="5">
        <v>0</v>
      </c>
      <c r="AX175" s="5">
        <v>0</v>
      </c>
    </row>
    <row r="176" spans="4:50" x14ac:dyDescent="0.25">
      <c r="D176" s="17" t="s">
        <v>3</v>
      </c>
      <c r="E176" s="5">
        <v>800073.97000000009</v>
      </c>
      <c r="F176" s="5">
        <v>199263.58</v>
      </c>
      <c r="O176" s="17" t="s">
        <v>3</v>
      </c>
      <c r="P176" s="5">
        <v>29379.9</v>
      </c>
      <c r="Q176" s="5">
        <v>17624.099999999999</v>
      </c>
      <c r="V176" s="2" t="s">
        <v>55</v>
      </c>
      <c r="W176" s="5">
        <v>33642.450000000004</v>
      </c>
      <c r="X176" s="5">
        <v>21031.75</v>
      </c>
      <c r="AE176" s="17" t="s">
        <v>17</v>
      </c>
      <c r="AF176" s="5">
        <v>2096.58</v>
      </c>
      <c r="AG176" s="5">
        <v>3878.74</v>
      </c>
      <c r="AM176" s="17" t="s">
        <v>16</v>
      </c>
      <c r="AN176" s="5">
        <v>0</v>
      </c>
      <c r="AO176" s="5">
        <v>0</v>
      </c>
      <c r="AV176" s="17" t="s">
        <v>17</v>
      </c>
      <c r="AW176" s="5">
        <v>0</v>
      </c>
      <c r="AX176" s="5">
        <v>0</v>
      </c>
    </row>
    <row r="177" spans="4:50" x14ac:dyDescent="0.25">
      <c r="D177" s="17" t="s">
        <v>4</v>
      </c>
      <c r="E177" s="5">
        <v>912373.4</v>
      </c>
      <c r="F177" s="5">
        <v>228566.07</v>
      </c>
      <c r="O177" s="17" t="s">
        <v>4</v>
      </c>
      <c r="P177" s="5">
        <v>34570.21</v>
      </c>
      <c r="Q177" s="5">
        <v>22599.79</v>
      </c>
      <c r="V177" s="17" t="s">
        <v>3</v>
      </c>
      <c r="W177" s="5">
        <v>367.2</v>
      </c>
      <c r="X177" s="5">
        <v>676.6</v>
      </c>
      <c r="AE177" s="2" t="s">
        <v>55</v>
      </c>
      <c r="AF177" s="5">
        <v>737502.17999999993</v>
      </c>
      <c r="AG177" s="5">
        <v>592012.04999999993</v>
      </c>
      <c r="AM177" s="17" t="s">
        <v>17</v>
      </c>
      <c r="AN177" s="5">
        <v>0</v>
      </c>
      <c r="AO177" s="5">
        <v>0</v>
      </c>
      <c r="AV177" s="2" t="s">
        <v>55</v>
      </c>
      <c r="AW177" s="5">
        <v>9507469.5999999996</v>
      </c>
      <c r="AX177" s="5">
        <v>348869.9</v>
      </c>
    </row>
    <row r="178" spans="4:50" x14ac:dyDescent="0.25">
      <c r="D178" s="17" t="s">
        <v>5</v>
      </c>
      <c r="E178" s="5">
        <v>697272.01</v>
      </c>
      <c r="F178" s="5">
        <v>177184.86</v>
      </c>
      <c r="O178" s="17" t="s">
        <v>5</v>
      </c>
      <c r="P178" s="5">
        <v>28714.37</v>
      </c>
      <c r="Q178" s="5">
        <v>18970.13</v>
      </c>
      <c r="V178" s="17" t="s">
        <v>4</v>
      </c>
      <c r="W178" s="5">
        <v>1308.28</v>
      </c>
      <c r="X178" s="5">
        <v>1635.56</v>
      </c>
      <c r="AE178" s="17" t="s">
        <v>3</v>
      </c>
      <c r="AF178" s="5">
        <v>49652.229999999996</v>
      </c>
      <c r="AG178" s="5">
        <v>39438.619999999995</v>
      </c>
      <c r="AM178" s="2" t="s">
        <v>55</v>
      </c>
      <c r="AN178" s="5">
        <v>1171111.03</v>
      </c>
      <c r="AO178" s="5">
        <v>1410414.27</v>
      </c>
      <c r="AV178" s="17" t="s">
        <v>3</v>
      </c>
      <c r="AW178" s="5">
        <v>654088.1</v>
      </c>
      <c r="AX178" s="5">
        <v>20188.87</v>
      </c>
    </row>
    <row r="179" spans="4:50" x14ac:dyDescent="0.25">
      <c r="D179" s="17" t="s">
        <v>10</v>
      </c>
      <c r="E179" s="5">
        <v>956910.81</v>
      </c>
      <c r="F179" s="5">
        <v>199696.52</v>
      </c>
      <c r="O179" s="17" t="s">
        <v>10</v>
      </c>
      <c r="P179" s="5">
        <v>22137.8</v>
      </c>
      <c r="Q179" s="5">
        <v>17072.45</v>
      </c>
      <c r="V179" s="17" t="s">
        <v>5</v>
      </c>
      <c r="W179" s="5">
        <v>3643.03</v>
      </c>
      <c r="X179" s="5">
        <v>1137.1099999999999</v>
      </c>
      <c r="AE179" s="17" t="s">
        <v>4</v>
      </c>
      <c r="AF179" s="5">
        <v>69480.010000000009</v>
      </c>
      <c r="AG179" s="5">
        <v>55252.54</v>
      </c>
      <c r="AM179" s="17" t="s">
        <v>3</v>
      </c>
      <c r="AN179" s="5">
        <v>76254.739999999991</v>
      </c>
      <c r="AO179" s="5">
        <v>107877.59</v>
      </c>
      <c r="AV179" s="17" t="s">
        <v>4</v>
      </c>
      <c r="AW179" s="5">
        <v>705895.5</v>
      </c>
      <c r="AX179" s="5">
        <v>4000</v>
      </c>
    </row>
    <row r="180" spans="4:50" x14ac:dyDescent="0.25">
      <c r="D180" s="17" t="s">
        <v>11</v>
      </c>
      <c r="E180" s="5">
        <v>1509717</v>
      </c>
      <c r="F180" s="5">
        <v>383017.4</v>
      </c>
      <c r="O180" s="17" t="s">
        <v>11</v>
      </c>
      <c r="P180" s="5">
        <v>44663.16</v>
      </c>
      <c r="Q180" s="5">
        <v>28158.089999999997</v>
      </c>
      <c r="V180" s="17" t="s">
        <v>10</v>
      </c>
      <c r="W180" s="5">
        <v>3600.62</v>
      </c>
      <c r="X180" s="5">
        <v>1443.8799999999999</v>
      </c>
      <c r="AE180" s="17" t="s">
        <v>5</v>
      </c>
      <c r="AF180" s="5">
        <v>43659.12</v>
      </c>
      <c r="AG180" s="5">
        <v>41400.240000000005</v>
      </c>
      <c r="AM180" s="17" t="s">
        <v>4</v>
      </c>
      <c r="AN180" s="5">
        <v>107202.13</v>
      </c>
      <c r="AO180" s="5">
        <v>128897.76000000001</v>
      </c>
      <c r="AV180" s="17" t="s">
        <v>5</v>
      </c>
      <c r="AW180" s="5">
        <v>547815.69999999995</v>
      </c>
      <c r="AX180" s="5">
        <v>750</v>
      </c>
    </row>
    <row r="181" spans="4:50" x14ac:dyDescent="0.25">
      <c r="D181" s="17" t="s">
        <v>12</v>
      </c>
      <c r="E181" s="5">
        <v>847847.3600000001</v>
      </c>
      <c r="F181" s="5">
        <v>209286</v>
      </c>
      <c r="O181" s="17" t="s">
        <v>12</v>
      </c>
      <c r="P181" s="5">
        <v>35987.270000000004</v>
      </c>
      <c r="Q181" s="5">
        <v>25303.739999999998</v>
      </c>
      <c r="V181" s="17" t="s">
        <v>11</v>
      </c>
      <c r="W181" s="5">
        <v>2640.79</v>
      </c>
      <c r="X181" s="5">
        <v>2725.75</v>
      </c>
      <c r="AE181" s="17" t="s">
        <v>10</v>
      </c>
      <c r="AF181" s="5">
        <v>62352.480000000003</v>
      </c>
      <c r="AG181" s="5">
        <v>48799.100000000006</v>
      </c>
      <c r="AM181" s="17" t="s">
        <v>5</v>
      </c>
      <c r="AN181" s="5">
        <v>73623.790000000008</v>
      </c>
      <c r="AO181" s="5">
        <v>103705.14</v>
      </c>
      <c r="AV181" s="17" t="s">
        <v>10</v>
      </c>
      <c r="AW181" s="5">
        <v>787975.2</v>
      </c>
      <c r="AX181" s="5">
        <v>27089.75</v>
      </c>
    </row>
    <row r="182" spans="4:50" x14ac:dyDescent="0.25">
      <c r="D182" s="17" t="s">
        <v>13</v>
      </c>
      <c r="E182" s="5">
        <v>1154868.54</v>
      </c>
      <c r="F182" s="5">
        <v>296520.08</v>
      </c>
      <c r="O182" s="17" t="s">
        <v>13</v>
      </c>
      <c r="P182" s="5">
        <v>52217.46</v>
      </c>
      <c r="Q182" s="5">
        <v>35884.79</v>
      </c>
      <c r="V182" s="17" t="s">
        <v>12</v>
      </c>
      <c r="W182" s="5">
        <v>1747.03</v>
      </c>
      <c r="X182" s="5">
        <v>1563.87</v>
      </c>
      <c r="AE182" s="17" t="s">
        <v>11</v>
      </c>
      <c r="AF182" s="5">
        <v>83472.92</v>
      </c>
      <c r="AG182" s="5">
        <v>86063.360000000001</v>
      </c>
      <c r="AM182" s="17" t="s">
        <v>10</v>
      </c>
      <c r="AN182" s="5">
        <v>75821.030000000013</v>
      </c>
      <c r="AO182" s="5">
        <v>97405.99</v>
      </c>
      <c r="AV182" s="17" t="s">
        <v>11</v>
      </c>
      <c r="AW182" s="5">
        <v>1259632</v>
      </c>
      <c r="AX182" s="5">
        <v>92761.07</v>
      </c>
    </row>
    <row r="183" spans="4:50" x14ac:dyDescent="0.25">
      <c r="D183" s="17" t="s">
        <v>14</v>
      </c>
      <c r="E183" s="5">
        <v>749099.5</v>
      </c>
      <c r="F183" s="5">
        <v>248087.06</v>
      </c>
      <c r="O183" s="17" t="s">
        <v>14</v>
      </c>
      <c r="P183" s="5">
        <v>40849.25</v>
      </c>
      <c r="Q183" s="5">
        <v>31265.75</v>
      </c>
      <c r="V183" s="17" t="s">
        <v>13</v>
      </c>
      <c r="W183" s="5">
        <v>3994.12</v>
      </c>
      <c r="X183" s="5">
        <v>3037.0099999999998</v>
      </c>
      <c r="AE183" s="17" t="s">
        <v>12</v>
      </c>
      <c r="AF183" s="5">
        <v>58123.92</v>
      </c>
      <c r="AG183" s="5">
        <v>55356.930000000008</v>
      </c>
      <c r="AM183" s="17" t="s">
        <v>11</v>
      </c>
      <c r="AN183" s="5">
        <v>125079.69</v>
      </c>
      <c r="AO183" s="5">
        <v>154163.06</v>
      </c>
      <c r="AV183" s="17" t="s">
        <v>12</v>
      </c>
      <c r="AW183" s="5">
        <v>671502.7</v>
      </c>
      <c r="AX183" s="5">
        <v>8849</v>
      </c>
    </row>
    <row r="184" spans="4:50" x14ac:dyDescent="0.25">
      <c r="D184" s="17" t="s">
        <v>15</v>
      </c>
      <c r="E184" s="5">
        <v>1239562.58</v>
      </c>
      <c r="F184" s="5">
        <v>210270.56</v>
      </c>
      <c r="O184" s="17" t="s">
        <v>15</v>
      </c>
      <c r="P184" s="5">
        <v>37371.160000000003</v>
      </c>
      <c r="Q184" s="5">
        <v>33613.839999999997</v>
      </c>
      <c r="V184" s="17" t="s">
        <v>14</v>
      </c>
      <c r="W184" s="5">
        <v>4626.5199999999995</v>
      </c>
      <c r="X184" s="5">
        <v>928.56</v>
      </c>
      <c r="AE184" s="17" t="s">
        <v>13</v>
      </c>
      <c r="AF184" s="5">
        <v>84486.73000000001</v>
      </c>
      <c r="AG184" s="5">
        <v>63325.22</v>
      </c>
      <c r="AM184" s="17" t="s">
        <v>12</v>
      </c>
      <c r="AN184" s="5">
        <v>84548.140000000014</v>
      </c>
      <c r="AO184" s="5">
        <v>101241.93</v>
      </c>
      <c r="AV184" s="17" t="s">
        <v>13</v>
      </c>
      <c r="AW184" s="5">
        <v>900131.6</v>
      </c>
      <c r="AX184" s="5">
        <v>9149.5</v>
      </c>
    </row>
    <row r="185" spans="4:50" x14ac:dyDescent="0.25">
      <c r="D185" s="17" t="s">
        <v>6</v>
      </c>
      <c r="E185" s="5">
        <v>949538.58999999985</v>
      </c>
      <c r="F185" s="5">
        <v>194538.67000000004</v>
      </c>
      <c r="O185" s="17" t="s">
        <v>6</v>
      </c>
      <c r="P185" s="5">
        <v>26110.58</v>
      </c>
      <c r="Q185" s="5">
        <v>15637.67</v>
      </c>
      <c r="V185" s="17" t="s">
        <v>15</v>
      </c>
      <c r="W185" s="5">
        <v>2981.49</v>
      </c>
      <c r="X185" s="5">
        <v>2535.1499999999996</v>
      </c>
      <c r="AE185" s="17" t="s">
        <v>14</v>
      </c>
      <c r="AF185" s="5">
        <v>66586.5</v>
      </c>
      <c r="AG185" s="5">
        <v>42846.229999999996</v>
      </c>
      <c r="AM185" s="17" t="s">
        <v>13</v>
      </c>
      <c r="AN185" s="5">
        <v>130371.29000000001</v>
      </c>
      <c r="AO185" s="5">
        <v>165344.88999999998</v>
      </c>
      <c r="AV185" s="17" t="s">
        <v>14</v>
      </c>
      <c r="AW185" s="5">
        <v>529173.67000000004</v>
      </c>
      <c r="AX185" s="5">
        <v>35630.18</v>
      </c>
    </row>
    <row r="186" spans="4:50" x14ac:dyDescent="0.25">
      <c r="D186" s="17" t="s">
        <v>16</v>
      </c>
      <c r="E186" s="5">
        <v>1128976.52</v>
      </c>
      <c r="F186" s="5">
        <v>282816.12</v>
      </c>
      <c r="O186" s="17" t="s">
        <v>16</v>
      </c>
      <c r="P186" s="5">
        <v>39413.839999999997</v>
      </c>
      <c r="Q186" s="5">
        <v>28882.66</v>
      </c>
      <c r="V186" s="17" t="s">
        <v>6</v>
      </c>
      <c r="W186" s="5">
        <v>1766.8600000000001</v>
      </c>
      <c r="X186" s="5">
        <v>1840.13</v>
      </c>
      <c r="AE186" s="17" t="s">
        <v>15</v>
      </c>
      <c r="AF186" s="5">
        <v>61859.09</v>
      </c>
      <c r="AG186" s="5">
        <v>36884.370000000003</v>
      </c>
      <c r="AM186" s="17" t="s">
        <v>14</v>
      </c>
      <c r="AN186" s="5">
        <v>117447.04000000001</v>
      </c>
      <c r="AO186" s="5">
        <v>120995.84000000001</v>
      </c>
      <c r="AV186" s="17" t="s">
        <v>15</v>
      </c>
      <c r="AW186" s="5">
        <v>1033230.21</v>
      </c>
      <c r="AX186" s="5">
        <v>18098.189999999999</v>
      </c>
    </row>
    <row r="187" spans="4:50" x14ac:dyDescent="0.25">
      <c r="D187" s="17" t="s">
        <v>17</v>
      </c>
      <c r="E187" s="5">
        <v>231174.37999999998</v>
      </c>
      <c r="F187" s="5">
        <v>859962.58</v>
      </c>
      <c r="O187" s="17" t="s">
        <v>17</v>
      </c>
      <c r="P187" s="5">
        <v>37167.329999999994</v>
      </c>
      <c r="Q187" s="5">
        <v>29270.670000000002</v>
      </c>
      <c r="V187" s="17" t="s">
        <v>16</v>
      </c>
      <c r="W187" s="5">
        <v>5494.11</v>
      </c>
      <c r="X187" s="5">
        <v>2261.9300000000003</v>
      </c>
      <c r="AE187" s="17" t="s">
        <v>6</v>
      </c>
      <c r="AF187" s="5">
        <v>42660.83</v>
      </c>
      <c r="AG187" s="5">
        <v>44255.79</v>
      </c>
      <c r="AM187" s="17" t="s">
        <v>15</v>
      </c>
      <c r="AN187" s="5">
        <v>107877.95999999999</v>
      </c>
      <c r="AO187" s="5">
        <v>106043.69</v>
      </c>
      <c r="AV187" s="17" t="s">
        <v>6</v>
      </c>
      <c r="AW187" s="5">
        <v>805897.3</v>
      </c>
      <c r="AX187" s="5">
        <v>13989.67</v>
      </c>
    </row>
    <row r="188" spans="4:50" x14ac:dyDescent="0.25">
      <c r="D188" s="2" t="s">
        <v>56</v>
      </c>
      <c r="E188" s="5">
        <v>11705270.84</v>
      </c>
      <c r="F188" s="5">
        <v>4812251.4699999988</v>
      </c>
      <c r="O188" s="2" t="s">
        <v>56</v>
      </c>
      <c r="P188" s="5">
        <v>1366656.65</v>
      </c>
      <c r="Q188" s="5">
        <v>486781.97000000009</v>
      </c>
      <c r="V188" s="17" t="s">
        <v>17</v>
      </c>
      <c r="W188" s="5">
        <v>1472.4</v>
      </c>
      <c r="X188" s="5">
        <v>1246.1999999999998</v>
      </c>
      <c r="AE188" s="17" t="s">
        <v>16</v>
      </c>
      <c r="AF188" s="5">
        <v>57964.270000000004</v>
      </c>
      <c r="AG188" s="5">
        <v>40880.53</v>
      </c>
      <c r="AM188" s="17" t="s">
        <v>6</v>
      </c>
      <c r="AN188" s="5">
        <v>76361.94</v>
      </c>
      <c r="AO188" s="5">
        <v>104546.5</v>
      </c>
      <c r="AV188" s="17" t="s">
        <v>16</v>
      </c>
      <c r="AW188" s="5">
        <v>943262.48</v>
      </c>
      <c r="AX188" s="5">
        <v>77261.55</v>
      </c>
    </row>
    <row r="189" spans="4:50" x14ac:dyDescent="0.25">
      <c r="D189" s="17" t="s">
        <v>3</v>
      </c>
      <c r="E189" s="5">
        <v>1600021.1199999996</v>
      </c>
      <c r="F189" s="5">
        <v>354623.20999999996</v>
      </c>
      <c r="O189" s="17" t="s">
        <v>3</v>
      </c>
      <c r="P189" s="5">
        <v>93189.94</v>
      </c>
      <c r="Q189" s="5">
        <v>35984.559999999998</v>
      </c>
      <c r="V189" s="2" t="s">
        <v>56</v>
      </c>
      <c r="W189" s="5">
        <v>922125.47</v>
      </c>
      <c r="X189" s="5">
        <v>1574996.0699999998</v>
      </c>
      <c r="AE189" s="17" t="s">
        <v>17</v>
      </c>
      <c r="AF189" s="5">
        <v>57204.08</v>
      </c>
      <c r="AG189" s="5">
        <v>37509.119999999995</v>
      </c>
      <c r="AM189" s="17" t="s">
        <v>16</v>
      </c>
      <c r="AN189" s="5">
        <v>93373.02</v>
      </c>
      <c r="AO189" s="5">
        <v>120322.26999999999</v>
      </c>
      <c r="AV189" s="17" t="s">
        <v>17</v>
      </c>
      <c r="AW189" s="5">
        <v>668865.14</v>
      </c>
      <c r="AX189" s="5">
        <v>41102.120000000003</v>
      </c>
    </row>
    <row r="190" spans="4:50" x14ac:dyDescent="0.25">
      <c r="D190" s="17" t="s">
        <v>4</v>
      </c>
      <c r="E190" s="5">
        <v>1460514.25</v>
      </c>
      <c r="F190" s="5">
        <v>592870.25</v>
      </c>
      <c r="O190" s="17" t="s">
        <v>4</v>
      </c>
      <c r="P190" s="5">
        <v>137035.74</v>
      </c>
      <c r="Q190" s="5">
        <v>41752.259999999995</v>
      </c>
      <c r="V190" s="17" t="s">
        <v>3</v>
      </c>
      <c r="W190" s="5">
        <v>75791.290000000008</v>
      </c>
      <c r="X190" s="5">
        <v>154959.67999999999</v>
      </c>
      <c r="AE190" s="2" t="s">
        <v>56</v>
      </c>
      <c r="AF190" s="5">
        <v>145328.39000000001</v>
      </c>
      <c r="AG190" s="5">
        <v>289208.33</v>
      </c>
      <c r="AM190" s="17" t="s">
        <v>17</v>
      </c>
      <c r="AN190" s="5">
        <v>103150.26000000001</v>
      </c>
      <c r="AO190" s="5">
        <v>99869.61</v>
      </c>
      <c r="AV190" s="2" t="s">
        <v>56</v>
      </c>
      <c r="AW190" s="5">
        <v>6857200</v>
      </c>
      <c r="AX190" s="5">
        <v>1140382.2099999997</v>
      </c>
    </row>
    <row r="191" spans="4:50" x14ac:dyDescent="0.25">
      <c r="D191" s="17" t="s">
        <v>5</v>
      </c>
      <c r="E191" s="5">
        <v>852092.23</v>
      </c>
      <c r="F191" s="5">
        <v>862469.92</v>
      </c>
      <c r="O191" s="17" t="s">
        <v>5</v>
      </c>
      <c r="P191" s="5">
        <v>96367.07</v>
      </c>
      <c r="Q191" s="5">
        <v>34669.94</v>
      </c>
      <c r="V191" s="17" t="s">
        <v>4</v>
      </c>
      <c r="W191" s="5">
        <v>95709.569999999978</v>
      </c>
      <c r="X191" s="5">
        <v>175388.46</v>
      </c>
      <c r="AE191" s="17" t="s">
        <v>3</v>
      </c>
      <c r="AF191" s="5">
        <v>11704.560000000001</v>
      </c>
      <c r="AG191" s="5">
        <v>21374.21</v>
      </c>
      <c r="AM191" s="2" t="s">
        <v>56</v>
      </c>
      <c r="AN191" s="5">
        <v>178845.43999999997</v>
      </c>
      <c r="AO191" s="5">
        <v>470379.82</v>
      </c>
      <c r="AV191" s="17" t="s">
        <v>3</v>
      </c>
      <c r="AW191" s="5">
        <v>1000192.8</v>
      </c>
      <c r="AX191" s="5">
        <v>44338.33</v>
      </c>
    </row>
    <row r="192" spans="4:50" x14ac:dyDescent="0.25">
      <c r="D192" s="17" t="s">
        <v>10</v>
      </c>
      <c r="E192" s="5">
        <v>1299429.02</v>
      </c>
      <c r="F192" s="5">
        <v>300729.20999999996</v>
      </c>
      <c r="O192" s="17" t="s">
        <v>10</v>
      </c>
      <c r="P192" s="5">
        <v>106660.25</v>
      </c>
      <c r="Q192" s="5">
        <v>35729.9</v>
      </c>
      <c r="V192" s="17" t="s">
        <v>5</v>
      </c>
      <c r="W192" s="5">
        <v>55573.200000000004</v>
      </c>
      <c r="X192" s="5">
        <v>90863.92</v>
      </c>
      <c r="AE192" s="17" t="s">
        <v>4</v>
      </c>
      <c r="AF192" s="5">
        <v>10176.26</v>
      </c>
      <c r="AG192" s="5">
        <v>28242.060000000005</v>
      </c>
      <c r="AM192" s="17" t="s">
        <v>3</v>
      </c>
      <c r="AN192" s="5">
        <v>14846.04</v>
      </c>
      <c r="AO192" s="5">
        <v>33013.050000000003</v>
      </c>
      <c r="AV192" s="17" t="s">
        <v>4</v>
      </c>
      <c r="AW192" s="5">
        <v>753218.3</v>
      </c>
      <c r="AX192" s="5">
        <v>199674.6</v>
      </c>
    </row>
    <row r="193" spans="4:50" x14ac:dyDescent="0.25">
      <c r="D193" s="17" t="s">
        <v>11</v>
      </c>
      <c r="E193" s="5">
        <v>1665085.67</v>
      </c>
      <c r="F193" s="5">
        <v>393970.39</v>
      </c>
      <c r="O193" s="17" t="s">
        <v>11</v>
      </c>
      <c r="P193" s="5">
        <v>153983.97999999998</v>
      </c>
      <c r="Q193" s="5">
        <v>45121.369999999995</v>
      </c>
      <c r="V193" s="17" t="s">
        <v>10</v>
      </c>
      <c r="W193" s="5">
        <v>58458.09</v>
      </c>
      <c r="X193" s="5">
        <v>113476.13</v>
      </c>
      <c r="AE193" s="17" t="s">
        <v>5</v>
      </c>
      <c r="AF193" s="5">
        <v>7777.29</v>
      </c>
      <c r="AG193" s="5">
        <v>16978.21</v>
      </c>
      <c r="AM193" s="17" t="s">
        <v>4</v>
      </c>
      <c r="AN193" s="5">
        <v>17461.759999999998</v>
      </c>
      <c r="AO193" s="5">
        <v>44766.39</v>
      </c>
      <c r="AV193" s="17" t="s">
        <v>5</v>
      </c>
      <c r="AW193" s="5">
        <v>451425.6</v>
      </c>
      <c r="AX193" s="5">
        <v>626437.97</v>
      </c>
    </row>
    <row r="194" spans="4:50" x14ac:dyDescent="0.25">
      <c r="D194" s="17" t="s">
        <v>12</v>
      </c>
      <c r="E194" s="5">
        <v>1203487.3700000001</v>
      </c>
      <c r="F194" s="5">
        <v>387906.36000000004</v>
      </c>
      <c r="O194" s="17" t="s">
        <v>12</v>
      </c>
      <c r="P194" s="5">
        <v>113128.72</v>
      </c>
      <c r="Q194" s="5">
        <v>35600.630000000005</v>
      </c>
      <c r="V194" s="17" t="s">
        <v>11</v>
      </c>
      <c r="W194" s="5">
        <v>97873.52</v>
      </c>
      <c r="X194" s="5">
        <v>151717.36000000002</v>
      </c>
      <c r="AE194" s="17" t="s">
        <v>10</v>
      </c>
      <c r="AF194" s="5">
        <v>10408.91</v>
      </c>
      <c r="AG194" s="5">
        <v>19887.939999999999</v>
      </c>
      <c r="AM194" s="17" t="s">
        <v>5</v>
      </c>
      <c r="AN194" s="5">
        <v>9772.02</v>
      </c>
      <c r="AO194" s="5">
        <v>27783.75</v>
      </c>
      <c r="AV194" s="17" t="s">
        <v>10</v>
      </c>
      <c r="AW194" s="5">
        <v>841421.39999999991</v>
      </c>
      <c r="AX194" s="5">
        <v>16830</v>
      </c>
    </row>
    <row r="195" spans="4:50" x14ac:dyDescent="0.25">
      <c r="D195" s="17" t="s">
        <v>13</v>
      </c>
      <c r="E195" s="5">
        <v>761832.26</v>
      </c>
      <c r="F195" s="5">
        <v>541411.29</v>
      </c>
      <c r="O195" s="17" t="s">
        <v>13</v>
      </c>
      <c r="P195" s="5">
        <v>155096.15</v>
      </c>
      <c r="Q195" s="5">
        <v>47249.350000000006</v>
      </c>
      <c r="V195" s="17" t="s">
        <v>12</v>
      </c>
      <c r="W195" s="5">
        <v>61491.409999999996</v>
      </c>
      <c r="X195" s="5">
        <v>142113.38</v>
      </c>
      <c r="AE195" s="17" t="s">
        <v>11</v>
      </c>
      <c r="AF195" s="5">
        <v>15976.490000000002</v>
      </c>
      <c r="AG195" s="5">
        <v>29878.839999999997</v>
      </c>
      <c r="AM195" s="17" t="s">
        <v>10</v>
      </c>
      <c r="AN195" s="5">
        <v>9542.2800000000007</v>
      </c>
      <c r="AO195" s="5">
        <v>39226.89</v>
      </c>
      <c r="AV195" s="17" t="s">
        <v>11</v>
      </c>
      <c r="AW195" s="5">
        <v>987307</v>
      </c>
      <c r="AX195" s="5">
        <v>3960.15</v>
      </c>
    </row>
    <row r="196" spans="4:50" x14ac:dyDescent="0.25">
      <c r="D196" s="17" t="s">
        <v>14</v>
      </c>
      <c r="E196" s="5">
        <v>524495.35999999999</v>
      </c>
      <c r="F196" s="5">
        <v>384701.15</v>
      </c>
      <c r="O196" s="17" t="s">
        <v>14</v>
      </c>
      <c r="P196" s="5">
        <v>117695.84</v>
      </c>
      <c r="Q196" s="5">
        <v>43565.16</v>
      </c>
      <c r="V196" s="17" t="s">
        <v>13</v>
      </c>
      <c r="W196" s="5">
        <v>102123.3</v>
      </c>
      <c r="X196" s="5">
        <v>187892.40999999997</v>
      </c>
      <c r="AE196" s="17" t="s">
        <v>12</v>
      </c>
      <c r="AF196" s="5">
        <v>10444.82</v>
      </c>
      <c r="AG196" s="5">
        <v>23119.47</v>
      </c>
      <c r="AM196" s="17" t="s">
        <v>11</v>
      </c>
      <c r="AN196" s="5">
        <v>19625.46</v>
      </c>
      <c r="AO196" s="5">
        <v>46592.06</v>
      </c>
      <c r="AV196" s="17" t="s">
        <v>12</v>
      </c>
      <c r="AW196" s="5">
        <v>680286.39999999991</v>
      </c>
      <c r="AX196" s="5">
        <v>63490.460000000006</v>
      </c>
    </row>
    <row r="197" spans="4:50" x14ac:dyDescent="0.25">
      <c r="D197" s="17" t="s">
        <v>15</v>
      </c>
      <c r="E197" s="5">
        <v>200201.99</v>
      </c>
      <c r="F197" s="5">
        <v>239413.28000000003</v>
      </c>
      <c r="O197" s="17" t="s">
        <v>15</v>
      </c>
      <c r="P197" s="5">
        <v>81627.73</v>
      </c>
      <c r="Q197" s="5">
        <v>42431.520000000004</v>
      </c>
      <c r="V197" s="17" t="s">
        <v>14</v>
      </c>
      <c r="W197" s="5">
        <v>84894.66</v>
      </c>
      <c r="X197" s="5">
        <v>136311.29</v>
      </c>
      <c r="AE197" s="17" t="s">
        <v>13</v>
      </c>
      <c r="AF197" s="5">
        <v>16826.150000000001</v>
      </c>
      <c r="AG197" s="5">
        <v>43928.55</v>
      </c>
      <c r="AM197" s="17" t="s">
        <v>12</v>
      </c>
      <c r="AN197" s="5">
        <v>8454.52</v>
      </c>
      <c r="AO197" s="5">
        <v>35558.33</v>
      </c>
      <c r="AV197" s="17" t="s">
        <v>13</v>
      </c>
      <c r="AW197" s="5">
        <v>577337.69999999995</v>
      </c>
      <c r="AX197" s="5">
        <v>100735.76999999999</v>
      </c>
    </row>
    <row r="198" spans="4:50" x14ac:dyDescent="0.25">
      <c r="D198" s="17" t="s">
        <v>6</v>
      </c>
      <c r="E198" s="5">
        <v>1779011.71</v>
      </c>
      <c r="F198" s="5">
        <v>353129.92000000004</v>
      </c>
      <c r="O198" s="17" t="s">
        <v>6</v>
      </c>
      <c r="P198" s="5">
        <v>109988.1</v>
      </c>
      <c r="Q198" s="5">
        <v>39936.400000000001</v>
      </c>
      <c r="V198" s="17" t="s">
        <v>15</v>
      </c>
      <c r="W198" s="5">
        <v>58668.69</v>
      </c>
      <c r="X198" s="5">
        <v>100473.83</v>
      </c>
      <c r="AE198" s="17" t="s">
        <v>14</v>
      </c>
      <c r="AF198" s="5">
        <v>8155.29</v>
      </c>
      <c r="AG198" s="5">
        <v>20957.379999999997</v>
      </c>
      <c r="AM198" s="17" t="s">
        <v>13</v>
      </c>
      <c r="AN198" s="5">
        <v>18295.809999999998</v>
      </c>
      <c r="AO198" s="5">
        <v>49278.409999999996</v>
      </c>
      <c r="AV198" s="17" t="s">
        <v>14</v>
      </c>
      <c r="AW198" s="5">
        <v>373266.6</v>
      </c>
      <c r="AX198" s="5">
        <v>56164.95</v>
      </c>
    </row>
    <row r="199" spans="4:50" x14ac:dyDescent="0.25">
      <c r="D199" s="17" t="s">
        <v>16</v>
      </c>
      <c r="E199" s="5">
        <v>142633.49000000002</v>
      </c>
      <c r="F199" s="5">
        <v>284883.73</v>
      </c>
      <c r="O199" s="17" t="s">
        <v>16</v>
      </c>
      <c r="P199" s="5">
        <v>113239.85999999999</v>
      </c>
      <c r="Q199" s="5">
        <v>44877.65</v>
      </c>
      <c r="V199" s="17" t="s">
        <v>6</v>
      </c>
      <c r="W199" s="5">
        <v>99155.35</v>
      </c>
      <c r="X199" s="5">
        <v>134761.66</v>
      </c>
      <c r="AE199" s="17" t="s">
        <v>15</v>
      </c>
      <c r="AF199" s="5">
        <v>11074.11</v>
      </c>
      <c r="AG199" s="5">
        <v>16909.14</v>
      </c>
      <c r="AM199" s="17" t="s">
        <v>14</v>
      </c>
      <c r="AN199" s="5">
        <v>14613.66</v>
      </c>
      <c r="AO199" s="5">
        <v>42050.69</v>
      </c>
      <c r="AV199" s="17" t="s">
        <v>15</v>
      </c>
      <c r="AW199" s="5">
        <v>69647.7</v>
      </c>
      <c r="AX199" s="5">
        <v>4069.41</v>
      </c>
    </row>
    <row r="200" spans="4:50" x14ac:dyDescent="0.25">
      <c r="D200" s="17" t="s">
        <v>17</v>
      </c>
      <c r="E200" s="5">
        <v>216466.37</v>
      </c>
      <c r="F200" s="5">
        <v>116142.76</v>
      </c>
      <c r="O200" s="17" t="s">
        <v>17</v>
      </c>
      <c r="P200" s="5">
        <v>88643.26999999999</v>
      </c>
      <c r="Q200" s="5">
        <v>39863.229999999996</v>
      </c>
      <c r="V200" s="17" t="s">
        <v>16</v>
      </c>
      <c r="W200" s="5">
        <v>76703.98</v>
      </c>
      <c r="X200" s="5">
        <v>104011.04999999999</v>
      </c>
      <c r="AE200" s="17" t="s">
        <v>6</v>
      </c>
      <c r="AF200" s="5">
        <v>23082.010000000002</v>
      </c>
      <c r="AG200" s="5">
        <v>23828.829999999998</v>
      </c>
      <c r="AM200" s="17" t="s">
        <v>15</v>
      </c>
      <c r="AN200" s="5">
        <v>18379.97</v>
      </c>
      <c r="AO200" s="5">
        <v>34594.170000000006</v>
      </c>
      <c r="AV200" s="17" t="s">
        <v>6</v>
      </c>
      <c r="AW200" s="5">
        <v>1123096.5</v>
      </c>
      <c r="AX200" s="5">
        <v>24680.57</v>
      </c>
    </row>
    <row r="201" spans="4:50" x14ac:dyDescent="0.25">
      <c r="D201" s="2" t="s">
        <v>57</v>
      </c>
      <c r="E201" s="5">
        <v>7382486.4199999999</v>
      </c>
      <c r="F201" s="5">
        <v>4990463.0499999989</v>
      </c>
      <c r="O201" s="2" t="s">
        <v>57</v>
      </c>
      <c r="P201" s="5">
        <v>801837.95</v>
      </c>
      <c r="Q201" s="5">
        <v>387873.26</v>
      </c>
      <c r="V201" s="17" t="s">
        <v>17</v>
      </c>
      <c r="W201" s="5">
        <v>55682.41</v>
      </c>
      <c r="X201" s="5">
        <v>83026.899999999994</v>
      </c>
      <c r="AE201" s="17" t="s">
        <v>16</v>
      </c>
      <c r="AF201" s="5">
        <v>10934.720000000001</v>
      </c>
      <c r="AG201" s="5">
        <v>30839.27</v>
      </c>
      <c r="AM201" s="17" t="s">
        <v>6</v>
      </c>
      <c r="AN201" s="5">
        <v>25907.439999999995</v>
      </c>
      <c r="AO201" s="5">
        <v>52861.759999999995</v>
      </c>
      <c r="AV201" s="17" t="s">
        <v>16</v>
      </c>
      <c r="AW201" s="5">
        <v>0</v>
      </c>
      <c r="AX201" s="5">
        <v>0</v>
      </c>
    </row>
    <row r="202" spans="4:50" x14ac:dyDescent="0.25">
      <c r="D202" s="17" t="s">
        <v>3</v>
      </c>
      <c r="E202" s="5">
        <v>737807.88</v>
      </c>
      <c r="F202" s="5">
        <v>308068.76999999996</v>
      </c>
      <c r="O202" s="17" t="s">
        <v>3</v>
      </c>
      <c r="P202" s="5">
        <v>59630.06</v>
      </c>
      <c r="Q202" s="5">
        <v>29446.440000000002</v>
      </c>
      <c r="V202" s="2" t="s">
        <v>57</v>
      </c>
      <c r="W202" s="5">
        <v>930074.24</v>
      </c>
      <c r="X202" s="5">
        <v>1048363.8899999999</v>
      </c>
      <c r="AE202" s="17" t="s">
        <v>17</v>
      </c>
      <c r="AF202" s="5">
        <v>8767.7799999999988</v>
      </c>
      <c r="AG202" s="5">
        <v>13264.43</v>
      </c>
      <c r="AM202" s="17" t="s">
        <v>16</v>
      </c>
      <c r="AN202" s="5">
        <v>10117.14</v>
      </c>
      <c r="AO202" s="5">
        <v>35894.550000000003</v>
      </c>
      <c r="AV202" s="17" t="s">
        <v>17</v>
      </c>
      <c r="AW202" s="5">
        <v>0</v>
      </c>
      <c r="AX202" s="5">
        <v>0</v>
      </c>
    </row>
    <row r="203" spans="4:50" x14ac:dyDescent="0.25">
      <c r="D203" s="17" t="s">
        <v>4</v>
      </c>
      <c r="E203" s="5">
        <v>842405.19000000006</v>
      </c>
      <c r="F203" s="5">
        <v>472853.48</v>
      </c>
      <c r="O203" s="17" t="s">
        <v>4</v>
      </c>
      <c r="P203" s="5">
        <v>82249.5</v>
      </c>
      <c r="Q203" s="5">
        <v>37171</v>
      </c>
      <c r="V203" s="17" t="s">
        <v>3</v>
      </c>
      <c r="W203" s="5">
        <v>70869.88</v>
      </c>
      <c r="X203" s="5">
        <v>73054.959999999992</v>
      </c>
      <c r="AE203" s="2" t="s">
        <v>57</v>
      </c>
      <c r="AF203" s="5">
        <v>637068.24</v>
      </c>
      <c r="AG203" s="5">
        <v>659264.30000000005</v>
      </c>
      <c r="AM203" s="17" t="s">
        <v>17</v>
      </c>
      <c r="AN203" s="5">
        <v>11829.34</v>
      </c>
      <c r="AO203" s="5">
        <v>28759.769999999997</v>
      </c>
      <c r="AV203" s="2" t="s">
        <v>57</v>
      </c>
      <c r="AW203" s="5">
        <v>3052355.3400000003</v>
      </c>
      <c r="AX203" s="5">
        <v>2303913.66</v>
      </c>
    </row>
    <row r="204" spans="4:50" x14ac:dyDescent="0.25">
      <c r="D204" s="17" t="s">
        <v>5</v>
      </c>
      <c r="E204" s="5">
        <v>625297.39000000013</v>
      </c>
      <c r="F204" s="5">
        <v>348829.52</v>
      </c>
      <c r="O204" s="17" t="s">
        <v>5</v>
      </c>
      <c r="P204" s="5">
        <v>54343.58</v>
      </c>
      <c r="Q204" s="5">
        <v>23849.920000000002</v>
      </c>
      <c r="V204" s="17" t="s">
        <v>4</v>
      </c>
      <c r="W204" s="5">
        <v>83895.82</v>
      </c>
      <c r="X204" s="5">
        <v>99558.399999999994</v>
      </c>
      <c r="AE204" s="17" t="s">
        <v>3</v>
      </c>
      <c r="AF204" s="5">
        <v>50033.55</v>
      </c>
      <c r="AG204" s="5">
        <v>46173.96</v>
      </c>
      <c r="AM204" s="2" t="s">
        <v>57</v>
      </c>
      <c r="AN204" s="5">
        <v>46676.07</v>
      </c>
      <c r="AO204" s="5">
        <v>86959.309999999983</v>
      </c>
      <c r="AV204" s="17" t="s">
        <v>3</v>
      </c>
      <c r="AW204" s="5">
        <v>286965.2</v>
      </c>
      <c r="AX204" s="5">
        <v>116933.03</v>
      </c>
    </row>
    <row r="205" spans="4:50" x14ac:dyDescent="0.25">
      <c r="D205" s="17" t="s">
        <v>10</v>
      </c>
      <c r="E205" s="5">
        <v>637323.89</v>
      </c>
      <c r="F205" s="5">
        <v>408004.32000000007</v>
      </c>
      <c r="O205" s="17" t="s">
        <v>10</v>
      </c>
      <c r="P205" s="5">
        <v>58461.4</v>
      </c>
      <c r="Q205" s="5">
        <v>28250.850000000002</v>
      </c>
      <c r="V205" s="17" t="s">
        <v>5</v>
      </c>
      <c r="W205" s="5">
        <v>60290.869999999995</v>
      </c>
      <c r="X205" s="5">
        <v>84245.23000000001</v>
      </c>
      <c r="AE205" s="17" t="s">
        <v>4</v>
      </c>
      <c r="AF205" s="5">
        <v>61551.18</v>
      </c>
      <c r="AG205" s="5">
        <v>60220.41</v>
      </c>
      <c r="AM205" s="17" t="s">
        <v>3</v>
      </c>
      <c r="AN205" s="5">
        <v>12643.14</v>
      </c>
      <c r="AO205" s="5">
        <v>6964.7599999999993</v>
      </c>
      <c r="AV205" s="17" t="s">
        <v>4</v>
      </c>
      <c r="AW205" s="5">
        <v>285459.8</v>
      </c>
      <c r="AX205" s="5">
        <v>211531.97</v>
      </c>
    </row>
    <row r="206" spans="4:50" x14ac:dyDescent="0.25">
      <c r="D206" s="17" t="s">
        <v>11</v>
      </c>
      <c r="E206" s="5">
        <v>959565.41</v>
      </c>
      <c r="F206" s="5">
        <v>480186.7</v>
      </c>
      <c r="O206" s="17" t="s">
        <v>11</v>
      </c>
      <c r="P206" s="5">
        <v>94705.49</v>
      </c>
      <c r="Q206" s="5">
        <v>39023.020000000004</v>
      </c>
      <c r="V206" s="17" t="s">
        <v>10</v>
      </c>
      <c r="W206" s="5">
        <v>65933.95</v>
      </c>
      <c r="X206" s="5">
        <v>75958.25</v>
      </c>
      <c r="AE206" s="17" t="s">
        <v>5</v>
      </c>
      <c r="AF206" s="5">
        <v>36865.100000000006</v>
      </c>
      <c r="AG206" s="5">
        <v>39399.81</v>
      </c>
      <c r="AM206" s="17" t="s">
        <v>4</v>
      </c>
      <c r="AN206" s="5">
        <v>7418.9400000000005</v>
      </c>
      <c r="AO206" s="5">
        <v>8811.2000000000007</v>
      </c>
      <c r="AV206" s="17" t="s">
        <v>5</v>
      </c>
      <c r="AW206" s="5">
        <v>212513.65999999997</v>
      </c>
      <c r="AX206" s="5">
        <v>156429.95000000001</v>
      </c>
    </row>
    <row r="207" spans="4:50" x14ac:dyDescent="0.25">
      <c r="D207" s="17" t="s">
        <v>12</v>
      </c>
      <c r="E207" s="5">
        <v>735135.98</v>
      </c>
      <c r="F207" s="5">
        <v>428111.02999999997</v>
      </c>
      <c r="O207" s="17" t="s">
        <v>12</v>
      </c>
      <c r="P207" s="5">
        <v>69084.739999999991</v>
      </c>
      <c r="Q207" s="5">
        <v>31555.010000000002</v>
      </c>
      <c r="V207" s="17" t="s">
        <v>11</v>
      </c>
      <c r="W207" s="5">
        <v>102485.4</v>
      </c>
      <c r="X207" s="5">
        <v>112528.98</v>
      </c>
      <c r="AE207" s="17" t="s">
        <v>10</v>
      </c>
      <c r="AF207" s="5">
        <v>47629.869999999995</v>
      </c>
      <c r="AG207" s="5">
        <v>58029.74</v>
      </c>
      <c r="AM207" s="17" t="s">
        <v>5</v>
      </c>
      <c r="AN207" s="5">
        <v>2705.61</v>
      </c>
      <c r="AO207" s="5">
        <v>8737.9500000000007</v>
      </c>
      <c r="AV207" s="17" t="s">
        <v>10</v>
      </c>
      <c r="AW207" s="5">
        <v>210789.33000000002</v>
      </c>
      <c r="AX207" s="5">
        <v>204544.2</v>
      </c>
    </row>
    <row r="208" spans="4:50" x14ac:dyDescent="0.25">
      <c r="D208" s="17" t="s">
        <v>13</v>
      </c>
      <c r="E208" s="5">
        <v>473016.50999999995</v>
      </c>
      <c r="F208" s="5">
        <v>489711.61000000004</v>
      </c>
      <c r="O208" s="17" t="s">
        <v>13</v>
      </c>
      <c r="P208" s="5">
        <v>81842.62</v>
      </c>
      <c r="Q208" s="5">
        <v>40932.979999999996</v>
      </c>
      <c r="V208" s="17" t="s">
        <v>12</v>
      </c>
      <c r="W208" s="5">
        <v>72209.42</v>
      </c>
      <c r="X208" s="5">
        <v>90939.25</v>
      </c>
      <c r="AE208" s="17" t="s">
        <v>11</v>
      </c>
      <c r="AF208" s="5">
        <v>64744.640000000007</v>
      </c>
      <c r="AG208" s="5">
        <v>83841.490000000005</v>
      </c>
      <c r="AM208" s="17" t="s">
        <v>10</v>
      </c>
      <c r="AN208" s="5">
        <v>935.48</v>
      </c>
      <c r="AO208" s="5">
        <v>6828.73</v>
      </c>
      <c r="AV208" s="17" t="s">
        <v>11</v>
      </c>
      <c r="AW208" s="5">
        <v>320426</v>
      </c>
      <c r="AX208" s="5">
        <v>179148.11</v>
      </c>
    </row>
    <row r="209" spans="4:50" x14ac:dyDescent="0.25">
      <c r="D209" s="17" t="s">
        <v>14</v>
      </c>
      <c r="E209" s="5">
        <v>399353.33999999997</v>
      </c>
      <c r="F209" s="5">
        <v>486937.45999999996</v>
      </c>
      <c r="O209" s="17" t="s">
        <v>14</v>
      </c>
      <c r="P209" s="5">
        <v>66444.789999999994</v>
      </c>
      <c r="Q209" s="5">
        <v>32735.460000000003</v>
      </c>
      <c r="V209" s="17" t="s">
        <v>13</v>
      </c>
      <c r="W209" s="5">
        <v>75010.26999999999</v>
      </c>
      <c r="X209" s="5">
        <v>103533.09000000001</v>
      </c>
      <c r="AE209" s="17" t="s">
        <v>12</v>
      </c>
      <c r="AF209" s="5">
        <v>43766.270000000004</v>
      </c>
      <c r="AG209" s="5">
        <v>53462.16</v>
      </c>
      <c r="AM209" s="17" t="s">
        <v>11</v>
      </c>
      <c r="AN209" s="5">
        <v>2857.6699999999996</v>
      </c>
      <c r="AO209" s="5">
        <v>5989.6299999999992</v>
      </c>
      <c r="AV209" s="17" t="s">
        <v>12</v>
      </c>
      <c r="AW209" s="5">
        <v>259836.49</v>
      </c>
      <c r="AX209" s="5">
        <v>199784.86</v>
      </c>
    </row>
    <row r="210" spans="4:50" x14ac:dyDescent="0.25">
      <c r="D210" s="17" t="s">
        <v>15</v>
      </c>
      <c r="E210" s="5">
        <v>353830.68999999994</v>
      </c>
      <c r="F210" s="5">
        <v>328804.02999999997</v>
      </c>
      <c r="O210" s="17" t="s">
        <v>15</v>
      </c>
      <c r="P210" s="5">
        <v>60067.46</v>
      </c>
      <c r="Q210" s="5">
        <v>30665.54</v>
      </c>
      <c r="V210" s="17" t="s">
        <v>14</v>
      </c>
      <c r="W210" s="5">
        <v>82738.259999999995</v>
      </c>
      <c r="X210" s="5">
        <v>87698.42</v>
      </c>
      <c r="AE210" s="17" t="s">
        <v>13</v>
      </c>
      <c r="AF210" s="5">
        <v>65858.09</v>
      </c>
      <c r="AG210" s="5">
        <v>56752.14</v>
      </c>
      <c r="AM210" s="17" t="s">
        <v>12</v>
      </c>
      <c r="AN210" s="5">
        <v>1471.51</v>
      </c>
      <c r="AO210" s="5">
        <v>5518.02</v>
      </c>
      <c r="AV210" s="17" t="s">
        <v>13</v>
      </c>
      <c r="AW210" s="5">
        <v>282732.14</v>
      </c>
      <c r="AX210" s="5">
        <v>232964.6</v>
      </c>
    </row>
    <row r="211" spans="4:50" x14ac:dyDescent="0.25">
      <c r="D211" s="17" t="s">
        <v>6</v>
      </c>
      <c r="E211" s="5">
        <v>760504.28</v>
      </c>
      <c r="F211" s="5">
        <v>478205.87</v>
      </c>
      <c r="O211" s="17" t="s">
        <v>6</v>
      </c>
      <c r="P211" s="5">
        <v>65218.32</v>
      </c>
      <c r="Q211" s="5">
        <v>30601.43</v>
      </c>
      <c r="V211" s="17" t="s">
        <v>15</v>
      </c>
      <c r="W211" s="5">
        <v>73956.01999999999</v>
      </c>
      <c r="X211" s="5">
        <v>87062.48000000001</v>
      </c>
      <c r="AE211" s="17" t="s">
        <v>14</v>
      </c>
      <c r="AF211" s="5">
        <v>57110.919999999991</v>
      </c>
      <c r="AG211" s="5">
        <v>49016.78</v>
      </c>
      <c r="AM211" s="17" t="s">
        <v>13</v>
      </c>
      <c r="AN211" s="5">
        <v>8483.06</v>
      </c>
      <c r="AO211" s="5">
        <v>9901.16</v>
      </c>
      <c r="AV211" s="17" t="s">
        <v>14</v>
      </c>
      <c r="AW211" s="5">
        <v>224578.84</v>
      </c>
      <c r="AX211" s="5">
        <v>264459.12</v>
      </c>
    </row>
    <row r="212" spans="4:50" x14ac:dyDescent="0.25">
      <c r="D212" s="17" t="s">
        <v>16</v>
      </c>
      <c r="E212" s="5">
        <v>504648.33999999997</v>
      </c>
      <c r="F212" s="5">
        <v>407775.80000000005</v>
      </c>
      <c r="O212" s="17" t="s">
        <v>16</v>
      </c>
      <c r="P212" s="5">
        <v>59289.599999999991</v>
      </c>
      <c r="Q212" s="5">
        <v>32677.699999999997</v>
      </c>
      <c r="V212" s="17" t="s">
        <v>6</v>
      </c>
      <c r="W212" s="5">
        <v>85431.489999999991</v>
      </c>
      <c r="X212" s="5">
        <v>86506.23</v>
      </c>
      <c r="AE212" s="17" t="s">
        <v>15</v>
      </c>
      <c r="AF212" s="5">
        <v>51652.22</v>
      </c>
      <c r="AG212" s="5">
        <v>53891.07</v>
      </c>
      <c r="AM212" s="17" t="s">
        <v>14</v>
      </c>
      <c r="AN212" s="5">
        <v>2189.86</v>
      </c>
      <c r="AO212" s="5">
        <v>6322.3499999999995</v>
      </c>
      <c r="AV212" s="17" t="s">
        <v>15</v>
      </c>
      <c r="AW212" s="5">
        <v>194763.22999999998</v>
      </c>
      <c r="AX212" s="5">
        <v>113720.63999999998</v>
      </c>
    </row>
    <row r="213" spans="4:50" x14ac:dyDescent="0.25">
      <c r="D213" s="17" t="s">
        <v>17</v>
      </c>
      <c r="E213" s="5">
        <v>353597.52</v>
      </c>
      <c r="F213" s="5">
        <v>352974.46</v>
      </c>
      <c r="O213" s="17" t="s">
        <v>17</v>
      </c>
      <c r="P213" s="5">
        <v>50500.39</v>
      </c>
      <c r="Q213" s="5">
        <v>30963.91</v>
      </c>
      <c r="V213" s="17" t="s">
        <v>16</v>
      </c>
      <c r="W213" s="5">
        <v>75551.37</v>
      </c>
      <c r="X213" s="5">
        <v>82691.7</v>
      </c>
      <c r="AE213" s="17" t="s">
        <v>6</v>
      </c>
      <c r="AF213" s="5">
        <v>50478.439999999995</v>
      </c>
      <c r="AG213" s="5">
        <v>54084.17</v>
      </c>
      <c r="AM213" s="17" t="s">
        <v>15</v>
      </c>
      <c r="AN213" s="5">
        <v>2793.67</v>
      </c>
      <c r="AO213" s="5">
        <v>6428.3799999999992</v>
      </c>
      <c r="AV213" s="17" t="s">
        <v>6</v>
      </c>
      <c r="AW213" s="5">
        <v>249205.51</v>
      </c>
      <c r="AX213" s="5">
        <v>256612</v>
      </c>
    </row>
    <row r="214" spans="4:50" x14ac:dyDescent="0.25">
      <c r="D214" s="2" t="s">
        <v>58</v>
      </c>
      <c r="E214" s="5">
        <v>8138.380000000001</v>
      </c>
      <c r="F214" s="5">
        <v>12029.97</v>
      </c>
      <c r="O214" s="2" t="s">
        <v>58</v>
      </c>
      <c r="P214" s="5">
        <v>4465.5</v>
      </c>
      <c r="Q214" s="5">
        <v>1564.5</v>
      </c>
      <c r="V214" s="17" t="s">
        <v>17</v>
      </c>
      <c r="W214" s="5">
        <v>81701.489999999991</v>
      </c>
      <c r="X214" s="5">
        <v>64586.899999999994</v>
      </c>
      <c r="AE214" s="17" t="s">
        <v>16</v>
      </c>
      <c r="AF214" s="5">
        <v>47773.100000000006</v>
      </c>
      <c r="AG214" s="5">
        <v>55585.279999999999</v>
      </c>
      <c r="AM214" s="17" t="s">
        <v>6</v>
      </c>
      <c r="AN214" s="5">
        <v>911.94</v>
      </c>
      <c r="AO214" s="5">
        <v>4583.1500000000005</v>
      </c>
      <c r="AV214" s="17" t="s">
        <v>16</v>
      </c>
      <c r="AW214" s="5">
        <v>346062.16000000003</v>
      </c>
      <c r="AX214" s="5">
        <v>192561.6</v>
      </c>
    </row>
    <row r="215" spans="4:50" x14ac:dyDescent="0.25">
      <c r="D215" s="17" t="s">
        <v>16</v>
      </c>
      <c r="E215" s="5">
        <v>1637.7800000000007</v>
      </c>
      <c r="F215" s="5">
        <v>8377.2199999999993</v>
      </c>
      <c r="O215" s="17" t="s">
        <v>16</v>
      </c>
      <c r="P215" s="5">
        <v>2092.5</v>
      </c>
      <c r="Q215" s="5">
        <v>835</v>
      </c>
      <c r="V215" s="2" t="s">
        <v>58</v>
      </c>
      <c r="W215" s="5">
        <v>197.92</v>
      </c>
      <c r="X215" s="5">
        <v>420.68</v>
      </c>
      <c r="AE215" s="17" t="s">
        <v>17</v>
      </c>
      <c r="AF215" s="5">
        <v>59604.859999999993</v>
      </c>
      <c r="AG215" s="5">
        <v>48807.290000000008</v>
      </c>
      <c r="AM215" s="17" t="s">
        <v>16</v>
      </c>
      <c r="AN215" s="5">
        <v>2583.96</v>
      </c>
      <c r="AO215" s="5">
        <v>6992.619999999999</v>
      </c>
      <c r="AV215" s="17" t="s">
        <v>17</v>
      </c>
      <c r="AW215" s="5">
        <v>179022.97999999998</v>
      </c>
      <c r="AX215" s="5">
        <v>175223.58</v>
      </c>
    </row>
    <row r="216" spans="4:50" x14ac:dyDescent="0.25">
      <c r="D216" s="17" t="s">
        <v>17</v>
      </c>
      <c r="E216" s="5">
        <v>6500.6</v>
      </c>
      <c r="F216" s="5">
        <v>3652.75</v>
      </c>
      <c r="O216" s="17" t="s">
        <v>17</v>
      </c>
      <c r="P216" s="5">
        <v>2373</v>
      </c>
      <c r="Q216" s="5">
        <v>729.5</v>
      </c>
      <c r="V216" s="17" t="s">
        <v>16</v>
      </c>
      <c r="W216" s="5">
        <v>197.92</v>
      </c>
      <c r="X216" s="5">
        <v>420.68</v>
      </c>
      <c r="AE216" s="2" t="s">
        <v>58</v>
      </c>
      <c r="AF216" s="5">
        <v>3507.8</v>
      </c>
      <c r="AG216" s="5">
        <v>9979.2999999999993</v>
      </c>
      <c r="AM216" s="17" t="s">
        <v>17</v>
      </c>
      <c r="AN216" s="5">
        <v>1681.23</v>
      </c>
      <c r="AO216" s="5">
        <v>9881.36</v>
      </c>
      <c r="AV216" s="2" t="s">
        <v>58</v>
      </c>
      <c r="AW216" s="5">
        <v>0</v>
      </c>
      <c r="AX216" s="5">
        <v>0</v>
      </c>
    </row>
    <row r="217" spans="4:50" x14ac:dyDescent="0.25">
      <c r="D217" s="2" t="s">
        <v>59</v>
      </c>
      <c r="E217" s="5">
        <v>12906011.450000001</v>
      </c>
      <c r="F217" s="5">
        <v>11835441.01</v>
      </c>
      <c r="O217" s="2" t="s">
        <v>59</v>
      </c>
      <c r="P217" s="5">
        <v>911470.23</v>
      </c>
      <c r="Q217" s="5">
        <v>559307.47</v>
      </c>
      <c r="V217" s="17" t="s">
        <v>17</v>
      </c>
      <c r="W217" s="5">
        <v>0</v>
      </c>
      <c r="X217" s="5">
        <v>0</v>
      </c>
      <c r="AE217" s="17" t="s">
        <v>16</v>
      </c>
      <c r="AF217" s="5">
        <v>584.54999999999995</v>
      </c>
      <c r="AG217" s="5">
        <v>5851.7</v>
      </c>
      <c r="AM217" s="2" t="s">
        <v>58</v>
      </c>
      <c r="AN217" s="5">
        <v>20.309999999999999</v>
      </c>
      <c r="AO217" s="5">
        <v>12.34</v>
      </c>
      <c r="AV217" s="17" t="s">
        <v>16</v>
      </c>
      <c r="AW217" s="5">
        <v>0</v>
      </c>
      <c r="AX217" s="5">
        <v>0</v>
      </c>
    </row>
    <row r="218" spans="4:50" x14ac:dyDescent="0.25">
      <c r="D218" s="17" t="s">
        <v>3</v>
      </c>
      <c r="E218" s="5">
        <v>1135177.27</v>
      </c>
      <c r="F218" s="5">
        <v>950173.35000000009</v>
      </c>
      <c r="O218" s="17" t="s">
        <v>3</v>
      </c>
      <c r="P218" s="5">
        <v>69370.200000000012</v>
      </c>
      <c r="Q218" s="5">
        <v>40627.800000000003</v>
      </c>
      <c r="V218" s="2" t="s">
        <v>59</v>
      </c>
      <c r="W218" s="5">
        <v>1423520.33</v>
      </c>
      <c r="X218" s="5">
        <v>1674176.17</v>
      </c>
      <c r="AE218" s="17" t="s">
        <v>17</v>
      </c>
      <c r="AF218" s="5">
        <v>2923.25</v>
      </c>
      <c r="AG218" s="5">
        <v>4127.6000000000004</v>
      </c>
      <c r="AM218" s="17" t="s">
        <v>16</v>
      </c>
      <c r="AN218" s="5">
        <v>20.309999999999999</v>
      </c>
      <c r="AO218" s="5">
        <v>12.34</v>
      </c>
      <c r="AV218" s="17" t="s">
        <v>17</v>
      </c>
      <c r="AW218" s="5">
        <v>0</v>
      </c>
      <c r="AX218" s="5">
        <v>0</v>
      </c>
    </row>
    <row r="219" spans="4:50" x14ac:dyDescent="0.25">
      <c r="D219" s="17" t="s">
        <v>4</v>
      </c>
      <c r="E219" s="5">
        <v>1261912.2799999998</v>
      </c>
      <c r="F219" s="5">
        <v>1046456.9299999999</v>
      </c>
      <c r="O219" s="17" t="s">
        <v>4</v>
      </c>
      <c r="P219" s="5">
        <v>80830.97</v>
      </c>
      <c r="Q219" s="5">
        <v>49260.78</v>
      </c>
      <c r="V219" s="17" t="s">
        <v>3</v>
      </c>
      <c r="W219" s="5">
        <v>93369.16</v>
      </c>
      <c r="X219" s="5">
        <v>126664.44</v>
      </c>
      <c r="AE219" s="2" t="s">
        <v>59</v>
      </c>
      <c r="AF219" s="5">
        <v>1410620.91</v>
      </c>
      <c r="AG219" s="5">
        <v>1308996.69</v>
      </c>
      <c r="AM219" s="17" t="s">
        <v>17</v>
      </c>
      <c r="AN219" s="5">
        <v>0</v>
      </c>
      <c r="AO219" s="5">
        <v>0</v>
      </c>
      <c r="AV219" s="2" t="s">
        <v>59</v>
      </c>
      <c r="AW219" s="5">
        <v>5697038.2199999997</v>
      </c>
      <c r="AX219" s="5">
        <v>7609088.1399999997</v>
      </c>
    </row>
    <row r="220" spans="4:50" x14ac:dyDescent="0.25">
      <c r="D220" s="17" t="s">
        <v>5</v>
      </c>
      <c r="E220" s="5">
        <v>981207.07000000007</v>
      </c>
      <c r="F220" s="5">
        <v>851707.74000000011</v>
      </c>
      <c r="O220" s="17" t="s">
        <v>5</v>
      </c>
      <c r="P220" s="5">
        <v>54660.560000000005</v>
      </c>
      <c r="Q220" s="5">
        <v>37568.44</v>
      </c>
      <c r="V220" s="17" t="s">
        <v>4</v>
      </c>
      <c r="W220" s="5">
        <v>108627.48</v>
      </c>
      <c r="X220" s="5">
        <v>148806.95000000001</v>
      </c>
      <c r="AE220" s="17" t="s">
        <v>3</v>
      </c>
      <c r="AF220" s="5">
        <v>89812.4</v>
      </c>
      <c r="AG220" s="5">
        <v>105882.41</v>
      </c>
      <c r="AM220" s="2" t="s">
        <v>59</v>
      </c>
      <c r="AN220" s="5">
        <v>186879.09000000003</v>
      </c>
      <c r="AO220" s="5">
        <v>280636.08</v>
      </c>
      <c r="AV220" s="17" t="s">
        <v>3</v>
      </c>
      <c r="AW220" s="5">
        <v>457533.56</v>
      </c>
      <c r="AX220" s="5">
        <v>614376.81000000006</v>
      </c>
    </row>
    <row r="221" spans="4:50" x14ac:dyDescent="0.25">
      <c r="D221" s="17" t="s">
        <v>10</v>
      </c>
      <c r="E221" s="5">
        <v>1135123.9900000002</v>
      </c>
      <c r="F221" s="5">
        <v>810136.14999999991</v>
      </c>
      <c r="O221" s="17" t="s">
        <v>10</v>
      </c>
      <c r="P221" s="5">
        <v>69065.009999999995</v>
      </c>
      <c r="Q221" s="5">
        <v>40233.75</v>
      </c>
      <c r="V221" s="17" t="s">
        <v>5</v>
      </c>
      <c r="W221" s="5">
        <v>96330.039999999979</v>
      </c>
      <c r="X221" s="5">
        <v>104975.51</v>
      </c>
      <c r="AE221" s="17" t="s">
        <v>4</v>
      </c>
      <c r="AF221" s="5">
        <v>86664.299999999988</v>
      </c>
      <c r="AG221" s="5">
        <v>98736.51999999999</v>
      </c>
      <c r="AM221" s="17" t="s">
        <v>3</v>
      </c>
      <c r="AN221" s="5">
        <v>13767.2</v>
      </c>
      <c r="AO221" s="5">
        <v>20142.489999999998</v>
      </c>
      <c r="AV221" s="17" t="s">
        <v>4</v>
      </c>
      <c r="AW221" s="5">
        <v>490257.33999999997</v>
      </c>
      <c r="AX221" s="5">
        <v>666702.12</v>
      </c>
    </row>
    <row r="222" spans="4:50" x14ac:dyDescent="0.25">
      <c r="D222" s="17" t="s">
        <v>11</v>
      </c>
      <c r="E222" s="5">
        <v>1505159.23</v>
      </c>
      <c r="F222" s="5">
        <v>1084774.22</v>
      </c>
      <c r="O222" s="17" t="s">
        <v>11</v>
      </c>
      <c r="P222" s="5">
        <v>94275.76</v>
      </c>
      <c r="Q222" s="5">
        <v>50585.5</v>
      </c>
      <c r="V222" s="17" t="s">
        <v>10</v>
      </c>
      <c r="W222" s="5">
        <v>104064.31</v>
      </c>
      <c r="X222" s="5">
        <v>130625.77</v>
      </c>
      <c r="AE222" s="17" t="s">
        <v>5</v>
      </c>
      <c r="AF222" s="5">
        <v>77060.87999999999</v>
      </c>
      <c r="AG222" s="5">
        <v>68291.319999999992</v>
      </c>
      <c r="AM222" s="17" t="s">
        <v>4</v>
      </c>
      <c r="AN222" s="5">
        <v>12233.52</v>
      </c>
      <c r="AO222" s="5">
        <v>29863.370000000003</v>
      </c>
      <c r="AV222" s="17" t="s">
        <v>5</v>
      </c>
      <c r="AW222" s="5">
        <v>355130.48000000004</v>
      </c>
      <c r="AX222" s="5">
        <v>593917.39</v>
      </c>
    </row>
    <row r="223" spans="4:50" x14ac:dyDescent="0.25">
      <c r="D223" s="17" t="s">
        <v>12</v>
      </c>
      <c r="E223" s="5">
        <v>1431708.96</v>
      </c>
      <c r="F223" s="5">
        <v>1161810.25</v>
      </c>
      <c r="O223" s="17" t="s">
        <v>12</v>
      </c>
      <c r="P223" s="5">
        <v>78838.19</v>
      </c>
      <c r="Q223" s="5">
        <v>48958.319999999992</v>
      </c>
      <c r="V223" s="17" t="s">
        <v>11</v>
      </c>
      <c r="W223" s="5">
        <v>135556.36000000002</v>
      </c>
      <c r="X223" s="5">
        <v>174999.06</v>
      </c>
      <c r="AE223" s="17" t="s">
        <v>10</v>
      </c>
      <c r="AF223" s="5">
        <v>113681.43000000001</v>
      </c>
      <c r="AG223" s="5">
        <v>100348.66</v>
      </c>
      <c r="AM223" s="17" t="s">
        <v>5</v>
      </c>
      <c r="AN223" s="5">
        <v>12506.09</v>
      </c>
      <c r="AO223" s="5">
        <v>20509.960000000003</v>
      </c>
      <c r="AV223" s="17" t="s">
        <v>10</v>
      </c>
      <c r="AW223" s="5">
        <v>395773.63</v>
      </c>
      <c r="AX223" s="5">
        <v>477842.76999999996</v>
      </c>
    </row>
    <row r="224" spans="4:50" x14ac:dyDescent="0.25">
      <c r="D224" s="17" t="s">
        <v>13</v>
      </c>
      <c r="E224" s="5">
        <v>929238.96</v>
      </c>
      <c r="F224" s="5">
        <v>1162745.7099999997</v>
      </c>
      <c r="O224" s="17" t="s">
        <v>13</v>
      </c>
      <c r="P224" s="5">
        <v>98847.159999999989</v>
      </c>
      <c r="Q224" s="5">
        <v>58124.100000000006</v>
      </c>
      <c r="V224" s="17" t="s">
        <v>12</v>
      </c>
      <c r="W224" s="5">
        <v>126483.62</v>
      </c>
      <c r="X224" s="5">
        <v>162168.69999999998</v>
      </c>
      <c r="AE224" s="17" t="s">
        <v>11</v>
      </c>
      <c r="AF224" s="5">
        <v>133222.96000000002</v>
      </c>
      <c r="AG224" s="5">
        <v>127964.3</v>
      </c>
      <c r="AM224" s="17" t="s">
        <v>10</v>
      </c>
      <c r="AN224" s="5">
        <v>11990.71</v>
      </c>
      <c r="AO224" s="5">
        <v>16353.94</v>
      </c>
      <c r="AV224" s="17" t="s">
        <v>11</v>
      </c>
      <c r="AW224" s="5">
        <v>546417.46</v>
      </c>
      <c r="AX224" s="5">
        <v>646898.69999999995</v>
      </c>
    </row>
    <row r="225" spans="4:50" x14ac:dyDescent="0.25">
      <c r="D225" s="17" t="s">
        <v>14</v>
      </c>
      <c r="E225" s="5">
        <v>873274.54999999993</v>
      </c>
      <c r="F225" s="5">
        <v>968666.16</v>
      </c>
      <c r="O225" s="17" t="s">
        <v>14</v>
      </c>
      <c r="P225" s="5">
        <v>74212.12</v>
      </c>
      <c r="Q225" s="5">
        <v>47553.79</v>
      </c>
      <c r="V225" s="17" t="s">
        <v>13</v>
      </c>
      <c r="W225" s="5">
        <v>153557.23000000001</v>
      </c>
      <c r="X225" s="5">
        <v>179087.58000000002</v>
      </c>
      <c r="AE225" s="17" t="s">
        <v>12</v>
      </c>
      <c r="AF225" s="5">
        <v>136730.32999999999</v>
      </c>
      <c r="AG225" s="5">
        <v>123294.92</v>
      </c>
      <c r="AM225" s="17" t="s">
        <v>11</v>
      </c>
      <c r="AN225" s="5">
        <v>18266.16</v>
      </c>
      <c r="AO225" s="5">
        <v>23928.399999999998</v>
      </c>
      <c r="AV225" s="17" t="s">
        <v>12</v>
      </c>
      <c r="AW225" s="5">
        <v>525877.20000000007</v>
      </c>
      <c r="AX225" s="5">
        <v>754434.15</v>
      </c>
    </row>
    <row r="226" spans="4:50" x14ac:dyDescent="0.25">
      <c r="D226" s="17" t="s">
        <v>15</v>
      </c>
      <c r="E226" s="5">
        <v>781991.64999999991</v>
      </c>
      <c r="F226" s="5">
        <v>1103958.6499999999</v>
      </c>
      <c r="O226" s="17" t="s">
        <v>15</v>
      </c>
      <c r="P226" s="5">
        <v>75233.649999999994</v>
      </c>
      <c r="Q226" s="5">
        <v>50217.35</v>
      </c>
      <c r="V226" s="17" t="s">
        <v>14</v>
      </c>
      <c r="W226" s="5">
        <v>125502.92</v>
      </c>
      <c r="X226" s="5">
        <v>137650.78999999998</v>
      </c>
      <c r="AE226" s="17" t="s">
        <v>13</v>
      </c>
      <c r="AF226" s="5">
        <v>147351.78999999998</v>
      </c>
      <c r="AG226" s="5">
        <v>140644.15000000002</v>
      </c>
      <c r="AM226" s="17" t="s">
        <v>12</v>
      </c>
      <c r="AN226" s="5">
        <v>16354.84</v>
      </c>
      <c r="AO226" s="5">
        <v>25431.29</v>
      </c>
      <c r="AV226" s="17" t="s">
        <v>13</v>
      </c>
      <c r="AW226" s="5">
        <v>549941.55000000005</v>
      </c>
      <c r="AX226" s="5">
        <v>686601.16</v>
      </c>
    </row>
    <row r="227" spans="4:50" x14ac:dyDescent="0.25">
      <c r="D227" s="17" t="s">
        <v>6</v>
      </c>
      <c r="E227" s="5">
        <v>1182924.4100000001</v>
      </c>
      <c r="F227" s="5">
        <v>933700.95000000007</v>
      </c>
      <c r="O227" s="17" t="s">
        <v>6</v>
      </c>
      <c r="P227" s="5">
        <v>70906.840000000011</v>
      </c>
      <c r="Q227" s="5">
        <v>39330.410000000003</v>
      </c>
      <c r="V227" s="17" t="s">
        <v>15</v>
      </c>
      <c r="W227" s="5">
        <v>124965.15</v>
      </c>
      <c r="X227" s="5">
        <v>134122.5</v>
      </c>
      <c r="AE227" s="17" t="s">
        <v>14</v>
      </c>
      <c r="AF227" s="5">
        <v>135254.26</v>
      </c>
      <c r="AG227" s="5">
        <v>116694.70999999999</v>
      </c>
      <c r="AM227" s="17" t="s">
        <v>13</v>
      </c>
      <c r="AN227" s="5">
        <v>20264.260000000002</v>
      </c>
      <c r="AO227" s="5">
        <v>34096.660000000003</v>
      </c>
      <c r="AV227" s="17" t="s">
        <v>14</v>
      </c>
      <c r="AW227" s="5">
        <v>545655.3899999999</v>
      </c>
      <c r="AX227" s="5">
        <v>595328.97</v>
      </c>
    </row>
    <row r="228" spans="4:50" x14ac:dyDescent="0.25">
      <c r="D228" s="17" t="s">
        <v>16</v>
      </c>
      <c r="E228" s="5">
        <v>763980.51</v>
      </c>
      <c r="F228" s="5">
        <v>1004000.63</v>
      </c>
      <c r="O228" s="17" t="s">
        <v>16</v>
      </c>
      <c r="P228" s="5">
        <v>75381.26999999999</v>
      </c>
      <c r="Q228" s="5">
        <v>51340.480000000003</v>
      </c>
      <c r="V228" s="17" t="s">
        <v>6</v>
      </c>
      <c r="W228" s="5">
        <v>96202.540000000008</v>
      </c>
      <c r="X228" s="5">
        <v>121947.67000000001</v>
      </c>
      <c r="AE228" s="17" t="s">
        <v>15</v>
      </c>
      <c r="AF228" s="5">
        <v>138582.24</v>
      </c>
      <c r="AG228" s="5">
        <v>115151.57</v>
      </c>
      <c r="AM228" s="17" t="s">
        <v>14</v>
      </c>
      <c r="AN228" s="5">
        <v>19308.25</v>
      </c>
      <c r="AO228" s="5">
        <v>24524.57</v>
      </c>
      <c r="AV228" s="17" t="s">
        <v>15</v>
      </c>
      <c r="AW228" s="5">
        <v>448606.41000000003</v>
      </c>
      <c r="AX228" s="5">
        <v>736009.06</v>
      </c>
    </row>
    <row r="229" spans="4:50" x14ac:dyDescent="0.25">
      <c r="D229" s="17" t="s">
        <v>17</v>
      </c>
      <c r="E229" s="5">
        <v>924312.57000000007</v>
      </c>
      <c r="F229" s="5">
        <v>757310.26999999979</v>
      </c>
      <c r="O229" s="17" t="s">
        <v>17</v>
      </c>
      <c r="P229" s="5">
        <v>69848.5</v>
      </c>
      <c r="Q229" s="5">
        <v>45506.75</v>
      </c>
      <c r="V229" s="17" t="s">
        <v>16</v>
      </c>
      <c r="W229" s="5">
        <v>137684.51</v>
      </c>
      <c r="X229" s="5">
        <v>128626.62999999999</v>
      </c>
      <c r="AE229" s="17" t="s">
        <v>6</v>
      </c>
      <c r="AF229" s="5">
        <v>83208.570000000007</v>
      </c>
      <c r="AG229" s="5">
        <v>101096.38999999998</v>
      </c>
      <c r="AM229" s="17" t="s">
        <v>15</v>
      </c>
      <c r="AN229" s="5">
        <v>19620.48</v>
      </c>
      <c r="AO229" s="5">
        <v>24853.87</v>
      </c>
      <c r="AV229" s="17" t="s">
        <v>6</v>
      </c>
      <c r="AW229" s="5">
        <v>517827.67999999993</v>
      </c>
      <c r="AX229" s="5">
        <v>593688.24</v>
      </c>
    </row>
    <row r="230" spans="4:50" x14ac:dyDescent="0.25">
      <c r="D230" s="2" t="s">
        <v>60</v>
      </c>
      <c r="E230" s="5">
        <v>324905.16999999993</v>
      </c>
      <c r="F230" s="5">
        <v>841808.19000000006</v>
      </c>
      <c r="O230" s="2" t="s">
        <v>60</v>
      </c>
      <c r="P230" s="5">
        <v>853457.62999999989</v>
      </c>
      <c r="Q230" s="5">
        <v>233720.37</v>
      </c>
      <c r="V230" s="17" t="s">
        <v>17</v>
      </c>
      <c r="W230" s="5">
        <v>121177.01000000001</v>
      </c>
      <c r="X230" s="5">
        <v>124500.56999999999</v>
      </c>
      <c r="AE230" s="17" t="s">
        <v>16</v>
      </c>
      <c r="AF230" s="5">
        <v>147234.25</v>
      </c>
      <c r="AG230" s="5">
        <v>113254.94</v>
      </c>
      <c r="AM230" s="17" t="s">
        <v>6</v>
      </c>
      <c r="AN230" s="5">
        <v>10054.81</v>
      </c>
      <c r="AO230" s="5">
        <v>28749.809999999998</v>
      </c>
      <c r="AV230" s="17" t="s">
        <v>16</v>
      </c>
      <c r="AW230" s="5">
        <v>410043.7</v>
      </c>
      <c r="AX230" s="5">
        <v>645993.03</v>
      </c>
    </row>
    <row r="231" spans="4:50" x14ac:dyDescent="0.25">
      <c r="D231" s="17" t="s">
        <v>3</v>
      </c>
      <c r="E231" s="5">
        <v>22919.880000000008</v>
      </c>
      <c r="F231" s="5">
        <v>73402.87</v>
      </c>
      <c r="O231" s="17" t="s">
        <v>3</v>
      </c>
      <c r="P231" s="5">
        <v>72907.78</v>
      </c>
      <c r="Q231" s="5">
        <v>18718.620000000003</v>
      </c>
      <c r="V231" s="2" t="s">
        <v>60</v>
      </c>
      <c r="W231" s="5">
        <v>2793.32</v>
      </c>
      <c r="X231" s="5">
        <v>4062.1299999999997</v>
      </c>
      <c r="AE231" s="17" t="s">
        <v>17</v>
      </c>
      <c r="AF231" s="5">
        <v>121817.5</v>
      </c>
      <c r="AG231" s="5">
        <v>97636.799999999988</v>
      </c>
      <c r="AM231" s="17" t="s">
        <v>16</v>
      </c>
      <c r="AN231" s="5">
        <v>17677.599999999999</v>
      </c>
      <c r="AO231" s="5">
        <v>16639.760000000002</v>
      </c>
      <c r="AV231" s="17" t="s">
        <v>17</v>
      </c>
      <c r="AW231" s="5">
        <v>453973.81999999995</v>
      </c>
      <c r="AX231" s="5">
        <v>597295.74</v>
      </c>
    </row>
    <row r="232" spans="4:50" x14ac:dyDescent="0.25">
      <c r="D232" s="17" t="s">
        <v>4</v>
      </c>
      <c r="E232" s="5">
        <v>28264.84</v>
      </c>
      <c r="F232" s="5">
        <v>86724.81</v>
      </c>
      <c r="O232" s="17" t="s">
        <v>4</v>
      </c>
      <c r="P232" s="5">
        <v>81296.459999999992</v>
      </c>
      <c r="Q232" s="5">
        <v>22887.34</v>
      </c>
      <c r="V232" s="17" t="s">
        <v>3</v>
      </c>
      <c r="W232" s="5">
        <v>1086.1400000000001</v>
      </c>
      <c r="X232" s="5">
        <v>17.86</v>
      </c>
      <c r="AE232" s="2" t="s">
        <v>60</v>
      </c>
      <c r="AF232" s="5">
        <v>14660.789999999997</v>
      </c>
      <c r="AG232" s="5">
        <v>13249.72</v>
      </c>
      <c r="AM232" s="17" t="s">
        <v>17</v>
      </c>
      <c r="AN232" s="5">
        <v>14835.170000000002</v>
      </c>
      <c r="AO232" s="5">
        <v>15541.96</v>
      </c>
      <c r="AV232" s="2" t="s">
        <v>60</v>
      </c>
      <c r="AW232" s="5">
        <v>19952.43</v>
      </c>
      <c r="AX232" s="5">
        <v>12557.16</v>
      </c>
    </row>
    <row r="233" spans="4:50" x14ac:dyDescent="0.25">
      <c r="D233" s="17" t="s">
        <v>5</v>
      </c>
      <c r="E233" s="5">
        <v>30512.97</v>
      </c>
      <c r="F233" s="5">
        <v>74175.8</v>
      </c>
      <c r="O233" s="17" t="s">
        <v>5</v>
      </c>
      <c r="P233" s="5">
        <v>65406.52</v>
      </c>
      <c r="Q233" s="5">
        <v>17075.88</v>
      </c>
      <c r="V233" s="17" t="s">
        <v>4</v>
      </c>
      <c r="W233" s="5">
        <v>0</v>
      </c>
      <c r="X233" s="5">
        <v>1956.6</v>
      </c>
      <c r="AE233" s="17" t="s">
        <v>3</v>
      </c>
      <c r="AF233" s="5">
        <v>907.12</v>
      </c>
      <c r="AG233" s="5">
        <v>443.03</v>
      </c>
      <c r="AM233" s="2" t="s">
        <v>60</v>
      </c>
      <c r="AN233" s="5">
        <v>67.81</v>
      </c>
      <c r="AO233" s="5">
        <v>2157.6</v>
      </c>
      <c r="AV233" s="17" t="s">
        <v>3</v>
      </c>
      <c r="AW233" s="5">
        <v>0</v>
      </c>
      <c r="AX233" s="5">
        <v>0</v>
      </c>
    </row>
    <row r="234" spans="4:50" x14ac:dyDescent="0.25">
      <c r="D234" s="17" t="s">
        <v>10</v>
      </c>
      <c r="E234" s="5">
        <v>14584.670000000004</v>
      </c>
      <c r="F234" s="5">
        <v>55713.159999999996</v>
      </c>
      <c r="O234" s="17" t="s">
        <v>10</v>
      </c>
      <c r="P234" s="5">
        <v>54526.659999999996</v>
      </c>
      <c r="Q234" s="5">
        <v>13060.939999999999</v>
      </c>
      <c r="V234" s="17" t="s">
        <v>5</v>
      </c>
      <c r="W234" s="5">
        <v>0</v>
      </c>
      <c r="X234" s="5">
        <v>0</v>
      </c>
      <c r="AE234" s="17" t="s">
        <v>4</v>
      </c>
      <c r="AF234" s="5">
        <v>1446.1</v>
      </c>
      <c r="AG234" s="5">
        <v>2622.1</v>
      </c>
      <c r="AM234" s="17" t="s">
        <v>3</v>
      </c>
      <c r="AN234" s="5">
        <v>0</v>
      </c>
      <c r="AO234" s="5">
        <v>34.200000000000003</v>
      </c>
      <c r="AV234" s="17" t="s">
        <v>4</v>
      </c>
      <c r="AW234" s="5">
        <v>0</v>
      </c>
      <c r="AX234" s="5">
        <v>0</v>
      </c>
    </row>
    <row r="235" spans="4:50" x14ac:dyDescent="0.25">
      <c r="D235" s="17" t="s">
        <v>11</v>
      </c>
      <c r="E235" s="5">
        <v>24231.57</v>
      </c>
      <c r="F235" s="5">
        <v>82201.440000000002</v>
      </c>
      <c r="O235" s="17" t="s">
        <v>11</v>
      </c>
      <c r="P235" s="5">
        <v>74715.679999999993</v>
      </c>
      <c r="Q235" s="5">
        <v>20094.120000000003</v>
      </c>
      <c r="V235" s="17" t="s">
        <v>10</v>
      </c>
      <c r="W235" s="5">
        <v>0</v>
      </c>
      <c r="X235" s="5">
        <v>0</v>
      </c>
      <c r="AE235" s="17" t="s">
        <v>5</v>
      </c>
      <c r="AF235" s="5">
        <v>3022.02</v>
      </c>
      <c r="AG235" s="5">
        <v>723.73</v>
      </c>
      <c r="AM235" s="17" t="s">
        <v>4</v>
      </c>
      <c r="AN235" s="5">
        <v>18.2</v>
      </c>
      <c r="AO235" s="5">
        <v>849.65</v>
      </c>
      <c r="AV235" s="17" t="s">
        <v>5</v>
      </c>
      <c r="AW235" s="5">
        <v>10371.18</v>
      </c>
      <c r="AX235" s="5">
        <v>8000</v>
      </c>
    </row>
    <row r="236" spans="4:50" x14ac:dyDescent="0.25">
      <c r="D236" s="17" t="s">
        <v>12</v>
      </c>
      <c r="E236" s="5">
        <v>14198.52</v>
      </c>
      <c r="F236" s="5">
        <v>56361.58</v>
      </c>
      <c r="O236" s="17" t="s">
        <v>12</v>
      </c>
      <c r="P236" s="5">
        <v>56008.119999999995</v>
      </c>
      <c r="Q236" s="5">
        <v>13580.279999999999</v>
      </c>
      <c r="V236" s="17" t="s">
        <v>11</v>
      </c>
      <c r="W236" s="5">
        <v>0</v>
      </c>
      <c r="X236" s="5">
        <v>1956.6</v>
      </c>
      <c r="AE236" s="17" t="s">
        <v>10</v>
      </c>
      <c r="AF236" s="5">
        <v>1523.73</v>
      </c>
      <c r="AG236" s="5">
        <v>1159.5</v>
      </c>
      <c r="AM236" s="17" t="s">
        <v>5</v>
      </c>
      <c r="AN236" s="5">
        <v>43.89</v>
      </c>
      <c r="AO236" s="5">
        <v>45.55</v>
      </c>
      <c r="AV236" s="17" t="s">
        <v>10</v>
      </c>
      <c r="AW236" s="5">
        <v>0</v>
      </c>
      <c r="AX236" s="5">
        <v>0</v>
      </c>
    </row>
    <row r="237" spans="4:50" x14ac:dyDescent="0.25">
      <c r="D237" s="17" t="s">
        <v>13</v>
      </c>
      <c r="E237" s="5">
        <v>35458.769999999997</v>
      </c>
      <c r="F237" s="5">
        <v>101488.28</v>
      </c>
      <c r="O237" s="17" t="s">
        <v>13</v>
      </c>
      <c r="P237" s="5">
        <v>101448.66</v>
      </c>
      <c r="Q237" s="5">
        <v>27544.940000000002</v>
      </c>
      <c r="V237" s="17" t="s">
        <v>12</v>
      </c>
      <c r="W237" s="5">
        <v>0</v>
      </c>
      <c r="X237" s="5">
        <v>0</v>
      </c>
      <c r="AE237" s="17" t="s">
        <v>11</v>
      </c>
      <c r="AF237" s="5">
        <v>224.25</v>
      </c>
      <c r="AG237" s="5">
        <v>198.9</v>
      </c>
      <c r="AM237" s="17" t="s">
        <v>10</v>
      </c>
      <c r="AN237" s="5">
        <v>0</v>
      </c>
      <c r="AO237" s="5">
        <v>27</v>
      </c>
      <c r="AV237" s="17" t="s">
        <v>11</v>
      </c>
      <c r="AW237" s="5">
        <v>0</v>
      </c>
      <c r="AX237" s="5">
        <v>4557.16</v>
      </c>
    </row>
    <row r="238" spans="4:50" x14ac:dyDescent="0.25">
      <c r="D238" s="17" t="s">
        <v>14</v>
      </c>
      <c r="E238" s="5">
        <v>20242.800000000003</v>
      </c>
      <c r="F238" s="5">
        <v>73560.72</v>
      </c>
      <c r="O238" s="17" t="s">
        <v>14</v>
      </c>
      <c r="P238" s="5">
        <v>72573.22</v>
      </c>
      <c r="Q238" s="5">
        <v>19207.580000000002</v>
      </c>
      <c r="V238" s="17" t="s">
        <v>13</v>
      </c>
      <c r="W238" s="5">
        <v>0</v>
      </c>
      <c r="X238" s="5">
        <v>0</v>
      </c>
      <c r="AE238" s="17" t="s">
        <v>12</v>
      </c>
      <c r="AF238" s="5">
        <v>618.24</v>
      </c>
      <c r="AG238" s="5">
        <v>353.46</v>
      </c>
      <c r="AM238" s="17" t="s">
        <v>11</v>
      </c>
      <c r="AN238" s="5">
        <v>0</v>
      </c>
      <c r="AO238" s="5">
        <v>773.1</v>
      </c>
      <c r="AV238" s="17" t="s">
        <v>12</v>
      </c>
      <c r="AW238" s="5">
        <v>0</v>
      </c>
      <c r="AX238" s="5">
        <v>0</v>
      </c>
    </row>
    <row r="239" spans="4:50" x14ac:dyDescent="0.25">
      <c r="D239" s="17" t="s">
        <v>15</v>
      </c>
      <c r="E239" s="5">
        <v>22525.169999999995</v>
      </c>
      <c r="F239" s="5">
        <v>61303.780000000006</v>
      </c>
      <c r="O239" s="17" t="s">
        <v>15</v>
      </c>
      <c r="P239" s="5">
        <v>58708.350000000006</v>
      </c>
      <c r="Q239" s="5">
        <v>18740.650000000001</v>
      </c>
      <c r="V239" s="17" t="s">
        <v>14</v>
      </c>
      <c r="W239" s="5">
        <v>0</v>
      </c>
      <c r="X239" s="5">
        <v>0</v>
      </c>
      <c r="AE239" s="17" t="s">
        <v>13</v>
      </c>
      <c r="AF239" s="5">
        <v>113.48</v>
      </c>
      <c r="AG239" s="5">
        <v>12.62</v>
      </c>
      <c r="AM239" s="17" t="s">
        <v>12</v>
      </c>
      <c r="AN239" s="5">
        <v>0</v>
      </c>
      <c r="AO239" s="5">
        <v>0</v>
      </c>
      <c r="AV239" s="17" t="s">
        <v>13</v>
      </c>
      <c r="AW239" s="5">
        <v>7800.35</v>
      </c>
      <c r="AX239" s="5">
        <v>0</v>
      </c>
    </row>
    <row r="240" spans="4:50" x14ac:dyDescent="0.25">
      <c r="D240" s="17" t="s">
        <v>6</v>
      </c>
      <c r="E240" s="5">
        <v>17374.009999999995</v>
      </c>
      <c r="F240" s="5">
        <v>79324.56</v>
      </c>
      <c r="O240" s="17" t="s">
        <v>6</v>
      </c>
      <c r="P240" s="5">
        <v>76516.2</v>
      </c>
      <c r="Q240" s="5">
        <v>16814.599999999999</v>
      </c>
      <c r="V240" s="17" t="s">
        <v>15</v>
      </c>
      <c r="W240" s="5">
        <v>0</v>
      </c>
      <c r="X240" s="5">
        <v>130.5</v>
      </c>
      <c r="AE240" s="17" t="s">
        <v>14</v>
      </c>
      <c r="AF240" s="5">
        <v>1035.22</v>
      </c>
      <c r="AG240" s="5">
        <v>610.4</v>
      </c>
      <c r="AM240" s="17" t="s">
        <v>13</v>
      </c>
      <c r="AN240" s="5">
        <v>0</v>
      </c>
      <c r="AO240" s="5">
        <v>27</v>
      </c>
      <c r="AV240" s="17" t="s">
        <v>14</v>
      </c>
      <c r="AW240" s="5">
        <v>0</v>
      </c>
      <c r="AX240" s="5">
        <v>0</v>
      </c>
    </row>
    <row r="241" spans="4:50" x14ac:dyDescent="0.25">
      <c r="D241" s="17" t="s">
        <v>16</v>
      </c>
      <c r="E241" s="5">
        <v>23570.300000000003</v>
      </c>
      <c r="F241" s="5">
        <v>70205.570000000007</v>
      </c>
      <c r="O241" s="17" t="s">
        <v>16</v>
      </c>
      <c r="P241" s="5">
        <v>68656.28</v>
      </c>
      <c r="Q241" s="5">
        <v>22573.119999999999</v>
      </c>
      <c r="V241" s="17" t="s">
        <v>6</v>
      </c>
      <c r="W241" s="5">
        <v>0</v>
      </c>
      <c r="X241" s="5">
        <v>0</v>
      </c>
      <c r="AE241" s="17" t="s">
        <v>15</v>
      </c>
      <c r="AF241" s="5">
        <v>1997.9</v>
      </c>
      <c r="AG241" s="5">
        <v>2464.9300000000003</v>
      </c>
      <c r="AM241" s="17" t="s">
        <v>14</v>
      </c>
      <c r="AN241" s="5">
        <v>0</v>
      </c>
      <c r="AO241" s="5">
        <v>377.1</v>
      </c>
      <c r="AV241" s="17" t="s">
        <v>15</v>
      </c>
      <c r="AW241" s="5">
        <v>1780.9</v>
      </c>
      <c r="AX241" s="5">
        <v>0</v>
      </c>
    </row>
    <row r="242" spans="4:50" x14ac:dyDescent="0.25">
      <c r="D242" s="17" t="s">
        <v>17</v>
      </c>
      <c r="E242" s="5">
        <v>71021.670000000013</v>
      </c>
      <c r="F242" s="5">
        <v>27345.619999999995</v>
      </c>
      <c r="O242" s="17" t="s">
        <v>17</v>
      </c>
      <c r="P242" s="5">
        <v>70693.700000000012</v>
      </c>
      <c r="Q242" s="5">
        <v>23422.3</v>
      </c>
      <c r="V242" s="17" t="s">
        <v>16</v>
      </c>
      <c r="W242" s="5">
        <v>0</v>
      </c>
      <c r="X242" s="5">
        <v>0</v>
      </c>
      <c r="AE242" s="17" t="s">
        <v>6</v>
      </c>
      <c r="AF242" s="5">
        <v>559.41</v>
      </c>
      <c r="AG242" s="5">
        <v>2808.36</v>
      </c>
      <c r="AM242" s="17" t="s">
        <v>15</v>
      </c>
      <c r="AN242" s="5">
        <v>5.72</v>
      </c>
      <c r="AO242" s="5">
        <v>0</v>
      </c>
      <c r="AV242" s="17" t="s">
        <v>6</v>
      </c>
      <c r="AW242" s="5">
        <v>0</v>
      </c>
      <c r="AX242" s="5">
        <v>0</v>
      </c>
    </row>
    <row r="243" spans="4:50" x14ac:dyDescent="0.25">
      <c r="D243" s="2" t="s">
        <v>61</v>
      </c>
      <c r="E243" s="5">
        <v>389466.41000000003</v>
      </c>
      <c r="F243" s="5">
        <v>132677.76000000001</v>
      </c>
      <c r="O243" s="2" t="s">
        <v>61</v>
      </c>
      <c r="P243" s="5">
        <v>53536.560000000005</v>
      </c>
      <c r="Q243" s="5">
        <v>30697.190000000002</v>
      </c>
      <c r="V243" s="17" t="s">
        <v>17</v>
      </c>
      <c r="W243" s="5">
        <v>1707.18</v>
      </c>
      <c r="X243" s="5">
        <v>0.56999999999999995</v>
      </c>
      <c r="AE243" s="17" t="s">
        <v>16</v>
      </c>
      <c r="AF243" s="5">
        <v>997.18</v>
      </c>
      <c r="AG243" s="5">
        <v>1525.29</v>
      </c>
      <c r="AM243" s="17" t="s">
        <v>6</v>
      </c>
      <c r="AN243" s="5">
        <v>0</v>
      </c>
      <c r="AO243" s="5">
        <v>0</v>
      </c>
      <c r="AV243" s="17" t="s">
        <v>16</v>
      </c>
      <c r="AW243" s="5">
        <v>0</v>
      </c>
      <c r="AX243" s="5">
        <v>0</v>
      </c>
    </row>
    <row r="244" spans="4:50" x14ac:dyDescent="0.25">
      <c r="D244" s="17" t="s">
        <v>3</v>
      </c>
      <c r="E244" s="5">
        <v>73650.11</v>
      </c>
      <c r="F244" s="5">
        <v>8580.01</v>
      </c>
      <c r="O244" s="17" t="s">
        <v>3</v>
      </c>
      <c r="P244" s="5">
        <v>3916.5</v>
      </c>
      <c r="Q244" s="5">
        <v>1241</v>
      </c>
      <c r="V244" s="2" t="s">
        <v>61</v>
      </c>
      <c r="W244" s="5">
        <v>7391.4699999999993</v>
      </c>
      <c r="X244" s="5">
        <v>5975.7099999999991</v>
      </c>
      <c r="AE244" s="17" t="s">
        <v>17</v>
      </c>
      <c r="AF244" s="5">
        <v>2216.14</v>
      </c>
      <c r="AG244" s="5">
        <v>327.39999999999998</v>
      </c>
      <c r="AM244" s="17" t="s">
        <v>16</v>
      </c>
      <c r="AN244" s="5">
        <v>0</v>
      </c>
      <c r="AO244" s="5">
        <v>24</v>
      </c>
      <c r="AV244" s="17" t="s">
        <v>17</v>
      </c>
      <c r="AW244" s="5">
        <v>0</v>
      </c>
      <c r="AX244" s="5">
        <v>0</v>
      </c>
    </row>
    <row r="245" spans="4:50" x14ac:dyDescent="0.25">
      <c r="D245" s="17" t="s">
        <v>4</v>
      </c>
      <c r="E245" s="5">
        <v>19139.259999999998</v>
      </c>
      <c r="F245" s="5">
        <v>6571</v>
      </c>
      <c r="O245" s="17" t="s">
        <v>4</v>
      </c>
      <c r="P245" s="5">
        <v>4408</v>
      </c>
      <c r="Q245" s="5">
        <v>1962</v>
      </c>
      <c r="V245" s="17" t="s">
        <v>3</v>
      </c>
      <c r="W245" s="5">
        <v>323</v>
      </c>
      <c r="X245" s="5">
        <v>1153.3</v>
      </c>
      <c r="AE245" s="2" t="s">
        <v>61</v>
      </c>
      <c r="AF245" s="5">
        <v>52167.519999999997</v>
      </c>
      <c r="AG245" s="5">
        <v>26082.74</v>
      </c>
      <c r="AM245" s="17" t="s">
        <v>17</v>
      </c>
      <c r="AN245" s="5">
        <v>0</v>
      </c>
      <c r="AO245" s="5">
        <v>0</v>
      </c>
      <c r="AV245" s="2" t="s">
        <v>61</v>
      </c>
      <c r="AW245" s="5">
        <v>294291.28000000003</v>
      </c>
      <c r="AX245" s="5">
        <v>29884.75</v>
      </c>
    </row>
    <row r="246" spans="4:50" x14ac:dyDescent="0.25">
      <c r="D246" s="17" t="s">
        <v>5</v>
      </c>
      <c r="E246" s="5">
        <v>33036.61</v>
      </c>
      <c r="F246" s="5">
        <v>4436.25</v>
      </c>
      <c r="O246" s="17" t="s">
        <v>5</v>
      </c>
      <c r="P246" s="5">
        <v>3140</v>
      </c>
      <c r="Q246" s="5">
        <v>2337.5</v>
      </c>
      <c r="V246" s="17" t="s">
        <v>4</v>
      </c>
      <c r="W246" s="5">
        <v>384</v>
      </c>
      <c r="X246" s="5">
        <v>96</v>
      </c>
      <c r="AE246" s="17" t="s">
        <v>3</v>
      </c>
      <c r="AF246" s="5">
        <v>3141.58</v>
      </c>
      <c r="AG246" s="5">
        <v>2807.31</v>
      </c>
      <c r="AM246" s="2" t="s">
        <v>61</v>
      </c>
      <c r="AN246" s="5">
        <v>2722.5600000000004</v>
      </c>
      <c r="AO246" s="5">
        <v>2335.8300000000004</v>
      </c>
      <c r="AV246" s="17" t="s">
        <v>3</v>
      </c>
      <c r="AW246" s="5">
        <v>65641.59</v>
      </c>
      <c r="AX246" s="5">
        <v>0</v>
      </c>
    </row>
    <row r="247" spans="4:50" x14ac:dyDescent="0.25">
      <c r="D247" s="17" t="s">
        <v>10</v>
      </c>
      <c r="E247" s="5">
        <v>4277.4500000000007</v>
      </c>
      <c r="F247" s="5">
        <v>3886.32</v>
      </c>
      <c r="O247" s="17" t="s">
        <v>10</v>
      </c>
      <c r="P247" s="5">
        <v>3238</v>
      </c>
      <c r="Q247" s="5">
        <v>1807</v>
      </c>
      <c r="V247" s="17" t="s">
        <v>5</v>
      </c>
      <c r="W247" s="5">
        <v>0</v>
      </c>
      <c r="X247" s="5">
        <v>0</v>
      </c>
      <c r="AE247" s="17" t="s">
        <v>4</v>
      </c>
      <c r="AF247" s="5">
        <v>1680.06</v>
      </c>
      <c r="AG247" s="5">
        <v>1499.89</v>
      </c>
      <c r="AM247" s="17" t="s">
        <v>3</v>
      </c>
      <c r="AN247" s="5">
        <v>350.34</v>
      </c>
      <c r="AO247" s="5">
        <v>702.9</v>
      </c>
      <c r="AV247" s="17" t="s">
        <v>4</v>
      </c>
      <c r="AW247" s="5">
        <v>13947.76</v>
      </c>
      <c r="AX247" s="5">
        <v>0</v>
      </c>
    </row>
    <row r="248" spans="4:50" x14ac:dyDescent="0.25">
      <c r="D248" s="17" t="s">
        <v>11</v>
      </c>
      <c r="E248" s="5">
        <v>98167.72</v>
      </c>
      <c r="F248" s="5">
        <v>17764.16</v>
      </c>
      <c r="O248" s="17" t="s">
        <v>11</v>
      </c>
      <c r="P248" s="5">
        <v>8509.51</v>
      </c>
      <c r="Q248" s="5">
        <v>3267.99</v>
      </c>
      <c r="V248" s="17" t="s">
        <v>10</v>
      </c>
      <c r="W248" s="5">
        <v>0</v>
      </c>
      <c r="X248" s="5">
        <v>0</v>
      </c>
      <c r="AE248" s="17" t="s">
        <v>5</v>
      </c>
      <c r="AF248" s="5">
        <v>3995.89</v>
      </c>
      <c r="AG248" s="5">
        <v>985.35</v>
      </c>
      <c r="AM248" s="17" t="s">
        <v>4</v>
      </c>
      <c r="AN248" s="5">
        <v>205.44</v>
      </c>
      <c r="AO248" s="5">
        <v>99.11</v>
      </c>
      <c r="AV248" s="17" t="s">
        <v>5</v>
      </c>
      <c r="AW248" s="5">
        <v>26603.22</v>
      </c>
      <c r="AX248" s="5">
        <v>0</v>
      </c>
    </row>
    <row r="249" spans="4:50" x14ac:dyDescent="0.25">
      <c r="D249" s="17" t="s">
        <v>12</v>
      </c>
      <c r="E249" s="5">
        <v>35478.369999999995</v>
      </c>
      <c r="F249" s="5">
        <v>35836.020000000004</v>
      </c>
      <c r="O249" s="17" t="s">
        <v>12</v>
      </c>
      <c r="P249" s="5">
        <v>5189.63</v>
      </c>
      <c r="Q249" s="5">
        <v>2501.62</v>
      </c>
      <c r="V249" s="17" t="s">
        <v>11</v>
      </c>
      <c r="W249" s="5">
        <v>2466.1</v>
      </c>
      <c r="X249" s="5">
        <v>1195.2</v>
      </c>
      <c r="AE249" s="17" t="s">
        <v>10</v>
      </c>
      <c r="AF249" s="5">
        <v>2247.7199999999998</v>
      </c>
      <c r="AG249" s="5">
        <v>542.98</v>
      </c>
      <c r="AM249" s="17" t="s">
        <v>5</v>
      </c>
      <c r="AN249" s="5">
        <v>100</v>
      </c>
      <c r="AO249" s="5">
        <v>63.9</v>
      </c>
      <c r="AV249" s="17" t="s">
        <v>10</v>
      </c>
      <c r="AW249" s="5">
        <v>0</v>
      </c>
      <c r="AX249" s="5">
        <v>0</v>
      </c>
    </row>
    <row r="250" spans="4:50" x14ac:dyDescent="0.25">
      <c r="D250" s="17" t="s">
        <v>13</v>
      </c>
      <c r="E250" s="5">
        <v>20135.129999999997</v>
      </c>
      <c r="F250" s="5">
        <v>6736.8799999999992</v>
      </c>
      <c r="O250" s="17" t="s">
        <v>13</v>
      </c>
      <c r="P250" s="5">
        <v>4534</v>
      </c>
      <c r="Q250" s="5">
        <v>3171</v>
      </c>
      <c r="V250" s="17" t="s">
        <v>12</v>
      </c>
      <c r="W250" s="5">
        <v>663.62</v>
      </c>
      <c r="X250" s="5">
        <v>1674.06</v>
      </c>
      <c r="AE250" s="17" t="s">
        <v>11</v>
      </c>
      <c r="AF250" s="5">
        <v>5692.52</v>
      </c>
      <c r="AG250" s="5">
        <v>3881.33</v>
      </c>
      <c r="AM250" s="17" t="s">
        <v>10</v>
      </c>
      <c r="AN250" s="5">
        <v>222.73</v>
      </c>
      <c r="AO250" s="5">
        <v>105.34</v>
      </c>
      <c r="AV250" s="17" t="s">
        <v>11</v>
      </c>
      <c r="AW250" s="5">
        <v>79222.62</v>
      </c>
      <c r="AX250" s="5">
        <v>3565.48</v>
      </c>
    </row>
    <row r="251" spans="4:50" x14ac:dyDescent="0.25">
      <c r="D251" s="17" t="s">
        <v>14</v>
      </c>
      <c r="E251" s="5">
        <v>18550.439999999999</v>
      </c>
      <c r="F251" s="5">
        <v>11386.48</v>
      </c>
      <c r="O251" s="17" t="s">
        <v>14</v>
      </c>
      <c r="P251" s="5">
        <v>5221.8900000000003</v>
      </c>
      <c r="Q251" s="5">
        <v>3286.86</v>
      </c>
      <c r="V251" s="17" t="s">
        <v>13</v>
      </c>
      <c r="W251" s="5">
        <v>390</v>
      </c>
      <c r="X251" s="5">
        <v>0</v>
      </c>
      <c r="AE251" s="17" t="s">
        <v>12</v>
      </c>
      <c r="AF251" s="5">
        <v>4325.53</v>
      </c>
      <c r="AG251" s="5">
        <v>3584.23</v>
      </c>
      <c r="AM251" s="17" t="s">
        <v>11</v>
      </c>
      <c r="AN251" s="5">
        <v>195.89</v>
      </c>
      <c r="AO251" s="5">
        <v>612.64</v>
      </c>
      <c r="AV251" s="17" t="s">
        <v>12</v>
      </c>
      <c r="AW251" s="5">
        <v>23267.83</v>
      </c>
      <c r="AX251" s="5">
        <v>25319.27</v>
      </c>
    </row>
    <row r="252" spans="4:50" x14ac:dyDescent="0.25">
      <c r="D252" s="17" t="s">
        <v>15</v>
      </c>
      <c r="E252" s="5">
        <v>48670.119999999995</v>
      </c>
      <c r="F252" s="5">
        <v>8620.41</v>
      </c>
      <c r="O252" s="17" t="s">
        <v>15</v>
      </c>
      <c r="P252" s="5">
        <v>5625.27</v>
      </c>
      <c r="Q252" s="5">
        <v>3777.23</v>
      </c>
      <c r="V252" s="17" t="s">
        <v>14</v>
      </c>
      <c r="W252" s="5">
        <v>507.7</v>
      </c>
      <c r="X252" s="5">
        <v>856.5</v>
      </c>
      <c r="AE252" s="17" t="s">
        <v>13</v>
      </c>
      <c r="AF252" s="5">
        <v>10154.98</v>
      </c>
      <c r="AG252" s="5">
        <v>2067.98</v>
      </c>
      <c r="AM252" s="17" t="s">
        <v>12</v>
      </c>
      <c r="AN252" s="5">
        <v>44.41</v>
      </c>
      <c r="AO252" s="5">
        <v>68.83</v>
      </c>
      <c r="AV252" s="17" t="s">
        <v>13</v>
      </c>
      <c r="AW252" s="5">
        <v>6365.2</v>
      </c>
      <c r="AX252" s="5">
        <v>0</v>
      </c>
    </row>
    <row r="253" spans="4:50" x14ac:dyDescent="0.25">
      <c r="D253" s="17" t="s">
        <v>6</v>
      </c>
      <c r="E253" s="5">
        <v>14535.720000000001</v>
      </c>
      <c r="F253" s="5">
        <v>5109.8499999999995</v>
      </c>
      <c r="O253" s="17" t="s">
        <v>6</v>
      </c>
      <c r="P253" s="5">
        <v>2683.75</v>
      </c>
      <c r="Q253" s="5">
        <v>1368.75</v>
      </c>
      <c r="V253" s="17" t="s">
        <v>15</v>
      </c>
      <c r="W253" s="5">
        <v>912.45</v>
      </c>
      <c r="X253" s="5">
        <v>839.65</v>
      </c>
      <c r="AE253" s="17" t="s">
        <v>14</v>
      </c>
      <c r="AF253" s="5">
        <v>6013.05</v>
      </c>
      <c r="AG253" s="5">
        <v>5175.3599999999997</v>
      </c>
      <c r="AM253" s="17" t="s">
        <v>13</v>
      </c>
      <c r="AN253" s="5">
        <v>53.95</v>
      </c>
      <c r="AO253" s="5">
        <v>63.9</v>
      </c>
      <c r="AV253" s="17" t="s">
        <v>14</v>
      </c>
      <c r="AW253" s="5">
        <v>8516.2800000000007</v>
      </c>
      <c r="AX253" s="5">
        <v>0</v>
      </c>
    </row>
    <row r="254" spans="4:50" x14ac:dyDescent="0.25">
      <c r="D254" s="17" t="s">
        <v>16</v>
      </c>
      <c r="E254" s="5">
        <v>20002.18</v>
      </c>
      <c r="F254" s="5">
        <v>6212.91</v>
      </c>
      <c r="O254" s="17" t="s">
        <v>16</v>
      </c>
      <c r="P254" s="5">
        <v>4825.01</v>
      </c>
      <c r="Q254" s="5">
        <v>3401.24</v>
      </c>
      <c r="V254" s="17" t="s">
        <v>6</v>
      </c>
      <c r="W254" s="5">
        <v>0</v>
      </c>
      <c r="X254" s="5">
        <v>0</v>
      </c>
      <c r="AE254" s="17" t="s">
        <v>15</v>
      </c>
      <c r="AF254" s="5">
        <v>3789.84</v>
      </c>
      <c r="AG254" s="5">
        <v>2090.6799999999998</v>
      </c>
      <c r="AM254" s="17" t="s">
        <v>14</v>
      </c>
      <c r="AN254" s="5">
        <v>226.55</v>
      </c>
      <c r="AO254" s="5">
        <v>132.72999999999999</v>
      </c>
      <c r="AV254" s="17" t="s">
        <v>15</v>
      </c>
      <c r="AW254" s="5">
        <v>39759.51</v>
      </c>
      <c r="AX254" s="5">
        <v>0</v>
      </c>
    </row>
    <row r="255" spans="4:50" x14ac:dyDescent="0.25">
      <c r="D255" s="17" t="s">
        <v>17</v>
      </c>
      <c r="E255" s="5">
        <v>3823.3</v>
      </c>
      <c r="F255" s="5">
        <v>17537.47</v>
      </c>
      <c r="O255" s="17" t="s">
        <v>17</v>
      </c>
      <c r="P255" s="5">
        <v>2245</v>
      </c>
      <c r="Q255" s="5">
        <v>2575</v>
      </c>
      <c r="V255" s="17" t="s">
        <v>16</v>
      </c>
      <c r="W255" s="5">
        <v>0</v>
      </c>
      <c r="X255" s="5">
        <v>0</v>
      </c>
      <c r="AE255" s="17" t="s">
        <v>6</v>
      </c>
      <c r="AF255" s="5">
        <v>2669.8</v>
      </c>
      <c r="AG255" s="5">
        <v>1362.2</v>
      </c>
      <c r="AM255" s="17" t="s">
        <v>15</v>
      </c>
      <c r="AN255" s="5">
        <v>431.09</v>
      </c>
      <c r="AO255" s="5">
        <v>64.81</v>
      </c>
      <c r="AV255" s="17" t="s">
        <v>6</v>
      </c>
      <c r="AW255" s="5">
        <v>10315.92</v>
      </c>
      <c r="AX255" s="5">
        <v>1000</v>
      </c>
    </row>
    <row r="256" spans="4:50" x14ac:dyDescent="0.25">
      <c r="D256" s="2" t="s">
        <v>62</v>
      </c>
      <c r="E256" s="5">
        <v>833211.28</v>
      </c>
      <c r="F256" s="5">
        <v>755047.82</v>
      </c>
      <c r="O256" s="2" t="s">
        <v>62</v>
      </c>
      <c r="P256" s="5">
        <v>301199.76</v>
      </c>
      <c r="Q256" s="5">
        <v>137326.49000000002</v>
      </c>
      <c r="V256" s="17" t="s">
        <v>17</v>
      </c>
      <c r="W256" s="5">
        <v>1744.6</v>
      </c>
      <c r="X256" s="5">
        <v>161</v>
      </c>
      <c r="AE256" s="17" t="s">
        <v>16</v>
      </c>
      <c r="AF256" s="5">
        <v>4182.7</v>
      </c>
      <c r="AG256" s="5">
        <v>1148.6600000000001</v>
      </c>
      <c r="AM256" s="17" t="s">
        <v>6</v>
      </c>
      <c r="AN256" s="5">
        <v>181.25</v>
      </c>
      <c r="AO256" s="5">
        <v>63.9</v>
      </c>
      <c r="AV256" s="17" t="s">
        <v>16</v>
      </c>
      <c r="AW256" s="5">
        <v>12017.34</v>
      </c>
      <c r="AX256" s="5">
        <v>0</v>
      </c>
    </row>
    <row r="257" spans="4:50" x14ac:dyDescent="0.25">
      <c r="D257" s="17" t="s">
        <v>3</v>
      </c>
      <c r="E257" s="5">
        <v>73106.669999999984</v>
      </c>
      <c r="F257" s="5">
        <v>54558.97</v>
      </c>
      <c r="O257" s="17" t="s">
        <v>3</v>
      </c>
      <c r="P257" s="5">
        <v>24661.75</v>
      </c>
      <c r="Q257" s="5">
        <v>11275.75</v>
      </c>
      <c r="V257" s="2" t="s">
        <v>62</v>
      </c>
      <c r="W257" s="5">
        <v>111297.83999999998</v>
      </c>
      <c r="X257" s="5">
        <v>87235.199999999997</v>
      </c>
      <c r="AE257" s="17" t="s">
        <v>17</v>
      </c>
      <c r="AF257" s="5">
        <v>4273.8500000000004</v>
      </c>
      <c r="AG257" s="5">
        <v>936.77</v>
      </c>
      <c r="AM257" s="17" t="s">
        <v>16</v>
      </c>
      <c r="AN257" s="5">
        <v>400.9</v>
      </c>
      <c r="AO257" s="5">
        <v>239.24</v>
      </c>
      <c r="AV257" s="17" t="s">
        <v>17</v>
      </c>
      <c r="AW257" s="5">
        <v>8634.01</v>
      </c>
      <c r="AX257" s="5">
        <v>0</v>
      </c>
    </row>
    <row r="258" spans="4:50" x14ac:dyDescent="0.25">
      <c r="D258" s="17" t="s">
        <v>4</v>
      </c>
      <c r="E258" s="5">
        <v>85770.650000000009</v>
      </c>
      <c r="F258" s="5">
        <v>68979.62</v>
      </c>
      <c r="O258" s="17" t="s">
        <v>4</v>
      </c>
      <c r="P258" s="5">
        <v>29046.51</v>
      </c>
      <c r="Q258" s="5">
        <v>12062.24</v>
      </c>
      <c r="V258" s="17" t="s">
        <v>3</v>
      </c>
      <c r="W258" s="5">
        <v>8851.02</v>
      </c>
      <c r="X258" s="5">
        <v>6900.32</v>
      </c>
      <c r="AE258" s="2" t="s">
        <v>62</v>
      </c>
      <c r="AF258" s="5">
        <v>354997.42</v>
      </c>
      <c r="AG258" s="5">
        <v>338470.27</v>
      </c>
      <c r="AM258" s="17" t="s">
        <v>17</v>
      </c>
      <c r="AN258" s="5">
        <v>310.01</v>
      </c>
      <c r="AO258" s="5">
        <v>118.53</v>
      </c>
      <c r="AV258" s="2" t="s">
        <v>62</v>
      </c>
      <c r="AW258" s="5">
        <v>8691.3799999999992</v>
      </c>
      <c r="AX258" s="5">
        <v>0</v>
      </c>
    </row>
    <row r="259" spans="4:50" x14ac:dyDescent="0.25">
      <c r="D259" s="17" t="s">
        <v>5</v>
      </c>
      <c r="E259" s="5">
        <v>88100.5</v>
      </c>
      <c r="F259" s="5">
        <v>51262.57</v>
      </c>
      <c r="O259" s="17" t="s">
        <v>5</v>
      </c>
      <c r="P259" s="5">
        <v>21178.77</v>
      </c>
      <c r="Q259" s="5">
        <v>10233.73</v>
      </c>
      <c r="V259" s="17" t="s">
        <v>4</v>
      </c>
      <c r="W259" s="5">
        <v>7253.66</v>
      </c>
      <c r="X259" s="5">
        <v>10180.439999999999</v>
      </c>
      <c r="AE259" s="17" t="s">
        <v>3</v>
      </c>
      <c r="AF259" s="5">
        <v>21305.43</v>
      </c>
      <c r="AG259" s="5">
        <v>21878.44</v>
      </c>
      <c r="AM259" s="2" t="s">
        <v>62</v>
      </c>
      <c r="AN259" s="5">
        <v>6220.9900000000007</v>
      </c>
      <c r="AO259" s="5">
        <v>5753.75</v>
      </c>
      <c r="AV259" s="17" t="s">
        <v>3</v>
      </c>
      <c r="AW259" s="5">
        <v>0</v>
      </c>
      <c r="AX259" s="5">
        <v>0</v>
      </c>
    </row>
    <row r="260" spans="4:50" x14ac:dyDescent="0.25">
      <c r="D260" s="17" t="s">
        <v>10</v>
      </c>
      <c r="E260" s="5">
        <v>58980.29</v>
      </c>
      <c r="F260" s="5">
        <v>56393.13</v>
      </c>
      <c r="O260" s="17" t="s">
        <v>10</v>
      </c>
      <c r="P260" s="5">
        <v>23481.38</v>
      </c>
      <c r="Q260" s="5">
        <v>9428.6200000000008</v>
      </c>
      <c r="V260" s="17" t="s">
        <v>5</v>
      </c>
      <c r="W260" s="5">
        <v>8538.6899999999987</v>
      </c>
      <c r="X260" s="5">
        <v>7477.84</v>
      </c>
      <c r="AE260" s="17" t="s">
        <v>4</v>
      </c>
      <c r="AF260" s="5">
        <v>30380.03</v>
      </c>
      <c r="AG260" s="5">
        <v>26676.620000000003</v>
      </c>
      <c r="AM260" s="17" t="s">
        <v>3</v>
      </c>
      <c r="AN260" s="5">
        <v>171.79000000000002</v>
      </c>
      <c r="AO260" s="5">
        <v>460.46000000000004</v>
      </c>
      <c r="AV260" s="17" t="s">
        <v>4</v>
      </c>
      <c r="AW260" s="5">
        <v>0</v>
      </c>
      <c r="AX260" s="5">
        <v>0</v>
      </c>
    </row>
    <row r="261" spans="4:50" x14ac:dyDescent="0.25">
      <c r="D261" s="17" t="s">
        <v>11</v>
      </c>
      <c r="E261" s="5">
        <v>126757.5</v>
      </c>
      <c r="F261" s="5">
        <v>111819.20000000001</v>
      </c>
      <c r="O261" s="17" t="s">
        <v>11</v>
      </c>
      <c r="P261" s="5">
        <v>40489.769999999997</v>
      </c>
      <c r="Q261" s="5">
        <v>16423.98</v>
      </c>
      <c r="V261" s="17" t="s">
        <v>10</v>
      </c>
      <c r="W261" s="5">
        <v>5405.97</v>
      </c>
      <c r="X261" s="5">
        <v>5744.3</v>
      </c>
      <c r="AE261" s="17" t="s">
        <v>5</v>
      </c>
      <c r="AF261" s="5">
        <v>28219.16</v>
      </c>
      <c r="AG261" s="5">
        <v>19729.28</v>
      </c>
      <c r="AM261" s="17" t="s">
        <v>4</v>
      </c>
      <c r="AN261" s="5">
        <v>1206.52</v>
      </c>
      <c r="AO261" s="5">
        <v>133.05000000000001</v>
      </c>
      <c r="AV261" s="17" t="s">
        <v>5</v>
      </c>
      <c r="AW261" s="5">
        <v>8691.3799999999992</v>
      </c>
      <c r="AX261" s="5">
        <v>0</v>
      </c>
    </row>
    <row r="262" spans="4:50" x14ac:dyDescent="0.25">
      <c r="D262" s="17" t="s">
        <v>12</v>
      </c>
      <c r="E262" s="5">
        <v>82391.39</v>
      </c>
      <c r="F262" s="5">
        <v>70921.440000000002</v>
      </c>
      <c r="O262" s="17" t="s">
        <v>12</v>
      </c>
      <c r="P262" s="5">
        <v>27047.26</v>
      </c>
      <c r="Q262" s="5">
        <v>10547.74</v>
      </c>
      <c r="V262" s="17" t="s">
        <v>11</v>
      </c>
      <c r="W262" s="5">
        <v>13084</v>
      </c>
      <c r="X262" s="5">
        <v>15175.11</v>
      </c>
      <c r="AE262" s="17" t="s">
        <v>10</v>
      </c>
      <c r="AF262" s="5">
        <v>21650.74</v>
      </c>
      <c r="AG262" s="5">
        <v>25742.11</v>
      </c>
      <c r="AM262" s="17" t="s">
        <v>5</v>
      </c>
      <c r="AN262" s="5">
        <v>384.48</v>
      </c>
      <c r="AO262" s="5">
        <v>265.68</v>
      </c>
      <c r="AV262" s="17" t="s">
        <v>10</v>
      </c>
      <c r="AW262" s="5">
        <v>0</v>
      </c>
      <c r="AX262" s="5">
        <v>0</v>
      </c>
    </row>
    <row r="263" spans="4:50" x14ac:dyDescent="0.25">
      <c r="D263" s="17" t="s">
        <v>13</v>
      </c>
      <c r="E263" s="5">
        <v>73464.05</v>
      </c>
      <c r="F263" s="5">
        <v>79214.600000000006</v>
      </c>
      <c r="O263" s="17" t="s">
        <v>13</v>
      </c>
      <c r="P263" s="5">
        <v>32664.01</v>
      </c>
      <c r="Q263" s="5">
        <v>18255.989999999998</v>
      </c>
      <c r="V263" s="17" t="s">
        <v>12</v>
      </c>
      <c r="W263" s="5">
        <v>10009.94</v>
      </c>
      <c r="X263" s="5">
        <v>6630.66</v>
      </c>
      <c r="AE263" s="17" t="s">
        <v>11</v>
      </c>
      <c r="AF263" s="5">
        <v>40235.950000000004</v>
      </c>
      <c r="AG263" s="5">
        <v>53900.520000000004</v>
      </c>
      <c r="AM263" s="17" t="s">
        <v>10</v>
      </c>
      <c r="AN263" s="5">
        <v>194.42</v>
      </c>
      <c r="AO263" s="5">
        <v>146.34</v>
      </c>
      <c r="AV263" s="17" t="s">
        <v>11</v>
      </c>
      <c r="AW263" s="5">
        <v>0</v>
      </c>
      <c r="AX263" s="5">
        <v>0</v>
      </c>
    </row>
    <row r="264" spans="4:50" x14ac:dyDescent="0.25">
      <c r="D264" s="17" t="s">
        <v>14</v>
      </c>
      <c r="E264" s="5">
        <v>47736.5</v>
      </c>
      <c r="F264" s="5">
        <v>47199.19</v>
      </c>
      <c r="O264" s="17" t="s">
        <v>14</v>
      </c>
      <c r="P264" s="5">
        <v>15809.01</v>
      </c>
      <c r="Q264" s="5">
        <v>6803.49</v>
      </c>
      <c r="V264" s="17" t="s">
        <v>13</v>
      </c>
      <c r="W264" s="5">
        <v>11560.310000000001</v>
      </c>
      <c r="X264" s="5">
        <v>5362.32</v>
      </c>
      <c r="AE264" s="17" t="s">
        <v>12</v>
      </c>
      <c r="AF264" s="5">
        <v>28374.46</v>
      </c>
      <c r="AG264" s="5">
        <v>36123.699999999997</v>
      </c>
      <c r="AM264" s="17" t="s">
        <v>11</v>
      </c>
      <c r="AN264" s="5">
        <v>495.35</v>
      </c>
      <c r="AO264" s="5">
        <v>449.8</v>
      </c>
      <c r="AV264" s="17" t="s">
        <v>12</v>
      </c>
      <c r="AW264" s="5">
        <v>0</v>
      </c>
      <c r="AX264" s="5">
        <v>0</v>
      </c>
    </row>
    <row r="265" spans="4:50" x14ac:dyDescent="0.25">
      <c r="D265" s="17" t="s">
        <v>15</v>
      </c>
      <c r="E265" s="5">
        <v>62985.12999999999</v>
      </c>
      <c r="F265" s="5">
        <v>71109.36</v>
      </c>
      <c r="O265" s="17" t="s">
        <v>15</v>
      </c>
      <c r="P265" s="5">
        <v>26301.77</v>
      </c>
      <c r="Q265" s="5">
        <v>12920.73</v>
      </c>
      <c r="V265" s="17" t="s">
        <v>14</v>
      </c>
      <c r="W265" s="5">
        <v>13399.26</v>
      </c>
      <c r="X265" s="5">
        <v>6286.42</v>
      </c>
      <c r="AE265" s="17" t="s">
        <v>13</v>
      </c>
      <c r="AF265" s="5">
        <v>43360.39</v>
      </c>
      <c r="AG265" s="5">
        <v>39499.79</v>
      </c>
      <c r="AM265" s="17" t="s">
        <v>12</v>
      </c>
      <c r="AN265" s="5">
        <v>178.04999999999998</v>
      </c>
      <c r="AO265" s="5">
        <v>1119.82</v>
      </c>
      <c r="AV265" s="17" t="s">
        <v>13</v>
      </c>
      <c r="AW265" s="5">
        <v>0</v>
      </c>
      <c r="AX265" s="5">
        <v>0</v>
      </c>
    </row>
    <row r="266" spans="4:50" x14ac:dyDescent="0.25">
      <c r="D266" s="17" t="s">
        <v>6</v>
      </c>
      <c r="E266" s="5">
        <v>37649.049999999996</v>
      </c>
      <c r="F266" s="5">
        <v>37988.270000000004</v>
      </c>
      <c r="O266" s="17" t="s">
        <v>6</v>
      </c>
      <c r="P266" s="5">
        <v>19030.260000000002</v>
      </c>
      <c r="Q266" s="5">
        <v>6563.49</v>
      </c>
      <c r="V266" s="17" t="s">
        <v>15</v>
      </c>
      <c r="W266" s="5">
        <v>11778.199999999999</v>
      </c>
      <c r="X266" s="5">
        <v>11028.1</v>
      </c>
      <c r="AE266" s="17" t="s">
        <v>14</v>
      </c>
      <c r="AF266" s="5">
        <v>27059.9</v>
      </c>
      <c r="AG266" s="5">
        <v>24545.96</v>
      </c>
      <c r="AM266" s="17" t="s">
        <v>13</v>
      </c>
      <c r="AN266" s="5">
        <v>287.36</v>
      </c>
      <c r="AO266" s="5">
        <v>192.48</v>
      </c>
      <c r="AV266" s="17" t="s">
        <v>14</v>
      </c>
      <c r="AW266" s="5">
        <v>0</v>
      </c>
      <c r="AX266" s="5">
        <v>0</v>
      </c>
    </row>
    <row r="267" spans="4:50" x14ac:dyDescent="0.25">
      <c r="D267" s="17" t="s">
        <v>16</v>
      </c>
      <c r="E267" s="5">
        <v>54254.049999999988</v>
      </c>
      <c r="F267" s="5">
        <v>53710.130000000005</v>
      </c>
      <c r="O267" s="17" t="s">
        <v>16</v>
      </c>
      <c r="P267" s="5">
        <v>22977.88</v>
      </c>
      <c r="Q267" s="5">
        <v>12430.87</v>
      </c>
      <c r="V267" s="17" t="s">
        <v>6</v>
      </c>
      <c r="W267" s="5">
        <v>4490.05</v>
      </c>
      <c r="X267" s="5">
        <v>2534.5</v>
      </c>
      <c r="AE267" s="17" t="s">
        <v>15</v>
      </c>
      <c r="AF267" s="5">
        <v>37796.300000000003</v>
      </c>
      <c r="AG267" s="5">
        <v>32200.21</v>
      </c>
      <c r="AM267" s="17" t="s">
        <v>14</v>
      </c>
      <c r="AN267" s="5">
        <v>473.85</v>
      </c>
      <c r="AO267" s="5">
        <v>100.8</v>
      </c>
      <c r="AV267" s="17" t="s">
        <v>15</v>
      </c>
      <c r="AW267" s="5">
        <v>0</v>
      </c>
      <c r="AX267" s="5">
        <v>0</v>
      </c>
    </row>
    <row r="268" spans="4:50" x14ac:dyDescent="0.25">
      <c r="D268" s="17" t="s">
        <v>17</v>
      </c>
      <c r="E268" s="5">
        <v>42015.5</v>
      </c>
      <c r="F268" s="5">
        <v>51891.34</v>
      </c>
      <c r="O268" s="17" t="s">
        <v>17</v>
      </c>
      <c r="P268" s="5">
        <v>18511.39</v>
      </c>
      <c r="Q268" s="5">
        <v>10379.86</v>
      </c>
      <c r="V268" s="17" t="s">
        <v>16</v>
      </c>
      <c r="W268" s="5">
        <v>10764.32</v>
      </c>
      <c r="X268" s="5">
        <v>4940.45</v>
      </c>
      <c r="AE268" s="17" t="s">
        <v>6</v>
      </c>
      <c r="AF268" s="5">
        <v>12042.619999999999</v>
      </c>
      <c r="AG268" s="5">
        <v>15723.01</v>
      </c>
      <c r="AM268" s="17" t="s">
        <v>15</v>
      </c>
      <c r="AN268" s="5">
        <v>489.90000000000003</v>
      </c>
      <c r="AO268" s="5">
        <v>314.27999999999997</v>
      </c>
      <c r="AV268" s="17" t="s">
        <v>6</v>
      </c>
      <c r="AW268" s="5">
        <v>0</v>
      </c>
      <c r="AX268" s="5">
        <v>0</v>
      </c>
    </row>
    <row r="269" spans="4:50" x14ac:dyDescent="0.25">
      <c r="D269" s="2" t="s">
        <v>63</v>
      </c>
      <c r="E269" s="5">
        <v>7040358.5</v>
      </c>
      <c r="F269" s="5">
        <v>6942567.4399999995</v>
      </c>
      <c r="O269" s="2" t="s">
        <v>63</v>
      </c>
      <c r="P269" s="5">
        <v>1740062.9500000002</v>
      </c>
      <c r="Q269" s="5">
        <v>622587.83000000007</v>
      </c>
      <c r="V269" s="17" t="s">
        <v>17</v>
      </c>
      <c r="W269" s="5">
        <v>6162.42</v>
      </c>
      <c r="X269" s="5">
        <v>4974.74</v>
      </c>
      <c r="AE269" s="17" t="s">
        <v>16</v>
      </c>
      <c r="AF269" s="5">
        <v>30098.3</v>
      </c>
      <c r="AG269" s="5">
        <v>24321.84</v>
      </c>
      <c r="AM269" s="17" t="s">
        <v>6</v>
      </c>
      <c r="AN269" s="5">
        <v>503.79</v>
      </c>
      <c r="AO269" s="5">
        <v>700.5</v>
      </c>
      <c r="AV269" s="17" t="s">
        <v>16</v>
      </c>
      <c r="AW269" s="5">
        <v>0</v>
      </c>
      <c r="AX269" s="5">
        <v>0</v>
      </c>
    </row>
    <row r="270" spans="4:50" x14ac:dyDescent="0.25">
      <c r="D270" s="17" t="s">
        <v>3</v>
      </c>
      <c r="E270" s="5">
        <v>556296.22</v>
      </c>
      <c r="F270" s="5">
        <v>552320.02999999991</v>
      </c>
      <c r="O270" s="17" t="s">
        <v>3</v>
      </c>
      <c r="P270" s="5">
        <v>135241.68</v>
      </c>
      <c r="Q270" s="5">
        <v>44082.369999999995</v>
      </c>
      <c r="V270" s="2" t="s">
        <v>63</v>
      </c>
      <c r="W270" s="5">
        <v>695831.31</v>
      </c>
      <c r="X270" s="5">
        <v>539539.17999999993</v>
      </c>
      <c r="AE270" s="17" t="s">
        <v>17</v>
      </c>
      <c r="AF270" s="5">
        <v>34474.14</v>
      </c>
      <c r="AG270" s="5">
        <v>18128.79</v>
      </c>
      <c r="AM270" s="17" t="s">
        <v>16</v>
      </c>
      <c r="AN270" s="5">
        <v>960.56000000000006</v>
      </c>
      <c r="AO270" s="5">
        <v>1469.96</v>
      </c>
      <c r="AV270" s="17" t="s">
        <v>17</v>
      </c>
      <c r="AW270" s="5">
        <v>0</v>
      </c>
      <c r="AX270" s="5">
        <v>0</v>
      </c>
    </row>
    <row r="271" spans="4:50" x14ac:dyDescent="0.25">
      <c r="D271" s="17" t="s">
        <v>4</v>
      </c>
      <c r="E271" s="5">
        <v>800039.11</v>
      </c>
      <c r="F271" s="5">
        <v>583840.91</v>
      </c>
      <c r="O271" s="17" t="s">
        <v>4</v>
      </c>
      <c r="P271" s="5">
        <v>169940.09</v>
      </c>
      <c r="Q271" s="5">
        <v>51869.67</v>
      </c>
      <c r="V271" s="17" t="s">
        <v>3</v>
      </c>
      <c r="W271" s="5">
        <v>45591.569999999992</v>
      </c>
      <c r="X271" s="5">
        <v>38064.750000000007</v>
      </c>
      <c r="AE271" s="2" t="s">
        <v>63</v>
      </c>
      <c r="AF271" s="5">
        <v>57518.48</v>
      </c>
      <c r="AG271" s="5">
        <v>90471.17</v>
      </c>
      <c r="AM271" s="17" t="s">
        <v>17</v>
      </c>
      <c r="AN271" s="5">
        <v>874.92</v>
      </c>
      <c r="AO271" s="5">
        <v>400.58</v>
      </c>
      <c r="AV271" s="2" t="s">
        <v>63</v>
      </c>
      <c r="AW271" s="5">
        <v>4396215.68</v>
      </c>
      <c r="AX271" s="5">
        <v>4309431.17</v>
      </c>
    </row>
    <row r="272" spans="4:50" x14ac:dyDescent="0.25">
      <c r="D272" s="17" t="s">
        <v>5</v>
      </c>
      <c r="E272" s="5">
        <v>470098.76</v>
      </c>
      <c r="F272" s="5">
        <v>415445.68</v>
      </c>
      <c r="O272" s="17" t="s">
        <v>5</v>
      </c>
      <c r="P272" s="5">
        <v>117949.68</v>
      </c>
      <c r="Q272" s="5">
        <v>39546.769999999997</v>
      </c>
      <c r="V272" s="17" t="s">
        <v>4</v>
      </c>
      <c r="W272" s="5">
        <v>61926.429999999993</v>
      </c>
      <c r="X272" s="5">
        <v>60474.34</v>
      </c>
      <c r="AE272" s="17" t="s">
        <v>3</v>
      </c>
      <c r="AF272" s="5">
        <v>4482.6799999999994</v>
      </c>
      <c r="AG272" s="5">
        <v>7861.25</v>
      </c>
      <c r="AM272" s="2" t="s">
        <v>63</v>
      </c>
      <c r="AN272" s="5">
        <v>90770.6</v>
      </c>
      <c r="AO272" s="5">
        <v>118926.42</v>
      </c>
      <c r="AV272" s="17" t="s">
        <v>3</v>
      </c>
      <c r="AW272" s="5">
        <v>286990.52999999997</v>
      </c>
      <c r="AX272" s="5">
        <v>357616</v>
      </c>
    </row>
    <row r="273" spans="4:50" x14ac:dyDescent="0.25">
      <c r="D273" s="17" t="s">
        <v>10</v>
      </c>
      <c r="E273" s="5">
        <v>422136.82000000007</v>
      </c>
      <c r="F273" s="5">
        <v>344351.99</v>
      </c>
      <c r="O273" s="17" t="s">
        <v>10</v>
      </c>
      <c r="P273" s="5">
        <v>115389.11</v>
      </c>
      <c r="Q273" s="5">
        <v>41337.990000000005</v>
      </c>
      <c r="V273" s="17" t="s">
        <v>5</v>
      </c>
      <c r="W273" s="5">
        <v>53408.42</v>
      </c>
      <c r="X273" s="5">
        <v>28874.009999999995</v>
      </c>
      <c r="AE273" s="17" t="s">
        <v>4</v>
      </c>
      <c r="AF273" s="5">
        <v>4444.01</v>
      </c>
      <c r="AG273" s="5">
        <v>9924.51</v>
      </c>
      <c r="AM273" s="17" t="s">
        <v>3</v>
      </c>
      <c r="AN273" s="5">
        <v>7836.47</v>
      </c>
      <c r="AO273" s="5">
        <v>9293.35</v>
      </c>
      <c r="AV273" s="17" t="s">
        <v>4</v>
      </c>
      <c r="AW273" s="5">
        <v>430743.27</v>
      </c>
      <c r="AX273" s="5">
        <v>331868.40000000002</v>
      </c>
    </row>
    <row r="274" spans="4:50" x14ac:dyDescent="0.25">
      <c r="D274" s="17" t="s">
        <v>11</v>
      </c>
      <c r="E274" s="5">
        <v>830277.08</v>
      </c>
      <c r="F274" s="5">
        <v>910837.21</v>
      </c>
      <c r="O274" s="17" t="s">
        <v>11</v>
      </c>
      <c r="P274" s="5">
        <v>196323.67</v>
      </c>
      <c r="Q274" s="5">
        <v>64764.33</v>
      </c>
      <c r="V274" s="17" t="s">
        <v>10</v>
      </c>
      <c r="W274" s="5">
        <v>39321.01</v>
      </c>
      <c r="X274" s="5">
        <v>23767.350000000002</v>
      </c>
      <c r="AE274" s="17" t="s">
        <v>5</v>
      </c>
      <c r="AF274" s="5">
        <v>4747.17</v>
      </c>
      <c r="AG274" s="5">
        <v>4958.7899999999991</v>
      </c>
      <c r="AM274" s="17" t="s">
        <v>4</v>
      </c>
      <c r="AN274" s="5">
        <v>6254.1100000000006</v>
      </c>
      <c r="AO274" s="5">
        <v>10108.57</v>
      </c>
      <c r="AV274" s="17" t="s">
        <v>5</v>
      </c>
      <c r="AW274" s="5">
        <v>200420.66999999998</v>
      </c>
      <c r="AX274" s="5">
        <v>253708.08</v>
      </c>
    </row>
    <row r="275" spans="4:50" x14ac:dyDescent="0.25">
      <c r="D275" s="17" t="s">
        <v>12</v>
      </c>
      <c r="E275" s="5">
        <v>571472.72</v>
      </c>
      <c r="F275" s="5">
        <v>502990.98</v>
      </c>
      <c r="O275" s="17" t="s">
        <v>12</v>
      </c>
      <c r="P275" s="5">
        <v>130830.92</v>
      </c>
      <c r="Q275" s="5">
        <v>43173.579999999994</v>
      </c>
      <c r="V275" s="17" t="s">
        <v>11</v>
      </c>
      <c r="W275" s="5">
        <v>69363.360000000001</v>
      </c>
      <c r="X275" s="5">
        <v>64911.22</v>
      </c>
      <c r="AE275" s="17" t="s">
        <v>10</v>
      </c>
      <c r="AF275" s="5">
        <v>3121.11</v>
      </c>
      <c r="AG275" s="5">
        <v>4013.96</v>
      </c>
      <c r="AM275" s="17" t="s">
        <v>5</v>
      </c>
      <c r="AN275" s="5">
        <v>7410.920000000001</v>
      </c>
      <c r="AO275" s="5">
        <v>8217.1200000000008</v>
      </c>
      <c r="AV275" s="17" t="s">
        <v>10</v>
      </c>
      <c r="AW275" s="5">
        <v>208691.26</v>
      </c>
      <c r="AX275" s="5">
        <v>197713.4</v>
      </c>
    </row>
    <row r="276" spans="4:50" x14ac:dyDescent="0.25">
      <c r="D276" s="17" t="s">
        <v>13</v>
      </c>
      <c r="E276" s="5">
        <v>630968.27</v>
      </c>
      <c r="F276" s="5">
        <v>968960.45</v>
      </c>
      <c r="O276" s="17" t="s">
        <v>13</v>
      </c>
      <c r="P276" s="5">
        <v>195142.17</v>
      </c>
      <c r="Q276" s="5">
        <v>67528.08</v>
      </c>
      <c r="V276" s="17" t="s">
        <v>12</v>
      </c>
      <c r="W276" s="5">
        <v>49521.390000000007</v>
      </c>
      <c r="X276" s="5">
        <v>34836.759999999995</v>
      </c>
      <c r="AE276" s="17" t="s">
        <v>11</v>
      </c>
      <c r="AF276" s="5">
        <v>7538.8099999999995</v>
      </c>
      <c r="AG276" s="5">
        <v>14199.38</v>
      </c>
      <c r="AM276" s="17" t="s">
        <v>10</v>
      </c>
      <c r="AN276" s="5">
        <v>3488.74</v>
      </c>
      <c r="AO276" s="5">
        <v>3468.17</v>
      </c>
      <c r="AV276" s="17" t="s">
        <v>11</v>
      </c>
      <c r="AW276" s="5">
        <v>413078.11</v>
      </c>
      <c r="AX276" s="5">
        <v>622591.30000000005</v>
      </c>
    </row>
    <row r="277" spans="4:50" x14ac:dyDescent="0.25">
      <c r="D277" s="17" t="s">
        <v>14</v>
      </c>
      <c r="E277" s="5">
        <v>701272.04</v>
      </c>
      <c r="F277" s="5">
        <v>604980.86</v>
      </c>
      <c r="O277" s="17" t="s">
        <v>14</v>
      </c>
      <c r="P277" s="5">
        <v>153220.99</v>
      </c>
      <c r="Q277" s="5">
        <v>57255.520000000004</v>
      </c>
      <c r="V277" s="17" t="s">
        <v>13</v>
      </c>
      <c r="W277" s="5">
        <v>73135.839999999997</v>
      </c>
      <c r="X277" s="5">
        <v>73923.3</v>
      </c>
      <c r="AE277" s="17" t="s">
        <v>12</v>
      </c>
      <c r="AF277" s="5">
        <v>3785.08</v>
      </c>
      <c r="AG277" s="5">
        <v>5257.5000000000009</v>
      </c>
      <c r="AM277" s="17" t="s">
        <v>11</v>
      </c>
      <c r="AN277" s="5">
        <v>6983.33</v>
      </c>
      <c r="AO277" s="5">
        <v>11529.64</v>
      </c>
      <c r="AV277" s="17" t="s">
        <v>12</v>
      </c>
      <c r="AW277" s="5">
        <v>300626.57</v>
      </c>
      <c r="AX277" s="5">
        <v>321822.77</v>
      </c>
    </row>
    <row r="278" spans="4:50" x14ac:dyDescent="0.25">
      <c r="D278" s="17" t="s">
        <v>15</v>
      </c>
      <c r="E278" s="5">
        <v>704581.33000000007</v>
      </c>
      <c r="F278" s="5">
        <v>561850.51</v>
      </c>
      <c r="O278" s="17" t="s">
        <v>15</v>
      </c>
      <c r="P278" s="5">
        <v>149023.26999999999</v>
      </c>
      <c r="Q278" s="5">
        <v>58179.58</v>
      </c>
      <c r="V278" s="17" t="s">
        <v>14</v>
      </c>
      <c r="W278" s="5">
        <v>79825.010000000009</v>
      </c>
      <c r="X278" s="5">
        <v>47313.23</v>
      </c>
      <c r="AE278" s="17" t="s">
        <v>13</v>
      </c>
      <c r="AF278" s="5">
        <v>5094.37</v>
      </c>
      <c r="AG278" s="5">
        <v>11552.66</v>
      </c>
      <c r="AM278" s="17" t="s">
        <v>12</v>
      </c>
      <c r="AN278" s="5">
        <v>5649.85</v>
      </c>
      <c r="AO278" s="5">
        <v>9446.0300000000007</v>
      </c>
      <c r="AV278" s="17" t="s">
        <v>13</v>
      </c>
      <c r="AW278" s="5">
        <v>474490.80000000005</v>
      </c>
      <c r="AX278" s="5">
        <v>666093.5</v>
      </c>
    </row>
    <row r="279" spans="4:50" x14ac:dyDescent="0.25">
      <c r="D279" s="17" t="s">
        <v>6</v>
      </c>
      <c r="E279" s="5">
        <v>509137.48</v>
      </c>
      <c r="F279" s="5">
        <v>563215.31000000006</v>
      </c>
      <c r="O279" s="17" t="s">
        <v>6</v>
      </c>
      <c r="P279" s="5">
        <v>130864.99999999999</v>
      </c>
      <c r="Q279" s="5">
        <v>40843.759999999995</v>
      </c>
      <c r="V279" s="17" t="s">
        <v>15</v>
      </c>
      <c r="W279" s="5">
        <v>68796.89</v>
      </c>
      <c r="X279" s="5">
        <v>50583.570000000007</v>
      </c>
      <c r="AE279" s="17" t="s">
        <v>14</v>
      </c>
      <c r="AF279" s="5">
        <v>5668.02</v>
      </c>
      <c r="AG279" s="5">
        <v>9523.91</v>
      </c>
      <c r="AM279" s="17" t="s">
        <v>13</v>
      </c>
      <c r="AN279" s="5">
        <v>10719.31</v>
      </c>
      <c r="AO279" s="5">
        <v>17646.82</v>
      </c>
      <c r="AV279" s="17" t="s">
        <v>14</v>
      </c>
      <c r="AW279" s="5">
        <v>549746.21</v>
      </c>
      <c r="AX279" s="5">
        <v>382096.39999999997</v>
      </c>
    </row>
    <row r="280" spans="4:50" x14ac:dyDescent="0.25">
      <c r="D280" s="17" t="s">
        <v>16</v>
      </c>
      <c r="E280" s="5">
        <v>402169.3</v>
      </c>
      <c r="F280" s="5">
        <v>367314.58999999997</v>
      </c>
      <c r="O280" s="17" t="s">
        <v>16</v>
      </c>
      <c r="P280" s="5">
        <v>126373.32999999999</v>
      </c>
      <c r="Q280" s="5">
        <v>54341.17</v>
      </c>
      <c r="V280" s="17" t="s">
        <v>6</v>
      </c>
      <c r="W280" s="5">
        <v>37728.979999999996</v>
      </c>
      <c r="X280" s="5">
        <v>43202.57</v>
      </c>
      <c r="AE280" s="17" t="s">
        <v>15</v>
      </c>
      <c r="AF280" s="5">
        <v>3727.1499999999996</v>
      </c>
      <c r="AG280" s="5">
        <v>8294.86</v>
      </c>
      <c r="AM280" s="17" t="s">
        <v>14</v>
      </c>
      <c r="AN280" s="5">
        <v>8777.24</v>
      </c>
      <c r="AO280" s="5">
        <v>10741.330000000002</v>
      </c>
      <c r="AV280" s="17" t="s">
        <v>15</v>
      </c>
      <c r="AW280" s="5">
        <v>565460.04999999993</v>
      </c>
      <c r="AX280" s="5">
        <v>342474.14</v>
      </c>
    </row>
    <row r="281" spans="4:50" x14ac:dyDescent="0.25">
      <c r="D281" s="17" t="s">
        <v>17</v>
      </c>
      <c r="E281" s="5">
        <v>441909.37</v>
      </c>
      <c r="F281" s="5">
        <v>566458.92000000004</v>
      </c>
      <c r="O281" s="17" t="s">
        <v>17</v>
      </c>
      <c r="P281" s="5">
        <v>119763.04000000001</v>
      </c>
      <c r="Q281" s="5">
        <v>59665.009999999995</v>
      </c>
      <c r="V281" s="17" t="s">
        <v>16</v>
      </c>
      <c r="W281" s="5">
        <v>53555.179999999993</v>
      </c>
      <c r="X281" s="5">
        <v>30701.429999999997</v>
      </c>
      <c r="AE281" s="17" t="s">
        <v>6</v>
      </c>
      <c r="AF281" s="5">
        <v>2959.07</v>
      </c>
      <c r="AG281" s="5">
        <v>6333.619999999999</v>
      </c>
      <c r="AM281" s="17" t="s">
        <v>15</v>
      </c>
      <c r="AN281" s="5">
        <v>8417.69</v>
      </c>
      <c r="AO281" s="5">
        <v>10022.67</v>
      </c>
      <c r="AV281" s="17" t="s">
        <v>6</v>
      </c>
      <c r="AW281" s="5">
        <v>259629.77000000002</v>
      </c>
      <c r="AX281" s="5">
        <v>370544</v>
      </c>
    </row>
    <row r="282" spans="4:50" x14ac:dyDescent="0.25">
      <c r="D282" s="2" t="s">
        <v>64</v>
      </c>
      <c r="E282" s="5">
        <v>3433030.5699999994</v>
      </c>
      <c r="F282" s="5">
        <v>4589982.67</v>
      </c>
      <c r="O282" s="2" t="s">
        <v>64</v>
      </c>
      <c r="P282" s="5">
        <v>663077.17000000004</v>
      </c>
      <c r="Q282" s="5">
        <v>197953.33</v>
      </c>
      <c r="V282" s="17" t="s">
        <v>17</v>
      </c>
      <c r="W282" s="5">
        <v>63657.229999999996</v>
      </c>
      <c r="X282" s="5">
        <v>42886.649999999994</v>
      </c>
      <c r="AE282" s="17" t="s">
        <v>16</v>
      </c>
      <c r="AF282" s="5">
        <v>3956.33</v>
      </c>
      <c r="AG282" s="5">
        <v>4243.4699999999993</v>
      </c>
      <c r="AM282" s="17" t="s">
        <v>6</v>
      </c>
      <c r="AN282" s="5">
        <v>6112.8</v>
      </c>
      <c r="AO282" s="5">
        <v>11278.12</v>
      </c>
      <c r="AV282" s="17" t="s">
        <v>16</v>
      </c>
      <c r="AW282" s="5">
        <v>282615.67000000004</v>
      </c>
      <c r="AX282" s="5">
        <v>197223.2</v>
      </c>
    </row>
    <row r="283" spans="4:50" x14ac:dyDescent="0.25">
      <c r="D283" s="17" t="s">
        <v>3</v>
      </c>
      <c r="E283" s="5">
        <v>268237.87</v>
      </c>
      <c r="F283" s="5">
        <v>355069.49</v>
      </c>
      <c r="O283" s="17" t="s">
        <v>3</v>
      </c>
      <c r="P283" s="5">
        <v>46899.520000000004</v>
      </c>
      <c r="Q283" s="5">
        <v>16142.98</v>
      </c>
      <c r="V283" s="2" t="s">
        <v>64</v>
      </c>
      <c r="W283" s="5">
        <v>306979.78999999998</v>
      </c>
      <c r="X283" s="5">
        <v>527383.71</v>
      </c>
      <c r="AE283" s="17" t="s">
        <v>17</v>
      </c>
      <c r="AF283" s="5">
        <v>7994.68</v>
      </c>
      <c r="AG283" s="5">
        <v>4307.26</v>
      </c>
      <c r="AM283" s="17" t="s">
        <v>16</v>
      </c>
      <c r="AN283" s="5">
        <v>7700.9500000000007</v>
      </c>
      <c r="AO283" s="5">
        <v>8165.16</v>
      </c>
      <c r="AV283" s="17" t="s">
        <v>17</v>
      </c>
      <c r="AW283" s="5">
        <v>423722.77</v>
      </c>
      <c r="AX283" s="5">
        <v>265679.98</v>
      </c>
    </row>
    <row r="284" spans="4:50" x14ac:dyDescent="0.25">
      <c r="D284" s="17" t="s">
        <v>4</v>
      </c>
      <c r="E284" s="5">
        <v>390899.58999999997</v>
      </c>
      <c r="F284" s="5">
        <v>426692.2</v>
      </c>
      <c r="O284" s="17" t="s">
        <v>4</v>
      </c>
      <c r="P284" s="5">
        <v>63792.520000000004</v>
      </c>
      <c r="Q284" s="5">
        <v>20299.980000000003</v>
      </c>
      <c r="V284" s="17" t="s">
        <v>3</v>
      </c>
      <c r="W284" s="5">
        <v>20879.78</v>
      </c>
      <c r="X284" s="5">
        <v>35634.36</v>
      </c>
      <c r="AE284" s="2" t="s">
        <v>64</v>
      </c>
      <c r="AF284" s="5">
        <v>774700.53000000014</v>
      </c>
      <c r="AG284" s="5">
        <v>1346272.29</v>
      </c>
      <c r="AM284" s="17" t="s">
        <v>17</v>
      </c>
      <c r="AN284" s="5">
        <v>11419.189999999999</v>
      </c>
      <c r="AO284" s="5">
        <v>9009.44</v>
      </c>
      <c r="AV284" s="2" t="s">
        <v>64</v>
      </c>
      <c r="AW284" s="5">
        <v>517734.70999999996</v>
      </c>
      <c r="AX284" s="5">
        <v>114685.64</v>
      </c>
    </row>
    <row r="285" spans="4:50" x14ac:dyDescent="0.25">
      <c r="D285" s="17" t="s">
        <v>5</v>
      </c>
      <c r="E285" s="5">
        <v>223321.72</v>
      </c>
      <c r="F285" s="5">
        <v>341555.66</v>
      </c>
      <c r="O285" s="17" t="s">
        <v>5</v>
      </c>
      <c r="P285" s="5">
        <v>45166.899999999994</v>
      </c>
      <c r="Q285" s="5">
        <v>13985.599999999999</v>
      </c>
      <c r="V285" s="17" t="s">
        <v>4</v>
      </c>
      <c r="W285" s="5">
        <v>33435.729999999996</v>
      </c>
      <c r="X285" s="5">
        <v>42093.9</v>
      </c>
      <c r="AE285" s="17" t="s">
        <v>3</v>
      </c>
      <c r="AF285" s="5">
        <v>55783.99</v>
      </c>
      <c r="AG285" s="5">
        <v>85006.28</v>
      </c>
      <c r="AM285" s="2" t="s">
        <v>64</v>
      </c>
      <c r="AN285" s="5">
        <v>533582.62</v>
      </c>
      <c r="AO285" s="5">
        <v>1528703.4299999997</v>
      </c>
      <c r="AV285" s="17" t="s">
        <v>3</v>
      </c>
      <c r="AW285" s="5">
        <v>24676.55</v>
      </c>
      <c r="AX285" s="5">
        <v>9984.3700000000008</v>
      </c>
    </row>
    <row r="286" spans="4:50" x14ac:dyDescent="0.25">
      <c r="D286" s="17" t="s">
        <v>10</v>
      </c>
      <c r="E286" s="5">
        <v>272529.16000000003</v>
      </c>
      <c r="F286" s="5">
        <v>282167.53999999998</v>
      </c>
      <c r="O286" s="17" t="s">
        <v>10</v>
      </c>
      <c r="P286" s="5">
        <v>39338.379999999997</v>
      </c>
      <c r="Q286" s="5">
        <v>9759.119999999999</v>
      </c>
      <c r="V286" s="17" t="s">
        <v>5</v>
      </c>
      <c r="W286" s="5">
        <v>16368.83</v>
      </c>
      <c r="X286" s="5">
        <v>33401.410000000003</v>
      </c>
      <c r="AE286" s="17" t="s">
        <v>4</v>
      </c>
      <c r="AF286" s="5">
        <v>65169.850000000006</v>
      </c>
      <c r="AG286" s="5">
        <v>113625.29</v>
      </c>
      <c r="AM286" s="17" t="s">
        <v>3</v>
      </c>
      <c r="AN286" s="5">
        <v>37726.29</v>
      </c>
      <c r="AO286" s="5">
        <v>113643.95999999999</v>
      </c>
      <c r="AV286" s="17" t="s">
        <v>4</v>
      </c>
      <c r="AW286" s="5">
        <v>59151.79</v>
      </c>
      <c r="AX286" s="5">
        <v>864</v>
      </c>
    </row>
    <row r="287" spans="4:50" x14ac:dyDescent="0.25">
      <c r="D287" s="17" t="s">
        <v>11</v>
      </c>
      <c r="E287" s="5">
        <v>529412.77</v>
      </c>
      <c r="F287" s="5">
        <v>535328.49</v>
      </c>
      <c r="O287" s="17" t="s">
        <v>11</v>
      </c>
      <c r="P287" s="5">
        <v>76167.899999999994</v>
      </c>
      <c r="Q287" s="5">
        <v>20637.099999999999</v>
      </c>
      <c r="V287" s="17" t="s">
        <v>10</v>
      </c>
      <c r="W287" s="5">
        <v>13880.68</v>
      </c>
      <c r="X287" s="5">
        <v>27014.46</v>
      </c>
      <c r="AE287" s="17" t="s">
        <v>5</v>
      </c>
      <c r="AF287" s="5">
        <v>47790.479999999996</v>
      </c>
      <c r="AG287" s="5">
        <v>97106.450000000012</v>
      </c>
      <c r="AM287" s="17" t="s">
        <v>4</v>
      </c>
      <c r="AN287" s="5">
        <v>61782.979999999996</v>
      </c>
      <c r="AO287" s="5">
        <v>138444.49</v>
      </c>
      <c r="AV287" s="17" t="s">
        <v>5</v>
      </c>
      <c r="AW287" s="5">
        <v>6810.23</v>
      </c>
      <c r="AX287" s="5">
        <v>2002.75</v>
      </c>
    </row>
    <row r="288" spans="4:50" x14ac:dyDescent="0.25">
      <c r="D288" s="17" t="s">
        <v>12</v>
      </c>
      <c r="E288" s="5">
        <v>243134.02999999994</v>
      </c>
      <c r="F288" s="5">
        <v>393375.57000000007</v>
      </c>
      <c r="O288" s="17" t="s">
        <v>12</v>
      </c>
      <c r="P288" s="5">
        <v>53642.880000000005</v>
      </c>
      <c r="Q288" s="5">
        <v>13955.869999999999</v>
      </c>
      <c r="V288" s="17" t="s">
        <v>11</v>
      </c>
      <c r="W288" s="5">
        <v>25088.190000000002</v>
      </c>
      <c r="X288" s="5">
        <v>61278.17</v>
      </c>
      <c r="AE288" s="17" t="s">
        <v>10</v>
      </c>
      <c r="AF288" s="5">
        <v>32856.43</v>
      </c>
      <c r="AG288" s="5">
        <v>76557.600000000006</v>
      </c>
      <c r="AM288" s="17" t="s">
        <v>5</v>
      </c>
      <c r="AN288" s="5">
        <v>38826.1</v>
      </c>
      <c r="AO288" s="5">
        <v>101207.15</v>
      </c>
      <c r="AV288" s="17" t="s">
        <v>10</v>
      </c>
      <c r="AW288" s="5">
        <v>112913.3</v>
      </c>
      <c r="AX288" s="5">
        <v>0</v>
      </c>
    </row>
    <row r="289" spans="4:50" x14ac:dyDescent="0.25">
      <c r="D289" s="17" t="s">
        <v>13</v>
      </c>
      <c r="E289" s="5">
        <v>210414.68</v>
      </c>
      <c r="F289" s="5">
        <v>461628.94</v>
      </c>
      <c r="O289" s="17" t="s">
        <v>13</v>
      </c>
      <c r="P289" s="5">
        <v>69082.39</v>
      </c>
      <c r="Q289" s="5">
        <v>20338.86</v>
      </c>
      <c r="V289" s="17" t="s">
        <v>12</v>
      </c>
      <c r="W289" s="5">
        <v>11085.86</v>
      </c>
      <c r="X289" s="5">
        <v>39130.6</v>
      </c>
      <c r="AE289" s="17" t="s">
        <v>11</v>
      </c>
      <c r="AF289" s="5">
        <v>80523.260000000009</v>
      </c>
      <c r="AG289" s="5">
        <v>142368.06</v>
      </c>
      <c r="AM289" s="17" t="s">
        <v>10</v>
      </c>
      <c r="AN289" s="5">
        <v>21329.35</v>
      </c>
      <c r="AO289" s="5">
        <v>95114.1</v>
      </c>
      <c r="AV289" s="17" t="s">
        <v>11</v>
      </c>
      <c r="AW289" s="5">
        <v>181494.53999999998</v>
      </c>
      <c r="AX289" s="5">
        <v>16984.41</v>
      </c>
    </row>
    <row r="290" spans="4:50" x14ac:dyDescent="0.25">
      <c r="D290" s="17" t="s">
        <v>14</v>
      </c>
      <c r="E290" s="5">
        <v>245242.37999999998</v>
      </c>
      <c r="F290" s="5">
        <v>415202.76</v>
      </c>
      <c r="O290" s="17" t="s">
        <v>14</v>
      </c>
      <c r="P290" s="5">
        <v>53123.759999999995</v>
      </c>
      <c r="Q290" s="5">
        <v>17375.489999999998</v>
      </c>
      <c r="V290" s="17" t="s">
        <v>13</v>
      </c>
      <c r="W290" s="5">
        <v>32004.010000000002</v>
      </c>
      <c r="X290" s="5">
        <v>47286.85</v>
      </c>
      <c r="AE290" s="17" t="s">
        <v>12</v>
      </c>
      <c r="AF290" s="5">
        <v>46529.56</v>
      </c>
      <c r="AG290" s="5">
        <v>118279.37</v>
      </c>
      <c r="AM290" s="17" t="s">
        <v>11</v>
      </c>
      <c r="AN290" s="5">
        <v>48936.94</v>
      </c>
      <c r="AO290" s="5">
        <v>160687.95000000001</v>
      </c>
      <c r="AV290" s="17" t="s">
        <v>12</v>
      </c>
      <c r="AW290" s="5">
        <v>37795.06</v>
      </c>
      <c r="AX290" s="5">
        <v>17722.669999999998</v>
      </c>
    </row>
    <row r="291" spans="4:50" x14ac:dyDescent="0.25">
      <c r="D291" s="17" t="s">
        <v>15</v>
      </c>
      <c r="E291" s="5">
        <v>222106.78999999992</v>
      </c>
      <c r="F291" s="5">
        <v>463706.61000000004</v>
      </c>
      <c r="O291" s="17" t="s">
        <v>15</v>
      </c>
      <c r="P291" s="5">
        <v>58527.270000000004</v>
      </c>
      <c r="Q291" s="5">
        <v>19177.73</v>
      </c>
      <c r="V291" s="17" t="s">
        <v>14</v>
      </c>
      <c r="W291" s="5">
        <v>37409.740000000005</v>
      </c>
      <c r="X291" s="5">
        <v>41051.490000000005</v>
      </c>
      <c r="AE291" s="17" t="s">
        <v>13</v>
      </c>
      <c r="AF291" s="5">
        <v>85286.52</v>
      </c>
      <c r="AG291" s="5">
        <v>142564.08000000002</v>
      </c>
      <c r="AM291" s="17" t="s">
        <v>12</v>
      </c>
      <c r="AN291" s="5">
        <v>33334.759999999995</v>
      </c>
      <c r="AO291" s="5">
        <v>107131.05</v>
      </c>
      <c r="AV291" s="17" t="s">
        <v>13</v>
      </c>
      <c r="AW291" s="5">
        <v>9411.81</v>
      </c>
      <c r="AX291" s="5">
        <v>4580.1899999999996</v>
      </c>
    </row>
    <row r="292" spans="4:50" x14ac:dyDescent="0.25">
      <c r="D292" s="17" t="s">
        <v>6</v>
      </c>
      <c r="E292" s="5">
        <v>187577.13000000003</v>
      </c>
      <c r="F292" s="5">
        <v>399629.63</v>
      </c>
      <c r="O292" s="17" t="s">
        <v>6</v>
      </c>
      <c r="P292" s="5">
        <v>58191.759999999995</v>
      </c>
      <c r="Q292" s="5">
        <v>12995.74</v>
      </c>
      <c r="V292" s="17" t="s">
        <v>15</v>
      </c>
      <c r="W292" s="5">
        <v>41652.68</v>
      </c>
      <c r="X292" s="5">
        <v>68323.02</v>
      </c>
      <c r="AE292" s="17" t="s">
        <v>14</v>
      </c>
      <c r="AF292" s="5">
        <v>84635.5</v>
      </c>
      <c r="AG292" s="5">
        <v>108193.84</v>
      </c>
      <c r="AM292" s="17" t="s">
        <v>13</v>
      </c>
      <c r="AN292" s="5">
        <v>63373.520000000004</v>
      </c>
      <c r="AO292" s="5">
        <v>160393.43</v>
      </c>
      <c r="AV292" s="17" t="s">
        <v>14</v>
      </c>
      <c r="AW292" s="5">
        <v>40889.69</v>
      </c>
      <c r="AX292" s="5">
        <v>5722.71</v>
      </c>
    </row>
    <row r="293" spans="4:50" x14ac:dyDescent="0.25">
      <c r="D293" s="17" t="s">
        <v>16</v>
      </c>
      <c r="E293" s="5">
        <v>213342.52999999997</v>
      </c>
      <c r="F293" s="5">
        <v>372281.43000000005</v>
      </c>
      <c r="O293" s="17" t="s">
        <v>16</v>
      </c>
      <c r="P293" s="5">
        <v>48913.130000000005</v>
      </c>
      <c r="Q293" s="5">
        <v>17376.870000000003</v>
      </c>
      <c r="V293" s="17" t="s">
        <v>6</v>
      </c>
      <c r="W293" s="5">
        <v>12362.8</v>
      </c>
      <c r="X293" s="5">
        <v>37651.25</v>
      </c>
      <c r="AE293" s="17" t="s">
        <v>15</v>
      </c>
      <c r="AF293" s="5">
        <v>83494.73</v>
      </c>
      <c r="AG293" s="5">
        <v>125946.68</v>
      </c>
      <c r="AM293" s="17" t="s">
        <v>14</v>
      </c>
      <c r="AN293" s="5">
        <v>64931.96</v>
      </c>
      <c r="AO293" s="5">
        <v>137168.95999999999</v>
      </c>
      <c r="AV293" s="17" t="s">
        <v>15</v>
      </c>
      <c r="AW293" s="5">
        <v>7096.29</v>
      </c>
      <c r="AX293" s="5">
        <v>2984.85</v>
      </c>
    </row>
    <row r="294" spans="4:50" x14ac:dyDescent="0.25">
      <c r="D294" s="17" t="s">
        <v>17</v>
      </c>
      <c r="E294" s="5">
        <v>426811.92000000004</v>
      </c>
      <c r="F294" s="5">
        <v>143344.34999999995</v>
      </c>
      <c r="O294" s="17" t="s">
        <v>17</v>
      </c>
      <c r="P294" s="5">
        <v>50230.76</v>
      </c>
      <c r="Q294" s="5">
        <v>15907.990000000002</v>
      </c>
      <c r="V294" s="17" t="s">
        <v>16</v>
      </c>
      <c r="W294" s="5">
        <v>38006.5</v>
      </c>
      <c r="X294" s="5">
        <v>46552.43</v>
      </c>
      <c r="AE294" s="17" t="s">
        <v>6</v>
      </c>
      <c r="AF294" s="5">
        <v>47971.37</v>
      </c>
      <c r="AG294" s="5">
        <v>109144.34</v>
      </c>
      <c r="AM294" s="17" t="s">
        <v>15</v>
      </c>
      <c r="AN294" s="5">
        <v>70685.36</v>
      </c>
      <c r="AO294" s="5">
        <v>145097.78999999998</v>
      </c>
      <c r="AV294" s="17" t="s">
        <v>6</v>
      </c>
      <c r="AW294" s="5">
        <v>0</v>
      </c>
      <c r="AX294" s="5">
        <v>9960.6</v>
      </c>
    </row>
    <row r="295" spans="4:50" x14ac:dyDescent="0.25">
      <c r="D295" s="2" t="s">
        <v>65</v>
      </c>
      <c r="E295" s="5">
        <v>17653659.900000002</v>
      </c>
      <c r="F295" s="5">
        <v>1123546.1000000001</v>
      </c>
      <c r="O295" s="2" t="s">
        <v>65</v>
      </c>
      <c r="P295" s="5">
        <v>138949.53999999998</v>
      </c>
      <c r="Q295" s="5">
        <v>39444.22</v>
      </c>
      <c r="V295" s="17" t="s">
        <v>17</v>
      </c>
      <c r="W295" s="5">
        <v>24804.989999999998</v>
      </c>
      <c r="X295" s="5">
        <v>47965.770000000004</v>
      </c>
      <c r="AE295" s="17" t="s">
        <v>16</v>
      </c>
      <c r="AF295" s="5">
        <v>85872.67</v>
      </c>
      <c r="AG295" s="5">
        <v>119283.68000000001</v>
      </c>
      <c r="AM295" s="17" t="s">
        <v>6</v>
      </c>
      <c r="AN295" s="5">
        <v>14219.12</v>
      </c>
      <c r="AO295" s="5">
        <v>145528.68</v>
      </c>
      <c r="AV295" s="17" t="s">
        <v>16</v>
      </c>
      <c r="AW295" s="5">
        <v>29512.739999999998</v>
      </c>
      <c r="AX295" s="5">
        <v>900</v>
      </c>
    </row>
    <row r="296" spans="4:50" x14ac:dyDescent="0.25">
      <c r="D296" s="17" t="s">
        <v>3</v>
      </c>
      <c r="E296" s="5">
        <v>735918.19000000006</v>
      </c>
      <c r="F296" s="5">
        <v>44695.57</v>
      </c>
      <c r="O296" s="17" t="s">
        <v>3</v>
      </c>
      <c r="P296" s="5">
        <v>11156.5</v>
      </c>
      <c r="Q296" s="5">
        <v>1931</v>
      </c>
      <c r="V296" s="2" t="s">
        <v>65</v>
      </c>
      <c r="W296" s="5">
        <v>13860.47</v>
      </c>
      <c r="X296" s="5">
        <v>51513.599999999999</v>
      </c>
      <c r="AE296" s="17" t="s">
        <v>17</v>
      </c>
      <c r="AF296" s="5">
        <v>58786.17</v>
      </c>
      <c r="AG296" s="5">
        <v>108196.62</v>
      </c>
      <c r="AM296" s="17" t="s">
        <v>16</v>
      </c>
      <c r="AN296" s="5">
        <v>42573.75</v>
      </c>
      <c r="AO296" s="5">
        <v>105317.19</v>
      </c>
      <c r="AV296" s="17" t="s">
        <v>17</v>
      </c>
      <c r="AW296" s="5">
        <v>7982.71</v>
      </c>
      <c r="AX296" s="5">
        <v>42979.09</v>
      </c>
    </row>
    <row r="297" spans="4:50" x14ac:dyDescent="0.25">
      <c r="D297" s="17" t="s">
        <v>4</v>
      </c>
      <c r="E297" s="5">
        <v>552322.51</v>
      </c>
      <c r="F297" s="5">
        <v>33525.03</v>
      </c>
      <c r="O297" s="17" t="s">
        <v>4</v>
      </c>
      <c r="P297" s="5">
        <v>14507.5</v>
      </c>
      <c r="Q297" s="5">
        <v>3240</v>
      </c>
      <c r="V297" s="17" t="s">
        <v>3</v>
      </c>
      <c r="W297" s="5">
        <v>288</v>
      </c>
      <c r="X297" s="5">
        <v>2696.4</v>
      </c>
      <c r="AE297" s="2" t="s">
        <v>65</v>
      </c>
      <c r="AF297" s="5">
        <v>58445.5</v>
      </c>
      <c r="AG297" s="5">
        <v>111557.13000000002</v>
      </c>
      <c r="AM297" s="17" t="s">
        <v>17</v>
      </c>
      <c r="AN297" s="5">
        <v>35862.49</v>
      </c>
      <c r="AO297" s="5">
        <v>118968.68</v>
      </c>
      <c r="AV297" s="2" t="s">
        <v>65</v>
      </c>
      <c r="AW297" s="5">
        <v>17934482.089999996</v>
      </c>
      <c r="AX297" s="5">
        <v>356366.25</v>
      </c>
    </row>
    <row r="298" spans="4:50" x14ac:dyDescent="0.25">
      <c r="D298" s="17" t="s">
        <v>5</v>
      </c>
      <c r="E298" s="5">
        <v>1986667.17</v>
      </c>
      <c r="F298" s="5">
        <v>117967.19</v>
      </c>
      <c r="O298" s="17" t="s">
        <v>5</v>
      </c>
      <c r="P298" s="5">
        <v>10945.63</v>
      </c>
      <c r="Q298" s="5">
        <v>2926.87</v>
      </c>
      <c r="V298" s="17" t="s">
        <v>4</v>
      </c>
      <c r="W298" s="5">
        <v>2430.4499999999998</v>
      </c>
      <c r="X298" s="5">
        <v>2112.9499999999998</v>
      </c>
      <c r="AE298" s="17" t="s">
        <v>3</v>
      </c>
      <c r="AF298" s="5">
        <v>2351.2600000000002</v>
      </c>
      <c r="AG298" s="5">
        <v>10391.69</v>
      </c>
      <c r="AM298" s="2" t="s">
        <v>65</v>
      </c>
      <c r="AN298" s="5">
        <v>151.33000000000001</v>
      </c>
      <c r="AO298" s="5">
        <v>1682.19</v>
      </c>
      <c r="AV298" s="17" t="s">
        <v>3</v>
      </c>
      <c r="AW298" s="5">
        <v>725379.1</v>
      </c>
      <c r="AX298" s="5">
        <v>20351.98</v>
      </c>
    </row>
    <row r="299" spans="4:50" x14ac:dyDescent="0.25">
      <c r="D299" s="17" t="s">
        <v>10</v>
      </c>
      <c r="E299" s="5">
        <v>2633841.98</v>
      </c>
      <c r="F299" s="5">
        <v>28575.040000000001</v>
      </c>
      <c r="O299" s="17" t="s">
        <v>10</v>
      </c>
      <c r="P299" s="5">
        <v>8397</v>
      </c>
      <c r="Q299" s="5">
        <v>3228</v>
      </c>
      <c r="V299" s="17" t="s">
        <v>5</v>
      </c>
      <c r="W299" s="5">
        <v>1069.48</v>
      </c>
      <c r="X299" s="5">
        <v>3302.8</v>
      </c>
      <c r="AE299" s="17" t="s">
        <v>4</v>
      </c>
      <c r="AF299" s="5">
        <v>3978.77</v>
      </c>
      <c r="AG299" s="5">
        <v>9135.1299999999992</v>
      </c>
      <c r="AM299" s="17" t="s">
        <v>3</v>
      </c>
      <c r="AN299" s="5">
        <v>0</v>
      </c>
      <c r="AO299" s="5">
        <v>0</v>
      </c>
      <c r="AV299" s="17" t="s">
        <v>4</v>
      </c>
      <c r="AW299" s="5">
        <v>533586.5</v>
      </c>
      <c r="AX299" s="5">
        <v>7581.35</v>
      </c>
    </row>
    <row r="300" spans="4:50" x14ac:dyDescent="0.25">
      <c r="D300" s="17" t="s">
        <v>11</v>
      </c>
      <c r="E300" s="5">
        <v>2526196.2399999998</v>
      </c>
      <c r="F300" s="5">
        <v>43189.11</v>
      </c>
      <c r="O300" s="17" t="s">
        <v>11</v>
      </c>
      <c r="P300" s="5">
        <v>15923.77</v>
      </c>
      <c r="Q300" s="5">
        <v>5773.73</v>
      </c>
      <c r="V300" s="17" t="s">
        <v>10</v>
      </c>
      <c r="W300" s="5">
        <v>516.67999999999995</v>
      </c>
      <c r="X300" s="5">
        <v>3626.1</v>
      </c>
      <c r="AE300" s="17" t="s">
        <v>5</v>
      </c>
      <c r="AF300" s="5">
        <v>5196.29</v>
      </c>
      <c r="AG300" s="5">
        <v>7945.08</v>
      </c>
      <c r="AM300" s="17" t="s">
        <v>4</v>
      </c>
      <c r="AN300" s="5">
        <v>0</v>
      </c>
      <c r="AO300" s="5">
        <v>89.1</v>
      </c>
      <c r="AV300" s="17" t="s">
        <v>5</v>
      </c>
      <c r="AW300" s="5">
        <v>1968730</v>
      </c>
      <c r="AX300" s="5">
        <v>95331.68</v>
      </c>
    </row>
    <row r="301" spans="4:50" x14ac:dyDescent="0.25">
      <c r="D301" s="17" t="s">
        <v>12</v>
      </c>
      <c r="E301" s="5">
        <v>3808137.05</v>
      </c>
      <c r="F301" s="5">
        <v>38897.46</v>
      </c>
      <c r="O301" s="17" t="s">
        <v>12</v>
      </c>
      <c r="P301" s="5">
        <v>13465.25</v>
      </c>
      <c r="Q301" s="5">
        <v>2687.25</v>
      </c>
      <c r="V301" s="17" t="s">
        <v>11</v>
      </c>
      <c r="W301" s="5">
        <v>501.31</v>
      </c>
      <c r="X301" s="5">
        <v>7010.17</v>
      </c>
      <c r="AE301" s="17" t="s">
        <v>10</v>
      </c>
      <c r="AF301" s="5">
        <v>4437.13</v>
      </c>
      <c r="AG301" s="5">
        <v>4414.6000000000004</v>
      </c>
      <c r="AM301" s="17" t="s">
        <v>5</v>
      </c>
      <c r="AN301" s="5">
        <v>0</v>
      </c>
      <c r="AO301" s="5">
        <v>0</v>
      </c>
      <c r="AV301" s="17" t="s">
        <v>10</v>
      </c>
      <c r="AW301" s="5">
        <v>2617315</v>
      </c>
      <c r="AX301" s="5">
        <v>12043.26</v>
      </c>
    </row>
    <row r="302" spans="4:50" x14ac:dyDescent="0.25">
      <c r="D302" s="17" t="s">
        <v>13</v>
      </c>
      <c r="E302" s="5">
        <v>2794961.4899999998</v>
      </c>
      <c r="F302" s="5">
        <v>53385.62</v>
      </c>
      <c r="O302" s="17" t="s">
        <v>13</v>
      </c>
      <c r="P302" s="5">
        <v>17583.25</v>
      </c>
      <c r="Q302" s="5">
        <v>5336.75</v>
      </c>
      <c r="V302" s="17" t="s">
        <v>12</v>
      </c>
      <c r="W302" s="5">
        <v>1434.48</v>
      </c>
      <c r="X302" s="5">
        <v>3471.9</v>
      </c>
      <c r="AE302" s="17" t="s">
        <v>11</v>
      </c>
      <c r="AF302" s="5">
        <v>11983.15</v>
      </c>
      <c r="AG302" s="5">
        <v>14966.97</v>
      </c>
      <c r="AM302" s="17" t="s">
        <v>10</v>
      </c>
      <c r="AN302" s="5">
        <v>59.49</v>
      </c>
      <c r="AO302" s="5">
        <v>94.08</v>
      </c>
      <c r="AV302" s="17" t="s">
        <v>11</v>
      </c>
      <c r="AW302" s="5">
        <v>2492832.0299999998</v>
      </c>
      <c r="AX302" s="5">
        <v>4500</v>
      </c>
    </row>
    <row r="303" spans="4:50" x14ac:dyDescent="0.25">
      <c r="D303" s="17" t="s">
        <v>14</v>
      </c>
      <c r="E303" s="5">
        <v>776160.02999999991</v>
      </c>
      <c r="F303" s="5">
        <v>64351.79</v>
      </c>
      <c r="O303" s="17" t="s">
        <v>14</v>
      </c>
      <c r="P303" s="5">
        <v>12743.89</v>
      </c>
      <c r="Q303" s="5">
        <v>3473.62</v>
      </c>
      <c r="V303" s="17" t="s">
        <v>13</v>
      </c>
      <c r="W303" s="5">
        <v>3413.93</v>
      </c>
      <c r="X303" s="5">
        <v>12776.52</v>
      </c>
      <c r="AE303" s="17" t="s">
        <v>12</v>
      </c>
      <c r="AF303" s="5">
        <v>4412.16</v>
      </c>
      <c r="AG303" s="5">
        <v>15031.81</v>
      </c>
      <c r="AM303" s="17" t="s">
        <v>11</v>
      </c>
      <c r="AN303" s="5">
        <v>83</v>
      </c>
      <c r="AO303" s="5">
        <v>295.2</v>
      </c>
      <c r="AV303" s="17" t="s">
        <v>12</v>
      </c>
      <c r="AW303" s="5">
        <v>3789790</v>
      </c>
      <c r="AX303" s="5">
        <v>6678.3</v>
      </c>
    </row>
    <row r="304" spans="4:50" x14ac:dyDescent="0.25">
      <c r="D304" s="17" t="s">
        <v>15</v>
      </c>
      <c r="E304" s="5">
        <v>354094.73</v>
      </c>
      <c r="F304" s="5">
        <v>13498.06</v>
      </c>
      <c r="O304" s="17" t="s">
        <v>15</v>
      </c>
      <c r="P304" s="5">
        <v>7202</v>
      </c>
      <c r="Q304" s="5">
        <v>2348</v>
      </c>
      <c r="V304" s="17" t="s">
        <v>14</v>
      </c>
      <c r="W304" s="5">
        <v>1255.8</v>
      </c>
      <c r="X304" s="5">
        <v>3351.6</v>
      </c>
      <c r="AE304" s="17" t="s">
        <v>13</v>
      </c>
      <c r="AF304" s="5">
        <v>4605.3</v>
      </c>
      <c r="AG304" s="5">
        <v>13080.7</v>
      </c>
      <c r="AM304" s="17" t="s">
        <v>12</v>
      </c>
      <c r="AN304" s="5">
        <v>0</v>
      </c>
      <c r="AO304" s="5">
        <v>250.2</v>
      </c>
      <c r="AV304" s="17" t="s">
        <v>13</v>
      </c>
      <c r="AW304" s="5">
        <v>2781606</v>
      </c>
      <c r="AX304" s="5">
        <v>9418.15</v>
      </c>
    </row>
    <row r="305" spans="4:50" x14ac:dyDescent="0.25">
      <c r="D305" s="17" t="s">
        <v>6</v>
      </c>
      <c r="E305" s="5">
        <v>1379829.17</v>
      </c>
      <c r="F305" s="5">
        <v>31986.03</v>
      </c>
      <c r="O305" s="17" t="s">
        <v>6</v>
      </c>
      <c r="P305" s="5">
        <v>7225</v>
      </c>
      <c r="Q305" s="5">
        <v>1520</v>
      </c>
      <c r="V305" s="17" t="s">
        <v>15</v>
      </c>
      <c r="W305" s="5">
        <v>874.6</v>
      </c>
      <c r="X305" s="5">
        <v>897.8</v>
      </c>
      <c r="AE305" s="17" t="s">
        <v>14</v>
      </c>
      <c r="AF305" s="5">
        <v>3081.98</v>
      </c>
      <c r="AG305" s="5">
        <v>10230.959999999999</v>
      </c>
      <c r="AM305" s="17" t="s">
        <v>13</v>
      </c>
      <c r="AN305" s="5">
        <v>0</v>
      </c>
      <c r="AO305" s="5">
        <v>306</v>
      </c>
      <c r="AV305" s="17" t="s">
        <v>14</v>
      </c>
      <c r="AW305" s="5">
        <v>768348.6</v>
      </c>
      <c r="AX305" s="5">
        <v>37902.94</v>
      </c>
    </row>
    <row r="306" spans="4:50" x14ac:dyDescent="0.25">
      <c r="D306" s="17" t="s">
        <v>16</v>
      </c>
      <c r="E306" s="5">
        <v>88592.790000000008</v>
      </c>
      <c r="F306" s="5">
        <v>174413.25999999998</v>
      </c>
      <c r="O306" s="17" t="s">
        <v>16</v>
      </c>
      <c r="P306" s="5">
        <v>12669.75</v>
      </c>
      <c r="Q306" s="5">
        <v>3894</v>
      </c>
      <c r="V306" s="17" t="s">
        <v>6</v>
      </c>
      <c r="W306" s="5">
        <v>454.34</v>
      </c>
      <c r="X306" s="5">
        <v>5784.66</v>
      </c>
      <c r="AE306" s="17" t="s">
        <v>15</v>
      </c>
      <c r="AF306" s="5">
        <v>6505.14</v>
      </c>
      <c r="AG306" s="5">
        <v>5312.66</v>
      </c>
      <c r="AM306" s="17" t="s">
        <v>14</v>
      </c>
      <c r="AN306" s="5">
        <v>0</v>
      </c>
      <c r="AO306" s="5">
        <v>122.4</v>
      </c>
      <c r="AV306" s="17" t="s">
        <v>15</v>
      </c>
      <c r="AW306" s="5">
        <v>344367</v>
      </c>
      <c r="AX306" s="5">
        <v>0</v>
      </c>
    </row>
    <row r="307" spans="4:50" x14ac:dyDescent="0.25">
      <c r="D307" s="17" t="s">
        <v>17</v>
      </c>
      <c r="E307" s="5">
        <v>16938.550000000003</v>
      </c>
      <c r="F307" s="5">
        <v>479061.94</v>
      </c>
      <c r="O307" s="17" t="s">
        <v>17</v>
      </c>
      <c r="P307" s="5">
        <v>7130</v>
      </c>
      <c r="Q307" s="5">
        <v>3085</v>
      </c>
      <c r="V307" s="17" t="s">
        <v>16</v>
      </c>
      <c r="W307" s="5">
        <v>1020.4</v>
      </c>
      <c r="X307" s="5">
        <v>2886.9</v>
      </c>
      <c r="AE307" s="17" t="s">
        <v>6</v>
      </c>
      <c r="AF307" s="5">
        <v>3003.67</v>
      </c>
      <c r="AG307" s="5">
        <v>5215.08</v>
      </c>
      <c r="AM307" s="17" t="s">
        <v>15</v>
      </c>
      <c r="AN307" s="5">
        <v>0</v>
      </c>
      <c r="AO307" s="5">
        <v>85.6</v>
      </c>
      <c r="AV307" s="17" t="s">
        <v>6</v>
      </c>
      <c r="AW307" s="5">
        <v>1362373</v>
      </c>
      <c r="AX307" s="5">
        <v>13761.29</v>
      </c>
    </row>
    <row r="308" spans="4:50" x14ac:dyDescent="0.25">
      <c r="D308" s="2" t="s">
        <v>66</v>
      </c>
      <c r="E308" s="5">
        <v>4638972.67</v>
      </c>
      <c r="F308" s="5">
        <v>1303710.6400000001</v>
      </c>
      <c r="O308" s="2" t="s">
        <v>66</v>
      </c>
      <c r="P308" s="5">
        <v>245732.24</v>
      </c>
      <c r="Q308" s="5">
        <v>361152.76</v>
      </c>
      <c r="V308" s="17" t="s">
        <v>17</v>
      </c>
      <c r="W308" s="5">
        <v>601</v>
      </c>
      <c r="X308" s="5">
        <v>3595.8</v>
      </c>
      <c r="AE308" s="17" t="s">
        <v>16</v>
      </c>
      <c r="AF308" s="5">
        <v>4454.2299999999996</v>
      </c>
      <c r="AG308" s="5">
        <v>9762.1</v>
      </c>
      <c r="AM308" s="17" t="s">
        <v>6</v>
      </c>
      <c r="AN308" s="5">
        <v>0</v>
      </c>
      <c r="AO308" s="5">
        <v>0</v>
      </c>
      <c r="AV308" s="17" t="s">
        <v>16</v>
      </c>
      <c r="AW308" s="5">
        <v>79215.360000000001</v>
      </c>
      <c r="AX308" s="5">
        <v>148797.29999999999</v>
      </c>
    </row>
    <row r="309" spans="4:50" x14ac:dyDescent="0.25">
      <c r="D309" s="17" t="s">
        <v>3</v>
      </c>
      <c r="E309" s="5">
        <v>410094.55000000005</v>
      </c>
      <c r="F309" s="5">
        <v>60173.94</v>
      </c>
      <c r="O309" s="17" t="s">
        <v>3</v>
      </c>
      <c r="P309" s="5">
        <v>19313.849999999999</v>
      </c>
      <c r="Q309" s="5">
        <v>29191.15</v>
      </c>
      <c r="V309" s="2" t="s">
        <v>66</v>
      </c>
      <c r="W309" s="5">
        <v>214471.50000000003</v>
      </c>
      <c r="X309" s="5">
        <v>245345.34999999998</v>
      </c>
      <c r="AE309" s="17" t="s">
        <v>17</v>
      </c>
      <c r="AF309" s="5">
        <v>4436.42</v>
      </c>
      <c r="AG309" s="5">
        <v>6070.35</v>
      </c>
      <c r="AM309" s="17" t="s">
        <v>16</v>
      </c>
      <c r="AN309" s="5">
        <v>8.84</v>
      </c>
      <c r="AO309" s="5">
        <v>297.20999999999998</v>
      </c>
      <c r="AV309" s="17" t="s">
        <v>17</v>
      </c>
      <c r="AW309" s="5">
        <v>470939.5</v>
      </c>
      <c r="AX309" s="5">
        <v>0</v>
      </c>
    </row>
    <row r="310" spans="4:50" x14ac:dyDescent="0.25">
      <c r="D310" s="17" t="s">
        <v>4</v>
      </c>
      <c r="E310" s="5">
        <v>404559.70999999996</v>
      </c>
      <c r="F310" s="5">
        <v>95669.260000000009</v>
      </c>
      <c r="O310" s="17" t="s">
        <v>4</v>
      </c>
      <c r="P310" s="5">
        <v>25667.85</v>
      </c>
      <c r="Q310" s="5">
        <v>39466.65</v>
      </c>
      <c r="V310" s="17" t="s">
        <v>3</v>
      </c>
      <c r="W310" s="5">
        <v>11077</v>
      </c>
      <c r="X310" s="5">
        <v>11165.980000000001</v>
      </c>
      <c r="AE310" s="2" t="s">
        <v>66</v>
      </c>
      <c r="AF310" s="5">
        <v>1529870.61</v>
      </c>
      <c r="AG310" s="5">
        <v>553515.66999999993</v>
      </c>
      <c r="AM310" s="17" t="s">
        <v>17</v>
      </c>
      <c r="AN310" s="5">
        <v>0</v>
      </c>
      <c r="AO310" s="5">
        <v>142.4</v>
      </c>
      <c r="AV310" s="2" t="s">
        <v>66</v>
      </c>
      <c r="AW310" s="5">
        <v>2150118.61</v>
      </c>
      <c r="AX310" s="5">
        <v>58147.969999999994</v>
      </c>
    </row>
    <row r="311" spans="4:50" x14ac:dyDescent="0.25">
      <c r="D311" s="17" t="s">
        <v>5</v>
      </c>
      <c r="E311" s="5">
        <v>363497.09</v>
      </c>
      <c r="F311" s="5">
        <v>61541.94</v>
      </c>
      <c r="O311" s="17" t="s">
        <v>5</v>
      </c>
      <c r="P311" s="5">
        <v>15425.45</v>
      </c>
      <c r="Q311" s="5">
        <v>24789.05</v>
      </c>
      <c r="V311" s="17" t="s">
        <v>4</v>
      </c>
      <c r="W311" s="5">
        <v>15094.94</v>
      </c>
      <c r="X311" s="5">
        <v>15135.87</v>
      </c>
      <c r="AE311" s="17" t="s">
        <v>3</v>
      </c>
      <c r="AF311" s="5">
        <v>96160.38</v>
      </c>
      <c r="AG311" s="5">
        <v>25487.119999999999</v>
      </c>
      <c r="AM311" s="2" t="s">
        <v>66</v>
      </c>
      <c r="AN311" s="5">
        <v>22008.340000000004</v>
      </c>
      <c r="AO311" s="5">
        <v>69852.73</v>
      </c>
      <c r="AV311" s="17" t="s">
        <v>3</v>
      </c>
      <c r="AW311" s="5">
        <v>228049.1</v>
      </c>
      <c r="AX311" s="5">
        <v>1520</v>
      </c>
    </row>
    <row r="312" spans="4:50" x14ac:dyDescent="0.25">
      <c r="D312" s="17" t="s">
        <v>10</v>
      </c>
      <c r="E312" s="5">
        <v>716242.90999999992</v>
      </c>
      <c r="F312" s="5">
        <v>97309.739999999991</v>
      </c>
      <c r="O312" s="17" t="s">
        <v>10</v>
      </c>
      <c r="P312" s="5">
        <v>19227.599999999999</v>
      </c>
      <c r="Q312" s="5">
        <v>28749.9</v>
      </c>
      <c r="V312" s="17" t="s">
        <v>5</v>
      </c>
      <c r="W312" s="5">
        <v>11257.38</v>
      </c>
      <c r="X312" s="5">
        <v>13446.68</v>
      </c>
      <c r="AE312" s="17" t="s">
        <v>4</v>
      </c>
      <c r="AF312" s="5">
        <v>174844.85</v>
      </c>
      <c r="AG312" s="5">
        <v>47295.97</v>
      </c>
      <c r="AM312" s="17" t="s">
        <v>3</v>
      </c>
      <c r="AN312" s="5">
        <v>1130.92</v>
      </c>
      <c r="AO312" s="5">
        <v>1955.99</v>
      </c>
      <c r="AV312" s="17" t="s">
        <v>4</v>
      </c>
      <c r="AW312" s="5">
        <v>112751.3</v>
      </c>
      <c r="AX312" s="5">
        <v>2250</v>
      </c>
    </row>
    <row r="313" spans="4:50" x14ac:dyDescent="0.25">
      <c r="D313" s="17" t="s">
        <v>11</v>
      </c>
      <c r="E313" s="5">
        <v>526541.46</v>
      </c>
      <c r="F313" s="5">
        <v>128537.24</v>
      </c>
      <c r="O313" s="17" t="s">
        <v>11</v>
      </c>
      <c r="P313" s="5">
        <v>25485.19</v>
      </c>
      <c r="Q313" s="5">
        <v>30872.81</v>
      </c>
      <c r="V313" s="17" t="s">
        <v>10</v>
      </c>
      <c r="W313" s="5">
        <v>14900.47</v>
      </c>
      <c r="X313" s="5">
        <v>22539.5</v>
      </c>
      <c r="AE313" s="17" t="s">
        <v>5</v>
      </c>
      <c r="AF313" s="5">
        <v>80093.179999999993</v>
      </c>
      <c r="AG313" s="5">
        <v>22522.719999999998</v>
      </c>
      <c r="AM313" s="17" t="s">
        <v>4</v>
      </c>
      <c r="AN313" s="5">
        <v>1940.37</v>
      </c>
      <c r="AO313" s="5">
        <v>3516.57</v>
      </c>
      <c r="AV313" s="17" t="s">
        <v>5</v>
      </c>
      <c r="AW313" s="5">
        <v>196680</v>
      </c>
      <c r="AX313" s="5">
        <v>6853.42</v>
      </c>
    </row>
    <row r="314" spans="4:50" x14ac:dyDescent="0.25">
      <c r="D314" s="17" t="s">
        <v>12</v>
      </c>
      <c r="E314" s="5">
        <v>408815.85000000003</v>
      </c>
      <c r="F314" s="5">
        <v>93749.36</v>
      </c>
      <c r="O314" s="17" t="s">
        <v>12</v>
      </c>
      <c r="P314" s="5">
        <v>20512.650000000001</v>
      </c>
      <c r="Q314" s="5">
        <v>28710.85</v>
      </c>
      <c r="V314" s="17" t="s">
        <v>11</v>
      </c>
      <c r="W314" s="5">
        <v>24293.87</v>
      </c>
      <c r="X314" s="5">
        <v>30847.98</v>
      </c>
      <c r="AE314" s="17" t="s">
        <v>10</v>
      </c>
      <c r="AF314" s="5">
        <v>97698.71</v>
      </c>
      <c r="AG314" s="5">
        <v>49953.270000000004</v>
      </c>
      <c r="AM314" s="17" t="s">
        <v>5</v>
      </c>
      <c r="AN314" s="5">
        <v>1269.3499999999999</v>
      </c>
      <c r="AO314" s="5">
        <v>3293.67</v>
      </c>
      <c r="AV314" s="17" t="s">
        <v>10</v>
      </c>
      <c r="AW314" s="5">
        <v>498022.8</v>
      </c>
      <c r="AX314" s="5">
        <v>1000</v>
      </c>
    </row>
    <row r="315" spans="4:50" x14ac:dyDescent="0.25">
      <c r="D315" s="17" t="s">
        <v>13</v>
      </c>
      <c r="E315" s="5">
        <v>404652.1</v>
      </c>
      <c r="F315" s="5">
        <v>137801.31</v>
      </c>
      <c r="O315" s="17" t="s">
        <v>13</v>
      </c>
      <c r="P315" s="5">
        <v>30139.8</v>
      </c>
      <c r="Q315" s="5">
        <v>35596.699999999997</v>
      </c>
      <c r="V315" s="17" t="s">
        <v>12</v>
      </c>
      <c r="W315" s="5">
        <v>16377.84</v>
      </c>
      <c r="X315" s="5">
        <v>19004.54</v>
      </c>
      <c r="AE315" s="17" t="s">
        <v>11</v>
      </c>
      <c r="AF315" s="5">
        <v>151041.64000000001</v>
      </c>
      <c r="AG315" s="5">
        <v>62630.33</v>
      </c>
      <c r="AM315" s="17" t="s">
        <v>10</v>
      </c>
      <c r="AN315" s="5">
        <v>1991.09</v>
      </c>
      <c r="AO315" s="5">
        <v>3874.37</v>
      </c>
      <c r="AV315" s="17" t="s">
        <v>11</v>
      </c>
      <c r="AW315" s="5">
        <v>207357.1</v>
      </c>
      <c r="AX315" s="5">
        <v>0</v>
      </c>
    </row>
    <row r="316" spans="4:50" x14ac:dyDescent="0.25">
      <c r="D316" s="17" t="s">
        <v>14</v>
      </c>
      <c r="E316" s="5">
        <v>251149.02000000002</v>
      </c>
      <c r="F316" s="5">
        <v>107030.40999999999</v>
      </c>
      <c r="O316" s="17" t="s">
        <v>14</v>
      </c>
      <c r="P316" s="5">
        <v>19308.8</v>
      </c>
      <c r="Q316" s="5">
        <v>27605.200000000001</v>
      </c>
      <c r="V316" s="17" t="s">
        <v>13</v>
      </c>
      <c r="W316" s="5">
        <v>22388.36</v>
      </c>
      <c r="X316" s="5">
        <v>30065.96</v>
      </c>
      <c r="AE316" s="17" t="s">
        <v>12</v>
      </c>
      <c r="AF316" s="5">
        <v>144179.46000000002</v>
      </c>
      <c r="AG316" s="5">
        <v>44134.74</v>
      </c>
      <c r="AM316" s="17" t="s">
        <v>11</v>
      </c>
      <c r="AN316" s="5">
        <v>2692.38</v>
      </c>
      <c r="AO316" s="5">
        <v>8387.74</v>
      </c>
      <c r="AV316" s="17" t="s">
        <v>12</v>
      </c>
      <c r="AW316" s="5">
        <v>146267</v>
      </c>
      <c r="AX316" s="5">
        <v>1000</v>
      </c>
    </row>
    <row r="317" spans="4:50" x14ac:dyDescent="0.25">
      <c r="D317" s="17" t="s">
        <v>15</v>
      </c>
      <c r="E317" s="5">
        <v>288491.61</v>
      </c>
      <c r="F317" s="5">
        <v>80343.850000000006</v>
      </c>
      <c r="O317" s="17" t="s">
        <v>15</v>
      </c>
      <c r="P317" s="5">
        <v>14730.35</v>
      </c>
      <c r="Q317" s="5">
        <v>25378.65</v>
      </c>
      <c r="V317" s="17" t="s">
        <v>14</v>
      </c>
      <c r="W317" s="5">
        <v>18766.919999999998</v>
      </c>
      <c r="X317" s="5">
        <v>20455.579999999998</v>
      </c>
      <c r="AE317" s="17" t="s">
        <v>13</v>
      </c>
      <c r="AF317" s="5">
        <v>158088.14000000001</v>
      </c>
      <c r="AG317" s="5">
        <v>67385.31</v>
      </c>
      <c r="AM317" s="17" t="s">
        <v>12</v>
      </c>
      <c r="AN317" s="5">
        <v>2515.98</v>
      </c>
      <c r="AO317" s="5">
        <v>8704.43</v>
      </c>
      <c r="AV317" s="17" t="s">
        <v>13</v>
      </c>
      <c r="AW317" s="5">
        <v>186646.8</v>
      </c>
      <c r="AX317" s="5">
        <v>0</v>
      </c>
    </row>
    <row r="318" spans="4:50" x14ac:dyDescent="0.25">
      <c r="D318" s="17" t="s">
        <v>6</v>
      </c>
      <c r="E318" s="5">
        <v>600830.51</v>
      </c>
      <c r="F318" s="5">
        <v>114857.04000000001</v>
      </c>
      <c r="O318" s="17" t="s">
        <v>6</v>
      </c>
      <c r="P318" s="5">
        <v>22780.6</v>
      </c>
      <c r="Q318" s="5">
        <v>37775.899999999994</v>
      </c>
      <c r="V318" s="17" t="s">
        <v>15</v>
      </c>
      <c r="W318" s="5">
        <v>22295.32</v>
      </c>
      <c r="X318" s="5">
        <v>18376.91</v>
      </c>
      <c r="AE318" s="17" t="s">
        <v>14</v>
      </c>
      <c r="AF318" s="5">
        <v>150757.26999999999</v>
      </c>
      <c r="AG318" s="5">
        <v>50389.55</v>
      </c>
      <c r="AM318" s="17" t="s">
        <v>13</v>
      </c>
      <c r="AN318" s="5">
        <v>1932.0600000000002</v>
      </c>
      <c r="AO318" s="5">
        <v>9503.24</v>
      </c>
      <c r="AV318" s="17" t="s">
        <v>14</v>
      </c>
      <c r="AW318" s="5">
        <v>51683.47</v>
      </c>
      <c r="AX318" s="5">
        <v>6360.93</v>
      </c>
    </row>
    <row r="319" spans="4:50" x14ac:dyDescent="0.25">
      <c r="D319" s="17" t="s">
        <v>16</v>
      </c>
      <c r="E319" s="5">
        <v>175886.56999999998</v>
      </c>
      <c r="F319" s="5">
        <v>120597.57999999999</v>
      </c>
      <c r="O319" s="17" t="s">
        <v>16</v>
      </c>
      <c r="P319" s="5">
        <v>17798.099999999999</v>
      </c>
      <c r="Q319" s="5">
        <v>28069.9</v>
      </c>
      <c r="V319" s="17" t="s">
        <v>6</v>
      </c>
      <c r="W319" s="5">
        <v>14390.95</v>
      </c>
      <c r="X319" s="5">
        <v>20086.260000000002</v>
      </c>
      <c r="AE319" s="17" t="s">
        <v>15</v>
      </c>
      <c r="AF319" s="5">
        <v>128807.33</v>
      </c>
      <c r="AG319" s="5">
        <v>39911.69</v>
      </c>
      <c r="AM319" s="17" t="s">
        <v>14</v>
      </c>
      <c r="AN319" s="5">
        <v>2336.12</v>
      </c>
      <c r="AO319" s="5">
        <v>10515.550000000001</v>
      </c>
      <c r="AV319" s="17" t="s">
        <v>15</v>
      </c>
      <c r="AW319" s="5">
        <v>110467.2</v>
      </c>
      <c r="AX319" s="5">
        <v>1000</v>
      </c>
    </row>
    <row r="320" spans="4:50" x14ac:dyDescent="0.25">
      <c r="D320" s="17" t="s">
        <v>17</v>
      </c>
      <c r="E320" s="5">
        <v>88211.290000000008</v>
      </c>
      <c r="F320" s="5">
        <v>206098.97</v>
      </c>
      <c r="O320" s="17" t="s">
        <v>17</v>
      </c>
      <c r="P320" s="5">
        <v>15342</v>
      </c>
      <c r="Q320" s="5">
        <v>24946</v>
      </c>
      <c r="V320" s="17" t="s">
        <v>16</v>
      </c>
      <c r="W320" s="5">
        <v>21266.469999999998</v>
      </c>
      <c r="X320" s="5">
        <v>22795.06</v>
      </c>
      <c r="AE320" s="17" t="s">
        <v>6</v>
      </c>
      <c r="AF320" s="5">
        <v>123653.05</v>
      </c>
      <c r="AG320" s="5">
        <v>50586.6</v>
      </c>
      <c r="AM320" s="17" t="s">
        <v>15</v>
      </c>
      <c r="AN320" s="5">
        <v>1543.1499999999999</v>
      </c>
      <c r="AO320" s="5">
        <v>5867.9</v>
      </c>
      <c r="AV320" s="17" t="s">
        <v>6</v>
      </c>
      <c r="AW320" s="5">
        <v>354356.2</v>
      </c>
      <c r="AX320" s="5">
        <v>14653.32</v>
      </c>
    </row>
    <row r="321" spans="4:50" x14ac:dyDescent="0.25">
      <c r="D321" s="2" t="s">
        <v>67</v>
      </c>
      <c r="E321" s="5">
        <v>668239.80000000005</v>
      </c>
      <c r="F321" s="5">
        <v>400488.32000000007</v>
      </c>
      <c r="O321" s="2" t="s">
        <v>67</v>
      </c>
      <c r="P321" s="5">
        <v>55651.28</v>
      </c>
      <c r="Q321" s="5">
        <v>16412.469999999998</v>
      </c>
      <c r="V321" s="17" t="s">
        <v>17</v>
      </c>
      <c r="W321" s="5">
        <v>22361.98</v>
      </c>
      <c r="X321" s="5">
        <v>21425.03</v>
      </c>
      <c r="AE321" s="17" t="s">
        <v>16</v>
      </c>
      <c r="AF321" s="5">
        <v>113632.85</v>
      </c>
      <c r="AG321" s="5">
        <v>52230.3</v>
      </c>
      <c r="AM321" s="17" t="s">
        <v>6</v>
      </c>
      <c r="AN321" s="5">
        <v>1699.98</v>
      </c>
      <c r="AO321" s="5">
        <v>2049.2599999999998</v>
      </c>
      <c r="AV321" s="17" t="s">
        <v>16</v>
      </c>
      <c r="AW321" s="5">
        <v>11238</v>
      </c>
      <c r="AX321" s="5">
        <v>22182.26</v>
      </c>
    </row>
    <row r="322" spans="4:50" x14ac:dyDescent="0.25">
      <c r="D322" s="17" t="s">
        <v>3</v>
      </c>
      <c r="E322" s="5">
        <v>200332.5</v>
      </c>
      <c r="F322" s="5">
        <v>40518.370000000003</v>
      </c>
      <c r="O322" s="17" t="s">
        <v>3</v>
      </c>
      <c r="P322" s="5">
        <v>5798.5</v>
      </c>
      <c r="Q322" s="5">
        <v>1499</v>
      </c>
      <c r="V322" s="2" t="s">
        <v>67</v>
      </c>
      <c r="W322" s="5">
        <v>22346.199999999997</v>
      </c>
      <c r="X322" s="5">
        <v>20932.360000000004</v>
      </c>
      <c r="AE322" s="17" t="s">
        <v>17</v>
      </c>
      <c r="AF322" s="5">
        <v>110913.75</v>
      </c>
      <c r="AG322" s="5">
        <v>40988.07</v>
      </c>
      <c r="AM322" s="17" t="s">
        <v>16</v>
      </c>
      <c r="AN322" s="5">
        <v>1679.3600000000001</v>
      </c>
      <c r="AO322" s="5">
        <v>5233.8599999999997</v>
      </c>
      <c r="AV322" s="17" t="s">
        <v>17</v>
      </c>
      <c r="AW322" s="5">
        <v>46599.64</v>
      </c>
      <c r="AX322" s="5">
        <v>1328.04</v>
      </c>
    </row>
    <row r="323" spans="4:50" x14ac:dyDescent="0.25">
      <c r="D323" s="17" t="s">
        <v>4</v>
      </c>
      <c r="E323" s="5">
        <v>95589.72</v>
      </c>
      <c r="F323" s="5">
        <v>23005.7</v>
      </c>
      <c r="O323" s="17" t="s">
        <v>4</v>
      </c>
      <c r="P323" s="5">
        <v>4924.5</v>
      </c>
      <c r="Q323" s="5">
        <v>1843</v>
      </c>
      <c r="V323" s="17" t="s">
        <v>3</v>
      </c>
      <c r="W323" s="5">
        <v>821.34</v>
      </c>
      <c r="X323" s="5">
        <v>3910.34</v>
      </c>
      <c r="AE323" s="2" t="s">
        <v>67</v>
      </c>
      <c r="AF323" s="5">
        <v>7764.68</v>
      </c>
      <c r="AG323" s="5">
        <v>23475.000000000004</v>
      </c>
      <c r="AM323" s="17" t="s">
        <v>17</v>
      </c>
      <c r="AN323" s="5">
        <v>1277.58</v>
      </c>
      <c r="AO323" s="5">
        <v>6950.1500000000005</v>
      </c>
      <c r="AV323" s="2" t="s">
        <v>67</v>
      </c>
      <c r="AW323" s="5">
        <v>586878.21</v>
      </c>
      <c r="AX323" s="5">
        <v>286075.77</v>
      </c>
    </row>
    <row r="324" spans="4:50" x14ac:dyDescent="0.25">
      <c r="D324" s="17" t="s">
        <v>5</v>
      </c>
      <c r="E324" s="5">
        <v>27658.98</v>
      </c>
      <c r="F324" s="5">
        <v>23667.94</v>
      </c>
      <c r="O324" s="17" t="s">
        <v>5</v>
      </c>
      <c r="P324" s="5">
        <v>4430.25</v>
      </c>
      <c r="Q324" s="5">
        <v>1457.25</v>
      </c>
      <c r="V324" s="17" t="s">
        <v>4</v>
      </c>
      <c r="W324" s="5">
        <v>980.12</v>
      </c>
      <c r="X324" s="5">
        <v>1358.78</v>
      </c>
      <c r="AE324" s="17" t="s">
        <v>3</v>
      </c>
      <c r="AF324" s="5">
        <v>645.84</v>
      </c>
      <c r="AG324" s="5">
        <v>1754.76</v>
      </c>
      <c r="AM324" s="2" t="s">
        <v>67</v>
      </c>
      <c r="AN324" s="5">
        <v>1608.98</v>
      </c>
      <c r="AO324" s="5">
        <v>4017.92</v>
      </c>
      <c r="AV324" s="17" t="s">
        <v>3</v>
      </c>
      <c r="AW324" s="5">
        <v>187778.13</v>
      </c>
      <c r="AX324" s="5">
        <v>28684.77</v>
      </c>
    </row>
    <row r="325" spans="4:50" x14ac:dyDescent="0.25">
      <c r="D325" s="17" t="s">
        <v>10</v>
      </c>
      <c r="E325" s="5">
        <v>35400.22</v>
      </c>
      <c r="F325" s="5">
        <v>30531.39</v>
      </c>
      <c r="O325" s="17" t="s">
        <v>10</v>
      </c>
      <c r="P325" s="5">
        <v>3976.63</v>
      </c>
      <c r="Q325" s="5">
        <v>1222.1199999999999</v>
      </c>
      <c r="V325" s="17" t="s">
        <v>5</v>
      </c>
      <c r="W325" s="5">
        <v>1285.8</v>
      </c>
      <c r="X325" s="5">
        <v>1200.3</v>
      </c>
      <c r="AE325" s="17" t="s">
        <v>4</v>
      </c>
      <c r="AF325" s="5">
        <v>1320.18</v>
      </c>
      <c r="AG325" s="5">
        <v>2277.42</v>
      </c>
      <c r="AM325" s="17" t="s">
        <v>3</v>
      </c>
      <c r="AN325" s="5">
        <v>124.8</v>
      </c>
      <c r="AO325" s="5">
        <v>249</v>
      </c>
      <c r="AV325" s="17" t="s">
        <v>4</v>
      </c>
      <c r="AW325" s="5">
        <v>86461.42</v>
      </c>
      <c r="AX325" s="5">
        <v>14093.7</v>
      </c>
    </row>
    <row r="326" spans="4:50" x14ac:dyDescent="0.25">
      <c r="D326" s="17" t="s">
        <v>11</v>
      </c>
      <c r="E326" s="5">
        <v>50295.729999999996</v>
      </c>
      <c r="F326" s="5">
        <v>37536.14</v>
      </c>
      <c r="O326" s="17" t="s">
        <v>11</v>
      </c>
      <c r="P326" s="5">
        <v>7209.75</v>
      </c>
      <c r="Q326" s="5">
        <v>2202.75</v>
      </c>
      <c r="V326" s="17" t="s">
        <v>10</v>
      </c>
      <c r="W326" s="5">
        <v>2644.5</v>
      </c>
      <c r="X326" s="5">
        <v>2558.2800000000002</v>
      </c>
      <c r="AE326" s="17" t="s">
        <v>5</v>
      </c>
      <c r="AF326" s="5">
        <v>641.54</v>
      </c>
      <c r="AG326" s="5">
        <v>1471.99</v>
      </c>
      <c r="AM326" s="17" t="s">
        <v>4</v>
      </c>
      <c r="AN326" s="5">
        <v>307.2</v>
      </c>
      <c r="AO326" s="5">
        <v>351.3</v>
      </c>
      <c r="AV326" s="17" t="s">
        <v>5</v>
      </c>
      <c r="AW326" s="5">
        <v>19005.59</v>
      </c>
      <c r="AX326" s="5">
        <v>15960</v>
      </c>
    </row>
    <row r="327" spans="4:50" x14ac:dyDescent="0.25">
      <c r="D327" s="17" t="s">
        <v>12</v>
      </c>
      <c r="E327" s="5">
        <v>56234.36</v>
      </c>
      <c r="F327" s="5">
        <v>67876.5</v>
      </c>
      <c r="O327" s="17" t="s">
        <v>12</v>
      </c>
      <c r="P327" s="5">
        <v>5888.01</v>
      </c>
      <c r="Q327" s="5">
        <v>1254.49</v>
      </c>
      <c r="V327" s="17" t="s">
        <v>11</v>
      </c>
      <c r="W327" s="5">
        <v>1399.88</v>
      </c>
      <c r="X327" s="5">
        <v>1082.02</v>
      </c>
      <c r="AE327" s="17" t="s">
        <v>10</v>
      </c>
      <c r="AF327" s="5">
        <v>359.58</v>
      </c>
      <c r="AG327" s="5">
        <v>1737.82</v>
      </c>
      <c r="AM327" s="17" t="s">
        <v>5</v>
      </c>
      <c r="AN327" s="5">
        <v>296.60000000000002</v>
      </c>
      <c r="AO327" s="5">
        <v>605.4</v>
      </c>
      <c r="AV327" s="17" t="s">
        <v>10</v>
      </c>
      <c r="AW327" s="5">
        <v>20768.46</v>
      </c>
      <c r="AX327" s="5">
        <v>22201.96</v>
      </c>
    </row>
    <row r="328" spans="4:50" x14ac:dyDescent="0.25">
      <c r="D328" s="17" t="s">
        <v>13</v>
      </c>
      <c r="E328" s="5">
        <v>50946.28</v>
      </c>
      <c r="F328" s="5">
        <v>47785.67</v>
      </c>
      <c r="O328" s="17" t="s">
        <v>13</v>
      </c>
      <c r="P328" s="5">
        <v>5655.5</v>
      </c>
      <c r="Q328" s="5">
        <v>1492</v>
      </c>
      <c r="V328" s="17" t="s">
        <v>12</v>
      </c>
      <c r="W328" s="5">
        <v>878.92</v>
      </c>
      <c r="X328" s="5">
        <v>1396.78</v>
      </c>
      <c r="AE328" s="17" t="s">
        <v>11</v>
      </c>
      <c r="AF328" s="5">
        <v>1399.05</v>
      </c>
      <c r="AG328" s="5">
        <v>4230.96</v>
      </c>
      <c r="AM328" s="17" t="s">
        <v>10</v>
      </c>
      <c r="AN328" s="5">
        <v>0</v>
      </c>
      <c r="AO328" s="5">
        <v>56.7</v>
      </c>
      <c r="AV328" s="17" t="s">
        <v>11</v>
      </c>
      <c r="AW328" s="5">
        <v>40205.449999999997</v>
      </c>
      <c r="AX328" s="5">
        <v>24431.41</v>
      </c>
    </row>
    <row r="329" spans="4:50" x14ac:dyDescent="0.25">
      <c r="D329" s="17" t="s">
        <v>14</v>
      </c>
      <c r="E329" s="5">
        <v>52914.290000000008</v>
      </c>
      <c r="F329" s="5">
        <v>27012.2</v>
      </c>
      <c r="O329" s="17" t="s">
        <v>14</v>
      </c>
      <c r="P329" s="5">
        <v>4168.5</v>
      </c>
      <c r="Q329" s="5">
        <v>839</v>
      </c>
      <c r="V329" s="17" t="s">
        <v>13</v>
      </c>
      <c r="W329" s="5">
        <v>7533.08</v>
      </c>
      <c r="X329" s="5">
        <v>2517.87</v>
      </c>
      <c r="AE329" s="17" t="s">
        <v>12</v>
      </c>
      <c r="AF329" s="5">
        <v>599.80999999999995</v>
      </c>
      <c r="AG329" s="5">
        <v>5067.3100000000004</v>
      </c>
      <c r="AM329" s="17" t="s">
        <v>11</v>
      </c>
      <c r="AN329" s="5">
        <v>124.8</v>
      </c>
      <c r="AO329" s="5">
        <v>582</v>
      </c>
      <c r="AV329" s="17" t="s">
        <v>12</v>
      </c>
      <c r="AW329" s="5">
        <v>48949.74</v>
      </c>
      <c r="AX329" s="5">
        <v>55357</v>
      </c>
    </row>
    <row r="330" spans="4:50" x14ac:dyDescent="0.25">
      <c r="D330" s="17" t="s">
        <v>15</v>
      </c>
      <c r="E330" s="5">
        <v>26789.66</v>
      </c>
      <c r="F330" s="5">
        <v>25683.99</v>
      </c>
      <c r="O330" s="17" t="s">
        <v>15</v>
      </c>
      <c r="P330" s="5">
        <v>5002.76</v>
      </c>
      <c r="Q330" s="5">
        <v>1699.74</v>
      </c>
      <c r="V330" s="17" t="s">
        <v>14</v>
      </c>
      <c r="W330" s="5">
        <v>288</v>
      </c>
      <c r="X330" s="5">
        <v>898.2</v>
      </c>
      <c r="AE330" s="17" t="s">
        <v>13</v>
      </c>
      <c r="AF330" s="5">
        <v>385.81</v>
      </c>
      <c r="AG330" s="5">
        <v>2186.4</v>
      </c>
      <c r="AM330" s="17" t="s">
        <v>12</v>
      </c>
      <c r="AN330" s="5">
        <v>0</v>
      </c>
      <c r="AO330" s="5">
        <v>167.4</v>
      </c>
      <c r="AV330" s="17" t="s">
        <v>13</v>
      </c>
      <c r="AW330" s="5">
        <v>41535.39</v>
      </c>
      <c r="AX330" s="5">
        <v>36718</v>
      </c>
    </row>
    <row r="331" spans="4:50" x14ac:dyDescent="0.25">
      <c r="D331" s="17" t="s">
        <v>6</v>
      </c>
      <c r="E331" s="5">
        <v>26768</v>
      </c>
      <c r="F331" s="5">
        <v>17155.96</v>
      </c>
      <c r="O331" s="17" t="s">
        <v>6</v>
      </c>
      <c r="P331" s="5">
        <v>4539.75</v>
      </c>
      <c r="Q331" s="5">
        <v>1227.75</v>
      </c>
      <c r="V331" s="17" t="s">
        <v>15</v>
      </c>
      <c r="W331" s="5">
        <v>4756.1099999999997</v>
      </c>
      <c r="X331" s="5">
        <v>3452.09</v>
      </c>
      <c r="AE331" s="17" t="s">
        <v>14</v>
      </c>
      <c r="AF331" s="5">
        <v>338.02</v>
      </c>
      <c r="AG331" s="5">
        <v>1760.68</v>
      </c>
      <c r="AM331" s="17" t="s">
        <v>13</v>
      </c>
      <c r="AN331" s="5">
        <v>0</v>
      </c>
      <c r="AO331" s="5">
        <v>387.9</v>
      </c>
      <c r="AV331" s="17" t="s">
        <v>14</v>
      </c>
      <c r="AW331" s="5">
        <v>50894.29</v>
      </c>
      <c r="AX331" s="5">
        <v>19630.400000000001</v>
      </c>
    </row>
    <row r="332" spans="4:50" x14ac:dyDescent="0.25">
      <c r="D332" s="17" t="s">
        <v>16</v>
      </c>
      <c r="E332" s="5">
        <v>12235.3</v>
      </c>
      <c r="F332" s="5">
        <v>16744.71</v>
      </c>
      <c r="O332" s="17" t="s">
        <v>16</v>
      </c>
      <c r="P332" s="5">
        <v>1680.25</v>
      </c>
      <c r="Q332" s="5">
        <v>527.25</v>
      </c>
      <c r="V332" s="17" t="s">
        <v>6</v>
      </c>
      <c r="W332" s="5">
        <v>604.44000000000005</v>
      </c>
      <c r="X332" s="5">
        <v>1440.61</v>
      </c>
      <c r="AE332" s="17" t="s">
        <v>15</v>
      </c>
      <c r="AF332" s="5">
        <v>257.08</v>
      </c>
      <c r="AG332" s="5">
        <v>927.35</v>
      </c>
      <c r="AM332" s="17" t="s">
        <v>14</v>
      </c>
      <c r="AN332" s="5">
        <v>554.98</v>
      </c>
      <c r="AO332" s="5">
        <v>554.41999999999996</v>
      </c>
      <c r="AV332" s="17" t="s">
        <v>15</v>
      </c>
      <c r="AW332" s="5">
        <v>19933.73</v>
      </c>
      <c r="AX332" s="5">
        <v>16112.79</v>
      </c>
    </row>
    <row r="333" spans="4:50" x14ac:dyDescent="0.25">
      <c r="D333" s="17" t="s">
        <v>17</v>
      </c>
      <c r="E333" s="5">
        <v>33074.76</v>
      </c>
      <c r="F333" s="5">
        <v>42969.749999999993</v>
      </c>
      <c r="O333" s="17" t="s">
        <v>17</v>
      </c>
      <c r="P333" s="5">
        <v>2376.88</v>
      </c>
      <c r="Q333" s="5">
        <v>1148.1199999999999</v>
      </c>
      <c r="V333" s="17" t="s">
        <v>16</v>
      </c>
      <c r="W333" s="5">
        <v>296.01</v>
      </c>
      <c r="X333" s="5">
        <v>708.89</v>
      </c>
      <c r="AE333" s="17" t="s">
        <v>6</v>
      </c>
      <c r="AF333" s="5">
        <v>296</v>
      </c>
      <c r="AG333" s="5">
        <v>1050.8</v>
      </c>
      <c r="AM333" s="17" t="s">
        <v>15</v>
      </c>
      <c r="AN333" s="5">
        <v>143</v>
      </c>
      <c r="AO333" s="5">
        <v>189</v>
      </c>
      <c r="AV333" s="17" t="s">
        <v>6</v>
      </c>
      <c r="AW333" s="5">
        <v>20492.11</v>
      </c>
      <c r="AX333" s="5">
        <v>9250</v>
      </c>
    </row>
    <row r="334" spans="4:50" x14ac:dyDescent="0.25">
      <c r="D334" s="2" t="s">
        <v>68</v>
      </c>
      <c r="E334" s="5">
        <v>4104359.03</v>
      </c>
      <c r="F334" s="5">
        <v>6711537.75</v>
      </c>
      <c r="O334" s="2" t="s">
        <v>68</v>
      </c>
      <c r="P334" s="5">
        <v>409839.02999999991</v>
      </c>
      <c r="Q334" s="5">
        <v>126607.72</v>
      </c>
      <c r="V334" s="17" t="s">
        <v>17</v>
      </c>
      <c r="W334" s="5">
        <v>858</v>
      </c>
      <c r="X334" s="5">
        <v>408.2</v>
      </c>
      <c r="AE334" s="17" t="s">
        <v>16</v>
      </c>
      <c r="AF334" s="5">
        <v>546.33000000000004</v>
      </c>
      <c r="AG334" s="5">
        <v>896.97</v>
      </c>
      <c r="AM334" s="17" t="s">
        <v>6</v>
      </c>
      <c r="AN334" s="5">
        <v>57.6</v>
      </c>
      <c r="AO334" s="5">
        <v>874.8</v>
      </c>
      <c r="AV334" s="17" t="s">
        <v>16</v>
      </c>
      <c r="AW334" s="5">
        <v>10865.71</v>
      </c>
      <c r="AX334" s="5">
        <v>13458.6</v>
      </c>
    </row>
    <row r="335" spans="4:50" x14ac:dyDescent="0.25">
      <c r="D335" s="17" t="s">
        <v>3</v>
      </c>
      <c r="E335" s="5">
        <v>315735.27999999997</v>
      </c>
      <c r="F335" s="5">
        <v>510884.18000000005</v>
      </c>
      <c r="O335" s="17" t="s">
        <v>3</v>
      </c>
      <c r="P335" s="5">
        <v>36094.11</v>
      </c>
      <c r="Q335" s="5">
        <v>13224.89</v>
      </c>
      <c r="V335" s="2" t="s">
        <v>68</v>
      </c>
      <c r="W335" s="5">
        <v>127106.17</v>
      </c>
      <c r="X335" s="5">
        <v>209420.12999999998</v>
      </c>
      <c r="AE335" s="17" t="s">
        <v>17</v>
      </c>
      <c r="AF335" s="5">
        <v>975.44</v>
      </c>
      <c r="AG335" s="5">
        <v>112.54</v>
      </c>
      <c r="AM335" s="17" t="s">
        <v>16</v>
      </c>
      <c r="AN335" s="5">
        <v>0</v>
      </c>
      <c r="AO335" s="5">
        <v>0</v>
      </c>
      <c r="AV335" s="17" t="s">
        <v>17</v>
      </c>
      <c r="AW335" s="5">
        <v>39988.19</v>
      </c>
      <c r="AX335" s="5">
        <v>30177.14</v>
      </c>
    </row>
    <row r="336" spans="4:50" x14ac:dyDescent="0.25">
      <c r="D336" s="17" t="s">
        <v>4</v>
      </c>
      <c r="E336" s="5">
        <v>439743.38</v>
      </c>
      <c r="F336" s="5">
        <v>729867.78</v>
      </c>
      <c r="O336" s="17" t="s">
        <v>4</v>
      </c>
      <c r="P336" s="5">
        <v>44506.400000000001</v>
      </c>
      <c r="Q336" s="5">
        <v>12548.85</v>
      </c>
      <c r="V336" s="17" t="s">
        <v>3</v>
      </c>
      <c r="W336" s="5">
        <v>9921.58</v>
      </c>
      <c r="X336" s="5">
        <v>17995.93</v>
      </c>
      <c r="AE336" s="2" t="s">
        <v>68</v>
      </c>
      <c r="AF336" s="5">
        <v>53017.270000000011</v>
      </c>
      <c r="AG336" s="5">
        <v>108451.15</v>
      </c>
      <c r="AM336" s="17" t="s">
        <v>17</v>
      </c>
      <c r="AN336" s="5">
        <v>0</v>
      </c>
      <c r="AO336" s="5">
        <v>0</v>
      </c>
      <c r="AV336" s="2" t="s">
        <v>68</v>
      </c>
      <c r="AW336" s="5">
        <v>2946113.79</v>
      </c>
      <c r="AX336" s="5">
        <v>6323309.9700000007</v>
      </c>
    </row>
    <row r="337" spans="4:50" x14ac:dyDescent="0.25">
      <c r="D337" s="17" t="s">
        <v>5</v>
      </c>
      <c r="E337" s="5">
        <v>395511.44000000006</v>
      </c>
      <c r="F337" s="5">
        <v>472387.94999999995</v>
      </c>
      <c r="O337" s="17" t="s">
        <v>5</v>
      </c>
      <c r="P337" s="5">
        <v>30498.409999999996</v>
      </c>
      <c r="Q337" s="5">
        <v>11621.84</v>
      </c>
      <c r="V337" s="17" t="s">
        <v>4</v>
      </c>
      <c r="W337" s="5">
        <v>13306.41</v>
      </c>
      <c r="X337" s="5">
        <v>19601.95</v>
      </c>
      <c r="AE337" s="17" t="s">
        <v>3</v>
      </c>
      <c r="AF337" s="5">
        <v>4266.58</v>
      </c>
      <c r="AG337" s="5">
        <v>9693.0400000000009</v>
      </c>
      <c r="AM337" s="2" t="s">
        <v>68</v>
      </c>
      <c r="AN337" s="5">
        <v>80826.830000000016</v>
      </c>
      <c r="AO337" s="5">
        <v>62604.840000000011</v>
      </c>
      <c r="AV337" s="17" t="s">
        <v>3</v>
      </c>
      <c r="AW337" s="5">
        <v>225218.78999999998</v>
      </c>
      <c r="AX337" s="5">
        <v>442154.7</v>
      </c>
    </row>
    <row r="338" spans="4:50" x14ac:dyDescent="0.25">
      <c r="D338" s="17" t="s">
        <v>10</v>
      </c>
      <c r="E338" s="5">
        <v>183104.55</v>
      </c>
      <c r="F338" s="5">
        <v>676521.04</v>
      </c>
      <c r="O338" s="17" t="s">
        <v>10</v>
      </c>
      <c r="P338" s="5">
        <v>31949.35</v>
      </c>
      <c r="Q338" s="5">
        <v>10095.65</v>
      </c>
      <c r="V338" s="17" t="s">
        <v>5</v>
      </c>
      <c r="W338" s="5">
        <v>11331.1</v>
      </c>
      <c r="X338" s="5">
        <v>11372.070000000002</v>
      </c>
      <c r="AE338" s="17" t="s">
        <v>4</v>
      </c>
      <c r="AF338" s="5">
        <v>7546.84</v>
      </c>
      <c r="AG338" s="5">
        <v>9393.1</v>
      </c>
      <c r="AM338" s="17" t="s">
        <v>3</v>
      </c>
      <c r="AN338" s="5">
        <v>7268.45</v>
      </c>
      <c r="AO338" s="5">
        <v>4946.3999999999996</v>
      </c>
      <c r="AV338" s="17" t="s">
        <v>4</v>
      </c>
      <c r="AW338" s="5">
        <v>331074</v>
      </c>
      <c r="AX338" s="5">
        <v>650779.4</v>
      </c>
    </row>
    <row r="339" spans="4:50" x14ac:dyDescent="0.25">
      <c r="D339" s="17" t="s">
        <v>11</v>
      </c>
      <c r="E339" s="5">
        <v>459339.98000000004</v>
      </c>
      <c r="F339" s="5">
        <v>862477.63</v>
      </c>
      <c r="O339" s="17" t="s">
        <v>11</v>
      </c>
      <c r="P339" s="5">
        <v>44771.21</v>
      </c>
      <c r="Q339" s="5">
        <v>12470.79</v>
      </c>
      <c r="V339" s="17" t="s">
        <v>10</v>
      </c>
      <c r="W339" s="5">
        <v>7588.09</v>
      </c>
      <c r="X339" s="5">
        <v>14171.26</v>
      </c>
      <c r="AE339" s="17" t="s">
        <v>5</v>
      </c>
      <c r="AF339" s="5">
        <v>2660.1400000000003</v>
      </c>
      <c r="AG339" s="5">
        <v>4087.23</v>
      </c>
      <c r="AM339" s="17" t="s">
        <v>4</v>
      </c>
      <c r="AN339" s="5">
        <v>9450.6500000000015</v>
      </c>
      <c r="AO339" s="5">
        <v>5572.93</v>
      </c>
      <c r="AV339" s="17" t="s">
        <v>5</v>
      </c>
      <c r="AW339" s="5">
        <v>317057.07</v>
      </c>
      <c r="AX339" s="5">
        <v>422124.69999999995</v>
      </c>
    </row>
    <row r="340" spans="4:50" x14ac:dyDescent="0.25">
      <c r="D340" s="17" t="s">
        <v>12</v>
      </c>
      <c r="E340" s="5">
        <v>374932.47</v>
      </c>
      <c r="F340" s="5">
        <v>421412.92</v>
      </c>
      <c r="O340" s="17" t="s">
        <v>12</v>
      </c>
      <c r="P340" s="5">
        <v>29942.71</v>
      </c>
      <c r="Q340" s="5">
        <v>11593.79</v>
      </c>
      <c r="V340" s="17" t="s">
        <v>11</v>
      </c>
      <c r="W340" s="5">
        <v>8287.57</v>
      </c>
      <c r="X340" s="5">
        <v>20094.8</v>
      </c>
      <c r="AE340" s="17" t="s">
        <v>10</v>
      </c>
      <c r="AF340" s="5">
        <v>2576.4499999999998</v>
      </c>
      <c r="AG340" s="5">
        <v>10578.35</v>
      </c>
      <c r="AM340" s="17" t="s">
        <v>5</v>
      </c>
      <c r="AN340" s="5">
        <v>7434.99</v>
      </c>
      <c r="AO340" s="5">
        <v>4232.54</v>
      </c>
      <c r="AV340" s="17" t="s">
        <v>10</v>
      </c>
      <c r="AW340" s="5">
        <v>110382.5</v>
      </c>
      <c r="AX340" s="5">
        <v>613892</v>
      </c>
    </row>
    <row r="341" spans="4:50" x14ac:dyDescent="0.25">
      <c r="D341" s="17" t="s">
        <v>13</v>
      </c>
      <c r="E341" s="5">
        <v>285005.03000000003</v>
      </c>
      <c r="F341" s="5">
        <v>433234.00999999995</v>
      </c>
      <c r="O341" s="17" t="s">
        <v>13</v>
      </c>
      <c r="P341" s="5">
        <v>29858.3</v>
      </c>
      <c r="Q341" s="5">
        <v>10061.700000000001</v>
      </c>
      <c r="V341" s="17" t="s">
        <v>12</v>
      </c>
      <c r="W341" s="5">
        <v>13234.990000000002</v>
      </c>
      <c r="X341" s="5">
        <v>17889.75</v>
      </c>
      <c r="AE341" s="17" t="s">
        <v>11</v>
      </c>
      <c r="AF341" s="5">
        <v>8153.76</v>
      </c>
      <c r="AG341" s="5">
        <v>17089.23</v>
      </c>
      <c r="AM341" s="17" t="s">
        <v>10</v>
      </c>
      <c r="AN341" s="5">
        <v>8943.16</v>
      </c>
      <c r="AO341" s="5">
        <v>5248.08</v>
      </c>
      <c r="AV341" s="17" t="s">
        <v>11</v>
      </c>
      <c r="AW341" s="5">
        <v>364802.18000000005</v>
      </c>
      <c r="AX341" s="5">
        <v>771387.7</v>
      </c>
    </row>
    <row r="342" spans="4:50" x14ac:dyDescent="0.25">
      <c r="D342" s="17" t="s">
        <v>14</v>
      </c>
      <c r="E342" s="5">
        <v>256197.87000000002</v>
      </c>
      <c r="F342" s="5">
        <v>712379.59000000008</v>
      </c>
      <c r="O342" s="17" t="s">
        <v>14</v>
      </c>
      <c r="P342" s="5">
        <v>34554.229999999996</v>
      </c>
      <c r="Q342" s="5">
        <v>8328.52</v>
      </c>
      <c r="V342" s="17" t="s">
        <v>13</v>
      </c>
      <c r="W342" s="5">
        <v>8233.2899999999991</v>
      </c>
      <c r="X342" s="5">
        <v>19040.96</v>
      </c>
      <c r="AE342" s="17" t="s">
        <v>12</v>
      </c>
      <c r="AF342" s="5">
        <v>7359.6100000000006</v>
      </c>
      <c r="AG342" s="5">
        <v>6652.13</v>
      </c>
      <c r="AM342" s="17" t="s">
        <v>11</v>
      </c>
      <c r="AN342" s="5">
        <v>8860.98</v>
      </c>
      <c r="AO342" s="5">
        <v>9134.69</v>
      </c>
      <c r="AV342" s="17" t="s">
        <v>12</v>
      </c>
      <c r="AW342" s="5">
        <v>271180.71999999997</v>
      </c>
      <c r="AX342" s="5">
        <v>358384</v>
      </c>
    </row>
    <row r="343" spans="4:50" x14ac:dyDescent="0.25">
      <c r="D343" s="17" t="s">
        <v>15</v>
      </c>
      <c r="E343" s="5">
        <v>323300.30000000005</v>
      </c>
      <c r="F343" s="5">
        <v>537869</v>
      </c>
      <c r="O343" s="17" t="s">
        <v>15</v>
      </c>
      <c r="P343" s="5">
        <v>35458.93</v>
      </c>
      <c r="Q343" s="5">
        <v>11245.07</v>
      </c>
      <c r="V343" s="17" t="s">
        <v>14</v>
      </c>
      <c r="W343" s="5">
        <v>12635.960000000001</v>
      </c>
      <c r="X343" s="5">
        <v>22654.329999999998</v>
      </c>
      <c r="AE343" s="17" t="s">
        <v>13</v>
      </c>
      <c r="AF343" s="5">
        <v>3089.3</v>
      </c>
      <c r="AG343" s="5">
        <v>9743.89</v>
      </c>
      <c r="AM343" s="17" t="s">
        <v>12</v>
      </c>
      <c r="AN343" s="5">
        <v>9313.9</v>
      </c>
      <c r="AO343" s="5">
        <v>8544.33</v>
      </c>
      <c r="AV343" s="17" t="s">
        <v>13</v>
      </c>
      <c r="AW343" s="5">
        <v>259012.13</v>
      </c>
      <c r="AX343" s="5">
        <v>370212.43</v>
      </c>
    </row>
    <row r="344" spans="4:50" x14ac:dyDescent="0.25">
      <c r="D344" s="17" t="s">
        <v>6</v>
      </c>
      <c r="E344" s="5">
        <v>193880.63</v>
      </c>
      <c r="F344" s="5">
        <v>549692.69000000006</v>
      </c>
      <c r="O344" s="17" t="s">
        <v>6</v>
      </c>
      <c r="P344" s="5">
        <v>27126.6</v>
      </c>
      <c r="Q344" s="5">
        <v>6846.9</v>
      </c>
      <c r="V344" s="17" t="s">
        <v>15</v>
      </c>
      <c r="W344" s="5">
        <v>19626.84</v>
      </c>
      <c r="X344" s="5">
        <v>21363.440000000002</v>
      </c>
      <c r="AE344" s="17" t="s">
        <v>14</v>
      </c>
      <c r="AF344" s="5">
        <v>4102.07</v>
      </c>
      <c r="AG344" s="5">
        <v>10407.599999999999</v>
      </c>
      <c r="AM344" s="17" t="s">
        <v>13</v>
      </c>
      <c r="AN344" s="5">
        <v>4608.62</v>
      </c>
      <c r="AO344" s="5">
        <v>4378.43</v>
      </c>
      <c r="AV344" s="17" t="s">
        <v>14</v>
      </c>
      <c r="AW344" s="5">
        <v>227906.54</v>
      </c>
      <c r="AX344" s="5">
        <v>640214.69999999995</v>
      </c>
    </row>
    <row r="345" spans="4:50" x14ac:dyDescent="0.25">
      <c r="D345" s="17" t="s">
        <v>16</v>
      </c>
      <c r="E345" s="5">
        <v>250823.41000000006</v>
      </c>
      <c r="F345" s="5">
        <v>583274.6399999999</v>
      </c>
      <c r="O345" s="17" t="s">
        <v>16</v>
      </c>
      <c r="P345" s="5">
        <v>31461.73</v>
      </c>
      <c r="Q345" s="5">
        <v>9880.77</v>
      </c>
      <c r="V345" s="17" t="s">
        <v>6</v>
      </c>
      <c r="W345" s="5">
        <v>4704.72</v>
      </c>
      <c r="X345" s="5">
        <v>13219.339999999998</v>
      </c>
      <c r="AE345" s="17" t="s">
        <v>15</v>
      </c>
      <c r="AF345" s="5">
        <v>3746.2299999999996</v>
      </c>
      <c r="AG345" s="5">
        <v>10703.869999999999</v>
      </c>
      <c r="AM345" s="17" t="s">
        <v>14</v>
      </c>
      <c r="AN345" s="5">
        <v>3224.8</v>
      </c>
      <c r="AO345" s="5">
        <v>4548.7300000000005</v>
      </c>
      <c r="AV345" s="17" t="s">
        <v>15</v>
      </c>
      <c r="AW345" s="5">
        <v>283752.09999999998</v>
      </c>
      <c r="AX345" s="5">
        <v>467165.8</v>
      </c>
    </row>
    <row r="346" spans="4:50" x14ac:dyDescent="0.25">
      <c r="D346" s="17" t="s">
        <v>17</v>
      </c>
      <c r="E346" s="5">
        <v>626784.68999999994</v>
      </c>
      <c r="F346" s="5">
        <v>221536.32</v>
      </c>
      <c r="O346" s="17" t="s">
        <v>17</v>
      </c>
      <c r="P346" s="5">
        <v>33617.050000000003</v>
      </c>
      <c r="Q346" s="5">
        <v>8688.9499999999989</v>
      </c>
      <c r="V346" s="17" t="s">
        <v>16</v>
      </c>
      <c r="W346" s="5">
        <v>5121.57</v>
      </c>
      <c r="X346" s="5">
        <v>19453.55</v>
      </c>
      <c r="AE346" s="17" t="s">
        <v>6</v>
      </c>
      <c r="AF346" s="5">
        <v>1663.18</v>
      </c>
      <c r="AG346" s="5">
        <v>5638.25</v>
      </c>
      <c r="AM346" s="17" t="s">
        <v>15</v>
      </c>
      <c r="AN346" s="5">
        <v>4930.08</v>
      </c>
      <c r="AO346" s="5">
        <v>3176.96</v>
      </c>
      <c r="AV346" s="17" t="s">
        <v>6</v>
      </c>
      <c r="AW346" s="5">
        <v>141609.62</v>
      </c>
      <c r="AX346" s="5">
        <v>498405.7</v>
      </c>
    </row>
    <row r="347" spans="4:50" x14ac:dyDescent="0.25">
      <c r="D347" s="2" t="s">
        <v>69</v>
      </c>
      <c r="E347" s="5">
        <v>14485900.319999998</v>
      </c>
      <c r="F347" s="5">
        <v>3766418.99</v>
      </c>
      <c r="O347" s="2" t="s">
        <v>69</v>
      </c>
      <c r="P347" s="5">
        <v>447946.39</v>
      </c>
      <c r="Q347" s="5">
        <v>203527.86000000002</v>
      </c>
      <c r="V347" s="17" t="s">
        <v>17</v>
      </c>
      <c r="W347" s="5">
        <v>13114.05</v>
      </c>
      <c r="X347" s="5">
        <v>12562.75</v>
      </c>
      <c r="AE347" s="17" t="s">
        <v>16</v>
      </c>
      <c r="AF347" s="5">
        <v>3974.35</v>
      </c>
      <c r="AG347" s="5">
        <v>6828.7</v>
      </c>
      <c r="AM347" s="17" t="s">
        <v>6</v>
      </c>
      <c r="AN347" s="5">
        <v>3208.1</v>
      </c>
      <c r="AO347" s="5">
        <v>3382.8</v>
      </c>
      <c r="AV347" s="17" t="s">
        <v>16</v>
      </c>
      <c r="AW347" s="5">
        <v>223474.9</v>
      </c>
      <c r="AX347" s="5">
        <v>520215.94</v>
      </c>
    </row>
    <row r="348" spans="4:50" x14ac:dyDescent="0.25">
      <c r="D348" s="17" t="s">
        <v>3</v>
      </c>
      <c r="E348" s="5">
        <v>1088196.68</v>
      </c>
      <c r="F348" s="5">
        <v>207686.69999999998</v>
      </c>
      <c r="O348" s="17" t="s">
        <v>3</v>
      </c>
      <c r="P348" s="5">
        <v>41606.47</v>
      </c>
      <c r="Q348" s="5">
        <v>23808.53</v>
      </c>
      <c r="V348" s="2" t="s">
        <v>69</v>
      </c>
      <c r="W348" s="5">
        <v>883844.35</v>
      </c>
      <c r="X348" s="5">
        <v>936172.92</v>
      </c>
      <c r="AE348" s="17" t="s">
        <v>17</v>
      </c>
      <c r="AF348" s="5">
        <v>3878.76</v>
      </c>
      <c r="AG348" s="5">
        <v>7635.76</v>
      </c>
      <c r="AM348" s="17" t="s">
        <v>16</v>
      </c>
      <c r="AN348" s="5">
        <v>8371.7900000000009</v>
      </c>
      <c r="AO348" s="5">
        <v>5314.72</v>
      </c>
      <c r="AV348" s="17" t="s">
        <v>17</v>
      </c>
      <c r="AW348" s="5">
        <v>190643.24</v>
      </c>
      <c r="AX348" s="5">
        <v>568372.9</v>
      </c>
    </row>
    <row r="349" spans="4:50" x14ac:dyDescent="0.25">
      <c r="D349" s="17" t="s">
        <v>4</v>
      </c>
      <c r="E349" s="5">
        <v>2247487.6599999997</v>
      </c>
      <c r="F349" s="5">
        <v>232881.67</v>
      </c>
      <c r="O349" s="17" t="s">
        <v>4</v>
      </c>
      <c r="P349" s="5">
        <v>62919.19</v>
      </c>
      <c r="Q349" s="5">
        <v>25989.809999999998</v>
      </c>
      <c r="V349" s="17" t="s">
        <v>3</v>
      </c>
      <c r="W349" s="5">
        <v>56229.39</v>
      </c>
      <c r="X349" s="5">
        <v>61938.86</v>
      </c>
      <c r="AE349" s="2" t="s">
        <v>69</v>
      </c>
      <c r="AF349" s="5">
        <v>14550.490000000002</v>
      </c>
      <c r="AG349" s="5">
        <v>25566.010000000002</v>
      </c>
      <c r="AM349" s="17" t="s">
        <v>17</v>
      </c>
      <c r="AN349" s="5">
        <v>5211.3099999999995</v>
      </c>
      <c r="AO349" s="5">
        <v>4124.2300000000005</v>
      </c>
      <c r="AV349" s="2" t="s">
        <v>69</v>
      </c>
      <c r="AW349" s="5">
        <v>12781494.360000001</v>
      </c>
      <c r="AX349" s="5">
        <v>728358.52000000014</v>
      </c>
    </row>
    <row r="350" spans="4:50" x14ac:dyDescent="0.25">
      <c r="D350" s="17" t="s">
        <v>5</v>
      </c>
      <c r="E350" s="5">
        <v>1295244.54</v>
      </c>
      <c r="F350" s="5">
        <v>167469.37000000002</v>
      </c>
      <c r="O350" s="17" t="s">
        <v>5</v>
      </c>
      <c r="P350" s="5">
        <v>48510.89</v>
      </c>
      <c r="Q350" s="5">
        <v>22443.11</v>
      </c>
      <c r="V350" s="17" t="s">
        <v>4</v>
      </c>
      <c r="W350" s="5">
        <v>82712.44</v>
      </c>
      <c r="X350" s="5">
        <v>109683.00000000001</v>
      </c>
      <c r="AE350" s="17" t="s">
        <v>3</v>
      </c>
      <c r="AF350" s="5">
        <v>1056.8200000000002</v>
      </c>
      <c r="AG350" s="5">
        <v>2070.92</v>
      </c>
      <c r="AM350" s="2" t="s">
        <v>69</v>
      </c>
      <c r="AN350" s="5">
        <v>13830.179999999997</v>
      </c>
      <c r="AO350" s="5">
        <v>20207.260000000002</v>
      </c>
      <c r="AV350" s="17" t="s">
        <v>3</v>
      </c>
      <c r="AW350" s="5">
        <v>768441.4</v>
      </c>
      <c r="AX350" s="5">
        <v>96193.75</v>
      </c>
    </row>
    <row r="351" spans="4:50" x14ac:dyDescent="0.25">
      <c r="D351" s="17" t="s">
        <v>10</v>
      </c>
      <c r="E351" s="5">
        <v>1562257.26</v>
      </c>
      <c r="F351" s="5">
        <v>212871.00000000003</v>
      </c>
      <c r="O351" s="17" t="s">
        <v>10</v>
      </c>
      <c r="P351" s="5">
        <v>38613.68</v>
      </c>
      <c r="Q351" s="5">
        <v>16686.82</v>
      </c>
      <c r="V351" s="17" t="s">
        <v>5</v>
      </c>
      <c r="W351" s="5">
        <v>88795.22</v>
      </c>
      <c r="X351" s="5">
        <v>83363.460000000006</v>
      </c>
      <c r="AE351" s="17" t="s">
        <v>4</v>
      </c>
      <c r="AF351" s="5">
        <v>1992.23</v>
      </c>
      <c r="AG351" s="5">
        <v>1038.74</v>
      </c>
      <c r="AM351" s="17" t="s">
        <v>3</v>
      </c>
      <c r="AN351" s="5">
        <v>2324.06</v>
      </c>
      <c r="AO351" s="5">
        <v>2396.7000000000003</v>
      </c>
      <c r="AV351" s="17" t="s">
        <v>4</v>
      </c>
      <c r="AW351" s="5">
        <v>1749897.5</v>
      </c>
      <c r="AX351" s="5">
        <v>56938.33</v>
      </c>
    </row>
    <row r="352" spans="4:50" x14ac:dyDescent="0.25">
      <c r="D352" s="17" t="s">
        <v>11</v>
      </c>
      <c r="E352" s="5">
        <v>1388222.3599999999</v>
      </c>
      <c r="F352" s="5">
        <v>211117.89</v>
      </c>
      <c r="O352" s="17" t="s">
        <v>11</v>
      </c>
      <c r="P352" s="5">
        <v>64258.11</v>
      </c>
      <c r="Q352" s="5">
        <v>26433.640000000003</v>
      </c>
      <c r="V352" s="17" t="s">
        <v>10</v>
      </c>
      <c r="W352" s="5">
        <v>52205.850000000006</v>
      </c>
      <c r="X352" s="5">
        <v>83421.25</v>
      </c>
      <c r="AE352" s="17" t="s">
        <v>5</v>
      </c>
      <c r="AF352" s="5">
        <v>274.75</v>
      </c>
      <c r="AG352" s="5">
        <v>2494.2000000000003</v>
      </c>
      <c r="AM352" s="17" t="s">
        <v>4</v>
      </c>
      <c r="AN352" s="5">
        <v>2104.84</v>
      </c>
      <c r="AO352" s="5">
        <v>2260.41</v>
      </c>
      <c r="AV352" s="17" t="s">
        <v>5</v>
      </c>
      <c r="AW352" s="5">
        <v>838297.86</v>
      </c>
      <c r="AX352" s="5">
        <v>32126.239999999998</v>
      </c>
    </row>
    <row r="353" spans="4:50" x14ac:dyDescent="0.25">
      <c r="D353" s="17" t="s">
        <v>12</v>
      </c>
      <c r="E353" s="5">
        <v>1456701.02</v>
      </c>
      <c r="F353" s="5">
        <v>144021.34</v>
      </c>
      <c r="O353" s="17" t="s">
        <v>12</v>
      </c>
      <c r="P353" s="5">
        <v>24596.9</v>
      </c>
      <c r="Q353" s="5">
        <v>9062.6</v>
      </c>
      <c r="V353" s="17" t="s">
        <v>11</v>
      </c>
      <c r="W353" s="5">
        <v>70277.47</v>
      </c>
      <c r="X353" s="5">
        <v>98055.33</v>
      </c>
      <c r="AE353" s="17" t="s">
        <v>10</v>
      </c>
      <c r="AF353" s="5">
        <v>1325.53</v>
      </c>
      <c r="AG353" s="5">
        <v>2428.6</v>
      </c>
      <c r="AM353" s="17" t="s">
        <v>5</v>
      </c>
      <c r="AN353" s="5">
        <v>1116.3200000000002</v>
      </c>
      <c r="AO353" s="5">
        <v>944.58</v>
      </c>
      <c r="AV353" s="17" t="s">
        <v>10</v>
      </c>
      <c r="AW353" s="5">
        <v>1219779.98</v>
      </c>
      <c r="AX353" s="5">
        <v>86270.1</v>
      </c>
    </row>
    <row r="354" spans="4:50" x14ac:dyDescent="0.25">
      <c r="D354" s="17" t="s">
        <v>13</v>
      </c>
      <c r="E354" s="5">
        <v>1034062.86</v>
      </c>
      <c r="F354" s="5">
        <v>176079.07</v>
      </c>
      <c r="O354" s="17" t="s">
        <v>13</v>
      </c>
      <c r="P354" s="5">
        <v>43559.35</v>
      </c>
      <c r="Q354" s="5">
        <v>24803.149999999998</v>
      </c>
      <c r="V354" s="17" t="s">
        <v>12</v>
      </c>
      <c r="W354" s="5">
        <v>78432.88</v>
      </c>
      <c r="X354" s="5">
        <v>105915.62</v>
      </c>
      <c r="AE354" s="17" t="s">
        <v>11</v>
      </c>
      <c r="AF354" s="5">
        <v>1201.5899999999999</v>
      </c>
      <c r="AG354" s="5">
        <v>2049.0300000000002</v>
      </c>
      <c r="AM354" s="17" t="s">
        <v>10</v>
      </c>
      <c r="AN354" s="5">
        <v>1004.95</v>
      </c>
      <c r="AO354" s="5">
        <v>2107.37</v>
      </c>
      <c r="AV354" s="17" t="s">
        <v>11</v>
      </c>
      <c r="AW354" s="5">
        <v>951618.6</v>
      </c>
      <c r="AX354" s="5">
        <v>42975.76</v>
      </c>
    </row>
    <row r="355" spans="4:50" x14ac:dyDescent="0.25">
      <c r="D355" s="17" t="s">
        <v>14</v>
      </c>
      <c r="E355" s="5">
        <v>485906.57999999996</v>
      </c>
      <c r="F355" s="5">
        <v>161939.45000000001</v>
      </c>
      <c r="O355" s="17" t="s">
        <v>14</v>
      </c>
      <c r="P355" s="5">
        <v>25916.21</v>
      </c>
      <c r="Q355" s="5">
        <v>11743.79</v>
      </c>
      <c r="V355" s="17" t="s">
        <v>13</v>
      </c>
      <c r="W355" s="5">
        <v>107862.42</v>
      </c>
      <c r="X355" s="5">
        <v>82060.08</v>
      </c>
      <c r="AE355" s="17" t="s">
        <v>12</v>
      </c>
      <c r="AF355" s="5">
        <v>1382.27</v>
      </c>
      <c r="AG355" s="5">
        <v>3784.4</v>
      </c>
      <c r="AM355" s="17" t="s">
        <v>11</v>
      </c>
      <c r="AN355" s="5">
        <v>2025.44</v>
      </c>
      <c r="AO355" s="5">
        <v>2366.66</v>
      </c>
      <c r="AV355" s="17" t="s">
        <v>12</v>
      </c>
      <c r="AW355" s="5">
        <v>998309.7</v>
      </c>
      <c r="AX355" s="5">
        <v>7825</v>
      </c>
    </row>
    <row r="356" spans="4:50" x14ac:dyDescent="0.25">
      <c r="D356" s="17" t="s">
        <v>15</v>
      </c>
      <c r="E356" s="5">
        <v>940453.71</v>
      </c>
      <c r="F356" s="5">
        <v>114673.87</v>
      </c>
      <c r="O356" s="17" t="s">
        <v>15</v>
      </c>
      <c r="P356" s="5">
        <v>16004.8</v>
      </c>
      <c r="Q356" s="5">
        <v>9089.2000000000007</v>
      </c>
      <c r="V356" s="17" t="s">
        <v>14</v>
      </c>
      <c r="W356" s="5">
        <v>46261.83</v>
      </c>
      <c r="X356" s="5">
        <v>62893.67</v>
      </c>
      <c r="AE356" s="17" t="s">
        <v>13</v>
      </c>
      <c r="AF356" s="5">
        <v>935.74</v>
      </c>
      <c r="AG356" s="5">
        <v>2563.7599999999998</v>
      </c>
      <c r="AM356" s="17" t="s">
        <v>12</v>
      </c>
      <c r="AN356" s="5">
        <v>816.53</v>
      </c>
      <c r="AO356" s="5">
        <v>1728.42</v>
      </c>
      <c r="AV356" s="17" t="s">
        <v>13</v>
      </c>
      <c r="AW356" s="5">
        <v>900362.2</v>
      </c>
      <c r="AX356" s="5">
        <v>41342.449999999997</v>
      </c>
    </row>
    <row r="357" spans="4:50" x14ac:dyDescent="0.25">
      <c r="D357" s="17" t="s">
        <v>6</v>
      </c>
      <c r="E357" s="5">
        <v>911911.50999999989</v>
      </c>
      <c r="F357" s="5">
        <v>211441.83000000002</v>
      </c>
      <c r="O357" s="17" t="s">
        <v>6</v>
      </c>
      <c r="P357" s="5">
        <v>40293.51</v>
      </c>
      <c r="Q357" s="5">
        <v>15577.74</v>
      </c>
      <c r="V357" s="17" t="s">
        <v>15</v>
      </c>
      <c r="W357" s="5">
        <v>102192.84</v>
      </c>
      <c r="X357" s="5">
        <v>54768.35</v>
      </c>
      <c r="AE357" s="17" t="s">
        <v>14</v>
      </c>
      <c r="AF357" s="5">
        <v>905.69</v>
      </c>
      <c r="AG357" s="5">
        <v>1283.3400000000001</v>
      </c>
      <c r="AM357" s="17" t="s">
        <v>13</v>
      </c>
      <c r="AN357" s="5">
        <v>99.31</v>
      </c>
      <c r="AO357" s="5">
        <v>2108.4299999999998</v>
      </c>
      <c r="AV357" s="17" t="s">
        <v>14</v>
      </c>
      <c r="AW357" s="5">
        <v>425719.77999999997</v>
      </c>
      <c r="AX357" s="5">
        <v>69877.81</v>
      </c>
    </row>
    <row r="358" spans="4:50" x14ac:dyDescent="0.25">
      <c r="D358" s="17" t="s">
        <v>16</v>
      </c>
      <c r="E358" s="5">
        <v>1908198.5799999998</v>
      </c>
      <c r="F358" s="5">
        <v>165840.34999999998</v>
      </c>
      <c r="O358" s="17" t="s">
        <v>16</v>
      </c>
      <c r="P358" s="5">
        <v>16483.75</v>
      </c>
      <c r="Q358" s="5">
        <v>8278.25</v>
      </c>
      <c r="V358" s="17" t="s">
        <v>6</v>
      </c>
      <c r="W358" s="5">
        <v>48596.3</v>
      </c>
      <c r="X358" s="5">
        <v>71269.16</v>
      </c>
      <c r="AE358" s="17" t="s">
        <v>15</v>
      </c>
      <c r="AF358" s="5">
        <v>601.38</v>
      </c>
      <c r="AG358" s="5">
        <v>1728.0700000000002</v>
      </c>
      <c r="AM358" s="17" t="s">
        <v>14</v>
      </c>
      <c r="AN358" s="5">
        <v>1275.4499999999998</v>
      </c>
      <c r="AO358" s="5">
        <v>1968.42</v>
      </c>
      <c r="AV358" s="17" t="s">
        <v>15</v>
      </c>
      <c r="AW358" s="5">
        <v>827886.04</v>
      </c>
      <c r="AX358" s="5">
        <v>36284.71</v>
      </c>
    </row>
    <row r="359" spans="4:50" x14ac:dyDescent="0.25">
      <c r="D359" s="17" t="s">
        <v>17</v>
      </c>
      <c r="E359" s="5">
        <v>167257.56</v>
      </c>
      <c r="F359" s="5">
        <v>1760396.4500000002</v>
      </c>
      <c r="O359" s="17" t="s">
        <v>17</v>
      </c>
      <c r="P359" s="5">
        <v>25183.53</v>
      </c>
      <c r="Q359" s="5">
        <v>9611.2200000000012</v>
      </c>
      <c r="V359" s="17" t="s">
        <v>16</v>
      </c>
      <c r="W359" s="5">
        <v>65497.45</v>
      </c>
      <c r="X359" s="5">
        <v>48471.38</v>
      </c>
      <c r="AE359" s="17" t="s">
        <v>6</v>
      </c>
      <c r="AF359" s="5">
        <v>414.92</v>
      </c>
      <c r="AG359" s="5">
        <v>1361.4299999999998</v>
      </c>
      <c r="AM359" s="17" t="s">
        <v>15</v>
      </c>
      <c r="AN359" s="5">
        <v>684.21</v>
      </c>
      <c r="AO359" s="5">
        <v>794.93999999999994</v>
      </c>
      <c r="AV359" s="17" t="s">
        <v>6</v>
      </c>
      <c r="AW359" s="5">
        <v>606447.30000000005</v>
      </c>
      <c r="AX359" s="5">
        <v>96796.53</v>
      </c>
    </row>
    <row r="360" spans="4:50" x14ac:dyDescent="0.25">
      <c r="D360" s="2" t="s">
        <v>70</v>
      </c>
      <c r="E360" s="5">
        <v>1358965.7000000002</v>
      </c>
      <c r="F360" s="5">
        <v>178947.97</v>
      </c>
      <c r="O360" s="2" t="s">
        <v>70</v>
      </c>
      <c r="P360" s="5">
        <v>0</v>
      </c>
      <c r="Q360" s="5">
        <v>0</v>
      </c>
      <c r="V360" s="17" t="s">
        <v>17</v>
      </c>
      <c r="W360" s="5">
        <v>84780.260000000009</v>
      </c>
      <c r="X360" s="5">
        <v>74332.759999999995</v>
      </c>
      <c r="AE360" s="17" t="s">
        <v>16</v>
      </c>
      <c r="AF360" s="5">
        <v>1537.7700000000002</v>
      </c>
      <c r="AG360" s="5">
        <v>558.89</v>
      </c>
      <c r="AM360" s="17" t="s">
        <v>6</v>
      </c>
      <c r="AN360" s="5">
        <v>1144.3499999999999</v>
      </c>
      <c r="AO360" s="5">
        <v>1721.2</v>
      </c>
      <c r="AV360" s="17" t="s">
        <v>16</v>
      </c>
      <c r="AW360" s="5">
        <v>1832394</v>
      </c>
      <c r="AX360" s="5">
        <v>99784.68</v>
      </c>
    </row>
    <row r="361" spans="4:50" x14ac:dyDescent="0.25">
      <c r="D361" s="17" t="s">
        <v>3</v>
      </c>
      <c r="E361" s="5">
        <v>158558.74</v>
      </c>
      <c r="F361" s="5">
        <v>0</v>
      </c>
      <c r="O361" s="17" t="s">
        <v>3</v>
      </c>
      <c r="P361" s="5">
        <v>0</v>
      </c>
      <c r="Q361" s="5">
        <v>0</v>
      </c>
      <c r="V361" s="2" t="s">
        <v>70</v>
      </c>
      <c r="W361" s="5">
        <v>0</v>
      </c>
      <c r="X361" s="5">
        <v>0</v>
      </c>
      <c r="AE361" s="17" t="s">
        <v>17</v>
      </c>
      <c r="AF361" s="5">
        <v>2921.8</v>
      </c>
      <c r="AG361" s="5">
        <v>4204.63</v>
      </c>
      <c r="AM361" s="17" t="s">
        <v>16</v>
      </c>
      <c r="AN361" s="5">
        <v>491.34</v>
      </c>
      <c r="AO361" s="5">
        <v>332.65</v>
      </c>
      <c r="AV361" s="17" t="s">
        <v>17</v>
      </c>
      <c r="AW361" s="5">
        <v>1662340</v>
      </c>
      <c r="AX361" s="5">
        <v>61943.159999999996</v>
      </c>
    </row>
    <row r="362" spans="4:50" x14ac:dyDescent="0.25">
      <c r="D362" s="17" t="s">
        <v>4</v>
      </c>
      <c r="E362" s="5">
        <v>168501.48</v>
      </c>
      <c r="F362" s="5">
        <v>900</v>
      </c>
      <c r="O362" s="17" t="s">
        <v>4</v>
      </c>
      <c r="P362" s="5">
        <v>0</v>
      </c>
      <c r="Q362" s="5">
        <v>0</v>
      </c>
      <c r="V362" s="17" t="s">
        <v>3</v>
      </c>
      <c r="W362" s="5">
        <v>0</v>
      </c>
      <c r="X362" s="5">
        <v>0</v>
      </c>
      <c r="AE362" s="2" t="s">
        <v>70</v>
      </c>
      <c r="AF362" s="5">
        <v>0</v>
      </c>
      <c r="AG362" s="5">
        <v>0</v>
      </c>
      <c r="AM362" s="17" t="s">
        <v>17</v>
      </c>
      <c r="AN362" s="5">
        <v>743.37999999999988</v>
      </c>
      <c r="AO362" s="5">
        <v>1477.48</v>
      </c>
      <c r="AV362" s="2" t="s">
        <v>70</v>
      </c>
      <c r="AW362" s="5">
        <v>1477236.5600000003</v>
      </c>
      <c r="AX362" s="5">
        <v>60677.21</v>
      </c>
    </row>
    <row r="363" spans="4:50" x14ac:dyDescent="0.25">
      <c r="D363" s="17" t="s">
        <v>5</v>
      </c>
      <c r="E363" s="5">
        <v>97860</v>
      </c>
      <c r="F363" s="5">
        <v>0</v>
      </c>
      <c r="O363" s="17" t="s">
        <v>5</v>
      </c>
      <c r="P363" s="5">
        <v>0</v>
      </c>
      <c r="Q363" s="5">
        <v>0</v>
      </c>
      <c r="V363" s="17" t="s">
        <v>4</v>
      </c>
      <c r="W363" s="5">
        <v>0</v>
      </c>
      <c r="X363" s="5">
        <v>0</v>
      </c>
      <c r="AE363" s="17" t="s">
        <v>3</v>
      </c>
      <c r="AF363" s="5">
        <v>0</v>
      </c>
      <c r="AG363" s="5">
        <v>0</v>
      </c>
      <c r="AM363" s="2" t="s">
        <v>70</v>
      </c>
      <c r="AN363" s="5">
        <v>0</v>
      </c>
      <c r="AO363" s="5">
        <v>0</v>
      </c>
      <c r="AV363" s="17" t="s">
        <v>3</v>
      </c>
      <c r="AW363" s="5">
        <v>158558.70000000001</v>
      </c>
      <c r="AX363" s="5">
        <v>0</v>
      </c>
    </row>
    <row r="364" spans="4:50" x14ac:dyDescent="0.25">
      <c r="D364" s="17" t="s">
        <v>10</v>
      </c>
      <c r="E364" s="5">
        <v>109559.16</v>
      </c>
      <c r="F364" s="5">
        <v>21000</v>
      </c>
      <c r="O364" s="17" t="s">
        <v>10</v>
      </c>
      <c r="P364" s="5">
        <v>0</v>
      </c>
      <c r="Q364" s="5">
        <v>0</v>
      </c>
      <c r="V364" s="17" t="s">
        <v>5</v>
      </c>
      <c r="W364" s="5">
        <v>0</v>
      </c>
      <c r="X364" s="5">
        <v>0</v>
      </c>
      <c r="AE364" s="17" t="s">
        <v>4</v>
      </c>
      <c r="AF364" s="5">
        <v>0</v>
      </c>
      <c r="AG364" s="5">
        <v>0</v>
      </c>
      <c r="AM364" s="17" t="s">
        <v>3</v>
      </c>
      <c r="AN364" s="5">
        <v>0</v>
      </c>
      <c r="AO364" s="5">
        <v>0</v>
      </c>
      <c r="AV364" s="17" t="s">
        <v>4</v>
      </c>
      <c r="AW364" s="5">
        <v>168501.5</v>
      </c>
      <c r="AX364" s="5">
        <v>900</v>
      </c>
    </row>
    <row r="365" spans="4:50" x14ac:dyDescent="0.25">
      <c r="D365" s="17" t="s">
        <v>11</v>
      </c>
      <c r="E365" s="5">
        <v>163700.21</v>
      </c>
      <c r="F365" s="5">
        <v>1000</v>
      </c>
      <c r="O365" s="17" t="s">
        <v>11</v>
      </c>
      <c r="P365" s="5">
        <v>0</v>
      </c>
      <c r="Q365" s="5">
        <v>0</v>
      </c>
      <c r="V365" s="17" t="s">
        <v>10</v>
      </c>
      <c r="W365" s="5">
        <v>0</v>
      </c>
      <c r="X365" s="5">
        <v>0</v>
      </c>
      <c r="AE365" s="17" t="s">
        <v>5</v>
      </c>
      <c r="AF365" s="5">
        <v>0</v>
      </c>
      <c r="AG365" s="5">
        <v>0</v>
      </c>
      <c r="AM365" s="17" t="s">
        <v>4</v>
      </c>
      <c r="AN365" s="5">
        <v>0</v>
      </c>
      <c r="AO365" s="5">
        <v>0</v>
      </c>
      <c r="AV365" s="17" t="s">
        <v>5</v>
      </c>
      <c r="AW365" s="5">
        <v>97860</v>
      </c>
      <c r="AX365" s="5">
        <v>0</v>
      </c>
    </row>
    <row r="366" spans="4:50" x14ac:dyDescent="0.25">
      <c r="D366" s="17" t="s">
        <v>12</v>
      </c>
      <c r="E366" s="5">
        <v>97573.9</v>
      </c>
      <c r="F366" s="5">
        <v>10605.71</v>
      </c>
      <c r="O366" s="17" t="s">
        <v>12</v>
      </c>
      <c r="P366" s="5">
        <v>0</v>
      </c>
      <c r="Q366" s="5">
        <v>0</v>
      </c>
      <c r="V366" s="17" t="s">
        <v>11</v>
      </c>
      <c r="W366" s="5">
        <v>0</v>
      </c>
      <c r="X366" s="5">
        <v>0</v>
      </c>
      <c r="AE366" s="17" t="s">
        <v>10</v>
      </c>
      <c r="AF366" s="5">
        <v>0</v>
      </c>
      <c r="AG366" s="5">
        <v>0</v>
      </c>
      <c r="AM366" s="17" t="s">
        <v>5</v>
      </c>
      <c r="AN366" s="5">
        <v>0</v>
      </c>
      <c r="AO366" s="5">
        <v>0</v>
      </c>
      <c r="AV366" s="17" t="s">
        <v>10</v>
      </c>
      <c r="AW366" s="5">
        <v>109559.2</v>
      </c>
      <c r="AX366" s="5">
        <v>21000</v>
      </c>
    </row>
    <row r="367" spans="4:50" x14ac:dyDescent="0.25">
      <c r="D367" s="17" t="s">
        <v>13</v>
      </c>
      <c r="E367" s="5">
        <v>152553.39000000001</v>
      </c>
      <c r="F367" s="5">
        <v>6951.5</v>
      </c>
      <c r="O367" s="17" t="s">
        <v>13</v>
      </c>
      <c r="P367" s="5">
        <v>0</v>
      </c>
      <c r="Q367" s="5">
        <v>0</v>
      </c>
      <c r="V367" s="17" t="s">
        <v>12</v>
      </c>
      <c r="W367" s="5">
        <v>0</v>
      </c>
      <c r="X367" s="5">
        <v>0</v>
      </c>
      <c r="AE367" s="17" t="s">
        <v>11</v>
      </c>
      <c r="AF367" s="5">
        <v>0</v>
      </c>
      <c r="AG367" s="5">
        <v>0</v>
      </c>
      <c r="AM367" s="17" t="s">
        <v>10</v>
      </c>
      <c r="AN367" s="5">
        <v>0</v>
      </c>
      <c r="AO367" s="5">
        <v>0</v>
      </c>
      <c r="AV367" s="17" t="s">
        <v>11</v>
      </c>
      <c r="AW367" s="5">
        <v>163700.20000000001</v>
      </c>
      <c r="AX367" s="5">
        <v>1000</v>
      </c>
    </row>
    <row r="368" spans="4:50" x14ac:dyDescent="0.25">
      <c r="D368" s="17" t="s">
        <v>14</v>
      </c>
      <c r="E368" s="5">
        <v>102239.46</v>
      </c>
      <c r="F368" s="5">
        <v>1000</v>
      </c>
      <c r="O368" s="17" t="s">
        <v>14</v>
      </c>
      <c r="P368" s="5">
        <v>0</v>
      </c>
      <c r="Q368" s="5">
        <v>0</v>
      </c>
      <c r="V368" s="17" t="s">
        <v>13</v>
      </c>
      <c r="W368" s="5">
        <v>0</v>
      </c>
      <c r="X368" s="5">
        <v>0</v>
      </c>
      <c r="AE368" s="17" t="s">
        <v>12</v>
      </c>
      <c r="AF368" s="5">
        <v>0</v>
      </c>
      <c r="AG368" s="5">
        <v>0</v>
      </c>
      <c r="AM368" s="17" t="s">
        <v>11</v>
      </c>
      <c r="AN368" s="5">
        <v>0</v>
      </c>
      <c r="AO368" s="5">
        <v>0</v>
      </c>
      <c r="AV368" s="17" t="s">
        <v>12</v>
      </c>
      <c r="AW368" s="5">
        <v>97573.9</v>
      </c>
      <c r="AX368" s="5">
        <v>10605.71</v>
      </c>
    </row>
    <row r="369" spans="4:50" x14ac:dyDescent="0.25">
      <c r="D369" s="17" t="s">
        <v>15</v>
      </c>
      <c r="E369" s="5">
        <v>94600</v>
      </c>
      <c r="F369" s="5">
        <v>3675</v>
      </c>
      <c r="O369" s="17" t="s">
        <v>15</v>
      </c>
      <c r="P369" s="5">
        <v>0</v>
      </c>
      <c r="Q369" s="5">
        <v>0</v>
      </c>
      <c r="V369" s="17" t="s">
        <v>14</v>
      </c>
      <c r="W369" s="5">
        <v>0</v>
      </c>
      <c r="X369" s="5">
        <v>0</v>
      </c>
      <c r="AE369" s="17" t="s">
        <v>13</v>
      </c>
      <c r="AF369" s="5">
        <v>0</v>
      </c>
      <c r="AG369" s="5">
        <v>0</v>
      </c>
      <c r="AM369" s="17" t="s">
        <v>12</v>
      </c>
      <c r="AN369" s="5">
        <v>0</v>
      </c>
      <c r="AO369" s="5">
        <v>0</v>
      </c>
      <c r="AV369" s="17" t="s">
        <v>13</v>
      </c>
      <c r="AW369" s="5">
        <v>152553.4</v>
      </c>
      <c r="AX369" s="5">
        <v>6951.5</v>
      </c>
    </row>
    <row r="370" spans="4:50" x14ac:dyDescent="0.25">
      <c r="D370" s="17" t="s">
        <v>6</v>
      </c>
      <c r="E370" s="5">
        <v>129481</v>
      </c>
      <c r="F370" s="5">
        <v>0</v>
      </c>
      <c r="O370" s="17" t="s">
        <v>6</v>
      </c>
      <c r="P370" s="5">
        <v>0</v>
      </c>
      <c r="Q370" s="5">
        <v>0</v>
      </c>
      <c r="V370" s="17" t="s">
        <v>15</v>
      </c>
      <c r="W370" s="5">
        <v>0</v>
      </c>
      <c r="X370" s="5">
        <v>0</v>
      </c>
      <c r="AE370" s="17" t="s">
        <v>14</v>
      </c>
      <c r="AF370" s="5">
        <v>0</v>
      </c>
      <c r="AG370" s="5">
        <v>0</v>
      </c>
      <c r="AM370" s="17" t="s">
        <v>13</v>
      </c>
      <c r="AN370" s="5">
        <v>0</v>
      </c>
      <c r="AO370" s="5">
        <v>0</v>
      </c>
      <c r="AV370" s="17" t="s">
        <v>14</v>
      </c>
      <c r="AW370" s="5">
        <v>102239.5</v>
      </c>
      <c r="AX370" s="5">
        <v>1000</v>
      </c>
    </row>
    <row r="371" spans="4:50" x14ac:dyDescent="0.25">
      <c r="D371" s="17" t="s">
        <v>16</v>
      </c>
      <c r="E371" s="5">
        <v>68793.36</v>
      </c>
      <c r="F371" s="5">
        <v>0</v>
      </c>
      <c r="O371" s="17" t="s">
        <v>16</v>
      </c>
      <c r="P371" s="5">
        <v>0</v>
      </c>
      <c r="Q371" s="5">
        <v>0</v>
      </c>
      <c r="V371" s="17" t="s">
        <v>6</v>
      </c>
      <c r="W371" s="5">
        <v>0</v>
      </c>
      <c r="X371" s="5">
        <v>0</v>
      </c>
      <c r="AE371" s="17" t="s">
        <v>15</v>
      </c>
      <c r="AF371" s="5">
        <v>0</v>
      </c>
      <c r="AG371" s="5">
        <v>0</v>
      </c>
      <c r="AM371" s="17" t="s">
        <v>14</v>
      </c>
      <c r="AN371" s="5">
        <v>0</v>
      </c>
      <c r="AO371" s="5">
        <v>0</v>
      </c>
      <c r="AV371" s="17" t="s">
        <v>15</v>
      </c>
      <c r="AW371" s="5">
        <v>94600</v>
      </c>
      <c r="AX371" s="5">
        <v>3675</v>
      </c>
    </row>
    <row r="372" spans="4:50" x14ac:dyDescent="0.25">
      <c r="D372" s="17" t="s">
        <v>17</v>
      </c>
      <c r="E372" s="5">
        <v>15545</v>
      </c>
      <c r="F372" s="5">
        <v>133815.76</v>
      </c>
      <c r="O372" s="17" t="s">
        <v>17</v>
      </c>
      <c r="P372" s="5">
        <v>0</v>
      </c>
      <c r="Q372" s="5">
        <v>0</v>
      </c>
      <c r="V372" s="17" t="s">
        <v>16</v>
      </c>
      <c r="W372" s="5">
        <v>0</v>
      </c>
      <c r="X372" s="5">
        <v>0</v>
      </c>
      <c r="AE372" s="17" t="s">
        <v>6</v>
      </c>
      <c r="AF372" s="5">
        <v>0</v>
      </c>
      <c r="AG372" s="5">
        <v>0</v>
      </c>
      <c r="AM372" s="17" t="s">
        <v>15</v>
      </c>
      <c r="AN372" s="5">
        <v>0</v>
      </c>
      <c r="AO372" s="5">
        <v>0</v>
      </c>
      <c r="AV372" s="17" t="s">
        <v>6</v>
      </c>
      <c r="AW372" s="5">
        <v>129481</v>
      </c>
      <c r="AX372" s="5">
        <v>0</v>
      </c>
    </row>
    <row r="373" spans="4:50" x14ac:dyDescent="0.25">
      <c r="D373" s="2" t="s">
        <v>110</v>
      </c>
      <c r="E373" s="5">
        <v>0</v>
      </c>
      <c r="F373" s="5">
        <v>580</v>
      </c>
      <c r="O373" s="2" t="s">
        <v>110</v>
      </c>
      <c r="P373" s="5">
        <v>0</v>
      </c>
      <c r="Q373" s="5">
        <v>0</v>
      </c>
      <c r="V373" s="17" t="s">
        <v>17</v>
      </c>
      <c r="W373" s="5">
        <v>0</v>
      </c>
      <c r="X373" s="5">
        <v>0</v>
      </c>
      <c r="AE373" s="17" t="s">
        <v>16</v>
      </c>
      <c r="AF373" s="5">
        <v>0</v>
      </c>
      <c r="AG373" s="5">
        <v>0</v>
      </c>
      <c r="AM373" s="17" t="s">
        <v>6</v>
      </c>
      <c r="AN373" s="5">
        <v>0</v>
      </c>
      <c r="AO373" s="5">
        <v>0</v>
      </c>
      <c r="AV373" s="17" t="s">
        <v>16</v>
      </c>
      <c r="AW373" s="5">
        <v>68793.36</v>
      </c>
      <c r="AX373" s="5">
        <v>0</v>
      </c>
    </row>
    <row r="374" spans="4:50" x14ac:dyDescent="0.25">
      <c r="D374" s="17" t="s">
        <v>11</v>
      </c>
      <c r="E374" s="5">
        <v>0</v>
      </c>
      <c r="F374" s="5">
        <v>359</v>
      </c>
      <c r="O374" s="17" t="s">
        <v>11</v>
      </c>
      <c r="P374" s="5">
        <v>0</v>
      </c>
      <c r="Q374" s="5">
        <v>0</v>
      </c>
      <c r="V374" s="2" t="s">
        <v>110</v>
      </c>
      <c r="W374" s="5">
        <v>0</v>
      </c>
      <c r="X374" s="5">
        <v>0</v>
      </c>
      <c r="AE374" s="17" t="s">
        <v>17</v>
      </c>
      <c r="AF374" s="5">
        <v>0</v>
      </c>
      <c r="AG374" s="5">
        <v>0</v>
      </c>
      <c r="AM374" s="17" t="s">
        <v>16</v>
      </c>
      <c r="AN374" s="5">
        <v>0</v>
      </c>
      <c r="AO374" s="5">
        <v>0</v>
      </c>
      <c r="AV374" s="17" t="s">
        <v>17</v>
      </c>
      <c r="AW374" s="5">
        <v>133815.79999999999</v>
      </c>
      <c r="AX374" s="5">
        <v>15545</v>
      </c>
    </row>
    <row r="375" spans="4:50" x14ac:dyDescent="0.25">
      <c r="D375" s="17" t="s">
        <v>12</v>
      </c>
      <c r="E375" s="5">
        <v>0</v>
      </c>
      <c r="F375" s="5">
        <v>221</v>
      </c>
      <c r="O375" s="17" t="s">
        <v>12</v>
      </c>
      <c r="P375" s="5">
        <v>0</v>
      </c>
      <c r="Q375" s="5">
        <v>0</v>
      </c>
      <c r="V375" s="17" t="s">
        <v>11</v>
      </c>
      <c r="W375" s="5">
        <v>0</v>
      </c>
      <c r="X375" s="5">
        <v>0</v>
      </c>
      <c r="AE375" s="2" t="s">
        <v>110</v>
      </c>
      <c r="AF375" s="5">
        <v>0</v>
      </c>
      <c r="AG375" s="5">
        <v>0</v>
      </c>
      <c r="AM375" s="17" t="s">
        <v>17</v>
      </c>
      <c r="AN375" s="5">
        <v>0</v>
      </c>
      <c r="AO375" s="5">
        <v>0</v>
      </c>
      <c r="AV375" s="2" t="s">
        <v>110</v>
      </c>
      <c r="AW375" s="5">
        <v>0</v>
      </c>
      <c r="AX375" s="5">
        <v>0</v>
      </c>
    </row>
    <row r="376" spans="4:50" x14ac:dyDescent="0.25">
      <c r="D376" s="2" t="s">
        <v>111</v>
      </c>
      <c r="E376" s="5">
        <v>300</v>
      </c>
      <c r="F376" s="5">
        <v>0</v>
      </c>
      <c r="O376" s="2" t="s">
        <v>111</v>
      </c>
      <c r="P376" s="5">
        <v>0</v>
      </c>
      <c r="Q376" s="5">
        <v>300</v>
      </c>
      <c r="V376" s="17" t="s">
        <v>12</v>
      </c>
      <c r="W376" s="5">
        <v>0</v>
      </c>
      <c r="X376" s="5">
        <v>0</v>
      </c>
      <c r="AE376" s="17" t="s">
        <v>11</v>
      </c>
      <c r="AF376" s="5">
        <v>0</v>
      </c>
      <c r="AG376" s="5">
        <v>0</v>
      </c>
      <c r="AM376" s="2" t="s">
        <v>110</v>
      </c>
      <c r="AN376" s="5">
        <v>0</v>
      </c>
      <c r="AO376" s="5">
        <v>0</v>
      </c>
      <c r="AV376" s="17" t="s">
        <v>11</v>
      </c>
      <c r="AW376" s="5">
        <v>0</v>
      </c>
      <c r="AX376" s="5">
        <v>0</v>
      </c>
    </row>
    <row r="377" spans="4:50" x14ac:dyDescent="0.25">
      <c r="D377" s="17" t="s">
        <v>14</v>
      </c>
      <c r="E377" s="5">
        <v>300</v>
      </c>
      <c r="F377" s="5">
        <v>0</v>
      </c>
      <c r="O377" s="17" t="s">
        <v>14</v>
      </c>
      <c r="P377" s="5">
        <v>0</v>
      </c>
      <c r="Q377" s="5">
        <v>300</v>
      </c>
      <c r="V377" s="2" t="s">
        <v>111</v>
      </c>
      <c r="W377" s="5">
        <v>0</v>
      </c>
      <c r="X377" s="5">
        <v>0</v>
      </c>
      <c r="AE377" s="17" t="s">
        <v>12</v>
      </c>
      <c r="AF377" s="5">
        <v>0</v>
      </c>
      <c r="AG377" s="5">
        <v>0</v>
      </c>
      <c r="AM377" s="17" t="s">
        <v>11</v>
      </c>
      <c r="AN377" s="5">
        <v>0</v>
      </c>
      <c r="AO377" s="5">
        <v>0</v>
      </c>
      <c r="AV377" s="17" t="s">
        <v>12</v>
      </c>
      <c r="AW377" s="5">
        <v>0</v>
      </c>
      <c r="AX377" s="5">
        <v>0</v>
      </c>
    </row>
    <row r="378" spans="4:50" x14ac:dyDescent="0.25">
      <c r="D378" s="2" t="s">
        <v>71</v>
      </c>
      <c r="E378" s="5">
        <v>468042.30000000005</v>
      </c>
      <c r="F378" s="5">
        <v>700793.9800000001</v>
      </c>
      <c r="O378" s="2" t="s">
        <v>71</v>
      </c>
      <c r="P378" s="5">
        <v>410386.51</v>
      </c>
      <c r="Q378" s="5">
        <v>165373.53999999998</v>
      </c>
      <c r="V378" s="17" t="s">
        <v>14</v>
      </c>
      <c r="W378" s="5">
        <v>0</v>
      </c>
      <c r="X378" s="5">
        <v>0</v>
      </c>
      <c r="AE378" s="2" t="s">
        <v>111</v>
      </c>
      <c r="AF378" s="5">
        <v>0</v>
      </c>
      <c r="AG378" s="5">
        <v>0</v>
      </c>
      <c r="AM378" s="17" t="s">
        <v>12</v>
      </c>
      <c r="AN378" s="5">
        <v>0</v>
      </c>
      <c r="AO378" s="5">
        <v>0</v>
      </c>
      <c r="AV378" s="2" t="s">
        <v>111</v>
      </c>
      <c r="AW378" s="5">
        <v>0</v>
      </c>
      <c r="AX378" s="5">
        <v>0</v>
      </c>
    </row>
    <row r="379" spans="4:50" x14ac:dyDescent="0.25">
      <c r="D379" s="17" t="s">
        <v>3</v>
      </c>
      <c r="E379" s="5">
        <v>12977.519999999997</v>
      </c>
      <c r="F379" s="5">
        <v>27159.910000000003</v>
      </c>
      <c r="O379" s="17" t="s">
        <v>3</v>
      </c>
      <c r="P379" s="5">
        <v>16922.500000000004</v>
      </c>
      <c r="Q379" s="5">
        <v>5735.0000000000009</v>
      </c>
      <c r="V379" s="2" t="s">
        <v>71</v>
      </c>
      <c r="W379" s="5">
        <v>16143.839999999998</v>
      </c>
      <c r="X379" s="5">
        <v>16320.02</v>
      </c>
      <c r="AE379" s="17" t="s">
        <v>14</v>
      </c>
      <c r="AF379" s="5">
        <v>0</v>
      </c>
      <c r="AG379" s="5">
        <v>0</v>
      </c>
      <c r="AM379" s="2" t="s">
        <v>111</v>
      </c>
      <c r="AN379" s="5">
        <v>0</v>
      </c>
      <c r="AO379" s="5">
        <v>0</v>
      </c>
      <c r="AV379" s="17" t="s">
        <v>14</v>
      </c>
      <c r="AW379" s="5">
        <v>0</v>
      </c>
      <c r="AX379" s="5">
        <v>0</v>
      </c>
    </row>
    <row r="380" spans="4:50" x14ac:dyDescent="0.25">
      <c r="D380" s="17" t="s">
        <v>4</v>
      </c>
      <c r="E380" s="5">
        <v>21309.920000000006</v>
      </c>
      <c r="F380" s="5">
        <v>28090.57</v>
      </c>
      <c r="O380" s="17" t="s">
        <v>4</v>
      </c>
      <c r="P380" s="5">
        <v>15423.1</v>
      </c>
      <c r="Q380" s="5">
        <v>6297.9000000000005</v>
      </c>
      <c r="V380" s="17" t="s">
        <v>3</v>
      </c>
      <c r="W380" s="5">
        <v>167.05</v>
      </c>
      <c r="X380" s="5">
        <v>433.8</v>
      </c>
      <c r="AE380" s="2" t="s">
        <v>71</v>
      </c>
      <c r="AF380" s="5">
        <v>56279.329999999994</v>
      </c>
      <c r="AG380" s="5">
        <v>44386.31</v>
      </c>
      <c r="AM380" s="17" t="s">
        <v>14</v>
      </c>
      <c r="AN380" s="5">
        <v>0</v>
      </c>
      <c r="AO380" s="5">
        <v>0</v>
      </c>
      <c r="AV380" s="2" t="s">
        <v>71</v>
      </c>
      <c r="AW380" s="5">
        <v>8592.27</v>
      </c>
      <c r="AX380" s="5">
        <v>0</v>
      </c>
    </row>
    <row r="381" spans="4:50" x14ac:dyDescent="0.25">
      <c r="D381" s="17" t="s">
        <v>5</v>
      </c>
      <c r="E381" s="5">
        <v>26408.62</v>
      </c>
      <c r="F381" s="5">
        <v>37001.699999999997</v>
      </c>
      <c r="O381" s="17" t="s">
        <v>5</v>
      </c>
      <c r="P381" s="5">
        <v>21453.4</v>
      </c>
      <c r="Q381" s="5">
        <v>8914.1</v>
      </c>
      <c r="V381" s="17" t="s">
        <v>4</v>
      </c>
      <c r="W381" s="5">
        <v>1218.25</v>
      </c>
      <c r="X381" s="5">
        <v>1347.13</v>
      </c>
      <c r="AE381" s="17" t="s">
        <v>3</v>
      </c>
      <c r="AF381" s="5">
        <v>1713.86</v>
      </c>
      <c r="AG381" s="5">
        <v>2393.12</v>
      </c>
      <c r="AM381" s="2" t="s">
        <v>71</v>
      </c>
      <c r="AN381" s="5">
        <v>175495.06</v>
      </c>
      <c r="AO381" s="5">
        <v>221455.82</v>
      </c>
      <c r="AV381" s="17" t="s">
        <v>3</v>
      </c>
      <c r="AW381" s="5">
        <v>0</v>
      </c>
      <c r="AX381" s="5">
        <v>0</v>
      </c>
    </row>
    <row r="382" spans="4:50" x14ac:dyDescent="0.25">
      <c r="D382" s="17" t="s">
        <v>10</v>
      </c>
      <c r="E382" s="5">
        <v>49448.06</v>
      </c>
      <c r="F382" s="5">
        <v>86082.61</v>
      </c>
      <c r="O382" s="17" t="s">
        <v>10</v>
      </c>
      <c r="P382" s="5">
        <v>54375.149999999994</v>
      </c>
      <c r="Q382" s="5">
        <v>22011.85</v>
      </c>
      <c r="V382" s="17" t="s">
        <v>5</v>
      </c>
      <c r="W382" s="5">
        <v>809.59999999999991</v>
      </c>
      <c r="X382" s="5">
        <v>821.35</v>
      </c>
      <c r="AE382" s="17" t="s">
        <v>4</v>
      </c>
      <c r="AF382" s="5">
        <v>3335.2300000000005</v>
      </c>
      <c r="AG382" s="5">
        <v>3144.1000000000004</v>
      </c>
      <c r="AM382" s="17" t="s">
        <v>3</v>
      </c>
      <c r="AN382" s="5">
        <v>4159.91</v>
      </c>
      <c r="AO382" s="5">
        <v>7353.49</v>
      </c>
      <c r="AV382" s="17" t="s">
        <v>4</v>
      </c>
      <c r="AW382" s="5">
        <v>0</v>
      </c>
      <c r="AX382" s="5">
        <v>0</v>
      </c>
    </row>
    <row r="383" spans="4:50" x14ac:dyDescent="0.25">
      <c r="D383" s="17" t="s">
        <v>11</v>
      </c>
      <c r="E383" s="5">
        <v>47811.270000000004</v>
      </c>
      <c r="F383" s="5">
        <v>87468.34</v>
      </c>
      <c r="O383" s="17" t="s">
        <v>11</v>
      </c>
      <c r="P383" s="5">
        <v>49820.6</v>
      </c>
      <c r="Q383" s="5">
        <v>14055.9</v>
      </c>
      <c r="V383" s="17" t="s">
        <v>10</v>
      </c>
      <c r="W383" s="5">
        <v>1266.8599999999999</v>
      </c>
      <c r="X383" s="5">
        <v>1803.1600000000003</v>
      </c>
      <c r="AE383" s="17" t="s">
        <v>5</v>
      </c>
      <c r="AF383" s="5">
        <v>4366.1399999999994</v>
      </c>
      <c r="AG383" s="5">
        <v>2445.7600000000002</v>
      </c>
      <c r="AM383" s="17" t="s">
        <v>4</v>
      </c>
      <c r="AN383" s="5">
        <v>5327.7799999999988</v>
      </c>
      <c r="AO383" s="5">
        <v>7711.2400000000007</v>
      </c>
      <c r="AV383" s="17" t="s">
        <v>5</v>
      </c>
      <c r="AW383" s="5">
        <v>2771.94</v>
      </c>
      <c r="AX383" s="5">
        <v>0</v>
      </c>
    </row>
    <row r="384" spans="4:50" x14ac:dyDescent="0.25">
      <c r="D384" s="17" t="s">
        <v>12</v>
      </c>
      <c r="E384" s="5">
        <v>72739.479999999981</v>
      </c>
      <c r="F384" s="5">
        <v>120513.76</v>
      </c>
      <c r="O384" s="17" t="s">
        <v>12</v>
      </c>
      <c r="P384" s="5">
        <v>73181.049999999988</v>
      </c>
      <c r="Q384" s="5">
        <v>27580.449999999997</v>
      </c>
      <c r="V384" s="17" t="s">
        <v>11</v>
      </c>
      <c r="W384" s="5">
        <v>2917.7599999999998</v>
      </c>
      <c r="X384" s="5">
        <v>3161.51</v>
      </c>
      <c r="AE384" s="17" t="s">
        <v>10</v>
      </c>
      <c r="AF384" s="5">
        <v>2015.73</v>
      </c>
      <c r="AG384" s="5">
        <v>4817</v>
      </c>
      <c r="AM384" s="17" t="s">
        <v>5</v>
      </c>
      <c r="AN384" s="5">
        <v>6284.9400000000005</v>
      </c>
      <c r="AO384" s="5">
        <v>11012.19</v>
      </c>
      <c r="AV384" s="17" t="s">
        <v>10</v>
      </c>
      <c r="AW384" s="5">
        <v>5820.33</v>
      </c>
      <c r="AX384" s="5">
        <v>0</v>
      </c>
    </row>
    <row r="385" spans="4:50" x14ac:dyDescent="0.25">
      <c r="D385" s="17" t="s">
        <v>13</v>
      </c>
      <c r="E385" s="5">
        <v>45597.220000000016</v>
      </c>
      <c r="F385" s="5">
        <v>99845.790000000008</v>
      </c>
      <c r="O385" s="17" t="s">
        <v>13</v>
      </c>
      <c r="P385" s="5">
        <v>53864.149999999994</v>
      </c>
      <c r="Q385" s="5">
        <v>18401.849999999999</v>
      </c>
      <c r="V385" s="17" t="s">
        <v>12</v>
      </c>
      <c r="W385" s="5">
        <v>2399.65</v>
      </c>
      <c r="X385" s="5">
        <v>2622.74</v>
      </c>
      <c r="AE385" s="17" t="s">
        <v>11</v>
      </c>
      <c r="AF385" s="5">
        <v>5331.34</v>
      </c>
      <c r="AG385" s="5">
        <v>5938.22</v>
      </c>
      <c r="AM385" s="17" t="s">
        <v>10</v>
      </c>
      <c r="AN385" s="5">
        <v>12193.25</v>
      </c>
      <c r="AO385" s="5">
        <v>24271.3</v>
      </c>
      <c r="AV385" s="17" t="s">
        <v>11</v>
      </c>
      <c r="AW385" s="5">
        <v>0</v>
      </c>
      <c r="AX385" s="5">
        <v>0</v>
      </c>
    </row>
    <row r="386" spans="4:50" x14ac:dyDescent="0.25">
      <c r="D386" s="17" t="s">
        <v>14</v>
      </c>
      <c r="E386" s="5">
        <v>31776.159999999996</v>
      </c>
      <c r="F386" s="5">
        <v>38394.300000000003</v>
      </c>
      <c r="O386" s="17" t="s">
        <v>14</v>
      </c>
      <c r="P386" s="5">
        <v>21851.199999999997</v>
      </c>
      <c r="Q386" s="5">
        <v>8626.2999999999993</v>
      </c>
      <c r="V386" s="17" t="s">
        <v>13</v>
      </c>
      <c r="W386" s="5">
        <v>1284.71</v>
      </c>
      <c r="X386" s="5">
        <v>2789.12</v>
      </c>
      <c r="AE386" s="17" t="s">
        <v>12</v>
      </c>
      <c r="AF386" s="5">
        <v>8448.08</v>
      </c>
      <c r="AG386" s="5">
        <v>7889.15</v>
      </c>
      <c r="AM386" s="17" t="s">
        <v>11</v>
      </c>
      <c r="AN386" s="5">
        <v>13347.73</v>
      </c>
      <c r="AO386" s="5">
        <v>26999.01</v>
      </c>
      <c r="AV386" s="17" t="s">
        <v>12</v>
      </c>
      <c r="AW386" s="5">
        <v>0</v>
      </c>
      <c r="AX386" s="5">
        <v>0</v>
      </c>
    </row>
    <row r="387" spans="4:50" x14ac:dyDescent="0.25">
      <c r="D387" s="17" t="s">
        <v>15</v>
      </c>
      <c r="E387" s="5">
        <v>41324.61</v>
      </c>
      <c r="F387" s="5">
        <v>43818.32</v>
      </c>
      <c r="O387" s="17" t="s">
        <v>15</v>
      </c>
      <c r="P387" s="5">
        <v>24751.15</v>
      </c>
      <c r="Q387" s="5">
        <v>13153.849999999999</v>
      </c>
      <c r="V387" s="17" t="s">
        <v>14</v>
      </c>
      <c r="W387" s="5">
        <v>919.42</v>
      </c>
      <c r="X387" s="5">
        <v>560.63</v>
      </c>
      <c r="AE387" s="17" t="s">
        <v>13</v>
      </c>
      <c r="AF387" s="5">
        <v>7422.1</v>
      </c>
      <c r="AG387" s="5">
        <v>7125.3</v>
      </c>
      <c r="AM387" s="17" t="s">
        <v>12</v>
      </c>
      <c r="AN387" s="5">
        <v>24266.52</v>
      </c>
      <c r="AO387" s="5">
        <v>35170.82</v>
      </c>
      <c r="AV387" s="17" t="s">
        <v>13</v>
      </c>
      <c r="AW387" s="5">
        <v>0</v>
      </c>
      <c r="AX387" s="5">
        <v>0</v>
      </c>
    </row>
    <row r="388" spans="4:50" x14ac:dyDescent="0.25">
      <c r="D388" s="17" t="s">
        <v>6</v>
      </c>
      <c r="E388" s="5">
        <v>20568.530000000002</v>
      </c>
      <c r="F388" s="5">
        <v>28614.03</v>
      </c>
      <c r="O388" s="17" t="s">
        <v>6</v>
      </c>
      <c r="P388" s="5">
        <v>16754.699999999997</v>
      </c>
      <c r="Q388" s="5">
        <v>7403.2999999999993</v>
      </c>
      <c r="V388" s="17" t="s">
        <v>15</v>
      </c>
      <c r="W388" s="5">
        <v>998.2</v>
      </c>
      <c r="X388" s="5">
        <v>1013.28</v>
      </c>
      <c r="AE388" s="17" t="s">
        <v>14</v>
      </c>
      <c r="AF388" s="5">
        <v>6477.84</v>
      </c>
      <c r="AG388" s="5">
        <v>2333.83</v>
      </c>
      <c r="AM388" s="17" t="s">
        <v>13</v>
      </c>
      <c r="AN388" s="5">
        <v>18488.560000000001</v>
      </c>
      <c r="AO388" s="5">
        <v>33818.22</v>
      </c>
      <c r="AV388" s="17" t="s">
        <v>14</v>
      </c>
      <c r="AW388" s="5">
        <v>0</v>
      </c>
      <c r="AX388" s="5">
        <v>0</v>
      </c>
    </row>
    <row r="389" spans="4:50" x14ac:dyDescent="0.25">
      <c r="D389" s="17" t="s">
        <v>16</v>
      </c>
      <c r="E389" s="5">
        <v>42971.19</v>
      </c>
      <c r="F389" s="5">
        <v>53857.61</v>
      </c>
      <c r="O389" s="17" t="s">
        <v>16</v>
      </c>
      <c r="P389" s="5">
        <v>30233.149999999994</v>
      </c>
      <c r="Q389" s="5">
        <v>15532.849999999999</v>
      </c>
      <c r="V389" s="17" t="s">
        <v>6</v>
      </c>
      <c r="W389" s="5">
        <v>1296.3600000000001</v>
      </c>
      <c r="X389" s="5">
        <v>232.57000000000002</v>
      </c>
      <c r="AE389" s="17" t="s">
        <v>15</v>
      </c>
      <c r="AF389" s="5">
        <v>2935.96</v>
      </c>
      <c r="AG389" s="5">
        <v>1062.72</v>
      </c>
      <c r="AM389" s="17" t="s">
        <v>14</v>
      </c>
      <c r="AN389" s="5">
        <v>15752.600000000002</v>
      </c>
      <c r="AO389" s="5">
        <v>12229.64</v>
      </c>
      <c r="AV389" s="17" t="s">
        <v>15</v>
      </c>
      <c r="AW389" s="5">
        <v>0</v>
      </c>
      <c r="AX389" s="5">
        <v>0</v>
      </c>
    </row>
    <row r="390" spans="4:50" x14ac:dyDescent="0.25">
      <c r="D390" s="17" t="s">
        <v>17</v>
      </c>
      <c r="E390" s="5">
        <v>55109.72</v>
      </c>
      <c r="F390" s="5">
        <v>49947.039999999994</v>
      </c>
      <c r="O390" s="17" t="s">
        <v>17</v>
      </c>
      <c r="P390" s="5">
        <v>31756.36</v>
      </c>
      <c r="Q390" s="5">
        <v>17660.189999999999</v>
      </c>
      <c r="V390" s="17" t="s">
        <v>16</v>
      </c>
      <c r="W390" s="5">
        <v>2049.7600000000002</v>
      </c>
      <c r="X390" s="5">
        <v>257.64</v>
      </c>
      <c r="AE390" s="17" t="s">
        <v>6</v>
      </c>
      <c r="AF390" s="5">
        <v>2536.1899999999996</v>
      </c>
      <c r="AG390" s="5">
        <v>1183.81</v>
      </c>
      <c r="AM390" s="17" t="s">
        <v>15</v>
      </c>
      <c r="AN390" s="5">
        <v>24236.600000000002</v>
      </c>
      <c r="AO390" s="5">
        <v>15708.17</v>
      </c>
      <c r="AV390" s="17" t="s">
        <v>6</v>
      </c>
      <c r="AW390" s="5">
        <v>0</v>
      </c>
      <c r="AX390" s="5">
        <v>0</v>
      </c>
    </row>
    <row r="391" spans="4:50" x14ac:dyDescent="0.25">
      <c r="D391" s="2" t="s">
        <v>72</v>
      </c>
      <c r="E391" s="5">
        <v>1222250.2500000002</v>
      </c>
      <c r="F391" s="5">
        <v>257476.18</v>
      </c>
      <c r="O391" s="2" t="s">
        <v>72</v>
      </c>
      <c r="P391" s="5">
        <v>61709.799999999988</v>
      </c>
      <c r="Q391" s="5">
        <v>180243.69999999998</v>
      </c>
      <c r="V391" s="17" t="s">
        <v>17</v>
      </c>
      <c r="W391" s="5">
        <v>816.22</v>
      </c>
      <c r="X391" s="5">
        <v>1277.0900000000001</v>
      </c>
      <c r="AE391" s="17" t="s">
        <v>16</v>
      </c>
      <c r="AF391" s="5">
        <v>4385.34</v>
      </c>
      <c r="AG391" s="5">
        <v>2889.7</v>
      </c>
      <c r="AM391" s="17" t="s">
        <v>6</v>
      </c>
      <c r="AN391" s="5">
        <v>6274.82</v>
      </c>
      <c r="AO391" s="5">
        <v>9106.9500000000007</v>
      </c>
      <c r="AV391" s="17" t="s">
        <v>16</v>
      </c>
      <c r="AW391" s="5">
        <v>0</v>
      </c>
      <c r="AX391" s="5">
        <v>0</v>
      </c>
    </row>
    <row r="392" spans="4:50" x14ac:dyDescent="0.25">
      <c r="D392" s="17" t="s">
        <v>3</v>
      </c>
      <c r="E392" s="5">
        <v>59865.280000000006</v>
      </c>
      <c r="F392" s="5">
        <v>9922.0400000000009</v>
      </c>
      <c r="O392" s="17" t="s">
        <v>3</v>
      </c>
      <c r="P392" s="5">
        <v>3393.85</v>
      </c>
      <c r="Q392" s="5">
        <v>9948.15</v>
      </c>
      <c r="V392" s="2" t="s">
        <v>72</v>
      </c>
      <c r="W392" s="5">
        <v>64003.829999999994</v>
      </c>
      <c r="X392" s="5">
        <v>12592.56</v>
      </c>
      <c r="AE392" s="17" t="s">
        <v>17</v>
      </c>
      <c r="AF392" s="5">
        <v>7311.5199999999995</v>
      </c>
      <c r="AG392" s="5">
        <v>3163.6</v>
      </c>
      <c r="AM392" s="17" t="s">
        <v>16</v>
      </c>
      <c r="AN392" s="5">
        <v>21003.24</v>
      </c>
      <c r="AO392" s="5">
        <v>19683.120000000003</v>
      </c>
      <c r="AV392" s="17" t="s">
        <v>17</v>
      </c>
      <c r="AW392" s="5">
        <v>0</v>
      </c>
      <c r="AX392" s="5">
        <v>0</v>
      </c>
    </row>
    <row r="393" spans="4:50" x14ac:dyDescent="0.25">
      <c r="D393" s="17" t="s">
        <v>4</v>
      </c>
      <c r="E393" s="5">
        <v>95066.41</v>
      </c>
      <c r="F393" s="5">
        <v>14214.79</v>
      </c>
      <c r="O393" s="17" t="s">
        <v>4</v>
      </c>
      <c r="P393" s="5">
        <v>4327.3</v>
      </c>
      <c r="Q393" s="5">
        <v>13258.7</v>
      </c>
      <c r="V393" s="17" t="s">
        <v>3</v>
      </c>
      <c r="W393" s="5">
        <v>2414.91</v>
      </c>
      <c r="X393" s="5">
        <v>622.4</v>
      </c>
      <c r="AE393" s="2" t="s">
        <v>72</v>
      </c>
      <c r="AF393" s="5">
        <v>938804.61</v>
      </c>
      <c r="AG393" s="5">
        <v>93523.5</v>
      </c>
      <c r="AM393" s="17" t="s">
        <v>17</v>
      </c>
      <c r="AN393" s="5">
        <v>24159.11</v>
      </c>
      <c r="AO393" s="5">
        <v>18391.669999999998</v>
      </c>
      <c r="AV393" s="2" t="s">
        <v>72</v>
      </c>
      <c r="AW393" s="5">
        <v>0</v>
      </c>
      <c r="AX393" s="5">
        <v>0</v>
      </c>
    </row>
    <row r="394" spans="4:50" x14ac:dyDescent="0.25">
      <c r="D394" s="17" t="s">
        <v>5</v>
      </c>
      <c r="E394" s="5">
        <v>47739.360000000001</v>
      </c>
      <c r="F394" s="5">
        <v>10181.44</v>
      </c>
      <c r="O394" s="17" t="s">
        <v>5</v>
      </c>
      <c r="P394" s="5">
        <v>3623.75</v>
      </c>
      <c r="Q394" s="5">
        <v>10512.25</v>
      </c>
      <c r="V394" s="17" t="s">
        <v>4</v>
      </c>
      <c r="W394" s="5">
        <v>3468.76</v>
      </c>
      <c r="X394" s="5">
        <v>1048.4100000000001</v>
      </c>
      <c r="AE394" s="17" t="s">
        <v>3</v>
      </c>
      <c r="AF394" s="5">
        <v>41271.53</v>
      </c>
      <c r="AG394" s="5">
        <v>5040.5600000000004</v>
      </c>
      <c r="AM394" s="2" t="s">
        <v>72</v>
      </c>
      <c r="AN394" s="5">
        <v>18697.62</v>
      </c>
      <c r="AO394" s="5">
        <v>2051.67</v>
      </c>
      <c r="AV394" s="17" t="s">
        <v>3</v>
      </c>
      <c r="AW394" s="5">
        <v>0</v>
      </c>
      <c r="AX394" s="5">
        <v>0</v>
      </c>
    </row>
    <row r="395" spans="4:50" x14ac:dyDescent="0.25">
      <c r="D395" s="17" t="s">
        <v>10</v>
      </c>
      <c r="E395" s="5">
        <v>72345.48</v>
      </c>
      <c r="F395" s="5">
        <v>12151.75</v>
      </c>
      <c r="O395" s="17" t="s">
        <v>10</v>
      </c>
      <c r="P395" s="5">
        <v>3924.55</v>
      </c>
      <c r="Q395" s="5">
        <v>12857.45</v>
      </c>
      <c r="V395" s="17" t="s">
        <v>5</v>
      </c>
      <c r="W395" s="5">
        <v>1983.55</v>
      </c>
      <c r="X395" s="5">
        <v>425.15</v>
      </c>
      <c r="AE395" s="17" t="s">
        <v>4</v>
      </c>
      <c r="AF395" s="5">
        <v>68168.789999999994</v>
      </c>
      <c r="AG395" s="5">
        <v>7104.55</v>
      </c>
      <c r="AM395" s="17" t="s">
        <v>3</v>
      </c>
      <c r="AN395" s="5">
        <v>156.07</v>
      </c>
      <c r="AO395" s="5">
        <v>24.23</v>
      </c>
      <c r="AV395" s="17" t="s">
        <v>4</v>
      </c>
      <c r="AW395" s="5">
        <v>0</v>
      </c>
      <c r="AX395" s="5">
        <v>0</v>
      </c>
    </row>
    <row r="396" spans="4:50" x14ac:dyDescent="0.25">
      <c r="D396" s="17" t="s">
        <v>11</v>
      </c>
      <c r="E396" s="5">
        <v>181005.35</v>
      </c>
      <c r="F396" s="5">
        <v>31350.22</v>
      </c>
      <c r="O396" s="17" t="s">
        <v>11</v>
      </c>
      <c r="P396" s="5">
        <v>8528.5</v>
      </c>
      <c r="Q396" s="5">
        <v>22054</v>
      </c>
      <c r="V396" s="17" t="s">
        <v>10</v>
      </c>
      <c r="W396" s="5">
        <v>4984.05</v>
      </c>
      <c r="X396" s="5">
        <v>563.30999999999995</v>
      </c>
      <c r="AE396" s="17" t="s">
        <v>5</v>
      </c>
      <c r="AF396" s="5">
        <v>30359.599999999999</v>
      </c>
      <c r="AG396" s="5">
        <v>4286.7</v>
      </c>
      <c r="AM396" s="17" t="s">
        <v>4</v>
      </c>
      <c r="AN396" s="5">
        <v>1135.82</v>
      </c>
      <c r="AO396" s="5">
        <v>52.53</v>
      </c>
      <c r="AV396" s="17" t="s">
        <v>5</v>
      </c>
      <c r="AW396" s="5">
        <v>0</v>
      </c>
      <c r="AX396" s="5">
        <v>0</v>
      </c>
    </row>
    <row r="397" spans="4:50" x14ac:dyDescent="0.25">
      <c r="D397" s="17" t="s">
        <v>12</v>
      </c>
      <c r="E397" s="5">
        <v>119451.76999999999</v>
      </c>
      <c r="F397" s="5">
        <v>16251.04</v>
      </c>
      <c r="O397" s="17" t="s">
        <v>12</v>
      </c>
      <c r="P397" s="5">
        <v>5554.45</v>
      </c>
      <c r="Q397" s="5">
        <v>11945.55</v>
      </c>
      <c r="V397" s="17" t="s">
        <v>11</v>
      </c>
      <c r="W397" s="5">
        <v>8996.83</v>
      </c>
      <c r="X397" s="5">
        <v>1392.73</v>
      </c>
      <c r="AE397" s="17" t="s">
        <v>10</v>
      </c>
      <c r="AF397" s="5">
        <v>43062.7</v>
      </c>
      <c r="AG397" s="5">
        <v>6026.3</v>
      </c>
      <c r="AM397" s="17" t="s">
        <v>5</v>
      </c>
      <c r="AN397" s="5">
        <v>66.56</v>
      </c>
      <c r="AO397" s="5">
        <v>113.84</v>
      </c>
      <c r="AV397" s="17" t="s">
        <v>10</v>
      </c>
      <c r="AW397" s="5">
        <v>0</v>
      </c>
      <c r="AX397" s="5">
        <v>0</v>
      </c>
    </row>
    <row r="398" spans="4:50" x14ac:dyDescent="0.25">
      <c r="D398" s="17" t="s">
        <v>13</v>
      </c>
      <c r="E398" s="5">
        <v>164293.5</v>
      </c>
      <c r="F398" s="5">
        <v>23108.26</v>
      </c>
      <c r="O398" s="17" t="s">
        <v>13</v>
      </c>
      <c r="P398" s="5">
        <v>5851.95</v>
      </c>
      <c r="Q398" s="5">
        <v>18765.55</v>
      </c>
      <c r="V398" s="17" t="s">
        <v>12</v>
      </c>
      <c r="W398" s="5">
        <v>7106.01</v>
      </c>
      <c r="X398" s="5">
        <v>441.05</v>
      </c>
      <c r="AE398" s="17" t="s">
        <v>11</v>
      </c>
      <c r="AF398" s="5">
        <v>128824.5</v>
      </c>
      <c r="AG398" s="5">
        <v>12168.79</v>
      </c>
      <c r="AM398" s="17" t="s">
        <v>10</v>
      </c>
      <c r="AN398" s="5">
        <v>346.56</v>
      </c>
      <c r="AO398" s="5">
        <v>229.59</v>
      </c>
      <c r="AV398" s="17" t="s">
        <v>11</v>
      </c>
      <c r="AW398" s="5">
        <v>0</v>
      </c>
      <c r="AX398" s="5">
        <v>0</v>
      </c>
    </row>
    <row r="399" spans="4:50" x14ac:dyDescent="0.25">
      <c r="D399" s="17" t="s">
        <v>14</v>
      </c>
      <c r="E399" s="5">
        <v>166187.29</v>
      </c>
      <c r="F399" s="5">
        <v>30342.65</v>
      </c>
      <c r="O399" s="17" t="s">
        <v>14</v>
      </c>
      <c r="P399" s="5">
        <v>6460</v>
      </c>
      <c r="Q399" s="5">
        <v>19482.5</v>
      </c>
      <c r="V399" s="17" t="s">
        <v>13</v>
      </c>
      <c r="W399" s="5">
        <v>9898.31</v>
      </c>
      <c r="X399" s="5">
        <v>1562.01</v>
      </c>
      <c r="AE399" s="17" t="s">
        <v>12</v>
      </c>
      <c r="AF399" s="5">
        <v>85192.42</v>
      </c>
      <c r="AG399" s="5">
        <v>7110.18</v>
      </c>
      <c r="AM399" s="17" t="s">
        <v>11</v>
      </c>
      <c r="AN399" s="5">
        <v>350.92</v>
      </c>
      <c r="AO399" s="5">
        <v>50.2</v>
      </c>
      <c r="AV399" s="17" t="s">
        <v>12</v>
      </c>
      <c r="AW399" s="5">
        <v>0</v>
      </c>
      <c r="AX399" s="5">
        <v>0</v>
      </c>
    </row>
    <row r="400" spans="4:50" x14ac:dyDescent="0.25">
      <c r="D400" s="17" t="s">
        <v>15</v>
      </c>
      <c r="E400" s="5">
        <v>165995.05000000002</v>
      </c>
      <c r="F400" s="5">
        <v>19198.609999999997</v>
      </c>
      <c r="O400" s="17" t="s">
        <v>15</v>
      </c>
      <c r="P400" s="5">
        <v>6878.45</v>
      </c>
      <c r="Q400" s="5">
        <v>19670.05</v>
      </c>
      <c r="V400" s="17" t="s">
        <v>14</v>
      </c>
      <c r="W400" s="5">
        <v>8592.07</v>
      </c>
      <c r="X400" s="5">
        <v>3971.85</v>
      </c>
      <c r="AE400" s="17" t="s">
        <v>13</v>
      </c>
      <c r="AF400" s="5">
        <v>134983.29999999999</v>
      </c>
      <c r="AG400" s="5">
        <v>9226.0499999999993</v>
      </c>
      <c r="AM400" s="17" t="s">
        <v>12</v>
      </c>
      <c r="AN400" s="5">
        <v>113.67</v>
      </c>
      <c r="AO400" s="5">
        <v>9.36</v>
      </c>
      <c r="AV400" s="17" t="s">
        <v>13</v>
      </c>
      <c r="AW400" s="5">
        <v>0</v>
      </c>
      <c r="AX400" s="5">
        <v>0</v>
      </c>
    </row>
    <row r="401" spans="4:50" x14ac:dyDescent="0.25">
      <c r="D401" s="17" t="s">
        <v>6</v>
      </c>
      <c r="E401" s="5">
        <v>54314.31</v>
      </c>
      <c r="F401" s="5">
        <v>9468.4599999999991</v>
      </c>
      <c r="O401" s="17" t="s">
        <v>6</v>
      </c>
      <c r="P401" s="5">
        <v>3101.85</v>
      </c>
      <c r="Q401" s="5">
        <v>8992.15</v>
      </c>
      <c r="V401" s="17" t="s">
        <v>15</v>
      </c>
      <c r="W401" s="5">
        <v>7024.2</v>
      </c>
      <c r="X401" s="5">
        <v>807.78</v>
      </c>
      <c r="AE401" s="17" t="s">
        <v>14</v>
      </c>
      <c r="AF401" s="5">
        <v>137411.9</v>
      </c>
      <c r="AG401" s="5">
        <v>13877.34</v>
      </c>
      <c r="AM401" s="17" t="s">
        <v>13</v>
      </c>
      <c r="AN401" s="5">
        <v>646.30999999999995</v>
      </c>
      <c r="AO401" s="5">
        <v>141.25</v>
      </c>
      <c r="AV401" s="17" t="s">
        <v>14</v>
      </c>
      <c r="AW401" s="5">
        <v>0</v>
      </c>
      <c r="AX401" s="5">
        <v>0</v>
      </c>
    </row>
    <row r="402" spans="4:50" x14ac:dyDescent="0.25">
      <c r="D402" s="17" t="s">
        <v>16</v>
      </c>
      <c r="E402" s="5">
        <v>78609.109999999986</v>
      </c>
      <c r="F402" s="5">
        <v>11017.93</v>
      </c>
      <c r="O402" s="17" t="s">
        <v>16</v>
      </c>
      <c r="P402" s="5">
        <v>4013.95</v>
      </c>
      <c r="Q402" s="5">
        <v>12542.55</v>
      </c>
      <c r="V402" s="17" t="s">
        <v>6</v>
      </c>
      <c r="W402" s="5">
        <v>2886.38</v>
      </c>
      <c r="X402" s="5">
        <v>362.5</v>
      </c>
      <c r="AE402" s="17" t="s">
        <v>15</v>
      </c>
      <c r="AF402" s="5">
        <v>128302.9</v>
      </c>
      <c r="AG402" s="5">
        <v>9987.4599999999991</v>
      </c>
      <c r="AM402" s="17" t="s">
        <v>14</v>
      </c>
      <c r="AN402" s="5">
        <v>700.79</v>
      </c>
      <c r="AO402" s="5">
        <v>743.46</v>
      </c>
      <c r="AV402" s="17" t="s">
        <v>15</v>
      </c>
      <c r="AW402" s="5">
        <v>0</v>
      </c>
      <c r="AX402" s="5">
        <v>0</v>
      </c>
    </row>
    <row r="403" spans="4:50" x14ac:dyDescent="0.25">
      <c r="D403" s="17" t="s">
        <v>17</v>
      </c>
      <c r="E403" s="5">
        <v>17377.34</v>
      </c>
      <c r="F403" s="5">
        <v>70268.990000000005</v>
      </c>
      <c r="O403" s="17" t="s">
        <v>17</v>
      </c>
      <c r="P403" s="5">
        <v>6051.2</v>
      </c>
      <c r="Q403" s="5">
        <v>20214.8</v>
      </c>
      <c r="V403" s="17" t="s">
        <v>16</v>
      </c>
      <c r="W403" s="5">
        <v>3900.8</v>
      </c>
      <c r="X403" s="5">
        <v>692.9</v>
      </c>
      <c r="AE403" s="17" t="s">
        <v>6</v>
      </c>
      <c r="AF403" s="5">
        <v>35307.24</v>
      </c>
      <c r="AG403" s="5">
        <v>3794.74</v>
      </c>
      <c r="AM403" s="17" t="s">
        <v>15</v>
      </c>
      <c r="AN403" s="5">
        <v>10997.88</v>
      </c>
      <c r="AO403" s="5">
        <v>24.92</v>
      </c>
      <c r="AV403" s="17" t="s">
        <v>6</v>
      </c>
      <c r="AW403" s="5">
        <v>0</v>
      </c>
      <c r="AX403" s="5">
        <v>0</v>
      </c>
    </row>
    <row r="404" spans="4:50" x14ac:dyDescent="0.25">
      <c r="D404" s="2" t="s">
        <v>73</v>
      </c>
      <c r="E404" s="5">
        <v>740926.96000000008</v>
      </c>
      <c r="F404" s="5">
        <v>929717.10999999987</v>
      </c>
      <c r="O404" s="2" t="s">
        <v>73</v>
      </c>
      <c r="P404" s="5">
        <v>103092.76</v>
      </c>
      <c r="Q404" s="5">
        <v>41308.74</v>
      </c>
      <c r="V404" s="17" t="s">
        <v>17</v>
      </c>
      <c r="W404" s="5">
        <v>2747.96</v>
      </c>
      <c r="X404" s="5">
        <v>702.47</v>
      </c>
      <c r="AE404" s="17" t="s">
        <v>16</v>
      </c>
      <c r="AF404" s="5">
        <v>61441.240000000005</v>
      </c>
      <c r="AG404" s="5">
        <v>5892.0999999999995</v>
      </c>
      <c r="AM404" s="17" t="s">
        <v>6</v>
      </c>
      <c r="AN404" s="5">
        <v>630.78</v>
      </c>
      <c r="AO404" s="5">
        <v>118.37</v>
      </c>
      <c r="AV404" s="17" t="s">
        <v>16</v>
      </c>
      <c r="AW404" s="5">
        <v>0</v>
      </c>
      <c r="AX404" s="5">
        <v>0</v>
      </c>
    </row>
    <row r="405" spans="4:50" x14ac:dyDescent="0.25">
      <c r="D405" s="17" t="s">
        <v>3</v>
      </c>
      <c r="E405" s="5">
        <v>51554.159999999989</v>
      </c>
      <c r="F405" s="5">
        <v>59685.490000000005</v>
      </c>
      <c r="O405" s="17" t="s">
        <v>3</v>
      </c>
      <c r="P405" s="5">
        <v>6716.4000000000005</v>
      </c>
      <c r="Q405" s="5">
        <v>2872.1000000000004</v>
      </c>
      <c r="V405" s="2" t="s">
        <v>73</v>
      </c>
      <c r="W405" s="5">
        <v>92660.72</v>
      </c>
      <c r="X405" s="5">
        <v>206589.66</v>
      </c>
      <c r="AE405" s="17" t="s">
        <v>17</v>
      </c>
      <c r="AF405" s="5">
        <v>44478.49</v>
      </c>
      <c r="AG405" s="5">
        <v>9008.73</v>
      </c>
      <c r="AM405" s="17" t="s">
        <v>16</v>
      </c>
      <c r="AN405" s="5">
        <v>724.52</v>
      </c>
      <c r="AO405" s="5">
        <v>134.98000000000002</v>
      </c>
      <c r="AV405" s="17" t="s">
        <v>17</v>
      </c>
      <c r="AW405" s="5">
        <v>0</v>
      </c>
      <c r="AX405" s="5">
        <v>0</v>
      </c>
    </row>
    <row r="406" spans="4:50" x14ac:dyDescent="0.25">
      <c r="D406" s="17" t="s">
        <v>4</v>
      </c>
      <c r="E406" s="5">
        <v>76308.709999999992</v>
      </c>
      <c r="F406" s="5">
        <v>75417.09</v>
      </c>
      <c r="O406" s="17" t="s">
        <v>4</v>
      </c>
      <c r="P406" s="5">
        <v>8481</v>
      </c>
      <c r="Q406" s="5">
        <v>3493.5</v>
      </c>
      <c r="V406" s="17" t="s">
        <v>3</v>
      </c>
      <c r="W406" s="5">
        <v>6479.5800000000008</v>
      </c>
      <c r="X406" s="5">
        <v>9787.0399999999991</v>
      </c>
      <c r="AE406" s="2" t="s">
        <v>73</v>
      </c>
      <c r="AF406" s="5">
        <v>89003.01999999999</v>
      </c>
      <c r="AG406" s="5">
        <v>89725.31</v>
      </c>
      <c r="AM406" s="17" t="s">
        <v>17</v>
      </c>
      <c r="AN406" s="5">
        <v>2827.74</v>
      </c>
      <c r="AO406" s="5">
        <v>408.94</v>
      </c>
      <c r="AV406" s="2" t="s">
        <v>73</v>
      </c>
      <c r="AW406" s="5">
        <v>0</v>
      </c>
      <c r="AX406" s="5">
        <v>0</v>
      </c>
    </row>
    <row r="407" spans="4:50" x14ac:dyDescent="0.25">
      <c r="D407" s="17" t="s">
        <v>5</v>
      </c>
      <c r="E407" s="5">
        <v>78030.260000000009</v>
      </c>
      <c r="F407" s="5">
        <v>73014.239999999991</v>
      </c>
      <c r="O407" s="17" t="s">
        <v>5</v>
      </c>
      <c r="P407" s="5">
        <v>8003.7000000000007</v>
      </c>
      <c r="Q407" s="5">
        <v>2998.2999999999997</v>
      </c>
      <c r="V407" s="17" t="s">
        <v>4</v>
      </c>
      <c r="W407" s="5">
        <v>7777.4400000000005</v>
      </c>
      <c r="X407" s="5">
        <v>17347.3</v>
      </c>
      <c r="AE407" s="17" t="s">
        <v>3</v>
      </c>
      <c r="AF407" s="5">
        <v>7202.6</v>
      </c>
      <c r="AG407" s="5">
        <v>7480.2599999999993</v>
      </c>
      <c r="AM407" s="2" t="s">
        <v>73</v>
      </c>
      <c r="AN407" s="5">
        <v>100625.43000000001</v>
      </c>
      <c r="AO407" s="5">
        <v>195556.57000000004</v>
      </c>
      <c r="AV407" s="17" t="s">
        <v>3</v>
      </c>
      <c r="AW407" s="5">
        <v>0</v>
      </c>
      <c r="AX407" s="5">
        <v>0</v>
      </c>
    </row>
    <row r="408" spans="4:50" x14ac:dyDescent="0.25">
      <c r="D408" s="17" t="s">
        <v>10</v>
      </c>
      <c r="E408" s="5">
        <v>85916.53</v>
      </c>
      <c r="F408" s="5">
        <v>75050.89</v>
      </c>
      <c r="O408" s="17" t="s">
        <v>10</v>
      </c>
      <c r="P408" s="5">
        <v>8381.9000000000015</v>
      </c>
      <c r="Q408" s="5">
        <v>4140.0999999999995</v>
      </c>
      <c r="V408" s="17" t="s">
        <v>5</v>
      </c>
      <c r="W408" s="5">
        <v>6878.2</v>
      </c>
      <c r="X408" s="5">
        <v>20215.97</v>
      </c>
      <c r="AE408" s="17" t="s">
        <v>4</v>
      </c>
      <c r="AF408" s="5">
        <v>7454.97</v>
      </c>
      <c r="AG408" s="5">
        <v>9927.11</v>
      </c>
      <c r="AM408" s="17" t="s">
        <v>3</v>
      </c>
      <c r="AN408" s="5">
        <v>2466.6400000000003</v>
      </c>
      <c r="AO408" s="5">
        <v>14313.790000000003</v>
      </c>
      <c r="AV408" s="17" t="s">
        <v>4</v>
      </c>
      <c r="AW408" s="5">
        <v>0</v>
      </c>
      <c r="AX408" s="5">
        <v>0</v>
      </c>
    </row>
    <row r="409" spans="4:50" x14ac:dyDescent="0.25">
      <c r="D409" s="17" t="s">
        <v>11</v>
      </c>
      <c r="E409" s="5">
        <v>93705.109999999986</v>
      </c>
      <c r="F409" s="5">
        <v>113482.14000000001</v>
      </c>
      <c r="O409" s="17" t="s">
        <v>11</v>
      </c>
      <c r="P409" s="5">
        <v>11063.25</v>
      </c>
      <c r="Q409" s="5">
        <v>4190.75</v>
      </c>
      <c r="V409" s="17" t="s">
        <v>10</v>
      </c>
      <c r="W409" s="5">
        <v>9055.36</v>
      </c>
      <c r="X409" s="5">
        <v>17639.990000000002</v>
      </c>
      <c r="AE409" s="17" t="s">
        <v>5</v>
      </c>
      <c r="AF409" s="5">
        <v>7561.2900000000009</v>
      </c>
      <c r="AG409" s="5">
        <v>7228.5299999999988</v>
      </c>
      <c r="AM409" s="17" t="s">
        <v>4</v>
      </c>
      <c r="AN409" s="5">
        <v>7333.3200000000006</v>
      </c>
      <c r="AO409" s="5">
        <v>11795.68</v>
      </c>
      <c r="AV409" s="17" t="s">
        <v>5</v>
      </c>
      <c r="AW409" s="5">
        <v>0</v>
      </c>
      <c r="AX409" s="5">
        <v>0</v>
      </c>
    </row>
    <row r="410" spans="4:50" x14ac:dyDescent="0.25">
      <c r="D410" s="17" t="s">
        <v>12</v>
      </c>
      <c r="E410" s="5">
        <v>111922.31</v>
      </c>
      <c r="F410" s="5">
        <v>107121.13999999998</v>
      </c>
      <c r="O410" s="17" t="s">
        <v>12</v>
      </c>
      <c r="P410" s="5">
        <v>11881.579999999998</v>
      </c>
      <c r="Q410" s="5">
        <v>5050.42</v>
      </c>
      <c r="V410" s="17" t="s">
        <v>11</v>
      </c>
      <c r="W410" s="5">
        <v>8483.15</v>
      </c>
      <c r="X410" s="5">
        <v>25123.050000000003</v>
      </c>
      <c r="AE410" s="17" t="s">
        <v>10</v>
      </c>
      <c r="AF410" s="5">
        <v>10125.42</v>
      </c>
      <c r="AG410" s="5">
        <v>9599.6</v>
      </c>
      <c r="AM410" s="17" t="s">
        <v>5</v>
      </c>
      <c r="AN410" s="5">
        <v>6404.1299999999992</v>
      </c>
      <c r="AO410" s="5">
        <v>13977.04</v>
      </c>
      <c r="AV410" s="17" t="s">
        <v>10</v>
      </c>
      <c r="AW410" s="5">
        <v>0</v>
      </c>
      <c r="AX410" s="5">
        <v>0</v>
      </c>
    </row>
    <row r="411" spans="4:50" x14ac:dyDescent="0.25">
      <c r="D411" s="17" t="s">
        <v>13</v>
      </c>
      <c r="E411" s="5">
        <v>20189.299999999996</v>
      </c>
      <c r="F411" s="5">
        <v>92862.03</v>
      </c>
      <c r="O411" s="17" t="s">
        <v>13</v>
      </c>
      <c r="P411" s="5">
        <v>8997.7000000000007</v>
      </c>
      <c r="Q411" s="5">
        <v>2536.3000000000002</v>
      </c>
      <c r="V411" s="17" t="s">
        <v>12</v>
      </c>
      <c r="W411" s="5">
        <v>10986.65</v>
      </c>
      <c r="X411" s="5">
        <v>25447.399999999998</v>
      </c>
      <c r="AE411" s="17" t="s">
        <v>11</v>
      </c>
      <c r="AF411" s="5">
        <v>6811.0599999999995</v>
      </c>
      <c r="AG411" s="5">
        <v>11578.02</v>
      </c>
      <c r="AM411" s="17" t="s">
        <v>10</v>
      </c>
      <c r="AN411" s="5">
        <v>9204.9499999999989</v>
      </c>
      <c r="AO411" s="5">
        <v>24464.400000000001</v>
      </c>
      <c r="AV411" s="17" t="s">
        <v>11</v>
      </c>
      <c r="AW411" s="5">
        <v>0</v>
      </c>
      <c r="AX411" s="5">
        <v>0</v>
      </c>
    </row>
    <row r="412" spans="4:50" x14ac:dyDescent="0.25">
      <c r="D412" s="17" t="s">
        <v>14</v>
      </c>
      <c r="E412" s="5">
        <v>17917.419999999998</v>
      </c>
      <c r="F412" s="5">
        <v>67198</v>
      </c>
      <c r="O412" s="17" t="s">
        <v>14</v>
      </c>
      <c r="P412" s="5">
        <v>6961.5</v>
      </c>
      <c r="Q412" s="5">
        <v>2300.5</v>
      </c>
      <c r="V412" s="17" t="s">
        <v>13</v>
      </c>
      <c r="W412" s="5">
        <v>6693.86</v>
      </c>
      <c r="X412" s="5">
        <v>18217.120000000003</v>
      </c>
      <c r="AE412" s="17" t="s">
        <v>12</v>
      </c>
      <c r="AF412" s="5">
        <v>12439.79</v>
      </c>
      <c r="AG412" s="5">
        <v>8073.0199999999995</v>
      </c>
      <c r="AM412" s="17" t="s">
        <v>11</v>
      </c>
      <c r="AN412" s="5">
        <v>7007.75</v>
      </c>
      <c r="AO412" s="5">
        <v>29512.82</v>
      </c>
      <c r="AV412" s="17" t="s">
        <v>12</v>
      </c>
      <c r="AW412" s="5">
        <v>0</v>
      </c>
      <c r="AX412" s="5">
        <v>0</v>
      </c>
    </row>
    <row r="413" spans="4:50" x14ac:dyDescent="0.25">
      <c r="D413" s="17" t="s">
        <v>15</v>
      </c>
      <c r="E413" s="5">
        <v>30972.25</v>
      </c>
      <c r="F413" s="5">
        <v>84570.33</v>
      </c>
      <c r="O413" s="17" t="s">
        <v>15</v>
      </c>
      <c r="P413" s="5">
        <v>8747.75</v>
      </c>
      <c r="Q413" s="5">
        <v>3106.75</v>
      </c>
      <c r="V413" s="17" t="s">
        <v>14</v>
      </c>
      <c r="W413" s="5">
        <v>5067.49</v>
      </c>
      <c r="X413" s="5">
        <v>15808.6</v>
      </c>
      <c r="AE413" s="17" t="s">
        <v>13</v>
      </c>
      <c r="AF413" s="5">
        <v>5351.7</v>
      </c>
      <c r="AG413" s="5">
        <v>7325.66</v>
      </c>
      <c r="AM413" s="17" t="s">
        <v>12</v>
      </c>
      <c r="AN413" s="5">
        <v>10577.35</v>
      </c>
      <c r="AO413" s="5">
        <v>25045.14</v>
      </c>
      <c r="AV413" s="17" t="s">
        <v>13</v>
      </c>
      <c r="AW413" s="5">
        <v>0</v>
      </c>
      <c r="AX413" s="5">
        <v>0</v>
      </c>
    </row>
    <row r="414" spans="4:50" x14ac:dyDescent="0.25">
      <c r="D414" s="17" t="s">
        <v>6</v>
      </c>
      <c r="E414" s="5">
        <v>70362.890000000014</v>
      </c>
      <c r="F414" s="5">
        <v>74355.710000000006</v>
      </c>
      <c r="O414" s="17" t="s">
        <v>6</v>
      </c>
      <c r="P414" s="5">
        <v>9294.9500000000007</v>
      </c>
      <c r="Q414" s="5">
        <v>3591.55</v>
      </c>
      <c r="V414" s="17" t="s">
        <v>15</v>
      </c>
      <c r="W414" s="5">
        <v>5918.23</v>
      </c>
      <c r="X414" s="5">
        <v>17584.52</v>
      </c>
      <c r="AE414" s="17" t="s">
        <v>14</v>
      </c>
      <c r="AF414" s="5">
        <v>5126.7700000000004</v>
      </c>
      <c r="AG414" s="5">
        <v>7004.27</v>
      </c>
      <c r="AM414" s="17" t="s">
        <v>13</v>
      </c>
      <c r="AN414" s="5">
        <v>5607.44</v>
      </c>
      <c r="AO414" s="5">
        <v>22737.55</v>
      </c>
      <c r="AV414" s="17" t="s">
        <v>14</v>
      </c>
      <c r="AW414" s="5">
        <v>0</v>
      </c>
      <c r="AX414" s="5">
        <v>0</v>
      </c>
    </row>
    <row r="415" spans="4:50" x14ac:dyDescent="0.25">
      <c r="D415" s="17" t="s">
        <v>16</v>
      </c>
      <c r="E415" s="5">
        <v>33650.880000000005</v>
      </c>
      <c r="F415" s="5">
        <v>79150.099999999991</v>
      </c>
      <c r="O415" s="17" t="s">
        <v>16</v>
      </c>
      <c r="P415" s="5">
        <v>8203.2800000000007</v>
      </c>
      <c r="Q415" s="5">
        <v>3801.72</v>
      </c>
      <c r="V415" s="17" t="s">
        <v>6</v>
      </c>
      <c r="W415" s="5">
        <v>7101.4</v>
      </c>
      <c r="X415" s="5">
        <v>15048.400000000001</v>
      </c>
      <c r="AE415" s="17" t="s">
        <v>15</v>
      </c>
      <c r="AF415" s="5">
        <v>5176.54</v>
      </c>
      <c r="AG415" s="5">
        <v>8185.3899999999994</v>
      </c>
      <c r="AM415" s="17" t="s">
        <v>14</v>
      </c>
      <c r="AN415" s="5">
        <v>5422.66</v>
      </c>
      <c r="AO415" s="5">
        <v>13322.630000000001</v>
      </c>
      <c r="AV415" s="17" t="s">
        <v>15</v>
      </c>
      <c r="AW415" s="5">
        <v>0</v>
      </c>
      <c r="AX415" s="5">
        <v>0</v>
      </c>
    </row>
    <row r="416" spans="4:50" x14ac:dyDescent="0.25">
      <c r="D416" s="17" t="s">
        <v>17</v>
      </c>
      <c r="E416" s="5">
        <v>70397.140000000014</v>
      </c>
      <c r="F416" s="5">
        <v>27809.949999999997</v>
      </c>
      <c r="O416" s="17" t="s">
        <v>17</v>
      </c>
      <c r="P416" s="5">
        <v>6359.75</v>
      </c>
      <c r="Q416" s="5">
        <v>3226.75</v>
      </c>
      <c r="V416" s="17" t="s">
        <v>16</v>
      </c>
      <c r="W416" s="5">
        <v>9569.4599999999991</v>
      </c>
      <c r="X416" s="5">
        <v>11622.67</v>
      </c>
      <c r="AE416" s="17" t="s">
        <v>6</v>
      </c>
      <c r="AF416" s="5">
        <v>5786.2999999999993</v>
      </c>
      <c r="AG416" s="5">
        <v>5363</v>
      </c>
      <c r="AM416" s="17" t="s">
        <v>15</v>
      </c>
      <c r="AN416" s="5">
        <v>16770.73</v>
      </c>
      <c r="AO416" s="5">
        <v>11778.669999999998</v>
      </c>
      <c r="AV416" s="17" t="s">
        <v>6</v>
      </c>
      <c r="AW416" s="5">
        <v>0</v>
      </c>
      <c r="AX416" s="5">
        <v>0</v>
      </c>
    </row>
    <row r="417" spans="22:50" x14ac:dyDescent="0.25">
      <c r="V417" s="17" t="s">
        <v>17</v>
      </c>
      <c r="W417" s="5">
        <v>8649.9000000000015</v>
      </c>
      <c r="X417" s="5">
        <v>12747.6</v>
      </c>
      <c r="AE417" s="17" t="s">
        <v>16</v>
      </c>
      <c r="AF417" s="5">
        <v>11552.11</v>
      </c>
      <c r="AG417" s="5">
        <v>4161.01</v>
      </c>
      <c r="AM417" s="17" t="s">
        <v>6</v>
      </c>
      <c r="AN417" s="5">
        <v>9584.0400000000009</v>
      </c>
      <c r="AO417" s="5">
        <v>10853.36</v>
      </c>
      <c r="AV417" s="17" t="s">
        <v>16</v>
      </c>
      <c r="AW417" s="5">
        <v>0</v>
      </c>
      <c r="AX417" s="5">
        <v>0</v>
      </c>
    </row>
    <row r="418" spans="22:50" x14ac:dyDescent="0.25">
      <c r="AE418" s="17" t="s">
        <v>17</v>
      </c>
      <c r="AF418" s="5">
        <v>4414.4699999999993</v>
      </c>
      <c r="AG418" s="5">
        <v>3799.4399999999996</v>
      </c>
      <c r="AM418" s="17" t="s">
        <v>16</v>
      </c>
      <c r="AN418" s="5">
        <v>8727.59</v>
      </c>
      <c r="AO418" s="5">
        <v>6251.14</v>
      </c>
      <c r="AV418" s="17" t="s">
        <v>17</v>
      </c>
      <c r="AW418" s="5">
        <v>0</v>
      </c>
      <c r="AX418" s="5">
        <v>0</v>
      </c>
    </row>
    <row r="419" spans="22:50" x14ac:dyDescent="0.25">
      <c r="AM419" s="17" t="s">
        <v>17</v>
      </c>
      <c r="AN419" s="5">
        <v>11518.83</v>
      </c>
      <c r="AO419" s="5">
        <v>11504.349999999999</v>
      </c>
    </row>
  </sheetData>
  <mergeCells count="6">
    <mergeCell ref="I109:K109"/>
    <mergeCell ref="I3:K3"/>
    <mergeCell ref="I21:K21"/>
    <mergeCell ref="I40:K40"/>
    <mergeCell ref="I61:K61"/>
    <mergeCell ref="I81:K81"/>
  </mergeCells>
  <phoneticPr fontId="2"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CA39C-3094-4104-9176-F65CD12E0772}">
  <sheetPr codeName="Sheet9"/>
  <dimension ref="D3:BU1317"/>
  <sheetViews>
    <sheetView topLeftCell="B43" workbookViewId="0">
      <selection activeCell="O153" sqref="O153"/>
    </sheetView>
  </sheetViews>
  <sheetFormatPr defaultRowHeight="15" x14ac:dyDescent="0.25"/>
  <cols>
    <col min="4" max="4" width="25.140625" bestFit="1" customWidth="1"/>
    <col min="5" max="6" width="14.28515625" bestFit="1" customWidth="1"/>
    <col min="12" max="12" width="19.28515625" customWidth="1"/>
    <col min="13" max="13" width="14" customWidth="1"/>
    <col min="14" max="14" width="20.85546875" customWidth="1"/>
    <col min="15" max="15" width="18.28515625" customWidth="1"/>
    <col min="23" max="23" width="25.140625" bestFit="1" customWidth="1"/>
    <col min="24" max="24" width="34.42578125" bestFit="1" customWidth="1"/>
    <col min="25" max="25" width="31.42578125" bestFit="1" customWidth="1"/>
    <col min="35" max="35" width="25.140625" bestFit="1" customWidth="1"/>
    <col min="36" max="36" width="28.42578125" bestFit="1" customWidth="1"/>
    <col min="37" max="37" width="29.140625" bestFit="1" customWidth="1"/>
    <col min="46" max="46" width="25.140625" bestFit="1" customWidth="1"/>
    <col min="47" max="47" width="16.5703125" bestFit="1" customWidth="1"/>
    <col min="48" max="48" width="18.140625" bestFit="1" customWidth="1"/>
    <col min="60" max="60" width="25.140625" bestFit="1" customWidth="1"/>
    <col min="61" max="61" width="27.7109375" bestFit="1" customWidth="1"/>
    <col min="62" max="62" width="25.140625" bestFit="1" customWidth="1"/>
    <col min="71" max="71" width="25.140625" bestFit="1" customWidth="1"/>
    <col min="72" max="72" width="23" bestFit="1" customWidth="1"/>
    <col min="73" max="73" width="24.42578125" bestFit="1" customWidth="1"/>
  </cols>
  <sheetData>
    <row r="3" spans="4:73" x14ac:dyDescent="0.25">
      <c r="D3" s="1" t="s">
        <v>108</v>
      </c>
      <c r="E3" s="2">
        <v>2021</v>
      </c>
      <c r="W3" s="1" t="s">
        <v>108</v>
      </c>
      <c r="X3" s="2">
        <v>2021</v>
      </c>
    </row>
    <row r="5" spans="4:73" x14ac:dyDescent="0.25">
      <c r="D5" s="1" t="s">
        <v>2</v>
      </c>
      <c r="E5" t="s">
        <v>42</v>
      </c>
      <c r="F5" t="s">
        <v>41</v>
      </c>
      <c r="W5" s="1" t="s">
        <v>2</v>
      </c>
      <c r="X5" t="s">
        <v>121</v>
      </c>
      <c r="Y5" t="s">
        <v>122</v>
      </c>
      <c r="AI5" s="1" t="s">
        <v>108</v>
      </c>
      <c r="AJ5" s="2">
        <v>2021</v>
      </c>
    </row>
    <row r="6" spans="4:73" x14ac:dyDescent="0.25">
      <c r="D6" s="2" t="s">
        <v>3</v>
      </c>
      <c r="E6" s="5">
        <v>15530035.579999993</v>
      </c>
      <c r="F6" s="5">
        <v>7624588.4100000011</v>
      </c>
      <c r="L6" t="str">
        <f>doct_data!$R$5</f>
        <v>د.اتقياء داوود</v>
      </c>
      <c r="W6" s="2" t="s">
        <v>3</v>
      </c>
      <c r="X6" s="5">
        <v>1243790.53</v>
      </c>
      <c r="Y6" s="5">
        <v>652532.03</v>
      </c>
      <c r="AT6" s="1" t="s">
        <v>108</v>
      </c>
      <c r="AU6" s="2">
        <v>2021</v>
      </c>
    </row>
    <row r="7" spans="4:73" x14ac:dyDescent="0.25">
      <c r="D7" s="17" t="s">
        <v>139</v>
      </c>
      <c r="E7" s="5">
        <v>71534.829999999987</v>
      </c>
      <c r="F7" s="5">
        <v>81948.790000000008</v>
      </c>
      <c r="L7" s="22" t="s">
        <v>133</v>
      </c>
      <c r="M7" s="22"/>
      <c r="N7" s="22"/>
      <c r="W7" s="17" t="s">
        <v>139</v>
      </c>
      <c r="X7" s="5">
        <v>11859.5</v>
      </c>
      <c r="Y7" s="5">
        <v>2683</v>
      </c>
      <c r="AI7" s="1" t="s">
        <v>2</v>
      </c>
      <c r="AJ7" t="s">
        <v>123</v>
      </c>
      <c r="AK7" t="s">
        <v>124</v>
      </c>
    </row>
    <row r="8" spans="4:73" x14ac:dyDescent="0.25">
      <c r="D8" s="17" t="s">
        <v>167</v>
      </c>
      <c r="E8" s="5">
        <v>73511.930000000008</v>
      </c>
      <c r="F8" s="5">
        <v>46946.06</v>
      </c>
      <c r="L8" t="str">
        <f>'ANALYSIS '!$E$60</f>
        <v>النساء والولادة</v>
      </c>
      <c r="W8" s="17" t="s">
        <v>167</v>
      </c>
      <c r="X8" s="5">
        <v>8436.6299999999992</v>
      </c>
      <c r="Y8" s="5">
        <v>2235.87</v>
      </c>
      <c r="AI8" s="2" t="s">
        <v>3</v>
      </c>
      <c r="AJ8" s="5">
        <v>974044.84999999986</v>
      </c>
      <c r="AK8" s="5">
        <v>732317.99000000022</v>
      </c>
      <c r="AT8" s="1" t="s">
        <v>2</v>
      </c>
      <c r="AU8" t="s">
        <v>125</v>
      </c>
      <c r="AV8" t="s">
        <v>126</v>
      </c>
      <c r="BH8" s="1" t="s">
        <v>108</v>
      </c>
      <c r="BI8" s="2">
        <v>2021</v>
      </c>
    </row>
    <row r="9" spans="4:73" x14ac:dyDescent="0.25">
      <c r="D9" s="17" t="s">
        <v>140</v>
      </c>
      <c r="E9" s="5">
        <v>168413.86999999997</v>
      </c>
      <c r="F9" s="5">
        <v>190448.29</v>
      </c>
      <c r="M9" t="s">
        <v>134</v>
      </c>
      <c r="N9" t="s">
        <v>18</v>
      </c>
      <c r="O9" t="s">
        <v>135</v>
      </c>
      <c r="W9" s="17" t="s">
        <v>140</v>
      </c>
      <c r="X9" s="5">
        <v>48543.02</v>
      </c>
      <c r="Y9" s="5">
        <v>14256.98</v>
      </c>
      <c r="AI9" s="17" t="s">
        <v>139</v>
      </c>
      <c r="AJ9" s="5">
        <v>6905.69</v>
      </c>
      <c r="AK9" s="5">
        <v>4470.6099999999997</v>
      </c>
      <c r="AT9" s="2" t="s">
        <v>3</v>
      </c>
      <c r="AU9" s="5">
        <v>887317.30000000016</v>
      </c>
      <c r="AV9" s="5">
        <v>904915.4099999998</v>
      </c>
      <c r="BS9" s="1" t="s">
        <v>108</v>
      </c>
      <c r="BT9" s="2">
        <v>2021</v>
      </c>
    </row>
    <row r="10" spans="4:73" x14ac:dyDescent="0.25">
      <c r="D10" s="17" t="s">
        <v>181</v>
      </c>
      <c r="E10" s="5">
        <v>336084.83999999997</v>
      </c>
      <c r="F10" s="5">
        <v>44813.41</v>
      </c>
      <c r="L10" s="17" t="s">
        <v>6</v>
      </c>
      <c r="M10" s="4">
        <f>IFERROR(GETPIVOTDATA("Sum of CREDIT ",$D$5,"MONTH ",L10,"DOCTORS ",$L$6)," " )</f>
        <v>124754.48999999999</v>
      </c>
      <c r="N10" s="4">
        <f>IFERROR(GETPIVOTDATA("Sum of CASH ",$D$5,"MONTH ",L10,"DOCTORS ",$L$6)," " )</f>
        <v>163814.89000000001</v>
      </c>
      <c r="O10" s="5">
        <f>SUM(M10:N10)</f>
        <v>288569.38</v>
      </c>
      <c r="W10" s="17" t="s">
        <v>181</v>
      </c>
      <c r="X10" s="5">
        <v>0</v>
      </c>
      <c r="Y10" s="5">
        <v>0</v>
      </c>
      <c r="AI10" s="17" t="s">
        <v>167</v>
      </c>
      <c r="AJ10" s="5">
        <v>8847.7900000000009</v>
      </c>
      <c r="AK10" s="5">
        <v>5710.71</v>
      </c>
      <c r="AT10" s="17" t="s">
        <v>139</v>
      </c>
      <c r="AU10" s="5">
        <v>1413.9</v>
      </c>
      <c r="AV10" s="5">
        <v>125.45</v>
      </c>
      <c r="BH10" s="1" t="s">
        <v>2</v>
      </c>
      <c r="BI10" t="s">
        <v>127</v>
      </c>
      <c r="BJ10" t="s">
        <v>128</v>
      </c>
    </row>
    <row r="11" spans="4:73" x14ac:dyDescent="0.25">
      <c r="D11" s="17" t="s">
        <v>156</v>
      </c>
      <c r="E11" s="5">
        <v>517964.39</v>
      </c>
      <c r="F11" s="5">
        <v>161281.99</v>
      </c>
      <c r="L11" s="17" t="s">
        <v>3</v>
      </c>
      <c r="M11" s="4">
        <f t="shared" ref="M11:M21" si="0">IFERROR(GETPIVOTDATA("Sum of CREDIT ",$D$5,"MONTH ",L11,"DOCTORS ",$L$6)," " )</f>
        <v>275941.63000000006</v>
      </c>
      <c r="N11" s="4">
        <f t="shared" ref="N11:N21" si="1">IFERROR(GETPIVOTDATA("Sum of CASH ",$D$5,"MONTH ",L11,"DOCTORS ",$L$6)," " )</f>
        <v>398040.77999999997</v>
      </c>
      <c r="O11" s="5">
        <f t="shared" ref="O11:O21" si="2">SUM(M11:N11)</f>
        <v>673982.41</v>
      </c>
      <c r="W11" s="17" t="s">
        <v>156</v>
      </c>
      <c r="X11" s="5">
        <v>60922.54</v>
      </c>
      <c r="Y11" s="5">
        <v>29159.97</v>
      </c>
      <c r="AI11" s="17" t="s">
        <v>140</v>
      </c>
      <c r="AJ11" s="5">
        <v>8558.4699999999993</v>
      </c>
      <c r="AK11" s="5">
        <v>10616.52</v>
      </c>
      <c r="AT11" s="17" t="s">
        <v>167</v>
      </c>
      <c r="AU11" s="5">
        <v>2695.42</v>
      </c>
      <c r="AV11" s="5">
        <v>2508.63</v>
      </c>
      <c r="BH11" s="2" t="s">
        <v>3</v>
      </c>
      <c r="BI11" s="5">
        <v>471966.22999999992</v>
      </c>
      <c r="BJ11" s="5">
        <v>617847.02999999991</v>
      </c>
      <c r="BS11" s="1" t="s">
        <v>2</v>
      </c>
      <c r="BT11" t="s">
        <v>129</v>
      </c>
      <c r="BU11" t="s">
        <v>130</v>
      </c>
    </row>
    <row r="12" spans="4:73" x14ac:dyDescent="0.25">
      <c r="D12" s="17" t="s">
        <v>182</v>
      </c>
      <c r="E12" s="5">
        <v>80817.5</v>
      </c>
      <c r="F12" s="5">
        <v>543</v>
      </c>
      <c r="L12" s="17" t="s">
        <v>4</v>
      </c>
      <c r="M12" s="4">
        <f t="shared" si="0"/>
        <v>316841.69999999995</v>
      </c>
      <c r="N12" s="4">
        <f t="shared" si="1"/>
        <v>438410.52</v>
      </c>
      <c r="O12" s="5">
        <f t="shared" si="2"/>
        <v>755252.22</v>
      </c>
      <c r="W12" s="17" t="s">
        <v>182</v>
      </c>
      <c r="X12" s="5">
        <v>0</v>
      </c>
      <c r="Y12" s="5">
        <v>0</v>
      </c>
      <c r="AI12" s="17" t="s">
        <v>181</v>
      </c>
      <c r="AJ12" s="5">
        <v>0</v>
      </c>
      <c r="AK12" s="5">
        <v>0</v>
      </c>
      <c r="AT12" s="17" t="s">
        <v>140</v>
      </c>
      <c r="AU12" s="5">
        <v>1666.38</v>
      </c>
      <c r="AV12" s="5">
        <v>2369.52</v>
      </c>
      <c r="BH12" s="17" t="s">
        <v>139</v>
      </c>
      <c r="BI12" s="5">
        <v>1841.7</v>
      </c>
      <c r="BJ12" s="5">
        <v>342</v>
      </c>
      <c r="BS12" s="2" t="s">
        <v>3</v>
      </c>
      <c r="BT12" s="5">
        <v>3691602.5</v>
      </c>
      <c r="BU12" s="5">
        <v>9086139.459999999</v>
      </c>
    </row>
    <row r="13" spans="4:73" x14ac:dyDescent="0.25">
      <c r="D13" s="17" t="s">
        <v>183</v>
      </c>
      <c r="E13" s="5">
        <v>15561.780000000006</v>
      </c>
      <c r="F13" s="5">
        <v>47271.969999999994</v>
      </c>
      <c r="L13" s="17" t="s">
        <v>5</v>
      </c>
      <c r="M13" s="4">
        <f t="shared" si="0"/>
        <v>41837.459999999992</v>
      </c>
      <c r="N13" s="4">
        <f t="shared" si="1"/>
        <v>100751.07</v>
      </c>
      <c r="O13" s="5">
        <f t="shared" si="2"/>
        <v>142588.53</v>
      </c>
      <c r="W13" s="17" t="s">
        <v>183</v>
      </c>
      <c r="X13" s="5">
        <v>46776.88</v>
      </c>
      <c r="Y13" s="5">
        <v>11360.52</v>
      </c>
      <c r="AI13" s="17" t="s">
        <v>156</v>
      </c>
      <c r="AJ13" s="5">
        <v>34573.74</v>
      </c>
      <c r="AK13" s="5">
        <v>18048.87</v>
      </c>
      <c r="AT13" s="17" t="s">
        <v>181</v>
      </c>
      <c r="AU13" s="5">
        <v>0</v>
      </c>
      <c r="AV13" s="5">
        <v>0</v>
      </c>
      <c r="BH13" s="17" t="s">
        <v>167</v>
      </c>
      <c r="BI13" s="5">
        <v>186.52</v>
      </c>
      <c r="BJ13" s="5">
        <v>130.78</v>
      </c>
      <c r="BS13" s="17" t="s">
        <v>139</v>
      </c>
      <c r="BT13" s="5">
        <v>59928</v>
      </c>
      <c r="BU13" s="5">
        <v>41161.17</v>
      </c>
    </row>
    <row r="14" spans="4:73" x14ac:dyDescent="0.25">
      <c r="D14" s="17" t="s">
        <v>184</v>
      </c>
      <c r="E14" s="5">
        <v>307636.25</v>
      </c>
      <c r="F14" s="5">
        <v>14801.57</v>
      </c>
      <c r="L14" s="17" t="s">
        <v>10</v>
      </c>
      <c r="M14" s="4" t="str">
        <f t="shared" si="0"/>
        <v xml:space="preserve"> </v>
      </c>
      <c r="N14" s="4" t="str">
        <f t="shared" si="1"/>
        <v xml:space="preserve"> </v>
      </c>
      <c r="O14" s="5">
        <f t="shared" si="2"/>
        <v>0</v>
      </c>
      <c r="W14" s="17" t="s">
        <v>184</v>
      </c>
      <c r="X14" s="5">
        <v>9359.25</v>
      </c>
      <c r="Y14" s="5">
        <v>2928.25</v>
      </c>
      <c r="AI14" s="17" t="s">
        <v>182</v>
      </c>
      <c r="AJ14" s="5">
        <v>0</v>
      </c>
      <c r="AK14" s="5">
        <v>0</v>
      </c>
      <c r="AT14" s="17" t="s">
        <v>156</v>
      </c>
      <c r="AU14" s="5">
        <v>32463.53</v>
      </c>
      <c r="AV14" s="5">
        <v>21530.49</v>
      </c>
      <c r="BH14" s="17" t="s">
        <v>140</v>
      </c>
      <c r="BI14" s="5">
        <v>3671.62</v>
      </c>
      <c r="BJ14" s="5">
        <v>1735.92</v>
      </c>
      <c r="BS14" s="17" t="s">
        <v>167</v>
      </c>
      <c r="BT14" s="5">
        <v>26607.7</v>
      </c>
      <c r="BU14" s="5">
        <v>33808.94</v>
      </c>
    </row>
    <row r="15" spans="4:73" x14ac:dyDescent="0.25">
      <c r="D15" s="17" t="s">
        <v>185</v>
      </c>
      <c r="E15" s="5">
        <v>89964.420000000013</v>
      </c>
      <c r="F15" s="5">
        <v>23757.32</v>
      </c>
      <c r="L15" s="17" t="s">
        <v>11</v>
      </c>
      <c r="M15" s="4">
        <f t="shared" si="0"/>
        <v>174138.43000000002</v>
      </c>
      <c r="N15" s="4">
        <f t="shared" si="1"/>
        <v>197718.77</v>
      </c>
      <c r="O15" s="5">
        <f t="shared" si="2"/>
        <v>371857.2</v>
      </c>
      <c r="W15" s="17" t="s">
        <v>185</v>
      </c>
      <c r="X15" s="5">
        <v>6540.5</v>
      </c>
      <c r="Y15" s="5">
        <v>12093.5</v>
      </c>
      <c r="AI15" s="17" t="s">
        <v>183</v>
      </c>
      <c r="AJ15" s="5">
        <v>17.86</v>
      </c>
      <c r="AK15" s="5">
        <v>1086.1400000000001</v>
      </c>
      <c r="AT15" s="17" t="s">
        <v>182</v>
      </c>
      <c r="AU15" s="5">
        <v>0</v>
      </c>
      <c r="AV15" s="5">
        <v>0</v>
      </c>
      <c r="BH15" s="17" t="s">
        <v>181</v>
      </c>
      <c r="BI15" s="5">
        <v>0</v>
      </c>
      <c r="BJ15" s="5">
        <v>0</v>
      </c>
      <c r="BS15" s="17" t="s">
        <v>140</v>
      </c>
      <c r="BT15" s="5">
        <v>127909.8</v>
      </c>
      <c r="BU15" s="5">
        <v>101085</v>
      </c>
    </row>
    <row r="16" spans="4:73" x14ac:dyDescent="0.25">
      <c r="D16" s="17" t="s">
        <v>157</v>
      </c>
      <c r="E16" s="5">
        <v>1355384.87</v>
      </c>
      <c r="F16" s="5">
        <v>4245.17</v>
      </c>
      <c r="L16" s="17" t="s">
        <v>12</v>
      </c>
      <c r="M16" s="4">
        <f t="shared" si="0"/>
        <v>187261.46999999997</v>
      </c>
      <c r="N16" s="4">
        <f t="shared" si="1"/>
        <v>352127.15</v>
      </c>
      <c r="O16" s="5">
        <f t="shared" si="2"/>
        <v>539388.62</v>
      </c>
      <c r="W16" s="17" t="s">
        <v>157</v>
      </c>
      <c r="X16" s="5">
        <v>0</v>
      </c>
      <c r="Y16" s="5">
        <v>0</v>
      </c>
      <c r="AI16" s="17" t="s">
        <v>184</v>
      </c>
      <c r="AJ16" s="5">
        <v>4137.32</v>
      </c>
      <c r="AK16" s="5">
        <v>7772.21</v>
      </c>
      <c r="AT16" s="17" t="s">
        <v>183</v>
      </c>
      <c r="AU16" s="5">
        <v>443.03</v>
      </c>
      <c r="AV16" s="5">
        <v>907.12</v>
      </c>
      <c r="BH16" s="17" t="s">
        <v>156</v>
      </c>
      <c r="BI16" s="5">
        <v>5720.66</v>
      </c>
      <c r="BJ16" s="5">
        <v>11547.34</v>
      </c>
      <c r="BS16" s="17" t="s">
        <v>181</v>
      </c>
      <c r="BT16" s="5">
        <v>44813.41</v>
      </c>
      <c r="BU16" s="5">
        <v>336084.8</v>
      </c>
    </row>
    <row r="17" spans="4:73" x14ac:dyDescent="0.25">
      <c r="D17" s="17" t="s">
        <v>186</v>
      </c>
      <c r="E17" s="5">
        <v>116.68</v>
      </c>
      <c r="F17" s="5">
        <v>264.46999999999997</v>
      </c>
      <c r="L17" s="17" t="s">
        <v>13</v>
      </c>
      <c r="M17" s="4">
        <f t="shared" si="0"/>
        <v>160545.15999999997</v>
      </c>
      <c r="N17" s="4">
        <f t="shared" si="1"/>
        <v>289877.63</v>
      </c>
      <c r="O17" s="5">
        <f t="shared" si="2"/>
        <v>450422.79</v>
      </c>
      <c r="W17" s="17" t="s">
        <v>186</v>
      </c>
      <c r="X17" s="5">
        <v>261.45</v>
      </c>
      <c r="Y17" s="5">
        <v>99.55</v>
      </c>
      <c r="AI17" s="17" t="s">
        <v>185</v>
      </c>
      <c r="AJ17" s="5">
        <v>4836.6400000000003</v>
      </c>
      <c r="AK17" s="5">
        <v>6951.19</v>
      </c>
      <c r="AT17" s="17" t="s">
        <v>184</v>
      </c>
      <c r="AU17" s="5">
        <v>0</v>
      </c>
      <c r="AV17" s="5">
        <v>49.34</v>
      </c>
      <c r="BH17" s="17" t="s">
        <v>182</v>
      </c>
      <c r="BI17" s="5">
        <v>0</v>
      </c>
      <c r="BJ17" s="5">
        <v>0</v>
      </c>
      <c r="BS17" s="17" t="s">
        <v>156</v>
      </c>
      <c r="BT17" s="5">
        <v>24359.52</v>
      </c>
      <c r="BU17" s="5">
        <v>332432.5</v>
      </c>
    </row>
    <row r="18" spans="4:73" x14ac:dyDescent="0.25">
      <c r="D18" s="17" t="s">
        <v>158</v>
      </c>
      <c r="E18" s="5">
        <v>68919.320000000007</v>
      </c>
      <c r="F18" s="5">
        <v>24235.530000000002</v>
      </c>
      <c r="L18" s="17" t="s">
        <v>14</v>
      </c>
      <c r="M18" s="4">
        <f t="shared" si="0"/>
        <v>253286.21999999997</v>
      </c>
      <c r="N18" s="4">
        <f t="shared" si="1"/>
        <v>329450.76</v>
      </c>
      <c r="O18" s="5">
        <f t="shared" si="2"/>
        <v>582736.98</v>
      </c>
      <c r="W18" s="17" t="s">
        <v>158</v>
      </c>
      <c r="X18" s="5">
        <v>13605.3</v>
      </c>
      <c r="Y18" s="5">
        <v>11111.7</v>
      </c>
      <c r="AI18" s="17" t="s">
        <v>157</v>
      </c>
      <c r="AJ18" s="5">
        <v>0</v>
      </c>
      <c r="AK18" s="5">
        <v>0</v>
      </c>
      <c r="AT18" s="17" t="s">
        <v>185</v>
      </c>
      <c r="AU18" s="5">
        <v>10409.68</v>
      </c>
      <c r="AV18" s="5">
        <v>46624.24</v>
      </c>
      <c r="BH18" s="17" t="s">
        <v>183</v>
      </c>
      <c r="BI18" s="5">
        <v>34.200000000000003</v>
      </c>
      <c r="BJ18" s="5">
        <v>0</v>
      </c>
      <c r="BS18" s="17" t="s">
        <v>182</v>
      </c>
      <c r="BT18" s="5">
        <v>0</v>
      </c>
      <c r="BU18" s="5">
        <v>0</v>
      </c>
    </row>
    <row r="19" spans="4:73" x14ac:dyDescent="0.25">
      <c r="D19" s="17" t="s">
        <v>187</v>
      </c>
      <c r="E19" s="5">
        <v>397.39999999999986</v>
      </c>
      <c r="F19" s="5">
        <v>1042.9000000000001</v>
      </c>
      <c r="L19" s="17" t="s">
        <v>15</v>
      </c>
      <c r="M19" s="4">
        <f t="shared" si="0"/>
        <v>160549</v>
      </c>
      <c r="N19" s="4">
        <f t="shared" si="1"/>
        <v>445893.89</v>
      </c>
      <c r="O19" s="5">
        <f t="shared" si="2"/>
        <v>606442.89</v>
      </c>
      <c r="W19" s="17" t="s">
        <v>187</v>
      </c>
      <c r="X19" s="5">
        <v>716</v>
      </c>
      <c r="Y19" s="5">
        <v>231</v>
      </c>
      <c r="AI19" s="17" t="s">
        <v>186</v>
      </c>
      <c r="AJ19" s="5">
        <v>0</v>
      </c>
      <c r="AK19" s="5">
        <v>0</v>
      </c>
      <c r="AT19" s="17" t="s">
        <v>157</v>
      </c>
      <c r="AU19" s="5">
        <v>0</v>
      </c>
      <c r="AV19" s="5">
        <v>0</v>
      </c>
      <c r="BH19" s="17" t="s">
        <v>184</v>
      </c>
      <c r="BI19" s="5">
        <v>1305</v>
      </c>
      <c r="BJ19" s="5">
        <v>0</v>
      </c>
      <c r="BS19" s="17" t="s">
        <v>183</v>
      </c>
      <c r="BT19" s="5">
        <v>0</v>
      </c>
      <c r="BU19" s="5">
        <v>0</v>
      </c>
    </row>
    <row r="20" spans="4:73" x14ac:dyDescent="0.25">
      <c r="D20" s="17" t="s">
        <v>188</v>
      </c>
      <c r="E20" s="5">
        <v>0</v>
      </c>
      <c r="F20" s="5">
        <v>120</v>
      </c>
      <c r="L20" s="17" t="s">
        <v>16</v>
      </c>
      <c r="M20" s="4">
        <f t="shared" si="0"/>
        <v>205629.56000000006</v>
      </c>
      <c r="N20" s="4">
        <f t="shared" si="1"/>
        <v>424449.37</v>
      </c>
      <c r="O20" s="5">
        <f t="shared" si="2"/>
        <v>630078.93000000005</v>
      </c>
      <c r="W20" s="17" t="s">
        <v>188</v>
      </c>
      <c r="X20" s="5">
        <v>120</v>
      </c>
      <c r="Y20" s="5">
        <v>0</v>
      </c>
      <c r="AI20" s="17" t="s">
        <v>158</v>
      </c>
      <c r="AJ20" s="5">
        <v>2378.38</v>
      </c>
      <c r="AK20" s="5">
        <v>1161.23</v>
      </c>
      <c r="AT20" s="17" t="s">
        <v>186</v>
      </c>
      <c r="AU20" s="5">
        <v>0</v>
      </c>
      <c r="AV20" s="5">
        <v>0</v>
      </c>
      <c r="BH20" s="17" t="s">
        <v>185</v>
      </c>
      <c r="BI20" s="5">
        <v>1670.5</v>
      </c>
      <c r="BJ20" s="5">
        <v>719.83</v>
      </c>
      <c r="BS20" s="17" t="s">
        <v>184</v>
      </c>
      <c r="BT20" s="5">
        <v>0</v>
      </c>
      <c r="BU20" s="5">
        <v>273067.40000000002</v>
      </c>
    </row>
    <row r="21" spans="4:73" x14ac:dyDescent="0.25">
      <c r="D21" s="17" t="s">
        <v>189</v>
      </c>
      <c r="E21" s="5">
        <v>93535.71</v>
      </c>
      <c r="F21" s="5">
        <v>33630.639999999999</v>
      </c>
      <c r="L21" s="17" t="s">
        <v>17</v>
      </c>
      <c r="M21" s="4">
        <f t="shared" si="0"/>
        <v>336754.66000000003</v>
      </c>
      <c r="N21" s="4">
        <f t="shared" si="1"/>
        <v>127043.24999999994</v>
      </c>
      <c r="O21" s="5">
        <f t="shared" si="2"/>
        <v>463797.91</v>
      </c>
      <c r="W21" s="17" t="s">
        <v>189</v>
      </c>
      <c r="X21" s="5">
        <v>6282.99</v>
      </c>
      <c r="Y21" s="5">
        <v>3920.51</v>
      </c>
      <c r="AI21" s="17" t="s">
        <v>187</v>
      </c>
      <c r="AJ21" s="5">
        <v>0</v>
      </c>
      <c r="AK21" s="5">
        <v>0</v>
      </c>
      <c r="AT21" s="17" t="s">
        <v>158</v>
      </c>
      <c r="AU21" s="5">
        <v>3038.36</v>
      </c>
      <c r="AV21" s="5">
        <v>1734.49</v>
      </c>
      <c r="BH21" s="17" t="s">
        <v>157</v>
      </c>
      <c r="BI21" s="5">
        <v>0</v>
      </c>
      <c r="BJ21" s="5">
        <v>0</v>
      </c>
      <c r="BS21" s="17" t="s">
        <v>185</v>
      </c>
      <c r="BT21" s="5">
        <v>0</v>
      </c>
      <c r="BU21" s="5">
        <v>0</v>
      </c>
    </row>
    <row r="22" spans="4:73" x14ac:dyDescent="0.25">
      <c r="D22" s="17" t="s">
        <v>190</v>
      </c>
      <c r="E22" s="5">
        <v>224044.30000000002</v>
      </c>
      <c r="F22" s="5">
        <v>93396.35</v>
      </c>
      <c r="W22" s="17" t="s">
        <v>190</v>
      </c>
      <c r="X22" s="5">
        <v>17211.310000000001</v>
      </c>
      <c r="Y22" s="5">
        <v>10408.94</v>
      </c>
      <c r="AI22" s="17" t="s">
        <v>188</v>
      </c>
      <c r="AJ22" s="5">
        <v>0</v>
      </c>
      <c r="AK22" s="5">
        <v>0</v>
      </c>
      <c r="AT22" s="17" t="s">
        <v>187</v>
      </c>
      <c r="AU22" s="5">
        <v>0</v>
      </c>
      <c r="AV22" s="5">
        <v>0</v>
      </c>
      <c r="BH22" s="17" t="s">
        <v>186</v>
      </c>
      <c r="BI22" s="5">
        <v>3.02</v>
      </c>
      <c r="BJ22" s="5">
        <v>17.13</v>
      </c>
      <c r="BS22" s="17" t="s">
        <v>157</v>
      </c>
      <c r="BT22" s="5">
        <v>3541.17</v>
      </c>
      <c r="BU22" s="5">
        <v>1355385</v>
      </c>
    </row>
    <row r="23" spans="4:73" x14ac:dyDescent="0.25">
      <c r="D23" s="17" t="s">
        <v>191</v>
      </c>
      <c r="E23" s="5">
        <v>111674.64000000001</v>
      </c>
      <c r="F23" s="5">
        <v>129229.10999999999</v>
      </c>
      <c r="W23" s="17" t="s">
        <v>191</v>
      </c>
      <c r="X23" s="5">
        <v>13670.4</v>
      </c>
      <c r="Y23" s="5">
        <v>9808.6</v>
      </c>
      <c r="AI23" s="17" t="s">
        <v>189</v>
      </c>
      <c r="AJ23" s="5">
        <v>9148.0300000000007</v>
      </c>
      <c r="AK23" s="5">
        <v>16567.53</v>
      </c>
      <c r="AT23" s="17" t="s">
        <v>188</v>
      </c>
      <c r="AU23" s="5">
        <v>0</v>
      </c>
      <c r="AV23" s="5">
        <v>0</v>
      </c>
      <c r="BH23" s="17" t="s">
        <v>158</v>
      </c>
      <c r="BI23" s="5">
        <v>3372.83</v>
      </c>
      <c r="BJ23" s="5">
        <v>4685.4799999999996</v>
      </c>
      <c r="BS23" s="17" t="s">
        <v>186</v>
      </c>
      <c r="BT23" s="5">
        <v>0</v>
      </c>
      <c r="BU23" s="5">
        <v>0</v>
      </c>
    </row>
    <row r="24" spans="4:73" x14ac:dyDescent="0.25">
      <c r="D24" s="17" t="s">
        <v>192</v>
      </c>
      <c r="E24" s="5">
        <v>163780.78000000003</v>
      </c>
      <c r="F24" s="5">
        <v>46375.229999999996</v>
      </c>
      <c r="W24" s="17" t="s">
        <v>192</v>
      </c>
      <c r="X24" s="5">
        <v>12794.65</v>
      </c>
      <c r="Y24" s="5">
        <v>6781.35</v>
      </c>
      <c r="AI24" s="17" t="s">
        <v>190</v>
      </c>
      <c r="AJ24" s="5">
        <v>34124.199999999997</v>
      </c>
      <c r="AK24" s="5">
        <v>32775.93</v>
      </c>
      <c r="AT24" s="17" t="s">
        <v>189</v>
      </c>
      <c r="AU24" s="5">
        <v>6152.9</v>
      </c>
      <c r="AV24" s="5">
        <v>11624.53</v>
      </c>
      <c r="BH24" s="17" t="s">
        <v>187</v>
      </c>
      <c r="BI24" s="5">
        <v>326.89999999999998</v>
      </c>
      <c r="BJ24" s="5">
        <v>166.4</v>
      </c>
      <c r="BS24" s="17" t="s">
        <v>158</v>
      </c>
      <c r="BT24" s="5">
        <v>1747.66</v>
      </c>
      <c r="BU24" s="5">
        <v>43147.199999999997</v>
      </c>
    </row>
    <row r="25" spans="4:73" x14ac:dyDescent="0.25">
      <c r="D25" s="17" t="s">
        <v>193</v>
      </c>
      <c r="E25" s="5">
        <v>6143.1799999999985</v>
      </c>
      <c r="F25" s="5">
        <v>12578.74</v>
      </c>
      <c r="W25" s="17" t="s">
        <v>193</v>
      </c>
      <c r="X25" s="5">
        <v>7744.85</v>
      </c>
      <c r="Y25" s="5">
        <v>2701.15</v>
      </c>
      <c r="AI25" s="17" t="s">
        <v>191</v>
      </c>
      <c r="AJ25" s="5">
        <v>188.8</v>
      </c>
      <c r="AK25" s="5">
        <v>79.2</v>
      </c>
      <c r="AT25" s="17" t="s">
        <v>190</v>
      </c>
      <c r="AU25" s="5">
        <v>31488.46</v>
      </c>
      <c r="AV25" s="5">
        <v>31400.35</v>
      </c>
      <c r="BH25" s="17" t="s">
        <v>188</v>
      </c>
      <c r="BI25" s="5">
        <v>0</v>
      </c>
      <c r="BJ25" s="5">
        <v>0</v>
      </c>
      <c r="BS25" s="17" t="s">
        <v>187</v>
      </c>
      <c r="BT25" s="5">
        <v>0</v>
      </c>
      <c r="BU25" s="5">
        <v>0</v>
      </c>
    </row>
    <row r="26" spans="4:73" x14ac:dyDescent="0.25">
      <c r="D26" s="17" t="s">
        <v>194</v>
      </c>
      <c r="E26" s="5">
        <v>195776.19</v>
      </c>
      <c r="F26" s="5">
        <v>164598.12000000002</v>
      </c>
      <c r="W26" s="17" t="s">
        <v>194</v>
      </c>
      <c r="X26" s="5">
        <v>15086.2</v>
      </c>
      <c r="Y26" s="5">
        <v>9156.0499999999993</v>
      </c>
      <c r="AI26" s="17" t="s">
        <v>192</v>
      </c>
      <c r="AJ26" s="5">
        <v>28272.73</v>
      </c>
      <c r="AK26" s="5">
        <v>32281.21</v>
      </c>
      <c r="AT26" s="17" t="s">
        <v>191</v>
      </c>
      <c r="AU26" s="5">
        <v>35239.019999999997</v>
      </c>
      <c r="AV26" s="5">
        <v>42713.64</v>
      </c>
      <c r="BH26" s="17" t="s">
        <v>189</v>
      </c>
      <c r="BI26" s="5">
        <v>6763.72</v>
      </c>
      <c r="BJ26" s="5">
        <v>9992.02</v>
      </c>
      <c r="BS26" s="17" t="s">
        <v>188</v>
      </c>
      <c r="BT26" s="5">
        <v>0</v>
      </c>
      <c r="BU26" s="5">
        <v>0</v>
      </c>
    </row>
    <row r="27" spans="4:73" x14ac:dyDescent="0.25">
      <c r="D27" s="17" t="s">
        <v>195</v>
      </c>
      <c r="E27" s="5">
        <v>80250.849999999991</v>
      </c>
      <c r="F27" s="5">
        <v>47171.770000000004</v>
      </c>
      <c r="W27" s="17" t="s">
        <v>195</v>
      </c>
      <c r="X27" s="5">
        <v>5452.97</v>
      </c>
      <c r="Y27" s="5">
        <v>2826.53</v>
      </c>
      <c r="AI27" s="17" t="s">
        <v>193</v>
      </c>
      <c r="AJ27" s="5">
        <v>90</v>
      </c>
      <c r="AK27" s="5">
        <v>0</v>
      </c>
      <c r="AT27" s="17" t="s">
        <v>192</v>
      </c>
      <c r="AU27" s="5">
        <v>2125.5100000000002</v>
      </c>
      <c r="AV27" s="5">
        <v>2668.9</v>
      </c>
      <c r="BH27" s="17" t="s">
        <v>190</v>
      </c>
      <c r="BI27" s="5">
        <v>6775.38</v>
      </c>
      <c r="BJ27" s="5">
        <v>6262.13</v>
      </c>
      <c r="BS27" s="17" t="s">
        <v>189</v>
      </c>
      <c r="BT27" s="5">
        <v>0</v>
      </c>
      <c r="BU27" s="5">
        <v>0</v>
      </c>
    </row>
    <row r="28" spans="4:73" x14ac:dyDescent="0.25">
      <c r="D28" s="17" t="s">
        <v>196</v>
      </c>
      <c r="E28" s="5">
        <v>6374.49</v>
      </c>
      <c r="F28" s="5">
        <v>1093.01</v>
      </c>
      <c r="W28" s="17" t="s">
        <v>196</v>
      </c>
      <c r="X28" s="5">
        <v>163.58000000000001</v>
      </c>
      <c r="Y28" s="5">
        <v>703.92</v>
      </c>
      <c r="AI28" s="17" t="s">
        <v>194</v>
      </c>
      <c r="AJ28" s="5">
        <v>28385.03</v>
      </c>
      <c r="AK28" s="5">
        <v>21662.99</v>
      </c>
      <c r="AT28" s="17" t="s">
        <v>193</v>
      </c>
      <c r="AU28" s="5">
        <v>999.02</v>
      </c>
      <c r="AV28" s="5">
        <v>1348.44</v>
      </c>
      <c r="BH28" s="17" t="s">
        <v>191</v>
      </c>
      <c r="BI28" s="5">
        <v>78428.89</v>
      </c>
      <c r="BJ28" s="5">
        <v>58537.2</v>
      </c>
      <c r="BS28" s="17" t="s">
        <v>190</v>
      </c>
      <c r="BT28" s="5">
        <v>900</v>
      </c>
      <c r="BU28" s="5">
        <v>9396.69</v>
      </c>
    </row>
    <row r="29" spans="4:73" x14ac:dyDescent="0.25">
      <c r="D29" s="17" t="s">
        <v>197</v>
      </c>
      <c r="E29" s="5">
        <v>57912.97</v>
      </c>
      <c r="F29" s="5">
        <v>50005</v>
      </c>
      <c r="W29" s="17" t="s">
        <v>197</v>
      </c>
      <c r="X29" s="5">
        <v>8460.1</v>
      </c>
      <c r="Y29" s="5">
        <v>2483.9</v>
      </c>
      <c r="AI29" s="17" t="s">
        <v>195</v>
      </c>
      <c r="AJ29" s="5">
        <v>15944.96</v>
      </c>
      <c r="AK29" s="5">
        <v>8981.58</v>
      </c>
      <c r="AT29" s="17" t="s">
        <v>194</v>
      </c>
      <c r="AU29" s="5">
        <v>23438.83</v>
      </c>
      <c r="AV29" s="5">
        <v>19317.62</v>
      </c>
      <c r="BH29" s="17" t="s">
        <v>192</v>
      </c>
      <c r="BI29" s="5">
        <v>1682.34</v>
      </c>
      <c r="BJ29" s="5">
        <v>941.44</v>
      </c>
      <c r="BS29" s="17" t="s">
        <v>191</v>
      </c>
      <c r="BT29" s="5">
        <v>0</v>
      </c>
      <c r="BU29" s="5">
        <v>0</v>
      </c>
    </row>
    <row r="30" spans="4:73" x14ac:dyDescent="0.25">
      <c r="D30" s="17" t="s">
        <v>198</v>
      </c>
      <c r="E30" s="5">
        <v>3396.2000000000007</v>
      </c>
      <c r="F30" s="5">
        <v>8327.7999999999993</v>
      </c>
      <c r="L30" t="str">
        <f>doct_data!$R$5</f>
        <v>د.اتقياء داوود</v>
      </c>
      <c r="W30" s="17" t="s">
        <v>198</v>
      </c>
      <c r="X30" s="5">
        <v>8327.7999999999993</v>
      </c>
      <c r="Y30" s="5">
        <v>3396.2</v>
      </c>
      <c r="AI30" s="17" t="s">
        <v>196</v>
      </c>
      <c r="AJ30" s="5">
        <v>0</v>
      </c>
      <c r="AK30" s="5">
        <v>0</v>
      </c>
      <c r="AT30" s="17" t="s">
        <v>195</v>
      </c>
      <c r="AU30" s="5">
        <v>14816</v>
      </c>
      <c r="AV30" s="5">
        <v>11215.22</v>
      </c>
      <c r="BH30" s="17" t="s">
        <v>193</v>
      </c>
      <c r="BI30" s="5">
        <v>3732.87</v>
      </c>
      <c r="BJ30" s="5">
        <v>1913.59</v>
      </c>
      <c r="BS30" s="17" t="s">
        <v>192</v>
      </c>
      <c r="BT30" s="5">
        <v>0</v>
      </c>
      <c r="BU30" s="5">
        <v>0</v>
      </c>
    </row>
    <row r="31" spans="4:73" x14ac:dyDescent="0.25">
      <c r="D31" s="17" t="s">
        <v>199</v>
      </c>
      <c r="E31" s="5">
        <v>42589.55</v>
      </c>
      <c r="F31" s="5">
        <v>35353.279999999999</v>
      </c>
      <c r="L31" s="22" t="s">
        <v>114</v>
      </c>
      <c r="M31" s="22"/>
      <c r="N31" s="22"/>
      <c r="W31" s="17" t="s">
        <v>199</v>
      </c>
      <c r="X31" s="5">
        <v>7840.6</v>
      </c>
      <c r="Y31" s="5">
        <v>4294.3999999999996</v>
      </c>
      <c r="AI31" s="17" t="s">
        <v>197</v>
      </c>
      <c r="AJ31" s="5">
        <v>12155.9</v>
      </c>
      <c r="AK31" s="5">
        <v>3001.8</v>
      </c>
      <c r="AT31" s="17" t="s">
        <v>196</v>
      </c>
      <c r="AU31" s="5">
        <v>0</v>
      </c>
      <c r="AV31" s="5">
        <v>0</v>
      </c>
      <c r="BH31" s="17" t="s">
        <v>194</v>
      </c>
      <c r="BI31" s="5">
        <v>9137.25</v>
      </c>
      <c r="BJ31" s="5">
        <v>1551.2</v>
      </c>
      <c r="BS31" s="17" t="s">
        <v>193</v>
      </c>
      <c r="BT31" s="5">
        <v>0</v>
      </c>
      <c r="BU31" s="5">
        <v>0</v>
      </c>
    </row>
    <row r="32" spans="4:73" x14ac:dyDescent="0.25">
      <c r="D32" s="17" t="s">
        <v>168</v>
      </c>
      <c r="E32" s="5">
        <v>153896.18999999997</v>
      </c>
      <c r="F32" s="5">
        <v>144748.03</v>
      </c>
      <c r="L32" t="str">
        <f>'ANALYSIS '!$E$60</f>
        <v>النساء والولادة</v>
      </c>
      <c r="W32" s="17" t="s">
        <v>168</v>
      </c>
      <c r="X32" s="5">
        <v>10397.629999999999</v>
      </c>
      <c r="Y32" s="5">
        <v>6034.87</v>
      </c>
      <c r="AI32" s="17" t="s">
        <v>198</v>
      </c>
      <c r="AJ32" s="5">
        <v>0</v>
      </c>
      <c r="AK32" s="5">
        <v>0</v>
      </c>
      <c r="AT32" s="17" t="s">
        <v>197</v>
      </c>
      <c r="AU32" s="5">
        <v>3736.54</v>
      </c>
      <c r="AV32" s="5">
        <v>1434.84</v>
      </c>
      <c r="BH32" s="17" t="s">
        <v>195</v>
      </c>
      <c r="BI32" s="5">
        <v>7977.84</v>
      </c>
      <c r="BJ32" s="5">
        <v>7374.44</v>
      </c>
      <c r="BS32" s="17" t="s">
        <v>194</v>
      </c>
      <c r="BT32" s="5">
        <v>86613.81</v>
      </c>
      <c r="BU32" s="5">
        <v>43992.29</v>
      </c>
    </row>
    <row r="33" spans="4:73" x14ac:dyDescent="0.25">
      <c r="D33" s="17" t="s">
        <v>200</v>
      </c>
      <c r="E33" s="5">
        <v>73650.11</v>
      </c>
      <c r="F33" s="5">
        <v>8580.01</v>
      </c>
      <c r="M33" t="s">
        <v>18</v>
      </c>
      <c r="N33" t="s">
        <v>19</v>
      </c>
      <c r="O33" t="s">
        <v>135</v>
      </c>
      <c r="W33" s="17" t="s">
        <v>200</v>
      </c>
      <c r="X33" s="5">
        <v>3916.5</v>
      </c>
      <c r="Y33" s="5">
        <v>1241</v>
      </c>
      <c r="AI33" s="17" t="s">
        <v>199</v>
      </c>
      <c r="AJ33" s="5">
        <v>5997.58</v>
      </c>
      <c r="AK33" s="5">
        <v>5560.38</v>
      </c>
      <c r="AT33" s="17" t="s">
        <v>198</v>
      </c>
      <c r="AU33" s="5">
        <v>0</v>
      </c>
      <c r="AV33" s="5">
        <v>0</v>
      </c>
      <c r="BH33" s="17" t="s">
        <v>196</v>
      </c>
      <c r="BI33" s="5">
        <v>698.43</v>
      </c>
      <c r="BJ33" s="5">
        <v>5670.57</v>
      </c>
      <c r="BS33" s="17" t="s">
        <v>195</v>
      </c>
      <c r="BT33" s="5">
        <v>0</v>
      </c>
      <c r="BU33" s="5">
        <v>0</v>
      </c>
    </row>
    <row r="34" spans="4:73" x14ac:dyDescent="0.25">
      <c r="D34" s="17" t="s">
        <v>152</v>
      </c>
      <c r="E34" s="5">
        <v>158795.09999999998</v>
      </c>
      <c r="F34" s="5">
        <v>79910.92</v>
      </c>
      <c r="L34" s="17" t="s">
        <v>6</v>
      </c>
      <c r="M34" s="4">
        <f>IFERROR(GETPIVOTDATA("Sum of CONSULTATION CASH (COL33)",$W$5,"MONTH ",$L34,"DOCTORS ",$L$30)," " )</f>
        <v>8533.2000000000007</v>
      </c>
      <c r="N34" s="4">
        <f>IFERROR(GETPIVOTDATA("Sum of CONSULATION-CREDIT(34)",$W$5,"MONTH ",L34,"DOCTORS ",$L$30)," " )</f>
        <v>1600.8</v>
      </c>
      <c r="O34" s="5">
        <f>SUM(M34:N34)</f>
        <v>10134</v>
      </c>
      <c r="W34" s="17" t="s">
        <v>152</v>
      </c>
      <c r="X34" s="5">
        <v>15871.13</v>
      </c>
      <c r="Y34" s="5">
        <v>13878.87</v>
      </c>
      <c r="AI34" s="17" t="s">
        <v>168</v>
      </c>
      <c r="AJ34" s="5">
        <v>9154.74</v>
      </c>
      <c r="AK34" s="5">
        <v>1867.12</v>
      </c>
      <c r="AT34" s="17" t="s">
        <v>199</v>
      </c>
      <c r="AU34" s="5">
        <v>8443.98</v>
      </c>
      <c r="AV34" s="5">
        <v>4696.8</v>
      </c>
      <c r="BH34" s="17" t="s">
        <v>197</v>
      </c>
      <c r="BI34" s="5">
        <v>3723.46</v>
      </c>
      <c r="BJ34" s="5">
        <v>1787.04</v>
      </c>
      <c r="BS34" s="17" t="s">
        <v>196</v>
      </c>
      <c r="BT34" s="5">
        <v>0</v>
      </c>
      <c r="BU34" s="5">
        <v>0</v>
      </c>
    </row>
    <row r="35" spans="4:73" x14ac:dyDescent="0.25">
      <c r="D35" s="17" t="s">
        <v>201</v>
      </c>
      <c r="E35" s="5">
        <v>116305.78</v>
      </c>
      <c r="F35" s="5">
        <v>125853.66</v>
      </c>
      <c r="L35" s="17" t="s">
        <v>3</v>
      </c>
      <c r="M35" s="4">
        <f t="shared" ref="M35:M45" si="3">IFERROR(GETPIVOTDATA("Sum of CONSULTATION CASH (COL33)",$W$5,"MONTH ",$L35,"DOCTORS ",$L$30)," " )</f>
        <v>13772</v>
      </c>
      <c r="N35" s="4">
        <f t="shared" ref="N35:N45" si="4">IFERROR(GETPIVOTDATA("Sum of CONSULATION-CREDIT(34)",$W$5,"MONTH ",L35,"DOCTORS ",$L$30)," " )</f>
        <v>4785</v>
      </c>
      <c r="O35" s="5">
        <f t="shared" ref="O35:O45" si="5">SUM(M35:N35)</f>
        <v>18557</v>
      </c>
      <c r="W35" s="17" t="s">
        <v>201</v>
      </c>
      <c r="X35" s="5">
        <v>20376.63</v>
      </c>
      <c r="Y35" s="5">
        <v>6310.87</v>
      </c>
      <c r="AI35" s="17" t="s">
        <v>200</v>
      </c>
      <c r="AJ35" s="5">
        <v>1153.3</v>
      </c>
      <c r="AK35" s="5">
        <v>323</v>
      </c>
      <c r="AT35" s="17" t="s">
        <v>168</v>
      </c>
      <c r="AU35" s="5">
        <v>3488.54</v>
      </c>
      <c r="AV35" s="5">
        <v>4553.72</v>
      </c>
      <c r="BH35" s="17" t="s">
        <v>198</v>
      </c>
      <c r="BI35" s="5">
        <v>0</v>
      </c>
      <c r="BJ35" s="5">
        <v>0</v>
      </c>
      <c r="BS35" s="17" t="s">
        <v>197</v>
      </c>
      <c r="BT35" s="5">
        <v>21929</v>
      </c>
      <c r="BU35" s="5">
        <v>18889.990000000002</v>
      </c>
    </row>
    <row r="36" spans="4:73" x14ac:dyDescent="0.25">
      <c r="D36" s="17" t="s">
        <v>202</v>
      </c>
      <c r="E36" s="5">
        <v>24262.939999999995</v>
      </c>
      <c r="F36" s="5">
        <v>32681.870000000003</v>
      </c>
      <c r="L36" s="17" t="s">
        <v>4</v>
      </c>
      <c r="M36" s="4">
        <f t="shared" si="3"/>
        <v>16794.7</v>
      </c>
      <c r="N36" s="4">
        <f t="shared" si="4"/>
        <v>7314.3</v>
      </c>
      <c r="O36" s="5">
        <f t="shared" si="5"/>
        <v>24109</v>
      </c>
      <c r="W36" s="17" t="s">
        <v>202</v>
      </c>
      <c r="X36" s="5">
        <v>26269.4</v>
      </c>
      <c r="Y36" s="5">
        <v>12719.35</v>
      </c>
      <c r="AI36" s="17" t="s">
        <v>152</v>
      </c>
      <c r="AJ36" s="5">
        <v>11347.98</v>
      </c>
      <c r="AK36" s="5">
        <v>14292.42</v>
      </c>
      <c r="AT36" s="17" t="s">
        <v>200</v>
      </c>
      <c r="AU36" s="5">
        <v>2807.31</v>
      </c>
      <c r="AV36" s="5">
        <v>3141.58</v>
      </c>
      <c r="BH36" s="17" t="s">
        <v>199</v>
      </c>
      <c r="BI36" s="5">
        <v>6338.12</v>
      </c>
      <c r="BJ36" s="5">
        <v>4922.05</v>
      </c>
      <c r="BS36" s="17" t="s">
        <v>198</v>
      </c>
      <c r="BT36" s="5">
        <v>0</v>
      </c>
      <c r="BU36" s="5">
        <v>0</v>
      </c>
    </row>
    <row r="37" spans="4:73" x14ac:dyDescent="0.25">
      <c r="D37" s="17" t="s">
        <v>203</v>
      </c>
      <c r="E37" s="5">
        <v>67987.990000000005</v>
      </c>
      <c r="F37" s="5">
        <v>95298.89</v>
      </c>
      <c r="L37" s="17" t="s">
        <v>5</v>
      </c>
      <c r="M37" s="4">
        <f t="shared" si="3"/>
        <v>223.5</v>
      </c>
      <c r="N37" s="4">
        <f t="shared" si="4"/>
        <v>249.5</v>
      </c>
      <c r="O37" s="5">
        <f t="shared" si="5"/>
        <v>473</v>
      </c>
      <c r="W37" s="17" t="s">
        <v>203</v>
      </c>
      <c r="X37" s="5">
        <v>15116.88</v>
      </c>
      <c r="Y37" s="5">
        <v>14073.12</v>
      </c>
      <c r="AI37" s="17" t="s">
        <v>201</v>
      </c>
      <c r="AJ37" s="5">
        <v>15252.59</v>
      </c>
      <c r="AK37" s="5">
        <v>9621.86</v>
      </c>
      <c r="AT37" s="17" t="s">
        <v>152</v>
      </c>
      <c r="AU37" s="5">
        <v>49335.53</v>
      </c>
      <c r="AV37" s="5">
        <v>78654.19</v>
      </c>
      <c r="BH37" s="17" t="s">
        <v>168</v>
      </c>
      <c r="BI37" s="5">
        <v>53.12</v>
      </c>
      <c r="BJ37" s="5">
        <v>384.08</v>
      </c>
      <c r="BS37" s="17" t="s">
        <v>199</v>
      </c>
      <c r="BT37" s="5">
        <v>0</v>
      </c>
      <c r="BU37" s="5">
        <v>0</v>
      </c>
    </row>
    <row r="38" spans="4:73" x14ac:dyDescent="0.25">
      <c r="D38" s="17" t="s">
        <v>159</v>
      </c>
      <c r="E38" s="5">
        <v>3308.5199999999995</v>
      </c>
      <c r="F38" s="5">
        <v>8122.55</v>
      </c>
      <c r="L38" s="17" t="s">
        <v>10</v>
      </c>
      <c r="M38" s="4" t="str">
        <f t="shared" si="3"/>
        <v xml:space="preserve"> </v>
      </c>
      <c r="N38" s="4" t="str">
        <f t="shared" si="4"/>
        <v xml:space="preserve"> </v>
      </c>
      <c r="O38" s="5">
        <f t="shared" si="5"/>
        <v>0</v>
      </c>
      <c r="W38" s="17" t="s">
        <v>159</v>
      </c>
      <c r="X38" s="5">
        <v>4680.3</v>
      </c>
      <c r="Y38" s="5">
        <v>1192.2</v>
      </c>
      <c r="AI38" s="17" t="s">
        <v>202</v>
      </c>
      <c r="AJ38" s="5">
        <v>130.5</v>
      </c>
      <c r="AK38" s="5">
        <v>0</v>
      </c>
      <c r="AT38" s="17" t="s">
        <v>201</v>
      </c>
      <c r="AU38" s="5">
        <v>37968.51</v>
      </c>
      <c r="AV38" s="5">
        <v>31345.85</v>
      </c>
      <c r="BH38" s="17" t="s">
        <v>200</v>
      </c>
      <c r="BI38" s="5">
        <v>702.9</v>
      </c>
      <c r="BJ38" s="5">
        <v>350.34</v>
      </c>
      <c r="BS38" s="17" t="s">
        <v>168</v>
      </c>
      <c r="BT38" s="5">
        <v>121654</v>
      </c>
      <c r="BU38" s="5">
        <v>119012.7</v>
      </c>
    </row>
    <row r="39" spans="4:73" x14ac:dyDescent="0.25">
      <c r="D39" s="17" t="s">
        <v>204</v>
      </c>
      <c r="E39" s="5">
        <v>297580.03000000003</v>
      </c>
      <c r="F39" s="5">
        <v>61359.61</v>
      </c>
      <c r="L39" s="17" t="s">
        <v>11</v>
      </c>
      <c r="M39" s="4">
        <f t="shared" si="3"/>
        <v>7503.5</v>
      </c>
      <c r="N39" s="4">
        <f t="shared" si="4"/>
        <v>2671.5</v>
      </c>
      <c r="O39" s="5">
        <f t="shared" si="5"/>
        <v>10175</v>
      </c>
      <c r="W39" s="17" t="s">
        <v>204</v>
      </c>
      <c r="X39" s="5">
        <v>15464.4</v>
      </c>
      <c r="Y39" s="5">
        <v>11403.6</v>
      </c>
      <c r="AI39" s="17" t="s">
        <v>203</v>
      </c>
      <c r="AJ39" s="5">
        <v>4225.3599999999997</v>
      </c>
      <c r="AK39" s="5">
        <v>2162.34</v>
      </c>
      <c r="AT39" s="17" t="s">
        <v>202</v>
      </c>
      <c r="AU39" s="5">
        <v>3630.7</v>
      </c>
      <c r="AV39" s="5">
        <v>6148.66</v>
      </c>
      <c r="BH39" s="17" t="s">
        <v>152</v>
      </c>
      <c r="BI39" s="5">
        <v>13.28</v>
      </c>
      <c r="BJ39" s="5">
        <v>688.82</v>
      </c>
      <c r="BS39" s="17" t="s">
        <v>200</v>
      </c>
      <c r="BT39" s="5">
        <v>0</v>
      </c>
      <c r="BU39" s="5">
        <v>65641.59</v>
      </c>
    </row>
    <row r="40" spans="4:73" x14ac:dyDescent="0.25">
      <c r="D40" s="17" t="s">
        <v>205</v>
      </c>
      <c r="E40" s="5">
        <v>19240.199999999997</v>
      </c>
      <c r="F40" s="5">
        <v>18778.480000000003</v>
      </c>
      <c r="L40" s="17" t="s">
        <v>12</v>
      </c>
      <c r="M40" s="4">
        <f t="shared" si="3"/>
        <v>9474.7999999999993</v>
      </c>
      <c r="N40" s="4">
        <f t="shared" si="4"/>
        <v>2444.1999999999998</v>
      </c>
      <c r="O40" s="5">
        <f t="shared" si="5"/>
        <v>11919</v>
      </c>
      <c r="W40" s="17" t="s">
        <v>205</v>
      </c>
      <c r="X40" s="5">
        <v>1995.65</v>
      </c>
      <c r="Y40" s="5">
        <v>627.85</v>
      </c>
      <c r="AI40" s="17" t="s">
        <v>159</v>
      </c>
      <c r="AJ40" s="5">
        <v>343.8</v>
      </c>
      <c r="AK40" s="5">
        <v>0</v>
      </c>
      <c r="AT40" s="17" t="s">
        <v>203</v>
      </c>
      <c r="AU40" s="5">
        <v>24731.75</v>
      </c>
      <c r="AV40" s="5">
        <v>38895.879999999997</v>
      </c>
      <c r="BH40" s="17" t="s">
        <v>201</v>
      </c>
      <c r="BI40" s="5">
        <v>25053.93</v>
      </c>
      <c r="BJ40" s="5">
        <v>19278.3</v>
      </c>
      <c r="BS40" s="17" t="s">
        <v>152</v>
      </c>
      <c r="BT40" s="5">
        <v>0</v>
      </c>
      <c r="BU40" s="5">
        <v>0</v>
      </c>
    </row>
    <row r="41" spans="4:73" x14ac:dyDescent="0.25">
      <c r="D41" s="17" t="s">
        <v>160</v>
      </c>
      <c r="E41" s="5">
        <v>548237.31999999995</v>
      </c>
      <c r="F41" s="5">
        <v>38044.74</v>
      </c>
      <c r="L41" s="17" t="s">
        <v>13</v>
      </c>
      <c r="M41" s="4">
        <f t="shared" si="3"/>
        <v>10025</v>
      </c>
      <c r="N41" s="4">
        <f t="shared" si="4"/>
        <v>5070</v>
      </c>
      <c r="O41" s="5">
        <f t="shared" si="5"/>
        <v>15095</v>
      </c>
      <c r="W41" s="17" t="s">
        <v>160</v>
      </c>
      <c r="X41" s="5">
        <v>17943.599999999999</v>
      </c>
      <c r="Y41" s="5">
        <v>20983.4</v>
      </c>
      <c r="AI41" s="17" t="s">
        <v>204</v>
      </c>
      <c r="AJ41" s="5">
        <v>36413.129999999997</v>
      </c>
      <c r="AK41" s="5">
        <v>65331.69</v>
      </c>
      <c r="AT41" s="17" t="s">
        <v>159</v>
      </c>
      <c r="AU41" s="5">
        <v>1345.5</v>
      </c>
      <c r="AV41" s="5">
        <v>238.82</v>
      </c>
      <c r="BH41" s="17" t="s">
        <v>202</v>
      </c>
      <c r="BI41" s="5">
        <v>1481.27</v>
      </c>
      <c r="BJ41" s="5">
        <v>5133.93</v>
      </c>
      <c r="BS41" s="17" t="s">
        <v>201</v>
      </c>
      <c r="BT41" s="5">
        <v>0</v>
      </c>
      <c r="BU41" s="5">
        <v>0</v>
      </c>
    </row>
    <row r="42" spans="4:73" x14ac:dyDescent="0.25">
      <c r="D42" s="17" t="s">
        <v>206</v>
      </c>
      <c r="E42" s="5">
        <v>23338.83</v>
      </c>
      <c r="F42" s="5">
        <v>21889.360000000001</v>
      </c>
      <c r="L42" s="17" t="s">
        <v>14</v>
      </c>
      <c r="M42" s="4">
        <f t="shared" si="3"/>
        <v>11303.4</v>
      </c>
      <c r="N42" s="4">
        <f t="shared" si="4"/>
        <v>6151.6</v>
      </c>
      <c r="O42" s="5">
        <f t="shared" si="5"/>
        <v>17455</v>
      </c>
      <c r="W42" s="17" t="s">
        <v>206</v>
      </c>
      <c r="X42" s="5">
        <v>17049.55</v>
      </c>
      <c r="Y42" s="5">
        <v>15308.95</v>
      </c>
      <c r="AI42" s="17" t="s">
        <v>205</v>
      </c>
      <c r="AJ42" s="5">
        <v>4083.47</v>
      </c>
      <c r="AK42" s="5">
        <v>2103.9899999999998</v>
      </c>
      <c r="AT42" s="17" t="s">
        <v>204</v>
      </c>
      <c r="AU42" s="5">
        <v>6892.49</v>
      </c>
      <c r="AV42" s="5">
        <v>8706.81</v>
      </c>
      <c r="BH42" s="17" t="s">
        <v>203</v>
      </c>
      <c r="BI42" s="5">
        <v>63.9</v>
      </c>
      <c r="BJ42" s="5">
        <v>81.25</v>
      </c>
      <c r="BS42" s="17" t="s">
        <v>202</v>
      </c>
      <c r="BT42" s="5">
        <v>0</v>
      </c>
      <c r="BU42" s="5">
        <v>0</v>
      </c>
    </row>
    <row r="43" spans="4:73" x14ac:dyDescent="0.25">
      <c r="D43" s="17" t="s">
        <v>207</v>
      </c>
      <c r="E43" s="5">
        <v>251440.25999999998</v>
      </c>
      <c r="F43" s="5">
        <v>154242.68000000002</v>
      </c>
      <c r="L43" s="17" t="s">
        <v>15</v>
      </c>
      <c r="M43" s="4">
        <f t="shared" si="3"/>
        <v>12613.8</v>
      </c>
      <c r="N43" s="4">
        <f t="shared" si="4"/>
        <v>6698.2</v>
      </c>
      <c r="O43" s="5">
        <f t="shared" si="5"/>
        <v>19312</v>
      </c>
      <c r="W43" s="17" t="s">
        <v>207</v>
      </c>
      <c r="X43" s="5">
        <v>12292.51</v>
      </c>
      <c r="Y43" s="5">
        <v>9694.99</v>
      </c>
      <c r="AI43" s="17" t="s">
        <v>160</v>
      </c>
      <c r="AJ43" s="5">
        <v>1360.74</v>
      </c>
      <c r="AK43" s="5">
        <v>2592.3900000000003</v>
      </c>
      <c r="AT43" s="17" t="s">
        <v>205</v>
      </c>
      <c r="AU43" s="5">
        <v>2439.5100000000002</v>
      </c>
      <c r="AV43" s="5">
        <v>3718.04</v>
      </c>
      <c r="BH43" s="17" t="s">
        <v>159</v>
      </c>
      <c r="BI43" s="5">
        <v>1744.95</v>
      </c>
      <c r="BJ43" s="5">
        <v>1189.9000000000001</v>
      </c>
      <c r="BS43" s="17" t="s">
        <v>203</v>
      </c>
      <c r="BT43" s="5">
        <v>0</v>
      </c>
      <c r="BU43" s="5">
        <v>0</v>
      </c>
    </row>
    <row r="44" spans="4:73" x14ac:dyDescent="0.25">
      <c r="D44" s="17" t="s">
        <v>141</v>
      </c>
      <c r="E44" s="5">
        <v>17841.57</v>
      </c>
      <c r="F44" s="5">
        <v>8493.7800000000007</v>
      </c>
      <c r="L44" s="17" t="s">
        <v>16</v>
      </c>
      <c r="M44" s="4">
        <f t="shared" si="3"/>
        <v>15284.7</v>
      </c>
      <c r="N44" s="4">
        <f t="shared" si="4"/>
        <v>4979.3</v>
      </c>
      <c r="O44" s="5">
        <f t="shared" si="5"/>
        <v>20264</v>
      </c>
      <c r="W44" s="17" t="s">
        <v>141</v>
      </c>
      <c r="X44" s="5">
        <v>3048.63</v>
      </c>
      <c r="Y44" s="5">
        <v>2802.62</v>
      </c>
      <c r="AI44" s="17" t="s">
        <v>206</v>
      </c>
      <c r="AJ44" s="5">
        <v>0</v>
      </c>
      <c r="AK44" s="5">
        <v>0</v>
      </c>
      <c r="AT44" s="17" t="s">
        <v>160</v>
      </c>
      <c r="AU44" s="5">
        <v>3619.78</v>
      </c>
      <c r="AV44" s="5">
        <v>15838.98</v>
      </c>
      <c r="BH44" s="17" t="s">
        <v>204</v>
      </c>
      <c r="BI44" s="5">
        <v>2484.59</v>
      </c>
      <c r="BJ44" s="5">
        <v>2122.71</v>
      </c>
      <c r="BS44" s="17" t="s">
        <v>159</v>
      </c>
      <c r="BT44" s="5">
        <v>0</v>
      </c>
      <c r="BU44" s="5">
        <v>0</v>
      </c>
    </row>
    <row r="45" spans="4:73" x14ac:dyDescent="0.25">
      <c r="D45" s="17" t="s">
        <v>208</v>
      </c>
      <c r="E45" s="5">
        <v>6382.0499999999884</v>
      </c>
      <c r="F45" s="5">
        <v>306636.5</v>
      </c>
      <c r="L45" s="17" t="s">
        <v>17</v>
      </c>
      <c r="M45" s="4">
        <f t="shared" si="3"/>
        <v>10602.6</v>
      </c>
      <c r="N45" s="4">
        <f t="shared" si="4"/>
        <v>4076.4</v>
      </c>
      <c r="O45" s="5">
        <f t="shared" si="5"/>
        <v>14679</v>
      </c>
      <c r="W45" s="17" t="s">
        <v>208</v>
      </c>
      <c r="X45" s="5">
        <v>15341.5</v>
      </c>
      <c r="Y45" s="5">
        <v>1046</v>
      </c>
      <c r="AI45" s="17" t="s">
        <v>207</v>
      </c>
      <c r="AJ45" s="5">
        <v>4211.03</v>
      </c>
      <c r="AK45" s="5">
        <v>6334.78</v>
      </c>
      <c r="AT45" s="17" t="s">
        <v>206</v>
      </c>
      <c r="AU45" s="5">
        <v>3676.31</v>
      </c>
      <c r="AV45" s="5">
        <v>6938.14</v>
      </c>
      <c r="BH45" s="17" t="s">
        <v>205</v>
      </c>
      <c r="BI45" s="5">
        <v>5483.85</v>
      </c>
      <c r="BJ45" s="5">
        <v>415.4</v>
      </c>
      <c r="BS45" s="17" t="s">
        <v>204</v>
      </c>
      <c r="BT45" s="5">
        <v>0</v>
      </c>
      <c r="BU45" s="5">
        <v>6525.58</v>
      </c>
    </row>
    <row r="46" spans="4:73" x14ac:dyDescent="0.25">
      <c r="D46" s="17" t="s">
        <v>209</v>
      </c>
      <c r="E46" s="5">
        <v>700234.96</v>
      </c>
      <c r="F46" s="5">
        <v>1800</v>
      </c>
      <c r="W46" s="17" t="s">
        <v>209</v>
      </c>
      <c r="X46" s="5">
        <v>0</v>
      </c>
      <c r="Y46" s="5">
        <v>0</v>
      </c>
      <c r="AI46" s="17" t="s">
        <v>141</v>
      </c>
      <c r="AJ46" s="5">
        <v>3020.8</v>
      </c>
      <c r="AK46" s="5">
        <v>1099.45</v>
      </c>
      <c r="AT46" s="17" t="s">
        <v>207</v>
      </c>
      <c r="AU46" s="5">
        <v>3832.5</v>
      </c>
      <c r="AV46" s="5">
        <v>2508.69</v>
      </c>
      <c r="BH46" s="17" t="s">
        <v>160</v>
      </c>
      <c r="BI46" s="5">
        <v>2711.43</v>
      </c>
      <c r="BJ46" s="5">
        <v>8473.15</v>
      </c>
      <c r="BS46" s="17" t="s">
        <v>205</v>
      </c>
      <c r="BT46" s="5">
        <v>0</v>
      </c>
      <c r="BU46" s="5">
        <v>0</v>
      </c>
    </row>
    <row r="47" spans="4:73" x14ac:dyDescent="0.25">
      <c r="D47" s="17" t="s">
        <v>210</v>
      </c>
      <c r="E47" s="5">
        <v>391632.45</v>
      </c>
      <c r="F47" s="5">
        <v>104628.93</v>
      </c>
      <c r="W47" s="17" t="s">
        <v>210</v>
      </c>
      <c r="X47" s="5">
        <v>26127.26</v>
      </c>
      <c r="Y47" s="5">
        <v>9845.24</v>
      </c>
      <c r="AI47" s="17" t="s">
        <v>208</v>
      </c>
      <c r="AJ47" s="5">
        <v>1629</v>
      </c>
      <c r="AK47" s="5">
        <v>585</v>
      </c>
      <c r="AT47" s="17" t="s">
        <v>141</v>
      </c>
      <c r="AU47" s="5">
        <v>732.6</v>
      </c>
      <c r="AV47" s="5">
        <v>0</v>
      </c>
      <c r="BH47" s="17" t="s">
        <v>206</v>
      </c>
      <c r="BI47" s="5">
        <v>8.5</v>
      </c>
      <c r="BJ47" s="5">
        <v>1091.74</v>
      </c>
      <c r="BS47" s="17" t="s">
        <v>160</v>
      </c>
      <c r="BT47" s="5">
        <v>8793.19</v>
      </c>
      <c r="BU47" s="5">
        <v>492443.1</v>
      </c>
    </row>
    <row r="48" spans="4:73" x14ac:dyDescent="0.25">
      <c r="D48" s="17" t="s">
        <v>161</v>
      </c>
      <c r="E48" s="5">
        <v>71222.399999999994</v>
      </c>
      <c r="F48" s="5">
        <v>13293</v>
      </c>
      <c r="W48" s="17" t="s">
        <v>161</v>
      </c>
      <c r="X48" s="5">
        <v>3595.5</v>
      </c>
      <c r="Y48" s="5">
        <v>1579.5</v>
      </c>
      <c r="AI48" s="17" t="s">
        <v>209</v>
      </c>
      <c r="AJ48" s="5">
        <v>0</v>
      </c>
      <c r="AK48" s="5">
        <v>0</v>
      </c>
      <c r="AT48" s="17" t="s">
        <v>208</v>
      </c>
      <c r="AU48" s="5">
        <v>2124</v>
      </c>
      <c r="AV48" s="5">
        <v>323.05</v>
      </c>
      <c r="BH48" s="17" t="s">
        <v>207</v>
      </c>
      <c r="BI48" s="5">
        <v>1222.94</v>
      </c>
      <c r="BJ48" s="5">
        <v>5481.41</v>
      </c>
      <c r="BS48" s="17" t="s">
        <v>206</v>
      </c>
      <c r="BT48" s="5">
        <v>0</v>
      </c>
      <c r="BU48" s="5">
        <v>0</v>
      </c>
    </row>
    <row r="49" spans="4:73" x14ac:dyDescent="0.25">
      <c r="D49" s="17" t="s">
        <v>211</v>
      </c>
      <c r="E49" s="5">
        <v>357836.81</v>
      </c>
      <c r="F49" s="5">
        <v>251042.2</v>
      </c>
      <c r="W49" s="17" t="s">
        <v>211</v>
      </c>
      <c r="X49" s="5">
        <v>17218.400000000001</v>
      </c>
      <c r="Y49" s="5">
        <v>12116.6</v>
      </c>
      <c r="AI49" s="17" t="s">
        <v>210</v>
      </c>
      <c r="AJ49" s="5">
        <v>11466.19</v>
      </c>
      <c r="AK49" s="5">
        <v>10969.77</v>
      </c>
      <c r="AT49" s="17" t="s">
        <v>209</v>
      </c>
      <c r="AU49" s="5">
        <v>0</v>
      </c>
      <c r="AV49" s="5">
        <v>0</v>
      </c>
      <c r="BH49" s="17" t="s">
        <v>141</v>
      </c>
      <c r="BI49" s="5">
        <v>74.75</v>
      </c>
      <c r="BJ49" s="5">
        <v>299</v>
      </c>
      <c r="BS49" s="17" t="s">
        <v>207</v>
      </c>
      <c r="BT49" s="5">
        <v>132683.70000000001</v>
      </c>
      <c r="BU49" s="5">
        <v>206328.8</v>
      </c>
    </row>
    <row r="50" spans="4:73" x14ac:dyDescent="0.25">
      <c r="D50" s="17" t="s">
        <v>170</v>
      </c>
      <c r="E50" s="5">
        <v>36415.43</v>
      </c>
      <c r="F50" s="5">
        <v>24692.980000000003</v>
      </c>
      <c r="W50" s="17" t="s">
        <v>170</v>
      </c>
      <c r="X50" s="5">
        <v>8778.25</v>
      </c>
      <c r="Y50" s="5">
        <v>2348.75</v>
      </c>
      <c r="AI50" s="17" t="s">
        <v>161</v>
      </c>
      <c r="AJ50" s="5">
        <v>13.16</v>
      </c>
      <c r="AK50" s="5">
        <v>195.62</v>
      </c>
      <c r="AT50" s="17" t="s">
        <v>210</v>
      </c>
      <c r="AU50" s="5">
        <v>974.07</v>
      </c>
      <c r="AV50" s="5">
        <v>2639.18</v>
      </c>
      <c r="BH50" s="17" t="s">
        <v>208</v>
      </c>
      <c r="BI50" s="5">
        <v>0</v>
      </c>
      <c r="BJ50" s="5">
        <v>0</v>
      </c>
      <c r="BS50" s="17" t="s">
        <v>141</v>
      </c>
      <c r="BT50" s="5">
        <v>0</v>
      </c>
      <c r="BU50" s="5">
        <v>5400</v>
      </c>
    </row>
    <row r="51" spans="4:73" x14ac:dyDescent="0.25">
      <c r="D51" s="17" t="s">
        <v>212</v>
      </c>
      <c r="E51" s="5">
        <v>735918.19000000006</v>
      </c>
      <c r="F51" s="5">
        <v>44695.57</v>
      </c>
      <c r="W51" s="17" t="s">
        <v>212</v>
      </c>
      <c r="X51" s="5">
        <v>11156.5</v>
      </c>
      <c r="Y51" s="5">
        <v>1931</v>
      </c>
      <c r="AI51" s="17" t="s">
        <v>211</v>
      </c>
      <c r="AJ51" s="5">
        <v>25753.16</v>
      </c>
      <c r="AK51" s="5">
        <v>21296.04</v>
      </c>
      <c r="AT51" s="17" t="s">
        <v>161</v>
      </c>
      <c r="AU51" s="5">
        <v>0</v>
      </c>
      <c r="AV51" s="5">
        <v>0</v>
      </c>
      <c r="BH51" s="17" t="s">
        <v>209</v>
      </c>
      <c r="BI51" s="5">
        <v>0</v>
      </c>
      <c r="BJ51" s="5">
        <v>0</v>
      </c>
      <c r="BS51" s="17" t="s">
        <v>208</v>
      </c>
      <c r="BT51" s="5">
        <v>287542</v>
      </c>
      <c r="BU51" s="5">
        <v>0</v>
      </c>
    </row>
    <row r="52" spans="4:73" x14ac:dyDescent="0.25">
      <c r="D52" s="17" t="s">
        <v>153</v>
      </c>
      <c r="E52" s="5">
        <v>297553</v>
      </c>
      <c r="F52" s="5">
        <v>156628.35999999999</v>
      </c>
      <c r="W52" s="17" t="s">
        <v>153</v>
      </c>
      <c r="X52" s="5">
        <v>33197.85</v>
      </c>
      <c r="Y52" s="5">
        <v>26232.15</v>
      </c>
      <c r="AI52" s="17" t="s">
        <v>170</v>
      </c>
      <c r="AJ52" s="5">
        <v>8381.69</v>
      </c>
      <c r="AK52" s="5">
        <v>4939.08</v>
      </c>
      <c r="AT52" s="17" t="s">
        <v>211</v>
      </c>
      <c r="AU52" s="5">
        <v>19253.46</v>
      </c>
      <c r="AV52" s="5">
        <v>18824.05</v>
      </c>
      <c r="BH52" s="17" t="s">
        <v>210</v>
      </c>
      <c r="BI52" s="5">
        <v>1889.4</v>
      </c>
      <c r="BJ52" s="5">
        <v>1639.05</v>
      </c>
      <c r="BS52" s="17" t="s">
        <v>209</v>
      </c>
      <c r="BT52" s="5">
        <v>1800</v>
      </c>
      <c r="BU52" s="5">
        <v>700235</v>
      </c>
    </row>
    <row r="53" spans="4:73" x14ac:dyDescent="0.25">
      <c r="D53" s="17" t="s">
        <v>213</v>
      </c>
      <c r="E53" s="5">
        <v>688399.33000000007</v>
      </c>
      <c r="F53" s="5">
        <v>70034.47</v>
      </c>
      <c r="W53" s="17" t="s">
        <v>213</v>
      </c>
      <c r="X53" s="5">
        <v>15709.5</v>
      </c>
      <c r="Y53" s="5">
        <v>7815.5</v>
      </c>
      <c r="AI53" s="17" t="s">
        <v>212</v>
      </c>
      <c r="AJ53" s="5">
        <v>2696.4</v>
      </c>
      <c r="AK53" s="5">
        <v>288</v>
      </c>
      <c r="AT53" s="17" t="s">
        <v>170</v>
      </c>
      <c r="AU53" s="5">
        <v>2895.03</v>
      </c>
      <c r="AV53" s="5">
        <v>506.47</v>
      </c>
      <c r="BH53" s="17" t="s">
        <v>161</v>
      </c>
      <c r="BI53" s="5">
        <v>7395.34</v>
      </c>
      <c r="BJ53" s="5">
        <v>6239.46</v>
      </c>
      <c r="BS53" s="17" t="s">
        <v>210</v>
      </c>
      <c r="BT53" s="5">
        <v>63663.01</v>
      </c>
      <c r="BU53" s="5">
        <v>321667.3</v>
      </c>
    </row>
    <row r="54" spans="4:73" x14ac:dyDescent="0.25">
      <c r="D54" s="17" t="s">
        <v>146</v>
      </c>
      <c r="E54" s="5">
        <v>59076.520000000004</v>
      </c>
      <c r="F54" s="5">
        <v>11212.33</v>
      </c>
      <c r="W54" s="17" t="s">
        <v>146</v>
      </c>
      <c r="X54" s="5">
        <v>1434.08</v>
      </c>
      <c r="Y54" s="5">
        <v>3374.92</v>
      </c>
      <c r="AI54" s="17" t="s">
        <v>153</v>
      </c>
      <c r="AJ54" s="5">
        <v>30668.17</v>
      </c>
      <c r="AK54" s="5">
        <v>15241.06</v>
      </c>
      <c r="AT54" s="17" t="s">
        <v>212</v>
      </c>
      <c r="AU54" s="5">
        <v>10391.69</v>
      </c>
      <c r="AV54" s="5">
        <v>2351.2600000000002</v>
      </c>
      <c r="BH54" s="17" t="s">
        <v>211</v>
      </c>
      <c r="BI54" s="5">
        <v>3596.78</v>
      </c>
      <c r="BJ54" s="5">
        <v>2108.37</v>
      </c>
      <c r="BS54" s="17" t="s">
        <v>161</v>
      </c>
      <c r="BT54" s="5">
        <v>0</v>
      </c>
      <c r="BU54" s="5">
        <v>62790.26</v>
      </c>
    </row>
    <row r="55" spans="4:73" x14ac:dyDescent="0.25">
      <c r="D55" s="17" t="s">
        <v>175</v>
      </c>
      <c r="E55" s="5">
        <v>462361.3</v>
      </c>
      <c r="F55" s="5">
        <v>195329.05</v>
      </c>
      <c r="L55" t="str">
        <f>doct_data!$R$5</f>
        <v>د.اتقياء داوود</v>
      </c>
      <c r="W55" s="17" t="s">
        <v>175</v>
      </c>
      <c r="X55" s="5">
        <v>31222.77</v>
      </c>
      <c r="Y55" s="5">
        <v>14610.98</v>
      </c>
      <c r="AI55" s="17" t="s">
        <v>213</v>
      </c>
      <c r="AJ55" s="5">
        <v>487.8</v>
      </c>
      <c r="AK55" s="5">
        <v>288</v>
      </c>
      <c r="AT55" s="17" t="s">
        <v>153</v>
      </c>
      <c r="AU55" s="5">
        <v>89354.4</v>
      </c>
      <c r="AV55" s="5">
        <v>91101.63</v>
      </c>
      <c r="BH55" s="17" t="s">
        <v>170</v>
      </c>
      <c r="BI55" s="5">
        <v>4638.01</v>
      </c>
      <c r="BJ55" s="5">
        <v>1979.59</v>
      </c>
      <c r="BS55" s="17" t="s">
        <v>211</v>
      </c>
      <c r="BT55" s="5">
        <v>182963.4</v>
      </c>
      <c r="BU55" s="5">
        <v>209393.4</v>
      </c>
    </row>
    <row r="56" spans="4:73" x14ac:dyDescent="0.25">
      <c r="D56" s="17" t="s">
        <v>142</v>
      </c>
      <c r="E56" s="5">
        <v>32383.269999999997</v>
      </c>
      <c r="F56" s="5">
        <v>10557.87</v>
      </c>
      <c r="L56" s="22" t="s">
        <v>100</v>
      </c>
      <c r="M56" s="22"/>
      <c r="N56" s="22"/>
      <c r="W56" s="17" t="s">
        <v>142</v>
      </c>
      <c r="X56" s="5">
        <v>9028.25</v>
      </c>
      <c r="Y56" s="5">
        <v>2599.25</v>
      </c>
      <c r="AI56" s="17" t="s">
        <v>146</v>
      </c>
      <c r="AJ56" s="5">
        <v>0</v>
      </c>
      <c r="AK56" s="5">
        <v>0</v>
      </c>
      <c r="AT56" s="17" t="s">
        <v>213</v>
      </c>
      <c r="AU56" s="5">
        <v>4199.6000000000004</v>
      </c>
      <c r="AV56" s="5">
        <v>6938.59</v>
      </c>
      <c r="BH56" s="17" t="s">
        <v>212</v>
      </c>
      <c r="BI56" s="5">
        <v>0</v>
      </c>
      <c r="BJ56" s="5">
        <v>0</v>
      </c>
      <c r="BS56" s="17" t="s">
        <v>170</v>
      </c>
      <c r="BT56" s="5">
        <v>0</v>
      </c>
      <c r="BU56" s="5">
        <v>0</v>
      </c>
    </row>
    <row r="57" spans="4:73" x14ac:dyDescent="0.25">
      <c r="D57" s="17" t="s">
        <v>214</v>
      </c>
      <c r="E57" s="5">
        <v>9358.9199999999983</v>
      </c>
      <c r="F57" s="5">
        <v>48864.05</v>
      </c>
      <c r="L57" t="str">
        <f>'ANALYSIS '!$E$60</f>
        <v>النساء والولادة</v>
      </c>
      <c r="W57" s="17" t="s">
        <v>214</v>
      </c>
      <c r="X57" s="5">
        <v>12797.25</v>
      </c>
      <c r="Y57" s="5">
        <v>5680.25</v>
      </c>
      <c r="AI57" s="17" t="s">
        <v>175</v>
      </c>
      <c r="AJ57" s="5">
        <v>35492.43</v>
      </c>
      <c r="AK57" s="5">
        <v>25283.27</v>
      </c>
      <c r="AT57" s="17" t="s">
        <v>146</v>
      </c>
      <c r="AU57" s="5">
        <v>0</v>
      </c>
      <c r="AV57" s="5">
        <v>0</v>
      </c>
      <c r="BH57" s="17" t="s">
        <v>153</v>
      </c>
      <c r="BI57" s="5">
        <v>2162.94</v>
      </c>
      <c r="BJ57" s="5">
        <v>767.87</v>
      </c>
      <c r="BS57" s="17" t="s">
        <v>212</v>
      </c>
      <c r="BT57" s="5">
        <v>20351.98</v>
      </c>
      <c r="BU57" s="5">
        <v>725379.1</v>
      </c>
    </row>
    <row r="58" spans="4:73" x14ac:dyDescent="0.25">
      <c r="D58" s="17" t="s">
        <v>171</v>
      </c>
      <c r="E58" s="5">
        <v>278037.5</v>
      </c>
      <c r="F58" s="5">
        <v>268534.64</v>
      </c>
      <c r="M58" t="s">
        <v>284</v>
      </c>
      <c r="N58" t="s">
        <v>19</v>
      </c>
      <c r="O58" t="s">
        <v>135</v>
      </c>
      <c r="W58" s="17" t="s">
        <v>171</v>
      </c>
      <c r="X58" s="5">
        <v>11764.13</v>
      </c>
      <c r="Y58" s="5">
        <v>4368.37</v>
      </c>
      <c r="AI58" s="17" t="s">
        <v>142</v>
      </c>
      <c r="AJ58" s="5">
        <v>533.62</v>
      </c>
      <c r="AK58" s="5">
        <v>9100.81</v>
      </c>
      <c r="AT58" s="17" t="s">
        <v>175</v>
      </c>
      <c r="AU58" s="5">
        <v>27674.78</v>
      </c>
      <c r="AV58" s="5">
        <v>34670.120000000003</v>
      </c>
      <c r="BH58" s="17" t="s">
        <v>213</v>
      </c>
      <c r="BI58" s="5">
        <v>29448.7</v>
      </c>
      <c r="BJ58" s="5">
        <v>17717.54</v>
      </c>
      <c r="BS58" s="17" t="s">
        <v>153</v>
      </c>
      <c r="BT58" s="5">
        <v>900</v>
      </c>
      <c r="BU58" s="5">
        <v>72391.83</v>
      </c>
    </row>
    <row r="59" spans="4:73" x14ac:dyDescent="0.25">
      <c r="D59" s="17" t="s">
        <v>165</v>
      </c>
      <c r="E59" s="5">
        <v>510.36</v>
      </c>
      <c r="F59" s="5">
        <v>73.09</v>
      </c>
      <c r="L59" s="17" t="s">
        <v>6</v>
      </c>
      <c r="M59" s="4">
        <f>IFERROR(GETPIVOTDATA("Sum of RADIOLOGY -CASH (36)",$AI$7,"MONTH ",L59,"DOCTORS ",$L$30)," " )</f>
        <v>13586.25</v>
      </c>
      <c r="N59" s="4">
        <f>IFERROR(GETPIVOTDATA("Sum of CONSULATION-CREDIT(34)",$W$5,"MONTH ",L59,"DOCTORS ",$L$30)," " )</f>
        <v>1600.8</v>
      </c>
      <c r="O59" s="5">
        <f>SUM(M59:N59)</f>
        <v>15187.05</v>
      </c>
      <c r="W59" s="17" t="s">
        <v>165</v>
      </c>
      <c r="X59" s="5">
        <v>48</v>
      </c>
      <c r="Y59" s="5">
        <v>267</v>
      </c>
      <c r="AI59" s="17" t="s">
        <v>214</v>
      </c>
      <c r="AJ59" s="5">
        <v>0</v>
      </c>
      <c r="AK59" s="5">
        <v>0</v>
      </c>
      <c r="AT59" s="17" t="s">
        <v>142</v>
      </c>
      <c r="AU59" s="5">
        <v>0</v>
      </c>
      <c r="AV59" s="5">
        <v>120.35</v>
      </c>
      <c r="BH59" s="17" t="s">
        <v>146</v>
      </c>
      <c r="BI59" s="5">
        <v>6797.25</v>
      </c>
      <c r="BJ59" s="5">
        <v>55701.599999999999</v>
      </c>
      <c r="BS59" s="17" t="s">
        <v>213</v>
      </c>
      <c r="BT59" s="5">
        <v>20188.87</v>
      </c>
      <c r="BU59" s="5">
        <v>654088.1</v>
      </c>
    </row>
    <row r="60" spans="4:73" x14ac:dyDescent="0.25">
      <c r="D60" s="17" t="s">
        <v>143</v>
      </c>
      <c r="E60" s="5">
        <v>170732.28</v>
      </c>
      <c r="F60" s="5">
        <v>126993.03</v>
      </c>
      <c r="L60" s="17" t="s">
        <v>3</v>
      </c>
      <c r="M60" s="4">
        <f t="shared" ref="M60:M70" si="6">IFERROR(GETPIVOTDATA("Sum of RADIOLOGY -CASH (36)",$AI$7,"MONTH ",L60,"DOCTORS ",$L$30)," " )</f>
        <v>27211.919999999998</v>
      </c>
      <c r="N60" s="4">
        <f t="shared" ref="N60:N70" si="7">IFERROR(GETPIVOTDATA("Sum of CONSULATION-CREDIT(34)",$W$5,"MONTH ",L60,"DOCTORS ",$L$30)," " )</f>
        <v>4785</v>
      </c>
      <c r="O60" s="5">
        <f t="shared" ref="O60:O70" si="8">SUM(M60:N60)</f>
        <v>31996.92</v>
      </c>
      <c r="W60" s="17" t="s">
        <v>143</v>
      </c>
      <c r="X60" s="5">
        <v>20406.27</v>
      </c>
      <c r="Y60" s="5">
        <v>6572.48</v>
      </c>
      <c r="AI60" s="17" t="s">
        <v>171</v>
      </c>
      <c r="AJ60" s="5">
        <v>12420.69</v>
      </c>
      <c r="AK60" s="5">
        <v>8419.09</v>
      </c>
      <c r="AT60" s="17" t="s">
        <v>214</v>
      </c>
      <c r="AU60" s="5">
        <v>3750.13</v>
      </c>
      <c r="AV60" s="5">
        <v>1421.94</v>
      </c>
      <c r="BH60" s="17" t="s">
        <v>175</v>
      </c>
      <c r="BI60" s="5">
        <v>833.82</v>
      </c>
      <c r="BJ60" s="5">
        <v>6812.04</v>
      </c>
      <c r="BS60" s="17" t="s">
        <v>146</v>
      </c>
      <c r="BT60" s="5">
        <v>0</v>
      </c>
      <c r="BU60" s="5">
        <v>0</v>
      </c>
    </row>
    <row r="61" spans="4:73" x14ac:dyDescent="0.25">
      <c r="D61" s="17" t="s">
        <v>215</v>
      </c>
      <c r="E61" s="5">
        <v>72146.239999999991</v>
      </c>
      <c r="F61" s="5">
        <v>33100.35</v>
      </c>
      <c r="L61" s="17" t="s">
        <v>4</v>
      </c>
      <c r="M61" s="4">
        <f t="shared" si="6"/>
        <v>28461.63</v>
      </c>
      <c r="N61" s="4">
        <f t="shared" si="7"/>
        <v>7314.3</v>
      </c>
      <c r="O61" s="5">
        <f t="shared" si="8"/>
        <v>35775.93</v>
      </c>
      <c r="W61" s="17" t="s">
        <v>215</v>
      </c>
      <c r="X61" s="5">
        <v>18726.2</v>
      </c>
      <c r="Y61" s="5">
        <v>8915.7999999999993</v>
      </c>
      <c r="AI61" s="17" t="s">
        <v>165</v>
      </c>
      <c r="AJ61" s="5">
        <v>14.3</v>
      </c>
      <c r="AK61" s="5">
        <v>57.2</v>
      </c>
      <c r="AT61" s="17" t="s">
        <v>171</v>
      </c>
      <c r="AU61" s="5">
        <v>8939.18</v>
      </c>
      <c r="AV61" s="5">
        <v>4600.2299999999996</v>
      </c>
      <c r="BH61" s="17" t="s">
        <v>142</v>
      </c>
      <c r="BI61" s="5">
        <v>996</v>
      </c>
      <c r="BJ61" s="5">
        <v>1294</v>
      </c>
      <c r="BS61" s="17" t="s">
        <v>175</v>
      </c>
      <c r="BT61" s="5">
        <v>96949.25</v>
      </c>
      <c r="BU61" s="5">
        <v>259433.5</v>
      </c>
    </row>
    <row r="62" spans="4:73" x14ac:dyDescent="0.25">
      <c r="D62" s="17" t="s">
        <v>176</v>
      </c>
      <c r="E62" s="5">
        <v>96093.029999999984</v>
      </c>
      <c r="F62" s="5">
        <v>59584.05</v>
      </c>
      <c r="L62" s="17" t="s">
        <v>5</v>
      </c>
      <c r="M62" s="4">
        <f t="shared" si="6"/>
        <v>567.91999999999996</v>
      </c>
      <c r="N62" s="4">
        <f t="shared" si="7"/>
        <v>249.5</v>
      </c>
      <c r="O62" s="5">
        <f t="shared" si="8"/>
        <v>817.42</v>
      </c>
      <c r="W62" s="17" t="s">
        <v>176</v>
      </c>
      <c r="X62" s="5">
        <v>17684.39</v>
      </c>
      <c r="Y62" s="5">
        <v>8354.36</v>
      </c>
      <c r="AI62" s="17" t="s">
        <v>143</v>
      </c>
      <c r="AJ62" s="5">
        <v>7254.36</v>
      </c>
      <c r="AK62" s="5">
        <v>11017.48</v>
      </c>
      <c r="AT62" s="17" t="s">
        <v>165</v>
      </c>
      <c r="AU62" s="5">
        <v>10.79</v>
      </c>
      <c r="AV62" s="5">
        <v>43.16</v>
      </c>
      <c r="BH62" s="17" t="s">
        <v>214</v>
      </c>
      <c r="BI62" s="5">
        <v>631.66999999999996</v>
      </c>
      <c r="BJ62" s="5">
        <v>2256.73</v>
      </c>
      <c r="BS62" s="17" t="s">
        <v>142</v>
      </c>
      <c r="BT62" s="5">
        <v>0</v>
      </c>
      <c r="BU62" s="5">
        <v>0</v>
      </c>
    </row>
    <row r="63" spans="4:73" x14ac:dyDescent="0.25">
      <c r="D63" s="17" t="s">
        <v>216</v>
      </c>
      <c r="E63" s="5">
        <v>33819.19</v>
      </c>
      <c r="F63" s="5">
        <v>8755.32</v>
      </c>
      <c r="L63" s="17" t="s">
        <v>10</v>
      </c>
      <c r="M63" s="4" t="str">
        <f t="shared" si="6"/>
        <v xml:space="preserve"> </v>
      </c>
      <c r="N63" s="4" t="str">
        <f t="shared" si="7"/>
        <v xml:space="preserve"> </v>
      </c>
      <c r="O63" s="5">
        <f t="shared" si="8"/>
        <v>0</v>
      </c>
      <c r="W63" s="17" t="s">
        <v>216</v>
      </c>
      <c r="X63" s="5">
        <v>8165.13</v>
      </c>
      <c r="Y63" s="5">
        <v>7867.37</v>
      </c>
      <c r="AI63" s="17" t="s">
        <v>215</v>
      </c>
      <c r="AJ63" s="5">
        <v>8888.65</v>
      </c>
      <c r="AK63" s="5">
        <v>7404.93</v>
      </c>
      <c r="AT63" s="17" t="s">
        <v>143</v>
      </c>
      <c r="AU63" s="5">
        <v>525.80999999999995</v>
      </c>
      <c r="AV63" s="5">
        <v>997.47</v>
      </c>
      <c r="BH63" s="17" t="s">
        <v>171</v>
      </c>
      <c r="BI63" s="5">
        <v>142.24</v>
      </c>
      <c r="BJ63" s="5">
        <v>228.18</v>
      </c>
      <c r="BS63" s="17" t="s">
        <v>214</v>
      </c>
      <c r="BT63" s="5">
        <v>0</v>
      </c>
      <c r="BU63" s="5">
        <v>0</v>
      </c>
    </row>
    <row r="64" spans="4:73" x14ac:dyDescent="0.25">
      <c r="D64" s="17" t="s">
        <v>217</v>
      </c>
      <c r="E64" s="5">
        <v>7905.1399999999994</v>
      </c>
      <c r="F64" s="5">
        <v>5103.66</v>
      </c>
      <c r="L64" s="17" t="s">
        <v>11</v>
      </c>
      <c r="M64" s="4">
        <f t="shared" si="6"/>
        <v>13180.23</v>
      </c>
      <c r="N64" s="4">
        <f t="shared" si="7"/>
        <v>2671.5</v>
      </c>
      <c r="O64" s="5">
        <f t="shared" si="8"/>
        <v>15851.73</v>
      </c>
      <c r="W64" s="17" t="s">
        <v>217</v>
      </c>
      <c r="X64" s="5">
        <v>4839.5</v>
      </c>
      <c r="Y64" s="5">
        <v>5446.5</v>
      </c>
      <c r="AI64" s="17" t="s">
        <v>176</v>
      </c>
      <c r="AJ64" s="5">
        <v>14251.69</v>
      </c>
      <c r="AK64" s="5">
        <v>8983.44</v>
      </c>
      <c r="AT64" s="17" t="s">
        <v>215</v>
      </c>
      <c r="AU64" s="5">
        <v>3857.33</v>
      </c>
      <c r="AV64" s="5">
        <v>3563.64</v>
      </c>
      <c r="BH64" s="17" t="s">
        <v>165</v>
      </c>
      <c r="BI64" s="5">
        <v>0</v>
      </c>
      <c r="BJ64" s="5">
        <v>0</v>
      </c>
      <c r="BS64" s="17" t="s">
        <v>171</v>
      </c>
      <c r="BT64" s="5">
        <v>234567.4</v>
      </c>
      <c r="BU64" s="5">
        <v>218742.1</v>
      </c>
    </row>
    <row r="65" spans="4:73" x14ac:dyDescent="0.25">
      <c r="D65" s="17" t="s">
        <v>162</v>
      </c>
      <c r="E65" s="5">
        <v>14808.52</v>
      </c>
      <c r="F65" s="5">
        <v>20104.3</v>
      </c>
      <c r="L65" s="17" t="s">
        <v>12</v>
      </c>
      <c r="M65" s="4">
        <f t="shared" si="6"/>
        <v>21020.21</v>
      </c>
      <c r="N65" s="4">
        <f t="shared" si="7"/>
        <v>2444.1999999999998</v>
      </c>
      <c r="O65" s="5">
        <f t="shared" si="8"/>
        <v>23464.41</v>
      </c>
      <c r="W65" s="17" t="s">
        <v>162</v>
      </c>
      <c r="X65" s="5">
        <v>8372.25</v>
      </c>
      <c r="Y65" s="5">
        <v>3295.25</v>
      </c>
      <c r="AI65" s="17" t="s">
        <v>216</v>
      </c>
      <c r="AJ65" s="5">
        <v>0</v>
      </c>
      <c r="AK65" s="5">
        <v>0</v>
      </c>
      <c r="AT65" s="17" t="s">
        <v>176</v>
      </c>
      <c r="AU65" s="5">
        <v>4997.3</v>
      </c>
      <c r="AV65" s="5">
        <v>4645.6099999999997</v>
      </c>
      <c r="BH65" s="17" t="s">
        <v>143</v>
      </c>
      <c r="BI65" s="5">
        <v>327.89</v>
      </c>
      <c r="BJ65" s="5">
        <v>1151.26</v>
      </c>
      <c r="BS65" s="17" t="s">
        <v>165</v>
      </c>
      <c r="BT65" s="5">
        <v>0</v>
      </c>
      <c r="BU65" s="5">
        <v>0</v>
      </c>
    </row>
    <row r="66" spans="4:73" x14ac:dyDescent="0.25">
      <c r="D66" s="17" t="s">
        <v>218</v>
      </c>
      <c r="E66" s="5">
        <v>110050.93</v>
      </c>
      <c r="F66" s="5">
        <v>43424.480000000003</v>
      </c>
      <c r="L66" s="17" t="s">
        <v>13</v>
      </c>
      <c r="M66" s="4">
        <f t="shared" si="6"/>
        <v>15560.67</v>
      </c>
      <c r="N66" s="4">
        <f t="shared" si="7"/>
        <v>5070</v>
      </c>
      <c r="O66" s="5">
        <f t="shared" si="8"/>
        <v>20630.669999999998</v>
      </c>
      <c r="W66" s="17" t="s">
        <v>218</v>
      </c>
      <c r="X66" s="5">
        <v>6705.05</v>
      </c>
      <c r="Y66" s="5">
        <v>5040.45</v>
      </c>
      <c r="AI66" s="17" t="s">
        <v>217</v>
      </c>
      <c r="AJ66" s="5">
        <v>0</v>
      </c>
      <c r="AK66" s="5">
        <v>0</v>
      </c>
      <c r="AT66" s="17" t="s">
        <v>216</v>
      </c>
      <c r="AU66" s="5">
        <v>0</v>
      </c>
      <c r="AV66" s="5">
        <v>0</v>
      </c>
      <c r="BH66" s="17" t="s">
        <v>215</v>
      </c>
      <c r="BI66" s="5">
        <v>1042.17</v>
      </c>
      <c r="BJ66" s="5">
        <v>656.28</v>
      </c>
      <c r="BS66" s="17" t="s">
        <v>143</v>
      </c>
      <c r="BT66" s="5">
        <v>98478.7</v>
      </c>
      <c r="BU66" s="5">
        <v>114449.9</v>
      </c>
    </row>
    <row r="67" spans="4:73" x14ac:dyDescent="0.25">
      <c r="D67" s="17" t="s">
        <v>154</v>
      </c>
      <c r="E67" s="5">
        <v>327138.28999999998</v>
      </c>
      <c r="F67" s="5">
        <v>240904.47000000003</v>
      </c>
      <c r="L67" s="17" t="s">
        <v>14</v>
      </c>
      <c r="M67" s="4">
        <f t="shared" si="6"/>
        <v>17653.84</v>
      </c>
      <c r="N67" s="4">
        <f t="shared" si="7"/>
        <v>6151.6</v>
      </c>
      <c r="O67" s="5">
        <f t="shared" si="8"/>
        <v>23805.440000000002</v>
      </c>
      <c r="W67" s="17" t="s">
        <v>154</v>
      </c>
      <c r="X67" s="5">
        <v>37185.949999999997</v>
      </c>
      <c r="Y67" s="5">
        <v>21939.05</v>
      </c>
      <c r="AI67" s="17" t="s">
        <v>162</v>
      </c>
      <c r="AJ67" s="5">
        <v>844.41</v>
      </c>
      <c r="AK67" s="5">
        <v>386.92</v>
      </c>
      <c r="AT67" s="17" t="s">
        <v>217</v>
      </c>
      <c r="AU67" s="5">
        <v>0</v>
      </c>
      <c r="AV67" s="5">
        <v>0</v>
      </c>
      <c r="BH67" s="17" t="s">
        <v>176</v>
      </c>
      <c r="BI67" s="5">
        <v>2494.89</v>
      </c>
      <c r="BJ67" s="5">
        <v>107.66</v>
      </c>
      <c r="BS67" s="17" t="s">
        <v>215</v>
      </c>
      <c r="BT67" s="5">
        <v>0</v>
      </c>
      <c r="BU67" s="5">
        <v>19018.43</v>
      </c>
    </row>
    <row r="68" spans="4:73" x14ac:dyDescent="0.25">
      <c r="D68" s="17" t="s">
        <v>147</v>
      </c>
      <c r="E68" s="5">
        <v>75327.5</v>
      </c>
      <c r="F68" s="5">
        <v>24067.33</v>
      </c>
      <c r="L68" s="17" t="s">
        <v>15</v>
      </c>
      <c r="M68" s="4">
        <f t="shared" si="6"/>
        <v>17217.37</v>
      </c>
      <c r="N68" s="4">
        <f t="shared" si="7"/>
        <v>6698.2</v>
      </c>
      <c r="O68" s="5">
        <f t="shared" si="8"/>
        <v>23915.57</v>
      </c>
      <c r="W68" s="17" t="s">
        <v>147</v>
      </c>
      <c r="X68" s="5">
        <v>2873.21</v>
      </c>
      <c r="Y68" s="5">
        <v>6069.59</v>
      </c>
      <c r="AI68" s="17" t="s">
        <v>218</v>
      </c>
      <c r="AJ68" s="5">
        <v>14215.85</v>
      </c>
      <c r="AK68" s="5">
        <v>19635.419999999998</v>
      </c>
      <c r="AT68" s="17" t="s">
        <v>162</v>
      </c>
      <c r="AU68" s="5">
        <v>9383.5400000000009</v>
      </c>
      <c r="AV68" s="5">
        <v>8626.31</v>
      </c>
      <c r="BH68" s="17" t="s">
        <v>216</v>
      </c>
      <c r="BI68" s="5">
        <v>590.19000000000005</v>
      </c>
      <c r="BJ68" s="5">
        <v>2873.43</v>
      </c>
      <c r="BS68" s="17" t="s">
        <v>176</v>
      </c>
      <c r="BT68" s="5">
        <v>19983.78</v>
      </c>
      <c r="BU68" s="5">
        <v>27531.7</v>
      </c>
    </row>
    <row r="69" spans="4:73" x14ac:dyDescent="0.25">
      <c r="D69" s="17" t="s">
        <v>219</v>
      </c>
      <c r="E69" s="5">
        <v>27066.79</v>
      </c>
      <c r="F69" s="5">
        <v>24462.75</v>
      </c>
      <c r="L69" s="17" t="s">
        <v>16</v>
      </c>
      <c r="M69" s="4">
        <f t="shared" si="6"/>
        <v>27473.06</v>
      </c>
      <c r="N69" s="4">
        <f t="shared" si="7"/>
        <v>4979.3</v>
      </c>
      <c r="O69" s="5">
        <f t="shared" si="8"/>
        <v>32452.36</v>
      </c>
      <c r="W69" s="17" t="s">
        <v>219</v>
      </c>
      <c r="X69" s="5">
        <v>6194.98</v>
      </c>
      <c r="Y69" s="5">
        <v>2438.52</v>
      </c>
      <c r="AI69" s="17" t="s">
        <v>154</v>
      </c>
      <c r="AJ69" s="5">
        <v>53445.62</v>
      </c>
      <c r="AK69" s="5">
        <v>24486.61</v>
      </c>
      <c r="AT69" s="17" t="s">
        <v>218</v>
      </c>
      <c r="AU69" s="5">
        <v>8107.09</v>
      </c>
      <c r="AV69" s="5">
        <v>9562.52</v>
      </c>
      <c r="BH69" s="17" t="s">
        <v>217</v>
      </c>
      <c r="BI69" s="5">
        <v>264.16000000000003</v>
      </c>
      <c r="BJ69" s="5">
        <v>2458.64</v>
      </c>
      <c r="BS69" s="17" t="s">
        <v>216</v>
      </c>
      <c r="BT69" s="5">
        <v>0</v>
      </c>
      <c r="BU69" s="5">
        <v>23078.39</v>
      </c>
    </row>
    <row r="70" spans="4:73" x14ac:dyDescent="0.25">
      <c r="D70" s="17" t="s">
        <v>148</v>
      </c>
      <c r="E70" s="5">
        <v>18303.22</v>
      </c>
      <c r="F70" s="5">
        <v>133903.29999999999</v>
      </c>
      <c r="L70" s="17" t="s">
        <v>17</v>
      </c>
      <c r="M70" s="4">
        <f t="shared" si="6"/>
        <v>15417.9</v>
      </c>
      <c r="N70" s="4">
        <f t="shared" si="7"/>
        <v>4076.4</v>
      </c>
      <c r="O70" s="5">
        <f t="shared" si="8"/>
        <v>19494.3</v>
      </c>
      <c r="W70" s="17" t="s">
        <v>148</v>
      </c>
      <c r="X70" s="5">
        <v>1473.3</v>
      </c>
      <c r="Y70" s="5">
        <v>450.8</v>
      </c>
      <c r="AI70" s="17" t="s">
        <v>147</v>
      </c>
      <c r="AJ70" s="5">
        <v>0</v>
      </c>
      <c r="AK70" s="5">
        <v>0</v>
      </c>
      <c r="AT70" s="17" t="s">
        <v>154</v>
      </c>
      <c r="AU70" s="5">
        <v>127560.2</v>
      </c>
      <c r="AV70" s="5">
        <v>87711.84</v>
      </c>
      <c r="BH70" s="17" t="s">
        <v>162</v>
      </c>
      <c r="BI70" s="5">
        <v>35.1</v>
      </c>
      <c r="BJ70" s="5">
        <v>37.380000000000003</v>
      </c>
      <c r="BS70" s="17" t="s">
        <v>217</v>
      </c>
      <c r="BT70" s="5">
        <v>0</v>
      </c>
      <c r="BU70" s="5">
        <v>0</v>
      </c>
    </row>
    <row r="71" spans="4:73" x14ac:dyDescent="0.25">
      <c r="D71" s="17" t="s">
        <v>177</v>
      </c>
      <c r="E71" s="5">
        <v>70082.210000000006</v>
      </c>
      <c r="F71" s="5">
        <v>27621.609999999997</v>
      </c>
      <c r="W71" s="17" t="s">
        <v>177</v>
      </c>
      <c r="X71" s="5">
        <v>6380.65</v>
      </c>
      <c r="Y71" s="5">
        <v>3803.35</v>
      </c>
      <c r="AI71" s="17" t="s">
        <v>219</v>
      </c>
      <c r="AJ71" s="5">
        <v>2867.84</v>
      </c>
      <c r="AK71" s="5">
        <v>3213.25</v>
      </c>
      <c r="AT71" s="17" t="s">
        <v>147</v>
      </c>
      <c r="AU71" s="5">
        <v>0</v>
      </c>
      <c r="AV71" s="5">
        <v>0</v>
      </c>
      <c r="BH71" s="17" t="s">
        <v>218</v>
      </c>
      <c r="BI71" s="5">
        <v>7700.49</v>
      </c>
      <c r="BJ71" s="5">
        <v>8110</v>
      </c>
      <c r="BS71" s="17" t="s">
        <v>162</v>
      </c>
      <c r="BT71" s="5">
        <v>0</v>
      </c>
      <c r="BU71" s="5">
        <v>0</v>
      </c>
    </row>
    <row r="72" spans="4:73" x14ac:dyDescent="0.25">
      <c r="D72" s="17" t="s">
        <v>220</v>
      </c>
      <c r="E72" s="5">
        <v>22363</v>
      </c>
      <c r="F72" s="5">
        <v>13912</v>
      </c>
      <c r="W72" s="17" t="s">
        <v>220</v>
      </c>
      <c r="X72" s="5">
        <v>2072</v>
      </c>
      <c r="Y72" s="5">
        <v>483</v>
      </c>
      <c r="AI72" s="17" t="s">
        <v>148</v>
      </c>
      <c r="AJ72" s="5">
        <v>0</v>
      </c>
      <c r="AK72" s="5">
        <v>0</v>
      </c>
      <c r="AT72" s="17" t="s">
        <v>219</v>
      </c>
      <c r="AU72" s="5">
        <v>5664.51</v>
      </c>
      <c r="AV72" s="5">
        <v>3671.38</v>
      </c>
      <c r="BH72" s="17" t="s">
        <v>154</v>
      </c>
      <c r="BI72" s="5">
        <v>6878.66</v>
      </c>
      <c r="BJ72" s="5">
        <v>5960.72</v>
      </c>
      <c r="BS72" s="17" t="s">
        <v>218</v>
      </c>
      <c r="BT72" s="5">
        <v>0</v>
      </c>
      <c r="BU72" s="5">
        <v>0</v>
      </c>
    </row>
    <row r="73" spans="4:73" x14ac:dyDescent="0.25">
      <c r="D73" s="17" t="s">
        <v>178</v>
      </c>
      <c r="E73" s="5">
        <v>109271.34</v>
      </c>
      <c r="F73" s="5">
        <v>25534.06</v>
      </c>
      <c r="W73" s="17" t="s">
        <v>178</v>
      </c>
      <c r="X73" s="5">
        <v>4342.25</v>
      </c>
      <c r="Y73" s="5">
        <v>2677.75</v>
      </c>
      <c r="AI73" s="17" t="s">
        <v>177</v>
      </c>
      <c r="AJ73" s="5">
        <v>11740.45</v>
      </c>
      <c r="AK73" s="5">
        <v>11289.42</v>
      </c>
      <c r="AT73" s="17" t="s">
        <v>148</v>
      </c>
      <c r="AU73" s="5">
        <v>0</v>
      </c>
      <c r="AV73" s="5">
        <v>0</v>
      </c>
      <c r="BH73" s="17" t="s">
        <v>147</v>
      </c>
      <c r="BI73" s="5">
        <v>6624.12</v>
      </c>
      <c r="BJ73" s="5">
        <v>69257.91</v>
      </c>
      <c r="BS73" s="17" t="s">
        <v>154</v>
      </c>
      <c r="BT73" s="5">
        <v>12974.04</v>
      </c>
      <c r="BU73" s="5">
        <v>31175.66</v>
      </c>
    </row>
    <row r="74" spans="4:73" x14ac:dyDescent="0.25">
      <c r="D74" s="17" t="s">
        <v>221</v>
      </c>
      <c r="E74" s="5">
        <v>218713.75</v>
      </c>
      <c r="F74" s="5">
        <v>278961.21999999997</v>
      </c>
      <c r="W74" s="17" t="s">
        <v>221</v>
      </c>
      <c r="X74" s="5">
        <v>21461.39</v>
      </c>
      <c r="Y74" s="5">
        <v>6987.36</v>
      </c>
      <c r="AI74" s="17" t="s">
        <v>220</v>
      </c>
      <c r="AJ74" s="5">
        <v>10400</v>
      </c>
      <c r="AK74" s="5">
        <v>360</v>
      </c>
      <c r="AT74" s="17" t="s">
        <v>177</v>
      </c>
      <c r="AU74" s="5">
        <v>6039.16</v>
      </c>
      <c r="AV74" s="5">
        <v>3793.67</v>
      </c>
      <c r="BH74" s="17" t="s">
        <v>219</v>
      </c>
      <c r="BI74" s="5">
        <v>7001.42</v>
      </c>
      <c r="BJ74" s="5">
        <v>5581.46</v>
      </c>
      <c r="BS74" s="17" t="s">
        <v>147</v>
      </c>
      <c r="BT74" s="5">
        <v>0</v>
      </c>
      <c r="BU74" s="5">
        <v>0</v>
      </c>
    </row>
    <row r="75" spans="4:73" x14ac:dyDescent="0.25">
      <c r="D75" s="17" t="s">
        <v>172</v>
      </c>
      <c r="E75" s="5">
        <v>211426.12</v>
      </c>
      <c r="F75" s="5">
        <v>174057.78999999998</v>
      </c>
      <c r="W75" s="17" t="s">
        <v>172</v>
      </c>
      <c r="X75" s="5">
        <v>6290.76</v>
      </c>
      <c r="Y75" s="5">
        <v>1666.74</v>
      </c>
      <c r="AI75" s="17" t="s">
        <v>178</v>
      </c>
      <c r="AJ75" s="5">
        <v>11570.39</v>
      </c>
      <c r="AK75" s="5">
        <v>25313.75</v>
      </c>
      <c r="AT75" s="17" t="s">
        <v>220</v>
      </c>
      <c r="AU75" s="5">
        <v>1440</v>
      </c>
      <c r="AV75" s="5">
        <v>0</v>
      </c>
      <c r="BH75" s="17" t="s">
        <v>148</v>
      </c>
      <c r="BI75" s="5">
        <v>0</v>
      </c>
      <c r="BJ75" s="5">
        <v>2468.2199999999998</v>
      </c>
      <c r="BS75" s="17" t="s">
        <v>219</v>
      </c>
      <c r="BT75" s="5">
        <v>0</v>
      </c>
      <c r="BU75" s="5">
        <v>0</v>
      </c>
    </row>
    <row r="76" spans="4:73" x14ac:dyDescent="0.25">
      <c r="D76" s="17" t="s">
        <v>144</v>
      </c>
      <c r="E76" s="5">
        <v>63835.229999999996</v>
      </c>
      <c r="F76" s="5">
        <v>111634.92</v>
      </c>
      <c r="W76" s="17" t="s">
        <v>144</v>
      </c>
      <c r="X76" s="5">
        <v>23946.01</v>
      </c>
      <c r="Y76" s="5">
        <v>5855.24</v>
      </c>
      <c r="AI76" s="17" t="s">
        <v>221</v>
      </c>
      <c r="AJ76" s="5">
        <v>13349.68</v>
      </c>
      <c r="AK76" s="5">
        <v>11628.87</v>
      </c>
      <c r="AT76" s="17" t="s">
        <v>178</v>
      </c>
      <c r="AU76" s="5">
        <v>7462.72</v>
      </c>
      <c r="AV76" s="5">
        <v>6924.15</v>
      </c>
      <c r="BH76" s="17" t="s">
        <v>177</v>
      </c>
      <c r="BI76" s="5">
        <v>3103.35</v>
      </c>
      <c r="BJ76" s="5">
        <v>5136.03</v>
      </c>
      <c r="BS76" s="17" t="s">
        <v>148</v>
      </c>
      <c r="BT76" s="5">
        <v>132430</v>
      </c>
      <c r="BU76" s="5">
        <v>15384.2</v>
      </c>
    </row>
    <row r="77" spans="4:73" x14ac:dyDescent="0.25">
      <c r="D77" s="17" t="s">
        <v>222</v>
      </c>
      <c r="E77" s="5">
        <v>1036.0299999999997</v>
      </c>
      <c r="F77" s="5">
        <v>2861.11</v>
      </c>
      <c r="W77" s="17" t="s">
        <v>222</v>
      </c>
      <c r="X77" s="5">
        <v>1739.7</v>
      </c>
      <c r="Y77" s="5">
        <v>537.29999999999995</v>
      </c>
      <c r="AI77" s="17" t="s">
        <v>172</v>
      </c>
      <c r="AJ77" s="5">
        <v>530.54999999999995</v>
      </c>
      <c r="AK77" s="5">
        <v>2301.65</v>
      </c>
      <c r="AT77" s="17" t="s">
        <v>221</v>
      </c>
      <c r="AU77" s="5">
        <v>3017.7</v>
      </c>
      <c r="AV77" s="5">
        <v>606.20000000000005</v>
      </c>
      <c r="BH77" s="17" t="s">
        <v>220</v>
      </c>
      <c r="BI77" s="5">
        <v>0</v>
      </c>
      <c r="BJ77" s="5">
        <v>0</v>
      </c>
      <c r="BS77" s="17" t="s">
        <v>177</v>
      </c>
      <c r="BT77" s="5">
        <v>0</v>
      </c>
      <c r="BU77" s="5">
        <v>0</v>
      </c>
    </row>
    <row r="78" spans="4:73" x14ac:dyDescent="0.25">
      <c r="D78" s="17" t="s">
        <v>223</v>
      </c>
      <c r="E78" s="5">
        <v>223.79999999999995</v>
      </c>
      <c r="F78" s="5">
        <v>968.40000000000009</v>
      </c>
      <c r="W78" s="17" t="s">
        <v>223</v>
      </c>
      <c r="X78" s="5">
        <v>772.2</v>
      </c>
      <c r="Y78" s="5">
        <v>223.8</v>
      </c>
      <c r="AI78" s="17" t="s">
        <v>144</v>
      </c>
      <c r="AJ78" s="5">
        <v>10822.51</v>
      </c>
      <c r="AK78" s="5">
        <v>3692.6</v>
      </c>
      <c r="AT78" s="17" t="s">
        <v>172</v>
      </c>
      <c r="AU78" s="5">
        <v>1183.0999999999999</v>
      </c>
      <c r="AV78" s="5">
        <v>602.36</v>
      </c>
      <c r="BH78" s="17" t="s">
        <v>178</v>
      </c>
      <c r="BI78" s="5">
        <v>532.70000000000005</v>
      </c>
      <c r="BJ78" s="5">
        <v>587.41</v>
      </c>
      <c r="BS78" s="17" t="s">
        <v>220</v>
      </c>
      <c r="BT78" s="5">
        <v>0</v>
      </c>
      <c r="BU78" s="5">
        <v>0</v>
      </c>
    </row>
    <row r="79" spans="4:73" x14ac:dyDescent="0.25">
      <c r="D79" s="17" t="s">
        <v>173</v>
      </c>
      <c r="E79" s="5">
        <v>177229.68999999994</v>
      </c>
      <c r="F79" s="5">
        <v>804595.26</v>
      </c>
      <c r="W79" s="17" t="s">
        <v>173</v>
      </c>
      <c r="X79" s="5">
        <v>20248.38</v>
      </c>
      <c r="Y79" s="5">
        <v>4684.12</v>
      </c>
      <c r="AI79" s="17" t="s">
        <v>222</v>
      </c>
      <c r="AJ79" s="5">
        <v>0</v>
      </c>
      <c r="AK79" s="5">
        <v>0</v>
      </c>
      <c r="AT79" s="17" t="s">
        <v>144</v>
      </c>
      <c r="AU79" s="5">
        <v>3344.4</v>
      </c>
      <c r="AV79" s="5">
        <v>53.96</v>
      </c>
      <c r="BH79" s="17" t="s">
        <v>221</v>
      </c>
      <c r="BI79" s="5">
        <v>2196.5500000000002</v>
      </c>
      <c r="BJ79" s="5">
        <v>1562.78</v>
      </c>
      <c r="BS79" s="17" t="s">
        <v>178</v>
      </c>
      <c r="BT79" s="5">
        <v>0</v>
      </c>
      <c r="BU79" s="5">
        <v>0</v>
      </c>
    </row>
    <row r="80" spans="4:73" x14ac:dyDescent="0.25">
      <c r="D80" s="17" t="s">
        <v>224</v>
      </c>
      <c r="E80" s="5">
        <v>221631.52</v>
      </c>
      <c r="F80" s="5">
        <v>99701.78</v>
      </c>
      <c r="W80" s="17" t="s">
        <v>224</v>
      </c>
      <c r="X80" s="5">
        <v>23967.09</v>
      </c>
      <c r="Y80" s="5">
        <v>10331.91</v>
      </c>
      <c r="AI80" s="17" t="s">
        <v>223</v>
      </c>
      <c r="AJ80" s="5">
        <v>0</v>
      </c>
      <c r="AK80" s="5">
        <v>0</v>
      </c>
      <c r="AT80" s="17" t="s">
        <v>222</v>
      </c>
      <c r="AU80" s="5">
        <v>106.2</v>
      </c>
      <c r="AV80" s="5">
        <v>0</v>
      </c>
      <c r="BH80" s="17" t="s">
        <v>172</v>
      </c>
      <c r="BI80" s="5">
        <v>196.08</v>
      </c>
      <c r="BJ80" s="5">
        <v>71.5</v>
      </c>
      <c r="BS80" s="17" t="s">
        <v>221</v>
      </c>
      <c r="BT80" s="5">
        <v>238753.9</v>
      </c>
      <c r="BU80" s="5">
        <v>147971.5</v>
      </c>
    </row>
    <row r="81" spans="4:73" x14ac:dyDescent="0.25">
      <c r="D81" s="17" t="s">
        <v>225</v>
      </c>
      <c r="E81" s="5">
        <v>84970.02</v>
      </c>
      <c r="F81" s="5">
        <v>17567.78</v>
      </c>
      <c r="W81" s="17" t="s">
        <v>225</v>
      </c>
      <c r="X81" s="5">
        <v>4063</v>
      </c>
      <c r="Y81" s="5">
        <v>3457</v>
      </c>
      <c r="AI81" s="17" t="s">
        <v>173</v>
      </c>
      <c r="AJ81" s="5">
        <v>9327.68</v>
      </c>
      <c r="AK81" s="5">
        <v>2076.71</v>
      </c>
      <c r="AT81" s="17" t="s">
        <v>223</v>
      </c>
      <c r="AU81" s="5">
        <v>0</v>
      </c>
      <c r="AV81" s="5">
        <v>0</v>
      </c>
      <c r="BH81" s="17" t="s">
        <v>144</v>
      </c>
      <c r="BI81" s="5">
        <v>915.5</v>
      </c>
      <c r="BJ81" s="5">
        <v>308.75</v>
      </c>
      <c r="BS81" s="17" t="s">
        <v>172</v>
      </c>
      <c r="BT81" s="5">
        <v>165857.29999999999</v>
      </c>
      <c r="BU81" s="5">
        <v>201119.5</v>
      </c>
    </row>
    <row r="82" spans="4:73" x14ac:dyDescent="0.25">
      <c r="D82" s="17" t="s">
        <v>163</v>
      </c>
      <c r="E82" s="5">
        <v>699.6099999999999</v>
      </c>
      <c r="F82" s="5">
        <v>525.24</v>
      </c>
      <c r="W82" s="17" t="s">
        <v>163</v>
      </c>
      <c r="X82" s="5">
        <v>216</v>
      </c>
      <c r="Y82" s="5">
        <v>450</v>
      </c>
      <c r="AI82" s="17" t="s">
        <v>224</v>
      </c>
      <c r="AJ82" s="5">
        <v>54219.86</v>
      </c>
      <c r="AK82" s="5">
        <v>30028.09</v>
      </c>
      <c r="AT82" s="17" t="s">
        <v>173</v>
      </c>
      <c r="AU82" s="5">
        <v>20306.37</v>
      </c>
      <c r="AV82" s="5">
        <v>7892.43</v>
      </c>
      <c r="BH82" s="17" t="s">
        <v>222</v>
      </c>
      <c r="BI82" s="5">
        <v>1015.21</v>
      </c>
      <c r="BJ82" s="5">
        <v>498.73</v>
      </c>
      <c r="BS82" s="17" t="s">
        <v>144</v>
      </c>
      <c r="BT82" s="5">
        <v>71299.5</v>
      </c>
      <c r="BU82" s="5">
        <v>24894.46</v>
      </c>
    </row>
    <row r="83" spans="4:73" x14ac:dyDescent="0.25">
      <c r="D83" s="17" t="s">
        <v>226</v>
      </c>
      <c r="E83" s="5">
        <v>158558.74</v>
      </c>
      <c r="F83" s="5">
        <v>0</v>
      </c>
      <c r="W83" s="17" t="s">
        <v>226</v>
      </c>
      <c r="X83" s="5">
        <v>0</v>
      </c>
      <c r="Y83" s="5">
        <v>0</v>
      </c>
      <c r="AI83" s="17" t="s">
        <v>225</v>
      </c>
      <c r="AJ83" s="5">
        <v>0</v>
      </c>
      <c r="AK83" s="5">
        <v>0</v>
      </c>
      <c r="AT83" s="17" t="s">
        <v>224</v>
      </c>
      <c r="AU83" s="5">
        <v>7356.33</v>
      </c>
      <c r="AV83" s="5">
        <v>5416.52</v>
      </c>
      <c r="BH83" s="17" t="s">
        <v>223</v>
      </c>
      <c r="BI83" s="5">
        <v>196.2</v>
      </c>
      <c r="BJ83" s="5">
        <v>0</v>
      </c>
      <c r="BS83" s="17" t="s">
        <v>222</v>
      </c>
      <c r="BT83" s="5">
        <v>0</v>
      </c>
      <c r="BU83" s="5">
        <v>0</v>
      </c>
    </row>
    <row r="84" spans="4:73" x14ac:dyDescent="0.25">
      <c r="D84" s="17" t="s">
        <v>166</v>
      </c>
      <c r="E84" s="5">
        <v>306654.2</v>
      </c>
      <c r="F84" s="5">
        <v>73935.45</v>
      </c>
      <c r="W84" s="17" t="s">
        <v>166</v>
      </c>
      <c r="X84" s="5">
        <v>25040.51</v>
      </c>
      <c r="Y84" s="5">
        <v>7191.99</v>
      </c>
      <c r="AI84" s="17" t="s">
        <v>163</v>
      </c>
      <c r="AJ84" s="5">
        <v>0</v>
      </c>
      <c r="AK84" s="5">
        <v>0</v>
      </c>
      <c r="AT84" s="17" t="s">
        <v>225</v>
      </c>
      <c r="AU84" s="5">
        <v>0</v>
      </c>
      <c r="AV84" s="5">
        <v>0</v>
      </c>
      <c r="BH84" s="17" t="s">
        <v>173</v>
      </c>
      <c r="BI84" s="5">
        <v>2950.73</v>
      </c>
      <c r="BJ84" s="5">
        <v>692.16</v>
      </c>
      <c r="BS84" s="17" t="s">
        <v>223</v>
      </c>
      <c r="BT84" s="5">
        <v>0</v>
      </c>
      <c r="BU84" s="5">
        <v>0</v>
      </c>
    </row>
    <row r="85" spans="4:73" x14ac:dyDescent="0.25">
      <c r="D85" s="17" t="s">
        <v>227</v>
      </c>
      <c r="E85" s="5">
        <v>249450.85</v>
      </c>
      <c r="F85" s="5">
        <v>157287.9</v>
      </c>
      <c r="W85" s="17" t="s">
        <v>227</v>
      </c>
      <c r="X85" s="5">
        <v>57246.65</v>
      </c>
      <c r="Y85" s="5">
        <v>22005.85</v>
      </c>
      <c r="AI85" s="17" t="s">
        <v>226</v>
      </c>
      <c r="AJ85" s="5">
        <v>0</v>
      </c>
      <c r="AK85" s="5">
        <v>0</v>
      </c>
      <c r="AT85" s="17" t="s">
        <v>163</v>
      </c>
      <c r="AU85" s="5">
        <v>0</v>
      </c>
      <c r="AV85" s="5">
        <v>125.45</v>
      </c>
      <c r="BH85" s="17" t="s">
        <v>224</v>
      </c>
      <c r="BI85" s="5">
        <v>14158.5</v>
      </c>
      <c r="BJ85" s="5">
        <v>7359.1</v>
      </c>
      <c r="BS85" s="17" t="s">
        <v>173</v>
      </c>
      <c r="BT85" s="5">
        <v>707173.1</v>
      </c>
      <c r="BU85" s="5">
        <v>139075.5</v>
      </c>
    </row>
    <row r="86" spans="4:73" x14ac:dyDescent="0.25">
      <c r="D86" s="17" t="s">
        <v>228</v>
      </c>
      <c r="E86" s="5">
        <v>176706.94</v>
      </c>
      <c r="F86" s="5">
        <v>84177.09</v>
      </c>
      <c r="W86" s="17" t="s">
        <v>228</v>
      </c>
      <c r="X86" s="5">
        <v>6224.75</v>
      </c>
      <c r="Y86" s="5">
        <v>2812.75</v>
      </c>
      <c r="AI86" s="17" t="s">
        <v>166</v>
      </c>
      <c r="AJ86" s="5">
        <v>27865.14</v>
      </c>
      <c r="AK86" s="5">
        <v>5171.8100000000004</v>
      </c>
      <c r="AT86" s="17" t="s">
        <v>226</v>
      </c>
      <c r="AU86" s="5">
        <v>0</v>
      </c>
      <c r="AV86" s="5">
        <v>0</v>
      </c>
      <c r="BH86" s="17" t="s">
        <v>225</v>
      </c>
      <c r="BI86" s="5">
        <v>3942.78</v>
      </c>
      <c r="BJ86" s="5">
        <v>24380.560000000001</v>
      </c>
      <c r="BS86" s="17" t="s">
        <v>224</v>
      </c>
      <c r="BT86" s="5">
        <v>0</v>
      </c>
      <c r="BU86" s="5">
        <v>0</v>
      </c>
    </row>
    <row r="87" spans="4:73" x14ac:dyDescent="0.25">
      <c r="D87" s="17" t="s">
        <v>229</v>
      </c>
      <c r="E87" s="5">
        <v>32513.129999999997</v>
      </c>
      <c r="F87" s="5">
        <v>14541.47</v>
      </c>
      <c r="W87" s="17" t="s">
        <v>229</v>
      </c>
      <c r="X87" s="5">
        <v>3977.25</v>
      </c>
      <c r="Y87" s="5">
        <v>2567.75</v>
      </c>
      <c r="AI87" s="17" t="s">
        <v>227</v>
      </c>
      <c r="AJ87" s="5">
        <v>67103.520000000004</v>
      </c>
      <c r="AK87" s="5">
        <v>28692.2</v>
      </c>
      <c r="AT87" s="17" t="s">
        <v>166</v>
      </c>
      <c r="AU87" s="5">
        <v>5430.27</v>
      </c>
      <c r="AV87" s="5">
        <v>2863.02</v>
      </c>
      <c r="BH87" s="17" t="s">
        <v>163</v>
      </c>
      <c r="BI87" s="5">
        <v>272.24</v>
      </c>
      <c r="BJ87" s="5">
        <v>124.16</v>
      </c>
      <c r="BS87" s="17" t="s">
        <v>225</v>
      </c>
      <c r="BT87" s="5">
        <v>9200</v>
      </c>
      <c r="BU87" s="5">
        <v>57132.46</v>
      </c>
    </row>
    <row r="88" spans="4:73" x14ac:dyDescent="0.25">
      <c r="D88" s="17" t="s">
        <v>174</v>
      </c>
      <c r="E88" s="5">
        <v>77562.789999999994</v>
      </c>
      <c r="F88" s="5">
        <v>129075.43000000001</v>
      </c>
      <c r="L88" t="str">
        <f>doct_data!$R$5</f>
        <v>د.اتقياء داوود</v>
      </c>
      <c r="W88" s="17" t="s">
        <v>174</v>
      </c>
      <c r="X88" s="5">
        <v>8577.5</v>
      </c>
      <c r="Y88" s="5">
        <v>3113.5</v>
      </c>
      <c r="AI88" s="17" t="s">
        <v>228</v>
      </c>
      <c r="AJ88" s="5">
        <v>8789.44</v>
      </c>
      <c r="AK88" s="5">
        <v>5593.47</v>
      </c>
      <c r="AT88" s="17" t="s">
        <v>227</v>
      </c>
      <c r="AU88" s="5">
        <v>9500.2999999999993</v>
      </c>
      <c r="AV88" s="5">
        <v>1509.8</v>
      </c>
      <c r="BH88" s="17" t="s">
        <v>226</v>
      </c>
      <c r="BI88" s="5">
        <v>0</v>
      </c>
      <c r="BJ88" s="5">
        <v>0</v>
      </c>
      <c r="BS88" s="17" t="s">
        <v>163</v>
      </c>
      <c r="BT88" s="5">
        <v>0</v>
      </c>
      <c r="BU88" s="5">
        <v>0</v>
      </c>
    </row>
    <row r="89" spans="4:73" x14ac:dyDescent="0.25">
      <c r="D89" s="17" t="s">
        <v>230</v>
      </c>
      <c r="E89" s="5">
        <v>44105.42</v>
      </c>
      <c r="F89" s="5">
        <v>41293.83</v>
      </c>
      <c r="L89" s="22" t="s">
        <v>285</v>
      </c>
      <c r="M89" s="22"/>
      <c r="N89" s="22"/>
      <c r="W89" s="17" t="s">
        <v>230</v>
      </c>
      <c r="X89" s="5">
        <v>7213.61</v>
      </c>
      <c r="Y89" s="5">
        <v>2248.89</v>
      </c>
      <c r="AI89" s="17" t="s">
        <v>229</v>
      </c>
      <c r="AJ89" s="5">
        <v>4350.42</v>
      </c>
      <c r="AK89" s="5">
        <v>4419.37</v>
      </c>
      <c r="AT89" s="17" t="s">
        <v>228</v>
      </c>
      <c r="AU89" s="5">
        <v>4689</v>
      </c>
      <c r="AV89" s="5">
        <v>655.85</v>
      </c>
      <c r="BH89" s="17" t="s">
        <v>166</v>
      </c>
      <c r="BI89" s="5">
        <v>1474.63</v>
      </c>
      <c r="BJ89" s="5">
        <v>1348.83</v>
      </c>
      <c r="BS89" s="17" t="s">
        <v>226</v>
      </c>
      <c r="BT89" s="5">
        <v>0</v>
      </c>
      <c r="BU89" s="5">
        <v>158558.70000000001</v>
      </c>
    </row>
    <row r="90" spans="4:73" x14ac:dyDescent="0.25">
      <c r="D90" s="17" t="s">
        <v>231</v>
      </c>
      <c r="E90" s="5">
        <v>151932.09</v>
      </c>
      <c r="F90" s="5">
        <v>229215.83</v>
      </c>
      <c r="L90" t="str">
        <f>'ANALYSIS '!$E$60</f>
        <v>النساء والولادة</v>
      </c>
      <c r="W90" s="17" t="s">
        <v>231</v>
      </c>
      <c r="X90" s="5">
        <v>26522.89</v>
      </c>
      <c r="Y90" s="5">
        <v>9832.11</v>
      </c>
      <c r="AI90" s="17" t="s">
        <v>174</v>
      </c>
      <c r="AJ90" s="5">
        <v>5272.84</v>
      </c>
      <c r="AK90" s="5">
        <v>1402.89</v>
      </c>
      <c r="AT90" s="17" t="s">
        <v>229</v>
      </c>
      <c r="AU90" s="5">
        <v>5221</v>
      </c>
      <c r="AV90" s="5">
        <v>7851.88</v>
      </c>
      <c r="BH90" s="17" t="s">
        <v>227</v>
      </c>
      <c r="BI90" s="5">
        <v>16653.43</v>
      </c>
      <c r="BJ90" s="5">
        <v>5651.56</v>
      </c>
      <c r="BS90" s="17" t="s">
        <v>166</v>
      </c>
      <c r="BT90" s="5">
        <v>13531.9</v>
      </c>
      <c r="BU90" s="5">
        <v>224004.7</v>
      </c>
    </row>
    <row r="91" spans="4:73" x14ac:dyDescent="0.25">
      <c r="D91" s="17" t="s">
        <v>149</v>
      </c>
      <c r="E91" s="5">
        <v>103485.23999999999</v>
      </c>
      <c r="F91" s="5">
        <v>19365.510000000002</v>
      </c>
      <c r="M91" t="s">
        <v>284</v>
      </c>
      <c r="N91" t="s">
        <v>19</v>
      </c>
      <c r="O91" t="s">
        <v>135</v>
      </c>
      <c r="W91" s="17" t="s">
        <v>149</v>
      </c>
      <c r="X91" s="5">
        <v>2373.0300000000002</v>
      </c>
      <c r="Y91" s="5">
        <v>6093.87</v>
      </c>
      <c r="AI91" s="17" t="s">
        <v>230</v>
      </c>
      <c r="AJ91" s="5">
        <v>9004.6200000000008</v>
      </c>
      <c r="AK91" s="5">
        <v>4103.8500000000004</v>
      </c>
      <c r="AT91" s="17" t="s">
        <v>174</v>
      </c>
      <c r="AU91" s="5">
        <v>4870.59</v>
      </c>
      <c r="AV91" s="5">
        <v>2177.75</v>
      </c>
      <c r="BH91" s="17" t="s">
        <v>228</v>
      </c>
      <c r="BI91" s="5">
        <v>0</v>
      </c>
      <c r="BJ91" s="5">
        <v>0</v>
      </c>
      <c r="BS91" s="17" t="s">
        <v>227</v>
      </c>
      <c r="BT91" s="5">
        <v>0</v>
      </c>
      <c r="BU91" s="5">
        <v>0</v>
      </c>
    </row>
    <row r="92" spans="4:73" x14ac:dyDescent="0.25">
      <c r="D92" s="17" t="s">
        <v>232</v>
      </c>
      <c r="E92" s="5">
        <v>428703.78999999992</v>
      </c>
      <c r="F92" s="5">
        <v>95833.53</v>
      </c>
      <c r="L92" s="17" t="s">
        <v>6</v>
      </c>
      <c r="M92" s="4">
        <f>IFERROR(GETPIVOTDATA("Sum of LAB CASH ",$AT$8,"MONTH ",L92,"DOCTORS ",$L$88)," " )</f>
        <v>10614.74</v>
      </c>
      <c r="N92" s="4">
        <f>IFERROR(GETPIVOTDATA("Sum of LAB CREDIT ",$AT$8,"MONTH ",L92,"DOCTORS ",$L$88)," " )</f>
        <v>2315.96</v>
      </c>
      <c r="O92" s="5">
        <f>SUM(M92:N92)</f>
        <v>12930.7</v>
      </c>
      <c r="W92" s="17" t="s">
        <v>232</v>
      </c>
      <c r="X92" s="5">
        <v>11976.2</v>
      </c>
      <c r="Y92" s="5">
        <v>3646.8</v>
      </c>
      <c r="AI92" s="17" t="s">
        <v>231</v>
      </c>
      <c r="AJ92" s="5">
        <v>20381.77</v>
      </c>
      <c r="AK92" s="5">
        <v>11257.92</v>
      </c>
      <c r="AT92" s="17" t="s">
        <v>230</v>
      </c>
      <c r="AU92" s="5">
        <v>12508.92</v>
      </c>
      <c r="AV92" s="5">
        <v>6680.46</v>
      </c>
      <c r="BH92" s="17" t="s">
        <v>229</v>
      </c>
      <c r="BI92" s="5">
        <v>334.8</v>
      </c>
      <c r="BJ92" s="5">
        <v>134.55000000000001</v>
      </c>
      <c r="BS92" s="17" t="s">
        <v>228</v>
      </c>
      <c r="BT92" s="5">
        <v>64473.9</v>
      </c>
      <c r="BU92" s="5">
        <v>138879.1</v>
      </c>
    </row>
    <row r="93" spans="4:73" x14ac:dyDescent="0.25">
      <c r="D93" s="17" t="s">
        <v>233</v>
      </c>
      <c r="E93" s="5">
        <v>117592.68</v>
      </c>
      <c r="F93" s="5">
        <v>32280.04</v>
      </c>
      <c r="L93" s="17" t="s">
        <v>3</v>
      </c>
      <c r="M93" s="4">
        <f t="shared" ref="M93:M103" si="9">IFERROR(GETPIVOTDATA("Sum of LAB CASH ",$AT$8,"MONTH ",L93,"DOCTORS ",$L$88)," " )</f>
        <v>22075.83</v>
      </c>
      <c r="N93" s="4">
        <f t="shared" ref="N93:N103" si="10">IFERROR(GETPIVOTDATA("Sum of LAB CREDIT ",$AT$8,"MONTH ",L93,"DOCTORS ",$L$88)," " )</f>
        <v>9371.33</v>
      </c>
      <c r="O93" s="5">
        <f t="shared" ref="O93:O103" si="11">SUM(M93:N93)</f>
        <v>31447.160000000003</v>
      </c>
      <c r="W93" s="17" t="s">
        <v>233</v>
      </c>
      <c r="X93" s="5">
        <v>7429.13</v>
      </c>
      <c r="Y93" s="5">
        <v>4078.37</v>
      </c>
      <c r="AI93" s="17" t="s">
        <v>149</v>
      </c>
      <c r="AJ93" s="5">
        <v>0</v>
      </c>
      <c r="AK93" s="5">
        <v>0</v>
      </c>
      <c r="AT93" s="17" t="s">
        <v>231</v>
      </c>
      <c r="AU93" s="5">
        <v>47037.77</v>
      </c>
      <c r="AV93" s="5">
        <v>24438.14</v>
      </c>
      <c r="BH93" s="17" t="s">
        <v>174</v>
      </c>
      <c r="BI93" s="5">
        <v>1292.4000000000001</v>
      </c>
      <c r="BJ93" s="5">
        <v>179.08</v>
      </c>
      <c r="BS93" s="17" t="s">
        <v>229</v>
      </c>
      <c r="BT93" s="5">
        <v>0</v>
      </c>
      <c r="BU93" s="5">
        <v>0</v>
      </c>
    </row>
    <row r="94" spans="4:73" x14ac:dyDescent="0.25">
      <c r="D94" s="17" t="s">
        <v>234</v>
      </c>
      <c r="E94" s="5">
        <v>425980.83</v>
      </c>
      <c r="F94" s="5">
        <v>140634.28999999998</v>
      </c>
      <c r="L94" s="17" t="s">
        <v>4</v>
      </c>
      <c r="M94" s="4">
        <f t="shared" si="9"/>
        <v>19385.29</v>
      </c>
      <c r="N94" s="4">
        <f t="shared" si="10"/>
        <v>11752.36</v>
      </c>
      <c r="O94" s="5">
        <f t="shared" si="11"/>
        <v>31137.65</v>
      </c>
      <c r="W94" s="17" t="s">
        <v>234</v>
      </c>
      <c r="X94" s="5">
        <v>29672.27</v>
      </c>
      <c r="Y94" s="5">
        <v>20055.23</v>
      </c>
      <c r="AI94" s="17" t="s">
        <v>232</v>
      </c>
      <c r="AJ94" s="5">
        <v>33636.300000000003</v>
      </c>
      <c r="AK94" s="5">
        <v>17071</v>
      </c>
      <c r="AT94" s="17" t="s">
        <v>149</v>
      </c>
      <c r="AU94" s="5">
        <v>0</v>
      </c>
      <c r="AV94" s="5">
        <v>0</v>
      </c>
      <c r="BH94" s="17" t="s">
        <v>230</v>
      </c>
      <c r="BI94" s="5">
        <v>10330.68</v>
      </c>
      <c r="BJ94" s="5">
        <v>4855.28</v>
      </c>
      <c r="BS94" s="17" t="s">
        <v>174</v>
      </c>
      <c r="BT94" s="5">
        <v>109032.1</v>
      </c>
      <c r="BU94" s="5">
        <v>57338.12</v>
      </c>
    </row>
    <row r="95" spans="4:73" x14ac:dyDescent="0.25">
      <c r="D95" s="17" t="s">
        <v>235</v>
      </c>
      <c r="E95" s="5">
        <v>233803.23</v>
      </c>
      <c r="F95" s="5">
        <v>6030.21</v>
      </c>
      <c r="L95" s="17" t="s">
        <v>5</v>
      </c>
      <c r="M95" s="4">
        <f t="shared" si="9"/>
        <v>105.46</v>
      </c>
      <c r="N95" s="4">
        <f t="shared" si="10"/>
        <v>792.52</v>
      </c>
      <c r="O95" s="5">
        <f t="shared" si="11"/>
        <v>897.98</v>
      </c>
      <c r="W95" s="17" t="s">
        <v>235</v>
      </c>
      <c r="X95" s="5">
        <v>2234</v>
      </c>
      <c r="Y95" s="5">
        <v>1101</v>
      </c>
      <c r="AI95" s="17" t="s">
        <v>233</v>
      </c>
      <c r="AJ95" s="5">
        <v>21939.32</v>
      </c>
      <c r="AK95" s="5">
        <v>19727.439999999999</v>
      </c>
      <c r="AT95" s="17" t="s">
        <v>232</v>
      </c>
      <c r="AU95" s="5">
        <v>4517.58</v>
      </c>
      <c r="AV95" s="5">
        <v>4778.24</v>
      </c>
      <c r="BH95" s="17" t="s">
        <v>231</v>
      </c>
      <c r="BI95" s="5">
        <v>88590.03</v>
      </c>
      <c r="BJ95" s="5">
        <v>18447.990000000002</v>
      </c>
      <c r="BS95" s="17" t="s">
        <v>230</v>
      </c>
      <c r="BT95" s="5">
        <v>0</v>
      </c>
      <c r="BU95" s="5">
        <v>0</v>
      </c>
    </row>
    <row r="96" spans="4:73" x14ac:dyDescent="0.25">
      <c r="D96" s="17" t="s">
        <v>236</v>
      </c>
      <c r="E96" s="5">
        <v>6165</v>
      </c>
      <c r="F96" s="5">
        <v>4040.7000000000003</v>
      </c>
      <c r="L96" s="17" t="s">
        <v>10</v>
      </c>
      <c r="M96" s="4" t="str">
        <f t="shared" si="9"/>
        <v xml:space="preserve"> </v>
      </c>
      <c r="N96" s="4" t="str">
        <f t="shared" si="10"/>
        <v xml:space="preserve"> </v>
      </c>
      <c r="O96" s="5">
        <f t="shared" si="11"/>
        <v>0</v>
      </c>
      <c r="W96" s="17" t="s">
        <v>236</v>
      </c>
      <c r="X96" s="5">
        <v>925.25</v>
      </c>
      <c r="Y96" s="5">
        <v>431.25</v>
      </c>
      <c r="AI96" s="17" t="s">
        <v>234</v>
      </c>
      <c r="AJ96" s="5">
        <v>53065.96</v>
      </c>
      <c r="AK96" s="5">
        <v>45871.53</v>
      </c>
      <c r="AT96" s="17" t="s">
        <v>233</v>
      </c>
      <c r="AU96" s="5">
        <v>2502.7600000000002</v>
      </c>
      <c r="AV96" s="5">
        <v>2116.7399999999998</v>
      </c>
      <c r="BH96" s="17" t="s">
        <v>149</v>
      </c>
      <c r="BI96" s="5">
        <v>11896.48</v>
      </c>
      <c r="BJ96" s="5">
        <v>97391.37</v>
      </c>
      <c r="BS96" s="17" t="s">
        <v>231</v>
      </c>
      <c r="BT96" s="5">
        <v>9984.3700000000008</v>
      </c>
      <c r="BU96" s="5">
        <v>24676.55</v>
      </c>
    </row>
    <row r="97" spans="4:73" x14ac:dyDescent="0.25">
      <c r="D97" s="17" t="s">
        <v>237</v>
      </c>
      <c r="E97" s="5">
        <v>18494.759999999998</v>
      </c>
      <c r="F97" s="5">
        <v>7437.4299999999994</v>
      </c>
      <c r="L97" s="17" t="s">
        <v>11</v>
      </c>
      <c r="M97" s="4">
        <f t="shared" si="9"/>
        <v>6478.04</v>
      </c>
      <c r="N97" s="4">
        <f t="shared" si="10"/>
        <v>3665.86</v>
      </c>
      <c r="O97" s="5">
        <f t="shared" si="11"/>
        <v>10143.9</v>
      </c>
      <c r="W97" s="17" t="s">
        <v>237</v>
      </c>
      <c r="X97" s="5">
        <v>2574.9499999999998</v>
      </c>
      <c r="Y97" s="5">
        <v>825.05</v>
      </c>
      <c r="AI97" s="17" t="s">
        <v>235</v>
      </c>
      <c r="AJ97" s="5">
        <v>999.2</v>
      </c>
      <c r="AK97" s="5">
        <v>512</v>
      </c>
      <c r="AT97" s="17" t="s">
        <v>234</v>
      </c>
      <c r="AU97" s="5">
        <v>2070.92</v>
      </c>
      <c r="AV97" s="5">
        <v>565.88</v>
      </c>
      <c r="BH97" s="17" t="s">
        <v>232</v>
      </c>
      <c r="BI97" s="5">
        <v>2201.12</v>
      </c>
      <c r="BJ97" s="5">
        <v>1835.38</v>
      </c>
      <c r="BS97" s="17" t="s">
        <v>149</v>
      </c>
      <c r="BT97" s="5">
        <v>0</v>
      </c>
      <c r="BU97" s="5">
        <v>0</v>
      </c>
    </row>
    <row r="98" spans="4:73" x14ac:dyDescent="0.25">
      <c r="D98" s="17" t="s">
        <v>238</v>
      </c>
      <c r="E98" s="5">
        <v>13811.729999999996</v>
      </c>
      <c r="F98" s="5">
        <v>24198.730000000003</v>
      </c>
      <c r="L98" s="17" t="s">
        <v>12</v>
      </c>
      <c r="M98" s="4">
        <f t="shared" si="9"/>
        <v>16947.71</v>
      </c>
      <c r="N98" s="4">
        <f t="shared" si="10"/>
        <v>4285.62</v>
      </c>
      <c r="O98" s="5">
        <f t="shared" si="11"/>
        <v>21233.329999999998</v>
      </c>
      <c r="W98" s="17" t="s">
        <v>238</v>
      </c>
      <c r="X98" s="5">
        <v>2344.3000000000002</v>
      </c>
      <c r="Y98" s="5">
        <v>800.7</v>
      </c>
      <c r="AI98" s="17" t="s">
        <v>236</v>
      </c>
      <c r="AJ98" s="5">
        <v>857.01</v>
      </c>
      <c r="AK98" s="5">
        <v>1140.67</v>
      </c>
      <c r="AT98" s="17" t="s">
        <v>235</v>
      </c>
      <c r="AU98" s="5">
        <v>1277.01</v>
      </c>
      <c r="AV98" s="5">
        <v>1021.19</v>
      </c>
      <c r="BH98" s="17" t="s">
        <v>233</v>
      </c>
      <c r="BI98" s="5">
        <v>44.83</v>
      </c>
      <c r="BJ98" s="5">
        <v>262.77</v>
      </c>
      <c r="BS98" s="17" t="s">
        <v>232</v>
      </c>
      <c r="BT98" s="5">
        <v>42538.33</v>
      </c>
      <c r="BU98" s="5">
        <v>299957.8</v>
      </c>
    </row>
    <row r="99" spans="4:73" x14ac:dyDescent="0.25">
      <c r="D99" s="17" t="s">
        <v>239</v>
      </c>
      <c r="E99" s="5">
        <v>59865.280000000006</v>
      </c>
      <c r="F99" s="5">
        <v>9922.0400000000009</v>
      </c>
      <c r="L99" s="17" t="s">
        <v>13</v>
      </c>
      <c r="M99" s="4">
        <f t="shared" si="9"/>
        <v>11947.17</v>
      </c>
      <c r="N99" s="4">
        <f t="shared" si="10"/>
        <v>8172.65</v>
      </c>
      <c r="O99" s="5">
        <f t="shared" si="11"/>
        <v>20119.82</v>
      </c>
      <c r="W99" s="17" t="s">
        <v>239</v>
      </c>
      <c r="X99" s="5">
        <v>3393.85</v>
      </c>
      <c r="Y99" s="5">
        <v>9948.15</v>
      </c>
      <c r="AI99" s="17" t="s">
        <v>237</v>
      </c>
      <c r="AJ99" s="5">
        <v>4735.58</v>
      </c>
      <c r="AK99" s="5">
        <v>2585.65</v>
      </c>
      <c r="AT99" s="17" t="s">
        <v>236</v>
      </c>
      <c r="AU99" s="5">
        <v>1152.92</v>
      </c>
      <c r="AV99" s="5">
        <v>39.68</v>
      </c>
      <c r="BH99" s="17" t="s">
        <v>234</v>
      </c>
      <c r="BI99" s="5">
        <v>964.8</v>
      </c>
      <c r="BJ99" s="5">
        <v>2324.06</v>
      </c>
      <c r="BS99" s="17" t="s">
        <v>233</v>
      </c>
      <c r="BT99" s="5">
        <v>0</v>
      </c>
      <c r="BU99" s="5">
        <v>8073.84</v>
      </c>
    </row>
    <row r="100" spans="4:73" x14ac:dyDescent="0.25">
      <c r="D100" s="17" t="s">
        <v>240</v>
      </c>
      <c r="E100" s="5">
        <v>91044.12</v>
      </c>
      <c r="F100" s="5">
        <v>50948.62</v>
      </c>
      <c r="L100" s="17" t="s">
        <v>14</v>
      </c>
      <c r="M100" s="4">
        <f t="shared" si="9"/>
        <v>14529.41</v>
      </c>
      <c r="N100" s="4">
        <f t="shared" si="10"/>
        <v>11937.27</v>
      </c>
      <c r="O100" s="5">
        <f t="shared" si="11"/>
        <v>26466.68</v>
      </c>
      <c r="W100" s="17" t="s">
        <v>240</v>
      </c>
      <c r="X100" s="5">
        <v>7246.29</v>
      </c>
      <c r="Y100" s="5">
        <v>4972.71</v>
      </c>
      <c r="AI100" s="17" t="s">
        <v>238</v>
      </c>
      <c r="AJ100" s="5">
        <v>3012.16</v>
      </c>
      <c r="AK100" s="5">
        <v>1458.14</v>
      </c>
      <c r="AT100" s="17" t="s">
        <v>237</v>
      </c>
      <c r="AU100" s="5">
        <v>0</v>
      </c>
      <c r="AV100" s="5">
        <v>441.6</v>
      </c>
      <c r="BH100" s="17" t="s">
        <v>235</v>
      </c>
      <c r="BI100" s="5">
        <v>0</v>
      </c>
      <c r="BJ100" s="5">
        <v>97.5</v>
      </c>
      <c r="BS100" s="17" t="s">
        <v>234</v>
      </c>
      <c r="BT100" s="5">
        <v>51380.34</v>
      </c>
      <c r="BU100" s="5">
        <v>159289.20000000001</v>
      </c>
    </row>
    <row r="101" spans="4:73" x14ac:dyDescent="0.25">
      <c r="D101" s="17" t="s">
        <v>164</v>
      </c>
      <c r="E101" s="5">
        <v>96360.47</v>
      </c>
      <c r="F101" s="5">
        <v>40518.370000000003</v>
      </c>
      <c r="L101" s="17" t="s">
        <v>15</v>
      </c>
      <c r="M101" s="4">
        <f t="shared" si="9"/>
        <v>18510.3</v>
      </c>
      <c r="N101" s="4">
        <f t="shared" si="10"/>
        <v>15462.73</v>
      </c>
      <c r="O101" s="5">
        <f t="shared" si="11"/>
        <v>33973.03</v>
      </c>
      <c r="W101" s="17" t="s">
        <v>164</v>
      </c>
      <c r="X101" s="5">
        <v>5798.5</v>
      </c>
      <c r="Y101" s="5">
        <v>1499</v>
      </c>
      <c r="AI101" s="17" t="s">
        <v>239</v>
      </c>
      <c r="AJ101" s="5">
        <v>622.4</v>
      </c>
      <c r="AK101" s="5">
        <v>2414.91</v>
      </c>
      <c r="AT101" s="17" t="s">
        <v>238</v>
      </c>
      <c r="AU101" s="5">
        <v>2870.74</v>
      </c>
      <c r="AV101" s="5">
        <v>1644.56</v>
      </c>
      <c r="BH101" s="17" t="s">
        <v>236</v>
      </c>
      <c r="BI101" s="5">
        <v>931.52</v>
      </c>
      <c r="BJ101" s="5">
        <v>558.04</v>
      </c>
      <c r="BS101" s="17" t="s">
        <v>235</v>
      </c>
      <c r="BT101" s="5">
        <v>1520</v>
      </c>
      <c r="BU101" s="5">
        <v>228049.1</v>
      </c>
    </row>
    <row r="102" spans="4:73" x14ac:dyDescent="0.25">
      <c r="D102" s="17" t="s">
        <v>241</v>
      </c>
      <c r="E102" s="5">
        <v>10124.27</v>
      </c>
      <c r="F102" s="5">
        <v>13735.93</v>
      </c>
      <c r="L102" s="17" t="s">
        <v>16</v>
      </c>
      <c r="M102" s="4">
        <f t="shared" si="9"/>
        <v>29928.36</v>
      </c>
      <c r="N102" s="4">
        <f t="shared" si="10"/>
        <v>15030.27</v>
      </c>
      <c r="O102" s="5">
        <f t="shared" si="11"/>
        <v>44958.630000000005</v>
      </c>
      <c r="W102" s="17" t="s">
        <v>241</v>
      </c>
      <c r="X102" s="5">
        <v>5015.9799999999996</v>
      </c>
      <c r="Y102" s="5">
        <v>5014.62</v>
      </c>
      <c r="AI102" s="17" t="s">
        <v>240</v>
      </c>
      <c r="AJ102" s="5">
        <v>12659.73</v>
      </c>
      <c r="AK102" s="5">
        <v>10578.34</v>
      </c>
      <c r="AT102" s="17" t="s">
        <v>239</v>
      </c>
      <c r="AU102" s="5">
        <v>5040.5600000000004</v>
      </c>
      <c r="AV102" s="5">
        <v>41271.53</v>
      </c>
      <c r="BH102" s="17" t="s">
        <v>237</v>
      </c>
      <c r="BI102" s="5">
        <v>126.9</v>
      </c>
      <c r="BJ102" s="5">
        <v>0</v>
      </c>
      <c r="BS102" s="17" t="s">
        <v>236</v>
      </c>
      <c r="BT102" s="5">
        <v>0</v>
      </c>
      <c r="BU102" s="5">
        <v>0</v>
      </c>
    </row>
    <row r="103" spans="4:73" x14ac:dyDescent="0.25">
      <c r="D103" s="17" t="s">
        <v>242</v>
      </c>
      <c r="E103" s="5">
        <v>51378.000000000007</v>
      </c>
      <c r="F103" s="5">
        <v>40010.659999999996</v>
      </c>
      <c r="L103" s="17" t="s">
        <v>17</v>
      </c>
      <c r="M103" s="4">
        <f t="shared" si="9"/>
        <v>19043.66</v>
      </c>
      <c r="N103" s="4">
        <f t="shared" si="10"/>
        <v>8429.74</v>
      </c>
      <c r="O103" s="5">
        <f t="shared" si="11"/>
        <v>27473.4</v>
      </c>
      <c r="W103" s="17" t="s">
        <v>242</v>
      </c>
      <c r="X103" s="5">
        <v>6987.83</v>
      </c>
      <c r="Y103" s="5">
        <v>2589.17</v>
      </c>
      <c r="AI103" s="17" t="s">
        <v>164</v>
      </c>
      <c r="AJ103" s="5">
        <v>3910.34</v>
      </c>
      <c r="AK103" s="5">
        <v>821.34</v>
      </c>
      <c r="AT103" s="17" t="s">
        <v>240</v>
      </c>
      <c r="AU103" s="5">
        <v>10480.06</v>
      </c>
      <c r="AV103" s="5">
        <v>12473.369999999999</v>
      </c>
      <c r="BH103" s="17" t="s">
        <v>238</v>
      </c>
      <c r="BI103" s="5">
        <v>3589.53</v>
      </c>
      <c r="BJ103" s="5">
        <v>967.73</v>
      </c>
      <c r="BS103" s="17" t="s">
        <v>237</v>
      </c>
      <c r="BT103" s="5">
        <v>0</v>
      </c>
      <c r="BU103" s="5">
        <v>0</v>
      </c>
    </row>
    <row r="104" spans="4:73" x14ac:dyDescent="0.25">
      <c r="D104" s="17" t="s">
        <v>243</v>
      </c>
      <c r="E104" s="5">
        <v>3961.9000000000015</v>
      </c>
      <c r="F104" s="5">
        <v>17803.099999999999</v>
      </c>
      <c r="W104" s="17" t="s">
        <v>243</v>
      </c>
      <c r="X104" s="5">
        <v>17803.099999999999</v>
      </c>
      <c r="Y104" s="5">
        <v>3961.9</v>
      </c>
      <c r="AI104" s="17" t="s">
        <v>241</v>
      </c>
      <c r="AJ104" s="5">
        <v>0</v>
      </c>
      <c r="AK104" s="5">
        <v>0</v>
      </c>
      <c r="AT104" s="17" t="s">
        <v>164</v>
      </c>
      <c r="AU104" s="5">
        <v>1754.76</v>
      </c>
      <c r="AV104" s="5">
        <v>645.84</v>
      </c>
      <c r="BH104" s="17" t="s">
        <v>239</v>
      </c>
      <c r="BI104" s="5">
        <v>24.23</v>
      </c>
      <c r="BJ104" s="5">
        <v>156.07</v>
      </c>
      <c r="BS104" s="17" t="s">
        <v>238</v>
      </c>
      <c r="BT104" s="5">
        <v>0</v>
      </c>
      <c r="BU104" s="5">
        <v>0</v>
      </c>
    </row>
    <row r="105" spans="4:73" x14ac:dyDescent="0.25">
      <c r="D105" s="17" t="s">
        <v>244</v>
      </c>
      <c r="E105" s="5">
        <v>40593.539999999994</v>
      </c>
      <c r="F105" s="5">
        <v>40017.5</v>
      </c>
      <c r="W105" s="17" t="s">
        <v>244</v>
      </c>
      <c r="X105" s="5">
        <v>20684.5</v>
      </c>
      <c r="Y105" s="5">
        <v>8708</v>
      </c>
      <c r="AI105" s="17" t="s">
        <v>242</v>
      </c>
      <c r="AJ105" s="5">
        <v>9562.23</v>
      </c>
      <c r="AK105" s="5">
        <v>6084.04</v>
      </c>
      <c r="AT105" s="17" t="s">
        <v>241</v>
      </c>
      <c r="AU105" s="5">
        <v>1714.97</v>
      </c>
      <c r="AV105" s="5">
        <v>4583.7299999999996</v>
      </c>
      <c r="BH105" s="17" t="s">
        <v>240</v>
      </c>
      <c r="BI105" s="5">
        <v>1476.0400000000002</v>
      </c>
      <c r="BJ105" s="5">
        <v>3251.98</v>
      </c>
      <c r="BS105" s="17" t="s">
        <v>239</v>
      </c>
      <c r="BT105" s="5">
        <v>0</v>
      </c>
      <c r="BU105" s="5">
        <v>0</v>
      </c>
    </row>
    <row r="106" spans="4:73" x14ac:dyDescent="0.25">
      <c r="D106" s="17" t="s">
        <v>245</v>
      </c>
      <c r="E106" s="5">
        <v>275941.63000000006</v>
      </c>
      <c r="F106" s="5">
        <v>398040.77999999997</v>
      </c>
      <c r="W106" s="17" t="s">
        <v>245</v>
      </c>
      <c r="X106" s="5">
        <v>13772</v>
      </c>
      <c r="Y106" s="5">
        <v>4785</v>
      </c>
      <c r="AI106" s="17" t="s">
        <v>243</v>
      </c>
      <c r="AJ106" s="5">
        <v>0</v>
      </c>
      <c r="AK106" s="5">
        <v>0</v>
      </c>
      <c r="AT106" s="17" t="s">
        <v>242</v>
      </c>
      <c r="AU106" s="5">
        <v>8811.9699999999993</v>
      </c>
      <c r="AV106" s="5">
        <v>6081.87</v>
      </c>
      <c r="BH106" s="17" t="s">
        <v>164</v>
      </c>
      <c r="BI106" s="5">
        <v>249</v>
      </c>
      <c r="BJ106" s="5">
        <v>124.8</v>
      </c>
      <c r="BS106" s="17" t="s">
        <v>240</v>
      </c>
      <c r="BT106" s="5">
        <v>16826.5</v>
      </c>
      <c r="BU106" s="5">
        <v>13291.58</v>
      </c>
    </row>
    <row r="107" spans="4:73" x14ac:dyDescent="0.25">
      <c r="D107" s="17" t="s">
        <v>145</v>
      </c>
      <c r="E107" s="5">
        <v>31555.17</v>
      </c>
      <c r="F107" s="5">
        <v>22243.35</v>
      </c>
      <c r="W107" s="17" t="s">
        <v>145</v>
      </c>
      <c r="X107" s="5">
        <v>18410</v>
      </c>
      <c r="Y107" s="5">
        <v>9312.7999999999993</v>
      </c>
      <c r="AI107" s="17" t="s">
        <v>244</v>
      </c>
      <c r="AJ107" s="5">
        <v>2549.9</v>
      </c>
      <c r="AK107" s="5">
        <v>4431.6499999999996</v>
      </c>
      <c r="AT107" s="17" t="s">
        <v>243</v>
      </c>
      <c r="AU107" s="5">
        <v>0</v>
      </c>
      <c r="AV107" s="5">
        <v>0</v>
      </c>
      <c r="BH107" s="17" t="s">
        <v>241</v>
      </c>
      <c r="BI107" s="5">
        <v>404.98</v>
      </c>
      <c r="BJ107" s="5">
        <v>525.91999999999996</v>
      </c>
      <c r="BS107" s="17" t="s">
        <v>164</v>
      </c>
      <c r="BT107" s="5">
        <v>28684.77</v>
      </c>
      <c r="BU107" s="5">
        <v>83806.13</v>
      </c>
    </row>
    <row r="108" spans="4:73" x14ac:dyDescent="0.25">
      <c r="D108" s="17" t="s">
        <v>246</v>
      </c>
      <c r="E108" s="5">
        <v>2871.45</v>
      </c>
      <c r="F108" s="5">
        <v>4814.8600000000006</v>
      </c>
      <c r="W108" s="17" t="s">
        <v>246</v>
      </c>
      <c r="X108" s="5">
        <v>287.2</v>
      </c>
      <c r="Y108" s="5">
        <v>200.8</v>
      </c>
      <c r="AI108" s="17" t="s">
        <v>245</v>
      </c>
      <c r="AJ108" s="5">
        <v>27211.919999999998</v>
      </c>
      <c r="AK108" s="5">
        <v>8332.4599999999991</v>
      </c>
      <c r="AT108" s="17" t="s">
        <v>244</v>
      </c>
      <c r="AU108" s="5">
        <v>16657.439999999999</v>
      </c>
      <c r="AV108" s="5">
        <v>13453.55</v>
      </c>
      <c r="BH108" s="17" t="s">
        <v>242</v>
      </c>
      <c r="BI108" s="5">
        <v>9319.6299999999992</v>
      </c>
      <c r="BJ108" s="5">
        <v>5330.38</v>
      </c>
      <c r="BS108" s="17" t="s">
        <v>241</v>
      </c>
      <c r="BT108" s="5">
        <v>0</v>
      </c>
      <c r="BU108" s="5">
        <v>0</v>
      </c>
    </row>
    <row r="109" spans="4:73" x14ac:dyDescent="0.25">
      <c r="D109" s="17" t="s">
        <v>247</v>
      </c>
      <c r="E109" s="5">
        <v>86326.9</v>
      </c>
      <c r="F109" s="5">
        <v>30386.410000000003</v>
      </c>
      <c r="W109" s="17" t="s">
        <v>247</v>
      </c>
      <c r="X109" s="5">
        <v>10539.35</v>
      </c>
      <c r="Y109" s="5">
        <v>15996.65</v>
      </c>
      <c r="AI109" s="17" t="s">
        <v>145</v>
      </c>
      <c r="AJ109" s="5">
        <v>969.3</v>
      </c>
      <c r="AK109" s="5">
        <v>5594.1</v>
      </c>
      <c r="AT109" s="17" t="s">
        <v>245</v>
      </c>
      <c r="AU109" s="5">
        <v>22075.83</v>
      </c>
      <c r="AV109" s="5">
        <v>9371.33</v>
      </c>
      <c r="BH109" s="17" t="s">
        <v>243</v>
      </c>
      <c r="BI109" s="5">
        <v>0</v>
      </c>
      <c r="BJ109" s="5">
        <v>0</v>
      </c>
      <c r="BS109" s="17" t="s">
        <v>242</v>
      </c>
      <c r="BT109" s="5">
        <v>0</v>
      </c>
      <c r="BU109" s="5">
        <v>0</v>
      </c>
    </row>
    <row r="110" spans="4:73" x14ac:dyDescent="0.25">
      <c r="D110" s="17" t="s">
        <v>248</v>
      </c>
      <c r="E110" s="5">
        <v>30116.620000000003</v>
      </c>
      <c r="F110" s="5">
        <v>18544.419999999998</v>
      </c>
      <c r="L110" t="str">
        <f>doct_data!$R$5</f>
        <v>د.اتقياء داوود</v>
      </c>
      <c r="W110" s="17" t="s">
        <v>248</v>
      </c>
      <c r="X110" s="5">
        <v>16124.2</v>
      </c>
      <c r="Y110" s="5">
        <v>20280.8</v>
      </c>
      <c r="AI110" s="17" t="s">
        <v>246</v>
      </c>
      <c r="AJ110" s="5">
        <v>364.8</v>
      </c>
      <c r="AK110" s="5">
        <v>500.18</v>
      </c>
      <c r="AT110" s="17" t="s">
        <v>145</v>
      </c>
      <c r="AU110" s="5">
        <v>178.16</v>
      </c>
      <c r="AV110" s="5">
        <v>815.93</v>
      </c>
      <c r="BH110" s="17" t="s">
        <v>244</v>
      </c>
      <c r="BI110" s="5">
        <v>125.66</v>
      </c>
      <c r="BJ110" s="5">
        <v>37.24</v>
      </c>
      <c r="BS110" s="17" t="s">
        <v>243</v>
      </c>
      <c r="BT110" s="5">
        <v>0</v>
      </c>
      <c r="BU110" s="5">
        <v>0</v>
      </c>
    </row>
    <row r="111" spans="4:73" x14ac:dyDescent="0.25">
      <c r="D111" s="17" t="s">
        <v>249</v>
      </c>
      <c r="E111" s="5">
        <v>42741</v>
      </c>
      <c r="F111" s="5">
        <v>968</v>
      </c>
      <c r="L111" s="22" t="s">
        <v>32</v>
      </c>
      <c r="M111" s="22"/>
      <c r="N111" s="22"/>
      <c r="W111" s="17" t="s">
        <v>249</v>
      </c>
      <c r="X111" s="5">
        <v>0</v>
      </c>
      <c r="Y111" s="5">
        <v>0</v>
      </c>
      <c r="AI111" s="17" t="s">
        <v>247</v>
      </c>
      <c r="AJ111" s="5">
        <v>5330.14</v>
      </c>
      <c r="AK111" s="5">
        <v>3613.81</v>
      </c>
      <c r="AT111" s="17" t="s">
        <v>246</v>
      </c>
      <c r="AU111" s="5">
        <v>162.86000000000001</v>
      </c>
      <c r="AV111" s="5">
        <v>226</v>
      </c>
      <c r="BH111" s="17" t="s">
        <v>245</v>
      </c>
      <c r="BI111" s="5">
        <v>1465.93</v>
      </c>
      <c r="BJ111" s="5">
        <v>904.48</v>
      </c>
      <c r="BS111" s="17" t="s">
        <v>244</v>
      </c>
      <c r="BT111" s="5">
        <v>0</v>
      </c>
      <c r="BU111" s="5">
        <v>0</v>
      </c>
    </row>
    <row r="112" spans="4:73" x14ac:dyDescent="0.25">
      <c r="D112" s="17" t="s">
        <v>151</v>
      </c>
      <c r="E112" s="5">
        <v>71766.09</v>
      </c>
      <c r="F112" s="5">
        <v>29435.58</v>
      </c>
      <c r="L112" t="str">
        <f>'ANALYSIS '!$E$60</f>
        <v>النساء والولادة</v>
      </c>
      <c r="W112" s="17" t="s">
        <v>151</v>
      </c>
      <c r="X112" s="5">
        <v>3251.21</v>
      </c>
      <c r="Y112" s="5">
        <v>8180.49</v>
      </c>
      <c r="AI112" s="17" t="s">
        <v>248</v>
      </c>
      <c r="AJ112" s="5">
        <v>1304.0999999999999</v>
      </c>
      <c r="AK112" s="5">
        <v>0</v>
      </c>
      <c r="AT112" s="17" t="s">
        <v>247</v>
      </c>
      <c r="AU112" s="5">
        <v>13800.43</v>
      </c>
      <c r="AV112" s="5">
        <v>48514.95</v>
      </c>
      <c r="BH112" s="17" t="s">
        <v>145</v>
      </c>
      <c r="BI112" s="5">
        <v>1465.89</v>
      </c>
      <c r="BJ112" s="5">
        <v>2705.54</v>
      </c>
      <c r="BS112" s="17" t="s">
        <v>245</v>
      </c>
      <c r="BT112" s="5">
        <v>327073.09999999998</v>
      </c>
      <c r="BU112" s="5">
        <v>181459.6</v>
      </c>
    </row>
    <row r="113" spans="4:73" x14ac:dyDescent="0.25">
      <c r="D113" s="2" t="s">
        <v>4</v>
      </c>
      <c r="E113" s="5">
        <v>18941023.210000001</v>
      </c>
      <c r="F113" s="5">
        <v>9213865.0599999987</v>
      </c>
      <c r="M113" t="s">
        <v>284</v>
      </c>
      <c r="N113" t="s">
        <v>19</v>
      </c>
      <c r="O113" t="s">
        <v>135</v>
      </c>
      <c r="W113" s="2" t="s">
        <v>4</v>
      </c>
      <c r="X113" s="5">
        <v>1638926.3999999997</v>
      </c>
      <c r="Y113" s="5">
        <v>842254.7799999998</v>
      </c>
      <c r="AI113" s="17" t="s">
        <v>249</v>
      </c>
      <c r="AJ113" s="5">
        <v>0</v>
      </c>
      <c r="AK113" s="5">
        <v>0</v>
      </c>
      <c r="AT113" s="17" t="s">
        <v>248</v>
      </c>
      <c r="AU113" s="5">
        <v>0</v>
      </c>
      <c r="AV113" s="5">
        <v>0</v>
      </c>
      <c r="BH113" s="17" t="s">
        <v>246</v>
      </c>
      <c r="BI113" s="5">
        <v>2000</v>
      </c>
      <c r="BJ113" s="5">
        <v>214.51</v>
      </c>
      <c r="BS113" s="17" t="s">
        <v>145</v>
      </c>
      <c r="BT113" s="5">
        <v>0</v>
      </c>
      <c r="BU113" s="5">
        <v>0</v>
      </c>
    </row>
    <row r="114" spans="4:73" x14ac:dyDescent="0.25">
      <c r="D114" s="17" t="s">
        <v>139</v>
      </c>
      <c r="E114" s="5">
        <v>85685.579999999987</v>
      </c>
      <c r="F114" s="5">
        <v>85142.85</v>
      </c>
      <c r="L114" s="17" t="s">
        <v>6</v>
      </c>
      <c r="M114" s="4">
        <f>IFERROR(GETPIVOTDATA("Sum of SERVICES CASH COL 42",$BH$10,"MONTH ",L114,"DOCTORS ",$L$110)," " )</f>
        <v>1018.8</v>
      </c>
      <c r="N114" s="4">
        <f>IFERROR(GETPIVOTDATA("Sum of SERVICES CREDIT 43",$BH$10,"MONTH ",L114,"DOCTORS ",$L$110)," " )</f>
        <v>0</v>
      </c>
      <c r="O114" s="5">
        <f>SUM(M114:N114)</f>
        <v>1018.8</v>
      </c>
      <c r="W114" s="17" t="s">
        <v>139</v>
      </c>
      <c r="X114" s="5">
        <v>19015.88</v>
      </c>
      <c r="Y114" s="5">
        <v>5251.62</v>
      </c>
      <c r="AI114" s="17" t="s">
        <v>151</v>
      </c>
      <c r="AJ114" s="5">
        <v>0</v>
      </c>
      <c r="AK114" s="5">
        <v>0</v>
      </c>
      <c r="AT114" s="17" t="s">
        <v>249</v>
      </c>
      <c r="AU114" s="5">
        <v>0</v>
      </c>
      <c r="AV114" s="5">
        <v>0</v>
      </c>
      <c r="BH114" s="17" t="s">
        <v>247</v>
      </c>
      <c r="BI114" s="5">
        <v>285.49</v>
      </c>
      <c r="BJ114" s="5">
        <v>313.58999999999997</v>
      </c>
      <c r="BS114" s="17" t="s">
        <v>246</v>
      </c>
      <c r="BT114" s="5">
        <v>0</v>
      </c>
      <c r="BU114" s="5">
        <v>0</v>
      </c>
    </row>
    <row r="115" spans="4:73" x14ac:dyDescent="0.25">
      <c r="D115" s="17" t="s">
        <v>167</v>
      </c>
      <c r="E115" s="5">
        <v>38018.839999999997</v>
      </c>
      <c r="F115" s="5">
        <v>26376.62</v>
      </c>
      <c r="L115" s="17" t="s">
        <v>3</v>
      </c>
      <c r="M115" s="4">
        <f t="shared" ref="M115:M125" si="12">IFERROR(GETPIVOTDATA("Sum of SERVICES CASH COL 42",$BH$10,"MONTH ",L115,"DOCTORS ",$L$110)," " )</f>
        <v>1465.93</v>
      </c>
      <c r="N115" s="4">
        <f t="shared" ref="N115:N125" si="13">IFERROR(GETPIVOTDATA("Sum of SERVICES CREDIT 43",$BH$10,"MONTH ",L115,"DOCTORS ",$L$110)," " )</f>
        <v>904.48</v>
      </c>
      <c r="O115" s="5">
        <f t="shared" ref="O115:O125" si="14">SUM(M115:N115)</f>
        <v>2370.41</v>
      </c>
      <c r="W115" s="17" t="s">
        <v>167</v>
      </c>
      <c r="X115" s="5">
        <v>5840</v>
      </c>
      <c r="Y115" s="5">
        <v>1175</v>
      </c>
      <c r="AI115" s="2" t="s">
        <v>4</v>
      </c>
      <c r="AJ115" s="5">
        <v>1260642.4900000002</v>
      </c>
      <c r="AK115" s="5">
        <v>1029113.2100000001</v>
      </c>
      <c r="AT115" s="17" t="s">
        <v>151</v>
      </c>
      <c r="AU115" s="5">
        <v>0</v>
      </c>
      <c r="AV115" s="5">
        <v>0</v>
      </c>
      <c r="BH115" s="17" t="s">
        <v>248</v>
      </c>
      <c r="BI115" s="5">
        <v>1116.1199999999999</v>
      </c>
      <c r="BJ115" s="5">
        <v>7227.62</v>
      </c>
      <c r="BS115" s="17" t="s">
        <v>247</v>
      </c>
      <c r="BT115" s="5">
        <v>0</v>
      </c>
      <c r="BU115" s="5">
        <v>0</v>
      </c>
    </row>
    <row r="116" spans="4:73" x14ac:dyDescent="0.25">
      <c r="D116" s="17" t="s">
        <v>140</v>
      </c>
      <c r="E116" s="5">
        <v>236001.68</v>
      </c>
      <c r="F116" s="5">
        <v>200213.32</v>
      </c>
      <c r="L116" s="17" t="s">
        <v>4</v>
      </c>
      <c r="M116" s="4">
        <f t="shared" si="12"/>
        <v>4364</v>
      </c>
      <c r="N116" s="4">
        <f t="shared" si="13"/>
        <v>1001.1</v>
      </c>
      <c r="O116" s="5">
        <f t="shared" si="14"/>
        <v>5365.1</v>
      </c>
      <c r="W116" s="17" t="s">
        <v>140</v>
      </c>
      <c r="X116" s="5">
        <v>56480.65</v>
      </c>
      <c r="Y116" s="5">
        <v>14650.61</v>
      </c>
      <c r="AI116" s="17" t="s">
        <v>139</v>
      </c>
      <c r="AJ116" s="5">
        <v>6959.36</v>
      </c>
      <c r="AK116" s="5">
        <v>2943.85</v>
      </c>
      <c r="AT116" s="2" t="s">
        <v>4</v>
      </c>
      <c r="AU116" s="5">
        <v>1149043.9099999997</v>
      </c>
      <c r="AV116" s="5">
        <v>1305002.1099999994</v>
      </c>
      <c r="BH116" s="17" t="s">
        <v>249</v>
      </c>
      <c r="BI116" s="5">
        <v>0</v>
      </c>
      <c r="BJ116" s="5">
        <v>0</v>
      </c>
      <c r="BS116" s="17" t="s">
        <v>248</v>
      </c>
      <c r="BT116" s="5">
        <v>0</v>
      </c>
      <c r="BU116" s="5">
        <v>0</v>
      </c>
    </row>
    <row r="117" spans="4:73" x14ac:dyDescent="0.25">
      <c r="D117" s="17" t="s">
        <v>181</v>
      </c>
      <c r="E117" s="5">
        <v>689205.53</v>
      </c>
      <c r="F117" s="5">
        <v>0</v>
      </c>
      <c r="L117" s="17" t="s">
        <v>5</v>
      </c>
      <c r="M117" s="4">
        <f t="shared" si="12"/>
        <v>57</v>
      </c>
      <c r="N117" s="4">
        <f t="shared" si="13"/>
        <v>108</v>
      </c>
      <c r="O117" s="5">
        <f t="shared" si="14"/>
        <v>165</v>
      </c>
      <c r="W117" s="17" t="s">
        <v>181</v>
      </c>
      <c r="X117" s="5">
        <v>0</v>
      </c>
      <c r="Y117" s="5">
        <v>0</v>
      </c>
      <c r="AI117" s="17" t="s">
        <v>167</v>
      </c>
      <c r="AJ117" s="5">
        <v>3381.85</v>
      </c>
      <c r="AK117" s="5">
        <v>7721.23</v>
      </c>
      <c r="AT117" s="17" t="s">
        <v>139</v>
      </c>
      <c r="AU117" s="5">
        <v>575.76</v>
      </c>
      <c r="AV117" s="5">
        <v>587.29</v>
      </c>
      <c r="BH117" s="17" t="s">
        <v>151</v>
      </c>
      <c r="BI117" s="5">
        <v>10140.370000000001</v>
      </c>
      <c r="BJ117" s="5">
        <v>63585.599999999999</v>
      </c>
      <c r="BS117" s="17" t="s">
        <v>249</v>
      </c>
      <c r="BT117" s="5">
        <v>0</v>
      </c>
      <c r="BU117" s="5">
        <v>0</v>
      </c>
    </row>
    <row r="118" spans="4:73" x14ac:dyDescent="0.25">
      <c r="D118" s="17" t="s">
        <v>156</v>
      </c>
      <c r="E118" s="5">
        <v>523721.47</v>
      </c>
      <c r="F118" s="5">
        <v>184426.29</v>
      </c>
      <c r="L118" s="17" t="s">
        <v>10</v>
      </c>
      <c r="M118" s="4" t="str">
        <f t="shared" si="12"/>
        <v xml:space="preserve"> </v>
      </c>
      <c r="N118" s="4" t="str">
        <f t="shared" si="13"/>
        <v xml:space="preserve"> </v>
      </c>
      <c r="O118" s="5">
        <f t="shared" si="14"/>
        <v>0</v>
      </c>
      <c r="W118" s="17" t="s">
        <v>156</v>
      </c>
      <c r="X118" s="5">
        <v>83012.86</v>
      </c>
      <c r="Y118" s="5">
        <v>37948.39</v>
      </c>
      <c r="AI118" s="17" t="s">
        <v>140</v>
      </c>
      <c r="AJ118" s="5">
        <v>19471.669999999998</v>
      </c>
      <c r="AK118" s="5">
        <v>18109.48</v>
      </c>
      <c r="AT118" s="17" t="s">
        <v>167</v>
      </c>
      <c r="AU118" s="5">
        <v>2223.0100000000002</v>
      </c>
      <c r="AV118" s="5">
        <v>268.05</v>
      </c>
      <c r="BH118" s="2" t="s">
        <v>4</v>
      </c>
      <c r="BI118" s="5">
        <v>593226.98999999987</v>
      </c>
      <c r="BJ118" s="5">
        <v>824616.05999999994</v>
      </c>
      <c r="BS118" s="17" t="s">
        <v>151</v>
      </c>
      <c r="BT118" s="5">
        <v>0</v>
      </c>
      <c r="BU118" s="5">
        <v>0</v>
      </c>
    </row>
    <row r="119" spans="4:73" x14ac:dyDescent="0.25">
      <c r="D119" s="17" t="s">
        <v>182</v>
      </c>
      <c r="E119" s="5">
        <v>172163.86</v>
      </c>
      <c r="F119" s="5">
        <v>816</v>
      </c>
      <c r="L119" s="17" t="s">
        <v>11</v>
      </c>
      <c r="M119" s="4">
        <f t="shared" si="12"/>
        <v>1104</v>
      </c>
      <c r="N119" s="4">
        <f t="shared" si="13"/>
        <v>81.25</v>
      </c>
      <c r="O119" s="5">
        <f t="shared" si="14"/>
        <v>1185.25</v>
      </c>
      <c r="W119" s="17" t="s">
        <v>182</v>
      </c>
      <c r="X119" s="5">
        <v>0</v>
      </c>
      <c r="Y119" s="5">
        <v>0</v>
      </c>
      <c r="AI119" s="17" t="s">
        <v>181</v>
      </c>
      <c r="AJ119" s="5">
        <v>0</v>
      </c>
      <c r="AK119" s="5">
        <v>0</v>
      </c>
      <c r="AT119" s="17" t="s">
        <v>140</v>
      </c>
      <c r="AU119" s="5">
        <v>4616.59</v>
      </c>
      <c r="AV119" s="5">
        <v>1242.6600000000001</v>
      </c>
      <c r="BH119" s="17" t="s">
        <v>139</v>
      </c>
      <c r="BI119" s="5">
        <v>877.15</v>
      </c>
      <c r="BJ119" s="5">
        <v>953.47</v>
      </c>
      <c r="BS119" s="2" t="s">
        <v>4</v>
      </c>
      <c r="BT119" s="5">
        <v>4117350.2700000005</v>
      </c>
      <c r="BU119" s="5">
        <v>10186980.869999999</v>
      </c>
    </row>
    <row r="120" spans="4:73" x14ac:dyDescent="0.25">
      <c r="D120" s="17" t="s">
        <v>183</v>
      </c>
      <c r="E120" s="5">
        <v>20946.099999999999</v>
      </c>
      <c r="F120" s="5">
        <v>57990.85</v>
      </c>
      <c r="L120" s="17" t="s">
        <v>12</v>
      </c>
      <c r="M120" s="4">
        <f t="shared" si="12"/>
        <v>1877.53</v>
      </c>
      <c r="N120" s="4">
        <f t="shared" si="13"/>
        <v>2102.3200000000002</v>
      </c>
      <c r="O120" s="5">
        <f t="shared" si="14"/>
        <v>3979.8500000000004</v>
      </c>
      <c r="W120" s="17" t="s">
        <v>183</v>
      </c>
      <c r="X120" s="5">
        <v>52562.5</v>
      </c>
      <c r="Y120" s="5">
        <v>16339.5</v>
      </c>
      <c r="AI120" s="17" t="s">
        <v>156</v>
      </c>
      <c r="AJ120" s="5">
        <v>40824.17</v>
      </c>
      <c r="AK120" s="5">
        <v>20098.84</v>
      </c>
      <c r="AT120" s="17" t="s">
        <v>181</v>
      </c>
      <c r="AU120" s="5">
        <v>0</v>
      </c>
      <c r="AV120" s="5">
        <v>0</v>
      </c>
      <c r="BH120" s="17" t="s">
        <v>167</v>
      </c>
      <c r="BI120" s="5">
        <v>258.3</v>
      </c>
      <c r="BJ120" s="5">
        <v>0</v>
      </c>
      <c r="BS120" s="17" t="s">
        <v>139</v>
      </c>
      <c r="BT120" s="5">
        <v>57615.7</v>
      </c>
      <c r="BU120" s="5">
        <v>56142.93</v>
      </c>
    </row>
    <row r="121" spans="4:73" x14ac:dyDescent="0.25">
      <c r="D121" s="17" t="s">
        <v>184</v>
      </c>
      <c r="E121" s="5">
        <v>426196.22000000003</v>
      </c>
      <c r="F121" s="5">
        <v>29097.91</v>
      </c>
      <c r="L121" s="17" t="s">
        <v>13</v>
      </c>
      <c r="M121" s="4">
        <f t="shared" si="12"/>
        <v>4914.3900000000003</v>
      </c>
      <c r="N121" s="4">
        <f t="shared" si="13"/>
        <v>131.56</v>
      </c>
      <c r="O121" s="5">
        <f t="shared" si="14"/>
        <v>5045.9500000000007</v>
      </c>
      <c r="W121" s="17" t="s">
        <v>184</v>
      </c>
      <c r="X121" s="5">
        <v>14310.25</v>
      </c>
      <c r="Y121" s="5">
        <v>4684.75</v>
      </c>
      <c r="AI121" s="17" t="s">
        <v>182</v>
      </c>
      <c r="AJ121" s="5">
        <v>0</v>
      </c>
      <c r="AK121" s="5">
        <v>0</v>
      </c>
      <c r="AT121" s="17" t="s">
        <v>156</v>
      </c>
      <c r="AU121" s="5">
        <v>34449.910000000003</v>
      </c>
      <c r="AV121" s="5">
        <v>20371.18</v>
      </c>
      <c r="BH121" s="17" t="s">
        <v>140</v>
      </c>
      <c r="BI121" s="5">
        <v>3517.61</v>
      </c>
      <c r="BJ121" s="5">
        <v>1419.39</v>
      </c>
      <c r="BS121" s="17" t="s">
        <v>167</v>
      </c>
      <c r="BT121" s="5">
        <v>14673.46</v>
      </c>
      <c r="BU121" s="5">
        <v>6648.4</v>
      </c>
    </row>
    <row r="122" spans="4:73" x14ac:dyDescent="0.25">
      <c r="D122" s="17" t="s">
        <v>185</v>
      </c>
      <c r="E122" s="5">
        <v>164296.71</v>
      </c>
      <c r="F122" s="5">
        <v>46472.340000000004</v>
      </c>
      <c r="L122" s="17" t="s">
        <v>14</v>
      </c>
      <c r="M122" s="4">
        <f t="shared" si="12"/>
        <v>1203.21</v>
      </c>
      <c r="N122" s="4">
        <f t="shared" si="13"/>
        <v>761.84</v>
      </c>
      <c r="O122" s="5">
        <f t="shared" si="14"/>
        <v>1965.0500000000002</v>
      </c>
      <c r="W122" s="17" t="s">
        <v>185</v>
      </c>
      <c r="X122" s="5">
        <v>10934.75</v>
      </c>
      <c r="Y122" s="5">
        <v>19379.25</v>
      </c>
      <c r="AI122" s="17" t="s">
        <v>183</v>
      </c>
      <c r="AJ122" s="5">
        <v>1956.6</v>
      </c>
      <c r="AK122" s="5">
        <v>0</v>
      </c>
      <c r="AT122" s="17" t="s">
        <v>182</v>
      </c>
      <c r="AU122" s="5">
        <v>0</v>
      </c>
      <c r="AV122" s="5">
        <v>0</v>
      </c>
      <c r="BH122" s="17" t="s">
        <v>181</v>
      </c>
      <c r="BI122" s="5">
        <v>0</v>
      </c>
      <c r="BJ122" s="5">
        <v>0</v>
      </c>
      <c r="BS122" s="17" t="s">
        <v>140</v>
      </c>
      <c r="BT122" s="5">
        <v>115502.8</v>
      </c>
      <c r="BU122" s="5">
        <v>125417.2</v>
      </c>
    </row>
    <row r="123" spans="4:73" x14ac:dyDescent="0.25">
      <c r="D123" s="17" t="s">
        <v>157</v>
      </c>
      <c r="E123" s="5">
        <v>1370539.49</v>
      </c>
      <c r="F123" s="5">
        <v>74322.570000000007</v>
      </c>
      <c r="L123" s="17" t="s">
        <v>15</v>
      </c>
      <c r="M123" s="4">
        <f t="shared" si="12"/>
        <v>1035.6199999999999</v>
      </c>
      <c r="N123" s="4">
        <f t="shared" si="13"/>
        <v>744.13</v>
      </c>
      <c r="O123" s="5">
        <f t="shared" si="14"/>
        <v>1779.75</v>
      </c>
      <c r="W123" s="17" t="s">
        <v>157</v>
      </c>
      <c r="X123" s="5">
        <v>0</v>
      </c>
      <c r="Y123" s="5">
        <v>0</v>
      </c>
      <c r="AI123" s="17" t="s">
        <v>184</v>
      </c>
      <c r="AJ123" s="5">
        <v>13411.6</v>
      </c>
      <c r="AK123" s="5">
        <v>5589.65</v>
      </c>
      <c r="AT123" s="17" t="s">
        <v>183</v>
      </c>
      <c r="AU123" s="5">
        <v>2622.1</v>
      </c>
      <c r="AV123" s="5">
        <v>675.2</v>
      </c>
      <c r="BH123" s="17" t="s">
        <v>156</v>
      </c>
      <c r="BI123" s="5">
        <v>7033.76</v>
      </c>
      <c r="BJ123" s="5">
        <v>15355.55</v>
      </c>
      <c r="BS123" s="17" t="s">
        <v>181</v>
      </c>
      <c r="BT123" s="5">
        <v>0</v>
      </c>
      <c r="BU123" s="5">
        <v>689205.5</v>
      </c>
    </row>
    <row r="124" spans="4:73" x14ac:dyDescent="0.25">
      <c r="D124" s="17" t="s">
        <v>158</v>
      </c>
      <c r="E124" s="5">
        <v>41143</v>
      </c>
      <c r="F124" s="5">
        <v>23204.720000000001</v>
      </c>
      <c r="L124" s="17" t="s">
        <v>16</v>
      </c>
      <c r="M124" s="4">
        <f t="shared" si="12"/>
        <v>1193.8499999999999</v>
      </c>
      <c r="N124" s="4">
        <f t="shared" si="13"/>
        <v>791.6</v>
      </c>
      <c r="O124" s="5">
        <f t="shared" si="14"/>
        <v>1985.4499999999998</v>
      </c>
      <c r="W124" s="17" t="s">
        <v>158</v>
      </c>
      <c r="X124" s="5">
        <v>12953.2</v>
      </c>
      <c r="Y124" s="5">
        <v>12335.8</v>
      </c>
      <c r="AI124" s="17" t="s">
        <v>185</v>
      </c>
      <c r="AJ124" s="5">
        <v>8161.58</v>
      </c>
      <c r="AK124" s="5">
        <v>9193.91</v>
      </c>
      <c r="AT124" s="17" t="s">
        <v>184</v>
      </c>
      <c r="AU124" s="5">
        <v>65.7</v>
      </c>
      <c r="AV124" s="5">
        <v>0</v>
      </c>
      <c r="BH124" s="17" t="s">
        <v>182</v>
      </c>
      <c r="BI124" s="5">
        <v>0</v>
      </c>
      <c r="BJ124" s="5">
        <v>0</v>
      </c>
      <c r="BS124" s="17" t="s">
        <v>156</v>
      </c>
      <c r="BT124" s="5">
        <v>16924.59</v>
      </c>
      <c r="BU124" s="5">
        <v>308101.5</v>
      </c>
    </row>
    <row r="125" spans="4:73" x14ac:dyDescent="0.25">
      <c r="D125" s="17" t="s">
        <v>250</v>
      </c>
      <c r="E125" s="5">
        <v>492.7800000000002</v>
      </c>
      <c r="F125" s="5">
        <v>1151.1599999999999</v>
      </c>
      <c r="L125" s="17" t="s">
        <v>17</v>
      </c>
      <c r="M125" s="4">
        <f t="shared" si="12"/>
        <v>3185.5</v>
      </c>
      <c r="N125" s="4">
        <f t="shared" si="13"/>
        <v>151.44999999999999</v>
      </c>
      <c r="O125" s="5">
        <f t="shared" si="14"/>
        <v>3336.95</v>
      </c>
      <c r="W125" s="17" t="s">
        <v>250</v>
      </c>
      <c r="X125" s="5">
        <v>808.05</v>
      </c>
      <c r="Y125" s="5">
        <v>365.95</v>
      </c>
      <c r="AI125" s="17" t="s">
        <v>157</v>
      </c>
      <c r="AJ125" s="5">
        <v>0</v>
      </c>
      <c r="AK125" s="5">
        <v>0</v>
      </c>
      <c r="AT125" s="17" t="s">
        <v>185</v>
      </c>
      <c r="AU125" s="5">
        <v>22938.21</v>
      </c>
      <c r="AV125" s="5">
        <v>99626.75</v>
      </c>
      <c r="BH125" s="17" t="s">
        <v>183</v>
      </c>
      <c r="BI125" s="5">
        <v>849.65</v>
      </c>
      <c r="BJ125" s="5">
        <v>18.2</v>
      </c>
      <c r="BS125" s="17" t="s">
        <v>182</v>
      </c>
      <c r="BT125" s="5">
        <v>0</v>
      </c>
      <c r="BU125" s="5">
        <v>0</v>
      </c>
    </row>
    <row r="126" spans="4:73" x14ac:dyDescent="0.25">
      <c r="D126" s="17" t="s">
        <v>188</v>
      </c>
      <c r="E126" s="5">
        <v>124.80000000000001</v>
      </c>
      <c r="F126" s="5">
        <v>306</v>
      </c>
      <c r="W126" s="17" t="s">
        <v>188</v>
      </c>
      <c r="X126" s="5">
        <v>151.19999999999999</v>
      </c>
      <c r="Y126" s="5">
        <v>124.8</v>
      </c>
      <c r="AI126" s="17" t="s">
        <v>158</v>
      </c>
      <c r="AJ126" s="5">
        <v>2074.85</v>
      </c>
      <c r="AK126" s="5">
        <v>1781.84</v>
      </c>
      <c r="AT126" s="17" t="s">
        <v>157</v>
      </c>
      <c r="AU126" s="5">
        <v>0</v>
      </c>
      <c r="AV126" s="5">
        <v>0</v>
      </c>
      <c r="BH126" s="17" t="s">
        <v>184</v>
      </c>
      <c r="BI126" s="5">
        <v>1310.3599999999999</v>
      </c>
      <c r="BJ126" s="5">
        <v>30.34</v>
      </c>
      <c r="BS126" s="17" t="s">
        <v>183</v>
      </c>
      <c r="BT126" s="5">
        <v>0</v>
      </c>
      <c r="BU126" s="5">
        <v>0</v>
      </c>
    </row>
    <row r="127" spans="4:73" x14ac:dyDescent="0.25">
      <c r="D127" s="17" t="s">
        <v>189</v>
      </c>
      <c r="E127" s="5">
        <v>105797.05</v>
      </c>
      <c r="F127" s="5">
        <v>44435.89</v>
      </c>
      <c r="W127" s="17" t="s">
        <v>189</v>
      </c>
      <c r="X127" s="5">
        <v>7964.06</v>
      </c>
      <c r="Y127" s="5">
        <v>4600.72</v>
      </c>
      <c r="AI127" s="17" t="s">
        <v>250</v>
      </c>
      <c r="AJ127" s="5">
        <v>0</v>
      </c>
      <c r="AK127" s="5">
        <v>0</v>
      </c>
      <c r="AT127" s="17" t="s">
        <v>158</v>
      </c>
      <c r="AU127" s="5">
        <v>4083.44</v>
      </c>
      <c r="AV127" s="5">
        <v>6749</v>
      </c>
      <c r="BH127" s="17" t="s">
        <v>185</v>
      </c>
      <c r="BI127" s="5">
        <v>3089.8</v>
      </c>
      <c r="BJ127" s="5">
        <v>1385.82</v>
      </c>
      <c r="BS127" s="17" t="s">
        <v>184</v>
      </c>
      <c r="BT127" s="5">
        <v>0</v>
      </c>
      <c r="BU127" s="5">
        <v>377889</v>
      </c>
    </row>
    <row r="128" spans="4:73" x14ac:dyDescent="0.25">
      <c r="D128" s="17" t="s">
        <v>190</v>
      </c>
      <c r="E128" s="5">
        <v>10668.89</v>
      </c>
      <c r="F128" s="5">
        <v>9584.3100000000013</v>
      </c>
      <c r="W128" s="17" t="s">
        <v>190</v>
      </c>
      <c r="X128" s="5">
        <v>865.8</v>
      </c>
      <c r="Y128" s="5">
        <v>439.2</v>
      </c>
      <c r="AI128" s="17" t="s">
        <v>188</v>
      </c>
      <c r="AJ128" s="5">
        <v>0</v>
      </c>
      <c r="AK128" s="5">
        <v>0</v>
      </c>
      <c r="AT128" s="17" t="s">
        <v>250</v>
      </c>
      <c r="AU128" s="5">
        <v>17.600000000000001</v>
      </c>
      <c r="AV128" s="5">
        <v>70.400000000000006</v>
      </c>
      <c r="BH128" s="17" t="s">
        <v>157</v>
      </c>
      <c r="BI128" s="5">
        <v>0</v>
      </c>
      <c r="BJ128" s="5">
        <v>0</v>
      </c>
      <c r="BS128" s="17" t="s">
        <v>185</v>
      </c>
      <c r="BT128" s="5">
        <v>0</v>
      </c>
      <c r="BU128" s="5">
        <v>0</v>
      </c>
    </row>
    <row r="129" spans="4:73" x14ac:dyDescent="0.25">
      <c r="D129" s="17" t="s">
        <v>191</v>
      </c>
      <c r="E129" s="5">
        <v>94761.66</v>
      </c>
      <c r="F129" s="5">
        <v>112707.47</v>
      </c>
      <c r="W129" s="17" t="s">
        <v>191</v>
      </c>
      <c r="X129" s="5">
        <v>12130.85</v>
      </c>
      <c r="Y129" s="5">
        <v>6766.15</v>
      </c>
      <c r="AI129" s="17" t="s">
        <v>189</v>
      </c>
      <c r="AJ129" s="5">
        <v>7997.14</v>
      </c>
      <c r="AK129" s="5">
        <v>17652.97</v>
      </c>
      <c r="AT129" s="17" t="s">
        <v>188</v>
      </c>
      <c r="AU129" s="5">
        <v>154.80000000000001</v>
      </c>
      <c r="AV129" s="5">
        <v>0</v>
      </c>
      <c r="BH129" s="17" t="s">
        <v>158</v>
      </c>
      <c r="BI129" s="5">
        <v>2636.23</v>
      </c>
      <c r="BJ129" s="5">
        <v>5633.41</v>
      </c>
      <c r="BS129" s="17" t="s">
        <v>157</v>
      </c>
      <c r="BT129" s="5">
        <v>73667.570000000007</v>
      </c>
      <c r="BU129" s="5">
        <v>1370539</v>
      </c>
    </row>
    <row r="130" spans="4:73" x14ac:dyDescent="0.25">
      <c r="D130" s="17" t="s">
        <v>192</v>
      </c>
      <c r="E130" s="5">
        <v>197982.75</v>
      </c>
      <c r="F130" s="5">
        <v>42328.93</v>
      </c>
      <c r="W130" s="17" t="s">
        <v>192</v>
      </c>
      <c r="X130" s="5">
        <v>11460.35</v>
      </c>
      <c r="Y130" s="5">
        <v>7509.15</v>
      </c>
      <c r="AI130" s="17" t="s">
        <v>190</v>
      </c>
      <c r="AJ130" s="5">
        <v>2719.8</v>
      </c>
      <c r="AK130" s="5">
        <v>1098</v>
      </c>
      <c r="AT130" s="17" t="s">
        <v>189</v>
      </c>
      <c r="AU130" s="5">
        <v>12520.93</v>
      </c>
      <c r="AV130" s="5">
        <v>14788.93</v>
      </c>
      <c r="BH130" s="17" t="s">
        <v>250</v>
      </c>
      <c r="BI130" s="5">
        <v>325.51</v>
      </c>
      <c r="BJ130" s="5">
        <v>56.43</v>
      </c>
      <c r="BS130" s="17" t="s">
        <v>158</v>
      </c>
      <c r="BT130" s="5">
        <v>0</v>
      </c>
      <c r="BU130" s="5">
        <v>6929.57</v>
      </c>
    </row>
    <row r="131" spans="4:73" x14ac:dyDescent="0.25">
      <c r="D131" s="17" t="s">
        <v>193</v>
      </c>
      <c r="E131" s="5">
        <v>8171.9700000000012</v>
      </c>
      <c r="F131" s="5">
        <v>10299</v>
      </c>
      <c r="W131" s="17" t="s">
        <v>193</v>
      </c>
      <c r="X131" s="5">
        <v>6317.45</v>
      </c>
      <c r="Y131" s="5">
        <v>2460.5500000000002</v>
      </c>
      <c r="AI131" s="17" t="s">
        <v>191</v>
      </c>
      <c r="AJ131" s="5">
        <v>226.2</v>
      </c>
      <c r="AK131" s="5">
        <v>481.58</v>
      </c>
      <c r="AT131" s="17" t="s">
        <v>190</v>
      </c>
      <c r="AU131" s="5">
        <v>5726.43</v>
      </c>
      <c r="AV131" s="5">
        <v>1442.97</v>
      </c>
      <c r="BH131" s="17" t="s">
        <v>188</v>
      </c>
      <c r="BI131" s="5">
        <v>0</v>
      </c>
      <c r="BJ131" s="5">
        <v>0</v>
      </c>
      <c r="BS131" s="17" t="s">
        <v>250</v>
      </c>
      <c r="BT131" s="5">
        <v>0</v>
      </c>
      <c r="BU131" s="5">
        <v>0</v>
      </c>
    </row>
    <row r="132" spans="4:73" x14ac:dyDescent="0.25">
      <c r="D132" s="17" t="s">
        <v>194</v>
      </c>
      <c r="E132" s="5">
        <v>344265.19999999995</v>
      </c>
      <c r="F132" s="5">
        <v>230028.39</v>
      </c>
      <c r="W132" s="17" t="s">
        <v>194</v>
      </c>
      <c r="X132" s="5">
        <v>23911.66</v>
      </c>
      <c r="Y132" s="5">
        <v>15983.84</v>
      </c>
      <c r="AI132" s="17" t="s">
        <v>192</v>
      </c>
      <c r="AJ132" s="5">
        <v>27076.61</v>
      </c>
      <c r="AK132" s="5">
        <v>43673.75</v>
      </c>
      <c r="AT132" s="17" t="s">
        <v>191</v>
      </c>
      <c r="AU132" s="5">
        <v>35680.44</v>
      </c>
      <c r="AV132" s="5">
        <v>45846.26</v>
      </c>
      <c r="BH132" s="17" t="s">
        <v>189</v>
      </c>
      <c r="BI132" s="5">
        <v>9106.76</v>
      </c>
      <c r="BJ132" s="5">
        <v>17454.21</v>
      </c>
      <c r="BS132" s="17" t="s">
        <v>188</v>
      </c>
      <c r="BT132" s="5">
        <v>0</v>
      </c>
      <c r="BU132" s="5">
        <v>0</v>
      </c>
    </row>
    <row r="133" spans="4:73" x14ac:dyDescent="0.25">
      <c r="D133" s="17" t="s">
        <v>195</v>
      </c>
      <c r="E133" s="5">
        <v>135905.88</v>
      </c>
      <c r="F133" s="5">
        <v>58005.78</v>
      </c>
      <c r="W133" s="17" t="s">
        <v>195</v>
      </c>
      <c r="X133" s="5">
        <v>7933.59</v>
      </c>
      <c r="Y133" s="5">
        <v>4159.43</v>
      </c>
      <c r="AI133" s="17" t="s">
        <v>193</v>
      </c>
      <c r="AJ133" s="5">
        <v>287.39999999999998</v>
      </c>
      <c r="AK133" s="5">
        <v>764.85</v>
      </c>
      <c r="AT133" s="17" t="s">
        <v>192</v>
      </c>
      <c r="AU133" s="5">
        <v>3120.07</v>
      </c>
      <c r="AV133" s="5">
        <v>4265.01</v>
      </c>
      <c r="BH133" s="17" t="s">
        <v>190</v>
      </c>
      <c r="BI133" s="5">
        <v>13.28</v>
      </c>
      <c r="BJ133" s="5">
        <v>53.12</v>
      </c>
      <c r="BS133" s="17" t="s">
        <v>189</v>
      </c>
      <c r="BT133" s="5">
        <v>0</v>
      </c>
      <c r="BU133" s="5">
        <v>0</v>
      </c>
    </row>
    <row r="134" spans="4:73" x14ac:dyDescent="0.25">
      <c r="D134" s="17" t="s">
        <v>196</v>
      </c>
      <c r="E134" s="5">
        <v>66715.600000000006</v>
      </c>
      <c r="F134" s="5">
        <v>10726.17</v>
      </c>
      <c r="W134" s="17" t="s">
        <v>196</v>
      </c>
      <c r="X134" s="5">
        <v>1408.28</v>
      </c>
      <c r="Y134" s="5">
        <v>3443.72</v>
      </c>
      <c r="AI134" s="17" t="s">
        <v>194</v>
      </c>
      <c r="AJ134" s="5">
        <v>50524.56</v>
      </c>
      <c r="AK134" s="5">
        <v>37999.31</v>
      </c>
      <c r="AT134" s="17" t="s">
        <v>193</v>
      </c>
      <c r="AU134" s="5">
        <v>279.14999999999998</v>
      </c>
      <c r="AV134" s="5">
        <v>295.8</v>
      </c>
      <c r="BH134" s="17" t="s">
        <v>191</v>
      </c>
      <c r="BI134" s="5">
        <v>62691.98</v>
      </c>
      <c r="BJ134" s="5">
        <v>40252.11</v>
      </c>
      <c r="BS134" s="17" t="s">
        <v>190</v>
      </c>
      <c r="BT134" s="5">
        <v>0</v>
      </c>
      <c r="BU134" s="5">
        <v>0</v>
      </c>
    </row>
    <row r="135" spans="4:73" x14ac:dyDescent="0.25">
      <c r="D135" s="17" t="s">
        <v>197</v>
      </c>
      <c r="E135" s="5">
        <v>140091.94</v>
      </c>
      <c r="F135" s="5">
        <v>43481.740000000005</v>
      </c>
      <c r="L135" t="str">
        <f>doct_data!$R$5</f>
        <v>د.اتقياء داوود</v>
      </c>
      <c r="W135" s="17" t="s">
        <v>197</v>
      </c>
      <c r="X135" s="5">
        <v>10618.25</v>
      </c>
      <c r="Y135" s="5">
        <v>3028.25</v>
      </c>
      <c r="AI135" s="17" t="s">
        <v>195</v>
      </c>
      <c r="AJ135" s="5">
        <v>13802.85</v>
      </c>
      <c r="AK135" s="5">
        <v>25041.58</v>
      </c>
      <c r="AT135" s="17" t="s">
        <v>194</v>
      </c>
      <c r="AU135" s="5">
        <v>31934.21</v>
      </c>
      <c r="AV135" s="5">
        <v>26714.04</v>
      </c>
      <c r="BH135" s="17" t="s">
        <v>192</v>
      </c>
      <c r="BI135" s="5">
        <v>671.9</v>
      </c>
      <c r="BJ135" s="5">
        <v>1034.1199999999999</v>
      </c>
      <c r="BS135" s="17" t="s">
        <v>191</v>
      </c>
      <c r="BT135" s="5">
        <v>0</v>
      </c>
      <c r="BU135" s="5">
        <v>0</v>
      </c>
    </row>
    <row r="136" spans="4:73" x14ac:dyDescent="0.25">
      <c r="D136" s="17" t="s">
        <v>198</v>
      </c>
      <c r="E136" s="5">
        <v>2376.7199999999993</v>
      </c>
      <c r="F136" s="5">
        <v>10701.68</v>
      </c>
      <c r="L136" s="22" t="s">
        <v>97</v>
      </c>
      <c r="M136" s="22"/>
      <c r="N136" s="22"/>
      <c r="W136" s="17" t="s">
        <v>198</v>
      </c>
      <c r="X136" s="5">
        <v>10701.68</v>
      </c>
      <c r="Y136" s="5">
        <v>2376.7199999999998</v>
      </c>
      <c r="AI136" s="17" t="s">
        <v>196</v>
      </c>
      <c r="AJ136" s="5">
        <v>0</v>
      </c>
      <c r="AK136" s="5">
        <v>0</v>
      </c>
      <c r="AT136" s="17" t="s">
        <v>195</v>
      </c>
      <c r="AU136" s="5">
        <v>14033.34</v>
      </c>
      <c r="AV136" s="5">
        <v>15372.42</v>
      </c>
      <c r="BH136" s="17" t="s">
        <v>193</v>
      </c>
      <c r="BI136" s="5">
        <v>3354</v>
      </c>
      <c r="BJ136" s="5">
        <v>2546.27</v>
      </c>
      <c r="BS136" s="17" t="s">
        <v>192</v>
      </c>
      <c r="BT136" s="5">
        <v>0</v>
      </c>
      <c r="BU136" s="5">
        <v>0</v>
      </c>
    </row>
    <row r="137" spans="4:73" x14ac:dyDescent="0.25">
      <c r="D137" s="17" t="s">
        <v>199</v>
      </c>
      <c r="E137" s="5">
        <v>31503.409999999996</v>
      </c>
      <c r="F137" s="5">
        <v>39203.82</v>
      </c>
      <c r="L137" t="str">
        <f>'ANALYSIS '!$E$60</f>
        <v>النساء والولادة</v>
      </c>
      <c r="W137" s="17" t="s">
        <v>199</v>
      </c>
      <c r="X137" s="5">
        <v>9690.35</v>
      </c>
      <c r="Y137" s="5">
        <v>3970.15</v>
      </c>
      <c r="AI137" s="17" t="s">
        <v>197</v>
      </c>
      <c r="AJ137" s="5">
        <v>8682.84</v>
      </c>
      <c r="AK137" s="5">
        <v>4242.12</v>
      </c>
      <c r="AT137" s="17" t="s">
        <v>196</v>
      </c>
      <c r="AU137" s="5">
        <v>0</v>
      </c>
      <c r="AV137" s="5">
        <v>0</v>
      </c>
      <c r="BH137" s="17" t="s">
        <v>194</v>
      </c>
      <c r="BI137" s="5">
        <v>11355.86</v>
      </c>
      <c r="BJ137" s="5">
        <v>4695.72</v>
      </c>
      <c r="BS137" s="17" t="s">
        <v>193</v>
      </c>
      <c r="BT137" s="5">
        <v>0</v>
      </c>
      <c r="BU137" s="5">
        <v>0</v>
      </c>
    </row>
    <row r="138" spans="4:73" x14ac:dyDescent="0.25">
      <c r="D138" s="17" t="s">
        <v>168</v>
      </c>
      <c r="E138" s="5">
        <v>112516.39000000001</v>
      </c>
      <c r="F138" s="5">
        <v>135602.96</v>
      </c>
      <c r="M138" t="s">
        <v>284</v>
      </c>
      <c r="N138" t="s">
        <v>19</v>
      </c>
      <c r="O138" t="s">
        <v>135</v>
      </c>
      <c r="W138" s="17" t="s">
        <v>168</v>
      </c>
      <c r="X138" s="5">
        <v>10103.379999999999</v>
      </c>
      <c r="Y138" s="5">
        <v>3849.12</v>
      </c>
      <c r="AI138" s="17" t="s">
        <v>198</v>
      </c>
      <c r="AJ138" s="5">
        <v>0</v>
      </c>
      <c r="AK138" s="5">
        <v>0</v>
      </c>
      <c r="AT138" s="17" t="s">
        <v>197</v>
      </c>
      <c r="AU138" s="5">
        <v>2291.25</v>
      </c>
      <c r="AV138" s="5">
        <v>1435.2</v>
      </c>
      <c r="BH138" s="17" t="s">
        <v>195</v>
      </c>
      <c r="BI138" s="5">
        <v>11153</v>
      </c>
      <c r="BJ138" s="5">
        <v>13643.59</v>
      </c>
      <c r="BS138" s="17" t="s">
        <v>194</v>
      </c>
      <c r="BT138" s="5">
        <v>100260.1</v>
      </c>
      <c r="BU138" s="5">
        <v>81824.59</v>
      </c>
    </row>
    <row r="139" spans="4:73" x14ac:dyDescent="0.25">
      <c r="D139" s="17" t="s">
        <v>200</v>
      </c>
      <c r="E139" s="5">
        <v>19139.259999999998</v>
      </c>
      <c r="F139" s="5">
        <v>6571</v>
      </c>
      <c r="L139" s="17" t="s">
        <v>6</v>
      </c>
      <c r="M139" s="4">
        <f>IFERROR(GETPIVOTDATA("Sum of INPATIENT CASH ",$BS$11,"MONTH ",L139,"DOCTORS ",$L$135)," " )</f>
        <v>129840.9</v>
      </c>
      <c r="N139" s="4">
        <f>IFERROR(GETPIVOTDATA("Sum of INPAITENT CREDIT ",$BS$11,"MONTH ",L139,"DOCTORS ",$L$135)," " )</f>
        <v>82120.89</v>
      </c>
      <c r="O139" s="5">
        <f>SUM(M139:N139)</f>
        <v>211961.78999999998</v>
      </c>
      <c r="W139" s="17" t="s">
        <v>200</v>
      </c>
      <c r="X139" s="5">
        <v>4408</v>
      </c>
      <c r="Y139" s="5">
        <v>1962</v>
      </c>
      <c r="AI139" s="17" t="s">
        <v>199</v>
      </c>
      <c r="AJ139" s="5">
        <v>8928.99</v>
      </c>
      <c r="AK139" s="5">
        <v>1592.62</v>
      </c>
      <c r="AT139" s="17" t="s">
        <v>198</v>
      </c>
      <c r="AU139" s="5">
        <v>0</v>
      </c>
      <c r="AV139" s="5">
        <v>0</v>
      </c>
      <c r="BH139" s="17" t="s">
        <v>196</v>
      </c>
      <c r="BI139" s="5">
        <v>5803.89</v>
      </c>
      <c r="BJ139" s="5">
        <v>63271.88</v>
      </c>
      <c r="BS139" s="17" t="s">
        <v>195</v>
      </c>
      <c r="BT139" s="5">
        <v>0</v>
      </c>
      <c r="BU139" s="5">
        <v>0</v>
      </c>
    </row>
    <row r="140" spans="4:73" x14ac:dyDescent="0.25">
      <c r="D140" s="17" t="s">
        <v>152</v>
      </c>
      <c r="E140" s="5">
        <v>251300.04</v>
      </c>
      <c r="F140" s="5">
        <v>124240.28</v>
      </c>
      <c r="L140" s="17" t="s">
        <v>3</v>
      </c>
      <c r="M140" s="4">
        <f t="shared" ref="M140:M150" si="15">IFERROR(GETPIVOTDATA("Sum of INPATIENT CASH ",$BS$11,"MONTH ",L140,"DOCTORS ",$L$135)," " )</f>
        <v>327073.09999999998</v>
      </c>
      <c r="N140" s="4">
        <f t="shared" ref="N140:N150" si="16">IFERROR(GETPIVOTDATA("Sum of INPAITENT CREDIT ",$BS$11,"MONTH ",L140,"DOCTORS ",$L$135)," " )</f>
        <v>181459.6</v>
      </c>
      <c r="O140" s="5">
        <f t="shared" ref="O140:O150" si="17">SUM(M140:N140)</f>
        <v>508532.69999999995</v>
      </c>
      <c r="W140" s="17" t="s">
        <v>152</v>
      </c>
      <c r="X140" s="5">
        <v>26200.28</v>
      </c>
      <c r="Y140" s="5">
        <v>25062.22</v>
      </c>
      <c r="AI140" s="17" t="s">
        <v>168</v>
      </c>
      <c r="AJ140" s="5">
        <v>8985.61</v>
      </c>
      <c r="AK140" s="5">
        <v>8319.9599999999991</v>
      </c>
      <c r="AT140" s="17" t="s">
        <v>199</v>
      </c>
      <c r="AU140" s="5">
        <v>6648.43</v>
      </c>
      <c r="AV140" s="5">
        <v>1327.55</v>
      </c>
      <c r="BH140" s="17" t="s">
        <v>197</v>
      </c>
      <c r="BI140" s="5">
        <v>2975.4</v>
      </c>
      <c r="BJ140" s="5">
        <v>2783.3</v>
      </c>
      <c r="BS140" s="17" t="s">
        <v>196</v>
      </c>
      <c r="BT140" s="5">
        <v>0</v>
      </c>
      <c r="BU140" s="5">
        <v>0</v>
      </c>
    </row>
    <row r="141" spans="4:73" x14ac:dyDescent="0.25">
      <c r="D141" s="17" t="s">
        <v>201</v>
      </c>
      <c r="E141" s="5">
        <v>162598.5</v>
      </c>
      <c r="F141" s="5">
        <v>163808.62</v>
      </c>
      <c r="L141" s="17" t="s">
        <v>4</v>
      </c>
      <c r="M141" s="4">
        <f t="shared" si="15"/>
        <v>368629.9</v>
      </c>
      <c r="N141" s="4">
        <f t="shared" si="16"/>
        <v>201781.2</v>
      </c>
      <c r="O141" s="5">
        <f t="shared" si="17"/>
        <v>570411.10000000009</v>
      </c>
      <c r="W141" s="17" t="s">
        <v>201</v>
      </c>
      <c r="X141" s="5">
        <v>26572.63</v>
      </c>
      <c r="Y141" s="5">
        <v>9017.3700000000008</v>
      </c>
      <c r="AI141" s="17" t="s">
        <v>200</v>
      </c>
      <c r="AJ141" s="5">
        <v>96</v>
      </c>
      <c r="AK141" s="5">
        <v>384</v>
      </c>
      <c r="AT141" s="17" t="s">
        <v>168</v>
      </c>
      <c r="AU141" s="5">
        <v>8438.57</v>
      </c>
      <c r="AV141" s="5">
        <v>3461.83</v>
      </c>
      <c r="BH141" s="17" t="s">
        <v>198</v>
      </c>
      <c r="BI141" s="5">
        <v>0</v>
      </c>
      <c r="BJ141" s="5">
        <v>0</v>
      </c>
      <c r="BS141" s="17" t="s">
        <v>197</v>
      </c>
      <c r="BT141" s="5">
        <v>18900</v>
      </c>
      <c r="BU141" s="5">
        <v>102753.2</v>
      </c>
    </row>
    <row r="142" spans="4:73" x14ac:dyDescent="0.25">
      <c r="D142" s="17" t="s">
        <v>202</v>
      </c>
      <c r="E142" s="5">
        <v>24856.229999999989</v>
      </c>
      <c r="F142" s="5">
        <v>40489.540000000008</v>
      </c>
      <c r="L142" s="17" t="s">
        <v>5</v>
      </c>
      <c r="M142" s="4">
        <f t="shared" si="15"/>
        <v>99797.19</v>
      </c>
      <c r="N142" s="4">
        <f t="shared" si="16"/>
        <v>36008.81</v>
      </c>
      <c r="O142" s="5">
        <f t="shared" si="17"/>
        <v>135806</v>
      </c>
      <c r="W142" s="17" t="s">
        <v>202</v>
      </c>
      <c r="X142" s="5">
        <v>33242.69</v>
      </c>
      <c r="Y142" s="5">
        <v>14667.31</v>
      </c>
      <c r="AI142" s="17" t="s">
        <v>152</v>
      </c>
      <c r="AJ142" s="5">
        <v>13404.2</v>
      </c>
      <c r="AK142" s="5">
        <v>17106.11</v>
      </c>
      <c r="AT142" s="17" t="s">
        <v>200</v>
      </c>
      <c r="AU142" s="5">
        <v>1499.89</v>
      </c>
      <c r="AV142" s="5">
        <v>1680.06</v>
      </c>
      <c r="BH142" s="17" t="s">
        <v>199</v>
      </c>
      <c r="BI142" s="5">
        <v>7116.05</v>
      </c>
      <c r="BJ142" s="5">
        <v>3569.87</v>
      </c>
      <c r="BS142" s="17" t="s">
        <v>198</v>
      </c>
      <c r="BT142" s="5">
        <v>0</v>
      </c>
      <c r="BU142" s="5">
        <v>0</v>
      </c>
    </row>
    <row r="143" spans="4:73" x14ac:dyDescent="0.25">
      <c r="D143" s="17" t="s">
        <v>203</v>
      </c>
      <c r="E143" s="5">
        <v>72954.13</v>
      </c>
      <c r="F143" s="5">
        <v>133734.37</v>
      </c>
      <c r="L143" s="17" t="s">
        <v>10</v>
      </c>
      <c r="M143" s="4" t="str">
        <f t="shared" si="15"/>
        <v xml:space="preserve"> </v>
      </c>
      <c r="N143" s="4" t="str">
        <f t="shared" si="16"/>
        <v xml:space="preserve"> </v>
      </c>
      <c r="O143" s="5">
        <f t="shared" si="17"/>
        <v>0</v>
      </c>
      <c r="W143" s="17" t="s">
        <v>203</v>
      </c>
      <c r="X143" s="5">
        <v>25796.63</v>
      </c>
      <c r="Y143" s="5">
        <v>16563.37</v>
      </c>
      <c r="AI143" s="17" t="s">
        <v>201</v>
      </c>
      <c r="AJ143" s="5">
        <v>24999.99</v>
      </c>
      <c r="AK143" s="5">
        <v>17762.919999999998</v>
      </c>
      <c r="AT143" s="17" t="s">
        <v>152</v>
      </c>
      <c r="AU143" s="5">
        <v>80172.78</v>
      </c>
      <c r="AV143" s="5">
        <v>142801.20000000001</v>
      </c>
      <c r="BH143" s="17" t="s">
        <v>168</v>
      </c>
      <c r="BI143" s="5">
        <v>0</v>
      </c>
      <c r="BJ143" s="5">
        <v>0</v>
      </c>
      <c r="BS143" s="17" t="s">
        <v>199</v>
      </c>
      <c r="BT143" s="5">
        <v>0</v>
      </c>
      <c r="BU143" s="5">
        <v>0</v>
      </c>
    </row>
    <row r="144" spans="4:73" x14ac:dyDescent="0.25">
      <c r="D144" s="17" t="s">
        <v>159</v>
      </c>
      <c r="E144" s="5">
        <v>10850.290000000003</v>
      </c>
      <c r="F144" s="5">
        <v>14651.519999999999</v>
      </c>
      <c r="L144" s="17" t="s">
        <v>11</v>
      </c>
      <c r="M144" s="4">
        <f t="shared" si="15"/>
        <v>169091</v>
      </c>
      <c r="N144" s="4">
        <f t="shared" si="16"/>
        <v>131477.79999999999</v>
      </c>
      <c r="O144" s="5">
        <f t="shared" si="17"/>
        <v>300568.8</v>
      </c>
      <c r="W144" s="17" t="s">
        <v>159</v>
      </c>
      <c r="X144" s="5">
        <v>7131.5</v>
      </c>
      <c r="Y144" s="5">
        <v>2978.5</v>
      </c>
      <c r="AI144" s="17" t="s">
        <v>202</v>
      </c>
      <c r="AJ144" s="5">
        <v>21.58</v>
      </c>
      <c r="AK144" s="5">
        <v>86.32</v>
      </c>
      <c r="AT144" s="17" t="s">
        <v>201</v>
      </c>
      <c r="AU144" s="5">
        <v>47764.2</v>
      </c>
      <c r="AV144" s="5">
        <v>35034.9</v>
      </c>
      <c r="BH144" s="17" t="s">
        <v>200</v>
      </c>
      <c r="BI144" s="5">
        <v>99.11</v>
      </c>
      <c r="BJ144" s="5">
        <v>205.44</v>
      </c>
      <c r="BS144" s="17" t="s">
        <v>168</v>
      </c>
      <c r="BT144" s="5">
        <v>108075.4</v>
      </c>
      <c r="BU144" s="5">
        <v>62274.3</v>
      </c>
    </row>
    <row r="145" spans="4:73" x14ac:dyDescent="0.25">
      <c r="D145" s="17" t="s">
        <v>204</v>
      </c>
      <c r="E145" s="5">
        <v>320586.64</v>
      </c>
      <c r="F145" s="5">
        <v>68555.38</v>
      </c>
      <c r="L145" s="17" t="s">
        <v>12</v>
      </c>
      <c r="M145" s="4">
        <f t="shared" si="15"/>
        <v>301564.90000000002</v>
      </c>
      <c r="N145" s="4">
        <f t="shared" si="16"/>
        <v>121702.2</v>
      </c>
      <c r="O145" s="5">
        <f t="shared" si="17"/>
        <v>423267.10000000003</v>
      </c>
      <c r="W145" s="17" t="s">
        <v>204</v>
      </c>
      <c r="X145" s="5">
        <v>16350.15</v>
      </c>
      <c r="Y145" s="5">
        <v>12413.85</v>
      </c>
      <c r="AI145" s="17" t="s">
        <v>203</v>
      </c>
      <c r="AJ145" s="5">
        <v>5688.28</v>
      </c>
      <c r="AK145" s="5">
        <v>2335.42</v>
      </c>
      <c r="AT145" s="17" t="s">
        <v>202</v>
      </c>
      <c r="AU145" s="5">
        <v>4424.62</v>
      </c>
      <c r="AV145" s="5">
        <v>6404.01</v>
      </c>
      <c r="BH145" s="17" t="s">
        <v>152</v>
      </c>
      <c r="BI145" s="5">
        <v>270.02</v>
      </c>
      <c r="BJ145" s="5">
        <v>187.55</v>
      </c>
      <c r="BS145" s="17" t="s">
        <v>200</v>
      </c>
      <c r="BT145" s="5">
        <v>0</v>
      </c>
      <c r="BU145" s="5">
        <v>13947.76</v>
      </c>
    </row>
    <row r="146" spans="4:73" x14ac:dyDescent="0.25">
      <c r="D146" s="17" t="s">
        <v>205</v>
      </c>
      <c r="E146" s="5">
        <v>22291.86</v>
      </c>
      <c r="F146" s="5">
        <v>19620.400000000001</v>
      </c>
      <c r="L146" s="17" t="s">
        <v>13</v>
      </c>
      <c r="M146" s="4">
        <f t="shared" si="15"/>
        <v>245997.4</v>
      </c>
      <c r="N146" s="4">
        <f t="shared" si="16"/>
        <v>139693</v>
      </c>
      <c r="O146" s="5">
        <f t="shared" si="17"/>
        <v>385690.4</v>
      </c>
      <c r="W146" s="17" t="s">
        <v>205</v>
      </c>
      <c r="X146" s="5">
        <v>2782.25</v>
      </c>
      <c r="Y146" s="5">
        <v>888.75</v>
      </c>
      <c r="AI146" s="17" t="s">
        <v>159</v>
      </c>
      <c r="AJ146" s="5">
        <v>1059.73</v>
      </c>
      <c r="AK146" s="5">
        <v>453.4</v>
      </c>
      <c r="AT146" s="17" t="s">
        <v>203</v>
      </c>
      <c r="AU146" s="5">
        <v>32357.66</v>
      </c>
      <c r="AV146" s="5">
        <v>37726.089999999997</v>
      </c>
      <c r="BH146" s="17" t="s">
        <v>201</v>
      </c>
      <c r="BI146" s="5">
        <v>39611.800000000003</v>
      </c>
      <c r="BJ146" s="5">
        <v>15257.49</v>
      </c>
      <c r="BS146" s="17" t="s">
        <v>152</v>
      </c>
      <c r="BT146" s="5">
        <v>0</v>
      </c>
      <c r="BU146" s="5">
        <v>5122.3</v>
      </c>
    </row>
    <row r="147" spans="4:73" x14ac:dyDescent="0.25">
      <c r="D147" s="17" t="s">
        <v>160</v>
      </c>
      <c r="E147" s="5">
        <v>667280</v>
      </c>
      <c r="F147" s="5">
        <v>59110.299999999996</v>
      </c>
      <c r="L147" s="17" t="s">
        <v>14</v>
      </c>
      <c r="M147" s="4">
        <f t="shared" si="15"/>
        <v>282874.90000000002</v>
      </c>
      <c r="N147" s="4">
        <f t="shared" si="16"/>
        <v>223204.3</v>
      </c>
      <c r="O147" s="5">
        <f t="shared" si="17"/>
        <v>506079.2</v>
      </c>
      <c r="W147" s="17" t="s">
        <v>160</v>
      </c>
      <c r="X147" s="5">
        <v>24896.45</v>
      </c>
      <c r="Y147" s="5">
        <v>25383.55</v>
      </c>
      <c r="AI147" s="17" t="s">
        <v>204</v>
      </c>
      <c r="AJ147" s="5">
        <v>37714.51</v>
      </c>
      <c r="AK147" s="5">
        <v>68440.5</v>
      </c>
      <c r="AT147" s="17" t="s">
        <v>159</v>
      </c>
      <c r="AU147" s="5">
        <v>2692.55</v>
      </c>
      <c r="AV147" s="5">
        <v>2321.2800000000002</v>
      </c>
      <c r="BH147" s="17" t="s">
        <v>202</v>
      </c>
      <c r="BI147" s="5">
        <v>1580.65</v>
      </c>
      <c r="BJ147" s="5">
        <v>3482.79</v>
      </c>
      <c r="BS147" s="17" t="s">
        <v>201</v>
      </c>
      <c r="BT147" s="5">
        <v>0</v>
      </c>
      <c r="BU147" s="5">
        <v>0</v>
      </c>
    </row>
    <row r="148" spans="4:73" x14ac:dyDescent="0.25">
      <c r="D148" s="17" t="s">
        <v>206</v>
      </c>
      <c r="E148" s="5">
        <v>42321.17</v>
      </c>
      <c r="F148" s="5">
        <v>33868.78</v>
      </c>
      <c r="L148" s="17" t="s">
        <v>15</v>
      </c>
      <c r="M148" s="4">
        <f t="shared" si="15"/>
        <v>392655.8</v>
      </c>
      <c r="N148" s="4">
        <f t="shared" si="16"/>
        <v>125982.3</v>
      </c>
      <c r="O148" s="5">
        <f t="shared" si="17"/>
        <v>518638.1</v>
      </c>
      <c r="W148" s="17" t="s">
        <v>206</v>
      </c>
      <c r="X148" s="5">
        <v>25085.05</v>
      </c>
      <c r="Y148" s="5">
        <v>22486.95</v>
      </c>
      <c r="AI148" s="17" t="s">
        <v>205</v>
      </c>
      <c r="AJ148" s="5">
        <v>5231.51</v>
      </c>
      <c r="AK148" s="5">
        <v>1647.38</v>
      </c>
      <c r="AT148" s="17" t="s">
        <v>204</v>
      </c>
      <c r="AU148" s="5">
        <v>7313.68</v>
      </c>
      <c r="AV148" s="5">
        <v>9042.36</v>
      </c>
      <c r="BH148" s="17" t="s">
        <v>203</v>
      </c>
      <c r="BI148" s="5">
        <v>577.79999999999995</v>
      </c>
      <c r="BJ148" s="5">
        <v>281.85000000000002</v>
      </c>
      <c r="BS148" s="17" t="s">
        <v>202</v>
      </c>
      <c r="BT148" s="5">
        <v>0</v>
      </c>
      <c r="BU148" s="5">
        <v>0</v>
      </c>
    </row>
    <row r="149" spans="4:73" x14ac:dyDescent="0.25">
      <c r="D149" s="17" t="s">
        <v>207</v>
      </c>
      <c r="E149" s="5">
        <v>291433.21999999997</v>
      </c>
      <c r="F149" s="5">
        <v>169727.19999999998</v>
      </c>
      <c r="L149" s="17" t="s">
        <v>16</v>
      </c>
      <c r="M149" s="4">
        <f t="shared" si="15"/>
        <v>345704.4</v>
      </c>
      <c r="N149" s="4">
        <f t="shared" si="16"/>
        <v>171919.1</v>
      </c>
      <c r="O149" s="5">
        <f t="shared" si="17"/>
        <v>517623.5</v>
      </c>
      <c r="W149" s="17" t="s">
        <v>207</v>
      </c>
      <c r="X149" s="5">
        <v>16050.65</v>
      </c>
      <c r="Y149" s="5">
        <v>8103.1</v>
      </c>
      <c r="AI149" s="17" t="s">
        <v>160</v>
      </c>
      <c r="AJ149" s="5">
        <v>3503.8</v>
      </c>
      <c r="AK149" s="5">
        <v>4262.26</v>
      </c>
      <c r="AT149" s="17" t="s">
        <v>205</v>
      </c>
      <c r="AU149" s="5">
        <v>2231.91</v>
      </c>
      <c r="AV149" s="5">
        <v>1559.78</v>
      </c>
      <c r="BH149" s="17" t="s">
        <v>159</v>
      </c>
      <c r="BI149" s="5">
        <v>3553.74</v>
      </c>
      <c r="BJ149" s="5">
        <v>2070.85</v>
      </c>
      <c r="BS149" s="17" t="s">
        <v>203</v>
      </c>
      <c r="BT149" s="5">
        <v>0</v>
      </c>
      <c r="BU149" s="5">
        <v>0</v>
      </c>
    </row>
    <row r="150" spans="4:73" x14ac:dyDescent="0.25">
      <c r="D150" s="17" t="s">
        <v>208</v>
      </c>
      <c r="E150" s="5">
        <v>8218.2200000000303</v>
      </c>
      <c r="F150" s="5">
        <v>516658.84</v>
      </c>
      <c r="L150" s="17" t="s">
        <v>17</v>
      </c>
      <c r="M150" s="4">
        <f t="shared" si="15"/>
        <v>287983</v>
      </c>
      <c r="N150" s="4">
        <f t="shared" si="16"/>
        <v>103777.2</v>
      </c>
      <c r="O150" s="5">
        <f t="shared" si="17"/>
        <v>391760.2</v>
      </c>
      <c r="W150" s="17" t="s">
        <v>208</v>
      </c>
      <c r="X150" s="5">
        <v>17837.5</v>
      </c>
      <c r="Y150" s="5">
        <v>1417.5</v>
      </c>
      <c r="AI150" s="17" t="s">
        <v>206</v>
      </c>
      <c r="AJ150" s="5">
        <v>0</v>
      </c>
      <c r="AK150" s="5">
        <v>0</v>
      </c>
      <c r="AT150" s="17" t="s">
        <v>160</v>
      </c>
      <c r="AU150" s="5">
        <v>7119.48</v>
      </c>
      <c r="AV150" s="5">
        <v>13056.21</v>
      </c>
      <c r="BH150" s="17" t="s">
        <v>204</v>
      </c>
      <c r="BI150" s="5">
        <v>2829.04</v>
      </c>
      <c r="BJ150" s="5">
        <v>1208.51</v>
      </c>
      <c r="BS150" s="17" t="s">
        <v>159</v>
      </c>
      <c r="BT150" s="5">
        <v>0</v>
      </c>
      <c r="BU150" s="5">
        <v>0</v>
      </c>
    </row>
    <row r="151" spans="4:73" x14ac:dyDescent="0.25">
      <c r="D151" s="17" t="s">
        <v>209</v>
      </c>
      <c r="E151" s="5">
        <v>460387.07999999996</v>
      </c>
      <c r="F151" s="5">
        <v>217009.55000000002</v>
      </c>
      <c r="W151" s="17" t="s">
        <v>209</v>
      </c>
      <c r="X151" s="5">
        <v>12773.75</v>
      </c>
      <c r="Y151" s="5">
        <v>2515.25</v>
      </c>
      <c r="AI151" s="17" t="s">
        <v>207</v>
      </c>
      <c r="AJ151" s="5">
        <v>8408.27</v>
      </c>
      <c r="AK151" s="5">
        <v>8578.9500000000007</v>
      </c>
      <c r="AT151" s="17" t="s">
        <v>206</v>
      </c>
      <c r="AU151" s="5">
        <v>5264.29</v>
      </c>
      <c r="AV151" s="5">
        <v>17302.28</v>
      </c>
      <c r="BH151" s="17" t="s">
        <v>205</v>
      </c>
      <c r="BI151" s="5">
        <v>1989.73</v>
      </c>
      <c r="BJ151" s="5">
        <v>4438.17</v>
      </c>
      <c r="BS151" s="17" t="s">
        <v>204</v>
      </c>
      <c r="BT151" s="5">
        <v>0</v>
      </c>
      <c r="BU151" s="5">
        <v>17171.400000000001</v>
      </c>
    </row>
    <row r="152" spans="4:73" x14ac:dyDescent="0.25">
      <c r="D152" s="17" t="s">
        <v>210</v>
      </c>
      <c r="E152" s="5">
        <v>416665.57999999996</v>
      </c>
      <c r="F152" s="5">
        <v>82066.83</v>
      </c>
      <c r="W152" s="17" t="s">
        <v>210</v>
      </c>
      <c r="X152" s="5">
        <v>31057.01</v>
      </c>
      <c r="Y152" s="5">
        <v>9867.99</v>
      </c>
      <c r="AI152" s="17" t="s">
        <v>208</v>
      </c>
      <c r="AJ152" s="5">
        <v>2510.84</v>
      </c>
      <c r="AK152" s="5">
        <v>485.34</v>
      </c>
      <c r="AT152" s="17" t="s">
        <v>207</v>
      </c>
      <c r="AU152" s="5">
        <v>5783.35</v>
      </c>
      <c r="AV152" s="5">
        <v>5788.59</v>
      </c>
      <c r="BH152" s="17" t="s">
        <v>160</v>
      </c>
      <c r="BI152" s="5">
        <v>4699.78</v>
      </c>
      <c r="BJ152" s="5">
        <v>12063.77</v>
      </c>
      <c r="BS152" s="17" t="s">
        <v>205</v>
      </c>
      <c r="BT152" s="5">
        <v>0</v>
      </c>
      <c r="BU152" s="5">
        <v>0</v>
      </c>
    </row>
    <row r="153" spans="4:73" x14ac:dyDescent="0.25">
      <c r="D153" s="17" t="s">
        <v>161</v>
      </c>
      <c r="E153" s="5">
        <v>44790.229999999996</v>
      </c>
      <c r="F153" s="5">
        <v>13190.83</v>
      </c>
      <c r="W153" s="17" t="s">
        <v>161</v>
      </c>
      <c r="X153" s="5">
        <v>4049.5</v>
      </c>
      <c r="Y153" s="5">
        <v>1163</v>
      </c>
      <c r="AI153" s="17" t="s">
        <v>209</v>
      </c>
      <c r="AJ153" s="5">
        <v>8201.2000000000007</v>
      </c>
      <c r="AK153" s="5">
        <v>6559.7</v>
      </c>
      <c r="AT153" s="17" t="s">
        <v>208</v>
      </c>
      <c r="AU153" s="5">
        <v>1318.5</v>
      </c>
      <c r="AV153" s="5">
        <v>323.05</v>
      </c>
      <c r="BH153" s="17" t="s">
        <v>206</v>
      </c>
      <c r="BI153" s="5">
        <v>37.44</v>
      </c>
      <c r="BJ153" s="5">
        <v>2531.94</v>
      </c>
      <c r="BS153" s="17" t="s">
        <v>160</v>
      </c>
      <c r="BT153" s="5">
        <v>15301.79</v>
      </c>
      <c r="BU153" s="5">
        <v>596982.1</v>
      </c>
    </row>
    <row r="154" spans="4:73" x14ac:dyDescent="0.25">
      <c r="D154" s="17" t="s">
        <v>211</v>
      </c>
      <c r="E154" s="5">
        <v>382092.66</v>
      </c>
      <c r="F154" s="5">
        <v>212944.31</v>
      </c>
      <c r="W154" s="17" t="s">
        <v>211</v>
      </c>
      <c r="X154" s="5">
        <v>21845.35</v>
      </c>
      <c r="Y154" s="5">
        <v>14815.65</v>
      </c>
      <c r="AI154" s="17" t="s">
        <v>210</v>
      </c>
      <c r="AJ154" s="5">
        <v>16730.07</v>
      </c>
      <c r="AK154" s="5">
        <v>19333.84</v>
      </c>
      <c r="AT154" s="17" t="s">
        <v>209</v>
      </c>
      <c r="AU154" s="5">
        <v>0</v>
      </c>
      <c r="AV154" s="5">
        <v>0</v>
      </c>
      <c r="BH154" s="17" t="s">
        <v>207</v>
      </c>
      <c r="BI154" s="5">
        <v>2597.5300000000002</v>
      </c>
      <c r="BJ154" s="5">
        <v>6667.35</v>
      </c>
      <c r="BS154" s="17" t="s">
        <v>206</v>
      </c>
      <c r="BT154" s="5">
        <v>0</v>
      </c>
      <c r="BU154" s="5">
        <v>0</v>
      </c>
    </row>
    <row r="155" spans="4:73" x14ac:dyDescent="0.25">
      <c r="D155" s="17" t="s">
        <v>170</v>
      </c>
      <c r="E155" s="5">
        <v>74054.28</v>
      </c>
      <c r="F155" s="5">
        <v>32534.02</v>
      </c>
      <c r="W155" s="17" t="s">
        <v>170</v>
      </c>
      <c r="X155" s="5">
        <v>11886.05</v>
      </c>
      <c r="Y155" s="5">
        <v>4173.45</v>
      </c>
      <c r="AI155" s="17" t="s">
        <v>161</v>
      </c>
      <c r="AJ155" s="5">
        <v>0</v>
      </c>
      <c r="AK155" s="5">
        <v>0</v>
      </c>
      <c r="AT155" s="17" t="s">
        <v>210</v>
      </c>
      <c r="AU155" s="5">
        <v>829.7</v>
      </c>
      <c r="AV155" s="5">
        <v>1202.54</v>
      </c>
      <c r="BH155" s="17" t="s">
        <v>208</v>
      </c>
      <c r="BI155" s="5">
        <v>0</v>
      </c>
      <c r="BJ155" s="5">
        <v>0</v>
      </c>
      <c r="BS155" s="17" t="s">
        <v>207</v>
      </c>
      <c r="BT155" s="5">
        <v>136887.4</v>
      </c>
      <c r="BU155" s="5">
        <v>228320.8</v>
      </c>
    </row>
    <row r="156" spans="4:73" x14ac:dyDescent="0.25">
      <c r="D156" s="17" t="s">
        <v>212</v>
      </c>
      <c r="E156" s="5">
        <v>552322.51</v>
      </c>
      <c r="F156" s="5">
        <v>33525.03</v>
      </c>
      <c r="W156" s="17" t="s">
        <v>212</v>
      </c>
      <c r="X156" s="5">
        <v>14507.5</v>
      </c>
      <c r="Y156" s="5">
        <v>3240</v>
      </c>
      <c r="AI156" s="17" t="s">
        <v>211</v>
      </c>
      <c r="AJ156" s="5">
        <v>38586.29</v>
      </c>
      <c r="AK156" s="5">
        <v>29289.95</v>
      </c>
      <c r="AT156" s="17" t="s">
        <v>161</v>
      </c>
      <c r="AU156" s="5">
        <v>33.75</v>
      </c>
      <c r="AV156" s="5">
        <v>135</v>
      </c>
      <c r="BH156" s="17" t="s">
        <v>209</v>
      </c>
      <c r="BI156" s="5">
        <v>0</v>
      </c>
      <c r="BJ156" s="5">
        <v>0</v>
      </c>
      <c r="BS156" s="17" t="s">
        <v>208</v>
      </c>
      <c r="BT156" s="5">
        <v>494992</v>
      </c>
      <c r="BU156" s="5">
        <v>0</v>
      </c>
    </row>
    <row r="157" spans="4:73" x14ac:dyDescent="0.25">
      <c r="D157" s="17" t="s">
        <v>153</v>
      </c>
      <c r="E157" s="5">
        <v>370930.05999999994</v>
      </c>
      <c r="F157" s="5">
        <v>181633.16</v>
      </c>
      <c r="W157" s="17" t="s">
        <v>153</v>
      </c>
      <c r="X157" s="5">
        <v>42963.8</v>
      </c>
      <c r="Y157" s="5">
        <v>38592.199999999997</v>
      </c>
      <c r="AI157" s="17" t="s">
        <v>170</v>
      </c>
      <c r="AJ157" s="5">
        <v>13576.02</v>
      </c>
      <c r="AK157" s="5">
        <v>12696.98</v>
      </c>
      <c r="AT157" s="17" t="s">
        <v>211</v>
      </c>
      <c r="AU157" s="5">
        <v>24194.17</v>
      </c>
      <c r="AV157" s="5">
        <v>21690.01</v>
      </c>
      <c r="BH157" s="17" t="s">
        <v>210</v>
      </c>
      <c r="BI157" s="5">
        <v>2247.0500000000002</v>
      </c>
      <c r="BJ157" s="5">
        <v>381.4</v>
      </c>
      <c r="BS157" s="17" t="s">
        <v>209</v>
      </c>
      <c r="BT157" s="5">
        <v>196034.6</v>
      </c>
      <c r="BU157" s="5">
        <v>421790.3</v>
      </c>
    </row>
    <row r="158" spans="4:73" x14ac:dyDescent="0.25">
      <c r="D158" s="17" t="s">
        <v>213</v>
      </c>
      <c r="E158" s="5">
        <v>755973.7</v>
      </c>
      <c r="F158" s="5">
        <v>45463.25</v>
      </c>
      <c r="W158" s="17" t="s">
        <v>213</v>
      </c>
      <c r="X158" s="5">
        <v>15884.01</v>
      </c>
      <c r="Y158" s="5">
        <v>10295.99</v>
      </c>
      <c r="AI158" s="17" t="s">
        <v>212</v>
      </c>
      <c r="AJ158" s="5">
        <v>2112.9499999999998</v>
      </c>
      <c r="AK158" s="5">
        <v>2430.4499999999998</v>
      </c>
      <c r="AT158" s="17" t="s">
        <v>170</v>
      </c>
      <c r="AU158" s="5">
        <v>3296.43</v>
      </c>
      <c r="AV158" s="5">
        <v>1796.09</v>
      </c>
      <c r="BH158" s="17" t="s">
        <v>161</v>
      </c>
      <c r="BI158" s="5">
        <v>9107.58</v>
      </c>
      <c r="BJ158" s="5">
        <v>4479.7</v>
      </c>
      <c r="BS158" s="17" t="s">
        <v>210</v>
      </c>
      <c r="BT158" s="5">
        <v>31021</v>
      </c>
      <c r="BU158" s="5">
        <v>313752</v>
      </c>
    </row>
    <row r="159" spans="4:73" x14ac:dyDescent="0.25">
      <c r="D159" s="17" t="s">
        <v>146</v>
      </c>
      <c r="E159" s="5">
        <v>89659.489999999991</v>
      </c>
      <c r="F159" s="5">
        <v>21912.35</v>
      </c>
      <c r="W159" s="17" t="s">
        <v>146</v>
      </c>
      <c r="X159" s="5">
        <v>3207.97</v>
      </c>
      <c r="Y159" s="5">
        <v>7230.88</v>
      </c>
      <c r="AI159" s="17" t="s">
        <v>153</v>
      </c>
      <c r="AJ159" s="5">
        <v>32226.79</v>
      </c>
      <c r="AK159" s="5">
        <v>20385.509999999998</v>
      </c>
      <c r="AT159" s="17" t="s">
        <v>212</v>
      </c>
      <c r="AU159" s="5">
        <v>9135.1299999999992</v>
      </c>
      <c r="AV159" s="5">
        <v>3978.77</v>
      </c>
      <c r="BH159" s="17" t="s">
        <v>211</v>
      </c>
      <c r="BI159" s="5">
        <v>6345.9</v>
      </c>
      <c r="BJ159" s="5">
        <v>2441.8200000000002</v>
      </c>
      <c r="BS159" s="17" t="s">
        <v>161</v>
      </c>
      <c r="BT159" s="5">
        <v>0</v>
      </c>
      <c r="BU159" s="5">
        <v>39012.53</v>
      </c>
    </row>
    <row r="160" spans="4:73" x14ac:dyDescent="0.25">
      <c r="D160" s="17" t="s">
        <v>175</v>
      </c>
      <c r="E160" s="5">
        <v>482794.37000000005</v>
      </c>
      <c r="F160" s="5">
        <v>283268.89999999997</v>
      </c>
      <c r="W160" s="17" t="s">
        <v>175</v>
      </c>
      <c r="X160" s="5">
        <v>48270.27</v>
      </c>
      <c r="Y160" s="5">
        <v>22437.23</v>
      </c>
      <c r="AI160" s="17" t="s">
        <v>213</v>
      </c>
      <c r="AJ160" s="5">
        <v>194.3</v>
      </c>
      <c r="AK160" s="5">
        <v>421.2</v>
      </c>
      <c r="AT160" s="17" t="s">
        <v>153</v>
      </c>
      <c r="AU160" s="5">
        <v>99697.919999999998</v>
      </c>
      <c r="AV160" s="5">
        <v>166884.9</v>
      </c>
      <c r="BH160" s="17" t="s">
        <v>170</v>
      </c>
      <c r="BI160" s="5">
        <v>3370.52</v>
      </c>
      <c r="BJ160" s="5">
        <v>2841.76</v>
      </c>
      <c r="BS160" s="17" t="s">
        <v>211</v>
      </c>
      <c r="BT160" s="5">
        <v>117138.6</v>
      </c>
      <c r="BU160" s="5">
        <v>178102.7</v>
      </c>
    </row>
    <row r="161" spans="4:73" x14ac:dyDescent="0.25">
      <c r="D161" s="17" t="s">
        <v>142</v>
      </c>
      <c r="E161" s="5">
        <v>46009.34</v>
      </c>
      <c r="F161" s="5">
        <v>17934.27</v>
      </c>
      <c r="W161" s="17" t="s">
        <v>142</v>
      </c>
      <c r="X161" s="5">
        <v>9854.25</v>
      </c>
      <c r="Y161" s="5">
        <v>2215.75</v>
      </c>
      <c r="AI161" s="17" t="s">
        <v>146</v>
      </c>
      <c r="AJ161" s="5">
        <v>0</v>
      </c>
      <c r="AK161" s="5">
        <v>0</v>
      </c>
      <c r="AT161" s="17" t="s">
        <v>213</v>
      </c>
      <c r="AU161" s="5">
        <v>2268.17</v>
      </c>
      <c r="AV161" s="5">
        <v>10145.19</v>
      </c>
      <c r="BH161" s="17" t="s">
        <v>212</v>
      </c>
      <c r="BI161" s="5">
        <v>89.1</v>
      </c>
      <c r="BJ161" s="5">
        <v>0</v>
      </c>
      <c r="BS161" s="17" t="s">
        <v>170</v>
      </c>
      <c r="BT161" s="5">
        <v>0</v>
      </c>
      <c r="BU161" s="5">
        <v>0</v>
      </c>
    </row>
    <row r="162" spans="4:73" x14ac:dyDescent="0.25">
      <c r="D162" s="17" t="s">
        <v>214</v>
      </c>
      <c r="E162" s="5">
        <v>14938.709999999992</v>
      </c>
      <c r="F162" s="5">
        <v>56986.350000000006</v>
      </c>
      <c r="W162" s="17" t="s">
        <v>214</v>
      </c>
      <c r="X162" s="5">
        <v>16274.65</v>
      </c>
      <c r="Y162" s="5">
        <v>9740.35</v>
      </c>
      <c r="AI162" s="17" t="s">
        <v>175</v>
      </c>
      <c r="AJ162" s="5">
        <v>56821</v>
      </c>
      <c r="AK162" s="5">
        <v>44946.18</v>
      </c>
      <c r="AT162" s="17" t="s">
        <v>146</v>
      </c>
      <c r="AU162" s="5">
        <v>0</v>
      </c>
      <c r="AV162" s="5">
        <v>0</v>
      </c>
      <c r="BH162" s="17" t="s">
        <v>153</v>
      </c>
      <c r="BI162" s="5">
        <v>2676.65</v>
      </c>
      <c r="BJ162" s="5">
        <v>600.89</v>
      </c>
      <c r="BS162" s="17" t="s">
        <v>212</v>
      </c>
      <c r="BT162" s="5">
        <v>7581.35</v>
      </c>
      <c r="BU162" s="5">
        <v>533586.5</v>
      </c>
    </row>
    <row r="163" spans="4:73" x14ac:dyDescent="0.25">
      <c r="D163" s="17" t="s">
        <v>171</v>
      </c>
      <c r="E163" s="5">
        <v>159207.96999999997</v>
      </c>
      <c r="F163" s="5">
        <v>303799.24000000005</v>
      </c>
      <c r="W163" s="17" t="s">
        <v>171</v>
      </c>
      <c r="X163" s="5">
        <v>12277.25</v>
      </c>
      <c r="Y163" s="5">
        <v>5065.25</v>
      </c>
      <c r="AI163" s="17" t="s">
        <v>142</v>
      </c>
      <c r="AJ163" s="5">
        <v>6475.04</v>
      </c>
      <c r="AK163" s="5">
        <v>4465.5</v>
      </c>
      <c r="AT163" s="17" t="s">
        <v>175</v>
      </c>
      <c r="AU163" s="5">
        <v>42136.47</v>
      </c>
      <c r="AV163" s="5">
        <v>45420.11</v>
      </c>
      <c r="BH163" s="17" t="s">
        <v>213</v>
      </c>
      <c r="BI163" s="5">
        <v>22799.77</v>
      </c>
      <c r="BJ163" s="5">
        <v>27984.81</v>
      </c>
      <c r="BS163" s="17" t="s">
        <v>153</v>
      </c>
      <c r="BT163" s="5">
        <v>2000</v>
      </c>
      <c r="BU163" s="5">
        <v>39241.94</v>
      </c>
    </row>
    <row r="164" spans="4:73" x14ac:dyDescent="0.25">
      <c r="D164" s="17" t="s">
        <v>165</v>
      </c>
      <c r="E164" s="5">
        <v>99417.31</v>
      </c>
      <c r="F164" s="5">
        <v>35495.189999999995</v>
      </c>
      <c r="W164" s="17" t="s">
        <v>165</v>
      </c>
      <c r="X164" s="5">
        <v>12768.25</v>
      </c>
      <c r="Y164" s="5">
        <v>3956.75</v>
      </c>
      <c r="AI164" s="17" t="s">
        <v>214</v>
      </c>
      <c r="AJ164" s="5">
        <v>0</v>
      </c>
      <c r="AK164" s="5">
        <v>0</v>
      </c>
      <c r="AT164" s="17" t="s">
        <v>142</v>
      </c>
      <c r="AU164" s="5">
        <v>204.98</v>
      </c>
      <c r="AV164" s="5">
        <v>200.72</v>
      </c>
      <c r="BH164" s="17" t="s">
        <v>146</v>
      </c>
      <c r="BI164" s="5">
        <v>13192.38</v>
      </c>
      <c r="BJ164" s="5">
        <v>82428.61</v>
      </c>
      <c r="BS164" s="17" t="s">
        <v>213</v>
      </c>
      <c r="BT164" s="5">
        <v>4000</v>
      </c>
      <c r="BU164" s="5">
        <v>705895.5</v>
      </c>
    </row>
    <row r="165" spans="4:73" x14ac:dyDescent="0.25">
      <c r="D165" s="17" t="s">
        <v>143</v>
      </c>
      <c r="E165" s="5">
        <v>271656.31</v>
      </c>
      <c r="F165" s="5">
        <v>144712.54999999999</v>
      </c>
      <c r="W165" s="17" t="s">
        <v>143</v>
      </c>
      <c r="X165" s="5">
        <v>23599.64</v>
      </c>
      <c r="Y165" s="5">
        <v>8345.36</v>
      </c>
      <c r="AI165" s="17" t="s">
        <v>171</v>
      </c>
      <c r="AJ165" s="5">
        <v>4160.07</v>
      </c>
      <c r="AK165" s="5">
        <v>5704.91</v>
      </c>
      <c r="AT165" s="17" t="s">
        <v>214</v>
      </c>
      <c r="AU165" s="5">
        <v>2273.48</v>
      </c>
      <c r="AV165" s="5">
        <v>2753.54</v>
      </c>
      <c r="BH165" s="17" t="s">
        <v>175</v>
      </c>
      <c r="BI165" s="5">
        <v>3209.46</v>
      </c>
      <c r="BJ165" s="5">
        <v>3769.7</v>
      </c>
      <c r="BS165" s="17" t="s">
        <v>146</v>
      </c>
      <c r="BT165" s="5">
        <v>0</v>
      </c>
      <c r="BU165" s="5">
        <v>0</v>
      </c>
    </row>
    <row r="166" spans="4:73" x14ac:dyDescent="0.25">
      <c r="D166" s="17" t="s">
        <v>215</v>
      </c>
      <c r="E166" s="5">
        <v>39537.729999999996</v>
      </c>
      <c r="F166" s="5">
        <v>24613.130000000005</v>
      </c>
      <c r="W166" s="17" t="s">
        <v>215</v>
      </c>
      <c r="X166" s="5">
        <v>13589.7</v>
      </c>
      <c r="Y166" s="5">
        <v>7346.3</v>
      </c>
      <c r="AI166" s="17" t="s">
        <v>165</v>
      </c>
      <c r="AJ166" s="5">
        <v>6630.03</v>
      </c>
      <c r="AK166" s="5">
        <v>6423.54</v>
      </c>
      <c r="AT166" s="17" t="s">
        <v>171</v>
      </c>
      <c r="AU166" s="5">
        <v>9810.02</v>
      </c>
      <c r="AV166" s="5">
        <v>3591.91</v>
      </c>
      <c r="BH166" s="17" t="s">
        <v>142</v>
      </c>
      <c r="BI166" s="5">
        <v>900</v>
      </c>
      <c r="BJ166" s="5">
        <v>390</v>
      </c>
      <c r="BS166" s="17" t="s">
        <v>175</v>
      </c>
      <c r="BT166" s="5">
        <v>128492.7</v>
      </c>
      <c r="BU166" s="5">
        <v>162686.79999999999</v>
      </c>
    </row>
    <row r="167" spans="4:73" x14ac:dyDescent="0.25">
      <c r="D167" s="17" t="s">
        <v>176</v>
      </c>
      <c r="E167" s="5">
        <v>208394.19</v>
      </c>
      <c r="F167" s="5">
        <v>130772.46</v>
      </c>
      <c r="W167" s="17" t="s">
        <v>176</v>
      </c>
      <c r="X167" s="5">
        <v>22922.880000000001</v>
      </c>
      <c r="Y167" s="5">
        <v>8249.6200000000008</v>
      </c>
      <c r="AI167" s="17" t="s">
        <v>143</v>
      </c>
      <c r="AJ167" s="5">
        <v>13297.2</v>
      </c>
      <c r="AK167" s="5">
        <v>16785.54</v>
      </c>
      <c r="AT167" s="17" t="s">
        <v>165</v>
      </c>
      <c r="AU167" s="5">
        <v>13444.63</v>
      </c>
      <c r="AV167" s="5">
        <v>5412.21</v>
      </c>
      <c r="BH167" s="17" t="s">
        <v>214</v>
      </c>
      <c r="BI167" s="5">
        <v>168.22</v>
      </c>
      <c r="BJ167" s="5">
        <v>2444.8200000000002</v>
      </c>
      <c r="BS167" s="17" t="s">
        <v>142</v>
      </c>
      <c r="BT167" s="5">
        <v>0</v>
      </c>
      <c r="BU167" s="5">
        <v>16856.29</v>
      </c>
    </row>
    <row r="168" spans="4:73" x14ac:dyDescent="0.25">
      <c r="D168" s="17" t="s">
        <v>216</v>
      </c>
      <c r="E168" s="5">
        <v>64836.689999999995</v>
      </c>
      <c r="F168" s="5">
        <v>28504.510000000002</v>
      </c>
      <c r="W168" s="17" t="s">
        <v>216</v>
      </c>
      <c r="X168" s="5">
        <v>10065.5</v>
      </c>
      <c r="Y168" s="5">
        <v>10729.5</v>
      </c>
      <c r="AI168" s="17" t="s">
        <v>215</v>
      </c>
      <c r="AJ168" s="5">
        <v>5664.77</v>
      </c>
      <c r="AK168" s="5">
        <v>5474.2</v>
      </c>
      <c r="AT168" s="17" t="s">
        <v>143</v>
      </c>
      <c r="AU168" s="5">
        <v>626.67999999999995</v>
      </c>
      <c r="AV168" s="5">
        <v>778.07</v>
      </c>
      <c r="BH168" s="17" t="s">
        <v>171</v>
      </c>
      <c r="BI168" s="5">
        <v>282</v>
      </c>
      <c r="BJ168" s="5">
        <v>458.95</v>
      </c>
      <c r="BS168" s="17" t="s">
        <v>214</v>
      </c>
      <c r="BT168" s="5">
        <v>0</v>
      </c>
      <c r="BU168" s="5">
        <v>0</v>
      </c>
    </row>
    <row r="169" spans="4:73" x14ac:dyDescent="0.25">
      <c r="D169" s="17" t="s">
        <v>217</v>
      </c>
      <c r="E169" s="5">
        <v>60143.609999999993</v>
      </c>
      <c r="F169" s="5">
        <v>41364.9</v>
      </c>
      <c r="W169" s="17" t="s">
        <v>217</v>
      </c>
      <c r="X169" s="5">
        <v>33653.75</v>
      </c>
      <c r="Y169" s="5">
        <v>34892.25</v>
      </c>
      <c r="AI169" s="17" t="s">
        <v>176</v>
      </c>
      <c r="AJ169" s="5">
        <v>17333.79</v>
      </c>
      <c r="AK169" s="5">
        <v>13021.68</v>
      </c>
      <c r="AT169" s="17" t="s">
        <v>215</v>
      </c>
      <c r="AU169" s="5">
        <v>3798.26</v>
      </c>
      <c r="AV169" s="5">
        <v>4113.59</v>
      </c>
      <c r="BH169" s="17" t="s">
        <v>165</v>
      </c>
      <c r="BI169" s="5">
        <v>392.43</v>
      </c>
      <c r="BJ169" s="5">
        <v>1807.25</v>
      </c>
      <c r="BS169" s="17" t="s">
        <v>171</v>
      </c>
      <c r="BT169" s="5">
        <v>276958.90000000002</v>
      </c>
      <c r="BU169" s="5">
        <v>124657</v>
      </c>
    </row>
    <row r="170" spans="4:73" x14ac:dyDescent="0.25">
      <c r="D170" s="17" t="s">
        <v>162</v>
      </c>
      <c r="E170" s="5">
        <v>21784.080000000005</v>
      </c>
      <c r="F170" s="5">
        <v>31185.399999999998</v>
      </c>
      <c r="W170" s="17" t="s">
        <v>162</v>
      </c>
      <c r="X170" s="5">
        <v>10617.13</v>
      </c>
      <c r="Y170" s="5">
        <v>3557.87</v>
      </c>
      <c r="AI170" s="17" t="s">
        <v>216</v>
      </c>
      <c r="AJ170" s="5">
        <v>0</v>
      </c>
      <c r="AK170" s="5">
        <v>0</v>
      </c>
      <c r="AT170" s="17" t="s">
        <v>176</v>
      </c>
      <c r="AU170" s="5">
        <v>5886.94</v>
      </c>
      <c r="AV170" s="5">
        <v>3588.36</v>
      </c>
      <c r="BH170" s="17" t="s">
        <v>143</v>
      </c>
      <c r="BI170" s="5">
        <v>591.33000000000004</v>
      </c>
      <c r="BJ170" s="5">
        <v>912.92</v>
      </c>
      <c r="BS170" s="17" t="s">
        <v>165</v>
      </c>
      <c r="BT170" s="5">
        <v>2259.85</v>
      </c>
      <c r="BU170" s="5">
        <v>55710.42</v>
      </c>
    </row>
    <row r="171" spans="4:73" x14ac:dyDescent="0.25">
      <c r="D171" s="17" t="s">
        <v>218</v>
      </c>
      <c r="E171" s="5">
        <v>83707.650000000009</v>
      </c>
      <c r="F171" s="5">
        <v>32415.949999999997</v>
      </c>
      <c r="W171" s="17" t="s">
        <v>218</v>
      </c>
      <c r="X171" s="5">
        <v>7270.5</v>
      </c>
      <c r="Y171" s="5">
        <v>5750.5</v>
      </c>
      <c r="AI171" s="17" t="s">
        <v>217</v>
      </c>
      <c r="AJ171" s="5">
        <v>0</v>
      </c>
      <c r="AK171" s="5">
        <v>1076.4000000000001</v>
      </c>
      <c r="AT171" s="17" t="s">
        <v>216</v>
      </c>
      <c r="AU171" s="5">
        <v>585.99</v>
      </c>
      <c r="AV171" s="5">
        <v>609.85</v>
      </c>
      <c r="BH171" s="17" t="s">
        <v>215</v>
      </c>
      <c r="BI171" s="5">
        <v>742.4</v>
      </c>
      <c r="BJ171" s="5">
        <v>325.7</v>
      </c>
      <c r="BS171" s="17" t="s">
        <v>143</v>
      </c>
      <c r="BT171" s="5">
        <v>106597.7</v>
      </c>
      <c r="BU171" s="5">
        <v>184668.9</v>
      </c>
    </row>
    <row r="172" spans="4:73" x14ac:dyDescent="0.25">
      <c r="D172" s="17" t="s">
        <v>154</v>
      </c>
      <c r="E172" s="5">
        <v>467462.23</v>
      </c>
      <c r="F172" s="5">
        <v>311659.51</v>
      </c>
      <c r="W172" s="17" t="s">
        <v>154</v>
      </c>
      <c r="X172" s="5">
        <v>48953.05</v>
      </c>
      <c r="Y172" s="5">
        <v>33786.949999999997</v>
      </c>
      <c r="AI172" s="17" t="s">
        <v>162</v>
      </c>
      <c r="AJ172" s="5">
        <v>4057.35</v>
      </c>
      <c r="AK172" s="5">
        <v>407.58</v>
      </c>
      <c r="AT172" s="17" t="s">
        <v>217</v>
      </c>
      <c r="AU172" s="5">
        <v>162.28</v>
      </c>
      <c r="AV172" s="5">
        <v>1108.92</v>
      </c>
      <c r="BH172" s="17" t="s">
        <v>176</v>
      </c>
      <c r="BI172" s="5">
        <v>292.58</v>
      </c>
      <c r="BJ172" s="5">
        <v>50.57</v>
      </c>
      <c r="BS172" s="17" t="s">
        <v>215</v>
      </c>
      <c r="BT172" s="5">
        <v>0</v>
      </c>
      <c r="BU172" s="5">
        <v>0</v>
      </c>
    </row>
    <row r="173" spans="4:73" x14ac:dyDescent="0.25">
      <c r="D173" s="17" t="s">
        <v>147</v>
      </c>
      <c r="E173" s="5">
        <v>17779.72</v>
      </c>
      <c r="F173" s="5">
        <v>6245.35</v>
      </c>
      <c r="W173" s="17" t="s">
        <v>147</v>
      </c>
      <c r="X173" s="5">
        <v>681.45</v>
      </c>
      <c r="Y173" s="5">
        <v>1239.55</v>
      </c>
      <c r="AI173" s="17" t="s">
        <v>218</v>
      </c>
      <c r="AJ173" s="5">
        <v>6365.1</v>
      </c>
      <c r="AK173" s="5">
        <v>14084.6</v>
      </c>
      <c r="AT173" s="17" t="s">
        <v>162</v>
      </c>
      <c r="AU173" s="5">
        <v>15449.32</v>
      </c>
      <c r="AV173" s="5">
        <v>8882.27</v>
      </c>
      <c r="BH173" s="17" t="s">
        <v>216</v>
      </c>
      <c r="BI173" s="5">
        <v>1155.02</v>
      </c>
      <c r="BJ173" s="5">
        <v>10234.799999999999</v>
      </c>
      <c r="BS173" s="17" t="s">
        <v>176</v>
      </c>
      <c r="BT173" s="5">
        <v>83039.27</v>
      </c>
      <c r="BU173" s="5">
        <v>122773</v>
      </c>
    </row>
    <row r="174" spans="4:73" x14ac:dyDescent="0.25">
      <c r="D174" s="17" t="s">
        <v>219</v>
      </c>
      <c r="E174" s="5">
        <v>7281.869999999999</v>
      </c>
      <c r="F174" s="5">
        <v>6952.4400000000005</v>
      </c>
      <c r="W174" s="17" t="s">
        <v>219</v>
      </c>
      <c r="X174" s="5">
        <v>1094.8800000000001</v>
      </c>
      <c r="Y174" s="5">
        <v>334.13</v>
      </c>
      <c r="AI174" s="17" t="s">
        <v>154</v>
      </c>
      <c r="AJ174" s="5">
        <v>63892.82</v>
      </c>
      <c r="AK174" s="5">
        <v>38168.160000000003</v>
      </c>
      <c r="AT174" s="17" t="s">
        <v>218</v>
      </c>
      <c r="AU174" s="5">
        <v>5502.68</v>
      </c>
      <c r="AV174" s="5">
        <v>14097.03</v>
      </c>
      <c r="BH174" s="17" t="s">
        <v>217</v>
      </c>
      <c r="BI174" s="5">
        <v>7366.87</v>
      </c>
      <c r="BJ174" s="5">
        <v>20913.240000000002</v>
      </c>
      <c r="BS174" s="17" t="s">
        <v>216</v>
      </c>
      <c r="BT174" s="5">
        <v>16698</v>
      </c>
      <c r="BU174" s="5">
        <v>43262.54</v>
      </c>
    </row>
    <row r="175" spans="4:73" x14ac:dyDescent="0.25">
      <c r="D175" s="17" t="s">
        <v>148</v>
      </c>
      <c r="E175" s="5">
        <v>57806.91</v>
      </c>
      <c r="F175" s="5">
        <v>183504</v>
      </c>
      <c r="W175" s="17" t="s">
        <v>148</v>
      </c>
      <c r="X175" s="5">
        <v>1584</v>
      </c>
      <c r="Y175" s="5">
        <v>708</v>
      </c>
      <c r="AI175" s="17" t="s">
        <v>147</v>
      </c>
      <c r="AJ175" s="5">
        <v>0</v>
      </c>
      <c r="AK175" s="5">
        <v>0</v>
      </c>
      <c r="AT175" s="17" t="s">
        <v>154</v>
      </c>
      <c r="AU175" s="5">
        <v>180413.2</v>
      </c>
      <c r="AV175" s="5">
        <v>152252.79999999999</v>
      </c>
      <c r="BH175" s="17" t="s">
        <v>162</v>
      </c>
      <c r="BI175" s="5">
        <v>21.6</v>
      </c>
      <c r="BJ175" s="5">
        <v>6.5</v>
      </c>
      <c r="BS175" s="17" t="s">
        <v>217</v>
      </c>
      <c r="BT175" s="5">
        <v>0</v>
      </c>
      <c r="BU175" s="5">
        <v>0</v>
      </c>
    </row>
    <row r="176" spans="4:73" x14ac:dyDescent="0.25">
      <c r="D176" s="17" t="s">
        <v>251</v>
      </c>
      <c r="E176" s="5">
        <v>102253.68000000001</v>
      </c>
      <c r="F176" s="5">
        <v>38397.64</v>
      </c>
      <c r="W176" s="17" t="s">
        <v>251</v>
      </c>
      <c r="X176" s="5">
        <v>6053.56</v>
      </c>
      <c r="Y176" s="5">
        <v>3760.69</v>
      </c>
      <c r="AI176" s="17" t="s">
        <v>219</v>
      </c>
      <c r="AJ176" s="5">
        <v>1296.6600000000001</v>
      </c>
      <c r="AK176" s="5">
        <v>974.94</v>
      </c>
      <c r="AT176" s="17" t="s">
        <v>147</v>
      </c>
      <c r="AU176" s="5">
        <v>0</v>
      </c>
      <c r="AV176" s="5">
        <v>0</v>
      </c>
      <c r="BH176" s="17" t="s">
        <v>218</v>
      </c>
      <c r="BI176" s="5">
        <v>5468.67</v>
      </c>
      <c r="BJ176" s="5">
        <v>8876.1200000000008</v>
      </c>
      <c r="BS176" s="17" t="s">
        <v>162</v>
      </c>
      <c r="BT176" s="5">
        <v>0</v>
      </c>
      <c r="BU176" s="5">
        <v>0</v>
      </c>
    </row>
    <row r="177" spans="4:73" x14ac:dyDescent="0.25">
      <c r="D177" s="17" t="s">
        <v>177</v>
      </c>
      <c r="E177" s="5">
        <v>119065.51000000001</v>
      </c>
      <c r="F177" s="5">
        <v>48282.28</v>
      </c>
      <c r="W177" s="17" t="s">
        <v>177</v>
      </c>
      <c r="X177" s="5">
        <v>8617.4500000000007</v>
      </c>
      <c r="Y177" s="5">
        <v>5575.05</v>
      </c>
      <c r="AI177" s="17" t="s">
        <v>148</v>
      </c>
      <c r="AJ177" s="5">
        <v>0</v>
      </c>
      <c r="AK177" s="5">
        <v>0</v>
      </c>
      <c r="AT177" s="17" t="s">
        <v>219</v>
      </c>
      <c r="AU177" s="5">
        <v>2790</v>
      </c>
      <c r="AV177" s="5">
        <v>0</v>
      </c>
      <c r="BH177" s="17" t="s">
        <v>154</v>
      </c>
      <c r="BI177" s="5">
        <v>8775.44</v>
      </c>
      <c r="BJ177" s="5">
        <v>3722.39</v>
      </c>
      <c r="BS177" s="17" t="s">
        <v>218</v>
      </c>
      <c r="BT177" s="5">
        <v>0</v>
      </c>
      <c r="BU177" s="5">
        <v>0</v>
      </c>
    </row>
    <row r="178" spans="4:73" x14ac:dyDescent="0.25">
      <c r="D178" s="17" t="s">
        <v>220</v>
      </c>
      <c r="E178" s="5">
        <v>76362.180000000008</v>
      </c>
      <c r="F178" s="5">
        <v>16359.03</v>
      </c>
      <c r="W178" s="17" t="s">
        <v>220</v>
      </c>
      <c r="X178" s="5">
        <v>2841.75</v>
      </c>
      <c r="Y178" s="5">
        <v>1088.25</v>
      </c>
      <c r="AI178" s="17" t="s">
        <v>251</v>
      </c>
      <c r="AJ178" s="5">
        <v>11549.52</v>
      </c>
      <c r="AK178" s="5">
        <v>19909.95</v>
      </c>
      <c r="AT178" s="17" t="s">
        <v>148</v>
      </c>
      <c r="AU178" s="5">
        <v>0</v>
      </c>
      <c r="AV178" s="5">
        <v>0</v>
      </c>
      <c r="BH178" s="17" t="s">
        <v>147</v>
      </c>
      <c r="BI178" s="5">
        <v>2933.9</v>
      </c>
      <c r="BJ178" s="5">
        <v>16540.169999999998</v>
      </c>
      <c r="BS178" s="17" t="s">
        <v>154</v>
      </c>
      <c r="BT178" s="5">
        <v>0</v>
      </c>
      <c r="BU178" s="5">
        <v>35410</v>
      </c>
    </row>
    <row r="179" spans="4:73" x14ac:dyDescent="0.25">
      <c r="D179" s="17" t="s">
        <v>178</v>
      </c>
      <c r="E179" s="5">
        <v>32151.119999999999</v>
      </c>
      <c r="F179" s="5">
        <v>10529.84</v>
      </c>
      <c r="W179" s="17" t="s">
        <v>178</v>
      </c>
      <c r="X179" s="5">
        <v>2438.9</v>
      </c>
      <c r="Y179" s="5">
        <v>909.1</v>
      </c>
      <c r="AI179" s="17" t="s">
        <v>177</v>
      </c>
      <c r="AJ179" s="5">
        <v>19701.13</v>
      </c>
      <c r="AK179" s="5">
        <v>20127.34</v>
      </c>
      <c r="AT179" s="17" t="s">
        <v>251</v>
      </c>
      <c r="AU179" s="5">
        <v>8196.65</v>
      </c>
      <c r="AV179" s="5">
        <v>7906.25</v>
      </c>
      <c r="BH179" s="17" t="s">
        <v>219</v>
      </c>
      <c r="BI179" s="5">
        <v>1552.9</v>
      </c>
      <c r="BJ179" s="5">
        <v>1429.6</v>
      </c>
      <c r="BS179" s="17" t="s">
        <v>147</v>
      </c>
      <c r="BT179" s="5">
        <v>0</v>
      </c>
      <c r="BU179" s="5">
        <v>0</v>
      </c>
    </row>
    <row r="180" spans="4:73" x14ac:dyDescent="0.25">
      <c r="D180" s="17" t="s">
        <v>221</v>
      </c>
      <c r="E180" s="5">
        <v>235609.41999999998</v>
      </c>
      <c r="F180" s="5">
        <v>118402.13</v>
      </c>
      <c r="W180" s="17" t="s">
        <v>221</v>
      </c>
      <c r="X180" s="5">
        <v>27781.65</v>
      </c>
      <c r="Y180" s="5">
        <v>9597.1</v>
      </c>
      <c r="AI180" s="17" t="s">
        <v>220</v>
      </c>
      <c r="AJ180" s="5">
        <v>11922</v>
      </c>
      <c r="AK180" s="5">
        <v>16484</v>
      </c>
      <c r="AT180" s="17" t="s">
        <v>177</v>
      </c>
      <c r="AU180" s="5">
        <v>10582.22</v>
      </c>
      <c r="AV180" s="5">
        <v>10190.36</v>
      </c>
      <c r="BH180" s="17" t="s">
        <v>148</v>
      </c>
      <c r="BI180" s="5">
        <v>78</v>
      </c>
      <c r="BJ180" s="5">
        <v>2616.9</v>
      </c>
      <c r="BS180" s="17" t="s">
        <v>219</v>
      </c>
      <c r="BT180" s="5">
        <v>0</v>
      </c>
      <c r="BU180" s="5">
        <v>0</v>
      </c>
    </row>
    <row r="181" spans="4:73" x14ac:dyDescent="0.25">
      <c r="D181" s="17" t="s">
        <v>172</v>
      </c>
      <c r="E181" s="5">
        <v>208573.63999999998</v>
      </c>
      <c r="F181" s="5">
        <v>193276.42</v>
      </c>
      <c r="W181" s="17" t="s">
        <v>172</v>
      </c>
      <c r="X181" s="5">
        <v>16290.75</v>
      </c>
      <c r="Y181" s="5">
        <v>5316.75</v>
      </c>
      <c r="AI181" s="17" t="s">
        <v>178</v>
      </c>
      <c r="AJ181" s="5">
        <v>5702.48</v>
      </c>
      <c r="AK181" s="5">
        <v>5800.62</v>
      </c>
      <c r="AT181" s="17" t="s">
        <v>220</v>
      </c>
      <c r="AU181" s="5">
        <v>1595.28</v>
      </c>
      <c r="AV181" s="5">
        <v>1977.93</v>
      </c>
      <c r="BH181" s="17" t="s">
        <v>251</v>
      </c>
      <c r="BI181" s="5">
        <v>7821.91</v>
      </c>
      <c r="BJ181" s="5">
        <v>7757.85</v>
      </c>
      <c r="BS181" s="17" t="s">
        <v>148</v>
      </c>
      <c r="BT181" s="5">
        <v>181149</v>
      </c>
      <c r="BU181" s="5">
        <v>54482.01</v>
      </c>
    </row>
    <row r="182" spans="4:73" x14ac:dyDescent="0.25">
      <c r="D182" s="17" t="s">
        <v>144</v>
      </c>
      <c r="E182" s="5">
        <v>113701.75</v>
      </c>
      <c r="F182" s="5">
        <v>96469.85</v>
      </c>
      <c r="W182" s="17" t="s">
        <v>144</v>
      </c>
      <c r="X182" s="5">
        <v>30547.77</v>
      </c>
      <c r="Y182" s="5">
        <v>10184.73</v>
      </c>
      <c r="AI182" s="17" t="s">
        <v>221</v>
      </c>
      <c r="AJ182" s="5">
        <v>18474.52</v>
      </c>
      <c r="AK182" s="5">
        <v>10571.82</v>
      </c>
      <c r="AT182" s="17" t="s">
        <v>178</v>
      </c>
      <c r="AU182" s="5">
        <v>1614.78</v>
      </c>
      <c r="AV182" s="5">
        <v>2352.35</v>
      </c>
      <c r="BH182" s="17" t="s">
        <v>177</v>
      </c>
      <c r="BI182" s="5">
        <v>4977.4799999999996</v>
      </c>
      <c r="BJ182" s="5">
        <v>3515.82</v>
      </c>
      <c r="BS182" s="17" t="s">
        <v>251</v>
      </c>
      <c r="BT182" s="5">
        <v>0</v>
      </c>
      <c r="BU182" s="5">
        <v>0</v>
      </c>
    </row>
    <row r="183" spans="4:73" x14ac:dyDescent="0.25">
      <c r="D183" s="17" t="s">
        <v>222</v>
      </c>
      <c r="E183" s="5">
        <v>0</v>
      </c>
      <c r="F183" s="5">
        <v>403.6</v>
      </c>
      <c r="W183" s="17" t="s">
        <v>222</v>
      </c>
      <c r="X183" s="5">
        <v>120</v>
      </c>
      <c r="Y183" s="5">
        <v>0</v>
      </c>
      <c r="AI183" s="17" t="s">
        <v>172</v>
      </c>
      <c r="AJ183" s="5">
        <v>17187.349999999999</v>
      </c>
      <c r="AK183" s="5">
        <v>13298.03</v>
      </c>
      <c r="AT183" s="17" t="s">
        <v>221</v>
      </c>
      <c r="AU183" s="5">
        <v>3030.03</v>
      </c>
      <c r="AV183" s="5">
        <v>2958.29</v>
      </c>
      <c r="BH183" s="17" t="s">
        <v>220</v>
      </c>
      <c r="BI183" s="5">
        <v>0</v>
      </c>
      <c r="BJ183" s="5">
        <v>0</v>
      </c>
      <c r="BS183" s="17" t="s">
        <v>177</v>
      </c>
      <c r="BT183" s="5">
        <v>0</v>
      </c>
      <c r="BU183" s="5">
        <v>0</v>
      </c>
    </row>
    <row r="184" spans="4:73" x14ac:dyDescent="0.25">
      <c r="D184" s="17" t="s">
        <v>223</v>
      </c>
      <c r="E184" s="5">
        <v>701.5</v>
      </c>
      <c r="F184" s="5">
        <v>943.29</v>
      </c>
      <c r="W184" s="17" t="s">
        <v>223</v>
      </c>
      <c r="X184" s="5">
        <v>558.9</v>
      </c>
      <c r="Y184" s="5">
        <v>248.1</v>
      </c>
      <c r="AI184" s="17" t="s">
        <v>144</v>
      </c>
      <c r="AJ184" s="5">
        <v>10174.780000000001</v>
      </c>
      <c r="AK184" s="5">
        <v>11038.83</v>
      </c>
      <c r="AT184" s="17" t="s">
        <v>172</v>
      </c>
      <c r="AU184" s="5">
        <v>3630.32</v>
      </c>
      <c r="AV184" s="5">
        <v>2673.86</v>
      </c>
      <c r="BH184" s="17" t="s">
        <v>178</v>
      </c>
      <c r="BI184" s="5">
        <v>331.68</v>
      </c>
      <c r="BJ184" s="5">
        <v>82.85</v>
      </c>
      <c r="BS184" s="17" t="s">
        <v>220</v>
      </c>
      <c r="BT184" s="5">
        <v>0</v>
      </c>
      <c r="BU184" s="5">
        <v>0</v>
      </c>
    </row>
    <row r="185" spans="4:73" x14ac:dyDescent="0.25">
      <c r="D185" s="17" t="s">
        <v>252</v>
      </c>
      <c r="E185" s="5">
        <v>0</v>
      </c>
      <c r="F185" s="5">
        <v>38740.32</v>
      </c>
      <c r="W185" s="17" t="s">
        <v>252</v>
      </c>
      <c r="X185" s="5">
        <v>0</v>
      </c>
      <c r="Y185" s="5">
        <v>0</v>
      </c>
      <c r="AI185" s="17" t="s">
        <v>222</v>
      </c>
      <c r="AJ185" s="5">
        <v>0</v>
      </c>
      <c r="AK185" s="5">
        <v>0</v>
      </c>
      <c r="AT185" s="17" t="s">
        <v>144</v>
      </c>
      <c r="AU185" s="5">
        <v>2012.3</v>
      </c>
      <c r="AV185" s="5">
        <v>1635.27</v>
      </c>
      <c r="BH185" s="17" t="s">
        <v>221</v>
      </c>
      <c r="BI185" s="5">
        <v>1163.24</v>
      </c>
      <c r="BJ185" s="5">
        <v>1412.96</v>
      </c>
      <c r="BS185" s="17" t="s">
        <v>178</v>
      </c>
      <c r="BT185" s="5">
        <v>0</v>
      </c>
      <c r="BU185" s="5">
        <v>0</v>
      </c>
    </row>
    <row r="186" spans="4:73" x14ac:dyDescent="0.25">
      <c r="D186" s="17" t="s">
        <v>173</v>
      </c>
      <c r="E186" s="5">
        <v>301962.53000000003</v>
      </c>
      <c r="F186" s="5">
        <v>547601.93999999994</v>
      </c>
      <c r="W186" s="17" t="s">
        <v>173</v>
      </c>
      <c r="X186" s="5">
        <v>25986.16</v>
      </c>
      <c r="Y186" s="5">
        <v>6830.09</v>
      </c>
      <c r="AI186" s="17" t="s">
        <v>223</v>
      </c>
      <c r="AJ186" s="5">
        <v>0</v>
      </c>
      <c r="AK186" s="5">
        <v>0</v>
      </c>
      <c r="AT186" s="17" t="s">
        <v>222</v>
      </c>
      <c r="AU186" s="5">
        <v>0</v>
      </c>
      <c r="AV186" s="5">
        <v>0</v>
      </c>
      <c r="BH186" s="17" t="s">
        <v>172</v>
      </c>
      <c r="BI186" s="5">
        <v>291.3</v>
      </c>
      <c r="BJ186" s="5">
        <v>96</v>
      </c>
      <c r="BS186" s="17" t="s">
        <v>221</v>
      </c>
      <c r="BT186" s="5">
        <v>67550.69</v>
      </c>
      <c r="BU186" s="5">
        <v>152976.6</v>
      </c>
    </row>
    <row r="187" spans="4:73" x14ac:dyDescent="0.25">
      <c r="D187" s="17" t="s">
        <v>224</v>
      </c>
      <c r="E187" s="5">
        <v>324780.30000000005</v>
      </c>
      <c r="F187" s="5">
        <v>149602.32999999999</v>
      </c>
      <c r="W187" s="17" t="s">
        <v>224</v>
      </c>
      <c r="X187" s="5">
        <v>35315.440000000002</v>
      </c>
      <c r="Y187" s="5">
        <v>14182.31</v>
      </c>
      <c r="AI187" s="17" t="s">
        <v>252</v>
      </c>
      <c r="AJ187" s="5">
        <v>0</v>
      </c>
      <c r="AK187" s="5">
        <v>0</v>
      </c>
      <c r="AT187" s="17" t="s">
        <v>223</v>
      </c>
      <c r="AU187" s="5">
        <v>0</v>
      </c>
      <c r="AV187" s="5">
        <v>0</v>
      </c>
      <c r="BH187" s="17" t="s">
        <v>144</v>
      </c>
      <c r="BI187" s="5">
        <v>1582.8</v>
      </c>
      <c r="BJ187" s="5">
        <v>757.75</v>
      </c>
      <c r="BS187" s="17" t="s">
        <v>172</v>
      </c>
      <c r="BT187" s="5">
        <v>155876.70000000001</v>
      </c>
      <c r="BU187" s="5">
        <v>126218.3</v>
      </c>
    </row>
    <row r="188" spans="4:73" x14ac:dyDescent="0.25">
      <c r="D188" s="17" t="s">
        <v>225</v>
      </c>
      <c r="E188" s="5">
        <v>146521.88</v>
      </c>
      <c r="F188" s="5">
        <v>23608.33</v>
      </c>
      <c r="W188" s="17" t="s">
        <v>225</v>
      </c>
      <c r="X188" s="5">
        <v>7979.63</v>
      </c>
      <c r="Y188" s="5">
        <v>5222.87</v>
      </c>
      <c r="AI188" s="17" t="s">
        <v>173</v>
      </c>
      <c r="AJ188" s="5">
        <v>20882.38</v>
      </c>
      <c r="AK188" s="5">
        <v>4275.87</v>
      </c>
      <c r="AT188" s="17" t="s">
        <v>252</v>
      </c>
      <c r="AU188" s="5">
        <v>0</v>
      </c>
      <c r="AV188" s="5">
        <v>0</v>
      </c>
      <c r="BH188" s="17" t="s">
        <v>222</v>
      </c>
      <c r="BI188" s="5">
        <v>93.6</v>
      </c>
      <c r="BJ188" s="5">
        <v>0</v>
      </c>
      <c r="BS188" s="17" t="s">
        <v>144</v>
      </c>
      <c r="BT188" s="5">
        <v>52152.2</v>
      </c>
      <c r="BU188" s="5">
        <v>47657.95</v>
      </c>
    </row>
    <row r="189" spans="4:73" x14ac:dyDescent="0.25">
      <c r="D189" s="17" t="s">
        <v>163</v>
      </c>
      <c r="E189" s="5">
        <v>968.58</v>
      </c>
      <c r="F189" s="5">
        <v>0</v>
      </c>
      <c r="W189" s="17" t="s">
        <v>163</v>
      </c>
      <c r="X189" s="5">
        <v>0</v>
      </c>
      <c r="Y189" s="5">
        <v>120</v>
      </c>
      <c r="AI189" s="17" t="s">
        <v>224</v>
      </c>
      <c r="AJ189" s="5">
        <v>84636.01</v>
      </c>
      <c r="AK189" s="5">
        <v>43098.84</v>
      </c>
      <c r="AT189" s="17" t="s">
        <v>173</v>
      </c>
      <c r="AU189" s="5">
        <v>36673.14</v>
      </c>
      <c r="AV189" s="5">
        <v>7195.19</v>
      </c>
      <c r="BH189" s="17" t="s">
        <v>223</v>
      </c>
      <c r="BI189" s="5">
        <v>384.39</v>
      </c>
      <c r="BJ189" s="5">
        <v>453.4</v>
      </c>
      <c r="BS189" s="17" t="s">
        <v>222</v>
      </c>
      <c r="BT189" s="5">
        <v>0</v>
      </c>
      <c r="BU189" s="5">
        <v>0</v>
      </c>
    </row>
    <row r="190" spans="4:73" x14ac:dyDescent="0.25">
      <c r="D190" s="17" t="s">
        <v>226</v>
      </c>
      <c r="E190" s="5">
        <v>168501.48</v>
      </c>
      <c r="F190" s="5">
        <v>900</v>
      </c>
      <c r="W190" s="17" t="s">
        <v>226</v>
      </c>
      <c r="X190" s="5">
        <v>0</v>
      </c>
      <c r="Y190" s="5">
        <v>0</v>
      </c>
      <c r="AI190" s="17" t="s">
        <v>225</v>
      </c>
      <c r="AJ190" s="5">
        <v>0</v>
      </c>
      <c r="AK190" s="5">
        <v>0</v>
      </c>
      <c r="AT190" s="17" t="s">
        <v>224</v>
      </c>
      <c r="AU190" s="5">
        <v>10652.87</v>
      </c>
      <c r="AV190" s="5">
        <v>4480.46</v>
      </c>
      <c r="BH190" s="17" t="s">
        <v>252</v>
      </c>
      <c r="BI190" s="5">
        <v>0</v>
      </c>
      <c r="BJ190" s="5">
        <v>0</v>
      </c>
      <c r="BS190" s="17" t="s">
        <v>223</v>
      </c>
      <c r="BT190" s="5">
        <v>0</v>
      </c>
      <c r="BU190" s="5">
        <v>0</v>
      </c>
    </row>
    <row r="191" spans="4:73" x14ac:dyDescent="0.25">
      <c r="D191" s="17" t="s">
        <v>166</v>
      </c>
      <c r="E191" s="5">
        <v>519324.64999999997</v>
      </c>
      <c r="F191" s="5">
        <v>75117.189999999988</v>
      </c>
      <c r="W191" s="17" t="s">
        <v>166</v>
      </c>
      <c r="X191" s="5">
        <v>27174.26</v>
      </c>
      <c r="Y191" s="5">
        <v>9991.99</v>
      </c>
      <c r="AI191" s="17" t="s">
        <v>163</v>
      </c>
      <c r="AJ191" s="5">
        <v>0</v>
      </c>
      <c r="AK191" s="5">
        <v>0</v>
      </c>
      <c r="AT191" s="17" t="s">
        <v>225</v>
      </c>
      <c r="AU191" s="5">
        <v>49.32</v>
      </c>
      <c r="AV191" s="5">
        <v>147.94</v>
      </c>
      <c r="BH191" s="17" t="s">
        <v>173</v>
      </c>
      <c r="BI191" s="5">
        <v>5521.86</v>
      </c>
      <c r="BJ191" s="5">
        <v>789.76</v>
      </c>
      <c r="BS191" s="17" t="s">
        <v>252</v>
      </c>
      <c r="BT191" s="5">
        <v>38732.32</v>
      </c>
      <c r="BU191" s="5">
        <v>0</v>
      </c>
    </row>
    <row r="192" spans="4:73" x14ac:dyDescent="0.25">
      <c r="D192" s="17" t="s">
        <v>227</v>
      </c>
      <c r="E192" s="5">
        <v>251235.62</v>
      </c>
      <c r="F192" s="5">
        <v>172602</v>
      </c>
      <c r="W192" s="17" t="s">
        <v>227</v>
      </c>
      <c r="X192" s="5">
        <v>74571.149999999994</v>
      </c>
      <c r="Y192" s="5">
        <v>22945.1</v>
      </c>
      <c r="AI192" s="17" t="s">
        <v>226</v>
      </c>
      <c r="AJ192" s="5">
        <v>0</v>
      </c>
      <c r="AK192" s="5">
        <v>0</v>
      </c>
      <c r="AT192" s="17" t="s">
        <v>163</v>
      </c>
      <c r="AU192" s="5">
        <v>0</v>
      </c>
      <c r="AV192" s="5">
        <v>647.75</v>
      </c>
      <c r="BH192" s="17" t="s">
        <v>224</v>
      </c>
      <c r="BI192" s="5">
        <v>18998.009999999998</v>
      </c>
      <c r="BJ192" s="5">
        <v>7548.99</v>
      </c>
      <c r="BS192" s="17" t="s">
        <v>173</v>
      </c>
      <c r="BT192" s="5">
        <v>402579.4</v>
      </c>
      <c r="BU192" s="5">
        <v>232555.2</v>
      </c>
    </row>
    <row r="193" spans="4:73" x14ac:dyDescent="0.25">
      <c r="D193" s="17" t="s">
        <v>228</v>
      </c>
      <c r="E193" s="5">
        <v>362878.38</v>
      </c>
      <c r="F193" s="5">
        <v>492547.75</v>
      </c>
      <c r="W193" s="17" t="s">
        <v>228</v>
      </c>
      <c r="X193" s="5">
        <v>29381.02</v>
      </c>
      <c r="Y193" s="5">
        <v>11303.98</v>
      </c>
      <c r="AI193" s="17" t="s">
        <v>166</v>
      </c>
      <c r="AJ193" s="5">
        <v>40203.06</v>
      </c>
      <c r="AK193" s="5">
        <v>5779.39</v>
      </c>
      <c r="AT193" s="17" t="s">
        <v>226</v>
      </c>
      <c r="AU193" s="5">
        <v>0</v>
      </c>
      <c r="AV193" s="5">
        <v>0</v>
      </c>
      <c r="BH193" s="17" t="s">
        <v>225</v>
      </c>
      <c r="BI193" s="5">
        <v>10796.23</v>
      </c>
      <c r="BJ193" s="5">
        <v>28137.78</v>
      </c>
      <c r="BS193" s="17" t="s">
        <v>224</v>
      </c>
      <c r="BT193" s="5">
        <v>0</v>
      </c>
      <c r="BU193" s="5">
        <v>0</v>
      </c>
    </row>
    <row r="194" spans="4:73" x14ac:dyDescent="0.25">
      <c r="D194" s="17" t="s">
        <v>229</v>
      </c>
      <c r="E194" s="5">
        <v>53643.460000000006</v>
      </c>
      <c r="F194" s="5">
        <v>31078.12</v>
      </c>
      <c r="W194" s="17" t="s">
        <v>229</v>
      </c>
      <c r="X194" s="5">
        <v>9272.5</v>
      </c>
      <c r="Y194" s="5">
        <v>3842.5</v>
      </c>
      <c r="AI194" s="17" t="s">
        <v>227</v>
      </c>
      <c r="AJ194" s="5">
        <v>57358.15</v>
      </c>
      <c r="AK194" s="5">
        <v>34661.379999999997</v>
      </c>
      <c r="AT194" s="17" t="s">
        <v>166</v>
      </c>
      <c r="AU194" s="5">
        <v>4818.84</v>
      </c>
      <c r="AV194" s="5">
        <v>2305.4</v>
      </c>
      <c r="BH194" s="17" t="s">
        <v>163</v>
      </c>
      <c r="BI194" s="5">
        <v>0</v>
      </c>
      <c r="BJ194" s="5">
        <v>200.83</v>
      </c>
      <c r="BS194" s="17" t="s">
        <v>225</v>
      </c>
      <c r="BT194" s="5">
        <v>4783.1499999999996</v>
      </c>
      <c r="BU194" s="5">
        <v>113013.3</v>
      </c>
    </row>
    <row r="195" spans="4:73" x14ac:dyDescent="0.25">
      <c r="D195" s="17" t="s">
        <v>174</v>
      </c>
      <c r="E195" s="5">
        <v>60960.910000000018</v>
      </c>
      <c r="F195" s="5">
        <v>84154.37999999999</v>
      </c>
      <c r="W195" s="17" t="s">
        <v>174</v>
      </c>
      <c r="X195" s="5">
        <v>6570.5</v>
      </c>
      <c r="Y195" s="5">
        <v>1945.5</v>
      </c>
      <c r="AI195" s="17" t="s">
        <v>228</v>
      </c>
      <c r="AJ195" s="5">
        <v>16077.16</v>
      </c>
      <c r="AK195" s="5">
        <v>14622.04</v>
      </c>
      <c r="AT195" s="17" t="s">
        <v>227</v>
      </c>
      <c r="AU195" s="5">
        <v>12144.04</v>
      </c>
      <c r="AV195" s="5">
        <v>2340.09</v>
      </c>
      <c r="BH195" s="17" t="s">
        <v>226</v>
      </c>
      <c r="BI195" s="5">
        <v>0</v>
      </c>
      <c r="BJ195" s="5">
        <v>0</v>
      </c>
      <c r="BS195" s="17" t="s">
        <v>163</v>
      </c>
      <c r="BT195" s="5">
        <v>0</v>
      </c>
      <c r="BU195" s="5">
        <v>0</v>
      </c>
    </row>
    <row r="196" spans="4:73" x14ac:dyDescent="0.25">
      <c r="D196" s="17" t="s">
        <v>230</v>
      </c>
      <c r="E196" s="5">
        <v>54793.73</v>
      </c>
      <c r="F196" s="5">
        <v>48311.15</v>
      </c>
      <c r="W196" s="17" t="s">
        <v>230</v>
      </c>
      <c r="X196" s="5">
        <v>9287.24</v>
      </c>
      <c r="Y196" s="5">
        <v>2990.04</v>
      </c>
      <c r="AI196" s="17" t="s">
        <v>229</v>
      </c>
      <c r="AJ196" s="5">
        <v>6668.32</v>
      </c>
      <c r="AK196" s="5">
        <v>7140.78</v>
      </c>
      <c r="AT196" s="17" t="s">
        <v>228</v>
      </c>
      <c r="AU196" s="5">
        <v>3984.65</v>
      </c>
      <c r="AV196" s="5">
        <v>5562.72</v>
      </c>
      <c r="BH196" s="17" t="s">
        <v>166</v>
      </c>
      <c r="BI196" s="5">
        <v>1836.03</v>
      </c>
      <c r="BJ196" s="5">
        <v>999.68</v>
      </c>
      <c r="BS196" s="17" t="s">
        <v>226</v>
      </c>
      <c r="BT196" s="5">
        <v>900</v>
      </c>
      <c r="BU196" s="5">
        <v>168501.5</v>
      </c>
    </row>
    <row r="197" spans="4:73" x14ac:dyDescent="0.25">
      <c r="D197" s="17" t="s">
        <v>231</v>
      </c>
      <c r="E197" s="5">
        <v>228301.08999999997</v>
      </c>
      <c r="F197" s="5">
        <v>262883.58</v>
      </c>
      <c r="W197" s="17" t="s">
        <v>231</v>
      </c>
      <c r="X197" s="5">
        <v>37219.89</v>
      </c>
      <c r="Y197" s="5">
        <v>11282.61</v>
      </c>
      <c r="AI197" s="17" t="s">
        <v>174</v>
      </c>
      <c r="AJ197" s="5">
        <v>4105.3</v>
      </c>
      <c r="AK197" s="5">
        <v>971</v>
      </c>
      <c r="AT197" s="17" t="s">
        <v>229</v>
      </c>
      <c r="AU197" s="5">
        <v>12813.53</v>
      </c>
      <c r="AV197" s="5">
        <v>13941.48</v>
      </c>
      <c r="BH197" s="17" t="s">
        <v>227</v>
      </c>
      <c r="BI197" s="5">
        <v>23779.66</v>
      </c>
      <c r="BJ197" s="5">
        <v>7249.99</v>
      </c>
      <c r="BS197" s="17" t="s">
        <v>166</v>
      </c>
      <c r="BT197" s="5">
        <v>0</v>
      </c>
      <c r="BU197" s="5">
        <v>408283.3</v>
      </c>
    </row>
    <row r="198" spans="4:73" x14ac:dyDescent="0.25">
      <c r="D198" s="17" t="s">
        <v>149</v>
      </c>
      <c r="E198" s="5">
        <v>135768.33000000002</v>
      </c>
      <c r="F198" s="5">
        <v>27865.829999999998</v>
      </c>
      <c r="W198" s="17" t="s">
        <v>149</v>
      </c>
      <c r="X198" s="5">
        <v>3401.98</v>
      </c>
      <c r="Y198" s="5">
        <v>8236.32</v>
      </c>
      <c r="AI198" s="17" t="s">
        <v>230</v>
      </c>
      <c r="AJ198" s="5">
        <v>12650.91</v>
      </c>
      <c r="AK198" s="5">
        <v>4332.8500000000004</v>
      </c>
      <c r="AT198" s="17" t="s">
        <v>174</v>
      </c>
      <c r="AU198" s="5">
        <v>3721.6</v>
      </c>
      <c r="AV198" s="5">
        <v>1704.3</v>
      </c>
      <c r="BH198" s="17" t="s">
        <v>228</v>
      </c>
      <c r="BI198" s="5">
        <v>336.52</v>
      </c>
      <c r="BJ198" s="5">
        <v>175.32</v>
      </c>
      <c r="BS198" s="17" t="s">
        <v>227</v>
      </c>
      <c r="BT198" s="5">
        <v>0</v>
      </c>
      <c r="BU198" s="5">
        <v>0</v>
      </c>
    </row>
    <row r="199" spans="4:73" x14ac:dyDescent="0.25">
      <c r="D199" s="17" t="s">
        <v>232</v>
      </c>
      <c r="E199" s="5">
        <v>424111.25</v>
      </c>
      <c r="F199" s="5">
        <v>53656.37</v>
      </c>
      <c r="W199" s="17" t="s">
        <v>232</v>
      </c>
      <c r="X199" s="5">
        <v>14375.4</v>
      </c>
      <c r="Y199" s="5">
        <v>2109.6</v>
      </c>
      <c r="AI199" s="17" t="s">
        <v>231</v>
      </c>
      <c r="AJ199" s="5">
        <v>17093.91</v>
      </c>
      <c r="AK199" s="5">
        <v>15672.81</v>
      </c>
      <c r="AT199" s="17" t="s">
        <v>230</v>
      </c>
      <c r="AU199" s="5">
        <v>9197.5</v>
      </c>
      <c r="AV199" s="5">
        <v>5637.27</v>
      </c>
      <c r="BH199" s="17" t="s">
        <v>229</v>
      </c>
      <c r="BI199" s="5">
        <v>23.77</v>
      </c>
      <c r="BJ199" s="5">
        <v>1100.5</v>
      </c>
      <c r="BS199" s="17" t="s">
        <v>228</v>
      </c>
      <c r="BT199" s="5">
        <v>442284.4</v>
      </c>
      <c r="BU199" s="5">
        <v>269815.90000000002</v>
      </c>
    </row>
    <row r="200" spans="4:73" x14ac:dyDescent="0.25">
      <c r="D200" s="17" t="s">
        <v>233</v>
      </c>
      <c r="E200" s="5">
        <v>365657.54</v>
      </c>
      <c r="F200" s="5">
        <v>190336.8</v>
      </c>
      <c r="W200" s="17" t="s">
        <v>233</v>
      </c>
      <c r="X200" s="5">
        <v>27799.01</v>
      </c>
      <c r="Y200" s="5">
        <v>15328.49</v>
      </c>
      <c r="AI200" s="17" t="s">
        <v>149</v>
      </c>
      <c r="AJ200" s="5">
        <v>0</v>
      </c>
      <c r="AK200" s="5">
        <v>0</v>
      </c>
      <c r="AT200" s="17" t="s">
        <v>231</v>
      </c>
      <c r="AU200" s="5">
        <v>65861.09</v>
      </c>
      <c r="AV200" s="5">
        <v>30134.95</v>
      </c>
      <c r="BH200" s="17" t="s">
        <v>174</v>
      </c>
      <c r="BI200" s="5">
        <v>27</v>
      </c>
      <c r="BJ200" s="5">
        <v>0</v>
      </c>
      <c r="BS200" s="17" t="s">
        <v>229</v>
      </c>
      <c r="BT200" s="5">
        <v>0</v>
      </c>
      <c r="BU200" s="5">
        <v>0</v>
      </c>
    </row>
    <row r="201" spans="4:73" x14ac:dyDescent="0.25">
      <c r="D201" s="17" t="s">
        <v>234</v>
      </c>
      <c r="E201" s="5">
        <v>1095849.8400000001</v>
      </c>
      <c r="F201" s="5">
        <v>194196.95</v>
      </c>
      <c r="W201" s="17" t="s">
        <v>234</v>
      </c>
      <c r="X201" s="5">
        <v>45678.54</v>
      </c>
      <c r="Y201" s="5">
        <v>20181.46</v>
      </c>
      <c r="AI201" s="17" t="s">
        <v>232</v>
      </c>
      <c r="AJ201" s="5">
        <v>25193.1</v>
      </c>
      <c r="AK201" s="5">
        <v>11389.65</v>
      </c>
      <c r="AT201" s="17" t="s">
        <v>149</v>
      </c>
      <c r="AU201" s="5">
        <v>0</v>
      </c>
      <c r="AV201" s="5">
        <v>0</v>
      </c>
      <c r="BH201" s="17" t="s">
        <v>230</v>
      </c>
      <c r="BI201" s="5">
        <v>12770.5</v>
      </c>
      <c r="BJ201" s="5">
        <v>7866.05</v>
      </c>
      <c r="BS201" s="17" t="s">
        <v>174</v>
      </c>
      <c r="BT201" s="5">
        <v>69729.98</v>
      </c>
      <c r="BU201" s="5">
        <v>46187.51</v>
      </c>
    </row>
    <row r="202" spans="4:73" x14ac:dyDescent="0.25">
      <c r="D202" s="17" t="s">
        <v>235</v>
      </c>
      <c r="E202" s="5">
        <v>125070.67000000001</v>
      </c>
      <c r="F202" s="5">
        <v>8041.37</v>
      </c>
      <c r="W202" s="17" t="s">
        <v>235</v>
      </c>
      <c r="X202" s="5">
        <v>2624.75</v>
      </c>
      <c r="Y202" s="5">
        <v>1435.25</v>
      </c>
      <c r="AI202" s="17" t="s">
        <v>233</v>
      </c>
      <c r="AJ202" s="5">
        <v>63175.45</v>
      </c>
      <c r="AK202" s="5">
        <v>69932.86</v>
      </c>
      <c r="AT202" s="17" t="s">
        <v>232</v>
      </c>
      <c r="AU202" s="5">
        <v>5445.15</v>
      </c>
      <c r="AV202" s="5">
        <v>3355.71</v>
      </c>
      <c r="BH202" s="17" t="s">
        <v>231</v>
      </c>
      <c r="BI202" s="5">
        <v>98832.69</v>
      </c>
      <c r="BJ202" s="5">
        <v>46525.49</v>
      </c>
      <c r="BS202" s="17" t="s">
        <v>230</v>
      </c>
      <c r="BT202" s="5">
        <v>0</v>
      </c>
      <c r="BU202" s="5">
        <v>0</v>
      </c>
    </row>
    <row r="203" spans="4:73" x14ac:dyDescent="0.25">
      <c r="D203" s="17" t="s">
        <v>236</v>
      </c>
      <c r="E203" s="5">
        <v>17307.979999999996</v>
      </c>
      <c r="F203" s="5">
        <v>25254.47</v>
      </c>
      <c r="W203" s="17" t="s">
        <v>236</v>
      </c>
      <c r="X203" s="5">
        <v>2042.45</v>
      </c>
      <c r="Y203" s="5">
        <v>791.55</v>
      </c>
      <c r="AI203" s="17" t="s">
        <v>234</v>
      </c>
      <c r="AJ203" s="5">
        <v>89614.99</v>
      </c>
      <c r="AK203" s="5">
        <v>69856.240000000005</v>
      </c>
      <c r="AT203" s="17" t="s">
        <v>233</v>
      </c>
      <c r="AU203" s="5">
        <v>8433.75</v>
      </c>
      <c r="AV203" s="5">
        <v>3994.45</v>
      </c>
      <c r="BH203" s="17" t="s">
        <v>149</v>
      </c>
      <c r="BI203" s="5">
        <v>16680.849999999999</v>
      </c>
      <c r="BJ203" s="5">
        <v>127532</v>
      </c>
      <c r="BS203" s="17" t="s">
        <v>231</v>
      </c>
      <c r="BT203" s="5">
        <v>864</v>
      </c>
      <c r="BU203" s="5">
        <v>59151.79</v>
      </c>
    </row>
    <row r="204" spans="4:73" x14ac:dyDescent="0.25">
      <c r="D204" s="17" t="s">
        <v>237</v>
      </c>
      <c r="E204" s="5">
        <v>36236.07</v>
      </c>
      <c r="F204" s="5">
        <v>9586.81</v>
      </c>
      <c r="W204" s="17" t="s">
        <v>237</v>
      </c>
      <c r="X204" s="5">
        <v>2930.4</v>
      </c>
      <c r="Y204" s="5">
        <v>1123.5999999999999</v>
      </c>
      <c r="AI204" s="17" t="s">
        <v>235</v>
      </c>
      <c r="AJ204" s="5">
        <v>841.78</v>
      </c>
      <c r="AK204" s="5">
        <v>1935.94</v>
      </c>
      <c r="AT204" s="17" t="s">
        <v>234</v>
      </c>
      <c r="AU204" s="5">
        <v>973.04</v>
      </c>
      <c r="AV204" s="5">
        <v>1992.23</v>
      </c>
      <c r="BH204" s="17" t="s">
        <v>232</v>
      </c>
      <c r="BI204" s="5">
        <v>1988.72</v>
      </c>
      <c r="BJ204" s="5">
        <v>2662.78</v>
      </c>
      <c r="BS204" s="17" t="s">
        <v>149</v>
      </c>
      <c r="BT204" s="5">
        <v>0</v>
      </c>
      <c r="BU204" s="5">
        <v>0</v>
      </c>
    </row>
    <row r="205" spans="4:73" x14ac:dyDescent="0.25">
      <c r="D205" s="17" t="s">
        <v>238</v>
      </c>
      <c r="E205" s="5">
        <v>16755.939999999999</v>
      </c>
      <c r="F205" s="5">
        <v>13931.61</v>
      </c>
      <c r="W205" s="17" t="s">
        <v>238</v>
      </c>
      <c r="X205" s="5">
        <v>1962.6</v>
      </c>
      <c r="Y205" s="5">
        <v>965.4</v>
      </c>
      <c r="AI205" s="17" t="s">
        <v>236</v>
      </c>
      <c r="AJ205" s="5">
        <v>4115.59</v>
      </c>
      <c r="AK205" s="5">
        <v>2145.2800000000002</v>
      </c>
      <c r="AT205" s="17" t="s">
        <v>235</v>
      </c>
      <c r="AU205" s="5">
        <v>2318.12</v>
      </c>
      <c r="AV205" s="5">
        <v>3365.88</v>
      </c>
      <c r="BH205" s="17" t="s">
        <v>233</v>
      </c>
      <c r="BI205" s="5">
        <v>2296.0700000000002</v>
      </c>
      <c r="BJ205" s="5">
        <v>1918.9</v>
      </c>
      <c r="BS205" s="17" t="s">
        <v>232</v>
      </c>
      <c r="BT205" s="5">
        <v>3640</v>
      </c>
      <c r="BU205" s="5">
        <v>331428</v>
      </c>
    </row>
    <row r="206" spans="4:73" x14ac:dyDescent="0.25">
      <c r="D206" s="17" t="s">
        <v>239</v>
      </c>
      <c r="E206" s="5">
        <v>95066.41</v>
      </c>
      <c r="F206" s="5">
        <v>14214.79</v>
      </c>
      <c r="W206" s="17" t="s">
        <v>239</v>
      </c>
      <c r="X206" s="5">
        <v>4327.3</v>
      </c>
      <c r="Y206" s="5">
        <v>13258.7</v>
      </c>
      <c r="AI206" s="17" t="s">
        <v>237</v>
      </c>
      <c r="AJ206" s="5">
        <v>6656.41</v>
      </c>
      <c r="AK206" s="5">
        <v>7266.55</v>
      </c>
      <c r="AT206" s="17" t="s">
        <v>236</v>
      </c>
      <c r="AU206" s="5">
        <v>3530.25</v>
      </c>
      <c r="AV206" s="5">
        <v>1541.44</v>
      </c>
      <c r="BH206" s="17" t="s">
        <v>234</v>
      </c>
      <c r="BI206" s="5">
        <v>950.05</v>
      </c>
      <c r="BJ206" s="5">
        <v>2074.5</v>
      </c>
      <c r="BS206" s="17" t="s">
        <v>233</v>
      </c>
      <c r="BT206" s="5">
        <v>88632.52</v>
      </c>
      <c r="BU206" s="5">
        <v>8266.2199999999993</v>
      </c>
    </row>
    <row r="207" spans="4:73" x14ac:dyDescent="0.25">
      <c r="D207" s="17" t="s">
        <v>240</v>
      </c>
      <c r="E207" s="5">
        <v>208043.83</v>
      </c>
      <c r="F207" s="5">
        <v>119525.07999999999</v>
      </c>
      <c r="W207" s="17" t="s">
        <v>240</v>
      </c>
      <c r="X207" s="5">
        <v>17413.46</v>
      </c>
      <c r="Y207" s="5">
        <v>10707.79</v>
      </c>
      <c r="AI207" s="17" t="s">
        <v>238</v>
      </c>
      <c r="AJ207" s="5">
        <v>4461.1000000000004</v>
      </c>
      <c r="AK207" s="5">
        <v>1706.6</v>
      </c>
      <c r="AT207" s="17" t="s">
        <v>237</v>
      </c>
      <c r="AU207" s="5">
        <v>0</v>
      </c>
      <c r="AV207" s="5">
        <v>0</v>
      </c>
      <c r="BH207" s="17" t="s">
        <v>235</v>
      </c>
      <c r="BI207" s="5">
        <v>6.72</v>
      </c>
      <c r="BJ207" s="5">
        <v>26.88</v>
      </c>
      <c r="BS207" s="17" t="s">
        <v>234</v>
      </c>
      <c r="BT207" s="5">
        <v>56938.33</v>
      </c>
      <c r="BU207" s="5">
        <v>682803</v>
      </c>
    </row>
    <row r="208" spans="4:73" x14ac:dyDescent="0.25">
      <c r="D208" s="17" t="s">
        <v>164</v>
      </c>
      <c r="E208" s="5">
        <v>95589.72</v>
      </c>
      <c r="F208" s="5">
        <v>23005.7</v>
      </c>
      <c r="W208" s="17" t="s">
        <v>164</v>
      </c>
      <c r="X208" s="5">
        <v>4924.5</v>
      </c>
      <c r="Y208" s="5">
        <v>1843</v>
      </c>
      <c r="AI208" s="17" t="s">
        <v>239</v>
      </c>
      <c r="AJ208" s="5">
        <v>1048.4100000000001</v>
      </c>
      <c r="AK208" s="5">
        <v>3468.76</v>
      </c>
      <c r="AT208" s="17" t="s">
        <v>238</v>
      </c>
      <c r="AU208" s="5">
        <v>2209.09</v>
      </c>
      <c r="AV208" s="5">
        <v>1244.1600000000001</v>
      </c>
      <c r="BH208" s="17" t="s">
        <v>236</v>
      </c>
      <c r="BI208" s="5">
        <v>5566.18</v>
      </c>
      <c r="BJ208" s="5">
        <v>307.97000000000003</v>
      </c>
      <c r="BS208" s="17" t="s">
        <v>235</v>
      </c>
      <c r="BT208" s="5">
        <v>2250</v>
      </c>
      <c r="BU208" s="5">
        <v>112751.3</v>
      </c>
    </row>
    <row r="209" spans="4:73" x14ac:dyDescent="0.25">
      <c r="D209" s="17" t="s">
        <v>241</v>
      </c>
      <c r="E209" s="5">
        <v>11637.399999999998</v>
      </c>
      <c r="F209" s="5">
        <v>31688.38</v>
      </c>
      <c r="W209" s="17" t="s">
        <v>241</v>
      </c>
      <c r="X209" s="5">
        <v>7782.08</v>
      </c>
      <c r="Y209" s="5">
        <v>8494.8700000000008</v>
      </c>
      <c r="AI209" s="17" t="s">
        <v>240</v>
      </c>
      <c r="AJ209" s="5">
        <v>28514.67</v>
      </c>
      <c r="AK209" s="5">
        <v>27550.39</v>
      </c>
      <c r="AT209" s="17" t="s">
        <v>239</v>
      </c>
      <c r="AU209" s="5">
        <v>7104.55</v>
      </c>
      <c r="AV209" s="5">
        <v>68168.789999999994</v>
      </c>
      <c r="BH209" s="17" t="s">
        <v>237</v>
      </c>
      <c r="BI209" s="5">
        <v>0</v>
      </c>
      <c r="BJ209" s="5">
        <v>0</v>
      </c>
      <c r="BS209" s="17" t="s">
        <v>236</v>
      </c>
      <c r="BT209" s="5">
        <v>0</v>
      </c>
      <c r="BU209" s="5">
        <v>0</v>
      </c>
    </row>
    <row r="210" spans="4:73" x14ac:dyDescent="0.25">
      <c r="D210" s="17" t="s">
        <v>242</v>
      </c>
      <c r="E210" s="5">
        <v>51708.41</v>
      </c>
      <c r="F210" s="5">
        <v>46854.92</v>
      </c>
      <c r="W210" s="17" t="s">
        <v>242</v>
      </c>
      <c r="X210" s="5">
        <v>9597.44</v>
      </c>
      <c r="Y210" s="5">
        <v>3733.84</v>
      </c>
      <c r="AI210" s="17" t="s">
        <v>164</v>
      </c>
      <c r="AJ210" s="5">
        <v>1358.78</v>
      </c>
      <c r="AK210" s="5">
        <v>980.12</v>
      </c>
      <c r="AT210" s="17" t="s">
        <v>240</v>
      </c>
      <c r="AU210" s="5">
        <v>17496.419999999998</v>
      </c>
      <c r="AV210" s="5">
        <v>25064.92</v>
      </c>
      <c r="BH210" s="17" t="s">
        <v>238</v>
      </c>
      <c r="BI210" s="5">
        <v>1593.82</v>
      </c>
      <c r="BJ210" s="5">
        <v>504.38</v>
      </c>
      <c r="BS210" s="17" t="s">
        <v>237</v>
      </c>
      <c r="BT210" s="5">
        <v>0</v>
      </c>
      <c r="BU210" s="5">
        <v>0</v>
      </c>
    </row>
    <row r="211" spans="4:73" x14ac:dyDescent="0.25">
      <c r="D211" s="17" t="s">
        <v>243</v>
      </c>
      <c r="E211" s="5">
        <v>4942.0200000000004</v>
      </c>
      <c r="F211" s="5">
        <v>18032.28</v>
      </c>
      <c r="W211" s="17" t="s">
        <v>243</v>
      </c>
      <c r="X211" s="5">
        <v>18032.28</v>
      </c>
      <c r="Y211" s="5">
        <v>4171.12</v>
      </c>
      <c r="AI211" s="17" t="s">
        <v>241</v>
      </c>
      <c r="AJ211" s="5">
        <v>0</v>
      </c>
      <c r="AK211" s="5">
        <v>0</v>
      </c>
      <c r="AT211" s="17" t="s">
        <v>164</v>
      </c>
      <c r="AU211" s="5">
        <v>2277.42</v>
      </c>
      <c r="AV211" s="5">
        <v>1320.18</v>
      </c>
      <c r="BH211" s="17" t="s">
        <v>239</v>
      </c>
      <c r="BI211" s="5">
        <v>52.53</v>
      </c>
      <c r="BJ211" s="5">
        <v>1135.82</v>
      </c>
      <c r="BS211" s="17" t="s">
        <v>238</v>
      </c>
      <c r="BT211" s="5">
        <v>0</v>
      </c>
      <c r="BU211" s="5">
        <v>0</v>
      </c>
    </row>
    <row r="212" spans="4:73" x14ac:dyDescent="0.25">
      <c r="D212" s="17" t="s">
        <v>244</v>
      </c>
      <c r="E212" s="5">
        <v>32127.190000000002</v>
      </c>
      <c r="F212" s="5">
        <v>37901.5</v>
      </c>
      <c r="W212" s="17" t="s">
        <v>244</v>
      </c>
      <c r="X212" s="5">
        <v>19774.009999999998</v>
      </c>
      <c r="Y212" s="5">
        <v>8219.74</v>
      </c>
      <c r="AI212" s="17" t="s">
        <v>242</v>
      </c>
      <c r="AJ212" s="5">
        <v>8584.68</v>
      </c>
      <c r="AK212" s="5">
        <v>6561.56</v>
      </c>
      <c r="AT212" s="17" t="s">
        <v>241</v>
      </c>
      <c r="AU212" s="5">
        <v>5863.02</v>
      </c>
      <c r="AV212" s="5">
        <v>3009.41</v>
      </c>
      <c r="BH212" s="17" t="s">
        <v>240</v>
      </c>
      <c r="BI212" s="5">
        <v>7784.33</v>
      </c>
      <c r="BJ212" s="5">
        <v>4041.76</v>
      </c>
      <c r="BS212" s="17" t="s">
        <v>239</v>
      </c>
      <c r="BT212" s="5">
        <v>0</v>
      </c>
      <c r="BU212" s="5">
        <v>0</v>
      </c>
    </row>
    <row r="213" spans="4:73" x14ac:dyDescent="0.25">
      <c r="D213" s="17" t="s">
        <v>245</v>
      </c>
      <c r="E213" s="5">
        <v>316841.69999999995</v>
      </c>
      <c r="F213" s="5">
        <v>438410.52</v>
      </c>
      <c r="W213" s="17" t="s">
        <v>245</v>
      </c>
      <c r="X213" s="5">
        <v>16794.7</v>
      </c>
      <c r="Y213" s="5">
        <v>7314.3</v>
      </c>
      <c r="AI213" s="17" t="s">
        <v>243</v>
      </c>
      <c r="AJ213" s="5">
        <v>0</v>
      </c>
      <c r="AK213" s="5">
        <v>0</v>
      </c>
      <c r="AT213" s="17" t="s">
        <v>242</v>
      </c>
      <c r="AU213" s="5">
        <v>13475.88</v>
      </c>
      <c r="AV213" s="5">
        <v>4518.67</v>
      </c>
      <c r="BH213" s="17" t="s">
        <v>164</v>
      </c>
      <c r="BI213" s="5">
        <v>351.3</v>
      </c>
      <c r="BJ213" s="5">
        <v>307.2</v>
      </c>
      <c r="BS213" s="17" t="s">
        <v>240</v>
      </c>
      <c r="BT213" s="5">
        <v>41941.199999999997</v>
      </c>
      <c r="BU213" s="5">
        <v>28548.85</v>
      </c>
    </row>
    <row r="214" spans="4:73" x14ac:dyDescent="0.25">
      <c r="D214" s="17" t="s">
        <v>145</v>
      </c>
      <c r="E214" s="5">
        <v>46984.450000000004</v>
      </c>
      <c r="F214" s="5">
        <v>39368.07</v>
      </c>
      <c r="W214" s="17" t="s">
        <v>145</v>
      </c>
      <c r="X214" s="5">
        <v>30441.9</v>
      </c>
      <c r="Y214" s="5">
        <v>11221.6</v>
      </c>
      <c r="AI214" s="17" t="s">
        <v>244</v>
      </c>
      <c r="AJ214" s="5">
        <v>3512.12</v>
      </c>
      <c r="AK214" s="5">
        <v>112.88</v>
      </c>
      <c r="AT214" s="17" t="s">
        <v>243</v>
      </c>
      <c r="AU214" s="5">
        <v>0</v>
      </c>
      <c r="AV214" s="5">
        <v>770.9</v>
      </c>
      <c r="BH214" s="17" t="s">
        <v>241</v>
      </c>
      <c r="BI214" s="5">
        <v>168.28</v>
      </c>
      <c r="BJ214" s="5">
        <v>133.12</v>
      </c>
      <c r="BS214" s="17" t="s">
        <v>164</v>
      </c>
      <c r="BT214" s="5">
        <v>14093.7</v>
      </c>
      <c r="BU214" s="5">
        <v>86461.42</v>
      </c>
    </row>
    <row r="215" spans="4:73" x14ac:dyDescent="0.25">
      <c r="D215" s="17" t="s">
        <v>246</v>
      </c>
      <c r="E215" s="5">
        <v>19952.93</v>
      </c>
      <c r="F215" s="5">
        <v>13834.61</v>
      </c>
      <c r="W215" s="17" t="s">
        <v>246</v>
      </c>
      <c r="X215" s="5">
        <v>1693.7</v>
      </c>
      <c r="Y215" s="5">
        <v>847.8</v>
      </c>
      <c r="AI215" s="17" t="s">
        <v>245</v>
      </c>
      <c r="AJ215" s="5">
        <v>28461.63</v>
      </c>
      <c r="AK215" s="5">
        <v>12689.83</v>
      </c>
      <c r="AT215" s="17" t="s">
        <v>244</v>
      </c>
      <c r="AU215" s="5">
        <v>13863.09</v>
      </c>
      <c r="AV215" s="5">
        <v>16438.55</v>
      </c>
      <c r="BH215" s="17" t="s">
        <v>242</v>
      </c>
      <c r="BI215" s="5">
        <v>9875.92</v>
      </c>
      <c r="BJ215" s="5">
        <v>6601.86</v>
      </c>
      <c r="BS215" s="17" t="s">
        <v>241</v>
      </c>
      <c r="BT215" s="5">
        <v>0</v>
      </c>
      <c r="BU215" s="5">
        <v>0</v>
      </c>
    </row>
    <row r="216" spans="4:73" x14ac:dyDescent="0.25">
      <c r="D216" s="17" t="s">
        <v>247</v>
      </c>
      <c r="E216" s="5">
        <v>115192.33</v>
      </c>
      <c r="F216" s="5">
        <v>41155.550000000003</v>
      </c>
      <c r="W216" s="17" t="s">
        <v>247</v>
      </c>
      <c r="X216" s="5">
        <v>12108.35</v>
      </c>
      <c r="Y216" s="5">
        <v>18652.150000000001</v>
      </c>
      <c r="AI216" s="17" t="s">
        <v>145</v>
      </c>
      <c r="AJ216" s="5">
        <v>4096.29</v>
      </c>
      <c r="AK216" s="5">
        <v>8583.23</v>
      </c>
      <c r="AT216" s="17" t="s">
        <v>245</v>
      </c>
      <c r="AU216" s="5">
        <v>19385.29</v>
      </c>
      <c r="AV216" s="5">
        <v>11752.36</v>
      </c>
      <c r="BH216" s="17" t="s">
        <v>243</v>
      </c>
      <c r="BI216" s="5">
        <v>0</v>
      </c>
      <c r="BJ216" s="5">
        <v>0</v>
      </c>
      <c r="BS216" s="17" t="s">
        <v>242</v>
      </c>
      <c r="BT216" s="5">
        <v>0</v>
      </c>
      <c r="BU216" s="5">
        <v>0</v>
      </c>
    </row>
    <row r="217" spans="4:73" x14ac:dyDescent="0.25">
      <c r="D217" s="17" t="s">
        <v>248</v>
      </c>
      <c r="E217" s="5">
        <v>0</v>
      </c>
      <c r="F217" s="5">
        <v>26.1</v>
      </c>
      <c r="W217" s="17" t="s">
        <v>248</v>
      </c>
      <c r="X217" s="5">
        <v>0</v>
      </c>
      <c r="Y217" s="5">
        <v>0</v>
      </c>
      <c r="AI217" s="17" t="s">
        <v>246</v>
      </c>
      <c r="AJ217" s="5">
        <v>3539.1</v>
      </c>
      <c r="AK217" s="5">
        <v>2278.1799999999998</v>
      </c>
      <c r="AT217" s="17" t="s">
        <v>145</v>
      </c>
      <c r="AU217" s="5">
        <v>1888.2</v>
      </c>
      <c r="AV217" s="5">
        <v>0</v>
      </c>
      <c r="BH217" s="17" t="s">
        <v>244</v>
      </c>
      <c r="BI217" s="5">
        <v>109.28</v>
      </c>
      <c r="BJ217" s="5">
        <v>106.02</v>
      </c>
      <c r="BS217" s="17" t="s">
        <v>243</v>
      </c>
      <c r="BT217" s="5">
        <v>0</v>
      </c>
      <c r="BU217" s="5">
        <v>0</v>
      </c>
    </row>
    <row r="218" spans="4:73" x14ac:dyDescent="0.25">
      <c r="D218" s="17" t="s">
        <v>253</v>
      </c>
      <c r="E218" s="5">
        <v>29421.55</v>
      </c>
      <c r="F218" s="5">
        <v>0</v>
      </c>
      <c r="W218" s="17" t="s">
        <v>253</v>
      </c>
      <c r="X218" s="5">
        <v>0</v>
      </c>
      <c r="Y218" s="5">
        <v>0</v>
      </c>
      <c r="AI218" s="17" t="s">
        <v>247</v>
      </c>
      <c r="AJ218" s="5">
        <v>6132.51</v>
      </c>
      <c r="AK218" s="5">
        <v>3965.09</v>
      </c>
      <c r="AT218" s="17" t="s">
        <v>246</v>
      </c>
      <c r="AU218" s="5">
        <v>1955.86</v>
      </c>
      <c r="AV218" s="5">
        <v>3109.59</v>
      </c>
      <c r="BH218" s="17" t="s">
        <v>245</v>
      </c>
      <c r="BI218" s="5">
        <v>4364</v>
      </c>
      <c r="BJ218" s="5">
        <v>1001.1</v>
      </c>
      <c r="BS218" s="17" t="s">
        <v>244</v>
      </c>
      <c r="BT218" s="5">
        <v>0</v>
      </c>
      <c r="BU218" s="5">
        <v>0</v>
      </c>
    </row>
    <row r="219" spans="4:73" x14ac:dyDescent="0.25">
      <c r="D219" s="17" t="s">
        <v>254</v>
      </c>
      <c r="E219" s="5">
        <v>61638.040000000008</v>
      </c>
      <c r="F219" s="5">
        <v>70395.350000000006</v>
      </c>
      <c r="W219" s="17" t="s">
        <v>254</v>
      </c>
      <c r="X219" s="5">
        <v>6555.35</v>
      </c>
      <c r="Y219" s="5">
        <v>5537.65</v>
      </c>
      <c r="AI219" s="17" t="s">
        <v>248</v>
      </c>
      <c r="AJ219" s="5">
        <v>0</v>
      </c>
      <c r="AK219" s="5">
        <v>0</v>
      </c>
      <c r="AT219" s="17" t="s">
        <v>247</v>
      </c>
      <c r="AU219" s="5">
        <v>22039.64</v>
      </c>
      <c r="AV219" s="5">
        <v>71852.22</v>
      </c>
      <c r="BH219" s="17" t="s">
        <v>145</v>
      </c>
      <c r="BI219" s="5">
        <v>2639.68</v>
      </c>
      <c r="BJ219" s="5">
        <v>1820.58</v>
      </c>
      <c r="BS219" s="17" t="s">
        <v>245</v>
      </c>
      <c r="BT219" s="5">
        <v>368629.9</v>
      </c>
      <c r="BU219" s="5">
        <v>201781.2</v>
      </c>
    </row>
    <row r="220" spans="4:73" x14ac:dyDescent="0.25">
      <c r="D220" s="17" t="s">
        <v>249</v>
      </c>
      <c r="E220" s="5">
        <v>1380.6</v>
      </c>
      <c r="F220" s="5">
        <v>0</v>
      </c>
      <c r="W220" s="17" t="s">
        <v>249</v>
      </c>
      <c r="X220" s="5">
        <v>0</v>
      </c>
      <c r="Y220" s="5">
        <v>0</v>
      </c>
      <c r="AI220" s="17" t="s">
        <v>253</v>
      </c>
      <c r="AJ220" s="5">
        <v>0</v>
      </c>
      <c r="AK220" s="5">
        <v>0</v>
      </c>
      <c r="AT220" s="17" t="s">
        <v>248</v>
      </c>
      <c r="AU220" s="5">
        <v>0</v>
      </c>
      <c r="AV220" s="5">
        <v>0</v>
      </c>
      <c r="BH220" s="17" t="s">
        <v>246</v>
      </c>
      <c r="BI220" s="5">
        <v>2645.95</v>
      </c>
      <c r="BJ220" s="5">
        <v>2082.8000000000002</v>
      </c>
      <c r="BS220" s="17" t="s">
        <v>145</v>
      </c>
      <c r="BT220" s="5">
        <v>0</v>
      </c>
      <c r="BU220" s="5">
        <v>0</v>
      </c>
    </row>
    <row r="221" spans="4:73" x14ac:dyDescent="0.25">
      <c r="D221" s="17" t="s">
        <v>151</v>
      </c>
      <c r="E221" s="5">
        <v>108690.23999999999</v>
      </c>
      <c r="F221" s="5">
        <v>39014.350000000006</v>
      </c>
      <c r="W221" s="17" t="s">
        <v>151</v>
      </c>
      <c r="X221" s="5">
        <v>3476.77</v>
      </c>
      <c r="Y221" s="5">
        <v>8706.8799999999992</v>
      </c>
      <c r="AI221" s="17" t="s">
        <v>254</v>
      </c>
      <c r="AJ221" s="5">
        <v>1215.06</v>
      </c>
      <c r="AK221" s="5">
        <v>405.5</v>
      </c>
      <c r="AT221" s="17" t="s">
        <v>253</v>
      </c>
      <c r="AU221" s="5">
        <v>0</v>
      </c>
      <c r="AV221" s="5">
        <v>0</v>
      </c>
      <c r="BH221" s="17" t="s">
        <v>247</v>
      </c>
      <c r="BI221" s="5">
        <v>420.05</v>
      </c>
      <c r="BJ221" s="5">
        <v>527.66999999999996</v>
      </c>
      <c r="BS221" s="17" t="s">
        <v>246</v>
      </c>
      <c r="BT221" s="5">
        <v>0</v>
      </c>
      <c r="BU221" s="5">
        <v>0</v>
      </c>
    </row>
    <row r="222" spans="4:73" x14ac:dyDescent="0.25">
      <c r="D222" s="2" t="s">
        <v>5</v>
      </c>
      <c r="E222" s="5">
        <v>17454272.000000004</v>
      </c>
      <c r="F222" s="5">
        <v>8068400.6600000029</v>
      </c>
      <c r="W222" s="2" t="s">
        <v>5</v>
      </c>
      <c r="X222" s="5">
        <v>1256857.8500000001</v>
      </c>
      <c r="Y222" s="5">
        <v>660708.84</v>
      </c>
      <c r="AI222" s="17" t="s">
        <v>249</v>
      </c>
      <c r="AJ222" s="5">
        <v>0</v>
      </c>
      <c r="AK222" s="5">
        <v>0</v>
      </c>
      <c r="AT222" s="17" t="s">
        <v>254</v>
      </c>
      <c r="AU222" s="5">
        <v>17303.93</v>
      </c>
      <c r="AV222" s="5">
        <v>13488.56</v>
      </c>
      <c r="BH222" s="17" t="s">
        <v>248</v>
      </c>
      <c r="BI222" s="5">
        <v>26.1</v>
      </c>
      <c r="BJ222" s="5">
        <v>0</v>
      </c>
      <c r="BS222" s="17" t="s">
        <v>247</v>
      </c>
      <c r="BT222" s="5">
        <v>0</v>
      </c>
      <c r="BU222" s="5">
        <v>0</v>
      </c>
    </row>
    <row r="223" spans="4:73" x14ac:dyDescent="0.25">
      <c r="D223" s="17" t="s">
        <v>139</v>
      </c>
      <c r="E223" s="5">
        <v>41260.62000000001</v>
      </c>
      <c r="F223" s="5">
        <v>73830.37</v>
      </c>
      <c r="W223" s="17" t="s">
        <v>139</v>
      </c>
      <c r="X223" s="5">
        <v>14654</v>
      </c>
      <c r="Y223" s="5">
        <v>4124.75</v>
      </c>
      <c r="AI223" s="17" t="s">
        <v>151</v>
      </c>
      <c r="AJ223" s="5">
        <v>0</v>
      </c>
      <c r="AK223" s="5">
        <v>0</v>
      </c>
      <c r="AT223" s="17" t="s">
        <v>249</v>
      </c>
      <c r="AU223" s="5">
        <v>0</v>
      </c>
      <c r="AV223" s="5">
        <v>0</v>
      </c>
      <c r="BH223" s="17" t="s">
        <v>253</v>
      </c>
      <c r="BI223" s="5">
        <v>0</v>
      </c>
      <c r="BJ223" s="5">
        <v>0</v>
      </c>
      <c r="BS223" s="17" t="s">
        <v>248</v>
      </c>
      <c r="BT223" s="5">
        <v>0</v>
      </c>
      <c r="BU223" s="5">
        <v>0</v>
      </c>
    </row>
    <row r="224" spans="4:73" x14ac:dyDescent="0.25">
      <c r="D224" s="17" t="s">
        <v>167</v>
      </c>
      <c r="E224" s="5">
        <v>39304.31</v>
      </c>
      <c r="F224" s="5">
        <v>37409.800000000003</v>
      </c>
      <c r="W224" s="17" t="s">
        <v>167</v>
      </c>
      <c r="X224" s="5">
        <v>7752.5</v>
      </c>
      <c r="Y224" s="5">
        <v>1762.5</v>
      </c>
      <c r="AI224" s="2" t="s">
        <v>5</v>
      </c>
      <c r="AJ224" s="5">
        <v>968033.06999999983</v>
      </c>
      <c r="AK224" s="5">
        <v>819255.15</v>
      </c>
      <c r="AT224" s="17" t="s">
        <v>151</v>
      </c>
      <c r="AU224" s="5">
        <v>0</v>
      </c>
      <c r="AV224" s="5">
        <v>0</v>
      </c>
      <c r="BH224" s="17" t="s">
        <v>254</v>
      </c>
      <c r="BI224" s="5">
        <v>43406.01</v>
      </c>
      <c r="BJ224" s="5">
        <v>38965.21</v>
      </c>
      <c r="BS224" s="17" t="s">
        <v>253</v>
      </c>
      <c r="BT224" s="5">
        <v>0</v>
      </c>
      <c r="BU224" s="5">
        <v>29421.55</v>
      </c>
    </row>
    <row r="225" spans="4:73" x14ac:dyDescent="0.25">
      <c r="D225" s="17" t="s">
        <v>140</v>
      </c>
      <c r="E225" s="5">
        <v>65347.12000000001</v>
      </c>
      <c r="F225" s="5">
        <v>112218.67</v>
      </c>
      <c r="W225" s="17" t="s">
        <v>140</v>
      </c>
      <c r="X225" s="5">
        <v>21262.75</v>
      </c>
      <c r="Y225" s="5">
        <v>5522.25</v>
      </c>
      <c r="AI225" s="17" t="s">
        <v>139</v>
      </c>
      <c r="AJ225" s="5">
        <v>5479.78</v>
      </c>
      <c r="AK225" s="5">
        <v>4870.5</v>
      </c>
      <c r="AT225" s="2" t="s">
        <v>5</v>
      </c>
      <c r="AU225" s="5">
        <v>888008.19999999972</v>
      </c>
      <c r="AV225" s="5">
        <v>925319.54000000015</v>
      </c>
      <c r="BH225" s="17" t="s">
        <v>249</v>
      </c>
      <c r="BI225" s="5">
        <v>0</v>
      </c>
      <c r="BJ225" s="5">
        <v>0</v>
      </c>
      <c r="BS225" s="17" t="s">
        <v>254</v>
      </c>
      <c r="BT225" s="5">
        <v>0</v>
      </c>
      <c r="BU225" s="5">
        <v>0</v>
      </c>
    </row>
    <row r="226" spans="4:73" x14ac:dyDescent="0.25">
      <c r="D226" s="17" t="s">
        <v>181</v>
      </c>
      <c r="E226" s="5">
        <v>401328.25</v>
      </c>
      <c r="F226" s="5">
        <v>6019.55</v>
      </c>
      <c r="W226" s="17" t="s">
        <v>181</v>
      </c>
      <c r="X226" s="5">
        <v>0</v>
      </c>
      <c r="Y226" s="5">
        <v>0</v>
      </c>
      <c r="AI226" s="17" t="s">
        <v>167</v>
      </c>
      <c r="AJ226" s="5">
        <v>3621.04</v>
      </c>
      <c r="AK226" s="5">
        <v>789.74</v>
      </c>
      <c r="AT226" s="17" t="s">
        <v>139</v>
      </c>
      <c r="AU226" s="5">
        <v>368.89</v>
      </c>
      <c r="AV226" s="5">
        <v>330.76</v>
      </c>
      <c r="BH226" s="17" t="s">
        <v>151</v>
      </c>
      <c r="BI226" s="5">
        <v>16985.580000000002</v>
      </c>
      <c r="BJ226" s="5">
        <v>99983.360000000001</v>
      </c>
      <c r="BS226" s="17" t="s">
        <v>249</v>
      </c>
      <c r="BT226" s="5">
        <v>0</v>
      </c>
      <c r="BU226" s="5">
        <v>0</v>
      </c>
    </row>
    <row r="227" spans="4:73" x14ac:dyDescent="0.25">
      <c r="D227" s="17" t="s">
        <v>156</v>
      </c>
      <c r="E227" s="5">
        <v>445842.22999999992</v>
      </c>
      <c r="F227" s="5">
        <v>147625.96000000002</v>
      </c>
      <c r="W227" s="17" t="s">
        <v>156</v>
      </c>
      <c r="X227" s="5">
        <v>70492.69</v>
      </c>
      <c r="Y227" s="5">
        <v>29913.56</v>
      </c>
      <c r="AI227" s="17" t="s">
        <v>140</v>
      </c>
      <c r="AJ227" s="5">
        <v>3061.24</v>
      </c>
      <c r="AK227" s="5">
        <v>3382.14</v>
      </c>
      <c r="AT227" s="17" t="s">
        <v>167</v>
      </c>
      <c r="AU227" s="5">
        <v>942.36</v>
      </c>
      <c r="AV227" s="5">
        <v>2618.2399999999998</v>
      </c>
      <c r="BH227" s="2" t="s">
        <v>5</v>
      </c>
      <c r="BI227" s="5">
        <v>508766.20000000019</v>
      </c>
      <c r="BJ227" s="5">
        <v>695480.00000000023</v>
      </c>
      <c r="BS227" s="17" t="s">
        <v>151</v>
      </c>
      <c r="BT227" s="5">
        <v>0</v>
      </c>
      <c r="BU227" s="5">
        <v>0</v>
      </c>
    </row>
    <row r="228" spans="4:73" x14ac:dyDescent="0.25">
      <c r="D228" s="17" t="s">
        <v>182</v>
      </c>
      <c r="E228" s="5">
        <v>101870.11</v>
      </c>
      <c r="F228" s="5">
        <v>369.64</v>
      </c>
      <c r="W228" s="17" t="s">
        <v>182</v>
      </c>
      <c r="X228" s="5">
        <v>0</v>
      </c>
      <c r="Y228" s="5">
        <v>0</v>
      </c>
      <c r="AI228" s="17" t="s">
        <v>181</v>
      </c>
      <c r="AJ228" s="5">
        <v>0</v>
      </c>
      <c r="AK228" s="5">
        <v>0</v>
      </c>
      <c r="AT228" s="17" t="s">
        <v>140</v>
      </c>
      <c r="AU228" s="5">
        <v>1304.0999999999999</v>
      </c>
      <c r="AV228" s="5">
        <v>53.95</v>
      </c>
      <c r="BH228" s="17" t="s">
        <v>139</v>
      </c>
      <c r="BI228" s="5">
        <v>1060</v>
      </c>
      <c r="BJ228" s="5">
        <v>483.8</v>
      </c>
      <c r="BS228" s="2" t="s">
        <v>5</v>
      </c>
      <c r="BT228" s="5">
        <v>4029063.34</v>
      </c>
      <c r="BU228" s="5">
        <v>10584144.320000004</v>
      </c>
    </row>
    <row r="229" spans="4:73" x14ac:dyDescent="0.25">
      <c r="D229" s="17" t="s">
        <v>183</v>
      </c>
      <c r="E229" s="5">
        <v>23586.809999999998</v>
      </c>
      <c r="F229" s="5">
        <v>48579.16</v>
      </c>
      <c r="W229" s="17" t="s">
        <v>183</v>
      </c>
      <c r="X229" s="5">
        <v>40120.379999999997</v>
      </c>
      <c r="Y229" s="5">
        <v>10177.02</v>
      </c>
      <c r="AI229" s="17" t="s">
        <v>156</v>
      </c>
      <c r="AJ229" s="5">
        <v>29446.37</v>
      </c>
      <c r="AK229" s="5">
        <v>7801.01</v>
      </c>
      <c r="AT229" s="17" t="s">
        <v>181</v>
      </c>
      <c r="AU229" s="5">
        <v>0</v>
      </c>
      <c r="AV229" s="5">
        <v>0</v>
      </c>
      <c r="BH229" s="17" t="s">
        <v>167</v>
      </c>
      <c r="BI229" s="5">
        <v>45.9</v>
      </c>
      <c r="BJ229" s="5">
        <v>120</v>
      </c>
      <c r="BS229" s="17" t="s">
        <v>139</v>
      </c>
      <c r="BT229" s="5">
        <v>51814.7</v>
      </c>
      <c r="BU229" s="5">
        <v>10750.25</v>
      </c>
    </row>
    <row r="230" spans="4:73" x14ac:dyDescent="0.25">
      <c r="D230" s="17" t="s">
        <v>184</v>
      </c>
      <c r="E230" s="5">
        <v>120223.26999999999</v>
      </c>
      <c r="F230" s="5">
        <v>14222.34</v>
      </c>
      <c r="W230" s="17" t="s">
        <v>184</v>
      </c>
      <c r="X230" s="5">
        <v>9664.1299999999992</v>
      </c>
      <c r="Y230" s="5">
        <v>3168.37</v>
      </c>
      <c r="AI230" s="17" t="s">
        <v>182</v>
      </c>
      <c r="AJ230" s="5">
        <v>0</v>
      </c>
      <c r="AK230" s="5">
        <v>0</v>
      </c>
      <c r="AT230" s="17" t="s">
        <v>156</v>
      </c>
      <c r="AU230" s="5">
        <v>22870.36</v>
      </c>
      <c r="AV230" s="5">
        <v>10228.09</v>
      </c>
      <c r="BH230" s="17" t="s">
        <v>140</v>
      </c>
      <c r="BI230" s="5">
        <v>1255.48</v>
      </c>
      <c r="BJ230" s="5">
        <v>667.22</v>
      </c>
      <c r="BS230" s="17" t="s">
        <v>167</v>
      </c>
      <c r="BT230" s="5">
        <v>25048</v>
      </c>
      <c r="BU230" s="5">
        <v>25192.27</v>
      </c>
    </row>
    <row r="231" spans="4:73" x14ac:dyDescent="0.25">
      <c r="D231" s="17" t="s">
        <v>185</v>
      </c>
      <c r="E231" s="5">
        <v>150732.51999999999</v>
      </c>
      <c r="F231" s="5">
        <v>48217.909999999996</v>
      </c>
      <c r="W231" s="17" t="s">
        <v>185</v>
      </c>
      <c r="X231" s="5">
        <v>12882</v>
      </c>
      <c r="Y231" s="5">
        <v>23454.5</v>
      </c>
      <c r="AI231" s="17" t="s">
        <v>183</v>
      </c>
      <c r="AJ231" s="5">
        <v>0</v>
      </c>
      <c r="AK231" s="5">
        <v>0</v>
      </c>
      <c r="AT231" s="17" t="s">
        <v>182</v>
      </c>
      <c r="AU231" s="5">
        <v>0</v>
      </c>
      <c r="AV231" s="5">
        <v>0</v>
      </c>
      <c r="BH231" s="17" t="s">
        <v>181</v>
      </c>
      <c r="BI231" s="5">
        <v>0</v>
      </c>
      <c r="BJ231" s="5">
        <v>0</v>
      </c>
      <c r="BS231" s="17" t="s">
        <v>140</v>
      </c>
      <c r="BT231" s="5">
        <v>85335.1</v>
      </c>
      <c r="BU231" s="5">
        <v>42834.8</v>
      </c>
    </row>
    <row r="232" spans="4:73" x14ac:dyDescent="0.25">
      <c r="D232" s="17" t="s">
        <v>157</v>
      </c>
      <c r="E232" s="5">
        <v>1129506.21</v>
      </c>
      <c r="F232" s="5">
        <v>42363.67</v>
      </c>
      <c r="W232" s="17" t="s">
        <v>157</v>
      </c>
      <c r="X232" s="5">
        <v>39</v>
      </c>
      <c r="Y232" s="5">
        <v>156</v>
      </c>
      <c r="AI232" s="17" t="s">
        <v>184</v>
      </c>
      <c r="AJ232" s="5">
        <v>4558.21</v>
      </c>
      <c r="AK232" s="5">
        <v>9117.94</v>
      </c>
      <c r="AT232" s="17" t="s">
        <v>183</v>
      </c>
      <c r="AU232" s="5">
        <v>413.23</v>
      </c>
      <c r="AV232" s="5">
        <v>3022.02</v>
      </c>
      <c r="BH232" s="17" t="s">
        <v>156</v>
      </c>
      <c r="BI232" s="5">
        <v>8270.43</v>
      </c>
      <c r="BJ232" s="5">
        <v>10385.65</v>
      </c>
      <c r="BS232" s="17" t="s">
        <v>181</v>
      </c>
      <c r="BT232" s="5">
        <v>6019.55</v>
      </c>
      <c r="BU232" s="5">
        <v>401328.3</v>
      </c>
    </row>
    <row r="233" spans="4:73" x14ac:dyDescent="0.25">
      <c r="D233" s="17" t="s">
        <v>186</v>
      </c>
      <c r="E233" s="5">
        <v>49.5</v>
      </c>
      <c r="F233" s="5">
        <v>1292.8</v>
      </c>
      <c r="W233" s="17" t="s">
        <v>186</v>
      </c>
      <c r="X233" s="5">
        <v>485.5</v>
      </c>
      <c r="Y233" s="5">
        <v>49.5</v>
      </c>
      <c r="AI233" s="17" t="s">
        <v>185</v>
      </c>
      <c r="AJ233" s="5">
        <v>11145.18</v>
      </c>
      <c r="AK233" s="5">
        <v>10745.38</v>
      </c>
      <c r="AT233" s="17" t="s">
        <v>184</v>
      </c>
      <c r="AU233" s="5">
        <v>0</v>
      </c>
      <c r="AV233" s="5">
        <v>0</v>
      </c>
      <c r="BH233" s="17" t="s">
        <v>182</v>
      </c>
      <c r="BI233" s="5">
        <v>6.64</v>
      </c>
      <c r="BJ233" s="5">
        <v>26.56</v>
      </c>
      <c r="BS233" s="17" t="s">
        <v>156</v>
      </c>
      <c r="BT233" s="5">
        <v>14069.11</v>
      </c>
      <c r="BU233" s="5">
        <v>313019.2</v>
      </c>
    </row>
    <row r="234" spans="4:73" x14ac:dyDescent="0.25">
      <c r="D234" s="17" t="s">
        <v>158</v>
      </c>
      <c r="E234" s="5">
        <v>28225.69</v>
      </c>
      <c r="F234" s="5">
        <v>27543.920000000002</v>
      </c>
      <c r="W234" s="17" t="s">
        <v>158</v>
      </c>
      <c r="X234" s="5">
        <v>12456.6</v>
      </c>
      <c r="Y234" s="5">
        <v>9846.4</v>
      </c>
      <c r="AI234" s="17" t="s">
        <v>157</v>
      </c>
      <c r="AJ234" s="5">
        <v>0</v>
      </c>
      <c r="AK234" s="5">
        <v>0</v>
      </c>
      <c r="AT234" s="17" t="s">
        <v>185</v>
      </c>
      <c r="AU234" s="5">
        <v>20960.96</v>
      </c>
      <c r="AV234" s="5">
        <v>71482.17</v>
      </c>
      <c r="BH234" s="17" t="s">
        <v>183</v>
      </c>
      <c r="BI234" s="5">
        <v>45.55</v>
      </c>
      <c r="BJ234" s="5">
        <v>16.59</v>
      </c>
      <c r="BS234" s="17" t="s">
        <v>182</v>
      </c>
      <c r="BT234" s="5">
        <v>0</v>
      </c>
      <c r="BU234" s="5">
        <v>0</v>
      </c>
    </row>
    <row r="235" spans="4:73" x14ac:dyDescent="0.25">
      <c r="D235" s="17" t="s">
        <v>187</v>
      </c>
      <c r="E235" s="5">
        <v>132</v>
      </c>
      <c r="F235" s="5">
        <v>33</v>
      </c>
      <c r="W235" s="17" t="s">
        <v>187</v>
      </c>
      <c r="X235" s="5">
        <v>33</v>
      </c>
      <c r="Y235" s="5">
        <v>132</v>
      </c>
      <c r="AI235" s="17" t="s">
        <v>186</v>
      </c>
      <c r="AJ235" s="5">
        <v>0</v>
      </c>
      <c r="AK235" s="5">
        <v>0</v>
      </c>
      <c r="AT235" s="17" t="s">
        <v>157</v>
      </c>
      <c r="AU235" s="5">
        <v>0</v>
      </c>
      <c r="AV235" s="5">
        <v>0</v>
      </c>
      <c r="BH235" s="17" t="s">
        <v>184</v>
      </c>
      <c r="BI235" s="5">
        <v>0</v>
      </c>
      <c r="BJ235" s="5">
        <v>0</v>
      </c>
      <c r="BS235" s="17" t="s">
        <v>183</v>
      </c>
      <c r="BT235" s="5">
        <v>8000</v>
      </c>
      <c r="BU235" s="5">
        <v>10371.18</v>
      </c>
    </row>
    <row r="236" spans="4:73" x14ac:dyDescent="0.25">
      <c r="D236" s="17" t="s">
        <v>188</v>
      </c>
      <c r="E236" s="5">
        <v>62.400000000000006</v>
      </c>
      <c r="F236" s="5">
        <v>135.6</v>
      </c>
      <c r="W236" s="17" t="s">
        <v>188</v>
      </c>
      <c r="X236" s="5">
        <v>135.6</v>
      </c>
      <c r="Y236" s="5">
        <v>62.4</v>
      </c>
      <c r="AI236" s="17" t="s">
        <v>158</v>
      </c>
      <c r="AJ236" s="5">
        <v>1212.9100000000001</v>
      </c>
      <c r="AK236" s="5">
        <v>1556.85</v>
      </c>
      <c r="AT236" s="17" t="s">
        <v>186</v>
      </c>
      <c r="AU236" s="5">
        <v>154.80000000000001</v>
      </c>
      <c r="AV236" s="5">
        <v>0</v>
      </c>
      <c r="BH236" s="17" t="s">
        <v>185</v>
      </c>
      <c r="BI236" s="5">
        <v>3229.77</v>
      </c>
      <c r="BJ236" s="5">
        <v>1269.3499999999999</v>
      </c>
      <c r="BS236" s="17" t="s">
        <v>184</v>
      </c>
      <c r="BT236" s="5">
        <v>0</v>
      </c>
      <c r="BU236" s="5">
        <v>80584.66</v>
      </c>
    </row>
    <row r="237" spans="4:73" x14ac:dyDescent="0.25">
      <c r="D237" s="17" t="s">
        <v>189</v>
      </c>
      <c r="E237" s="5">
        <v>123428.98</v>
      </c>
      <c r="F237" s="5">
        <v>70163.990000000005</v>
      </c>
      <c r="W237" s="17" t="s">
        <v>189</v>
      </c>
      <c r="X237" s="5">
        <v>9880.14</v>
      </c>
      <c r="Y237" s="5">
        <v>4510.91</v>
      </c>
      <c r="AI237" s="17" t="s">
        <v>187</v>
      </c>
      <c r="AJ237" s="5">
        <v>0</v>
      </c>
      <c r="AK237" s="5">
        <v>0</v>
      </c>
      <c r="AT237" s="17" t="s">
        <v>158</v>
      </c>
      <c r="AU237" s="5">
        <v>3144.52</v>
      </c>
      <c r="AV237" s="5">
        <v>4487.8900000000003</v>
      </c>
      <c r="BH237" s="17" t="s">
        <v>157</v>
      </c>
      <c r="BI237" s="5">
        <v>0</v>
      </c>
      <c r="BJ237" s="5">
        <v>0</v>
      </c>
      <c r="BS237" s="17" t="s">
        <v>185</v>
      </c>
      <c r="BT237" s="5">
        <v>0</v>
      </c>
      <c r="BU237" s="5">
        <v>0</v>
      </c>
    </row>
    <row r="238" spans="4:73" x14ac:dyDescent="0.25">
      <c r="D238" s="17" t="s">
        <v>190</v>
      </c>
      <c r="E238" s="5">
        <v>119758.53</v>
      </c>
      <c r="F238" s="5">
        <v>46644.34</v>
      </c>
      <c r="W238" s="17" t="s">
        <v>190</v>
      </c>
      <c r="X238" s="5">
        <v>9552.99</v>
      </c>
      <c r="Y238" s="5">
        <v>6360.51</v>
      </c>
      <c r="AI238" s="17" t="s">
        <v>188</v>
      </c>
      <c r="AJ238" s="5">
        <v>0</v>
      </c>
      <c r="AK238" s="5">
        <v>0</v>
      </c>
      <c r="AT238" s="17" t="s">
        <v>187</v>
      </c>
      <c r="AU238" s="5">
        <v>0</v>
      </c>
      <c r="AV238" s="5">
        <v>0</v>
      </c>
      <c r="BH238" s="17" t="s">
        <v>186</v>
      </c>
      <c r="BI238" s="5">
        <v>652.5</v>
      </c>
      <c r="BJ238" s="5">
        <v>0</v>
      </c>
      <c r="BS238" s="17" t="s">
        <v>157</v>
      </c>
      <c r="BT238" s="5">
        <v>40516.67</v>
      </c>
      <c r="BU238" s="5">
        <v>1129350</v>
      </c>
    </row>
    <row r="239" spans="4:73" x14ac:dyDescent="0.25">
      <c r="D239" s="17" t="s">
        <v>191</v>
      </c>
      <c r="E239" s="5">
        <v>58220.37</v>
      </c>
      <c r="F239" s="5">
        <v>55863.12</v>
      </c>
      <c r="W239" s="17" t="s">
        <v>191</v>
      </c>
      <c r="X239" s="5">
        <v>7003.4</v>
      </c>
      <c r="Y239" s="5">
        <v>4769.1000000000004</v>
      </c>
      <c r="AI239" s="17" t="s">
        <v>189</v>
      </c>
      <c r="AJ239" s="5">
        <v>18161.400000000001</v>
      </c>
      <c r="AK239" s="5">
        <v>19645.099999999999</v>
      </c>
      <c r="AT239" s="17" t="s">
        <v>188</v>
      </c>
      <c r="AU239" s="5">
        <v>0</v>
      </c>
      <c r="AV239" s="5">
        <v>0</v>
      </c>
      <c r="BH239" s="17" t="s">
        <v>158</v>
      </c>
      <c r="BI239" s="5">
        <v>3766.26</v>
      </c>
      <c r="BJ239" s="5">
        <v>3112.38</v>
      </c>
      <c r="BS239" s="17" t="s">
        <v>186</v>
      </c>
      <c r="BT239" s="5">
        <v>0</v>
      </c>
      <c r="BU239" s="5">
        <v>0</v>
      </c>
    </row>
    <row r="240" spans="4:73" x14ac:dyDescent="0.25">
      <c r="D240" s="17" t="s">
        <v>192</v>
      </c>
      <c r="E240" s="5">
        <v>166668.05000000002</v>
      </c>
      <c r="F240" s="5">
        <v>35344.93</v>
      </c>
      <c r="W240" s="17" t="s">
        <v>192</v>
      </c>
      <c r="X240" s="5">
        <v>9680.85</v>
      </c>
      <c r="Y240" s="5">
        <v>7540.65</v>
      </c>
      <c r="AI240" s="17" t="s">
        <v>190</v>
      </c>
      <c r="AJ240" s="5">
        <v>19424.78</v>
      </c>
      <c r="AK240" s="5">
        <v>18356.96</v>
      </c>
      <c r="AT240" s="17" t="s">
        <v>189</v>
      </c>
      <c r="AU240" s="5">
        <v>15740.5</v>
      </c>
      <c r="AV240" s="5">
        <v>13097.58</v>
      </c>
      <c r="BH240" s="17" t="s">
        <v>187</v>
      </c>
      <c r="BI240" s="5">
        <v>0</v>
      </c>
      <c r="BJ240" s="5">
        <v>0</v>
      </c>
      <c r="BS240" s="17" t="s">
        <v>158</v>
      </c>
      <c r="BT240" s="5">
        <v>6396.63</v>
      </c>
      <c r="BU240" s="5">
        <v>3682.65</v>
      </c>
    </row>
    <row r="241" spans="4:73" x14ac:dyDescent="0.25">
      <c r="D241" s="17" t="s">
        <v>193</v>
      </c>
      <c r="E241" s="5">
        <v>9805.61</v>
      </c>
      <c r="F241" s="5">
        <v>16314.41</v>
      </c>
      <c r="W241" s="17" t="s">
        <v>193</v>
      </c>
      <c r="X241" s="5">
        <v>9803.15</v>
      </c>
      <c r="Y241" s="5">
        <v>3789.85</v>
      </c>
      <c r="AI241" s="17" t="s">
        <v>191</v>
      </c>
      <c r="AJ241" s="5">
        <v>370.27</v>
      </c>
      <c r="AK241" s="5">
        <v>1703.43</v>
      </c>
      <c r="AT241" s="17" t="s">
        <v>190</v>
      </c>
      <c r="AU241" s="5">
        <v>14471.33</v>
      </c>
      <c r="AV241" s="5">
        <v>17116.82</v>
      </c>
      <c r="BH241" s="17" t="s">
        <v>188</v>
      </c>
      <c r="BI241" s="5">
        <v>0</v>
      </c>
      <c r="BJ241" s="5">
        <v>0</v>
      </c>
      <c r="BS241" s="17" t="s">
        <v>187</v>
      </c>
      <c r="BT241" s="5">
        <v>0</v>
      </c>
      <c r="BU241" s="5">
        <v>0</v>
      </c>
    </row>
    <row r="242" spans="4:73" x14ac:dyDescent="0.25">
      <c r="D242" s="17" t="s">
        <v>194</v>
      </c>
      <c r="E242" s="5">
        <v>335025.63</v>
      </c>
      <c r="F242" s="5">
        <v>196848.30000000002</v>
      </c>
      <c r="W242" s="17" t="s">
        <v>194</v>
      </c>
      <c r="X242" s="5">
        <v>17811.38</v>
      </c>
      <c r="Y242" s="5">
        <v>11209.87</v>
      </c>
      <c r="AI242" s="17" t="s">
        <v>192</v>
      </c>
      <c r="AJ242" s="5">
        <v>22263.21</v>
      </c>
      <c r="AK242" s="5">
        <v>36811.339999999997</v>
      </c>
      <c r="AT242" s="17" t="s">
        <v>191</v>
      </c>
      <c r="AU242" s="5">
        <v>19664.77</v>
      </c>
      <c r="AV242" s="5">
        <v>26604.44</v>
      </c>
      <c r="BH242" s="17" t="s">
        <v>189</v>
      </c>
      <c r="BI242" s="5">
        <v>13441.95</v>
      </c>
      <c r="BJ242" s="5">
        <v>10562.39</v>
      </c>
      <c r="BS242" s="17" t="s">
        <v>188</v>
      </c>
      <c r="BT242" s="5">
        <v>0</v>
      </c>
      <c r="BU242" s="5">
        <v>0</v>
      </c>
    </row>
    <row r="243" spans="4:73" x14ac:dyDescent="0.25">
      <c r="D243" s="17" t="s">
        <v>195</v>
      </c>
      <c r="E243" s="5">
        <v>117482.56999999998</v>
      </c>
      <c r="F243" s="5">
        <v>84159.390000000014</v>
      </c>
      <c r="W243" s="17" t="s">
        <v>195</v>
      </c>
      <c r="X243" s="5">
        <v>10815.77</v>
      </c>
      <c r="Y243" s="5">
        <v>4012.98</v>
      </c>
      <c r="AI243" s="17" t="s">
        <v>193</v>
      </c>
      <c r="AJ243" s="5">
        <v>606.72</v>
      </c>
      <c r="AK243" s="5">
        <v>417.78</v>
      </c>
      <c r="AT243" s="17" t="s">
        <v>192</v>
      </c>
      <c r="AU243" s="5">
        <v>2367.9</v>
      </c>
      <c r="AV243" s="5">
        <v>1568.19</v>
      </c>
      <c r="BH243" s="17" t="s">
        <v>190</v>
      </c>
      <c r="BI243" s="5">
        <v>999.24</v>
      </c>
      <c r="BJ243" s="5">
        <v>2360.7600000000002</v>
      </c>
      <c r="BS243" s="17" t="s">
        <v>189</v>
      </c>
      <c r="BT243" s="5">
        <v>0</v>
      </c>
      <c r="BU243" s="5">
        <v>0</v>
      </c>
    </row>
    <row r="244" spans="4:73" x14ac:dyDescent="0.25">
      <c r="D244" s="17" t="s">
        <v>196</v>
      </c>
      <c r="E244" s="5">
        <v>30352.63</v>
      </c>
      <c r="F244" s="5">
        <v>8457.02</v>
      </c>
      <c r="W244" s="17" t="s">
        <v>196</v>
      </c>
      <c r="X244" s="5">
        <v>957.5</v>
      </c>
      <c r="Y244" s="5">
        <v>1610.5</v>
      </c>
      <c r="AI244" s="17" t="s">
        <v>194</v>
      </c>
      <c r="AJ244" s="5">
        <v>38599.19</v>
      </c>
      <c r="AK244" s="5">
        <v>34975.129999999997</v>
      </c>
      <c r="AT244" s="17" t="s">
        <v>193</v>
      </c>
      <c r="AU244" s="5">
        <v>820.57</v>
      </c>
      <c r="AV244" s="5">
        <v>624.41</v>
      </c>
      <c r="BH244" s="17" t="s">
        <v>191</v>
      </c>
      <c r="BI244" s="5">
        <v>28036.68</v>
      </c>
      <c r="BJ244" s="5">
        <v>20996</v>
      </c>
      <c r="BS244" s="17" t="s">
        <v>190</v>
      </c>
      <c r="BT244" s="5">
        <v>0</v>
      </c>
      <c r="BU244" s="5">
        <v>0</v>
      </c>
    </row>
    <row r="245" spans="4:73" x14ac:dyDescent="0.25">
      <c r="D245" s="17" t="s">
        <v>197</v>
      </c>
      <c r="E245" s="5">
        <v>40367.079999999994</v>
      </c>
      <c r="F245" s="5">
        <v>17686.230000000003</v>
      </c>
      <c r="W245" s="17" t="s">
        <v>197</v>
      </c>
      <c r="X245" s="5">
        <v>6850.9</v>
      </c>
      <c r="Y245" s="5">
        <v>2598.1</v>
      </c>
      <c r="AI245" s="17" t="s">
        <v>195</v>
      </c>
      <c r="AJ245" s="5">
        <v>21754.81</v>
      </c>
      <c r="AK245" s="5">
        <v>14621.9</v>
      </c>
      <c r="AT245" s="17" t="s">
        <v>194</v>
      </c>
      <c r="AU245" s="5">
        <v>25909.57</v>
      </c>
      <c r="AV245" s="5">
        <v>27339.9</v>
      </c>
      <c r="BH245" s="17" t="s">
        <v>192</v>
      </c>
      <c r="BI245" s="5">
        <v>1032.97</v>
      </c>
      <c r="BJ245" s="5">
        <v>2598.77</v>
      </c>
      <c r="BS245" s="17" t="s">
        <v>191</v>
      </c>
      <c r="BT245" s="5">
        <v>0</v>
      </c>
      <c r="BU245" s="5">
        <v>0</v>
      </c>
    </row>
    <row r="246" spans="4:73" x14ac:dyDescent="0.25">
      <c r="D246" s="17" t="s">
        <v>198</v>
      </c>
      <c r="E246" s="5">
        <v>3792.2400000000007</v>
      </c>
      <c r="F246" s="5">
        <v>6692.36</v>
      </c>
      <c r="W246" s="17" t="s">
        <v>198</v>
      </c>
      <c r="X246" s="5">
        <v>6692.36</v>
      </c>
      <c r="Y246" s="5">
        <v>3792.24</v>
      </c>
      <c r="AI246" s="17" t="s">
        <v>196</v>
      </c>
      <c r="AJ246" s="5">
        <v>0</v>
      </c>
      <c r="AK246" s="5">
        <v>0</v>
      </c>
      <c r="AT246" s="17" t="s">
        <v>195</v>
      </c>
      <c r="AU246" s="5">
        <v>25942.74</v>
      </c>
      <c r="AV246" s="5">
        <v>16099.27</v>
      </c>
      <c r="BH246" s="17" t="s">
        <v>193</v>
      </c>
      <c r="BI246" s="5">
        <v>4861.97</v>
      </c>
      <c r="BJ246" s="5">
        <v>2924.57</v>
      </c>
      <c r="BS246" s="17" t="s">
        <v>192</v>
      </c>
      <c r="BT246" s="5">
        <v>0</v>
      </c>
      <c r="BU246" s="5">
        <v>0</v>
      </c>
    </row>
    <row r="247" spans="4:73" x14ac:dyDescent="0.25">
      <c r="D247" s="17" t="s">
        <v>199</v>
      </c>
      <c r="E247" s="5">
        <v>46456.369999999995</v>
      </c>
      <c r="F247" s="5">
        <v>33796.69</v>
      </c>
      <c r="W247" s="17" t="s">
        <v>199</v>
      </c>
      <c r="X247" s="5">
        <v>8716.5499999999993</v>
      </c>
      <c r="Y247" s="5">
        <v>3732.95</v>
      </c>
      <c r="AI247" s="17" t="s">
        <v>197</v>
      </c>
      <c r="AJ247" s="5">
        <v>5614.21</v>
      </c>
      <c r="AK247" s="5">
        <v>2902.13</v>
      </c>
      <c r="AT247" s="17" t="s">
        <v>196</v>
      </c>
      <c r="AU247" s="5">
        <v>0</v>
      </c>
      <c r="AV247" s="5">
        <v>0</v>
      </c>
      <c r="BH247" s="17" t="s">
        <v>194</v>
      </c>
      <c r="BI247" s="5">
        <v>7747.56</v>
      </c>
      <c r="BJ247" s="5">
        <v>5403.47</v>
      </c>
      <c r="BS247" s="17" t="s">
        <v>193</v>
      </c>
      <c r="BT247" s="5">
        <v>0</v>
      </c>
      <c r="BU247" s="5">
        <v>0</v>
      </c>
    </row>
    <row r="248" spans="4:73" x14ac:dyDescent="0.25">
      <c r="D248" s="17" t="s">
        <v>168</v>
      </c>
      <c r="E248" s="5">
        <v>153755.97999999998</v>
      </c>
      <c r="F248" s="5">
        <v>83351.33</v>
      </c>
      <c r="W248" s="17" t="s">
        <v>168</v>
      </c>
      <c r="X248" s="5">
        <v>7583.39</v>
      </c>
      <c r="Y248" s="5">
        <v>1854.11</v>
      </c>
      <c r="AI248" s="17" t="s">
        <v>198</v>
      </c>
      <c r="AJ248" s="5">
        <v>0</v>
      </c>
      <c r="AK248" s="5">
        <v>0</v>
      </c>
      <c r="AT248" s="17" t="s">
        <v>197</v>
      </c>
      <c r="AU248" s="5">
        <v>586.67999999999995</v>
      </c>
      <c r="AV248" s="5">
        <v>590.99</v>
      </c>
      <c r="BH248" s="17" t="s">
        <v>195</v>
      </c>
      <c r="BI248" s="5">
        <v>17361.07</v>
      </c>
      <c r="BJ248" s="5">
        <v>9995</v>
      </c>
      <c r="BS248" s="17" t="s">
        <v>194</v>
      </c>
      <c r="BT248" s="5">
        <v>101267.6</v>
      </c>
      <c r="BU248" s="5">
        <v>108948.6</v>
      </c>
    </row>
    <row r="249" spans="4:73" x14ac:dyDescent="0.25">
      <c r="D249" s="17" t="s">
        <v>200</v>
      </c>
      <c r="E249" s="5">
        <v>33036.61</v>
      </c>
      <c r="F249" s="5">
        <v>4436.25</v>
      </c>
      <c r="W249" s="17" t="s">
        <v>200</v>
      </c>
      <c r="X249" s="5">
        <v>3140</v>
      </c>
      <c r="Y249" s="5">
        <v>2337.5</v>
      </c>
      <c r="AI249" s="17" t="s">
        <v>199</v>
      </c>
      <c r="AJ249" s="5">
        <v>3537.26</v>
      </c>
      <c r="AK249" s="5">
        <v>8777.36</v>
      </c>
      <c r="AT249" s="17" t="s">
        <v>198</v>
      </c>
      <c r="AU249" s="5">
        <v>0</v>
      </c>
      <c r="AV249" s="5">
        <v>0</v>
      </c>
      <c r="BH249" s="17" t="s">
        <v>196</v>
      </c>
      <c r="BI249" s="5">
        <v>6199.52</v>
      </c>
      <c r="BJ249" s="5">
        <v>28742.13</v>
      </c>
      <c r="BS249" s="17" t="s">
        <v>195</v>
      </c>
      <c r="BT249" s="5">
        <v>0</v>
      </c>
      <c r="BU249" s="5">
        <v>0</v>
      </c>
    </row>
    <row r="250" spans="4:73" x14ac:dyDescent="0.25">
      <c r="D250" s="17" t="s">
        <v>152</v>
      </c>
      <c r="E250" s="5">
        <v>165666.41999999998</v>
      </c>
      <c r="F250" s="5">
        <v>71388.850000000006</v>
      </c>
      <c r="W250" s="17" t="s">
        <v>152</v>
      </c>
      <c r="X250" s="5">
        <v>17595.52</v>
      </c>
      <c r="Y250" s="5">
        <v>13826.98</v>
      </c>
      <c r="AI250" s="17" t="s">
        <v>168</v>
      </c>
      <c r="AJ250" s="5">
        <v>6149.8</v>
      </c>
      <c r="AK250" s="5">
        <v>5228.38</v>
      </c>
      <c r="AT250" s="17" t="s">
        <v>199</v>
      </c>
      <c r="AU250" s="5">
        <v>8854.16</v>
      </c>
      <c r="AV250" s="5">
        <v>4165.6400000000003</v>
      </c>
      <c r="BH250" s="17" t="s">
        <v>197</v>
      </c>
      <c r="BI250" s="5">
        <v>2429.44</v>
      </c>
      <c r="BJ250" s="5">
        <v>2157.11</v>
      </c>
      <c r="BS250" s="17" t="s">
        <v>196</v>
      </c>
      <c r="BT250" s="5">
        <v>0</v>
      </c>
      <c r="BU250" s="5">
        <v>0</v>
      </c>
    </row>
    <row r="251" spans="4:73" x14ac:dyDescent="0.25">
      <c r="D251" s="17" t="s">
        <v>201</v>
      </c>
      <c r="E251" s="5">
        <v>96359.91</v>
      </c>
      <c r="F251" s="5">
        <v>135293.75</v>
      </c>
      <c r="W251" s="17" t="s">
        <v>201</v>
      </c>
      <c r="X251" s="5">
        <v>20083.759999999998</v>
      </c>
      <c r="Y251" s="5">
        <v>6191.24</v>
      </c>
      <c r="AI251" s="17" t="s">
        <v>200</v>
      </c>
      <c r="AJ251" s="5">
        <v>0</v>
      </c>
      <c r="AK251" s="5">
        <v>0</v>
      </c>
      <c r="AT251" s="17" t="s">
        <v>168</v>
      </c>
      <c r="AU251" s="5">
        <v>4742.34</v>
      </c>
      <c r="AV251" s="5">
        <v>1637.59</v>
      </c>
      <c r="BH251" s="17" t="s">
        <v>198</v>
      </c>
      <c r="BI251" s="5">
        <v>0</v>
      </c>
      <c r="BJ251" s="5">
        <v>0</v>
      </c>
      <c r="BS251" s="17" t="s">
        <v>197</v>
      </c>
      <c r="BT251" s="5">
        <v>2205</v>
      </c>
      <c r="BU251" s="5">
        <v>15086.07</v>
      </c>
    </row>
    <row r="252" spans="4:73" x14ac:dyDescent="0.25">
      <c r="D252" s="17" t="s">
        <v>202</v>
      </c>
      <c r="E252" s="5">
        <v>19322.5</v>
      </c>
      <c r="F252" s="5">
        <v>32828.46</v>
      </c>
      <c r="W252" s="17" t="s">
        <v>202</v>
      </c>
      <c r="X252" s="5">
        <v>26242.03</v>
      </c>
      <c r="Y252" s="5">
        <v>12221.74</v>
      </c>
      <c r="AI252" s="17" t="s">
        <v>152</v>
      </c>
      <c r="AJ252" s="5">
        <v>5738.27</v>
      </c>
      <c r="AK252" s="5">
        <v>8662.4</v>
      </c>
      <c r="AT252" s="17" t="s">
        <v>200</v>
      </c>
      <c r="AU252" s="5">
        <v>985.35</v>
      </c>
      <c r="AV252" s="5">
        <v>3995.89</v>
      </c>
      <c r="BH252" s="17" t="s">
        <v>199</v>
      </c>
      <c r="BI252" s="5">
        <v>6053.72</v>
      </c>
      <c r="BJ252" s="5">
        <v>5151.18</v>
      </c>
      <c r="BS252" s="17" t="s">
        <v>198</v>
      </c>
      <c r="BT252" s="5">
        <v>0</v>
      </c>
      <c r="BU252" s="5">
        <v>0</v>
      </c>
    </row>
    <row r="253" spans="4:73" x14ac:dyDescent="0.25">
      <c r="D253" s="17" t="s">
        <v>203</v>
      </c>
      <c r="E253" s="5">
        <v>57197.660000000018</v>
      </c>
      <c r="F253" s="5">
        <v>110891.48</v>
      </c>
      <c r="W253" s="17" t="s">
        <v>203</v>
      </c>
      <c r="X253" s="5">
        <v>16731.14</v>
      </c>
      <c r="Y253" s="5">
        <v>11936.36</v>
      </c>
      <c r="AI253" s="17" t="s">
        <v>201</v>
      </c>
      <c r="AJ253" s="5">
        <v>15953.7</v>
      </c>
      <c r="AK253" s="5">
        <v>11298.98</v>
      </c>
      <c r="AT253" s="17" t="s">
        <v>152</v>
      </c>
      <c r="AU253" s="5">
        <v>47317.66</v>
      </c>
      <c r="AV253" s="5">
        <v>78103.58</v>
      </c>
      <c r="BH253" s="17" t="s">
        <v>168</v>
      </c>
      <c r="BI253" s="5">
        <v>0</v>
      </c>
      <c r="BJ253" s="5">
        <v>62.4</v>
      </c>
      <c r="BS253" s="17" t="s">
        <v>199</v>
      </c>
      <c r="BT253" s="5">
        <v>0</v>
      </c>
      <c r="BU253" s="5">
        <v>0</v>
      </c>
    </row>
    <row r="254" spans="4:73" x14ac:dyDescent="0.25">
      <c r="D254" s="17" t="s">
        <v>159</v>
      </c>
      <c r="E254" s="5">
        <v>11621.369999999999</v>
      </c>
      <c r="F254" s="5">
        <v>15192.48</v>
      </c>
      <c r="W254" s="17" t="s">
        <v>159</v>
      </c>
      <c r="X254" s="5">
        <v>8445.9</v>
      </c>
      <c r="Y254" s="5">
        <v>4037.6</v>
      </c>
      <c r="AI254" s="17" t="s">
        <v>202</v>
      </c>
      <c r="AJ254" s="5">
        <v>0</v>
      </c>
      <c r="AK254" s="5">
        <v>0</v>
      </c>
      <c r="AT254" s="17" t="s">
        <v>201</v>
      </c>
      <c r="AU254" s="5">
        <v>43893.87</v>
      </c>
      <c r="AV254" s="5">
        <v>18339.25</v>
      </c>
      <c r="BH254" s="17" t="s">
        <v>200</v>
      </c>
      <c r="BI254" s="5">
        <v>63.9</v>
      </c>
      <c r="BJ254" s="5">
        <v>100</v>
      </c>
      <c r="BS254" s="17" t="s">
        <v>168</v>
      </c>
      <c r="BT254" s="5">
        <v>64875.8</v>
      </c>
      <c r="BU254" s="5">
        <v>122217.1</v>
      </c>
    </row>
    <row r="255" spans="4:73" x14ac:dyDescent="0.25">
      <c r="D255" s="17" t="s">
        <v>204</v>
      </c>
      <c r="E255" s="5">
        <v>277451.53999999998</v>
      </c>
      <c r="F255" s="5">
        <v>61230.68</v>
      </c>
      <c r="W255" s="17" t="s">
        <v>204</v>
      </c>
      <c r="X255" s="5">
        <v>17038.400000000001</v>
      </c>
      <c r="Y255" s="5">
        <v>11572.1</v>
      </c>
      <c r="AI255" s="17" t="s">
        <v>203</v>
      </c>
      <c r="AJ255" s="5">
        <v>3076.47</v>
      </c>
      <c r="AK255" s="5">
        <v>2195.15</v>
      </c>
      <c r="AT255" s="17" t="s">
        <v>202</v>
      </c>
      <c r="AU255" s="5">
        <v>3106.6</v>
      </c>
      <c r="AV255" s="5">
        <v>3915.78</v>
      </c>
      <c r="BH255" s="17" t="s">
        <v>152</v>
      </c>
      <c r="BI255" s="5">
        <v>182.4</v>
      </c>
      <c r="BJ255" s="5">
        <v>96</v>
      </c>
      <c r="BS255" s="17" t="s">
        <v>200</v>
      </c>
      <c r="BT255" s="5">
        <v>0</v>
      </c>
      <c r="BU255" s="5">
        <v>26603.22</v>
      </c>
    </row>
    <row r="256" spans="4:73" x14ac:dyDescent="0.25">
      <c r="D256" s="17" t="s">
        <v>205</v>
      </c>
      <c r="E256" s="5">
        <v>24072.54</v>
      </c>
      <c r="F256" s="5">
        <v>28730.57</v>
      </c>
      <c r="W256" s="17" t="s">
        <v>205</v>
      </c>
      <c r="X256" s="5">
        <v>2333.75</v>
      </c>
      <c r="Y256" s="5">
        <v>762.25</v>
      </c>
      <c r="AI256" s="17" t="s">
        <v>159</v>
      </c>
      <c r="AJ256" s="5">
        <v>124.63</v>
      </c>
      <c r="AK256" s="5">
        <v>391.82</v>
      </c>
      <c r="AT256" s="17" t="s">
        <v>203</v>
      </c>
      <c r="AU256" s="5">
        <v>22226.87</v>
      </c>
      <c r="AV256" s="5">
        <v>31864.22</v>
      </c>
      <c r="BH256" s="17" t="s">
        <v>201</v>
      </c>
      <c r="BI256" s="5">
        <v>35192.42</v>
      </c>
      <c r="BJ256" s="5">
        <v>6025.08</v>
      </c>
      <c r="BS256" s="17" t="s">
        <v>152</v>
      </c>
      <c r="BT256" s="5">
        <v>0</v>
      </c>
      <c r="BU256" s="5">
        <v>36176.120000000003</v>
      </c>
    </row>
    <row r="257" spans="4:73" x14ac:dyDescent="0.25">
      <c r="D257" s="17" t="s">
        <v>160</v>
      </c>
      <c r="E257" s="5">
        <v>543168.53999999992</v>
      </c>
      <c r="F257" s="5">
        <v>51185.27</v>
      </c>
      <c r="W257" s="17" t="s">
        <v>160</v>
      </c>
      <c r="X257" s="5">
        <v>22573.1</v>
      </c>
      <c r="Y257" s="5">
        <v>21650.9</v>
      </c>
      <c r="AI257" s="17" t="s">
        <v>204</v>
      </c>
      <c r="AJ257" s="5">
        <v>38042.5</v>
      </c>
      <c r="AK257" s="5">
        <v>60954.14</v>
      </c>
      <c r="AT257" s="17" t="s">
        <v>159</v>
      </c>
      <c r="AU257" s="5">
        <v>1089.6600000000001</v>
      </c>
      <c r="AV257" s="5">
        <v>3511.2</v>
      </c>
      <c r="BH257" s="17" t="s">
        <v>202</v>
      </c>
      <c r="BI257" s="5">
        <v>2574.83</v>
      </c>
      <c r="BJ257" s="5">
        <v>3184.98</v>
      </c>
      <c r="BS257" s="17" t="s">
        <v>201</v>
      </c>
      <c r="BT257" s="5">
        <v>0</v>
      </c>
      <c r="BU257" s="5">
        <v>0</v>
      </c>
    </row>
    <row r="258" spans="4:73" x14ac:dyDescent="0.25">
      <c r="D258" s="17" t="s">
        <v>206</v>
      </c>
      <c r="E258" s="5">
        <v>30633.390000000003</v>
      </c>
      <c r="F258" s="5">
        <v>27978.94</v>
      </c>
      <c r="W258" s="17" t="s">
        <v>206</v>
      </c>
      <c r="X258" s="5">
        <v>19916.55</v>
      </c>
      <c r="Y258" s="5">
        <v>18641.95</v>
      </c>
      <c r="AI258" s="17" t="s">
        <v>205</v>
      </c>
      <c r="AJ258" s="5">
        <v>7846.2</v>
      </c>
      <c r="AK258" s="5">
        <v>1200.57</v>
      </c>
      <c r="AT258" s="17" t="s">
        <v>204</v>
      </c>
      <c r="AU258" s="5">
        <v>4619.57</v>
      </c>
      <c r="AV258" s="5">
        <v>4583.8</v>
      </c>
      <c r="BH258" s="17" t="s">
        <v>203</v>
      </c>
      <c r="BI258" s="5">
        <v>378</v>
      </c>
      <c r="BJ258" s="5">
        <v>658.69</v>
      </c>
      <c r="BS258" s="17" t="s">
        <v>202</v>
      </c>
      <c r="BT258" s="5">
        <v>0</v>
      </c>
      <c r="BU258" s="5">
        <v>0</v>
      </c>
    </row>
    <row r="259" spans="4:73" x14ac:dyDescent="0.25">
      <c r="D259" s="17" t="s">
        <v>207</v>
      </c>
      <c r="E259" s="5">
        <v>351532.81</v>
      </c>
      <c r="F259" s="5">
        <v>140940.39000000001</v>
      </c>
      <c r="W259" s="17" t="s">
        <v>207</v>
      </c>
      <c r="X259" s="5">
        <v>14238.38</v>
      </c>
      <c r="Y259" s="5">
        <v>7885.37</v>
      </c>
      <c r="AI259" s="17" t="s">
        <v>160</v>
      </c>
      <c r="AJ259" s="5">
        <v>2109.2399999999998</v>
      </c>
      <c r="AK259" s="5">
        <v>2487.59</v>
      </c>
      <c r="AT259" s="17" t="s">
        <v>205</v>
      </c>
      <c r="AU259" s="5">
        <v>2337.64</v>
      </c>
      <c r="AV259" s="5">
        <v>2404.41</v>
      </c>
      <c r="BH259" s="17" t="s">
        <v>159</v>
      </c>
      <c r="BI259" s="5">
        <v>4606.29</v>
      </c>
      <c r="BJ259" s="5">
        <v>2647.85</v>
      </c>
      <c r="BS259" s="17" t="s">
        <v>203</v>
      </c>
      <c r="BT259" s="5">
        <v>0</v>
      </c>
      <c r="BU259" s="5">
        <v>0</v>
      </c>
    </row>
    <row r="260" spans="4:73" x14ac:dyDescent="0.25">
      <c r="D260" s="17" t="s">
        <v>208</v>
      </c>
      <c r="E260" s="5">
        <v>3611.5500000000466</v>
      </c>
      <c r="F260" s="5">
        <v>313761.32999999996</v>
      </c>
      <c r="W260" s="17" t="s">
        <v>208</v>
      </c>
      <c r="X260" s="5">
        <v>9409.1299999999992</v>
      </c>
      <c r="Y260" s="5">
        <v>1138.3699999999999</v>
      </c>
      <c r="AI260" s="17" t="s">
        <v>206</v>
      </c>
      <c r="AJ260" s="5">
        <v>0</v>
      </c>
      <c r="AK260" s="5">
        <v>0</v>
      </c>
      <c r="AT260" s="17" t="s">
        <v>160</v>
      </c>
      <c r="AU260" s="5">
        <v>8147.82</v>
      </c>
      <c r="AV260" s="5">
        <v>7460.88</v>
      </c>
      <c r="BH260" s="17" t="s">
        <v>204</v>
      </c>
      <c r="BI260" s="5">
        <v>1348.21</v>
      </c>
      <c r="BJ260" s="5">
        <v>2348.2199999999998</v>
      </c>
      <c r="BS260" s="17" t="s">
        <v>159</v>
      </c>
      <c r="BT260" s="5">
        <v>0</v>
      </c>
      <c r="BU260" s="5">
        <v>0</v>
      </c>
    </row>
    <row r="261" spans="4:73" x14ac:dyDescent="0.25">
      <c r="D261" s="17" t="s">
        <v>209</v>
      </c>
      <c r="E261" s="5">
        <v>292750.76</v>
      </c>
      <c r="F261" s="5">
        <v>625805</v>
      </c>
      <c r="W261" s="17" t="s">
        <v>209</v>
      </c>
      <c r="X261" s="5">
        <v>11621.1</v>
      </c>
      <c r="Y261" s="5">
        <v>3192.9</v>
      </c>
      <c r="AI261" s="17" t="s">
        <v>207</v>
      </c>
      <c r="AJ261" s="5">
        <v>5106.26</v>
      </c>
      <c r="AK261" s="5">
        <v>8038.97</v>
      </c>
      <c r="AT261" s="17" t="s">
        <v>206</v>
      </c>
      <c r="AU261" s="5">
        <v>5899.98</v>
      </c>
      <c r="AV261" s="5">
        <v>10256.66</v>
      </c>
      <c r="BH261" s="17" t="s">
        <v>205</v>
      </c>
      <c r="BI261" s="5">
        <v>7937.98</v>
      </c>
      <c r="BJ261" s="5">
        <v>1611.77</v>
      </c>
      <c r="BS261" s="17" t="s">
        <v>204</v>
      </c>
      <c r="BT261" s="5">
        <v>0</v>
      </c>
      <c r="BU261" s="5">
        <v>0</v>
      </c>
    </row>
    <row r="262" spans="4:73" x14ac:dyDescent="0.25">
      <c r="D262" s="17" t="s">
        <v>210</v>
      </c>
      <c r="E262" s="5">
        <v>260468.29999999996</v>
      </c>
      <c r="F262" s="5">
        <v>118912.92000000001</v>
      </c>
      <c r="W262" s="17" t="s">
        <v>210</v>
      </c>
      <c r="X262" s="5">
        <v>17321.5</v>
      </c>
      <c r="Y262" s="5">
        <v>7906</v>
      </c>
      <c r="AI262" s="17" t="s">
        <v>208</v>
      </c>
      <c r="AJ262" s="5">
        <v>651.6</v>
      </c>
      <c r="AK262" s="5">
        <v>390</v>
      </c>
      <c r="AT262" s="17" t="s">
        <v>207</v>
      </c>
      <c r="AU262" s="5">
        <v>2087.5500000000002</v>
      </c>
      <c r="AV262" s="5">
        <v>2069.15</v>
      </c>
      <c r="BH262" s="17" t="s">
        <v>160</v>
      </c>
      <c r="BI262" s="5">
        <v>4809.37</v>
      </c>
      <c r="BJ262" s="5">
        <v>8919.93</v>
      </c>
      <c r="BS262" s="17" t="s">
        <v>205</v>
      </c>
      <c r="BT262" s="5">
        <v>0</v>
      </c>
      <c r="BU262" s="5">
        <v>0</v>
      </c>
    </row>
    <row r="263" spans="4:73" x14ac:dyDescent="0.25">
      <c r="D263" s="17" t="s">
        <v>161</v>
      </c>
      <c r="E263" s="5">
        <v>10990.45</v>
      </c>
      <c r="F263" s="5">
        <v>9468.7999999999993</v>
      </c>
      <c r="W263" s="17" t="s">
        <v>161</v>
      </c>
      <c r="X263" s="5">
        <v>2526.13</v>
      </c>
      <c r="Y263" s="5">
        <v>1511.37</v>
      </c>
      <c r="AI263" s="17" t="s">
        <v>209</v>
      </c>
      <c r="AJ263" s="5">
        <v>6197.4</v>
      </c>
      <c r="AK263" s="5">
        <v>1480.05</v>
      </c>
      <c r="AT263" s="17" t="s">
        <v>208</v>
      </c>
      <c r="AU263" s="5">
        <v>1413</v>
      </c>
      <c r="AV263" s="5">
        <v>0</v>
      </c>
      <c r="BH263" s="17" t="s">
        <v>206</v>
      </c>
      <c r="BI263" s="5">
        <v>246.41</v>
      </c>
      <c r="BJ263" s="5">
        <v>1734.78</v>
      </c>
      <c r="BS263" s="17" t="s">
        <v>160</v>
      </c>
      <c r="BT263" s="5">
        <v>11647.74</v>
      </c>
      <c r="BU263" s="5">
        <v>493455.54</v>
      </c>
    </row>
    <row r="264" spans="4:73" x14ac:dyDescent="0.25">
      <c r="D264" s="17" t="s">
        <v>211</v>
      </c>
      <c r="E264" s="5">
        <v>364456.95</v>
      </c>
      <c r="F264" s="5">
        <v>396441.69</v>
      </c>
      <c r="W264" s="17" t="s">
        <v>211</v>
      </c>
      <c r="X264" s="5">
        <v>18618.7</v>
      </c>
      <c r="Y264" s="5">
        <v>14877.3</v>
      </c>
      <c r="AI264" s="17" t="s">
        <v>210</v>
      </c>
      <c r="AJ264" s="5">
        <v>10908.3</v>
      </c>
      <c r="AK264" s="5">
        <v>10762.76</v>
      </c>
      <c r="AT264" s="17" t="s">
        <v>209</v>
      </c>
      <c r="AU264" s="5">
        <v>540</v>
      </c>
      <c r="AV264" s="5">
        <v>0</v>
      </c>
      <c r="BH264" s="17" t="s">
        <v>207</v>
      </c>
      <c r="BI264" s="5">
        <v>1803.1</v>
      </c>
      <c r="BJ264" s="5">
        <v>5277.88</v>
      </c>
      <c r="BS264" s="17" t="s">
        <v>206</v>
      </c>
      <c r="BT264" s="5">
        <v>0</v>
      </c>
      <c r="BU264" s="5">
        <v>0</v>
      </c>
    </row>
    <row r="265" spans="4:73" x14ac:dyDescent="0.25">
      <c r="D265" s="17" t="s">
        <v>170</v>
      </c>
      <c r="E265" s="5">
        <v>65066.700000000004</v>
      </c>
      <c r="F265" s="5">
        <v>20343.54</v>
      </c>
      <c r="W265" s="17" t="s">
        <v>170</v>
      </c>
      <c r="X265" s="5">
        <v>6712.15</v>
      </c>
      <c r="Y265" s="5">
        <v>3577.35</v>
      </c>
      <c r="AI265" s="17" t="s">
        <v>161</v>
      </c>
      <c r="AJ265" s="5">
        <v>0</v>
      </c>
      <c r="AK265" s="5">
        <v>289.60000000000002</v>
      </c>
      <c r="AT265" s="17" t="s">
        <v>210</v>
      </c>
      <c r="AU265" s="5">
        <v>4.08</v>
      </c>
      <c r="AV265" s="5">
        <v>211.72</v>
      </c>
      <c r="BH265" s="17" t="s">
        <v>208</v>
      </c>
      <c r="BI265" s="5">
        <v>0</v>
      </c>
      <c r="BJ265" s="5">
        <v>0</v>
      </c>
      <c r="BS265" s="17" t="s">
        <v>207</v>
      </c>
      <c r="BT265" s="5">
        <v>117632.1</v>
      </c>
      <c r="BU265" s="5">
        <v>301971</v>
      </c>
    </row>
    <row r="266" spans="4:73" x14ac:dyDescent="0.25">
      <c r="D266" s="17" t="s">
        <v>212</v>
      </c>
      <c r="E266" s="5">
        <v>1986667.17</v>
      </c>
      <c r="F266" s="5">
        <v>117967.19</v>
      </c>
      <c r="W266" s="17" t="s">
        <v>212</v>
      </c>
      <c r="X266" s="5">
        <v>10945.63</v>
      </c>
      <c r="Y266" s="5">
        <v>2926.87</v>
      </c>
      <c r="AI266" s="17" t="s">
        <v>211</v>
      </c>
      <c r="AJ266" s="5">
        <v>30897.18</v>
      </c>
      <c r="AK266" s="5">
        <v>29490.73</v>
      </c>
      <c r="AT266" s="17" t="s">
        <v>161</v>
      </c>
      <c r="AU266" s="5">
        <v>508.5</v>
      </c>
      <c r="AV266" s="5">
        <v>1490.15</v>
      </c>
      <c r="BH266" s="17" t="s">
        <v>209</v>
      </c>
      <c r="BI266" s="5">
        <v>0</v>
      </c>
      <c r="BJ266" s="5">
        <v>0</v>
      </c>
      <c r="BS266" s="17" t="s">
        <v>208</v>
      </c>
      <c r="BT266" s="5">
        <v>302287.59999999998</v>
      </c>
      <c r="BU266" s="5">
        <v>0</v>
      </c>
    </row>
    <row r="267" spans="4:73" x14ac:dyDescent="0.25">
      <c r="D267" s="17" t="s">
        <v>153</v>
      </c>
      <c r="E267" s="5">
        <v>352023.43999999994</v>
      </c>
      <c r="F267" s="5">
        <v>125829.91</v>
      </c>
      <c r="W267" s="17" t="s">
        <v>153</v>
      </c>
      <c r="X267" s="5">
        <v>31211.35</v>
      </c>
      <c r="Y267" s="5">
        <v>34902.65</v>
      </c>
      <c r="AI267" s="17" t="s">
        <v>170</v>
      </c>
      <c r="AJ267" s="5">
        <v>9866.19</v>
      </c>
      <c r="AK267" s="5">
        <v>12275.59</v>
      </c>
      <c r="AT267" s="17" t="s">
        <v>211</v>
      </c>
      <c r="AU267" s="5">
        <v>17238.96</v>
      </c>
      <c r="AV267" s="5">
        <v>20706.009999999998</v>
      </c>
      <c r="BH267" s="17" t="s">
        <v>210</v>
      </c>
      <c r="BI267" s="5">
        <v>2014.55</v>
      </c>
      <c r="BJ267" s="5">
        <v>577.70000000000005</v>
      </c>
      <c r="BS267" s="17" t="s">
        <v>209</v>
      </c>
      <c r="BT267" s="5">
        <v>607446.5</v>
      </c>
      <c r="BU267" s="5">
        <v>272723</v>
      </c>
    </row>
    <row r="268" spans="4:73" x14ac:dyDescent="0.25">
      <c r="D268" s="17" t="s">
        <v>213</v>
      </c>
      <c r="E268" s="5">
        <v>584148.76</v>
      </c>
      <c r="F268" s="5">
        <v>42300.15</v>
      </c>
      <c r="W268" s="17" t="s">
        <v>213</v>
      </c>
      <c r="X268" s="5">
        <v>13681.02</v>
      </c>
      <c r="Y268" s="5">
        <v>8158.98</v>
      </c>
      <c r="AI268" s="17" t="s">
        <v>212</v>
      </c>
      <c r="AJ268" s="5">
        <v>3302.8</v>
      </c>
      <c r="AK268" s="5">
        <v>1069.48</v>
      </c>
      <c r="AT268" s="17" t="s">
        <v>170</v>
      </c>
      <c r="AU268" s="5">
        <v>1516.43</v>
      </c>
      <c r="AV268" s="5">
        <v>1770.8</v>
      </c>
      <c r="BH268" s="17" t="s">
        <v>161</v>
      </c>
      <c r="BI268" s="5">
        <v>6434.17</v>
      </c>
      <c r="BJ268" s="5">
        <v>7120.13</v>
      </c>
      <c r="BS268" s="17" t="s">
        <v>210</v>
      </c>
      <c r="BT268" s="5">
        <v>86489.49</v>
      </c>
      <c r="BU268" s="5">
        <v>197668</v>
      </c>
    </row>
    <row r="269" spans="4:73" x14ac:dyDescent="0.25">
      <c r="D269" s="17" t="s">
        <v>146</v>
      </c>
      <c r="E269" s="5">
        <v>75893.279999999999</v>
      </c>
      <c r="F269" s="5">
        <v>13009.78</v>
      </c>
      <c r="W269" s="17" t="s">
        <v>146</v>
      </c>
      <c r="X269" s="5">
        <v>1754.14</v>
      </c>
      <c r="Y269" s="5">
        <v>4269.21</v>
      </c>
      <c r="AI269" s="17" t="s">
        <v>153</v>
      </c>
      <c r="AJ269" s="5">
        <v>21790.54</v>
      </c>
      <c r="AK269" s="5">
        <v>23298.01</v>
      </c>
      <c r="AT269" s="17" t="s">
        <v>212</v>
      </c>
      <c r="AU269" s="5">
        <v>7945.08</v>
      </c>
      <c r="AV269" s="5">
        <v>5196.29</v>
      </c>
      <c r="BH269" s="17" t="s">
        <v>211</v>
      </c>
      <c r="BI269" s="5">
        <v>7507.65</v>
      </c>
      <c r="BJ269" s="5">
        <v>2857.97</v>
      </c>
      <c r="BS269" s="17" t="s">
        <v>161</v>
      </c>
      <c r="BT269" s="5">
        <v>0</v>
      </c>
      <c r="BU269" s="5">
        <v>0</v>
      </c>
    </row>
    <row r="270" spans="4:73" x14ac:dyDescent="0.25">
      <c r="D270" s="17" t="s">
        <v>255</v>
      </c>
      <c r="E270" s="5">
        <v>0</v>
      </c>
      <c r="F270" s="5">
        <v>6641</v>
      </c>
      <c r="W270" s="17" t="s">
        <v>255</v>
      </c>
      <c r="X270" s="5">
        <v>0</v>
      </c>
      <c r="Y270" s="5">
        <v>0</v>
      </c>
      <c r="AI270" s="17" t="s">
        <v>213</v>
      </c>
      <c r="AJ270" s="5">
        <v>237.72</v>
      </c>
      <c r="AK270" s="5">
        <v>1397.88</v>
      </c>
      <c r="AT270" s="17" t="s">
        <v>153</v>
      </c>
      <c r="AU270" s="5">
        <v>70770.570000000007</v>
      </c>
      <c r="AV270" s="5">
        <v>127684</v>
      </c>
      <c r="BH270" s="17" t="s">
        <v>170</v>
      </c>
      <c r="BI270" s="5">
        <v>2248.77</v>
      </c>
      <c r="BJ270" s="5">
        <v>3159.4</v>
      </c>
      <c r="BS270" s="17" t="s">
        <v>211</v>
      </c>
      <c r="BT270" s="5">
        <v>318535.2</v>
      </c>
      <c r="BU270" s="5">
        <v>175749.1</v>
      </c>
    </row>
    <row r="271" spans="4:73" x14ac:dyDescent="0.25">
      <c r="D271" s="17" t="s">
        <v>175</v>
      </c>
      <c r="E271" s="5">
        <v>370388.94</v>
      </c>
      <c r="F271" s="5">
        <v>203855.05</v>
      </c>
      <c r="W271" s="17" t="s">
        <v>175</v>
      </c>
      <c r="X271" s="5">
        <v>29394.880000000001</v>
      </c>
      <c r="Y271" s="5">
        <v>12687.62</v>
      </c>
      <c r="AI271" s="17" t="s">
        <v>146</v>
      </c>
      <c r="AJ271" s="5">
        <v>0</v>
      </c>
      <c r="AK271" s="5">
        <v>0</v>
      </c>
      <c r="AT271" s="17" t="s">
        <v>213</v>
      </c>
      <c r="AU271" s="5">
        <v>2924.64</v>
      </c>
      <c r="AV271" s="5">
        <v>6379.51</v>
      </c>
      <c r="BH271" s="17" t="s">
        <v>212</v>
      </c>
      <c r="BI271" s="5">
        <v>0</v>
      </c>
      <c r="BJ271" s="5">
        <v>0</v>
      </c>
      <c r="BS271" s="17" t="s">
        <v>170</v>
      </c>
      <c r="BT271" s="5">
        <v>0</v>
      </c>
      <c r="BU271" s="5">
        <v>0</v>
      </c>
    </row>
    <row r="272" spans="4:73" x14ac:dyDescent="0.25">
      <c r="D272" s="17" t="s">
        <v>142</v>
      </c>
      <c r="E272" s="5">
        <v>73304.150000000009</v>
      </c>
      <c r="F272" s="5">
        <v>17473.59</v>
      </c>
      <c r="W272" s="17" t="s">
        <v>142</v>
      </c>
      <c r="X272" s="5">
        <v>10446.879999999999</v>
      </c>
      <c r="Y272" s="5">
        <v>5584.37</v>
      </c>
      <c r="AI272" s="17" t="s">
        <v>255</v>
      </c>
      <c r="AJ272" s="5">
        <v>0</v>
      </c>
      <c r="AK272" s="5">
        <v>0</v>
      </c>
      <c r="AT272" s="17" t="s">
        <v>146</v>
      </c>
      <c r="AU272" s="5">
        <v>0</v>
      </c>
      <c r="AV272" s="5">
        <v>0</v>
      </c>
      <c r="BH272" s="17" t="s">
        <v>153</v>
      </c>
      <c r="BI272" s="5">
        <v>1077.45</v>
      </c>
      <c r="BJ272" s="5">
        <v>758.48</v>
      </c>
      <c r="BS272" s="17" t="s">
        <v>212</v>
      </c>
      <c r="BT272" s="5">
        <v>95331.68</v>
      </c>
      <c r="BU272" s="5">
        <v>1968730</v>
      </c>
    </row>
    <row r="273" spans="4:73" x14ac:dyDescent="0.25">
      <c r="D273" s="17" t="s">
        <v>214</v>
      </c>
      <c r="E273" s="5">
        <v>6934.510000000002</v>
      </c>
      <c r="F273" s="5">
        <v>46444.47</v>
      </c>
      <c r="W273" s="17" t="s">
        <v>214</v>
      </c>
      <c r="X273" s="5">
        <v>12875.64</v>
      </c>
      <c r="Y273" s="5">
        <v>5009.3599999999997</v>
      </c>
      <c r="AI273" s="17" t="s">
        <v>175</v>
      </c>
      <c r="AJ273" s="5">
        <v>42384.99</v>
      </c>
      <c r="AK273" s="5">
        <v>25826.03</v>
      </c>
      <c r="AT273" s="17" t="s">
        <v>255</v>
      </c>
      <c r="AU273" s="5">
        <v>0</v>
      </c>
      <c r="AV273" s="5">
        <v>0</v>
      </c>
      <c r="BH273" s="17" t="s">
        <v>213</v>
      </c>
      <c r="BI273" s="5">
        <v>24706.77</v>
      </c>
      <c r="BJ273" s="5">
        <v>17125.53</v>
      </c>
      <c r="BS273" s="17" t="s">
        <v>153</v>
      </c>
      <c r="BT273" s="5">
        <v>0</v>
      </c>
      <c r="BU273" s="5">
        <v>75203.199999999997</v>
      </c>
    </row>
    <row r="274" spans="4:73" x14ac:dyDescent="0.25">
      <c r="D274" s="17" t="s">
        <v>171</v>
      </c>
      <c r="E274" s="5">
        <v>165054.87999999998</v>
      </c>
      <c r="F274" s="5">
        <v>171839</v>
      </c>
      <c r="W274" s="17" t="s">
        <v>171</v>
      </c>
      <c r="X274" s="5">
        <v>9548.76</v>
      </c>
      <c r="Y274" s="5">
        <v>3357.49</v>
      </c>
      <c r="AI274" s="17" t="s">
        <v>142</v>
      </c>
      <c r="AJ274" s="5">
        <v>2364.19</v>
      </c>
      <c r="AK274" s="5">
        <v>19571.29</v>
      </c>
      <c r="AT274" s="17" t="s">
        <v>175</v>
      </c>
      <c r="AU274" s="5">
        <v>22178.58</v>
      </c>
      <c r="AV274" s="5">
        <v>24621.02</v>
      </c>
      <c r="BH274" s="17" t="s">
        <v>146</v>
      </c>
      <c r="BI274" s="5">
        <v>7604.64</v>
      </c>
      <c r="BJ274" s="5">
        <v>71624.070000000007</v>
      </c>
      <c r="BS274" s="17" t="s">
        <v>213</v>
      </c>
      <c r="BT274" s="5">
        <v>750</v>
      </c>
      <c r="BU274" s="5">
        <v>547815.69999999995</v>
      </c>
    </row>
    <row r="275" spans="4:73" x14ac:dyDescent="0.25">
      <c r="D275" s="17" t="s">
        <v>165</v>
      </c>
      <c r="E275" s="5">
        <v>157215.59</v>
      </c>
      <c r="F275" s="5">
        <v>47485.409999999996</v>
      </c>
      <c r="W275" s="17" t="s">
        <v>165</v>
      </c>
      <c r="X275" s="5">
        <v>17768.009999999998</v>
      </c>
      <c r="Y275" s="5">
        <v>7326.99</v>
      </c>
      <c r="AI275" s="17" t="s">
        <v>214</v>
      </c>
      <c r="AJ275" s="5">
        <v>0</v>
      </c>
      <c r="AK275" s="5">
        <v>0</v>
      </c>
      <c r="AT275" s="17" t="s">
        <v>142</v>
      </c>
      <c r="AU275" s="5">
        <v>1833.41</v>
      </c>
      <c r="AV275" s="5">
        <v>1687.82</v>
      </c>
      <c r="BH275" s="17" t="s">
        <v>255</v>
      </c>
      <c r="BI275" s="5">
        <v>0</v>
      </c>
      <c r="BJ275" s="5">
        <v>0</v>
      </c>
      <c r="BS275" s="17" t="s">
        <v>146</v>
      </c>
      <c r="BT275" s="5">
        <v>0</v>
      </c>
      <c r="BU275" s="5">
        <v>0</v>
      </c>
    </row>
    <row r="276" spans="4:73" x14ac:dyDescent="0.25">
      <c r="D276" s="17" t="s">
        <v>143</v>
      </c>
      <c r="E276" s="5">
        <v>160525.91999999998</v>
      </c>
      <c r="F276" s="5">
        <v>115740.19</v>
      </c>
      <c r="W276" s="17" t="s">
        <v>143</v>
      </c>
      <c r="X276" s="5">
        <v>19955.5</v>
      </c>
      <c r="Y276" s="5">
        <v>6603.25</v>
      </c>
      <c r="AI276" s="17" t="s">
        <v>171</v>
      </c>
      <c r="AJ276" s="5">
        <v>4804.42</v>
      </c>
      <c r="AK276" s="5">
        <v>5031.1899999999996</v>
      </c>
      <c r="AT276" s="17" t="s">
        <v>214</v>
      </c>
      <c r="AU276" s="5">
        <v>4496.6000000000004</v>
      </c>
      <c r="AV276" s="5">
        <v>80</v>
      </c>
      <c r="BH276" s="17" t="s">
        <v>175</v>
      </c>
      <c r="BI276" s="5">
        <v>4843.6000000000004</v>
      </c>
      <c r="BJ276" s="5">
        <v>6.4</v>
      </c>
      <c r="BS276" s="17" t="s">
        <v>255</v>
      </c>
      <c r="BT276" s="5">
        <v>6641</v>
      </c>
      <c r="BU276" s="5">
        <v>0</v>
      </c>
    </row>
    <row r="277" spans="4:73" x14ac:dyDescent="0.25">
      <c r="D277" s="17" t="s">
        <v>256</v>
      </c>
      <c r="E277" s="5">
        <v>30107.129999999997</v>
      </c>
      <c r="F277" s="5">
        <v>13446.25</v>
      </c>
      <c r="W277" s="17" t="s">
        <v>256</v>
      </c>
      <c r="X277" s="5">
        <v>2406.3000000000002</v>
      </c>
      <c r="Y277" s="5">
        <v>966.21</v>
      </c>
      <c r="AI277" s="17" t="s">
        <v>165</v>
      </c>
      <c r="AJ277" s="5">
        <v>4191.97</v>
      </c>
      <c r="AK277" s="5">
        <v>6221.61</v>
      </c>
      <c r="AT277" s="17" t="s">
        <v>171</v>
      </c>
      <c r="AU277" s="5">
        <v>4553.12</v>
      </c>
      <c r="AV277" s="5">
        <v>2535.41</v>
      </c>
      <c r="BH277" s="17" t="s">
        <v>142</v>
      </c>
      <c r="BI277" s="5">
        <v>2647.11</v>
      </c>
      <c r="BJ277" s="5">
        <v>2589.71</v>
      </c>
      <c r="BS277" s="17" t="s">
        <v>175</v>
      </c>
      <c r="BT277" s="5">
        <v>101488</v>
      </c>
      <c r="BU277" s="5">
        <v>170825.8</v>
      </c>
    </row>
    <row r="278" spans="4:73" x14ac:dyDescent="0.25">
      <c r="D278" s="17" t="s">
        <v>215</v>
      </c>
      <c r="E278" s="5">
        <v>5905.71</v>
      </c>
      <c r="F278" s="5">
        <v>6584.78</v>
      </c>
      <c r="W278" s="17" t="s">
        <v>215</v>
      </c>
      <c r="X278" s="5">
        <v>3048.2</v>
      </c>
      <c r="Y278" s="5">
        <v>2331.8000000000002</v>
      </c>
      <c r="AI278" s="17" t="s">
        <v>143</v>
      </c>
      <c r="AJ278" s="5">
        <v>9271.7099999999991</v>
      </c>
      <c r="AK278" s="5">
        <v>9685.77</v>
      </c>
      <c r="AT278" s="17" t="s">
        <v>165</v>
      </c>
      <c r="AU278" s="5">
        <v>11768.86</v>
      </c>
      <c r="AV278" s="5">
        <v>9728.19</v>
      </c>
      <c r="BH278" s="17" t="s">
        <v>214</v>
      </c>
      <c r="BI278" s="5">
        <v>295.23</v>
      </c>
      <c r="BJ278" s="5">
        <v>1845.15</v>
      </c>
      <c r="BS278" s="17" t="s">
        <v>142</v>
      </c>
      <c r="BT278" s="5">
        <v>0</v>
      </c>
      <c r="BU278" s="5">
        <v>0</v>
      </c>
    </row>
    <row r="279" spans="4:73" x14ac:dyDescent="0.25">
      <c r="D279" s="17" t="s">
        <v>176</v>
      </c>
      <c r="E279" s="5">
        <v>94382.680000000008</v>
      </c>
      <c r="F279" s="5">
        <v>85083.48</v>
      </c>
      <c r="W279" s="17" t="s">
        <v>176</v>
      </c>
      <c r="X279" s="5">
        <v>12313.75</v>
      </c>
      <c r="Y279" s="5">
        <v>4621.25</v>
      </c>
      <c r="AI279" s="17" t="s">
        <v>256</v>
      </c>
      <c r="AJ279" s="5">
        <v>2610.91</v>
      </c>
      <c r="AK279" s="5">
        <v>6326.05</v>
      </c>
      <c r="AT279" s="17" t="s">
        <v>143</v>
      </c>
      <c r="AU279" s="5">
        <v>431.68</v>
      </c>
      <c r="AV279" s="5">
        <v>1253.29</v>
      </c>
      <c r="BH279" s="17" t="s">
        <v>171</v>
      </c>
      <c r="BI279" s="5">
        <v>91</v>
      </c>
      <c r="BJ279" s="5">
        <v>372.2</v>
      </c>
      <c r="BS279" s="17" t="s">
        <v>214</v>
      </c>
      <c r="BT279" s="5">
        <v>0</v>
      </c>
      <c r="BU279" s="5">
        <v>0</v>
      </c>
    </row>
    <row r="280" spans="4:73" x14ac:dyDescent="0.25">
      <c r="D280" s="17" t="s">
        <v>216</v>
      </c>
      <c r="E280" s="5">
        <v>82590.78</v>
      </c>
      <c r="F280" s="5">
        <v>6338.98</v>
      </c>
      <c r="W280" s="17" t="s">
        <v>216</v>
      </c>
      <c r="X280" s="5">
        <v>5078.13</v>
      </c>
      <c r="Y280" s="5">
        <v>4956.87</v>
      </c>
      <c r="AI280" s="17" t="s">
        <v>215</v>
      </c>
      <c r="AJ280" s="5">
        <v>509.6</v>
      </c>
      <c r="AK280" s="5">
        <v>484.68</v>
      </c>
      <c r="AT280" s="17" t="s">
        <v>256</v>
      </c>
      <c r="AU280" s="5">
        <v>3853.5</v>
      </c>
      <c r="AV280" s="5">
        <v>2645.98</v>
      </c>
      <c r="BH280" s="17" t="s">
        <v>165</v>
      </c>
      <c r="BI280" s="5">
        <v>54.9</v>
      </c>
      <c r="BJ280" s="5">
        <v>308.17</v>
      </c>
      <c r="BS280" s="17" t="s">
        <v>171</v>
      </c>
      <c r="BT280" s="5">
        <v>152841.70000000001</v>
      </c>
      <c r="BU280" s="5">
        <v>134087.4</v>
      </c>
    </row>
    <row r="281" spans="4:73" x14ac:dyDescent="0.25">
      <c r="D281" s="17" t="s">
        <v>217</v>
      </c>
      <c r="E281" s="5">
        <v>41416.160000000003</v>
      </c>
      <c r="F281" s="5">
        <v>32752.229999999996</v>
      </c>
      <c r="W281" s="17" t="s">
        <v>217</v>
      </c>
      <c r="X281" s="5">
        <v>24136</v>
      </c>
      <c r="Y281" s="5">
        <v>24486.1</v>
      </c>
      <c r="AI281" s="17" t="s">
        <v>176</v>
      </c>
      <c r="AJ281" s="5">
        <v>13459.38</v>
      </c>
      <c r="AK281" s="5">
        <v>6524.66</v>
      </c>
      <c r="AT281" s="17" t="s">
        <v>215</v>
      </c>
      <c r="AU281" s="5">
        <v>1510.4</v>
      </c>
      <c r="AV281" s="5">
        <v>617.85</v>
      </c>
      <c r="BH281" s="17" t="s">
        <v>143</v>
      </c>
      <c r="BI281" s="5">
        <v>847.3</v>
      </c>
      <c r="BJ281" s="5">
        <v>1266.8</v>
      </c>
      <c r="BS281" s="17" t="s">
        <v>165</v>
      </c>
      <c r="BT281" s="5">
        <v>11944.67</v>
      </c>
      <c r="BU281" s="5">
        <v>112803.5</v>
      </c>
    </row>
    <row r="282" spans="4:73" x14ac:dyDescent="0.25">
      <c r="D282" s="17" t="s">
        <v>162</v>
      </c>
      <c r="E282" s="5">
        <v>8014.8600000000006</v>
      </c>
      <c r="F282" s="5">
        <v>6092.34</v>
      </c>
      <c r="W282" s="17" t="s">
        <v>162</v>
      </c>
      <c r="X282" s="5">
        <v>1498.5</v>
      </c>
      <c r="Y282" s="5">
        <v>2184</v>
      </c>
      <c r="AI282" s="17" t="s">
        <v>216</v>
      </c>
      <c r="AJ282" s="5">
        <v>0</v>
      </c>
      <c r="AK282" s="5">
        <v>0</v>
      </c>
      <c r="AT282" s="17" t="s">
        <v>176</v>
      </c>
      <c r="AU282" s="5">
        <v>3752.2</v>
      </c>
      <c r="AV282" s="5">
        <v>1413.65</v>
      </c>
      <c r="BH282" s="17" t="s">
        <v>256</v>
      </c>
      <c r="BI282" s="5">
        <v>3772.54</v>
      </c>
      <c r="BJ282" s="5">
        <v>2294.9699999999998</v>
      </c>
      <c r="BS282" s="17" t="s">
        <v>143</v>
      </c>
      <c r="BT282" s="5">
        <v>85234</v>
      </c>
      <c r="BU282" s="5">
        <v>103801.9</v>
      </c>
    </row>
    <row r="283" spans="4:73" x14ac:dyDescent="0.25">
      <c r="D283" s="17" t="s">
        <v>218</v>
      </c>
      <c r="E283" s="5">
        <v>81353.67</v>
      </c>
      <c r="F283" s="5">
        <v>48194.39</v>
      </c>
      <c r="W283" s="17" t="s">
        <v>218</v>
      </c>
      <c r="X283" s="5">
        <v>9180.1</v>
      </c>
      <c r="Y283" s="5">
        <v>6394.4</v>
      </c>
      <c r="AI283" s="17" t="s">
        <v>217</v>
      </c>
      <c r="AJ283" s="5">
        <v>1304.0999999999999</v>
      </c>
      <c r="AK283" s="5">
        <v>0</v>
      </c>
      <c r="AT283" s="17" t="s">
        <v>216</v>
      </c>
      <c r="AU283" s="5">
        <v>244.79</v>
      </c>
      <c r="AV283" s="5">
        <v>136.76</v>
      </c>
      <c r="BH283" s="17" t="s">
        <v>215</v>
      </c>
      <c r="BI283" s="5">
        <v>67.58</v>
      </c>
      <c r="BJ283" s="5">
        <v>482.82</v>
      </c>
      <c r="BS283" s="17" t="s">
        <v>256</v>
      </c>
      <c r="BT283" s="5">
        <v>0</v>
      </c>
      <c r="BU283" s="5">
        <v>0</v>
      </c>
    </row>
    <row r="284" spans="4:73" x14ac:dyDescent="0.25">
      <c r="D284" s="17" t="s">
        <v>154</v>
      </c>
      <c r="E284" s="5">
        <v>479493.81000000006</v>
      </c>
      <c r="F284" s="5">
        <v>261981.73</v>
      </c>
      <c r="W284" s="17" t="s">
        <v>154</v>
      </c>
      <c r="X284" s="5">
        <v>43014.75</v>
      </c>
      <c r="Y284" s="5">
        <v>28335.25</v>
      </c>
      <c r="AI284" s="17" t="s">
        <v>162</v>
      </c>
      <c r="AJ284" s="5">
        <v>126.84</v>
      </c>
      <c r="AK284" s="5">
        <v>340.86</v>
      </c>
      <c r="AT284" s="17" t="s">
        <v>217</v>
      </c>
      <c r="AU284" s="5">
        <v>362.67</v>
      </c>
      <c r="AV284" s="5">
        <v>486.86</v>
      </c>
      <c r="BH284" s="17" t="s">
        <v>176</v>
      </c>
      <c r="BI284" s="5">
        <v>36.200000000000003</v>
      </c>
      <c r="BJ284" s="5">
        <v>167.18</v>
      </c>
      <c r="BS284" s="17" t="s">
        <v>215</v>
      </c>
      <c r="BT284" s="5">
        <v>0</v>
      </c>
      <c r="BU284" s="5">
        <v>0</v>
      </c>
    </row>
    <row r="285" spans="4:73" x14ac:dyDescent="0.25">
      <c r="D285" s="17" t="s">
        <v>147</v>
      </c>
      <c r="E285" s="5">
        <v>51630.12999999999</v>
      </c>
      <c r="F285" s="5">
        <v>19828.3</v>
      </c>
      <c r="W285" s="17" t="s">
        <v>147</v>
      </c>
      <c r="X285" s="5">
        <v>2457.6999999999998</v>
      </c>
      <c r="Y285" s="5">
        <v>3647.3</v>
      </c>
      <c r="AI285" s="17" t="s">
        <v>218</v>
      </c>
      <c r="AJ285" s="5">
        <v>7658.72</v>
      </c>
      <c r="AK285" s="5">
        <v>10890.81</v>
      </c>
      <c r="AT285" s="17" t="s">
        <v>162</v>
      </c>
      <c r="AU285" s="5">
        <v>3419</v>
      </c>
      <c r="AV285" s="5">
        <v>4554.6000000000004</v>
      </c>
      <c r="BH285" s="17" t="s">
        <v>216</v>
      </c>
      <c r="BI285" s="5">
        <v>1016.06</v>
      </c>
      <c r="BJ285" s="5">
        <v>6523.11</v>
      </c>
      <c r="BS285" s="17" t="s">
        <v>176</v>
      </c>
      <c r="BT285" s="5">
        <v>54941.95</v>
      </c>
      <c r="BU285" s="5">
        <v>41687.86</v>
      </c>
    </row>
    <row r="286" spans="4:73" x14ac:dyDescent="0.25">
      <c r="D286" s="17" t="s">
        <v>219</v>
      </c>
      <c r="E286" s="5">
        <v>111700</v>
      </c>
      <c r="F286" s="5">
        <v>66568.94</v>
      </c>
      <c r="W286" s="17" t="s">
        <v>219</v>
      </c>
      <c r="X286" s="5">
        <v>10171.290000000001</v>
      </c>
      <c r="Y286" s="5">
        <v>4276.46</v>
      </c>
      <c r="AI286" s="17" t="s">
        <v>154</v>
      </c>
      <c r="AJ286" s="5">
        <v>58006.12</v>
      </c>
      <c r="AK286" s="5">
        <v>33503.31</v>
      </c>
      <c r="AT286" s="17" t="s">
        <v>218</v>
      </c>
      <c r="AU286" s="5">
        <v>10571.28</v>
      </c>
      <c r="AV286" s="5">
        <v>15536.19</v>
      </c>
      <c r="BH286" s="17" t="s">
        <v>217</v>
      </c>
      <c r="BI286" s="5">
        <v>6766.46</v>
      </c>
      <c r="BJ286" s="5">
        <v>13835</v>
      </c>
      <c r="BS286" s="17" t="s">
        <v>216</v>
      </c>
      <c r="BT286" s="5">
        <v>0</v>
      </c>
      <c r="BU286" s="5">
        <v>70974.039999999994</v>
      </c>
    </row>
    <row r="287" spans="4:73" x14ac:dyDescent="0.25">
      <c r="D287" s="17" t="s">
        <v>148</v>
      </c>
      <c r="E287" s="5">
        <v>34952.909999999974</v>
      </c>
      <c r="F287" s="5">
        <v>168535.80000000002</v>
      </c>
      <c r="W287" s="17" t="s">
        <v>148</v>
      </c>
      <c r="X287" s="5">
        <v>1498.4</v>
      </c>
      <c r="Y287" s="5">
        <v>929.2</v>
      </c>
      <c r="AI287" s="17" t="s">
        <v>147</v>
      </c>
      <c r="AJ287" s="5">
        <v>0</v>
      </c>
      <c r="AK287" s="5">
        <v>0</v>
      </c>
      <c r="AT287" s="17" t="s">
        <v>154</v>
      </c>
      <c r="AU287" s="5">
        <v>136349.5</v>
      </c>
      <c r="AV287" s="5">
        <v>122587.3</v>
      </c>
      <c r="BH287" s="17" t="s">
        <v>162</v>
      </c>
      <c r="BI287" s="5">
        <v>0</v>
      </c>
      <c r="BJ287" s="5">
        <v>0</v>
      </c>
      <c r="BS287" s="17" t="s">
        <v>217</v>
      </c>
      <c r="BT287" s="5">
        <v>0</v>
      </c>
      <c r="BU287" s="5">
        <v>0</v>
      </c>
    </row>
    <row r="288" spans="4:73" x14ac:dyDescent="0.25">
      <c r="D288" s="17" t="s">
        <v>251</v>
      </c>
      <c r="E288" s="5">
        <v>24234.120000000003</v>
      </c>
      <c r="F288" s="5">
        <v>16193.6</v>
      </c>
      <c r="W288" s="17" t="s">
        <v>251</v>
      </c>
      <c r="X288" s="5">
        <v>2833.78</v>
      </c>
      <c r="Y288" s="5">
        <v>1602.97</v>
      </c>
      <c r="AI288" s="17" t="s">
        <v>219</v>
      </c>
      <c r="AJ288" s="5">
        <v>17006.46</v>
      </c>
      <c r="AK288" s="5">
        <v>15931.02</v>
      </c>
      <c r="AT288" s="17" t="s">
        <v>147</v>
      </c>
      <c r="AU288" s="5">
        <v>0</v>
      </c>
      <c r="AV288" s="5">
        <v>0</v>
      </c>
      <c r="BH288" s="17" t="s">
        <v>218</v>
      </c>
      <c r="BI288" s="5">
        <v>5748.29</v>
      </c>
      <c r="BJ288" s="5">
        <v>11433.21</v>
      </c>
      <c r="BS288" s="17" t="s">
        <v>162</v>
      </c>
      <c r="BT288" s="5">
        <v>0</v>
      </c>
      <c r="BU288" s="5">
        <v>0</v>
      </c>
    </row>
    <row r="289" spans="4:73" x14ac:dyDescent="0.25">
      <c r="D289" s="17" t="s">
        <v>177</v>
      </c>
      <c r="E289" s="5">
        <v>86587.790000000008</v>
      </c>
      <c r="F289" s="5">
        <v>38383.449999999997</v>
      </c>
      <c r="W289" s="17" t="s">
        <v>177</v>
      </c>
      <c r="X289" s="5">
        <v>8125.25</v>
      </c>
      <c r="Y289" s="5">
        <v>4434.25</v>
      </c>
      <c r="AI289" s="17" t="s">
        <v>148</v>
      </c>
      <c r="AJ289" s="5">
        <v>0</v>
      </c>
      <c r="AK289" s="5">
        <v>0</v>
      </c>
      <c r="AT289" s="17" t="s">
        <v>219</v>
      </c>
      <c r="AU289" s="5">
        <v>22963</v>
      </c>
      <c r="AV289" s="5">
        <v>14051.35</v>
      </c>
      <c r="BH289" s="17" t="s">
        <v>154</v>
      </c>
      <c r="BI289" s="5">
        <v>7013.88</v>
      </c>
      <c r="BJ289" s="5">
        <v>4860.82</v>
      </c>
      <c r="BS289" s="17" t="s">
        <v>218</v>
      </c>
      <c r="BT289" s="5">
        <v>0</v>
      </c>
      <c r="BU289" s="5">
        <v>0</v>
      </c>
    </row>
    <row r="290" spans="4:73" x14ac:dyDescent="0.25">
      <c r="D290" s="17" t="s">
        <v>220</v>
      </c>
      <c r="E290" s="5">
        <v>66055.149999999994</v>
      </c>
      <c r="F290" s="5">
        <v>24631.78</v>
      </c>
      <c r="W290" s="17" t="s">
        <v>220</v>
      </c>
      <c r="X290" s="5">
        <v>2950.13</v>
      </c>
      <c r="Y290" s="5">
        <v>984.87</v>
      </c>
      <c r="AI290" s="17" t="s">
        <v>251</v>
      </c>
      <c r="AJ290" s="5">
        <v>4316.76</v>
      </c>
      <c r="AK290" s="5">
        <v>2572.2399999999998</v>
      </c>
      <c r="AT290" s="17" t="s">
        <v>148</v>
      </c>
      <c r="AU290" s="5">
        <v>0</v>
      </c>
      <c r="AV290" s="5">
        <v>0</v>
      </c>
      <c r="BH290" s="17" t="s">
        <v>147</v>
      </c>
      <c r="BI290" s="5">
        <v>7308.6</v>
      </c>
      <c r="BJ290" s="5">
        <v>47982.83</v>
      </c>
      <c r="BS290" s="17" t="s">
        <v>154</v>
      </c>
      <c r="BT290" s="5">
        <v>13534.48</v>
      </c>
      <c r="BU290" s="5">
        <v>107188.3</v>
      </c>
    </row>
    <row r="291" spans="4:73" x14ac:dyDescent="0.25">
      <c r="D291" s="17" t="s">
        <v>178</v>
      </c>
      <c r="E291" s="5">
        <v>73937.98000000001</v>
      </c>
      <c r="F291" s="5">
        <v>21507.539999999997</v>
      </c>
      <c r="W291" s="17" t="s">
        <v>178</v>
      </c>
      <c r="X291" s="5">
        <v>4509.7</v>
      </c>
      <c r="Y291" s="5">
        <v>2106.8000000000002</v>
      </c>
      <c r="AI291" s="17" t="s">
        <v>177</v>
      </c>
      <c r="AJ291" s="5">
        <v>17753.21</v>
      </c>
      <c r="AK291" s="5">
        <v>12470.92</v>
      </c>
      <c r="AT291" s="17" t="s">
        <v>251</v>
      </c>
      <c r="AU291" s="5">
        <v>4617.03</v>
      </c>
      <c r="AV291" s="5">
        <v>3478.15</v>
      </c>
      <c r="BH291" s="17" t="s">
        <v>219</v>
      </c>
      <c r="BI291" s="5">
        <v>13852.19</v>
      </c>
      <c r="BJ291" s="5">
        <v>11566.21</v>
      </c>
      <c r="BS291" s="17" t="s">
        <v>147</v>
      </c>
      <c r="BT291" s="5">
        <v>0</v>
      </c>
      <c r="BU291" s="5">
        <v>0</v>
      </c>
    </row>
    <row r="292" spans="4:73" x14ac:dyDescent="0.25">
      <c r="D292" s="17" t="s">
        <v>221</v>
      </c>
      <c r="E292" s="5">
        <v>126708.40000000001</v>
      </c>
      <c r="F292" s="5">
        <v>114012.33</v>
      </c>
      <c r="W292" s="17" t="s">
        <v>221</v>
      </c>
      <c r="X292" s="5">
        <v>19507.27</v>
      </c>
      <c r="Y292" s="5">
        <v>7098.98</v>
      </c>
      <c r="AI292" s="17" t="s">
        <v>220</v>
      </c>
      <c r="AJ292" s="5">
        <v>15206.8</v>
      </c>
      <c r="AK292" s="5">
        <v>11102</v>
      </c>
      <c r="AT292" s="17" t="s">
        <v>177</v>
      </c>
      <c r="AU292" s="5">
        <v>7925.79</v>
      </c>
      <c r="AV292" s="5">
        <v>6959.48</v>
      </c>
      <c r="BH292" s="17" t="s">
        <v>148</v>
      </c>
      <c r="BI292" s="5">
        <v>1494.8</v>
      </c>
      <c r="BJ292" s="5">
        <v>3982.46</v>
      </c>
      <c r="BS292" s="17" t="s">
        <v>219</v>
      </c>
      <c r="BT292" s="5">
        <v>0</v>
      </c>
      <c r="BU292" s="5">
        <v>0</v>
      </c>
    </row>
    <row r="293" spans="4:73" x14ac:dyDescent="0.25">
      <c r="D293" s="17" t="s">
        <v>172</v>
      </c>
      <c r="E293" s="5">
        <v>158966.75000000003</v>
      </c>
      <c r="F293" s="5">
        <v>218486.65</v>
      </c>
      <c r="W293" s="17" t="s">
        <v>172</v>
      </c>
      <c r="X293" s="5">
        <v>10532.13</v>
      </c>
      <c r="Y293" s="5">
        <v>2231.62</v>
      </c>
      <c r="AI293" s="17" t="s">
        <v>178</v>
      </c>
      <c r="AJ293" s="5">
        <v>10647.65</v>
      </c>
      <c r="AK293" s="5">
        <v>15469.26</v>
      </c>
      <c r="AT293" s="17" t="s">
        <v>220</v>
      </c>
      <c r="AU293" s="5">
        <v>2039.85</v>
      </c>
      <c r="AV293" s="5">
        <v>1350.68</v>
      </c>
      <c r="BH293" s="17" t="s">
        <v>251</v>
      </c>
      <c r="BI293" s="5">
        <v>3125.03</v>
      </c>
      <c r="BJ293" s="5">
        <v>2802.76</v>
      </c>
      <c r="BS293" s="17" t="s">
        <v>148</v>
      </c>
      <c r="BT293" s="5">
        <v>164372.6</v>
      </c>
      <c r="BU293" s="5">
        <v>30041.25</v>
      </c>
    </row>
    <row r="294" spans="4:73" x14ac:dyDescent="0.25">
      <c r="D294" s="17" t="s">
        <v>144</v>
      </c>
      <c r="E294" s="5">
        <v>88919.510000000009</v>
      </c>
      <c r="F294" s="5">
        <v>63376.99</v>
      </c>
      <c r="W294" s="17" t="s">
        <v>144</v>
      </c>
      <c r="X294" s="5">
        <v>23480.15</v>
      </c>
      <c r="Y294" s="5">
        <v>7949.85</v>
      </c>
      <c r="AI294" s="17" t="s">
        <v>221</v>
      </c>
      <c r="AJ294" s="5">
        <v>14311.25</v>
      </c>
      <c r="AK294" s="5">
        <v>7758.69</v>
      </c>
      <c r="AT294" s="17" t="s">
        <v>178</v>
      </c>
      <c r="AU294" s="5">
        <v>5543.24</v>
      </c>
      <c r="AV294" s="5">
        <v>3870.95</v>
      </c>
      <c r="BH294" s="17" t="s">
        <v>177</v>
      </c>
      <c r="BI294" s="5">
        <v>3155.2</v>
      </c>
      <c r="BJ294" s="5">
        <v>2274.88</v>
      </c>
      <c r="BS294" s="17" t="s">
        <v>251</v>
      </c>
      <c r="BT294" s="5">
        <v>0</v>
      </c>
      <c r="BU294" s="5">
        <v>0</v>
      </c>
    </row>
    <row r="295" spans="4:73" x14ac:dyDescent="0.25">
      <c r="D295" s="17" t="s">
        <v>222</v>
      </c>
      <c r="E295" s="5">
        <v>0</v>
      </c>
      <c r="F295" s="5">
        <v>572.20000000000005</v>
      </c>
      <c r="W295" s="17" t="s">
        <v>222</v>
      </c>
      <c r="X295" s="5">
        <v>120</v>
      </c>
      <c r="Y295" s="5">
        <v>0</v>
      </c>
      <c r="AI295" s="17" t="s">
        <v>172</v>
      </c>
      <c r="AJ295" s="5">
        <v>1421.97</v>
      </c>
      <c r="AK295" s="5">
        <v>4403.2299999999996</v>
      </c>
      <c r="AT295" s="17" t="s">
        <v>221</v>
      </c>
      <c r="AU295" s="5">
        <v>2697.75</v>
      </c>
      <c r="AV295" s="5">
        <v>2090.33</v>
      </c>
      <c r="BH295" s="17" t="s">
        <v>220</v>
      </c>
      <c r="BI295" s="5">
        <v>0</v>
      </c>
      <c r="BJ295" s="5">
        <v>0</v>
      </c>
      <c r="BS295" s="17" t="s">
        <v>177</v>
      </c>
      <c r="BT295" s="5">
        <v>0</v>
      </c>
      <c r="BU295" s="5">
        <v>0</v>
      </c>
    </row>
    <row r="296" spans="4:73" x14ac:dyDescent="0.25">
      <c r="D296" s="17" t="s">
        <v>223</v>
      </c>
      <c r="E296" s="5">
        <v>1201.4899999999998</v>
      </c>
      <c r="F296" s="5">
        <v>2889.13</v>
      </c>
      <c r="W296" s="17" t="s">
        <v>223</v>
      </c>
      <c r="X296" s="5">
        <v>2027.85</v>
      </c>
      <c r="Y296" s="5">
        <v>577.15</v>
      </c>
      <c r="AI296" s="17" t="s">
        <v>144</v>
      </c>
      <c r="AJ296" s="5">
        <v>5500.05</v>
      </c>
      <c r="AK296" s="5">
        <v>8387.6299999999992</v>
      </c>
      <c r="AT296" s="17" t="s">
        <v>172</v>
      </c>
      <c r="AU296" s="5">
        <v>2298.23</v>
      </c>
      <c r="AV296" s="5">
        <v>1774</v>
      </c>
      <c r="BH296" s="17" t="s">
        <v>178</v>
      </c>
      <c r="BI296" s="5">
        <v>702.95</v>
      </c>
      <c r="BJ296" s="5">
        <v>257.14999999999998</v>
      </c>
      <c r="BS296" s="17" t="s">
        <v>220</v>
      </c>
      <c r="BT296" s="5">
        <v>0</v>
      </c>
      <c r="BU296" s="5">
        <v>0</v>
      </c>
    </row>
    <row r="297" spans="4:73" x14ac:dyDescent="0.25">
      <c r="D297" s="17" t="s">
        <v>173</v>
      </c>
      <c r="E297" s="5">
        <v>568031.1</v>
      </c>
      <c r="F297" s="5">
        <v>751258.58</v>
      </c>
      <c r="W297" s="17" t="s">
        <v>173</v>
      </c>
      <c r="X297" s="5">
        <v>21082.13</v>
      </c>
      <c r="Y297" s="5">
        <v>5356.62</v>
      </c>
      <c r="AI297" s="17" t="s">
        <v>222</v>
      </c>
      <c r="AJ297" s="5">
        <v>0</v>
      </c>
      <c r="AK297" s="5">
        <v>0</v>
      </c>
      <c r="AT297" s="17" t="s">
        <v>144</v>
      </c>
      <c r="AU297" s="5">
        <v>674.21</v>
      </c>
      <c r="AV297" s="5">
        <v>1190.95</v>
      </c>
      <c r="BH297" s="17" t="s">
        <v>221</v>
      </c>
      <c r="BI297" s="5">
        <v>1127.2</v>
      </c>
      <c r="BJ297" s="5">
        <v>673.35</v>
      </c>
      <c r="BS297" s="17" t="s">
        <v>178</v>
      </c>
      <c r="BT297" s="5">
        <v>0</v>
      </c>
      <c r="BU297" s="5">
        <v>0</v>
      </c>
    </row>
    <row r="298" spans="4:73" x14ac:dyDescent="0.25">
      <c r="D298" s="17" t="s">
        <v>224</v>
      </c>
      <c r="E298" s="5">
        <v>223956.90999999997</v>
      </c>
      <c r="F298" s="5">
        <v>95794.319999999992</v>
      </c>
      <c r="W298" s="17" t="s">
        <v>224</v>
      </c>
      <c r="X298" s="5">
        <v>26931.56</v>
      </c>
      <c r="Y298" s="5">
        <v>11819.44</v>
      </c>
      <c r="AI298" s="17" t="s">
        <v>223</v>
      </c>
      <c r="AJ298" s="5">
        <v>0</v>
      </c>
      <c r="AK298" s="5">
        <v>0</v>
      </c>
      <c r="AT298" s="17" t="s">
        <v>222</v>
      </c>
      <c r="AU298" s="5">
        <v>222.3</v>
      </c>
      <c r="AV298" s="5">
        <v>0</v>
      </c>
      <c r="BH298" s="17" t="s">
        <v>172</v>
      </c>
      <c r="BI298" s="5">
        <v>681.72</v>
      </c>
      <c r="BJ298" s="5">
        <v>297.18</v>
      </c>
      <c r="BS298" s="17" t="s">
        <v>221</v>
      </c>
      <c r="BT298" s="5">
        <v>76368.86</v>
      </c>
      <c r="BU298" s="5">
        <v>64947.17</v>
      </c>
    </row>
    <row r="299" spans="4:73" x14ac:dyDescent="0.25">
      <c r="D299" s="17" t="s">
        <v>225</v>
      </c>
      <c r="E299" s="5">
        <v>186418.47</v>
      </c>
      <c r="F299" s="5">
        <v>21642.82</v>
      </c>
      <c r="W299" s="17" t="s">
        <v>225</v>
      </c>
      <c r="X299" s="5">
        <v>11939.63</v>
      </c>
      <c r="Y299" s="5">
        <v>8432.8700000000008</v>
      </c>
      <c r="AI299" s="17" t="s">
        <v>173</v>
      </c>
      <c r="AJ299" s="5">
        <v>15345.78</v>
      </c>
      <c r="AK299" s="5">
        <v>6937.18</v>
      </c>
      <c r="AT299" s="17" t="s">
        <v>223</v>
      </c>
      <c r="AU299" s="5">
        <v>100.8</v>
      </c>
      <c r="AV299" s="5">
        <v>0</v>
      </c>
      <c r="BH299" s="17" t="s">
        <v>144</v>
      </c>
      <c r="BI299" s="5">
        <v>1854.3</v>
      </c>
      <c r="BJ299" s="5">
        <v>582</v>
      </c>
      <c r="BS299" s="17" t="s">
        <v>172</v>
      </c>
      <c r="BT299" s="5">
        <v>203552.6</v>
      </c>
      <c r="BU299" s="5">
        <v>138610.29999999999</v>
      </c>
    </row>
    <row r="300" spans="4:73" x14ac:dyDescent="0.25">
      <c r="D300" s="17" t="s">
        <v>163</v>
      </c>
      <c r="E300" s="5">
        <v>496.31</v>
      </c>
      <c r="F300" s="5">
        <v>124.08</v>
      </c>
      <c r="W300" s="17" t="s">
        <v>163</v>
      </c>
      <c r="X300" s="5">
        <v>44.4</v>
      </c>
      <c r="Y300" s="5">
        <v>177.6</v>
      </c>
      <c r="AI300" s="17" t="s">
        <v>224</v>
      </c>
      <c r="AJ300" s="5">
        <v>49890.06</v>
      </c>
      <c r="AK300" s="5">
        <v>34157.019999999997</v>
      </c>
      <c r="AT300" s="17" t="s">
        <v>173</v>
      </c>
      <c r="AU300" s="5">
        <v>29636.959999999999</v>
      </c>
      <c r="AV300" s="5">
        <v>5938.4</v>
      </c>
      <c r="BH300" s="17" t="s">
        <v>222</v>
      </c>
      <c r="BI300" s="5">
        <v>108.9</v>
      </c>
      <c r="BJ300" s="5">
        <v>0</v>
      </c>
      <c r="BS300" s="17" t="s">
        <v>144</v>
      </c>
      <c r="BT300" s="5">
        <v>31324.28</v>
      </c>
      <c r="BU300" s="5">
        <v>43033.72</v>
      </c>
    </row>
    <row r="301" spans="4:73" x14ac:dyDescent="0.25">
      <c r="D301" s="17" t="s">
        <v>226</v>
      </c>
      <c r="E301" s="5">
        <v>97860</v>
      </c>
      <c r="F301" s="5">
        <v>0</v>
      </c>
      <c r="W301" s="17" t="s">
        <v>226</v>
      </c>
      <c r="X301" s="5">
        <v>0</v>
      </c>
      <c r="Y301" s="5">
        <v>0</v>
      </c>
      <c r="AI301" s="17" t="s">
        <v>225</v>
      </c>
      <c r="AJ301" s="5">
        <v>0</v>
      </c>
      <c r="AK301" s="5">
        <v>0</v>
      </c>
      <c r="AT301" s="17" t="s">
        <v>224</v>
      </c>
      <c r="AU301" s="5">
        <v>7998.59</v>
      </c>
      <c r="AV301" s="5">
        <v>4301.68</v>
      </c>
      <c r="BH301" s="17" t="s">
        <v>223</v>
      </c>
      <c r="BI301" s="5">
        <v>760.48</v>
      </c>
      <c r="BJ301" s="5">
        <v>624.34</v>
      </c>
      <c r="BS301" s="17" t="s">
        <v>222</v>
      </c>
      <c r="BT301" s="5">
        <v>0</v>
      </c>
      <c r="BU301" s="5">
        <v>0</v>
      </c>
    </row>
    <row r="302" spans="4:73" x14ac:dyDescent="0.25">
      <c r="D302" s="17" t="s">
        <v>166</v>
      </c>
      <c r="E302" s="5">
        <v>1294461.6399999999</v>
      </c>
      <c r="F302" s="5">
        <v>77962.739999999991</v>
      </c>
      <c r="W302" s="17" t="s">
        <v>166</v>
      </c>
      <c r="X302" s="5">
        <v>20546.27</v>
      </c>
      <c r="Y302" s="5">
        <v>9153.73</v>
      </c>
      <c r="AI302" s="17" t="s">
        <v>163</v>
      </c>
      <c r="AJ302" s="5">
        <v>0</v>
      </c>
      <c r="AK302" s="5">
        <v>0</v>
      </c>
      <c r="AT302" s="17" t="s">
        <v>225</v>
      </c>
      <c r="AU302" s="5">
        <v>65.5</v>
      </c>
      <c r="AV302" s="5">
        <v>262.04000000000002</v>
      </c>
      <c r="BH302" s="17" t="s">
        <v>173</v>
      </c>
      <c r="BI302" s="5">
        <v>4495.1099999999997</v>
      </c>
      <c r="BJ302" s="5">
        <v>749.35</v>
      </c>
      <c r="BS302" s="17" t="s">
        <v>223</v>
      </c>
      <c r="BT302" s="5">
        <v>0</v>
      </c>
      <c r="BU302" s="5">
        <v>0</v>
      </c>
    </row>
    <row r="303" spans="4:73" x14ac:dyDescent="0.25">
      <c r="D303" s="17" t="s">
        <v>227</v>
      </c>
      <c r="E303" s="5">
        <v>129492.42000000001</v>
      </c>
      <c r="F303" s="5">
        <v>105478.03</v>
      </c>
      <c r="W303" s="17" t="s">
        <v>227</v>
      </c>
      <c r="X303" s="5">
        <v>47531.41</v>
      </c>
      <c r="Y303" s="5">
        <v>17113.599999999999</v>
      </c>
      <c r="AI303" s="17" t="s">
        <v>226</v>
      </c>
      <c r="AJ303" s="5">
        <v>0</v>
      </c>
      <c r="AK303" s="5">
        <v>0</v>
      </c>
      <c r="AT303" s="17" t="s">
        <v>163</v>
      </c>
      <c r="AU303" s="5">
        <v>57.63</v>
      </c>
      <c r="AV303" s="5">
        <v>230.53</v>
      </c>
      <c r="BH303" s="17" t="s">
        <v>224</v>
      </c>
      <c r="BI303" s="5">
        <v>10974.11</v>
      </c>
      <c r="BJ303" s="5">
        <v>5584.61</v>
      </c>
      <c r="BS303" s="17" t="s">
        <v>173</v>
      </c>
      <c r="BT303" s="5">
        <v>626994.6</v>
      </c>
      <c r="BU303" s="5">
        <v>504483.7</v>
      </c>
    </row>
    <row r="304" spans="4:73" x14ac:dyDescent="0.25">
      <c r="D304" s="17" t="s">
        <v>228</v>
      </c>
      <c r="E304" s="5">
        <v>362963.06</v>
      </c>
      <c r="F304" s="5">
        <v>124468.87</v>
      </c>
      <c r="W304" s="17" t="s">
        <v>228</v>
      </c>
      <c r="X304" s="5">
        <v>24859.759999999998</v>
      </c>
      <c r="Y304" s="5">
        <v>9408.99</v>
      </c>
      <c r="AI304" s="17" t="s">
        <v>166</v>
      </c>
      <c r="AJ304" s="5">
        <v>44156.35</v>
      </c>
      <c r="AK304" s="5">
        <v>8930.4599999999991</v>
      </c>
      <c r="AT304" s="17" t="s">
        <v>226</v>
      </c>
      <c r="AU304" s="5">
        <v>0</v>
      </c>
      <c r="AV304" s="5">
        <v>0</v>
      </c>
      <c r="BH304" s="17" t="s">
        <v>225</v>
      </c>
      <c r="BI304" s="5">
        <v>9147.09</v>
      </c>
      <c r="BJ304" s="5">
        <v>28462.81</v>
      </c>
      <c r="BS304" s="17" t="s">
        <v>224</v>
      </c>
      <c r="BT304" s="5">
        <v>0</v>
      </c>
      <c r="BU304" s="5">
        <v>0</v>
      </c>
    </row>
    <row r="305" spans="4:73" x14ac:dyDescent="0.25">
      <c r="D305" s="17" t="s">
        <v>229</v>
      </c>
      <c r="E305" s="5">
        <v>49607.350000000006</v>
      </c>
      <c r="F305" s="5">
        <v>25441.73</v>
      </c>
      <c r="W305" s="17" t="s">
        <v>229</v>
      </c>
      <c r="X305" s="5">
        <v>5225.63</v>
      </c>
      <c r="Y305" s="5">
        <v>3141.87</v>
      </c>
      <c r="AI305" s="17" t="s">
        <v>227</v>
      </c>
      <c r="AJ305" s="5">
        <v>30473.84</v>
      </c>
      <c r="AK305" s="5">
        <v>15421.94</v>
      </c>
      <c r="AT305" s="17" t="s">
        <v>166</v>
      </c>
      <c r="AU305" s="5">
        <v>10086.92</v>
      </c>
      <c r="AV305" s="5">
        <v>4572.16</v>
      </c>
      <c r="BH305" s="17" t="s">
        <v>163</v>
      </c>
      <c r="BI305" s="5">
        <v>22.05</v>
      </c>
      <c r="BJ305" s="5">
        <v>88.18</v>
      </c>
      <c r="BS305" s="17" t="s">
        <v>225</v>
      </c>
      <c r="BT305" s="5">
        <v>157.6</v>
      </c>
      <c r="BU305" s="5">
        <v>149260.79999999999</v>
      </c>
    </row>
    <row r="306" spans="4:73" x14ac:dyDescent="0.25">
      <c r="D306" s="17" t="s">
        <v>174</v>
      </c>
      <c r="E306" s="5">
        <v>140925.41</v>
      </c>
      <c r="F306" s="5">
        <v>106486.62</v>
      </c>
      <c r="W306" s="17" t="s">
        <v>174</v>
      </c>
      <c r="X306" s="5">
        <v>6571</v>
      </c>
      <c r="Y306" s="5">
        <v>2025</v>
      </c>
      <c r="AI306" s="17" t="s">
        <v>228</v>
      </c>
      <c r="AJ306" s="5">
        <v>21206.68</v>
      </c>
      <c r="AK306" s="5">
        <v>17742.09</v>
      </c>
      <c r="AT306" s="17" t="s">
        <v>227</v>
      </c>
      <c r="AU306" s="5">
        <v>7380.14</v>
      </c>
      <c r="AV306" s="5">
        <v>977.91</v>
      </c>
      <c r="BH306" s="17" t="s">
        <v>226</v>
      </c>
      <c r="BI306" s="5">
        <v>0</v>
      </c>
      <c r="BJ306" s="5">
        <v>0</v>
      </c>
      <c r="BS306" s="17" t="s">
        <v>163</v>
      </c>
      <c r="BT306" s="5">
        <v>0</v>
      </c>
      <c r="BU306" s="5">
        <v>0</v>
      </c>
    </row>
    <row r="307" spans="4:73" x14ac:dyDescent="0.25">
      <c r="D307" s="17" t="s">
        <v>230</v>
      </c>
      <c r="E307" s="5">
        <v>19234.200000000004</v>
      </c>
      <c r="F307" s="5">
        <v>16457.599999999999</v>
      </c>
      <c r="W307" s="17" t="s">
        <v>230</v>
      </c>
      <c r="X307" s="5">
        <v>2923.78</v>
      </c>
      <c r="Y307" s="5">
        <v>953.74</v>
      </c>
      <c r="AI307" s="17" t="s">
        <v>229</v>
      </c>
      <c r="AJ307" s="5">
        <v>7012.87</v>
      </c>
      <c r="AK307" s="5">
        <v>3795.41</v>
      </c>
      <c r="AT307" s="17" t="s">
        <v>228</v>
      </c>
      <c r="AU307" s="5">
        <v>2900.52</v>
      </c>
      <c r="AV307" s="5">
        <v>4351.26</v>
      </c>
      <c r="BH307" s="17" t="s">
        <v>166</v>
      </c>
      <c r="BI307" s="5">
        <v>178.2</v>
      </c>
      <c r="BJ307" s="5">
        <v>331.5</v>
      </c>
      <c r="BS307" s="17" t="s">
        <v>226</v>
      </c>
      <c r="BT307" s="5">
        <v>0</v>
      </c>
      <c r="BU307" s="5">
        <v>97860</v>
      </c>
    </row>
    <row r="308" spans="4:73" x14ac:dyDescent="0.25">
      <c r="D308" s="17" t="s">
        <v>231</v>
      </c>
      <c r="E308" s="5">
        <v>126961.81</v>
      </c>
      <c r="F308" s="5">
        <v>206261.90999999997</v>
      </c>
      <c r="W308" s="17" t="s">
        <v>231</v>
      </c>
      <c r="X308" s="5">
        <v>25083.14</v>
      </c>
      <c r="Y308" s="5">
        <v>7794.36</v>
      </c>
      <c r="AI308" s="17" t="s">
        <v>174</v>
      </c>
      <c r="AJ308" s="5">
        <v>4841.53</v>
      </c>
      <c r="AK308" s="5">
        <v>1268.97</v>
      </c>
      <c r="AT308" s="17" t="s">
        <v>229</v>
      </c>
      <c r="AU308" s="5">
        <v>11176.89</v>
      </c>
      <c r="AV308" s="5">
        <v>12095.02</v>
      </c>
      <c r="BH308" s="17" t="s">
        <v>227</v>
      </c>
      <c r="BI308" s="5">
        <v>16053.64</v>
      </c>
      <c r="BJ308" s="5">
        <v>4187.41</v>
      </c>
      <c r="BS308" s="17" t="s">
        <v>166</v>
      </c>
      <c r="BT308" s="5">
        <v>1000</v>
      </c>
      <c r="BU308" s="5">
        <v>1165300</v>
      </c>
    </row>
    <row r="309" spans="4:73" x14ac:dyDescent="0.25">
      <c r="D309" s="17" t="s">
        <v>149</v>
      </c>
      <c r="E309" s="5">
        <v>148503.98000000001</v>
      </c>
      <c r="F309" s="5">
        <v>19333.5</v>
      </c>
      <c r="W309" s="17" t="s">
        <v>149</v>
      </c>
      <c r="X309" s="5">
        <v>2444.4899999999998</v>
      </c>
      <c r="Y309" s="5">
        <v>6744.56</v>
      </c>
      <c r="AI309" s="17" t="s">
        <v>230</v>
      </c>
      <c r="AJ309" s="5">
        <v>5143.63</v>
      </c>
      <c r="AK309" s="5">
        <v>1439.24</v>
      </c>
      <c r="AT309" s="17" t="s">
        <v>174</v>
      </c>
      <c r="AU309" s="5">
        <v>2152.69</v>
      </c>
      <c r="AV309" s="5">
        <v>629.58000000000004</v>
      </c>
      <c r="BH309" s="17" t="s">
        <v>228</v>
      </c>
      <c r="BI309" s="5">
        <v>1411.2</v>
      </c>
      <c r="BJ309" s="5">
        <v>608.92999999999995</v>
      </c>
      <c r="BS309" s="17" t="s">
        <v>227</v>
      </c>
      <c r="BT309" s="5">
        <v>0</v>
      </c>
      <c r="BU309" s="5">
        <v>0</v>
      </c>
    </row>
    <row r="310" spans="4:73" x14ac:dyDescent="0.25">
      <c r="D310" s="17" t="s">
        <v>232</v>
      </c>
      <c r="E310" s="5">
        <v>205892.13999999998</v>
      </c>
      <c r="F310" s="5">
        <v>35392.57</v>
      </c>
      <c r="W310" s="17" t="s">
        <v>232</v>
      </c>
      <c r="X310" s="5">
        <v>10283</v>
      </c>
      <c r="Y310" s="5">
        <v>2544</v>
      </c>
      <c r="AI310" s="17" t="s">
        <v>231</v>
      </c>
      <c r="AJ310" s="5">
        <v>17447.71</v>
      </c>
      <c r="AK310" s="5">
        <v>5069.8500000000004</v>
      </c>
      <c r="AT310" s="17" t="s">
        <v>230</v>
      </c>
      <c r="AU310" s="5">
        <v>3643</v>
      </c>
      <c r="AV310" s="5">
        <v>1515.8</v>
      </c>
      <c r="BH310" s="17" t="s">
        <v>229</v>
      </c>
      <c r="BI310" s="5">
        <v>217.34</v>
      </c>
      <c r="BJ310" s="5">
        <v>267.11</v>
      </c>
      <c r="BS310" s="17" t="s">
        <v>228</v>
      </c>
      <c r="BT310" s="5">
        <v>74090.710000000006</v>
      </c>
      <c r="BU310" s="5">
        <v>252954.3</v>
      </c>
    </row>
    <row r="311" spans="4:73" x14ac:dyDescent="0.25">
      <c r="D311" s="17" t="s">
        <v>233</v>
      </c>
      <c r="E311" s="5">
        <v>257012.16999999998</v>
      </c>
      <c r="F311" s="5">
        <v>211254.18</v>
      </c>
      <c r="W311" s="17" t="s">
        <v>233</v>
      </c>
      <c r="X311" s="5">
        <v>19105.5</v>
      </c>
      <c r="Y311" s="5">
        <v>8238.25</v>
      </c>
      <c r="AI311" s="17" t="s">
        <v>149</v>
      </c>
      <c r="AJ311" s="5">
        <v>0</v>
      </c>
      <c r="AK311" s="5">
        <v>0</v>
      </c>
      <c r="AT311" s="17" t="s">
        <v>231</v>
      </c>
      <c r="AU311" s="5">
        <v>53212.58</v>
      </c>
      <c r="AV311" s="5">
        <v>29451.23</v>
      </c>
      <c r="BH311" s="17" t="s">
        <v>174</v>
      </c>
      <c r="BI311" s="5">
        <v>131.4</v>
      </c>
      <c r="BJ311" s="5">
        <v>0</v>
      </c>
      <c r="BS311" s="17" t="s">
        <v>229</v>
      </c>
      <c r="BT311" s="5">
        <v>0</v>
      </c>
      <c r="BU311" s="5">
        <v>8691.3799999999992</v>
      </c>
    </row>
    <row r="312" spans="4:73" x14ac:dyDescent="0.25">
      <c r="D312" s="17" t="s">
        <v>234</v>
      </c>
      <c r="E312" s="5">
        <v>689793.26</v>
      </c>
      <c r="F312" s="5">
        <v>124892.10000000002</v>
      </c>
      <c r="W312" s="17" t="s">
        <v>234</v>
      </c>
      <c r="X312" s="5">
        <v>34472.660000000003</v>
      </c>
      <c r="Y312" s="5">
        <v>17107.34</v>
      </c>
      <c r="AI312" s="17" t="s">
        <v>232</v>
      </c>
      <c r="AJ312" s="5">
        <v>4302.62</v>
      </c>
      <c r="AK312" s="5">
        <v>4514.1899999999996</v>
      </c>
      <c r="AT312" s="17" t="s">
        <v>149</v>
      </c>
      <c r="AU312" s="5">
        <v>0</v>
      </c>
      <c r="AV312" s="5">
        <v>0</v>
      </c>
      <c r="BH312" s="17" t="s">
        <v>230</v>
      </c>
      <c r="BI312" s="5">
        <v>3549.19</v>
      </c>
      <c r="BJ312" s="5">
        <v>2159.6799999999998</v>
      </c>
      <c r="BS312" s="17" t="s">
        <v>174</v>
      </c>
      <c r="BT312" s="5">
        <v>92790</v>
      </c>
      <c r="BU312" s="5">
        <v>124780.9</v>
      </c>
    </row>
    <row r="313" spans="4:73" x14ac:dyDescent="0.25">
      <c r="D313" s="17" t="s">
        <v>235</v>
      </c>
      <c r="E313" s="5">
        <v>204194.62</v>
      </c>
      <c r="F313" s="5">
        <v>12235.560000000001</v>
      </c>
      <c r="W313" s="17" t="s">
        <v>235</v>
      </c>
      <c r="X313" s="5">
        <v>2308</v>
      </c>
      <c r="Y313" s="5">
        <v>584.5</v>
      </c>
      <c r="AI313" s="17" t="s">
        <v>233</v>
      </c>
      <c r="AJ313" s="5">
        <v>40957.67</v>
      </c>
      <c r="AK313" s="5">
        <v>28687.8</v>
      </c>
      <c r="AT313" s="17" t="s">
        <v>232</v>
      </c>
      <c r="AU313" s="5">
        <v>1059.48</v>
      </c>
      <c r="AV313" s="5">
        <v>2497.6999999999998</v>
      </c>
      <c r="BH313" s="17" t="s">
        <v>231</v>
      </c>
      <c r="BI313" s="5">
        <v>66014.73</v>
      </c>
      <c r="BJ313" s="5">
        <v>32801.019999999997</v>
      </c>
      <c r="BS313" s="17" t="s">
        <v>230</v>
      </c>
      <c r="BT313" s="5">
        <v>0</v>
      </c>
      <c r="BU313" s="5">
        <v>0</v>
      </c>
    </row>
    <row r="314" spans="4:73" x14ac:dyDescent="0.25">
      <c r="D314" s="17" t="s">
        <v>236</v>
      </c>
      <c r="E314" s="5">
        <v>27986.46</v>
      </c>
      <c r="F314" s="5">
        <v>16327.960000000001</v>
      </c>
      <c r="W314" s="17" t="s">
        <v>236</v>
      </c>
      <c r="X314" s="5">
        <v>2289.15</v>
      </c>
      <c r="Y314" s="5">
        <v>990.85</v>
      </c>
      <c r="AI314" s="17" t="s">
        <v>234</v>
      </c>
      <c r="AJ314" s="5">
        <v>61015.38</v>
      </c>
      <c r="AK314" s="5">
        <v>64545.87</v>
      </c>
      <c r="AT314" s="17" t="s">
        <v>233</v>
      </c>
      <c r="AU314" s="5">
        <v>7189.36</v>
      </c>
      <c r="AV314" s="5">
        <v>3745.73</v>
      </c>
      <c r="BH314" s="17" t="s">
        <v>149</v>
      </c>
      <c r="BI314" s="5">
        <v>12635.01</v>
      </c>
      <c r="BJ314" s="5">
        <v>141759.4</v>
      </c>
      <c r="BS314" s="17" t="s">
        <v>231</v>
      </c>
      <c r="BT314" s="5">
        <v>2002.75</v>
      </c>
      <c r="BU314" s="5">
        <v>6810.23</v>
      </c>
    </row>
    <row r="315" spans="4:73" x14ac:dyDescent="0.25">
      <c r="D315" s="17" t="s">
        <v>237</v>
      </c>
      <c r="E315" s="5">
        <v>83899.76</v>
      </c>
      <c r="F315" s="5">
        <v>22335.38</v>
      </c>
      <c r="W315" s="17" t="s">
        <v>237</v>
      </c>
      <c r="X315" s="5">
        <v>4374.1000000000004</v>
      </c>
      <c r="Y315" s="5">
        <v>2167.4</v>
      </c>
      <c r="AI315" s="17" t="s">
        <v>235</v>
      </c>
      <c r="AJ315" s="5">
        <v>2301.5</v>
      </c>
      <c r="AK315" s="5">
        <v>512</v>
      </c>
      <c r="AT315" s="17" t="s">
        <v>234</v>
      </c>
      <c r="AU315" s="5">
        <v>2373.3000000000002</v>
      </c>
      <c r="AV315" s="5">
        <v>53.95</v>
      </c>
      <c r="BH315" s="17" t="s">
        <v>232</v>
      </c>
      <c r="BI315" s="5">
        <v>756</v>
      </c>
      <c r="BJ315" s="5">
        <v>0</v>
      </c>
      <c r="BS315" s="17" t="s">
        <v>149</v>
      </c>
      <c r="BT315" s="5">
        <v>0</v>
      </c>
      <c r="BU315" s="5">
        <v>0</v>
      </c>
    </row>
    <row r="316" spans="4:73" x14ac:dyDescent="0.25">
      <c r="D316" s="17" t="s">
        <v>238</v>
      </c>
      <c r="E316" s="5">
        <v>12785.47</v>
      </c>
      <c r="F316" s="5">
        <v>16015.53</v>
      </c>
      <c r="W316" s="17" t="s">
        <v>238</v>
      </c>
      <c r="X316" s="5">
        <v>1654.1</v>
      </c>
      <c r="Y316" s="5">
        <v>694.9</v>
      </c>
      <c r="AI316" s="17" t="s">
        <v>236</v>
      </c>
      <c r="AJ316" s="5">
        <v>5573.7</v>
      </c>
      <c r="AK316" s="5">
        <v>3272.04</v>
      </c>
      <c r="AT316" s="17" t="s">
        <v>235</v>
      </c>
      <c r="AU316" s="5">
        <v>772.64</v>
      </c>
      <c r="AV316" s="5">
        <v>791.11</v>
      </c>
      <c r="BH316" s="17" t="s">
        <v>233</v>
      </c>
      <c r="BI316" s="5">
        <v>1562.75</v>
      </c>
      <c r="BJ316" s="5">
        <v>1713.48</v>
      </c>
      <c r="BS316" s="17" t="s">
        <v>232</v>
      </c>
      <c r="BT316" s="5">
        <v>18991.47</v>
      </c>
      <c r="BU316" s="5">
        <v>178702.6</v>
      </c>
    </row>
    <row r="317" spans="4:73" x14ac:dyDescent="0.25">
      <c r="D317" s="17" t="s">
        <v>239</v>
      </c>
      <c r="E317" s="5">
        <v>47739.360000000001</v>
      </c>
      <c r="F317" s="5">
        <v>10181.44</v>
      </c>
      <c r="W317" s="17" t="s">
        <v>239</v>
      </c>
      <c r="X317" s="5">
        <v>3623.75</v>
      </c>
      <c r="Y317" s="5">
        <v>10512.25</v>
      </c>
      <c r="AI317" s="17" t="s">
        <v>237</v>
      </c>
      <c r="AJ317" s="5">
        <v>17789.87</v>
      </c>
      <c r="AK317" s="5">
        <v>15131.41</v>
      </c>
      <c r="AT317" s="17" t="s">
        <v>236</v>
      </c>
      <c r="AU317" s="5">
        <v>2533.6</v>
      </c>
      <c r="AV317" s="5">
        <v>2182.0300000000002</v>
      </c>
      <c r="BH317" s="17" t="s">
        <v>234</v>
      </c>
      <c r="BI317" s="5">
        <v>894.07</v>
      </c>
      <c r="BJ317" s="5">
        <v>578.73</v>
      </c>
      <c r="BS317" s="17" t="s">
        <v>233</v>
      </c>
      <c r="BT317" s="5">
        <v>142088.9</v>
      </c>
      <c r="BU317" s="5">
        <v>75335.94</v>
      </c>
    </row>
    <row r="318" spans="4:73" x14ac:dyDescent="0.25">
      <c r="D318" s="17" t="s">
        <v>257</v>
      </c>
      <c r="E318" s="5">
        <v>34860.17</v>
      </c>
      <c r="F318" s="5">
        <v>38266.229999999996</v>
      </c>
      <c r="W318" s="17" t="s">
        <v>257</v>
      </c>
      <c r="X318" s="5">
        <v>5347.56</v>
      </c>
      <c r="Y318" s="5">
        <v>1199.95</v>
      </c>
      <c r="AI318" s="17" t="s">
        <v>238</v>
      </c>
      <c r="AJ318" s="5">
        <v>3724</v>
      </c>
      <c r="AK318" s="5">
        <v>853.3</v>
      </c>
      <c r="AT318" s="17" t="s">
        <v>237</v>
      </c>
      <c r="AU318" s="5">
        <v>120.9</v>
      </c>
      <c r="AV318" s="5">
        <v>220.8</v>
      </c>
      <c r="BH318" s="17" t="s">
        <v>235</v>
      </c>
      <c r="BI318" s="5">
        <v>0</v>
      </c>
      <c r="BJ318" s="5">
        <v>0</v>
      </c>
      <c r="BS318" s="17" t="s">
        <v>234</v>
      </c>
      <c r="BT318" s="5">
        <v>26106.69</v>
      </c>
      <c r="BU318" s="5">
        <v>356384.9</v>
      </c>
    </row>
    <row r="319" spans="4:73" x14ac:dyDescent="0.25">
      <c r="D319" s="17" t="s">
        <v>240</v>
      </c>
      <c r="E319" s="5">
        <v>120128.5</v>
      </c>
      <c r="F319" s="5">
        <v>113022.34</v>
      </c>
      <c r="W319" s="17" t="s">
        <v>240</v>
      </c>
      <c r="X319" s="5">
        <v>8453.99</v>
      </c>
      <c r="Y319" s="5">
        <v>4871.26</v>
      </c>
      <c r="AI319" s="17" t="s">
        <v>239</v>
      </c>
      <c r="AJ319" s="5">
        <v>425.15</v>
      </c>
      <c r="AK319" s="5">
        <v>1983.55</v>
      </c>
      <c r="AT319" s="17" t="s">
        <v>238</v>
      </c>
      <c r="AU319" s="5">
        <v>368.6</v>
      </c>
      <c r="AV319" s="5">
        <v>1199.6500000000001</v>
      </c>
      <c r="BH319" s="17" t="s">
        <v>236</v>
      </c>
      <c r="BI319" s="5">
        <v>1447.51</v>
      </c>
      <c r="BJ319" s="5">
        <v>3850.06</v>
      </c>
      <c r="BS319" s="17" t="s">
        <v>235</v>
      </c>
      <c r="BT319" s="5">
        <v>6853.42</v>
      </c>
      <c r="BU319" s="5">
        <v>196680</v>
      </c>
    </row>
    <row r="320" spans="4:73" x14ac:dyDescent="0.25">
      <c r="D320" s="17" t="s">
        <v>164</v>
      </c>
      <c r="E320" s="5">
        <v>27658.98</v>
      </c>
      <c r="F320" s="5">
        <v>23667.94</v>
      </c>
      <c r="W320" s="17" t="s">
        <v>164</v>
      </c>
      <c r="X320" s="5">
        <v>4430.25</v>
      </c>
      <c r="Y320" s="5">
        <v>1457.25</v>
      </c>
      <c r="AI320" s="17" t="s">
        <v>257</v>
      </c>
      <c r="AJ320" s="5">
        <v>9029.2199999999993</v>
      </c>
      <c r="AK320" s="5">
        <v>2658.89</v>
      </c>
      <c r="AT320" s="17" t="s">
        <v>239</v>
      </c>
      <c r="AU320" s="5">
        <v>4286.7</v>
      </c>
      <c r="AV320" s="5">
        <v>30359.599999999999</v>
      </c>
      <c r="BH320" s="17" t="s">
        <v>237</v>
      </c>
      <c r="BI320" s="5">
        <v>50.51</v>
      </c>
      <c r="BJ320" s="5">
        <v>537.59</v>
      </c>
      <c r="BS320" s="17" t="s">
        <v>236</v>
      </c>
      <c r="BT320" s="5">
        <v>0</v>
      </c>
      <c r="BU320" s="5">
        <v>0</v>
      </c>
    </row>
    <row r="321" spans="4:73" x14ac:dyDescent="0.25">
      <c r="D321" s="17" t="s">
        <v>241</v>
      </c>
      <c r="E321" s="5">
        <v>2424.08</v>
      </c>
      <c r="F321" s="5">
        <v>3530.7200000000003</v>
      </c>
      <c r="W321" s="17" t="s">
        <v>241</v>
      </c>
      <c r="X321" s="5">
        <v>1802.4</v>
      </c>
      <c r="Y321" s="5">
        <v>1461</v>
      </c>
      <c r="AI321" s="17" t="s">
        <v>240</v>
      </c>
      <c r="AJ321" s="5">
        <v>15486.44</v>
      </c>
      <c r="AK321" s="5">
        <v>12326.29</v>
      </c>
      <c r="AT321" s="17" t="s">
        <v>257</v>
      </c>
      <c r="AU321" s="5">
        <v>13604.13</v>
      </c>
      <c r="AV321" s="5">
        <v>4689.72</v>
      </c>
      <c r="BH321" s="17" t="s">
        <v>238</v>
      </c>
      <c r="BI321" s="5">
        <v>3906.83</v>
      </c>
      <c r="BJ321" s="5">
        <v>883.02</v>
      </c>
      <c r="BS321" s="17" t="s">
        <v>237</v>
      </c>
      <c r="BT321" s="5">
        <v>0</v>
      </c>
      <c r="BU321" s="5">
        <v>0</v>
      </c>
    </row>
    <row r="322" spans="4:73" x14ac:dyDescent="0.25">
      <c r="D322" s="17" t="s">
        <v>242</v>
      </c>
      <c r="E322" s="5">
        <v>93246.66</v>
      </c>
      <c r="F322" s="5">
        <v>60247.56</v>
      </c>
      <c r="W322" s="17" t="s">
        <v>242</v>
      </c>
      <c r="X322" s="5">
        <v>11458.72</v>
      </c>
      <c r="Y322" s="5">
        <v>5151.05</v>
      </c>
      <c r="AI322" s="17" t="s">
        <v>164</v>
      </c>
      <c r="AJ322" s="5">
        <v>1200.3</v>
      </c>
      <c r="AK322" s="5">
        <v>1285.8</v>
      </c>
      <c r="AT322" s="17" t="s">
        <v>240</v>
      </c>
      <c r="AU322" s="5">
        <v>10566</v>
      </c>
      <c r="AV322" s="5">
        <v>11105.63</v>
      </c>
      <c r="BH322" s="17" t="s">
        <v>239</v>
      </c>
      <c r="BI322" s="5">
        <v>113.84</v>
      </c>
      <c r="BJ322" s="5">
        <v>66.56</v>
      </c>
      <c r="BS322" s="17" t="s">
        <v>238</v>
      </c>
      <c r="BT322" s="5">
        <v>0</v>
      </c>
      <c r="BU322" s="5">
        <v>0</v>
      </c>
    </row>
    <row r="323" spans="4:73" x14ac:dyDescent="0.25">
      <c r="D323" s="17" t="s">
        <v>243</v>
      </c>
      <c r="E323" s="5">
        <v>3133.9200000000019</v>
      </c>
      <c r="F323" s="5">
        <v>18904.28</v>
      </c>
      <c r="W323" s="17" t="s">
        <v>243</v>
      </c>
      <c r="X323" s="5">
        <v>18593.78</v>
      </c>
      <c r="Y323" s="5">
        <v>3106.62</v>
      </c>
      <c r="AI323" s="17" t="s">
        <v>241</v>
      </c>
      <c r="AJ323" s="5">
        <v>0</v>
      </c>
      <c r="AK323" s="5">
        <v>0</v>
      </c>
      <c r="AT323" s="17" t="s">
        <v>164</v>
      </c>
      <c r="AU323" s="5">
        <v>1471.99</v>
      </c>
      <c r="AV323" s="5">
        <v>641.54</v>
      </c>
      <c r="BH323" s="17" t="s">
        <v>257</v>
      </c>
      <c r="BI323" s="5">
        <v>8553.32</v>
      </c>
      <c r="BJ323" s="5">
        <v>2935.39</v>
      </c>
      <c r="BS323" s="17" t="s">
        <v>239</v>
      </c>
      <c r="BT323" s="5">
        <v>0</v>
      </c>
      <c r="BU323" s="5">
        <v>0</v>
      </c>
    </row>
    <row r="324" spans="4:73" x14ac:dyDescent="0.25">
      <c r="D324" s="17" t="s">
        <v>244</v>
      </c>
      <c r="E324" s="5">
        <v>38493.149999999994</v>
      </c>
      <c r="F324" s="5">
        <v>25820.84</v>
      </c>
      <c r="W324" s="17" t="s">
        <v>244</v>
      </c>
      <c r="X324" s="5">
        <v>15953.14</v>
      </c>
      <c r="Y324" s="5">
        <v>7091.86</v>
      </c>
      <c r="AI324" s="17" t="s">
        <v>242</v>
      </c>
      <c r="AJ324" s="5">
        <v>13165.17</v>
      </c>
      <c r="AK324" s="5">
        <v>13304.5</v>
      </c>
      <c r="AT324" s="17" t="s">
        <v>241</v>
      </c>
      <c r="AU324" s="5">
        <v>128.32</v>
      </c>
      <c r="AV324" s="5">
        <v>513.28</v>
      </c>
      <c r="BH324" s="17" t="s">
        <v>240</v>
      </c>
      <c r="BI324" s="5">
        <v>4198.51</v>
      </c>
      <c r="BJ324" s="5">
        <v>1775.89</v>
      </c>
      <c r="BS324" s="17" t="s">
        <v>257</v>
      </c>
      <c r="BT324" s="5">
        <v>0</v>
      </c>
      <c r="BU324" s="5">
        <v>0</v>
      </c>
    </row>
    <row r="325" spans="4:73" x14ac:dyDescent="0.25">
      <c r="D325" s="17" t="s">
        <v>245</v>
      </c>
      <c r="E325" s="5">
        <v>41837.459999999992</v>
      </c>
      <c r="F325" s="5">
        <v>100751.07</v>
      </c>
      <c r="W325" s="17" t="s">
        <v>245</v>
      </c>
      <c r="X325" s="5">
        <v>223.5</v>
      </c>
      <c r="Y325" s="5">
        <v>249.5</v>
      </c>
      <c r="AI325" s="17" t="s">
        <v>243</v>
      </c>
      <c r="AJ325" s="5">
        <v>0</v>
      </c>
      <c r="AK325" s="5">
        <v>0</v>
      </c>
      <c r="AT325" s="17" t="s">
        <v>242</v>
      </c>
      <c r="AU325" s="5">
        <v>16076.87</v>
      </c>
      <c r="AV325" s="5">
        <v>11913.8</v>
      </c>
      <c r="BH325" s="17" t="s">
        <v>164</v>
      </c>
      <c r="BI325" s="5">
        <v>605.4</v>
      </c>
      <c r="BJ325" s="5">
        <v>296.60000000000002</v>
      </c>
      <c r="BS325" s="17" t="s">
        <v>240</v>
      </c>
      <c r="BT325" s="5">
        <v>74317.399999999994</v>
      </c>
      <c r="BU325" s="5">
        <v>34423.97</v>
      </c>
    </row>
    <row r="326" spans="4:73" x14ac:dyDescent="0.25">
      <c r="D326" s="17" t="s">
        <v>145</v>
      </c>
      <c r="E326" s="5">
        <v>40741.439999999995</v>
      </c>
      <c r="F326" s="5">
        <v>32805.870000000003</v>
      </c>
      <c r="W326" s="17" t="s">
        <v>145</v>
      </c>
      <c r="X326" s="5">
        <v>28150.400000000001</v>
      </c>
      <c r="Y326" s="5">
        <v>9762.2999999999993</v>
      </c>
      <c r="AI326" s="17" t="s">
        <v>244</v>
      </c>
      <c r="AJ326" s="5">
        <v>464.97</v>
      </c>
      <c r="AK326" s="5">
        <v>4743.28</v>
      </c>
      <c r="AT326" s="17" t="s">
        <v>243</v>
      </c>
      <c r="AU326" s="5">
        <v>310.5</v>
      </c>
      <c r="AV326" s="5">
        <v>0</v>
      </c>
      <c r="BH326" s="17" t="s">
        <v>241</v>
      </c>
      <c r="BI326" s="5">
        <v>0</v>
      </c>
      <c r="BJ326" s="5">
        <v>449.8</v>
      </c>
      <c r="BS326" s="17" t="s">
        <v>164</v>
      </c>
      <c r="BT326" s="5">
        <v>15960</v>
      </c>
      <c r="BU326" s="5">
        <v>19005.59</v>
      </c>
    </row>
    <row r="327" spans="4:73" x14ac:dyDescent="0.25">
      <c r="D327" s="17" t="s">
        <v>246</v>
      </c>
      <c r="E327" s="5">
        <v>13185.79</v>
      </c>
      <c r="F327" s="5">
        <v>9940.18</v>
      </c>
      <c r="W327" s="17" t="s">
        <v>246</v>
      </c>
      <c r="X327" s="5">
        <v>1726.7</v>
      </c>
      <c r="Y327" s="5">
        <v>550.29999999999995</v>
      </c>
      <c r="AI327" s="17" t="s">
        <v>245</v>
      </c>
      <c r="AJ327" s="5">
        <v>567.91999999999996</v>
      </c>
      <c r="AK327" s="5">
        <v>1180.93</v>
      </c>
      <c r="AT327" s="17" t="s">
        <v>244</v>
      </c>
      <c r="AU327" s="5">
        <v>8552.39</v>
      </c>
      <c r="AV327" s="5">
        <v>16124.14</v>
      </c>
      <c r="BH327" s="17" t="s">
        <v>242</v>
      </c>
      <c r="BI327" s="5">
        <v>13605.8</v>
      </c>
      <c r="BJ327" s="5">
        <v>9937.9699999999993</v>
      </c>
      <c r="BS327" s="17" t="s">
        <v>241</v>
      </c>
      <c r="BT327" s="5">
        <v>0</v>
      </c>
      <c r="BU327" s="5">
        <v>0</v>
      </c>
    </row>
    <row r="328" spans="4:73" x14ac:dyDescent="0.25">
      <c r="D328" s="17" t="s">
        <v>247</v>
      </c>
      <c r="E328" s="5">
        <v>8569.9500000000007</v>
      </c>
      <c r="F328" s="5">
        <v>1088.47</v>
      </c>
      <c r="W328" s="17" t="s">
        <v>247</v>
      </c>
      <c r="X328" s="5">
        <v>235.45</v>
      </c>
      <c r="Y328" s="5">
        <v>750.05</v>
      </c>
      <c r="AI328" s="17" t="s">
        <v>145</v>
      </c>
      <c r="AJ328" s="5">
        <v>3197.04</v>
      </c>
      <c r="AK328" s="5">
        <v>7511.09</v>
      </c>
      <c r="AT328" s="17" t="s">
        <v>245</v>
      </c>
      <c r="AU328" s="5">
        <v>105.46</v>
      </c>
      <c r="AV328" s="5">
        <v>792.52</v>
      </c>
      <c r="BH328" s="17" t="s">
        <v>243</v>
      </c>
      <c r="BI328" s="5">
        <v>0</v>
      </c>
      <c r="BJ328" s="5">
        <v>27.3</v>
      </c>
      <c r="BS328" s="17" t="s">
        <v>242</v>
      </c>
      <c r="BT328" s="5">
        <v>0</v>
      </c>
      <c r="BU328" s="5">
        <v>0</v>
      </c>
    </row>
    <row r="329" spans="4:73" x14ac:dyDescent="0.25">
      <c r="D329" s="17" t="s">
        <v>254</v>
      </c>
      <c r="E329" s="5">
        <v>54902.880000000005</v>
      </c>
      <c r="F329" s="5">
        <v>79021.59</v>
      </c>
      <c r="W329" s="17" t="s">
        <v>254</v>
      </c>
      <c r="X329" s="5">
        <v>8029.95</v>
      </c>
      <c r="Y329" s="5">
        <v>6042.05</v>
      </c>
      <c r="AI329" s="17" t="s">
        <v>246</v>
      </c>
      <c r="AJ329" s="5">
        <v>3072.07</v>
      </c>
      <c r="AK329" s="5">
        <v>1552.29</v>
      </c>
      <c r="AT329" s="17" t="s">
        <v>145</v>
      </c>
      <c r="AU329" s="5">
        <v>346.5</v>
      </c>
      <c r="AV329" s="5">
        <v>230.4</v>
      </c>
      <c r="BH329" s="17" t="s">
        <v>244</v>
      </c>
      <c r="BI329" s="5">
        <v>48.34</v>
      </c>
      <c r="BJ329" s="5">
        <v>117.37</v>
      </c>
      <c r="BS329" s="17" t="s">
        <v>243</v>
      </c>
      <c r="BT329" s="5">
        <v>0</v>
      </c>
      <c r="BU329" s="5">
        <v>0</v>
      </c>
    </row>
    <row r="330" spans="4:73" x14ac:dyDescent="0.25">
      <c r="D330" s="17" t="s">
        <v>249</v>
      </c>
      <c r="E330" s="5">
        <v>92944.19</v>
      </c>
      <c r="F330" s="5">
        <v>90</v>
      </c>
      <c r="W330" s="17" t="s">
        <v>249</v>
      </c>
      <c r="X330" s="5">
        <v>0</v>
      </c>
      <c r="Y330" s="5">
        <v>0</v>
      </c>
      <c r="AI330" s="17" t="s">
        <v>247</v>
      </c>
      <c r="AJ330" s="5">
        <v>0</v>
      </c>
      <c r="AK330" s="5">
        <v>0</v>
      </c>
      <c r="AT330" s="17" t="s">
        <v>246</v>
      </c>
      <c r="AU330" s="5">
        <v>1988.69</v>
      </c>
      <c r="AV330" s="5">
        <v>1775.2</v>
      </c>
      <c r="BH330" s="17" t="s">
        <v>245</v>
      </c>
      <c r="BI330" s="5">
        <v>57</v>
      </c>
      <c r="BJ330" s="5">
        <v>108</v>
      </c>
      <c r="BS330" s="17" t="s">
        <v>244</v>
      </c>
      <c r="BT330" s="5">
        <v>0</v>
      </c>
      <c r="BU330" s="5">
        <v>0</v>
      </c>
    </row>
    <row r="331" spans="4:73" x14ac:dyDescent="0.25">
      <c r="D331" s="17" t="s">
        <v>151</v>
      </c>
      <c r="E331" s="5">
        <v>63620.179999999993</v>
      </c>
      <c r="F331" s="5">
        <v>57836.520000000004</v>
      </c>
      <c r="W331" s="17" t="s">
        <v>151</v>
      </c>
      <c r="X331" s="5">
        <v>2813.59</v>
      </c>
      <c r="Y331" s="5">
        <v>5693.36</v>
      </c>
      <c r="AI331" s="17" t="s">
        <v>254</v>
      </c>
      <c r="AJ331" s="5">
        <v>529.12</v>
      </c>
      <c r="AK331" s="5">
        <v>541.72</v>
      </c>
      <c r="AT331" s="17" t="s">
        <v>247</v>
      </c>
      <c r="AU331" s="5">
        <v>789.12</v>
      </c>
      <c r="AV331" s="5">
        <v>7819.9</v>
      </c>
      <c r="BH331" s="17" t="s">
        <v>145</v>
      </c>
      <c r="BI331" s="5">
        <v>552.92999999999995</v>
      </c>
      <c r="BJ331" s="5">
        <v>1821.39</v>
      </c>
      <c r="BS331" s="17" t="s">
        <v>245</v>
      </c>
      <c r="BT331" s="5">
        <v>99797.19</v>
      </c>
      <c r="BU331" s="5">
        <v>36008.81</v>
      </c>
    </row>
    <row r="332" spans="4:73" x14ac:dyDescent="0.25">
      <c r="D332" s="2" t="s">
        <v>10</v>
      </c>
      <c r="E332" s="5">
        <v>18750683.68</v>
      </c>
      <c r="F332" s="5">
        <v>7232080.46</v>
      </c>
      <c r="W332" s="2" t="s">
        <v>10</v>
      </c>
      <c r="X332" s="5">
        <v>1359264.8099999996</v>
      </c>
      <c r="Y332" s="5">
        <v>696333.55999999982</v>
      </c>
      <c r="AI332" s="17" t="s">
        <v>249</v>
      </c>
      <c r="AJ332" s="5">
        <v>0</v>
      </c>
      <c r="AK332" s="5">
        <v>0</v>
      </c>
      <c r="AT332" s="17" t="s">
        <v>254</v>
      </c>
      <c r="AU332" s="5">
        <v>18810.830000000002</v>
      </c>
      <c r="AV332" s="5">
        <v>10675.17</v>
      </c>
      <c r="BH332" s="17" t="s">
        <v>246</v>
      </c>
      <c r="BI332" s="5">
        <v>684.72</v>
      </c>
      <c r="BJ332" s="5">
        <v>59.28</v>
      </c>
      <c r="BS332" s="17" t="s">
        <v>145</v>
      </c>
      <c r="BT332" s="5">
        <v>0</v>
      </c>
      <c r="BU332" s="5">
        <v>0</v>
      </c>
    </row>
    <row r="333" spans="4:73" x14ac:dyDescent="0.25">
      <c r="D333" s="17" t="s">
        <v>139</v>
      </c>
      <c r="E333" s="5">
        <v>40404.53</v>
      </c>
      <c r="F333" s="5">
        <v>24010.620000000003</v>
      </c>
      <c r="W333" s="17" t="s">
        <v>139</v>
      </c>
      <c r="X333" s="5">
        <v>7654.01</v>
      </c>
      <c r="Y333" s="5">
        <v>2280.9899999999998</v>
      </c>
      <c r="AI333" s="17" t="s">
        <v>151</v>
      </c>
      <c r="AJ333" s="5">
        <v>0</v>
      </c>
      <c r="AK333" s="5">
        <v>0</v>
      </c>
      <c r="AT333" s="17" t="s">
        <v>249</v>
      </c>
      <c r="AU333" s="5">
        <v>0</v>
      </c>
      <c r="AV333" s="5">
        <v>0</v>
      </c>
      <c r="BH333" s="17" t="s">
        <v>247</v>
      </c>
      <c r="BI333" s="5">
        <v>63.9</v>
      </c>
      <c r="BJ333" s="5">
        <v>0</v>
      </c>
      <c r="BS333" s="17" t="s">
        <v>246</v>
      </c>
      <c r="BT333" s="5">
        <v>0</v>
      </c>
      <c r="BU333" s="5">
        <v>0</v>
      </c>
    </row>
    <row r="334" spans="4:73" x14ac:dyDescent="0.25">
      <c r="D334" s="17" t="s">
        <v>167</v>
      </c>
      <c r="E334" s="5">
        <v>21404.439999999995</v>
      </c>
      <c r="F334" s="5">
        <v>23267.65</v>
      </c>
      <c r="W334" s="17" t="s">
        <v>167</v>
      </c>
      <c r="X334" s="5">
        <v>4153.38</v>
      </c>
      <c r="Y334" s="5">
        <v>1781.62</v>
      </c>
      <c r="AI334" s="2" t="s">
        <v>10</v>
      </c>
      <c r="AJ334" s="5">
        <v>1056891.04</v>
      </c>
      <c r="AK334" s="5">
        <v>755236.76000000024</v>
      </c>
      <c r="AT334" s="17" t="s">
        <v>151</v>
      </c>
      <c r="AU334" s="5">
        <v>0</v>
      </c>
      <c r="AV334" s="5">
        <v>0</v>
      </c>
      <c r="BH334" s="17" t="s">
        <v>254</v>
      </c>
      <c r="BI334" s="5">
        <v>50961.69</v>
      </c>
      <c r="BJ334" s="5">
        <v>35502.26</v>
      </c>
      <c r="BS334" s="17" t="s">
        <v>247</v>
      </c>
      <c r="BT334" s="5">
        <v>0</v>
      </c>
      <c r="BU334" s="5">
        <v>0</v>
      </c>
    </row>
    <row r="335" spans="4:73" x14ac:dyDescent="0.25">
      <c r="D335" s="17" t="s">
        <v>140</v>
      </c>
      <c r="E335" s="5">
        <v>88550.14</v>
      </c>
      <c r="F335" s="5">
        <v>111955.64</v>
      </c>
      <c r="W335" s="17" t="s">
        <v>140</v>
      </c>
      <c r="X335" s="5">
        <v>27042.38</v>
      </c>
      <c r="Y335" s="5">
        <v>7968.87</v>
      </c>
      <c r="AI335" s="17" t="s">
        <v>139</v>
      </c>
      <c r="AJ335" s="5">
        <v>2299.16</v>
      </c>
      <c r="AK335" s="5">
        <v>1771.87</v>
      </c>
      <c r="AT335" s="2" t="s">
        <v>10</v>
      </c>
      <c r="AU335" s="5">
        <v>1085562.45</v>
      </c>
      <c r="AV335" s="5">
        <v>953989.35999999987</v>
      </c>
      <c r="BH335" s="17" t="s">
        <v>249</v>
      </c>
      <c r="BI335" s="5">
        <v>0</v>
      </c>
      <c r="BJ335" s="5">
        <v>0</v>
      </c>
      <c r="BS335" s="17" t="s">
        <v>254</v>
      </c>
      <c r="BT335" s="5">
        <v>0</v>
      </c>
      <c r="BU335" s="5">
        <v>0</v>
      </c>
    </row>
    <row r="336" spans="4:73" x14ac:dyDescent="0.25">
      <c r="D336" s="17" t="s">
        <v>181</v>
      </c>
      <c r="E336" s="5">
        <v>436901.27</v>
      </c>
      <c r="F336" s="5">
        <v>594</v>
      </c>
      <c r="W336" s="17" t="s">
        <v>181</v>
      </c>
      <c r="X336" s="5">
        <v>0</v>
      </c>
      <c r="Y336" s="5">
        <v>0</v>
      </c>
      <c r="AI336" s="17" t="s">
        <v>167</v>
      </c>
      <c r="AJ336" s="5">
        <v>950.73</v>
      </c>
      <c r="AK336" s="5">
        <v>912.88</v>
      </c>
      <c r="AT336" s="17" t="s">
        <v>139</v>
      </c>
      <c r="AU336" s="5">
        <v>309.60000000000002</v>
      </c>
      <c r="AV336" s="5">
        <v>0</v>
      </c>
      <c r="BH336" s="17" t="s">
        <v>151</v>
      </c>
      <c r="BI336" s="5">
        <v>11268.93</v>
      </c>
      <c r="BJ336" s="5">
        <v>57926.82</v>
      </c>
      <c r="BS336" s="17" t="s">
        <v>249</v>
      </c>
      <c r="BT336" s="5">
        <v>0</v>
      </c>
      <c r="BU336" s="5">
        <v>0</v>
      </c>
    </row>
    <row r="337" spans="4:73" x14ac:dyDescent="0.25">
      <c r="D337" s="17" t="s">
        <v>156</v>
      </c>
      <c r="E337" s="5">
        <v>499674.54000000004</v>
      </c>
      <c r="F337" s="5">
        <v>176240.98</v>
      </c>
      <c r="W337" s="17" t="s">
        <v>156</v>
      </c>
      <c r="X337" s="5">
        <v>95853.98</v>
      </c>
      <c r="Y337" s="5">
        <v>44106.02</v>
      </c>
      <c r="AI337" s="17" t="s">
        <v>140</v>
      </c>
      <c r="AJ337" s="5">
        <v>7528.13</v>
      </c>
      <c r="AK337" s="5">
        <v>4499.8999999999996</v>
      </c>
      <c r="AT337" s="17" t="s">
        <v>167</v>
      </c>
      <c r="AU337" s="5">
        <v>5553.94</v>
      </c>
      <c r="AV337" s="5">
        <v>1659.96</v>
      </c>
      <c r="BH337" s="2" t="s">
        <v>10</v>
      </c>
      <c r="BI337" s="5">
        <v>571892.17999999993</v>
      </c>
      <c r="BJ337" s="5">
        <v>654912.6</v>
      </c>
      <c r="BS337" s="17" t="s">
        <v>151</v>
      </c>
      <c r="BT337" s="5">
        <v>0</v>
      </c>
      <c r="BU337" s="5">
        <v>0</v>
      </c>
    </row>
    <row r="338" spans="4:73" x14ac:dyDescent="0.25">
      <c r="D338" s="17" t="s">
        <v>182</v>
      </c>
      <c r="E338" s="5">
        <v>62747</v>
      </c>
      <c r="F338" s="5">
        <v>123.6</v>
      </c>
      <c r="W338" s="17" t="s">
        <v>182</v>
      </c>
      <c r="X338" s="5">
        <v>0</v>
      </c>
      <c r="Y338" s="5">
        <v>0</v>
      </c>
      <c r="AI338" s="17" t="s">
        <v>181</v>
      </c>
      <c r="AJ338" s="5">
        <v>0</v>
      </c>
      <c r="AK338" s="5">
        <v>0</v>
      </c>
      <c r="AT338" s="17" t="s">
        <v>140</v>
      </c>
      <c r="AU338" s="5">
        <v>386.65</v>
      </c>
      <c r="AV338" s="5">
        <v>570.86</v>
      </c>
      <c r="BH338" s="17" t="s">
        <v>139</v>
      </c>
      <c r="BI338" s="5">
        <v>124.85</v>
      </c>
      <c r="BJ338" s="5">
        <v>143</v>
      </c>
      <c r="BS338" s="2" t="s">
        <v>10</v>
      </c>
      <c r="BT338" s="5">
        <v>2678145.9800000004</v>
      </c>
      <c r="BU338" s="5">
        <v>11940759.160000006</v>
      </c>
    </row>
    <row r="339" spans="4:73" x14ac:dyDescent="0.25">
      <c r="D339" s="17" t="s">
        <v>183</v>
      </c>
      <c r="E339" s="5">
        <v>8886.2300000000032</v>
      </c>
      <c r="F339" s="5">
        <v>34514.1</v>
      </c>
      <c r="W339" s="17" t="s">
        <v>183</v>
      </c>
      <c r="X339" s="5">
        <v>33327.599999999999</v>
      </c>
      <c r="Y339" s="5">
        <v>7613.4</v>
      </c>
      <c r="AI339" s="17" t="s">
        <v>156</v>
      </c>
      <c r="AJ339" s="5">
        <v>30462.15</v>
      </c>
      <c r="AK339" s="5">
        <v>15074.22</v>
      </c>
      <c r="AT339" s="17" t="s">
        <v>181</v>
      </c>
      <c r="AU339" s="5">
        <v>0</v>
      </c>
      <c r="AV339" s="5">
        <v>0</v>
      </c>
      <c r="BH339" s="17" t="s">
        <v>167</v>
      </c>
      <c r="BI339" s="5">
        <v>303.93</v>
      </c>
      <c r="BJ339" s="5">
        <v>173.37</v>
      </c>
      <c r="BS339" s="17" t="s">
        <v>139</v>
      </c>
      <c r="BT339" s="5">
        <v>13623</v>
      </c>
      <c r="BU339" s="5">
        <v>28066.61</v>
      </c>
    </row>
    <row r="340" spans="4:73" x14ac:dyDescent="0.25">
      <c r="D340" s="17" t="s">
        <v>184</v>
      </c>
      <c r="E340" s="5">
        <v>149456.91999999998</v>
      </c>
      <c r="F340" s="5">
        <v>30314.760000000002</v>
      </c>
      <c r="W340" s="17" t="s">
        <v>184</v>
      </c>
      <c r="X340" s="5">
        <v>9056.25</v>
      </c>
      <c r="Y340" s="5">
        <v>2911.25</v>
      </c>
      <c r="AI340" s="17" t="s">
        <v>182</v>
      </c>
      <c r="AJ340" s="5">
        <v>0</v>
      </c>
      <c r="AK340" s="5">
        <v>0</v>
      </c>
      <c r="AT340" s="17" t="s">
        <v>156</v>
      </c>
      <c r="AU340" s="5">
        <v>22442.04</v>
      </c>
      <c r="AV340" s="5">
        <v>15297.95</v>
      </c>
      <c r="BH340" s="17" t="s">
        <v>140</v>
      </c>
      <c r="BI340" s="5">
        <v>503.78</v>
      </c>
      <c r="BJ340" s="5">
        <v>504.72</v>
      </c>
      <c r="BS340" s="17" t="s">
        <v>167</v>
      </c>
      <c r="BT340" s="5">
        <v>12305.67</v>
      </c>
      <c r="BU340" s="5">
        <v>13149.39</v>
      </c>
    </row>
    <row r="341" spans="4:73" x14ac:dyDescent="0.25">
      <c r="D341" s="17" t="s">
        <v>185</v>
      </c>
      <c r="E341" s="5">
        <v>205259.77999999997</v>
      </c>
      <c r="F341" s="5">
        <v>89767.95</v>
      </c>
      <c r="W341" s="17" t="s">
        <v>185</v>
      </c>
      <c r="X341" s="5">
        <v>17725.599999999999</v>
      </c>
      <c r="Y341" s="5">
        <v>26831.9</v>
      </c>
      <c r="AI341" s="17" t="s">
        <v>183</v>
      </c>
      <c r="AJ341" s="5">
        <v>0</v>
      </c>
      <c r="AK341" s="5">
        <v>0</v>
      </c>
      <c r="AT341" s="17" t="s">
        <v>182</v>
      </c>
      <c r="AU341" s="5">
        <v>0</v>
      </c>
      <c r="AV341" s="5">
        <v>0</v>
      </c>
      <c r="BH341" s="17" t="s">
        <v>181</v>
      </c>
      <c r="BI341" s="5">
        <v>0</v>
      </c>
      <c r="BJ341" s="5">
        <v>0</v>
      </c>
      <c r="BS341" s="17" t="s">
        <v>140</v>
      </c>
      <c r="BT341" s="5">
        <v>76494.7</v>
      </c>
      <c r="BU341" s="5">
        <v>50949.73</v>
      </c>
    </row>
    <row r="342" spans="4:73" x14ac:dyDescent="0.25">
      <c r="D342" s="17" t="s">
        <v>157</v>
      </c>
      <c r="E342" s="5">
        <v>1644907.71</v>
      </c>
      <c r="F342" s="5">
        <v>14788.72</v>
      </c>
      <c r="W342" s="17" t="s">
        <v>157</v>
      </c>
      <c r="X342" s="5">
        <v>0</v>
      </c>
      <c r="Y342" s="5">
        <v>0</v>
      </c>
      <c r="AI342" s="17" t="s">
        <v>184</v>
      </c>
      <c r="AJ342" s="5">
        <v>20474.61</v>
      </c>
      <c r="AK342" s="5">
        <v>6952.09</v>
      </c>
      <c r="AT342" s="17" t="s">
        <v>183</v>
      </c>
      <c r="AU342" s="5">
        <v>1159.5</v>
      </c>
      <c r="AV342" s="5">
        <v>1272.83</v>
      </c>
      <c r="BH342" s="17" t="s">
        <v>156</v>
      </c>
      <c r="BI342" s="5">
        <v>9476.74</v>
      </c>
      <c r="BJ342" s="5">
        <v>13497.88</v>
      </c>
      <c r="BS342" s="17" t="s">
        <v>181</v>
      </c>
      <c r="BT342" s="5">
        <v>594</v>
      </c>
      <c r="BU342" s="5">
        <v>436901.3</v>
      </c>
    </row>
    <row r="343" spans="4:73" x14ac:dyDescent="0.25">
      <c r="D343" s="17" t="s">
        <v>186</v>
      </c>
      <c r="E343" s="5">
        <v>9701.57</v>
      </c>
      <c r="F343" s="5">
        <v>17488.900000000001</v>
      </c>
      <c r="W343" s="17" t="s">
        <v>186</v>
      </c>
      <c r="X343" s="5">
        <v>12079.8</v>
      </c>
      <c r="Y343" s="5">
        <v>4475.2</v>
      </c>
      <c r="AI343" s="17" t="s">
        <v>185</v>
      </c>
      <c r="AJ343" s="5">
        <v>20562.54</v>
      </c>
      <c r="AK343" s="5">
        <v>13641.07</v>
      </c>
      <c r="AT343" s="17" t="s">
        <v>184</v>
      </c>
      <c r="AU343" s="5">
        <v>131.4</v>
      </c>
      <c r="AV343" s="5">
        <v>0</v>
      </c>
      <c r="BH343" s="17" t="s">
        <v>182</v>
      </c>
      <c r="BI343" s="5">
        <v>2.6</v>
      </c>
      <c r="BJ343" s="5">
        <v>10.4</v>
      </c>
      <c r="BS343" s="17" t="s">
        <v>156</v>
      </c>
      <c r="BT343" s="5">
        <v>16666.07</v>
      </c>
      <c r="BU343" s="5">
        <v>320625.7</v>
      </c>
    </row>
    <row r="344" spans="4:73" x14ac:dyDescent="0.25">
      <c r="D344" s="17" t="s">
        <v>158</v>
      </c>
      <c r="E344" s="5">
        <v>45574.100000000006</v>
      </c>
      <c r="F344" s="5">
        <v>40110.03</v>
      </c>
      <c r="W344" s="17" t="s">
        <v>158</v>
      </c>
      <c r="X344" s="5">
        <v>21670</v>
      </c>
      <c r="Y344" s="5">
        <v>20405</v>
      </c>
      <c r="AI344" s="17" t="s">
        <v>157</v>
      </c>
      <c r="AJ344" s="5">
        <v>0</v>
      </c>
      <c r="AK344" s="5">
        <v>0</v>
      </c>
      <c r="AT344" s="17" t="s">
        <v>185</v>
      </c>
      <c r="AU344" s="5">
        <v>46890.44</v>
      </c>
      <c r="AV344" s="5">
        <v>94388.5</v>
      </c>
      <c r="BH344" s="17" t="s">
        <v>183</v>
      </c>
      <c r="BI344" s="5">
        <v>27</v>
      </c>
      <c r="BJ344" s="5">
        <v>0</v>
      </c>
      <c r="BS344" s="17" t="s">
        <v>182</v>
      </c>
      <c r="BT344" s="5">
        <v>0</v>
      </c>
      <c r="BU344" s="5">
        <v>0</v>
      </c>
    </row>
    <row r="345" spans="4:73" x14ac:dyDescent="0.25">
      <c r="D345" s="17" t="s">
        <v>187</v>
      </c>
      <c r="E345" s="5">
        <v>6348.1299999999992</v>
      </c>
      <c r="F345" s="5">
        <v>654.40000000000009</v>
      </c>
      <c r="W345" s="17" t="s">
        <v>187</v>
      </c>
      <c r="X345" s="5">
        <v>201</v>
      </c>
      <c r="Y345" s="5">
        <v>132</v>
      </c>
      <c r="AI345" s="17" t="s">
        <v>186</v>
      </c>
      <c r="AJ345" s="5">
        <v>710.7</v>
      </c>
      <c r="AK345" s="5">
        <v>449.78</v>
      </c>
      <c r="AT345" s="17" t="s">
        <v>157</v>
      </c>
      <c r="AU345" s="5">
        <v>0</v>
      </c>
      <c r="AV345" s="5">
        <v>0</v>
      </c>
      <c r="BH345" s="17" t="s">
        <v>184</v>
      </c>
      <c r="BI345" s="5">
        <v>652.5</v>
      </c>
      <c r="BJ345" s="5">
        <v>0</v>
      </c>
      <c r="BS345" s="17" t="s">
        <v>183</v>
      </c>
      <c r="BT345" s="5">
        <v>0</v>
      </c>
      <c r="BU345" s="5">
        <v>0</v>
      </c>
    </row>
    <row r="346" spans="4:73" x14ac:dyDescent="0.25">
      <c r="D346" s="17" t="s">
        <v>250</v>
      </c>
      <c r="E346" s="5">
        <v>321.15999999999997</v>
      </c>
      <c r="F346" s="5">
        <v>80.300000000000011</v>
      </c>
      <c r="W346" s="17" t="s">
        <v>250</v>
      </c>
      <c r="X346" s="5">
        <v>42.2</v>
      </c>
      <c r="Y346" s="5">
        <v>168.8</v>
      </c>
      <c r="AI346" s="17" t="s">
        <v>158</v>
      </c>
      <c r="AJ346" s="5">
        <v>1061.79</v>
      </c>
      <c r="AK346" s="5">
        <v>2059.11</v>
      </c>
      <c r="AT346" s="17" t="s">
        <v>186</v>
      </c>
      <c r="AU346" s="5">
        <v>357.6</v>
      </c>
      <c r="AV346" s="5">
        <v>414.1</v>
      </c>
      <c r="BH346" s="17" t="s">
        <v>185</v>
      </c>
      <c r="BI346" s="5">
        <v>3874.37</v>
      </c>
      <c r="BJ346" s="5">
        <v>1991.09</v>
      </c>
      <c r="BS346" s="17" t="s">
        <v>184</v>
      </c>
      <c r="BT346" s="5">
        <v>0</v>
      </c>
      <c r="BU346" s="5">
        <v>84740.18</v>
      </c>
    </row>
    <row r="347" spans="4:73" x14ac:dyDescent="0.25">
      <c r="D347" s="17" t="s">
        <v>188</v>
      </c>
      <c r="E347" s="5">
        <v>246.08</v>
      </c>
      <c r="F347" s="5">
        <v>61.52</v>
      </c>
      <c r="W347" s="17" t="s">
        <v>188</v>
      </c>
      <c r="X347" s="5">
        <v>15.6</v>
      </c>
      <c r="Y347" s="5">
        <v>62.4</v>
      </c>
      <c r="AI347" s="17" t="s">
        <v>187</v>
      </c>
      <c r="AJ347" s="5">
        <v>104.3</v>
      </c>
      <c r="AK347" s="5">
        <v>57.2</v>
      </c>
      <c r="AT347" s="17" t="s">
        <v>158</v>
      </c>
      <c r="AU347" s="5">
        <v>5562.75</v>
      </c>
      <c r="AV347" s="5">
        <v>2421.58</v>
      </c>
      <c r="BH347" s="17" t="s">
        <v>157</v>
      </c>
      <c r="BI347" s="5">
        <v>0</v>
      </c>
      <c r="BJ347" s="5">
        <v>0</v>
      </c>
      <c r="BS347" s="17" t="s">
        <v>185</v>
      </c>
      <c r="BT347" s="5">
        <v>0</v>
      </c>
      <c r="BU347" s="5">
        <v>0</v>
      </c>
    </row>
    <row r="348" spans="4:73" x14ac:dyDescent="0.25">
      <c r="D348" s="17" t="s">
        <v>189</v>
      </c>
      <c r="E348" s="5">
        <v>162897.57999999999</v>
      </c>
      <c r="F348" s="5">
        <v>98269.57</v>
      </c>
      <c r="W348" s="17" t="s">
        <v>189</v>
      </c>
      <c r="X348" s="5">
        <v>15307.59</v>
      </c>
      <c r="Y348" s="5">
        <v>8179.93</v>
      </c>
      <c r="AI348" s="17" t="s">
        <v>250</v>
      </c>
      <c r="AJ348" s="5">
        <v>0</v>
      </c>
      <c r="AK348" s="5">
        <v>0</v>
      </c>
      <c r="AT348" s="17" t="s">
        <v>187</v>
      </c>
      <c r="AU348" s="5">
        <v>154.80000000000001</v>
      </c>
      <c r="AV348" s="5">
        <v>0</v>
      </c>
      <c r="BH348" s="17" t="s">
        <v>186</v>
      </c>
      <c r="BI348" s="5">
        <v>4326.8</v>
      </c>
      <c r="BJ348" s="5">
        <v>2041.53</v>
      </c>
      <c r="BS348" s="17" t="s">
        <v>157</v>
      </c>
      <c r="BT348" s="5">
        <v>13421.72</v>
      </c>
      <c r="BU348" s="5">
        <v>1644908</v>
      </c>
    </row>
    <row r="349" spans="4:73" x14ac:dyDescent="0.25">
      <c r="D349" s="17" t="s">
        <v>190</v>
      </c>
      <c r="E349" s="5">
        <v>210031.41000000003</v>
      </c>
      <c r="F349" s="5">
        <v>86107.73</v>
      </c>
      <c r="W349" s="17" t="s">
        <v>190</v>
      </c>
      <c r="X349" s="5">
        <v>15225.89</v>
      </c>
      <c r="Y349" s="5">
        <v>9919.36</v>
      </c>
      <c r="AI349" s="17" t="s">
        <v>188</v>
      </c>
      <c r="AJ349" s="5">
        <v>0</v>
      </c>
      <c r="AK349" s="5">
        <v>0</v>
      </c>
      <c r="AT349" s="17" t="s">
        <v>250</v>
      </c>
      <c r="AU349" s="5">
        <v>0</v>
      </c>
      <c r="AV349" s="5">
        <v>0</v>
      </c>
      <c r="BH349" s="17" t="s">
        <v>158</v>
      </c>
      <c r="BI349" s="5">
        <v>5194.38</v>
      </c>
      <c r="BJ349" s="5">
        <v>8637.1200000000008</v>
      </c>
      <c r="BS349" s="17" t="s">
        <v>186</v>
      </c>
      <c r="BT349" s="5">
        <v>0</v>
      </c>
      <c r="BU349" s="5">
        <v>0</v>
      </c>
    </row>
    <row r="350" spans="4:73" x14ac:dyDescent="0.25">
      <c r="D350" s="17" t="s">
        <v>191</v>
      </c>
      <c r="E350" s="5">
        <v>70995.989999999991</v>
      </c>
      <c r="F350" s="5">
        <v>69273.25</v>
      </c>
      <c r="W350" s="17" t="s">
        <v>191</v>
      </c>
      <c r="X350" s="5">
        <v>8537.7999999999993</v>
      </c>
      <c r="Y350" s="5">
        <v>6733.2</v>
      </c>
      <c r="AI350" s="17" t="s">
        <v>189</v>
      </c>
      <c r="AJ350" s="5">
        <v>22618.93</v>
      </c>
      <c r="AK350" s="5">
        <v>24146.87</v>
      </c>
      <c r="AT350" s="17" t="s">
        <v>188</v>
      </c>
      <c r="AU350" s="5">
        <v>0</v>
      </c>
      <c r="AV350" s="5">
        <v>0</v>
      </c>
      <c r="BH350" s="17" t="s">
        <v>187</v>
      </c>
      <c r="BI350" s="5">
        <v>18.3</v>
      </c>
      <c r="BJ350" s="5">
        <v>15.6</v>
      </c>
      <c r="BS350" s="17" t="s">
        <v>158</v>
      </c>
      <c r="BT350" s="5">
        <v>4181.1099999999997</v>
      </c>
      <c r="BU350" s="5">
        <v>5809.49</v>
      </c>
    </row>
    <row r="351" spans="4:73" x14ac:dyDescent="0.25">
      <c r="D351" s="17" t="s">
        <v>192</v>
      </c>
      <c r="E351" s="5">
        <v>191234.78999999998</v>
      </c>
      <c r="F351" s="5">
        <v>62062.17</v>
      </c>
      <c r="W351" s="17" t="s">
        <v>192</v>
      </c>
      <c r="X351" s="5">
        <v>14213.6</v>
      </c>
      <c r="Y351" s="5">
        <v>7675.9</v>
      </c>
      <c r="AI351" s="17" t="s">
        <v>190</v>
      </c>
      <c r="AJ351" s="5">
        <v>35597.83</v>
      </c>
      <c r="AK351" s="5">
        <v>30839.45</v>
      </c>
      <c r="AT351" s="17" t="s">
        <v>189</v>
      </c>
      <c r="AU351" s="5">
        <v>22718.15</v>
      </c>
      <c r="AV351" s="5">
        <v>22159.07</v>
      </c>
      <c r="BH351" s="17" t="s">
        <v>250</v>
      </c>
      <c r="BI351" s="5">
        <v>38.1</v>
      </c>
      <c r="BJ351" s="5">
        <v>152.36000000000001</v>
      </c>
      <c r="BS351" s="17" t="s">
        <v>187</v>
      </c>
      <c r="BT351" s="5">
        <v>0</v>
      </c>
      <c r="BU351" s="5">
        <v>5820.33</v>
      </c>
    </row>
    <row r="352" spans="4:73" x14ac:dyDescent="0.25">
      <c r="D352" s="17" t="s">
        <v>193</v>
      </c>
      <c r="E352" s="5">
        <v>7948.5600000000013</v>
      </c>
      <c r="F352" s="5">
        <v>15642.55</v>
      </c>
      <c r="W352" s="17" t="s">
        <v>193</v>
      </c>
      <c r="X352" s="5">
        <v>9620.35</v>
      </c>
      <c r="Y352" s="5">
        <v>4219.6499999999996</v>
      </c>
      <c r="AI352" s="17" t="s">
        <v>191</v>
      </c>
      <c r="AJ352" s="5">
        <v>107.6</v>
      </c>
      <c r="AK352" s="5">
        <v>213.4</v>
      </c>
      <c r="AT352" s="17" t="s">
        <v>190</v>
      </c>
      <c r="AU352" s="5">
        <v>24579.25</v>
      </c>
      <c r="AV352" s="5">
        <v>33006.81</v>
      </c>
      <c r="BH352" s="17" t="s">
        <v>188</v>
      </c>
      <c r="BI352" s="5">
        <v>45.92</v>
      </c>
      <c r="BJ352" s="5">
        <v>183.68</v>
      </c>
      <c r="BS352" s="17" t="s">
        <v>250</v>
      </c>
      <c r="BT352" s="5">
        <v>0</v>
      </c>
      <c r="BU352" s="5">
        <v>0</v>
      </c>
    </row>
    <row r="353" spans="4:73" x14ac:dyDescent="0.25">
      <c r="D353" s="17" t="s">
        <v>194</v>
      </c>
      <c r="E353" s="5">
        <v>247646.82</v>
      </c>
      <c r="F353" s="5">
        <v>131146.08000000002</v>
      </c>
      <c r="W353" s="17" t="s">
        <v>194</v>
      </c>
      <c r="X353" s="5">
        <v>17392.34</v>
      </c>
      <c r="Y353" s="5">
        <v>9489.17</v>
      </c>
      <c r="AI353" s="17" t="s">
        <v>192</v>
      </c>
      <c r="AJ353" s="5">
        <v>37904.49</v>
      </c>
      <c r="AK353" s="5">
        <v>33886.93</v>
      </c>
      <c r="AT353" s="17" t="s">
        <v>191</v>
      </c>
      <c r="AU353" s="5">
        <v>22932.02</v>
      </c>
      <c r="AV353" s="5">
        <v>36461.620000000003</v>
      </c>
      <c r="BH353" s="17" t="s">
        <v>189</v>
      </c>
      <c r="BI353" s="5">
        <v>17562.900000000001</v>
      </c>
      <c r="BJ353" s="5">
        <v>14880.11</v>
      </c>
      <c r="BS353" s="17" t="s">
        <v>188</v>
      </c>
      <c r="BT353" s="5">
        <v>0</v>
      </c>
      <c r="BU353" s="5">
        <v>0</v>
      </c>
    </row>
    <row r="354" spans="4:73" x14ac:dyDescent="0.25">
      <c r="D354" s="17" t="s">
        <v>195</v>
      </c>
      <c r="E354" s="5">
        <v>92952.9</v>
      </c>
      <c r="F354" s="5">
        <v>87270.1</v>
      </c>
      <c r="W354" s="17" t="s">
        <v>195</v>
      </c>
      <c r="X354" s="5">
        <v>13431.77</v>
      </c>
      <c r="Y354" s="5">
        <v>4433.99</v>
      </c>
      <c r="AI354" s="17" t="s">
        <v>193</v>
      </c>
      <c r="AJ354" s="5">
        <v>67.42</v>
      </c>
      <c r="AK354" s="5">
        <v>302.56</v>
      </c>
      <c r="AT354" s="17" t="s">
        <v>192</v>
      </c>
      <c r="AU354" s="5">
        <v>6777.96</v>
      </c>
      <c r="AV354" s="5">
        <v>4535.18</v>
      </c>
      <c r="BH354" s="17" t="s">
        <v>190</v>
      </c>
      <c r="BI354" s="5">
        <v>2999.76</v>
      </c>
      <c r="BJ354" s="5">
        <v>3391.23</v>
      </c>
      <c r="BS354" s="17" t="s">
        <v>189</v>
      </c>
      <c r="BT354" s="5">
        <v>0</v>
      </c>
      <c r="BU354" s="5">
        <v>0</v>
      </c>
    </row>
    <row r="355" spans="4:73" x14ac:dyDescent="0.25">
      <c r="D355" s="17" t="s">
        <v>196</v>
      </c>
      <c r="E355" s="5">
        <v>33833.81</v>
      </c>
      <c r="F355" s="5">
        <v>5712.51</v>
      </c>
      <c r="W355" s="17" t="s">
        <v>196</v>
      </c>
      <c r="X355" s="5">
        <v>1140.3900000000001</v>
      </c>
      <c r="Y355" s="5">
        <v>2258.17</v>
      </c>
      <c r="AI355" s="17" t="s">
        <v>194</v>
      </c>
      <c r="AJ355" s="5">
        <v>32098.42</v>
      </c>
      <c r="AK355" s="5">
        <v>23065</v>
      </c>
      <c r="AT355" s="17" t="s">
        <v>193</v>
      </c>
      <c r="AU355" s="5">
        <v>811.25</v>
      </c>
      <c r="AV355" s="5">
        <v>174.95</v>
      </c>
      <c r="BH355" s="17" t="s">
        <v>191</v>
      </c>
      <c r="BI355" s="5">
        <v>37545.83</v>
      </c>
      <c r="BJ355" s="5">
        <v>26945.77</v>
      </c>
      <c r="BS355" s="17" t="s">
        <v>190</v>
      </c>
      <c r="BT355" s="5">
        <v>0</v>
      </c>
      <c r="BU355" s="5">
        <v>0</v>
      </c>
    </row>
    <row r="356" spans="4:73" x14ac:dyDescent="0.25">
      <c r="D356" s="17" t="s">
        <v>197</v>
      </c>
      <c r="E356" s="5">
        <v>31549.289999999994</v>
      </c>
      <c r="F356" s="5">
        <v>52303.16</v>
      </c>
      <c r="W356" s="17" t="s">
        <v>197</v>
      </c>
      <c r="X356" s="5">
        <v>8403.6</v>
      </c>
      <c r="Y356" s="5">
        <v>2766.4</v>
      </c>
      <c r="AI356" s="17" t="s">
        <v>195</v>
      </c>
      <c r="AJ356" s="5">
        <v>17506.63</v>
      </c>
      <c r="AK356" s="5">
        <v>9757.85</v>
      </c>
      <c r="AT356" s="17" t="s">
        <v>194</v>
      </c>
      <c r="AU356" s="5">
        <v>24890.13</v>
      </c>
      <c r="AV356" s="5">
        <v>21963.73</v>
      </c>
      <c r="BH356" s="17" t="s">
        <v>192</v>
      </c>
      <c r="BI356" s="5">
        <v>3166.12</v>
      </c>
      <c r="BJ356" s="5">
        <v>1553.94</v>
      </c>
      <c r="BS356" s="17" t="s">
        <v>191</v>
      </c>
      <c r="BT356" s="5">
        <v>0</v>
      </c>
      <c r="BU356" s="5">
        <v>0</v>
      </c>
    </row>
    <row r="357" spans="4:73" x14ac:dyDescent="0.25">
      <c r="D357" s="17" t="s">
        <v>198</v>
      </c>
      <c r="E357" s="5">
        <v>980.40000000000009</v>
      </c>
      <c r="F357" s="5">
        <v>1340.6</v>
      </c>
      <c r="W357" s="17" t="s">
        <v>198</v>
      </c>
      <c r="X357" s="5">
        <v>1340.6</v>
      </c>
      <c r="Y357" s="5">
        <v>980.4</v>
      </c>
      <c r="AI357" s="17" t="s">
        <v>196</v>
      </c>
      <c r="AJ357" s="5">
        <v>0</v>
      </c>
      <c r="AK357" s="5">
        <v>0</v>
      </c>
      <c r="AT357" s="17" t="s">
        <v>195</v>
      </c>
      <c r="AU357" s="5">
        <v>24218.29</v>
      </c>
      <c r="AV357" s="5">
        <v>15619.83</v>
      </c>
      <c r="BH357" s="17" t="s">
        <v>193</v>
      </c>
      <c r="BI357" s="5">
        <v>4940.53</v>
      </c>
      <c r="BJ357" s="5">
        <v>2511.44</v>
      </c>
      <c r="BS357" s="17" t="s">
        <v>192</v>
      </c>
      <c r="BT357" s="5">
        <v>0</v>
      </c>
      <c r="BU357" s="5">
        <v>0</v>
      </c>
    </row>
    <row r="358" spans="4:73" x14ac:dyDescent="0.25">
      <c r="D358" s="17" t="s">
        <v>199</v>
      </c>
      <c r="E358" s="5">
        <v>51190.85</v>
      </c>
      <c r="F358" s="5">
        <v>52724.799999999996</v>
      </c>
      <c r="W358" s="17" t="s">
        <v>199</v>
      </c>
      <c r="X358" s="5">
        <v>13651.05</v>
      </c>
      <c r="Y358" s="5">
        <v>5199.95</v>
      </c>
      <c r="AI358" s="17" t="s">
        <v>197</v>
      </c>
      <c r="AJ358" s="5">
        <v>9383.5</v>
      </c>
      <c r="AK358" s="5">
        <v>2225.7600000000002</v>
      </c>
      <c r="AT358" s="17" t="s">
        <v>196</v>
      </c>
      <c r="AU358" s="5">
        <v>0</v>
      </c>
      <c r="AV358" s="5">
        <v>0</v>
      </c>
      <c r="BH358" s="17" t="s">
        <v>194</v>
      </c>
      <c r="BI358" s="5">
        <v>7684.72</v>
      </c>
      <c r="BJ358" s="5">
        <v>2302.98</v>
      </c>
      <c r="BS358" s="17" t="s">
        <v>193</v>
      </c>
      <c r="BT358" s="5">
        <v>0</v>
      </c>
      <c r="BU358" s="5">
        <v>0</v>
      </c>
    </row>
    <row r="359" spans="4:73" x14ac:dyDescent="0.25">
      <c r="D359" s="17" t="s">
        <v>168</v>
      </c>
      <c r="E359" s="5">
        <v>121480.86</v>
      </c>
      <c r="F359" s="5">
        <v>125504.18000000001</v>
      </c>
      <c r="W359" s="17" t="s">
        <v>168</v>
      </c>
      <c r="X359" s="5">
        <v>11586</v>
      </c>
      <c r="Y359" s="5">
        <v>2829</v>
      </c>
      <c r="AI359" s="17" t="s">
        <v>198</v>
      </c>
      <c r="AJ359" s="5">
        <v>0</v>
      </c>
      <c r="AK359" s="5">
        <v>0</v>
      </c>
      <c r="AT359" s="17" t="s">
        <v>197</v>
      </c>
      <c r="AU359" s="5">
        <v>3057.38</v>
      </c>
      <c r="AV359" s="5">
        <v>641.04999999999995</v>
      </c>
      <c r="BH359" s="17" t="s">
        <v>195</v>
      </c>
      <c r="BI359" s="5">
        <v>18010.41</v>
      </c>
      <c r="BJ359" s="5">
        <v>8612.27</v>
      </c>
      <c r="BS359" s="17" t="s">
        <v>194</v>
      </c>
      <c r="BT359" s="5">
        <v>48656.47</v>
      </c>
      <c r="BU359" s="5">
        <v>80499.100000000006</v>
      </c>
    </row>
    <row r="360" spans="4:73" x14ac:dyDescent="0.25">
      <c r="D360" s="17" t="s">
        <v>200</v>
      </c>
      <c r="E360" s="5">
        <v>4277.4500000000007</v>
      </c>
      <c r="F360" s="5">
        <v>3886.32</v>
      </c>
      <c r="W360" s="17" t="s">
        <v>200</v>
      </c>
      <c r="X360" s="5">
        <v>3238</v>
      </c>
      <c r="Y360" s="5">
        <v>1807</v>
      </c>
      <c r="AI360" s="17" t="s">
        <v>199</v>
      </c>
      <c r="AJ360" s="5">
        <v>9030.25</v>
      </c>
      <c r="AK360" s="5">
        <v>4573.08</v>
      </c>
      <c r="AT360" s="17" t="s">
        <v>198</v>
      </c>
      <c r="AU360" s="5">
        <v>0</v>
      </c>
      <c r="AV360" s="5">
        <v>0</v>
      </c>
      <c r="BH360" s="17" t="s">
        <v>196</v>
      </c>
      <c r="BI360" s="5">
        <v>4572.12</v>
      </c>
      <c r="BJ360" s="5">
        <v>31575.64</v>
      </c>
      <c r="BS360" s="17" t="s">
        <v>195</v>
      </c>
      <c r="BT360" s="5">
        <v>0</v>
      </c>
      <c r="BU360" s="5">
        <v>0</v>
      </c>
    </row>
    <row r="361" spans="4:73" x14ac:dyDescent="0.25">
      <c r="D361" s="17" t="s">
        <v>152</v>
      </c>
      <c r="E361" s="5">
        <v>162658.19999999998</v>
      </c>
      <c r="F361" s="5">
        <v>99434.6</v>
      </c>
      <c r="W361" s="17" t="s">
        <v>152</v>
      </c>
      <c r="X361" s="5">
        <v>19835.14</v>
      </c>
      <c r="Y361" s="5">
        <v>14579.86</v>
      </c>
      <c r="AI361" s="17" t="s">
        <v>168</v>
      </c>
      <c r="AJ361" s="5">
        <v>7870.1</v>
      </c>
      <c r="AK361" s="5">
        <v>4008</v>
      </c>
      <c r="AT361" s="17" t="s">
        <v>199</v>
      </c>
      <c r="AU361" s="5">
        <v>13401.97</v>
      </c>
      <c r="AV361" s="5">
        <v>6354.17</v>
      </c>
      <c r="BH361" s="17" t="s">
        <v>197</v>
      </c>
      <c r="BI361" s="5">
        <v>2793.68</v>
      </c>
      <c r="BJ361" s="5">
        <v>2697.56</v>
      </c>
      <c r="BS361" s="17" t="s">
        <v>196</v>
      </c>
      <c r="BT361" s="5">
        <v>0</v>
      </c>
      <c r="BU361" s="5">
        <v>0</v>
      </c>
    </row>
    <row r="362" spans="4:73" x14ac:dyDescent="0.25">
      <c r="D362" s="17" t="s">
        <v>201</v>
      </c>
      <c r="E362" s="5">
        <v>62459.070000000007</v>
      </c>
      <c r="F362" s="5">
        <v>79063.929999999993</v>
      </c>
      <c r="W362" s="17" t="s">
        <v>201</v>
      </c>
      <c r="X362" s="5">
        <v>15164.63</v>
      </c>
      <c r="Y362" s="5">
        <v>2925.37</v>
      </c>
      <c r="AI362" s="17" t="s">
        <v>200</v>
      </c>
      <c r="AJ362" s="5">
        <v>0</v>
      </c>
      <c r="AK362" s="5">
        <v>0</v>
      </c>
      <c r="AT362" s="17" t="s">
        <v>168</v>
      </c>
      <c r="AU362" s="5">
        <v>4837.08</v>
      </c>
      <c r="AV362" s="5">
        <v>1501.24</v>
      </c>
      <c r="BH362" s="17" t="s">
        <v>198</v>
      </c>
      <c r="BI362" s="5">
        <v>0</v>
      </c>
      <c r="BJ362" s="5">
        <v>0</v>
      </c>
      <c r="BS362" s="17" t="s">
        <v>197</v>
      </c>
      <c r="BT362" s="5">
        <v>28665</v>
      </c>
      <c r="BU362" s="5">
        <v>0</v>
      </c>
    </row>
    <row r="363" spans="4:73" x14ac:dyDescent="0.25">
      <c r="D363" s="17" t="s">
        <v>202</v>
      </c>
      <c r="E363" s="5">
        <v>9669.5399999999972</v>
      </c>
      <c r="F363" s="5">
        <v>22154.510000000002</v>
      </c>
      <c r="W363" s="17" t="s">
        <v>202</v>
      </c>
      <c r="X363" s="5">
        <v>15788.64</v>
      </c>
      <c r="Y363" s="5">
        <v>6285.11</v>
      </c>
      <c r="AI363" s="17" t="s">
        <v>152</v>
      </c>
      <c r="AJ363" s="5">
        <v>14675.96</v>
      </c>
      <c r="AK363" s="5">
        <v>14543.1</v>
      </c>
      <c r="AT363" s="17" t="s">
        <v>200</v>
      </c>
      <c r="AU363" s="5">
        <v>542.98</v>
      </c>
      <c r="AV363" s="5">
        <v>2247.7199999999998</v>
      </c>
      <c r="BH363" s="17" t="s">
        <v>199</v>
      </c>
      <c r="BI363" s="5">
        <v>8534.5300000000007</v>
      </c>
      <c r="BJ363" s="5">
        <v>7856.99</v>
      </c>
      <c r="BS363" s="17" t="s">
        <v>198</v>
      </c>
      <c r="BT363" s="5">
        <v>0</v>
      </c>
      <c r="BU363" s="5">
        <v>0</v>
      </c>
    </row>
    <row r="364" spans="4:73" x14ac:dyDescent="0.25">
      <c r="D364" s="17" t="s">
        <v>203</v>
      </c>
      <c r="E364" s="5">
        <v>38847.080000000016</v>
      </c>
      <c r="F364" s="5">
        <v>145094.46</v>
      </c>
      <c r="W364" s="17" t="s">
        <v>203</v>
      </c>
      <c r="X364" s="5">
        <v>10144.89</v>
      </c>
      <c r="Y364" s="5">
        <v>8600.11</v>
      </c>
      <c r="AI364" s="17" t="s">
        <v>201</v>
      </c>
      <c r="AJ364" s="5">
        <v>9105.51</v>
      </c>
      <c r="AK364" s="5">
        <v>8311.01</v>
      </c>
      <c r="AT364" s="17" t="s">
        <v>152</v>
      </c>
      <c r="AU364" s="5">
        <v>60046.98</v>
      </c>
      <c r="AV364" s="5">
        <v>73812.039999999994</v>
      </c>
      <c r="BH364" s="17" t="s">
        <v>168</v>
      </c>
      <c r="BI364" s="5">
        <v>257.39999999999998</v>
      </c>
      <c r="BJ364" s="5">
        <v>0</v>
      </c>
      <c r="BS364" s="17" t="s">
        <v>199</v>
      </c>
      <c r="BT364" s="5">
        <v>0</v>
      </c>
      <c r="BU364" s="5">
        <v>0</v>
      </c>
    </row>
    <row r="365" spans="4:73" x14ac:dyDescent="0.25">
      <c r="D365" s="17" t="s">
        <v>159</v>
      </c>
      <c r="E365" s="5">
        <v>17718.929999999993</v>
      </c>
      <c r="F365" s="5">
        <v>36245.810000000005</v>
      </c>
      <c r="W365" s="17" t="s">
        <v>159</v>
      </c>
      <c r="X365" s="5">
        <v>22493.5</v>
      </c>
      <c r="Y365" s="5">
        <v>9030.5</v>
      </c>
      <c r="AI365" s="17" t="s">
        <v>202</v>
      </c>
      <c r="AJ365" s="5">
        <v>0</v>
      </c>
      <c r="AK365" s="5">
        <v>0</v>
      </c>
      <c r="AT365" s="17" t="s">
        <v>201</v>
      </c>
      <c r="AU365" s="5">
        <v>29993.61</v>
      </c>
      <c r="AV365" s="5">
        <v>15749.51</v>
      </c>
      <c r="BH365" s="17" t="s">
        <v>200</v>
      </c>
      <c r="BI365" s="5">
        <v>105.34</v>
      </c>
      <c r="BJ365" s="5">
        <v>222.73</v>
      </c>
      <c r="BS365" s="17" t="s">
        <v>168</v>
      </c>
      <c r="BT365" s="5">
        <v>100953.60000000001</v>
      </c>
      <c r="BU365" s="5">
        <v>89386.45</v>
      </c>
    </row>
    <row r="366" spans="4:73" x14ac:dyDescent="0.25">
      <c r="D366" s="17" t="s">
        <v>204</v>
      </c>
      <c r="E366" s="5">
        <v>242997.24</v>
      </c>
      <c r="F366" s="5">
        <v>67769.2</v>
      </c>
      <c r="W366" s="17" t="s">
        <v>204</v>
      </c>
      <c r="X366" s="5">
        <v>18155.55</v>
      </c>
      <c r="Y366" s="5">
        <v>10949.55</v>
      </c>
      <c r="AI366" s="17" t="s">
        <v>203</v>
      </c>
      <c r="AJ366" s="5">
        <v>1528.18</v>
      </c>
      <c r="AK366" s="5">
        <v>1658.65</v>
      </c>
      <c r="AT366" s="17" t="s">
        <v>202</v>
      </c>
      <c r="AU366" s="5">
        <v>2667.51</v>
      </c>
      <c r="AV366" s="5">
        <v>2094.5500000000002</v>
      </c>
      <c r="BH366" s="17" t="s">
        <v>152</v>
      </c>
      <c r="BI366" s="5">
        <v>99.52</v>
      </c>
      <c r="BJ366" s="5">
        <v>1285.08</v>
      </c>
      <c r="BS366" s="17" t="s">
        <v>200</v>
      </c>
      <c r="BT366" s="5">
        <v>0</v>
      </c>
      <c r="BU366" s="5">
        <v>0</v>
      </c>
    </row>
    <row r="367" spans="4:73" x14ac:dyDescent="0.25">
      <c r="D367" s="17" t="s">
        <v>205</v>
      </c>
      <c r="E367" s="5">
        <v>20111.649999999998</v>
      </c>
      <c r="F367" s="5">
        <v>14311.130000000001</v>
      </c>
      <c r="W367" s="17" t="s">
        <v>205</v>
      </c>
      <c r="X367" s="5">
        <v>2068.3000000000002</v>
      </c>
      <c r="Y367" s="5">
        <v>1073.7</v>
      </c>
      <c r="AI367" s="17" t="s">
        <v>159</v>
      </c>
      <c r="AJ367" s="5">
        <v>431.13</v>
      </c>
      <c r="AK367" s="5">
        <v>221.25</v>
      </c>
      <c r="AT367" s="17" t="s">
        <v>203</v>
      </c>
      <c r="AU367" s="5">
        <v>16696.79</v>
      </c>
      <c r="AV367" s="5">
        <v>21932.51</v>
      </c>
      <c r="BH367" s="17" t="s">
        <v>201</v>
      </c>
      <c r="BI367" s="5">
        <v>21515.18</v>
      </c>
      <c r="BJ367" s="5">
        <v>640.14</v>
      </c>
      <c r="BS367" s="17" t="s">
        <v>152</v>
      </c>
      <c r="BT367" s="5">
        <v>0</v>
      </c>
      <c r="BU367" s="5">
        <v>0</v>
      </c>
    </row>
    <row r="368" spans="4:73" x14ac:dyDescent="0.25">
      <c r="D368" s="17" t="s">
        <v>160</v>
      </c>
      <c r="E368" s="5">
        <v>705987.26</v>
      </c>
      <c r="F368" s="5">
        <v>62170.57</v>
      </c>
      <c r="W368" s="17" t="s">
        <v>160</v>
      </c>
      <c r="X368" s="5">
        <v>29003.200000000001</v>
      </c>
      <c r="Y368" s="5">
        <v>34333.800000000003</v>
      </c>
      <c r="AI368" s="17" t="s">
        <v>204</v>
      </c>
      <c r="AJ368" s="5">
        <v>42546.559999999998</v>
      </c>
      <c r="AK368" s="5">
        <v>44804.74</v>
      </c>
      <c r="AT368" s="17" t="s">
        <v>159</v>
      </c>
      <c r="AU368" s="5">
        <v>2334.15</v>
      </c>
      <c r="AV368" s="5">
        <v>1426.68</v>
      </c>
      <c r="BH368" s="17" t="s">
        <v>202</v>
      </c>
      <c r="BI368" s="5">
        <v>262.36</v>
      </c>
      <c r="BJ368" s="5">
        <v>1289.8800000000001</v>
      </c>
      <c r="BS368" s="17" t="s">
        <v>201</v>
      </c>
      <c r="BT368" s="5">
        <v>0</v>
      </c>
      <c r="BU368" s="5">
        <v>0</v>
      </c>
    </row>
    <row r="369" spans="4:73" x14ac:dyDescent="0.25">
      <c r="D369" s="17" t="s">
        <v>206</v>
      </c>
      <c r="E369" s="5">
        <v>29059.279999999995</v>
      </c>
      <c r="F369" s="5">
        <v>26271.420000000002</v>
      </c>
      <c r="W369" s="17" t="s">
        <v>206</v>
      </c>
      <c r="X369" s="5">
        <v>19581.5</v>
      </c>
      <c r="Y369" s="5">
        <v>18924</v>
      </c>
      <c r="AI369" s="17" t="s">
        <v>205</v>
      </c>
      <c r="AJ369" s="5">
        <v>4371.1400000000003</v>
      </c>
      <c r="AK369" s="5">
        <v>1772.34</v>
      </c>
      <c r="AT369" s="17" t="s">
        <v>204</v>
      </c>
      <c r="AU369" s="5">
        <v>4768.18</v>
      </c>
      <c r="AV369" s="5">
        <v>6101.63</v>
      </c>
      <c r="BH369" s="17" t="s">
        <v>203</v>
      </c>
      <c r="BI369" s="5">
        <v>16.600000000000001</v>
      </c>
      <c r="BJ369" s="5">
        <v>282.14999999999998</v>
      </c>
      <c r="BS369" s="17" t="s">
        <v>202</v>
      </c>
      <c r="BT369" s="5">
        <v>0</v>
      </c>
      <c r="BU369" s="5">
        <v>0</v>
      </c>
    </row>
    <row r="370" spans="4:73" x14ac:dyDescent="0.25">
      <c r="D370" s="17" t="s">
        <v>207</v>
      </c>
      <c r="E370" s="5">
        <v>149070.46000000002</v>
      </c>
      <c r="F370" s="5">
        <v>204898.88</v>
      </c>
      <c r="W370" s="17" t="s">
        <v>207</v>
      </c>
      <c r="X370" s="5">
        <v>14013.25</v>
      </c>
      <c r="Y370" s="5">
        <v>6799.25</v>
      </c>
      <c r="AI370" s="17" t="s">
        <v>160</v>
      </c>
      <c r="AJ370" s="5">
        <v>1597.01</v>
      </c>
      <c r="AK370" s="5">
        <v>6063.35</v>
      </c>
      <c r="AT370" s="17" t="s">
        <v>205</v>
      </c>
      <c r="AU370" s="5">
        <v>3283.68</v>
      </c>
      <c r="AV370" s="5">
        <v>2113.0500000000002</v>
      </c>
      <c r="BH370" s="17" t="s">
        <v>159</v>
      </c>
      <c r="BI370" s="5">
        <v>10656.03</v>
      </c>
      <c r="BJ370" s="5">
        <v>5735.74</v>
      </c>
      <c r="BS370" s="17" t="s">
        <v>203</v>
      </c>
      <c r="BT370" s="5">
        <v>0</v>
      </c>
      <c r="BU370" s="5">
        <v>0</v>
      </c>
    </row>
    <row r="371" spans="4:73" x14ac:dyDescent="0.25">
      <c r="D371" s="17" t="s">
        <v>141</v>
      </c>
      <c r="E371" s="5">
        <v>8469.75</v>
      </c>
      <c r="F371" s="5">
        <v>4040.25</v>
      </c>
      <c r="W371" s="17" t="s">
        <v>141</v>
      </c>
      <c r="X371" s="5">
        <v>3968.25</v>
      </c>
      <c r="Y371" s="5">
        <v>2061.75</v>
      </c>
      <c r="AI371" s="17" t="s">
        <v>206</v>
      </c>
      <c r="AJ371" s="5">
        <v>0</v>
      </c>
      <c r="AK371" s="5">
        <v>0</v>
      </c>
      <c r="AT371" s="17" t="s">
        <v>160</v>
      </c>
      <c r="AU371" s="5">
        <v>7700.18</v>
      </c>
      <c r="AV371" s="5">
        <v>13679.85</v>
      </c>
      <c r="BH371" s="17" t="s">
        <v>204</v>
      </c>
      <c r="BI371" s="5">
        <v>2056.91</v>
      </c>
      <c r="BJ371" s="5">
        <v>1238.93</v>
      </c>
      <c r="BS371" s="17" t="s">
        <v>159</v>
      </c>
      <c r="BT371" s="5">
        <v>0</v>
      </c>
      <c r="BU371" s="5">
        <v>0</v>
      </c>
    </row>
    <row r="372" spans="4:73" x14ac:dyDescent="0.25">
      <c r="D372" s="17" t="s">
        <v>208</v>
      </c>
      <c r="E372" s="5">
        <v>2484.7999999999884</v>
      </c>
      <c r="F372" s="5">
        <v>419319</v>
      </c>
      <c r="W372" s="17" t="s">
        <v>208</v>
      </c>
      <c r="X372" s="5">
        <v>9532.5</v>
      </c>
      <c r="Y372" s="5">
        <v>530</v>
      </c>
      <c r="AI372" s="17" t="s">
        <v>207</v>
      </c>
      <c r="AJ372" s="5">
        <v>3810.36</v>
      </c>
      <c r="AK372" s="5">
        <v>5362.33</v>
      </c>
      <c r="AT372" s="17" t="s">
        <v>206</v>
      </c>
      <c r="AU372" s="5">
        <v>3407.76</v>
      </c>
      <c r="AV372" s="5">
        <v>7808.93</v>
      </c>
      <c r="BH372" s="17" t="s">
        <v>205</v>
      </c>
      <c r="BI372" s="5">
        <v>3549.01</v>
      </c>
      <c r="BJ372" s="5">
        <v>2865.6</v>
      </c>
      <c r="BS372" s="17" t="s">
        <v>204</v>
      </c>
      <c r="BT372" s="5">
        <v>0</v>
      </c>
      <c r="BU372" s="5">
        <v>5199.79</v>
      </c>
    </row>
    <row r="373" spans="4:73" x14ac:dyDescent="0.25">
      <c r="D373" s="17" t="s">
        <v>209</v>
      </c>
      <c r="E373" s="5">
        <v>503803.99000000005</v>
      </c>
      <c r="F373" s="5">
        <v>44292.3</v>
      </c>
      <c r="W373" s="17" t="s">
        <v>209</v>
      </c>
      <c r="X373" s="5">
        <v>16227.08</v>
      </c>
      <c r="Y373" s="5">
        <v>4551.32</v>
      </c>
      <c r="AI373" s="17" t="s">
        <v>141</v>
      </c>
      <c r="AJ373" s="5">
        <v>72</v>
      </c>
      <c r="AK373" s="5">
        <v>288</v>
      </c>
      <c r="AT373" s="17" t="s">
        <v>207</v>
      </c>
      <c r="AU373" s="5">
        <v>6180.87</v>
      </c>
      <c r="AV373" s="5">
        <v>1935.4</v>
      </c>
      <c r="BH373" s="17" t="s">
        <v>160</v>
      </c>
      <c r="BI373" s="5">
        <v>5353.28</v>
      </c>
      <c r="BJ373" s="5">
        <v>15008.2</v>
      </c>
      <c r="BS373" s="17" t="s">
        <v>205</v>
      </c>
      <c r="BT373" s="5">
        <v>0</v>
      </c>
      <c r="BU373" s="5">
        <v>0</v>
      </c>
    </row>
    <row r="374" spans="4:73" x14ac:dyDescent="0.25">
      <c r="D374" s="17" t="s">
        <v>210</v>
      </c>
      <c r="E374" s="5">
        <v>67296.409999999989</v>
      </c>
      <c r="F374" s="5">
        <v>88501.89</v>
      </c>
      <c r="W374" s="17" t="s">
        <v>210</v>
      </c>
      <c r="X374" s="5">
        <v>14167.13</v>
      </c>
      <c r="Y374" s="5">
        <v>6464.12</v>
      </c>
      <c r="AI374" s="17" t="s">
        <v>208</v>
      </c>
      <c r="AJ374" s="5">
        <v>977.4</v>
      </c>
      <c r="AK374" s="5">
        <v>0</v>
      </c>
      <c r="AT374" s="17" t="s">
        <v>141</v>
      </c>
      <c r="AU374" s="5">
        <v>0</v>
      </c>
      <c r="AV374" s="5">
        <v>0</v>
      </c>
      <c r="BH374" s="17" t="s">
        <v>206</v>
      </c>
      <c r="BI374" s="5">
        <v>201.16</v>
      </c>
      <c r="BJ374" s="5">
        <v>2326.35</v>
      </c>
      <c r="BS374" s="17" t="s">
        <v>160</v>
      </c>
      <c r="BT374" s="5">
        <v>13996.9</v>
      </c>
      <c r="BU374" s="5">
        <v>621581.30000000005</v>
      </c>
    </row>
    <row r="375" spans="4:73" x14ac:dyDescent="0.25">
      <c r="D375" s="17" t="s">
        <v>161</v>
      </c>
      <c r="E375" s="5">
        <v>2441.4899999999998</v>
      </c>
      <c r="F375" s="5">
        <v>5562.13</v>
      </c>
      <c r="W375" s="17" t="s">
        <v>161</v>
      </c>
      <c r="X375" s="5">
        <v>1538.5</v>
      </c>
      <c r="Y375" s="5">
        <v>554</v>
      </c>
      <c r="AI375" s="17" t="s">
        <v>209</v>
      </c>
      <c r="AJ375" s="5">
        <v>14754.35</v>
      </c>
      <c r="AK375" s="5">
        <v>12473.9</v>
      </c>
      <c r="AT375" s="17" t="s">
        <v>208</v>
      </c>
      <c r="AU375" s="5">
        <v>1340.1</v>
      </c>
      <c r="AV375" s="5">
        <v>0</v>
      </c>
      <c r="BH375" s="17" t="s">
        <v>207</v>
      </c>
      <c r="BI375" s="5">
        <v>2454.4</v>
      </c>
      <c r="BJ375" s="5">
        <v>6245.6</v>
      </c>
      <c r="BS375" s="17" t="s">
        <v>206</v>
      </c>
      <c r="BT375" s="5">
        <v>0</v>
      </c>
      <c r="BU375" s="5">
        <v>0</v>
      </c>
    </row>
    <row r="376" spans="4:73" x14ac:dyDescent="0.25">
      <c r="D376" s="17" t="s">
        <v>211</v>
      </c>
      <c r="E376" s="5">
        <v>390378.09000000008</v>
      </c>
      <c r="F376" s="5">
        <v>409304.20999999996</v>
      </c>
      <c r="W376" s="17" t="s">
        <v>211</v>
      </c>
      <c r="X376" s="5">
        <v>19971.8</v>
      </c>
      <c r="Y376" s="5">
        <v>9427.2000000000007</v>
      </c>
      <c r="AI376" s="17" t="s">
        <v>210</v>
      </c>
      <c r="AJ376" s="5">
        <v>8246.77</v>
      </c>
      <c r="AK376" s="5">
        <v>9361.92</v>
      </c>
      <c r="AT376" s="17" t="s">
        <v>209</v>
      </c>
      <c r="AU376" s="5">
        <v>81.22</v>
      </c>
      <c r="AV376" s="5">
        <v>62.08</v>
      </c>
      <c r="BH376" s="17" t="s">
        <v>141</v>
      </c>
      <c r="BI376" s="5">
        <v>0</v>
      </c>
      <c r="BJ376" s="5">
        <v>0</v>
      </c>
      <c r="BS376" s="17" t="s">
        <v>207</v>
      </c>
      <c r="BT376" s="5">
        <v>178230</v>
      </c>
      <c r="BU376" s="5">
        <v>110382.5</v>
      </c>
    </row>
    <row r="377" spans="4:73" x14ac:dyDescent="0.25">
      <c r="D377" s="17" t="s">
        <v>170</v>
      </c>
      <c r="E377" s="5">
        <v>58541.1</v>
      </c>
      <c r="F377" s="5">
        <v>34233.1</v>
      </c>
      <c r="W377" s="17" t="s">
        <v>170</v>
      </c>
      <c r="X377" s="5">
        <v>12349</v>
      </c>
      <c r="Y377" s="5">
        <v>4133.5</v>
      </c>
      <c r="AI377" s="17" t="s">
        <v>161</v>
      </c>
      <c r="AJ377" s="5">
        <v>0</v>
      </c>
      <c r="AK377" s="5">
        <v>0</v>
      </c>
      <c r="AT377" s="17" t="s">
        <v>210</v>
      </c>
      <c r="AU377" s="5">
        <v>128.62</v>
      </c>
      <c r="AV377" s="5">
        <v>1039.06</v>
      </c>
      <c r="BH377" s="17" t="s">
        <v>208</v>
      </c>
      <c r="BI377" s="5">
        <v>0</v>
      </c>
      <c r="BJ377" s="5">
        <v>0</v>
      </c>
      <c r="BS377" s="17" t="s">
        <v>141</v>
      </c>
      <c r="BT377" s="5">
        <v>0</v>
      </c>
      <c r="BU377" s="5">
        <v>5400</v>
      </c>
    </row>
    <row r="378" spans="4:73" x14ac:dyDescent="0.25">
      <c r="D378" s="17" t="s">
        <v>212</v>
      </c>
      <c r="E378" s="5">
        <v>2633841.98</v>
      </c>
      <c r="F378" s="5">
        <v>28575.040000000001</v>
      </c>
      <c r="W378" s="17" t="s">
        <v>212</v>
      </c>
      <c r="X378" s="5">
        <v>8397</v>
      </c>
      <c r="Y378" s="5">
        <v>3228</v>
      </c>
      <c r="AI378" s="17" t="s">
        <v>211</v>
      </c>
      <c r="AJ378" s="5">
        <v>34311.019999999997</v>
      </c>
      <c r="AK378" s="5">
        <v>19998.89</v>
      </c>
      <c r="AT378" s="17" t="s">
        <v>161</v>
      </c>
      <c r="AU378" s="5">
        <v>23.03</v>
      </c>
      <c r="AV378" s="5">
        <v>92.09</v>
      </c>
      <c r="BH378" s="17" t="s">
        <v>209</v>
      </c>
      <c r="BI378" s="5">
        <v>75.650000000000006</v>
      </c>
      <c r="BJ378" s="5">
        <v>3263.07</v>
      </c>
      <c r="BS378" s="17" t="s">
        <v>208</v>
      </c>
      <c r="BT378" s="5">
        <v>406997</v>
      </c>
      <c r="BU378" s="5">
        <v>0</v>
      </c>
    </row>
    <row r="379" spans="4:73" x14ac:dyDescent="0.25">
      <c r="D379" s="17" t="s">
        <v>153</v>
      </c>
      <c r="E379" s="5">
        <v>314186</v>
      </c>
      <c r="F379" s="5">
        <v>201236.4</v>
      </c>
      <c r="W379" s="17" t="s">
        <v>153</v>
      </c>
      <c r="X379" s="5">
        <v>45441.9</v>
      </c>
      <c r="Y379" s="5">
        <v>35227.1</v>
      </c>
      <c r="AI379" s="17" t="s">
        <v>170</v>
      </c>
      <c r="AJ379" s="5">
        <v>13866.03</v>
      </c>
      <c r="AK379" s="5">
        <v>6305.86</v>
      </c>
      <c r="AT379" s="17" t="s">
        <v>211</v>
      </c>
      <c r="AU379" s="5">
        <v>27893.27</v>
      </c>
      <c r="AV379" s="5">
        <v>22529.27</v>
      </c>
      <c r="BH379" s="17" t="s">
        <v>210</v>
      </c>
      <c r="BI379" s="5">
        <v>1055.0999999999999</v>
      </c>
      <c r="BJ379" s="5">
        <v>753.75</v>
      </c>
      <c r="BS379" s="17" t="s">
        <v>209</v>
      </c>
      <c r="BT379" s="5">
        <v>10980</v>
      </c>
      <c r="BU379" s="5">
        <v>428997.1</v>
      </c>
    </row>
    <row r="380" spans="4:73" x14ac:dyDescent="0.25">
      <c r="D380" s="17" t="s">
        <v>213</v>
      </c>
      <c r="E380" s="5">
        <v>813514.8</v>
      </c>
      <c r="F380" s="5">
        <v>46698.71</v>
      </c>
      <c r="W380" s="17" t="s">
        <v>213</v>
      </c>
      <c r="X380" s="5">
        <v>6427.5</v>
      </c>
      <c r="Y380" s="5">
        <v>5146.25</v>
      </c>
      <c r="AI380" s="17" t="s">
        <v>212</v>
      </c>
      <c r="AJ380" s="5">
        <v>3626.1</v>
      </c>
      <c r="AK380" s="5">
        <v>516.67999999999995</v>
      </c>
      <c r="AT380" s="17" t="s">
        <v>170</v>
      </c>
      <c r="AU380" s="5">
        <v>4329.5200000000004</v>
      </c>
      <c r="AV380" s="5">
        <v>3108.15</v>
      </c>
      <c r="BH380" s="17" t="s">
        <v>161</v>
      </c>
      <c r="BI380" s="5">
        <v>4000.6</v>
      </c>
      <c r="BJ380" s="5">
        <v>1795.4</v>
      </c>
      <c r="BS380" s="17" t="s">
        <v>210</v>
      </c>
      <c r="BT380" s="5">
        <v>64904.27</v>
      </c>
      <c r="BU380" s="5">
        <v>14460.18</v>
      </c>
    </row>
    <row r="381" spans="4:73" x14ac:dyDescent="0.25">
      <c r="D381" s="17" t="s">
        <v>146</v>
      </c>
      <c r="E381" s="5">
        <v>65666.69</v>
      </c>
      <c r="F381" s="5">
        <v>16575.84</v>
      </c>
      <c r="W381" s="17" t="s">
        <v>146</v>
      </c>
      <c r="X381" s="5">
        <v>2261.56</v>
      </c>
      <c r="Y381" s="5">
        <v>4347.79</v>
      </c>
      <c r="AI381" s="17" t="s">
        <v>153</v>
      </c>
      <c r="AJ381" s="5">
        <v>39558.370000000003</v>
      </c>
      <c r="AK381" s="5">
        <v>24160.78</v>
      </c>
      <c r="AT381" s="17" t="s">
        <v>212</v>
      </c>
      <c r="AU381" s="5">
        <v>4414.6000000000004</v>
      </c>
      <c r="AV381" s="5">
        <v>4437.13</v>
      </c>
      <c r="BH381" s="17" t="s">
        <v>211</v>
      </c>
      <c r="BI381" s="5">
        <v>2505.52</v>
      </c>
      <c r="BJ381" s="5">
        <v>4889.4399999999996</v>
      </c>
      <c r="BS381" s="17" t="s">
        <v>161</v>
      </c>
      <c r="BT381" s="5">
        <v>0</v>
      </c>
      <c r="BU381" s="5">
        <v>0</v>
      </c>
    </row>
    <row r="382" spans="4:73" x14ac:dyDescent="0.25">
      <c r="D382" s="17" t="s">
        <v>175</v>
      </c>
      <c r="E382" s="5">
        <v>390608.95999999996</v>
      </c>
      <c r="F382" s="5">
        <v>311912.63</v>
      </c>
      <c r="W382" s="17" t="s">
        <v>175</v>
      </c>
      <c r="X382" s="5">
        <v>38002.51</v>
      </c>
      <c r="Y382" s="5">
        <v>18944.990000000002</v>
      </c>
      <c r="AI382" s="17" t="s">
        <v>213</v>
      </c>
      <c r="AJ382" s="5">
        <v>161</v>
      </c>
      <c r="AK382" s="5">
        <v>1163.8</v>
      </c>
      <c r="AT382" s="17" t="s">
        <v>153</v>
      </c>
      <c r="AU382" s="5">
        <v>104673.2</v>
      </c>
      <c r="AV382" s="5">
        <v>108102.2</v>
      </c>
      <c r="BH382" s="17" t="s">
        <v>170</v>
      </c>
      <c r="BI382" s="5">
        <v>3688.55</v>
      </c>
      <c r="BJ382" s="5">
        <v>4649.8100000000004</v>
      </c>
      <c r="BS382" s="17" t="s">
        <v>211</v>
      </c>
      <c r="BT382" s="5">
        <v>321286.59999999998</v>
      </c>
      <c r="BU382" s="5">
        <v>224913.5</v>
      </c>
    </row>
    <row r="383" spans="4:73" x14ac:dyDescent="0.25">
      <c r="D383" s="17" t="s">
        <v>142</v>
      </c>
      <c r="E383" s="5">
        <v>50885.09</v>
      </c>
      <c r="F383" s="5">
        <v>12817.68</v>
      </c>
      <c r="W383" s="17" t="s">
        <v>142</v>
      </c>
      <c r="X383" s="5">
        <v>9959.75</v>
      </c>
      <c r="Y383" s="5">
        <v>4590.25</v>
      </c>
      <c r="AI383" s="17" t="s">
        <v>146</v>
      </c>
      <c r="AJ383" s="5">
        <v>0</v>
      </c>
      <c r="AK383" s="5">
        <v>0</v>
      </c>
      <c r="AT383" s="17" t="s">
        <v>213</v>
      </c>
      <c r="AU383" s="5">
        <v>623.61</v>
      </c>
      <c r="AV383" s="5">
        <v>6034.82</v>
      </c>
      <c r="BH383" s="17" t="s">
        <v>212</v>
      </c>
      <c r="BI383" s="5">
        <v>94.08</v>
      </c>
      <c r="BJ383" s="5">
        <v>59.49</v>
      </c>
      <c r="BS383" s="17" t="s">
        <v>170</v>
      </c>
      <c r="BT383" s="5">
        <v>0</v>
      </c>
      <c r="BU383" s="5">
        <v>0</v>
      </c>
    </row>
    <row r="384" spans="4:73" x14ac:dyDescent="0.25">
      <c r="D384" s="17" t="s">
        <v>214</v>
      </c>
      <c r="E384" s="5">
        <v>7024.93</v>
      </c>
      <c r="F384" s="5">
        <v>21635.23</v>
      </c>
      <c r="W384" s="17" t="s">
        <v>214</v>
      </c>
      <c r="X384" s="5">
        <v>10319.129999999999</v>
      </c>
      <c r="Y384" s="5">
        <v>3728.37</v>
      </c>
      <c r="AI384" s="17" t="s">
        <v>175</v>
      </c>
      <c r="AJ384" s="5">
        <v>43455.7</v>
      </c>
      <c r="AK384" s="5">
        <v>32815.42</v>
      </c>
      <c r="AT384" s="17" t="s">
        <v>146</v>
      </c>
      <c r="AU384" s="5">
        <v>0</v>
      </c>
      <c r="AV384" s="5">
        <v>0</v>
      </c>
      <c r="BH384" s="17" t="s">
        <v>153</v>
      </c>
      <c r="BI384" s="5">
        <v>2066.62</v>
      </c>
      <c r="BJ384" s="5">
        <v>1161.73</v>
      </c>
      <c r="BS384" s="17" t="s">
        <v>212</v>
      </c>
      <c r="BT384" s="5">
        <v>12043.26</v>
      </c>
      <c r="BU384" s="5">
        <v>2617315</v>
      </c>
    </row>
    <row r="385" spans="4:73" x14ac:dyDescent="0.25">
      <c r="D385" s="17" t="s">
        <v>171</v>
      </c>
      <c r="E385" s="5">
        <v>270342.12</v>
      </c>
      <c r="F385" s="5">
        <v>374659.32999999996</v>
      </c>
      <c r="W385" s="17" t="s">
        <v>171</v>
      </c>
      <c r="X385" s="5">
        <v>11486.38</v>
      </c>
      <c r="Y385" s="5">
        <v>4167.37</v>
      </c>
      <c r="AI385" s="17" t="s">
        <v>142</v>
      </c>
      <c r="AJ385" s="5">
        <v>1176.05</v>
      </c>
      <c r="AK385" s="5">
        <v>13894.82</v>
      </c>
      <c r="AT385" s="17" t="s">
        <v>175</v>
      </c>
      <c r="AU385" s="5">
        <v>40664.339999999997</v>
      </c>
      <c r="AV385" s="5">
        <v>33729.43</v>
      </c>
      <c r="BH385" s="17" t="s">
        <v>213</v>
      </c>
      <c r="BI385" s="5">
        <v>12396.85</v>
      </c>
      <c r="BJ385" s="5">
        <v>10545.1</v>
      </c>
      <c r="BS385" s="17" t="s">
        <v>153</v>
      </c>
      <c r="BT385" s="5">
        <v>6356.31</v>
      </c>
      <c r="BU385" s="5">
        <v>18095.88</v>
      </c>
    </row>
    <row r="386" spans="4:73" x14ac:dyDescent="0.25">
      <c r="D386" s="17" t="s">
        <v>165</v>
      </c>
      <c r="E386" s="5">
        <v>219354.3</v>
      </c>
      <c r="F386" s="5">
        <v>48546.55</v>
      </c>
      <c r="W386" s="17" t="s">
        <v>165</v>
      </c>
      <c r="X386" s="5">
        <v>18749.63</v>
      </c>
      <c r="Y386" s="5">
        <v>7756.62</v>
      </c>
      <c r="AI386" s="17" t="s">
        <v>214</v>
      </c>
      <c r="AJ386" s="5">
        <v>0</v>
      </c>
      <c r="AK386" s="5">
        <v>0</v>
      </c>
      <c r="AT386" s="17" t="s">
        <v>142</v>
      </c>
      <c r="AU386" s="5">
        <v>1569.88</v>
      </c>
      <c r="AV386" s="5">
        <v>1810.28</v>
      </c>
      <c r="BH386" s="17" t="s">
        <v>146</v>
      </c>
      <c r="BI386" s="5">
        <v>5748.28</v>
      </c>
      <c r="BJ386" s="5">
        <v>61318.9</v>
      </c>
      <c r="BS386" s="17" t="s">
        <v>213</v>
      </c>
      <c r="BT386" s="5">
        <v>27089.75</v>
      </c>
      <c r="BU386" s="5">
        <v>787975.2</v>
      </c>
    </row>
    <row r="387" spans="4:73" x14ac:dyDescent="0.25">
      <c r="D387" s="17" t="s">
        <v>143</v>
      </c>
      <c r="E387" s="5">
        <v>150514.62000000002</v>
      </c>
      <c r="F387" s="5">
        <v>110223.26999999999</v>
      </c>
      <c r="W387" s="17" t="s">
        <v>143</v>
      </c>
      <c r="X387" s="5">
        <v>17538.64</v>
      </c>
      <c r="Y387" s="5">
        <v>7247.61</v>
      </c>
      <c r="AI387" s="17" t="s">
        <v>171</v>
      </c>
      <c r="AJ387" s="5">
        <v>11230.57</v>
      </c>
      <c r="AK387" s="5">
        <v>1560.71</v>
      </c>
      <c r="AT387" s="17" t="s">
        <v>214</v>
      </c>
      <c r="AU387" s="5">
        <v>1781.1</v>
      </c>
      <c r="AV387" s="5">
        <v>2659.82</v>
      </c>
      <c r="BH387" s="17" t="s">
        <v>175</v>
      </c>
      <c r="BI387" s="5">
        <v>895.88</v>
      </c>
      <c r="BJ387" s="5">
        <v>129.87</v>
      </c>
      <c r="BS387" s="17" t="s">
        <v>146</v>
      </c>
      <c r="BT387" s="5">
        <v>0</v>
      </c>
      <c r="BU387" s="5">
        <v>0</v>
      </c>
    </row>
    <row r="388" spans="4:73" x14ac:dyDescent="0.25">
      <c r="D388" s="17" t="s">
        <v>256</v>
      </c>
      <c r="E388" s="5">
        <v>87451.459999999992</v>
      </c>
      <c r="F388" s="5">
        <v>122784.92000000001</v>
      </c>
      <c r="W388" s="17" t="s">
        <v>256</v>
      </c>
      <c r="X388" s="5">
        <v>12932.24</v>
      </c>
      <c r="Y388" s="5">
        <v>4770.7700000000004</v>
      </c>
      <c r="AI388" s="17" t="s">
        <v>165</v>
      </c>
      <c r="AJ388" s="5">
        <v>8843.58</v>
      </c>
      <c r="AK388" s="5">
        <v>5594.88</v>
      </c>
      <c r="AT388" s="17" t="s">
        <v>171</v>
      </c>
      <c r="AU388" s="5">
        <v>16645.38</v>
      </c>
      <c r="AV388" s="5">
        <v>5567.36</v>
      </c>
      <c r="BH388" s="17" t="s">
        <v>142</v>
      </c>
      <c r="BI388" s="5">
        <v>112</v>
      </c>
      <c r="BJ388" s="5">
        <v>448</v>
      </c>
      <c r="BS388" s="17" t="s">
        <v>175</v>
      </c>
      <c r="BT388" s="5">
        <v>184950.2</v>
      </c>
      <c r="BU388" s="5">
        <v>152447</v>
      </c>
    </row>
    <row r="389" spans="4:73" x14ac:dyDescent="0.25">
      <c r="D389" s="17" t="s">
        <v>176</v>
      </c>
      <c r="E389" s="5">
        <v>86160.62000000001</v>
      </c>
      <c r="F389" s="5">
        <v>34910.759999999995</v>
      </c>
      <c r="W389" s="17" t="s">
        <v>176</v>
      </c>
      <c r="X389" s="5">
        <v>6349.64</v>
      </c>
      <c r="Y389" s="5">
        <v>2446.61</v>
      </c>
      <c r="AI389" s="17" t="s">
        <v>143</v>
      </c>
      <c r="AJ389" s="5">
        <v>5775.62</v>
      </c>
      <c r="AK389" s="5">
        <v>5151.28</v>
      </c>
      <c r="AT389" s="17" t="s">
        <v>165</v>
      </c>
      <c r="AU389" s="5">
        <v>16404.34</v>
      </c>
      <c r="AV389" s="5">
        <v>10216.58</v>
      </c>
      <c r="BH389" s="17" t="s">
        <v>214</v>
      </c>
      <c r="BI389" s="5">
        <v>0</v>
      </c>
      <c r="BJ389" s="5">
        <v>636.74</v>
      </c>
      <c r="BS389" s="17" t="s">
        <v>142</v>
      </c>
      <c r="BT389" s="5">
        <v>0</v>
      </c>
      <c r="BU389" s="5">
        <v>0</v>
      </c>
    </row>
    <row r="390" spans="4:73" x14ac:dyDescent="0.25">
      <c r="D390" s="17" t="s">
        <v>216</v>
      </c>
      <c r="E390" s="5">
        <v>5962.9599999999991</v>
      </c>
      <c r="F390" s="5">
        <v>13293.32</v>
      </c>
      <c r="W390" s="17" t="s">
        <v>216</v>
      </c>
      <c r="X390" s="5">
        <v>3739.5</v>
      </c>
      <c r="Y390" s="5">
        <v>3339.25</v>
      </c>
      <c r="AI390" s="17" t="s">
        <v>256</v>
      </c>
      <c r="AJ390" s="5">
        <v>18096.09</v>
      </c>
      <c r="AK390" s="5">
        <v>7751.85</v>
      </c>
      <c r="AT390" s="17" t="s">
        <v>143</v>
      </c>
      <c r="AU390" s="5">
        <v>576.33000000000004</v>
      </c>
      <c r="AV390" s="5">
        <v>381.17</v>
      </c>
      <c r="BH390" s="17" t="s">
        <v>171</v>
      </c>
      <c r="BI390" s="5">
        <v>178.2</v>
      </c>
      <c r="BJ390" s="5">
        <v>97.5</v>
      </c>
      <c r="BS390" s="17" t="s">
        <v>214</v>
      </c>
      <c r="BT390" s="5">
        <v>0</v>
      </c>
      <c r="BU390" s="5">
        <v>0</v>
      </c>
    </row>
    <row r="391" spans="4:73" x14ac:dyDescent="0.25">
      <c r="D391" s="17" t="s">
        <v>217</v>
      </c>
      <c r="E391" s="5">
        <v>48663.360000000008</v>
      </c>
      <c r="F391" s="5">
        <v>37207.74</v>
      </c>
      <c r="W391" s="17" t="s">
        <v>217</v>
      </c>
      <c r="X391" s="5">
        <v>30778</v>
      </c>
      <c r="Y391" s="5">
        <v>26460</v>
      </c>
      <c r="AI391" s="17" t="s">
        <v>176</v>
      </c>
      <c r="AJ391" s="5">
        <v>5384.32</v>
      </c>
      <c r="AK391" s="5">
        <v>4486.12</v>
      </c>
      <c r="AT391" s="17" t="s">
        <v>256</v>
      </c>
      <c r="AU391" s="5">
        <v>22574.13</v>
      </c>
      <c r="AV391" s="5">
        <v>10839.18</v>
      </c>
      <c r="BH391" s="17" t="s">
        <v>165</v>
      </c>
      <c r="BI391" s="5">
        <v>0</v>
      </c>
      <c r="BJ391" s="5">
        <v>0</v>
      </c>
      <c r="BS391" s="17" t="s">
        <v>171</v>
      </c>
      <c r="BT391" s="5">
        <v>330485.8</v>
      </c>
      <c r="BU391" s="5">
        <v>233366.6</v>
      </c>
    </row>
    <row r="392" spans="4:73" x14ac:dyDescent="0.25">
      <c r="D392" s="17" t="s">
        <v>162</v>
      </c>
      <c r="E392" s="5">
        <v>4872.91</v>
      </c>
      <c r="F392" s="5">
        <v>4731.1900000000005</v>
      </c>
      <c r="W392" s="17" t="s">
        <v>162</v>
      </c>
      <c r="X392" s="5">
        <v>1225.1300000000001</v>
      </c>
      <c r="Y392" s="5">
        <v>2314.87</v>
      </c>
      <c r="AI392" s="17" t="s">
        <v>216</v>
      </c>
      <c r="AJ392" s="5">
        <v>0</v>
      </c>
      <c r="AK392" s="5">
        <v>0</v>
      </c>
      <c r="AT392" s="17" t="s">
        <v>176</v>
      </c>
      <c r="AU392" s="5">
        <v>3434.4</v>
      </c>
      <c r="AV392" s="5">
        <v>1029.95</v>
      </c>
      <c r="BH392" s="17" t="s">
        <v>143</v>
      </c>
      <c r="BI392" s="5">
        <v>917.98</v>
      </c>
      <c r="BJ392" s="5">
        <v>759.57</v>
      </c>
      <c r="BS392" s="17" t="s">
        <v>165</v>
      </c>
      <c r="BT392" s="5">
        <v>3000</v>
      </c>
      <c r="BU392" s="5">
        <v>166909.29999999999</v>
      </c>
    </row>
    <row r="393" spans="4:73" x14ac:dyDescent="0.25">
      <c r="D393" s="17" t="s">
        <v>218</v>
      </c>
      <c r="E393" s="5">
        <v>99759.66</v>
      </c>
      <c r="F393" s="5">
        <v>85524.209999999992</v>
      </c>
      <c r="W393" s="17" t="s">
        <v>218</v>
      </c>
      <c r="X393" s="5">
        <v>13026.75</v>
      </c>
      <c r="Y393" s="5">
        <v>8407.25</v>
      </c>
      <c r="AI393" s="17" t="s">
        <v>217</v>
      </c>
      <c r="AJ393" s="5">
        <v>0</v>
      </c>
      <c r="AK393" s="5">
        <v>0</v>
      </c>
      <c r="AT393" s="17" t="s">
        <v>216</v>
      </c>
      <c r="AU393" s="5">
        <v>697.5</v>
      </c>
      <c r="AV393" s="5">
        <v>0</v>
      </c>
      <c r="BH393" s="17" t="s">
        <v>256</v>
      </c>
      <c r="BI393" s="5">
        <v>22400.46</v>
      </c>
      <c r="BJ393" s="5">
        <v>12393.78</v>
      </c>
      <c r="BS393" s="17" t="s">
        <v>143</v>
      </c>
      <c r="BT393" s="5">
        <v>85414.7</v>
      </c>
      <c r="BU393" s="5">
        <v>115121.2</v>
      </c>
    </row>
    <row r="394" spans="4:73" x14ac:dyDescent="0.25">
      <c r="D394" s="17" t="s">
        <v>154</v>
      </c>
      <c r="E394" s="5">
        <v>387342.26999999996</v>
      </c>
      <c r="F394" s="5">
        <v>311195.68</v>
      </c>
      <c r="W394" s="17" t="s">
        <v>154</v>
      </c>
      <c r="X394" s="5">
        <v>45216.05</v>
      </c>
      <c r="Y394" s="5">
        <v>19732.95</v>
      </c>
      <c r="AI394" s="17" t="s">
        <v>162</v>
      </c>
      <c r="AJ394" s="5">
        <v>217.8</v>
      </c>
      <c r="AK394" s="5">
        <v>0</v>
      </c>
      <c r="AT394" s="17" t="s">
        <v>217</v>
      </c>
      <c r="AU394" s="5">
        <v>987.3</v>
      </c>
      <c r="AV394" s="5">
        <v>250.9</v>
      </c>
      <c r="BH394" s="17" t="s">
        <v>176</v>
      </c>
      <c r="BI394" s="5">
        <v>50.4</v>
      </c>
      <c r="BJ394" s="5">
        <v>114.73</v>
      </c>
      <c r="BS394" s="17" t="s">
        <v>256</v>
      </c>
      <c r="BT394" s="5">
        <v>0</v>
      </c>
      <c r="BU394" s="5">
        <v>0</v>
      </c>
    </row>
    <row r="395" spans="4:73" x14ac:dyDescent="0.25">
      <c r="D395" s="17" t="s">
        <v>258</v>
      </c>
      <c r="E395" s="5">
        <v>0</v>
      </c>
      <c r="F395" s="5">
        <v>0</v>
      </c>
      <c r="W395" s="17" t="s">
        <v>258</v>
      </c>
      <c r="X395" s="5">
        <v>0</v>
      </c>
      <c r="Y395" s="5">
        <v>0</v>
      </c>
      <c r="AI395" s="17" t="s">
        <v>218</v>
      </c>
      <c r="AJ395" s="5">
        <v>10767.14</v>
      </c>
      <c r="AK395" s="5">
        <v>16993.18</v>
      </c>
      <c r="AT395" s="17" t="s">
        <v>162</v>
      </c>
      <c r="AU395" s="5">
        <v>2591.2600000000002</v>
      </c>
      <c r="AV395" s="5">
        <v>2114.44</v>
      </c>
      <c r="BH395" s="17" t="s">
        <v>216</v>
      </c>
      <c r="BI395" s="5">
        <v>1007.32</v>
      </c>
      <c r="BJ395" s="5">
        <v>2623.71</v>
      </c>
      <c r="BS395" s="17" t="s">
        <v>176</v>
      </c>
      <c r="BT395" s="5">
        <v>19594</v>
      </c>
      <c r="BU395" s="5">
        <v>58342.33</v>
      </c>
    </row>
    <row r="396" spans="4:73" x14ac:dyDescent="0.25">
      <c r="D396" s="17" t="s">
        <v>147</v>
      </c>
      <c r="E396" s="5">
        <v>71857.45</v>
      </c>
      <c r="F396" s="5">
        <v>12242.55</v>
      </c>
      <c r="W396" s="17" t="s">
        <v>147</v>
      </c>
      <c r="X396" s="5">
        <v>2028.92</v>
      </c>
      <c r="Y396" s="5">
        <v>5007.63</v>
      </c>
      <c r="AI396" s="17" t="s">
        <v>154</v>
      </c>
      <c r="AJ396" s="5">
        <v>65188.1</v>
      </c>
      <c r="AK396" s="5">
        <v>24347.96</v>
      </c>
      <c r="AT396" s="17" t="s">
        <v>218</v>
      </c>
      <c r="AU396" s="5">
        <v>11723.93</v>
      </c>
      <c r="AV396" s="5">
        <v>9486.74</v>
      </c>
      <c r="BH396" s="17" t="s">
        <v>217</v>
      </c>
      <c r="BI396" s="5">
        <v>5314.44</v>
      </c>
      <c r="BJ396" s="5">
        <v>19554.439999999999</v>
      </c>
      <c r="BS396" s="17" t="s">
        <v>216</v>
      </c>
      <c r="BT396" s="5">
        <v>7849</v>
      </c>
      <c r="BU396" s="5">
        <v>0</v>
      </c>
    </row>
    <row r="397" spans="4:73" x14ac:dyDescent="0.25">
      <c r="D397" s="17" t="s">
        <v>219</v>
      </c>
      <c r="E397" s="5">
        <v>131461.34999999998</v>
      </c>
      <c r="F397" s="5">
        <v>87756.77</v>
      </c>
      <c r="W397" s="17" t="s">
        <v>219</v>
      </c>
      <c r="X397" s="5">
        <v>15086.46</v>
      </c>
      <c r="Y397" s="5">
        <v>6262.32</v>
      </c>
      <c r="AI397" s="17" t="s">
        <v>258</v>
      </c>
      <c r="AJ397" s="5">
        <v>0</v>
      </c>
      <c r="AK397" s="5">
        <v>0</v>
      </c>
      <c r="AT397" s="17" t="s">
        <v>154</v>
      </c>
      <c r="AU397" s="5">
        <v>160371.4</v>
      </c>
      <c r="AV397" s="5">
        <v>82729.09</v>
      </c>
      <c r="BH397" s="17" t="s">
        <v>162</v>
      </c>
      <c r="BI397" s="5">
        <v>0</v>
      </c>
      <c r="BJ397" s="5">
        <v>8</v>
      </c>
      <c r="BS397" s="17" t="s">
        <v>217</v>
      </c>
      <c r="BT397" s="5">
        <v>0</v>
      </c>
      <c r="BU397" s="5">
        <v>2398.02</v>
      </c>
    </row>
    <row r="398" spans="4:73" x14ac:dyDescent="0.25">
      <c r="D398" s="17" t="s">
        <v>148</v>
      </c>
      <c r="E398" s="5">
        <v>37515.560000000005</v>
      </c>
      <c r="F398" s="5">
        <v>39549.939999999995</v>
      </c>
      <c r="W398" s="17" t="s">
        <v>148</v>
      </c>
      <c r="X398" s="5">
        <v>1152.68</v>
      </c>
      <c r="Y398" s="5">
        <v>1859.72</v>
      </c>
      <c r="AI398" s="17" t="s">
        <v>147</v>
      </c>
      <c r="AJ398" s="5">
        <v>0</v>
      </c>
      <c r="AK398" s="5">
        <v>0</v>
      </c>
      <c r="AT398" s="17" t="s">
        <v>258</v>
      </c>
      <c r="AU398" s="5">
        <v>0</v>
      </c>
      <c r="AV398" s="5">
        <v>0</v>
      </c>
      <c r="BH398" s="17" t="s">
        <v>218</v>
      </c>
      <c r="BI398" s="5">
        <v>8573.39</v>
      </c>
      <c r="BJ398" s="5">
        <v>9351.85</v>
      </c>
      <c r="BS398" s="17" t="s">
        <v>162</v>
      </c>
      <c r="BT398" s="5">
        <v>0</v>
      </c>
      <c r="BU398" s="5">
        <v>0</v>
      </c>
    </row>
    <row r="399" spans="4:73" x14ac:dyDescent="0.25">
      <c r="D399" s="17" t="s">
        <v>251</v>
      </c>
      <c r="E399" s="5">
        <v>0</v>
      </c>
      <c r="F399" s="5">
        <v>120</v>
      </c>
      <c r="W399" s="17" t="s">
        <v>251</v>
      </c>
      <c r="X399" s="5">
        <v>120</v>
      </c>
      <c r="Y399" s="5">
        <v>0</v>
      </c>
      <c r="AI399" s="17" t="s">
        <v>219</v>
      </c>
      <c r="AJ399" s="5">
        <v>20854.59</v>
      </c>
      <c r="AK399" s="5">
        <v>18171.990000000002</v>
      </c>
      <c r="AT399" s="17" t="s">
        <v>147</v>
      </c>
      <c r="AU399" s="5">
        <v>0</v>
      </c>
      <c r="AV399" s="5">
        <v>0</v>
      </c>
      <c r="BH399" s="17" t="s">
        <v>154</v>
      </c>
      <c r="BI399" s="5">
        <v>17023.759999999998</v>
      </c>
      <c r="BJ399" s="5">
        <v>9361.6</v>
      </c>
      <c r="BS399" s="17" t="s">
        <v>218</v>
      </c>
      <c r="BT399" s="5">
        <v>0</v>
      </c>
      <c r="BU399" s="5">
        <v>0</v>
      </c>
    </row>
    <row r="400" spans="4:73" x14ac:dyDescent="0.25">
      <c r="D400" s="17" t="s">
        <v>177</v>
      </c>
      <c r="E400" s="5">
        <v>77053.53</v>
      </c>
      <c r="F400" s="5">
        <v>34798.339999999997</v>
      </c>
      <c r="W400" s="17" t="s">
        <v>177</v>
      </c>
      <c r="X400" s="5">
        <v>8694.65</v>
      </c>
      <c r="Y400" s="5">
        <v>3854.85</v>
      </c>
      <c r="AI400" s="17" t="s">
        <v>148</v>
      </c>
      <c r="AJ400" s="5">
        <v>0</v>
      </c>
      <c r="AK400" s="5">
        <v>0</v>
      </c>
      <c r="AT400" s="17" t="s">
        <v>219</v>
      </c>
      <c r="AU400" s="5">
        <v>26060.720000000001</v>
      </c>
      <c r="AV400" s="5">
        <v>15199.03</v>
      </c>
      <c r="BH400" s="17" t="s">
        <v>258</v>
      </c>
      <c r="BI400" s="5">
        <v>0</v>
      </c>
      <c r="BJ400" s="5">
        <v>0</v>
      </c>
      <c r="BS400" s="17" t="s">
        <v>154</v>
      </c>
      <c r="BT400" s="5">
        <v>21686.37</v>
      </c>
      <c r="BU400" s="5">
        <v>72098.509999999995</v>
      </c>
    </row>
    <row r="401" spans="4:73" x14ac:dyDescent="0.25">
      <c r="D401" s="17" t="s">
        <v>220</v>
      </c>
      <c r="E401" s="5">
        <v>28990.02</v>
      </c>
      <c r="F401" s="5">
        <v>5113.7300000000005</v>
      </c>
      <c r="W401" s="17" t="s">
        <v>220</v>
      </c>
      <c r="X401" s="5">
        <v>2238.63</v>
      </c>
      <c r="Y401" s="5">
        <v>1505.12</v>
      </c>
      <c r="AI401" s="17" t="s">
        <v>251</v>
      </c>
      <c r="AJ401" s="5">
        <v>0</v>
      </c>
      <c r="AK401" s="5">
        <v>0</v>
      </c>
      <c r="AT401" s="17" t="s">
        <v>148</v>
      </c>
      <c r="AU401" s="5">
        <v>0</v>
      </c>
      <c r="AV401" s="5">
        <v>0</v>
      </c>
      <c r="BH401" s="17" t="s">
        <v>147</v>
      </c>
      <c r="BI401" s="5">
        <v>7794.63</v>
      </c>
      <c r="BJ401" s="5">
        <v>66849.820000000007</v>
      </c>
      <c r="BS401" s="17" t="s">
        <v>258</v>
      </c>
      <c r="BT401" s="5">
        <v>0</v>
      </c>
      <c r="BU401" s="5">
        <v>0</v>
      </c>
    </row>
    <row r="402" spans="4:73" x14ac:dyDescent="0.25">
      <c r="D402" s="17" t="s">
        <v>178</v>
      </c>
      <c r="E402" s="5">
        <v>83500.78</v>
      </c>
      <c r="F402" s="5">
        <v>26382.59</v>
      </c>
      <c r="W402" s="17" t="s">
        <v>178</v>
      </c>
      <c r="X402" s="5">
        <v>5414.6</v>
      </c>
      <c r="Y402" s="5">
        <v>3004.4</v>
      </c>
      <c r="AI402" s="17" t="s">
        <v>177</v>
      </c>
      <c r="AJ402" s="5">
        <v>14202.98</v>
      </c>
      <c r="AK402" s="5">
        <v>12034.9</v>
      </c>
      <c r="AT402" s="17" t="s">
        <v>251</v>
      </c>
      <c r="AU402" s="5">
        <v>0</v>
      </c>
      <c r="AV402" s="5">
        <v>0</v>
      </c>
      <c r="BH402" s="17" t="s">
        <v>219</v>
      </c>
      <c r="BI402" s="5">
        <v>18070</v>
      </c>
      <c r="BJ402" s="5">
        <v>13774.85</v>
      </c>
      <c r="BS402" s="17" t="s">
        <v>147</v>
      </c>
      <c r="BT402" s="5">
        <v>0</v>
      </c>
      <c r="BU402" s="5">
        <v>0</v>
      </c>
    </row>
    <row r="403" spans="4:73" x14ac:dyDescent="0.25">
      <c r="D403" s="17" t="s">
        <v>221</v>
      </c>
      <c r="E403" s="5">
        <v>332687.88</v>
      </c>
      <c r="F403" s="5">
        <v>65471.18</v>
      </c>
      <c r="W403" s="17" t="s">
        <v>221</v>
      </c>
      <c r="X403" s="5">
        <v>16003.39</v>
      </c>
      <c r="Y403" s="5">
        <v>4711.6099999999997</v>
      </c>
      <c r="AI403" s="17" t="s">
        <v>220</v>
      </c>
      <c r="AJ403" s="5">
        <v>2543</v>
      </c>
      <c r="AK403" s="5">
        <v>7119</v>
      </c>
      <c r="AT403" s="17" t="s">
        <v>177</v>
      </c>
      <c r="AU403" s="5">
        <v>6791.71</v>
      </c>
      <c r="AV403" s="5">
        <v>8527.14</v>
      </c>
      <c r="BH403" s="17" t="s">
        <v>148</v>
      </c>
      <c r="BI403" s="5">
        <v>796.38</v>
      </c>
      <c r="BJ403" s="5">
        <v>8324.8700000000008</v>
      </c>
      <c r="BS403" s="17" t="s">
        <v>219</v>
      </c>
      <c r="BT403" s="5">
        <v>0</v>
      </c>
      <c r="BU403" s="5">
        <v>0</v>
      </c>
    </row>
    <row r="404" spans="4:73" x14ac:dyDescent="0.25">
      <c r="D404" s="17" t="s">
        <v>172</v>
      </c>
      <c r="E404" s="5">
        <v>93466.91</v>
      </c>
      <c r="F404" s="5">
        <v>66687.540000000008</v>
      </c>
      <c r="W404" s="17" t="s">
        <v>172</v>
      </c>
      <c r="X404" s="5">
        <v>7199.63</v>
      </c>
      <c r="Y404" s="5">
        <v>1370.37</v>
      </c>
      <c r="AI404" s="17" t="s">
        <v>178</v>
      </c>
      <c r="AJ404" s="5">
        <v>12915.25</v>
      </c>
      <c r="AK404" s="5">
        <v>16597.509999999998</v>
      </c>
      <c r="AT404" s="17" t="s">
        <v>220</v>
      </c>
      <c r="AU404" s="5">
        <v>332.1</v>
      </c>
      <c r="AV404" s="5">
        <v>1041.9000000000001</v>
      </c>
      <c r="BH404" s="17" t="s">
        <v>251</v>
      </c>
      <c r="BI404" s="5">
        <v>0</v>
      </c>
      <c r="BJ404" s="5">
        <v>0</v>
      </c>
      <c r="BS404" s="17" t="s">
        <v>148</v>
      </c>
      <c r="BT404" s="5">
        <v>34945.879999999997</v>
      </c>
      <c r="BU404" s="5">
        <v>27330.97</v>
      </c>
    </row>
    <row r="405" spans="4:73" x14ac:dyDescent="0.25">
      <c r="D405" s="17" t="s">
        <v>144</v>
      </c>
      <c r="E405" s="5">
        <v>33629.350000000006</v>
      </c>
      <c r="F405" s="5">
        <v>43864.14</v>
      </c>
      <c r="W405" s="17" t="s">
        <v>144</v>
      </c>
      <c r="X405" s="5">
        <v>15121.13</v>
      </c>
      <c r="Y405" s="5">
        <v>4316.37</v>
      </c>
      <c r="AI405" s="17" t="s">
        <v>221</v>
      </c>
      <c r="AJ405" s="5">
        <v>9495.02</v>
      </c>
      <c r="AK405" s="5">
        <v>5161.82</v>
      </c>
      <c r="AT405" s="17" t="s">
        <v>178</v>
      </c>
      <c r="AU405" s="5">
        <v>7139.29</v>
      </c>
      <c r="AV405" s="5">
        <v>4343.3500000000004</v>
      </c>
      <c r="BH405" s="17" t="s">
        <v>177</v>
      </c>
      <c r="BI405" s="5">
        <v>4969</v>
      </c>
      <c r="BJ405" s="5">
        <v>160.88</v>
      </c>
      <c r="BS405" s="17" t="s">
        <v>251</v>
      </c>
      <c r="BT405" s="5">
        <v>0</v>
      </c>
      <c r="BU405" s="5">
        <v>0</v>
      </c>
    </row>
    <row r="406" spans="4:73" x14ac:dyDescent="0.25">
      <c r="D406" s="17" t="s">
        <v>222</v>
      </c>
      <c r="E406" s="5">
        <v>7163.630000000001</v>
      </c>
      <c r="F406" s="5">
        <v>14896.93</v>
      </c>
      <c r="W406" s="17" t="s">
        <v>222</v>
      </c>
      <c r="X406" s="5">
        <v>9322.7000000000007</v>
      </c>
      <c r="Y406" s="5">
        <v>3923.3</v>
      </c>
      <c r="AI406" s="17" t="s">
        <v>172</v>
      </c>
      <c r="AJ406" s="5">
        <v>6756.29</v>
      </c>
      <c r="AK406" s="5">
        <v>4881.09</v>
      </c>
      <c r="AT406" s="17" t="s">
        <v>221</v>
      </c>
      <c r="AU406" s="5">
        <v>3247.21</v>
      </c>
      <c r="AV406" s="5">
        <v>1859.11</v>
      </c>
      <c r="BH406" s="17" t="s">
        <v>220</v>
      </c>
      <c r="BI406" s="5">
        <v>0</v>
      </c>
      <c r="BJ406" s="5">
        <v>0</v>
      </c>
      <c r="BS406" s="17" t="s">
        <v>177</v>
      </c>
      <c r="BT406" s="5">
        <v>0</v>
      </c>
      <c r="BU406" s="5">
        <v>0</v>
      </c>
    </row>
    <row r="407" spans="4:73" x14ac:dyDescent="0.25">
      <c r="D407" s="17" t="s">
        <v>173</v>
      </c>
      <c r="E407" s="5">
        <v>62357.099999999977</v>
      </c>
      <c r="F407" s="5">
        <v>190558.90000000002</v>
      </c>
      <c r="W407" s="17" t="s">
        <v>173</v>
      </c>
      <c r="X407" s="5">
        <v>12009.13</v>
      </c>
      <c r="Y407" s="5">
        <v>3405.87</v>
      </c>
      <c r="AI407" s="17" t="s">
        <v>144</v>
      </c>
      <c r="AJ407" s="5">
        <v>5390.51</v>
      </c>
      <c r="AK407" s="5">
        <v>3006.48</v>
      </c>
      <c r="AT407" s="17" t="s">
        <v>172</v>
      </c>
      <c r="AU407" s="5">
        <v>1586.88</v>
      </c>
      <c r="AV407" s="5">
        <v>496.03</v>
      </c>
      <c r="BH407" s="17" t="s">
        <v>178</v>
      </c>
      <c r="BI407" s="5">
        <v>913.45</v>
      </c>
      <c r="BJ407" s="5">
        <v>530</v>
      </c>
      <c r="BS407" s="17" t="s">
        <v>220</v>
      </c>
      <c r="BT407" s="5">
        <v>0</v>
      </c>
      <c r="BU407" s="5">
        <v>0</v>
      </c>
    </row>
    <row r="408" spans="4:73" x14ac:dyDescent="0.25">
      <c r="D408" s="17" t="s">
        <v>259</v>
      </c>
      <c r="E408" s="5">
        <v>33247.160000000003</v>
      </c>
      <c r="F408" s="5">
        <v>8635.74</v>
      </c>
      <c r="W408" s="17" t="s">
        <v>259</v>
      </c>
      <c r="X408" s="5">
        <v>1923.15</v>
      </c>
      <c r="Y408" s="5">
        <v>1472.85</v>
      </c>
      <c r="AI408" s="17" t="s">
        <v>222</v>
      </c>
      <c r="AJ408" s="5">
        <v>489.61</v>
      </c>
      <c r="AK408" s="5">
        <v>236.07</v>
      </c>
      <c r="AT408" s="17" t="s">
        <v>144</v>
      </c>
      <c r="AU408" s="5">
        <v>1171.5</v>
      </c>
      <c r="AV408" s="5">
        <v>358.8</v>
      </c>
      <c r="BH408" s="17" t="s">
        <v>221</v>
      </c>
      <c r="BI408" s="5">
        <v>1570.09</v>
      </c>
      <c r="BJ408" s="5">
        <v>243.81</v>
      </c>
      <c r="BS408" s="17" t="s">
        <v>178</v>
      </c>
      <c r="BT408" s="5">
        <v>0</v>
      </c>
      <c r="BU408" s="5">
        <v>0</v>
      </c>
    </row>
    <row r="409" spans="4:73" x14ac:dyDescent="0.25">
      <c r="D409" s="17" t="s">
        <v>224</v>
      </c>
      <c r="E409" s="5">
        <v>200218.51</v>
      </c>
      <c r="F409" s="5">
        <v>116417.62000000001</v>
      </c>
      <c r="W409" s="17" t="s">
        <v>224</v>
      </c>
      <c r="X409" s="5">
        <v>29723.040000000001</v>
      </c>
      <c r="Y409" s="5">
        <v>10859.46</v>
      </c>
      <c r="AI409" s="17" t="s">
        <v>173</v>
      </c>
      <c r="AJ409" s="5">
        <v>9650.1</v>
      </c>
      <c r="AK409" s="5">
        <v>1773.41</v>
      </c>
      <c r="AT409" s="17" t="s">
        <v>222</v>
      </c>
      <c r="AU409" s="5">
        <v>1004.4</v>
      </c>
      <c r="AV409" s="5">
        <v>0</v>
      </c>
      <c r="BH409" s="17" t="s">
        <v>172</v>
      </c>
      <c r="BI409" s="5">
        <v>130.44</v>
      </c>
      <c r="BJ409" s="5">
        <v>24.96</v>
      </c>
      <c r="BS409" s="17" t="s">
        <v>221</v>
      </c>
      <c r="BT409" s="5">
        <v>35155.47</v>
      </c>
      <c r="BU409" s="5">
        <v>291397.90000000002</v>
      </c>
    </row>
    <row r="410" spans="4:73" x14ac:dyDescent="0.25">
      <c r="D410" s="17" t="s">
        <v>225</v>
      </c>
      <c r="E410" s="5">
        <v>163147.49</v>
      </c>
      <c r="F410" s="5">
        <v>20940.419999999998</v>
      </c>
      <c r="W410" s="17" t="s">
        <v>225</v>
      </c>
      <c r="X410" s="5">
        <v>12063.26</v>
      </c>
      <c r="Y410" s="5">
        <v>9026.74</v>
      </c>
      <c r="AI410" s="17" t="s">
        <v>259</v>
      </c>
      <c r="AJ410" s="5">
        <v>5801.47</v>
      </c>
      <c r="AK410" s="5">
        <v>6198.83</v>
      </c>
      <c r="AT410" s="17" t="s">
        <v>173</v>
      </c>
      <c r="AU410" s="5">
        <v>8647.8799999999992</v>
      </c>
      <c r="AV410" s="5">
        <v>2520.44</v>
      </c>
      <c r="BH410" s="17" t="s">
        <v>144</v>
      </c>
      <c r="BI410" s="5">
        <v>0</v>
      </c>
      <c r="BJ410" s="5">
        <v>0</v>
      </c>
      <c r="BS410" s="17" t="s">
        <v>172</v>
      </c>
      <c r="BT410" s="5">
        <v>50945.3</v>
      </c>
      <c r="BU410" s="5">
        <v>63419.7</v>
      </c>
    </row>
    <row r="411" spans="4:73" x14ac:dyDescent="0.25">
      <c r="D411" s="17" t="s">
        <v>163</v>
      </c>
      <c r="E411" s="5">
        <v>0</v>
      </c>
      <c r="F411" s="5">
        <v>1012.1999999999999</v>
      </c>
      <c r="W411" s="17" t="s">
        <v>163</v>
      </c>
      <c r="X411" s="5">
        <v>600</v>
      </c>
      <c r="Y411" s="5">
        <v>0</v>
      </c>
      <c r="AI411" s="17" t="s">
        <v>224</v>
      </c>
      <c r="AJ411" s="5">
        <v>56016.5</v>
      </c>
      <c r="AK411" s="5">
        <v>22422.97</v>
      </c>
      <c r="AT411" s="17" t="s">
        <v>259</v>
      </c>
      <c r="AU411" s="5">
        <v>531.72</v>
      </c>
      <c r="AV411" s="5">
        <v>1502.34</v>
      </c>
      <c r="BH411" s="17" t="s">
        <v>222</v>
      </c>
      <c r="BI411" s="5">
        <v>3988.22</v>
      </c>
      <c r="BJ411" s="5">
        <v>1552.9</v>
      </c>
      <c r="BS411" s="17" t="s">
        <v>144</v>
      </c>
      <c r="BT411" s="5">
        <v>22181</v>
      </c>
      <c r="BU411" s="5">
        <v>9153.7199999999993</v>
      </c>
    </row>
    <row r="412" spans="4:73" x14ac:dyDescent="0.25">
      <c r="D412" s="17" t="s">
        <v>226</v>
      </c>
      <c r="E412" s="5">
        <v>109559.16</v>
      </c>
      <c r="F412" s="5">
        <v>21000</v>
      </c>
      <c r="W412" s="17" t="s">
        <v>226</v>
      </c>
      <c r="X412" s="5">
        <v>0</v>
      </c>
      <c r="Y412" s="5">
        <v>0</v>
      </c>
      <c r="AI412" s="17" t="s">
        <v>225</v>
      </c>
      <c r="AJ412" s="5">
        <v>0</v>
      </c>
      <c r="AK412" s="5">
        <v>0</v>
      </c>
      <c r="AT412" s="17" t="s">
        <v>224</v>
      </c>
      <c r="AU412" s="5">
        <v>10409.24</v>
      </c>
      <c r="AV412" s="5">
        <v>6535.18</v>
      </c>
      <c r="BH412" s="17" t="s">
        <v>173</v>
      </c>
      <c r="BI412" s="5">
        <v>590.69000000000005</v>
      </c>
      <c r="BJ412" s="5">
        <v>304.19</v>
      </c>
      <c r="BS412" s="17" t="s">
        <v>222</v>
      </c>
      <c r="BT412" s="5">
        <v>0</v>
      </c>
      <c r="BU412" s="5">
        <v>0</v>
      </c>
    </row>
    <row r="413" spans="4:73" x14ac:dyDescent="0.25">
      <c r="D413" s="17" t="s">
        <v>166</v>
      </c>
      <c r="E413" s="5">
        <v>731078.12</v>
      </c>
      <c r="F413" s="5">
        <v>88752.400000000009</v>
      </c>
      <c r="W413" s="17" t="s">
        <v>166</v>
      </c>
      <c r="X413" s="5">
        <v>20049.150000000001</v>
      </c>
      <c r="Y413" s="5">
        <v>7225.85</v>
      </c>
      <c r="AI413" s="17" t="s">
        <v>163</v>
      </c>
      <c r="AJ413" s="5">
        <v>0</v>
      </c>
      <c r="AK413" s="5">
        <v>0</v>
      </c>
      <c r="AT413" s="17" t="s">
        <v>225</v>
      </c>
      <c r="AU413" s="5">
        <v>210.6</v>
      </c>
      <c r="AV413" s="5">
        <v>156.59</v>
      </c>
      <c r="BH413" s="17" t="s">
        <v>259</v>
      </c>
      <c r="BI413" s="5">
        <v>379.4</v>
      </c>
      <c r="BJ413" s="5">
        <v>72.540000000000006</v>
      </c>
      <c r="BS413" s="17" t="s">
        <v>173</v>
      </c>
      <c r="BT413" s="5">
        <v>110911.1</v>
      </c>
      <c r="BU413" s="5">
        <v>31506.16</v>
      </c>
    </row>
    <row r="414" spans="4:73" x14ac:dyDescent="0.25">
      <c r="D414" s="17" t="s">
        <v>227</v>
      </c>
      <c r="E414" s="5">
        <v>155040.51</v>
      </c>
      <c r="F414" s="5">
        <v>116091.08999999998</v>
      </c>
      <c r="W414" s="17" t="s">
        <v>227</v>
      </c>
      <c r="X414" s="5">
        <v>55392.53</v>
      </c>
      <c r="Y414" s="5">
        <v>19448.72</v>
      </c>
      <c r="AI414" s="17" t="s">
        <v>226</v>
      </c>
      <c r="AJ414" s="5">
        <v>0</v>
      </c>
      <c r="AK414" s="5">
        <v>0</v>
      </c>
      <c r="AT414" s="17" t="s">
        <v>163</v>
      </c>
      <c r="AU414" s="5">
        <v>154.80000000000001</v>
      </c>
      <c r="AV414" s="5">
        <v>0</v>
      </c>
      <c r="BH414" s="17" t="s">
        <v>224</v>
      </c>
      <c r="BI414" s="5">
        <v>20268.84</v>
      </c>
      <c r="BJ414" s="5">
        <v>3521.96</v>
      </c>
      <c r="BS414" s="17" t="s">
        <v>259</v>
      </c>
      <c r="BT414" s="5">
        <v>0</v>
      </c>
      <c r="BU414" s="5">
        <v>0</v>
      </c>
    </row>
    <row r="415" spans="4:73" x14ac:dyDescent="0.25">
      <c r="D415" s="17" t="s">
        <v>228</v>
      </c>
      <c r="E415" s="5">
        <v>254144.9</v>
      </c>
      <c r="F415" s="5">
        <v>51417.65</v>
      </c>
      <c r="W415" s="17" t="s">
        <v>228</v>
      </c>
      <c r="X415" s="5">
        <v>19998.88</v>
      </c>
      <c r="Y415" s="5">
        <v>8229.8700000000008</v>
      </c>
      <c r="AI415" s="17" t="s">
        <v>166</v>
      </c>
      <c r="AJ415" s="5">
        <v>38772.339999999997</v>
      </c>
      <c r="AK415" s="5">
        <v>9524.7199999999993</v>
      </c>
      <c r="AT415" s="17" t="s">
        <v>226</v>
      </c>
      <c r="AU415" s="5">
        <v>0</v>
      </c>
      <c r="AV415" s="5">
        <v>0</v>
      </c>
      <c r="BH415" s="17" t="s">
        <v>225</v>
      </c>
      <c r="BI415" s="5">
        <v>8666.56</v>
      </c>
      <c r="BJ415" s="5">
        <v>34051.360000000001</v>
      </c>
      <c r="BS415" s="17" t="s">
        <v>224</v>
      </c>
      <c r="BT415" s="5">
        <v>0</v>
      </c>
      <c r="BU415" s="5">
        <v>0</v>
      </c>
    </row>
    <row r="416" spans="4:73" x14ac:dyDescent="0.25">
      <c r="D416" s="17" t="s">
        <v>229</v>
      </c>
      <c r="E416" s="5">
        <v>18543.759999999995</v>
      </c>
      <c r="F416" s="5">
        <v>14593.19</v>
      </c>
      <c r="W416" s="17" t="s">
        <v>229</v>
      </c>
      <c r="X416" s="5">
        <v>3896.5</v>
      </c>
      <c r="Y416" s="5">
        <v>853.5</v>
      </c>
      <c r="AI416" s="17" t="s">
        <v>227</v>
      </c>
      <c r="AJ416" s="5">
        <v>34745.68</v>
      </c>
      <c r="AK416" s="5">
        <v>20092.62</v>
      </c>
      <c r="AT416" s="17" t="s">
        <v>166</v>
      </c>
      <c r="AU416" s="5">
        <v>11523.86</v>
      </c>
      <c r="AV416" s="5">
        <v>8232.33</v>
      </c>
      <c r="BH416" s="17" t="s">
        <v>163</v>
      </c>
      <c r="BI416" s="5">
        <v>257.39999999999998</v>
      </c>
      <c r="BJ416" s="5">
        <v>0</v>
      </c>
      <c r="BS416" s="17" t="s">
        <v>225</v>
      </c>
      <c r="BT416" s="5">
        <v>0</v>
      </c>
      <c r="BU416" s="5">
        <v>119912.8</v>
      </c>
    </row>
    <row r="417" spans="4:73" x14ac:dyDescent="0.25">
      <c r="D417" s="17" t="s">
        <v>174</v>
      </c>
      <c r="E417" s="5">
        <v>124046.20999999996</v>
      </c>
      <c r="F417" s="5">
        <v>166472.08000000002</v>
      </c>
      <c r="W417" s="17" t="s">
        <v>174</v>
      </c>
      <c r="X417" s="5">
        <v>11981.95</v>
      </c>
      <c r="Y417" s="5">
        <v>3441.05</v>
      </c>
      <c r="AI417" s="17" t="s">
        <v>228</v>
      </c>
      <c r="AJ417" s="5">
        <v>12660.87</v>
      </c>
      <c r="AK417" s="5">
        <v>8697.31</v>
      </c>
      <c r="AT417" s="17" t="s">
        <v>227</v>
      </c>
      <c r="AU417" s="5">
        <v>7206.48</v>
      </c>
      <c r="AV417" s="5">
        <v>3065.32</v>
      </c>
      <c r="BH417" s="17" t="s">
        <v>226</v>
      </c>
      <c r="BI417" s="5">
        <v>0</v>
      </c>
      <c r="BJ417" s="5">
        <v>0</v>
      </c>
      <c r="BS417" s="17" t="s">
        <v>163</v>
      </c>
      <c r="BT417" s="5">
        <v>0</v>
      </c>
      <c r="BU417" s="5">
        <v>0</v>
      </c>
    </row>
    <row r="418" spans="4:73" x14ac:dyDescent="0.25">
      <c r="D418" s="17" t="s">
        <v>231</v>
      </c>
      <c r="E418" s="5">
        <v>210070.09000000003</v>
      </c>
      <c r="F418" s="5">
        <v>203103.61</v>
      </c>
      <c r="W418" s="17" t="s">
        <v>231</v>
      </c>
      <c r="X418" s="5">
        <v>24173.75</v>
      </c>
      <c r="Y418" s="5">
        <v>6833.75</v>
      </c>
      <c r="AI418" s="17" t="s">
        <v>229</v>
      </c>
      <c r="AJ418" s="5">
        <v>3442.19</v>
      </c>
      <c r="AK418" s="5">
        <v>1404.01</v>
      </c>
      <c r="AT418" s="17" t="s">
        <v>228</v>
      </c>
      <c r="AU418" s="5">
        <v>3355.36</v>
      </c>
      <c r="AV418" s="5">
        <v>4017.23</v>
      </c>
      <c r="BH418" s="17" t="s">
        <v>166</v>
      </c>
      <c r="BI418" s="5">
        <v>365.88</v>
      </c>
      <c r="BJ418" s="5">
        <v>794.08</v>
      </c>
      <c r="BS418" s="17" t="s">
        <v>226</v>
      </c>
      <c r="BT418" s="5">
        <v>21000</v>
      </c>
      <c r="BU418" s="5">
        <v>109559.2</v>
      </c>
    </row>
    <row r="419" spans="4:73" x14ac:dyDescent="0.25">
      <c r="D419" s="17" t="s">
        <v>149</v>
      </c>
      <c r="E419" s="5">
        <v>99784.299999999988</v>
      </c>
      <c r="F419" s="5">
        <v>22648.79</v>
      </c>
      <c r="W419" s="17" t="s">
        <v>149</v>
      </c>
      <c r="X419" s="5">
        <v>3027.19</v>
      </c>
      <c r="Y419" s="5">
        <v>5598.16</v>
      </c>
      <c r="AI419" s="17" t="s">
        <v>174</v>
      </c>
      <c r="AJ419" s="5">
        <v>7743.91</v>
      </c>
      <c r="AK419" s="5">
        <v>3796.79</v>
      </c>
      <c r="AT419" s="17" t="s">
        <v>229</v>
      </c>
      <c r="AU419" s="5">
        <v>7232.9</v>
      </c>
      <c r="AV419" s="5">
        <v>6588.13</v>
      </c>
      <c r="BH419" s="17" t="s">
        <v>227</v>
      </c>
      <c r="BI419" s="5">
        <v>16272.4</v>
      </c>
      <c r="BJ419" s="5">
        <v>2757.25</v>
      </c>
      <c r="BS419" s="17" t="s">
        <v>166</v>
      </c>
      <c r="BT419" s="5">
        <v>16179.17</v>
      </c>
      <c r="BU419" s="5">
        <v>608707</v>
      </c>
    </row>
    <row r="420" spans="4:73" x14ac:dyDescent="0.25">
      <c r="D420" s="17" t="s">
        <v>232</v>
      </c>
      <c r="E420" s="5">
        <v>440366.01</v>
      </c>
      <c r="F420" s="5">
        <v>23928.2</v>
      </c>
      <c r="W420" s="17" t="s">
        <v>232</v>
      </c>
      <c r="X420" s="5">
        <v>5317.6</v>
      </c>
      <c r="Y420" s="5">
        <v>870.4</v>
      </c>
      <c r="AI420" s="17" t="s">
        <v>231</v>
      </c>
      <c r="AJ420" s="5">
        <v>17908.95</v>
      </c>
      <c r="AK420" s="5">
        <v>5569.67</v>
      </c>
      <c r="AT420" s="17" t="s">
        <v>174</v>
      </c>
      <c r="AU420" s="5">
        <v>8648.52</v>
      </c>
      <c r="AV420" s="5">
        <v>3813.11</v>
      </c>
      <c r="BH420" s="17" t="s">
        <v>228</v>
      </c>
      <c r="BI420" s="5">
        <v>610.94000000000005</v>
      </c>
      <c r="BJ420" s="5">
        <v>269.36</v>
      </c>
      <c r="BS420" s="17" t="s">
        <v>227</v>
      </c>
      <c r="BT420" s="5">
        <v>0</v>
      </c>
      <c r="BU420" s="5">
        <v>0</v>
      </c>
    </row>
    <row r="421" spans="4:73" x14ac:dyDescent="0.25">
      <c r="D421" s="17" t="s">
        <v>233</v>
      </c>
      <c r="E421" s="5">
        <v>338634.39</v>
      </c>
      <c r="F421" s="5">
        <v>41004.19</v>
      </c>
      <c r="W421" s="17" t="s">
        <v>233</v>
      </c>
      <c r="X421" s="5">
        <v>13050.13</v>
      </c>
      <c r="Y421" s="5">
        <v>7349.88</v>
      </c>
      <c r="AI421" s="17" t="s">
        <v>149</v>
      </c>
      <c r="AJ421" s="5">
        <v>0</v>
      </c>
      <c r="AK421" s="5">
        <v>0</v>
      </c>
      <c r="AT421" s="17" t="s">
        <v>231</v>
      </c>
      <c r="AU421" s="5">
        <v>46563.99</v>
      </c>
      <c r="AV421" s="5">
        <v>17106.919999999998</v>
      </c>
      <c r="BH421" s="17" t="s">
        <v>229</v>
      </c>
      <c r="BI421" s="5">
        <v>21.6</v>
      </c>
      <c r="BJ421" s="5">
        <v>5.72</v>
      </c>
      <c r="BS421" s="17" t="s">
        <v>228</v>
      </c>
      <c r="BT421" s="5">
        <v>14549.6</v>
      </c>
      <c r="BU421" s="5">
        <v>190214.8</v>
      </c>
    </row>
    <row r="422" spans="4:73" x14ac:dyDescent="0.25">
      <c r="D422" s="17" t="s">
        <v>234</v>
      </c>
      <c r="E422" s="5">
        <v>970825.01000000013</v>
      </c>
      <c r="F422" s="5">
        <v>179235.6</v>
      </c>
      <c r="W422" s="17" t="s">
        <v>234</v>
      </c>
      <c r="X422" s="5">
        <v>28739.03</v>
      </c>
      <c r="Y422" s="5">
        <v>13620.97</v>
      </c>
      <c r="AI422" s="17" t="s">
        <v>232</v>
      </c>
      <c r="AJ422" s="5">
        <v>7959.6</v>
      </c>
      <c r="AK422" s="5">
        <v>3468.6</v>
      </c>
      <c r="AT422" s="17" t="s">
        <v>149</v>
      </c>
      <c r="AU422" s="5">
        <v>0</v>
      </c>
      <c r="AV422" s="5">
        <v>0</v>
      </c>
      <c r="BH422" s="17" t="s">
        <v>174</v>
      </c>
      <c r="BI422" s="5">
        <v>526.5</v>
      </c>
      <c r="BJ422" s="5">
        <v>204.5</v>
      </c>
      <c r="BS422" s="17" t="s">
        <v>229</v>
      </c>
      <c r="BT422" s="5">
        <v>0</v>
      </c>
      <c r="BU422" s="5">
        <v>0</v>
      </c>
    </row>
    <row r="423" spans="4:73" x14ac:dyDescent="0.25">
      <c r="D423" s="17" t="s">
        <v>235</v>
      </c>
      <c r="E423" s="5">
        <v>510983.13</v>
      </c>
      <c r="F423" s="5">
        <v>7541.79</v>
      </c>
      <c r="W423" s="17" t="s">
        <v>235</v>
      </c>
      <c r="X423" s="5">
        <v>1502</v>
      </c>
      <c r="Y423" s="5">
        <v>1918</v>
      </c>
      <c r="AI423" s="17" t="s">
        <v>233</v>
      </c>
      <c r="AJ423" s="5">
        <v>24400.560000000001</v>
      </c>
      <c r="AK423" s="5">
        <v>34922</v>
      </c>
      <c r="AT423" s="17" t="s">
        <v>232</v>
      </c>
      <c r="AU423" s="5">
        <v>2191</v>
      </c>
      <c r="AV423" s="5">
        <v>746.33</v>
      </c>
      <c r="BH423" s="17" t="s">
        <v>231</v>
      </c>
      <c r="BI423" s="5">
        <v>73598.92</v>
      </c>
      <c r="BJ423" s="5">
        <v>20689.21</v>
      </c>
      <c r="BS423" s="17" t="s">
        <v>174</v>
      </c>
      <c r="BT423" s="5">
        <v>137571.20000000001</v>
      </c>
      <c r="BU423" s="5">
        <v>89709.33</v>
      </c>
    </row>
    <row r="424" spans="4:73" x14ac:dyDescent="0.25">
      <c r="D424" s="17" t="s">
        <v>236</v>
      </c>
      <c r="E424" s="5">
        <v>26456.32</v>
      </c>
      <c r="F424" s="5">
        <v>24824.82</v>
      </c>
      <c r="W424" s="17" t="s">
        <v>236</v>
      </c>
      <c r="X424" s="5">
        <v>2569.6999999999998</v>
      </c>
      <c r="Y424" s="5">
        <v>1037.8</v>
      </c>
      <c r="AI424" s="17" t="s">
        <v>234</v>
      </c>
      <c r="AJ424" s="5">
        <v>61084.3</v>
      </c>
      <c r="AK424" s="5">
        <v>44855.5</v>
      </c>
      <c r="AT424" s="17" t="s">
        <v>233</v>
      </c>
      <c r="AU424" s="5">
        <v>1429.42</v>
      </c>
      <c r="AV424" s="5">
        <v>5583.75</v>
      </c>
      <c r="BH424" s="17" t="s">
        <v>149</v>
      </c>
      <c r="BI424" s="5">
        <v>14999.6</v>
      </c>
      <c r="BJ424" s="5">
        <v>94186.14</v>
      </c>
      <c r="BS424" s="17" t="s">
        <v>231</v>
      </c>
      <c r="BT424" s="5">
        <v>0</v>
      </c>
      <c r="BU424" s="5">
        <v>112913.3</v>
      </c>
    </row>
    <row r="425" spans="4:73" x14ac:dyDescent="0.25">
      <c r="D425" s="17" t="s">
        <v>237</v>
      </c>
      <c r="E425" s="5">
        <v>5074.0599999999995</v>
      </c>
      <c r="F425" s="5">
        <v>2726.64</v>
      </c>
      <c r="W425" s="17" t="s">
        <v>237</v>
      </c>
      <c r="X425" s="5">
        <v>818.4</v>
      </c>
      <c r="Y425" s="5">
        <v>154.6</v>
      </c>
      <c r="AI425" s="17" t="s">
        <v>235</v>
      </c>
      <c r="AJ425" s="5">
        <v>1976.96</v>
      </c>
      <c r="AK425" s="5">
        <v>1259.4000000000001</v>
      </c>
      <c r="AT425" s="17" t="s">
        <v>234</v>
      </c>
      <c r="AU425" s="5">
        <v>2297.1999999999998</v>
      </c>
      <c r="AV425" s="5">
        <v>1325.53</v>
      </c>
      <c r="BH425" s="17" t="s">
        <v>232</v>
      </c>
      <c r="BI425" s="5">
        <v>2610</v>
      </c>
      <c r="BJ425" s="5">
        <v>0</v>
      </c>
      <c r="BS425" s="17" t="s">
        <v>149</v>
      </c>
      <c r="BT425" s="5">
        <v>0</v>
      </c>
      <c r="BU425" s="5">
        <v>0</v>
      </c>
    </row>
    <row r="426" spans="4:73" x14ac:dyDescent="0.25">
      <c r="D426" s="17" t="s">
        <v>238</v>
      </c>
      <c r="E426" s="5">
        <v>23941.81</v>
      </c>
      <c r="F426" s="5">
        <v>24613.7</v>
      </c>
      <c r="W426" s="17" t="s">
        <v>238</v>
      </c>
      <c r="X426" s="5">
        <v>2579.4</v>
      </c>
      <c r="Y426" s="5">
        <v>1045.5999999999999</v>
      </c>
      <c r="AI426" s="17" t="s">
        <v>236</v>
      </c>
      <c r="AJ426" s="5">
        <v>5511.47</v>
      </c>
      <c r="AK426" s="5">
        <v>2761.61</v>
      </c>
      <c r="AT426" s="17" t="s">
        <v>235</v>
      </c>
      <c r="AU426" s="5">
        <v>3062.83</v>
      </c>
      <c r="AV426" s="5">
        <v>3310.21</v>
      </c>
      <c r="BH426" s="17" t="s">
        <v>233</v>
      </c>
      <c r="BI426" s="5">
        <v>325.08</v>
      </c>
      <c r="BJ426" s="5">
        <v>774.12</v>
      </c>
      <c r="BS426" s="17" t="s">
        <v>232</v>
      </c>
      <c r="BT426" s="5">
        <v>5850</v>
      </c>
      <c r="BU426" s="5">
        <v>412424.3</v>
      </c>
    </row>
    <row r="427" spans="4:73" x14ac:dyDescent="0.25">
      <c r="D427" s="17" t="s">
        <v>239</v>
      </c>
      <c r="E427" s="5">
        <v>72345.48</v>
      </c>
      <c r="F427" s="5">
        <v>12151.75</v>
      </c>
      <c r="W427" s="17" t="s">
        <v>239</v>
      </c>
      <c r="X427" s="5">
        <v>3924.55</v>
      </c>
      <c r="Y427" s="5">
        <v>12857.45</v>
      </c>
      <c r="AI427" s="17" t="s">
        <v>237</v>
      </c>
      <c r="AJ427" s="5">
        <v>1862.34</v>
      </c>
      <c r="AK427" s="5">
        <v>398.26</v>
      </c>
      <c r="AT427" s="17" t="s">
        <v>236</v>
      </c>
      <c r="AU427" s="5">
        <v>2824.68</v>
      </c>
      <c r="AV427" s="5">
        <v>3135.01</v>
      </c>
      <c r="BH427" s="17" t="s">
        <v>234</v>
      </c>
      <c r="BI427" s="5">
        <v>1408.97</v>
      </c>
      <c r="BJ427" s="5">
        <v>1004.95</v>
      </c>
      <c r="BS427" s="17" t="s">
        <v>233</v>
      </c>
      <c r="BT427" s="5">
        <v>1654</v>
      </c>
      <c r="BU427" s="5">
        <v>171359.5</v>
      </c>
    </row>
    <row r="428" spans="4:73" x14ac:dyDescent="0.25">
      <c r="D428" s="17" t="s">
        <v>257</v>
      </c>
      <c r="E428" s="5">
        <v>97448.260000000009</v>
      </c>
      <c r="F428" s="5">
        <v>109547.16999999998</v>
      </c>
      <c r="W428" s="17" t="s">
        <v>257</v>
      </c>
      <c r="X428" s="5">
        <v>17130.87</v>
      </c>
      <c r="Y428" s="5">
        <v>4997.6499999999996</v>
      </c>
      <c r="AI428" s="17" t="s">
        <v>238</v>
      </c>
      <c r="AJ428" s="5">
        <v>6300.35</v>
      </c>
      <c r="AK428" s="5">
        <v>1864.53</v>
      </c>
      <c r="AT428" s="17" t="s">
        <v>237</v>
      </c>
      <c r="AU428" s="5">
        <v>0</v>
      </c>
      <c r="AV428" s="5">
        <v>0</v>
      </c>
      <c r="BH428" s="17" t="s">
        <v>235</v>
      </c>
      <c r="BI428" s="5">
        <v>0</v>
      </c>
      <c r="BJ428" s="5">
        <v>0</v>
      </c>
      <c r="BS428" s="17" t="s">
        <v>234</v>
      </c>
      <c r="BT428" s="5">
        <v>85676.1</v>
      </c>
      <c r="BU428" s="5">
        <v>698138.5</v>
      </c>
    </row>
    <row r="429" spans="4:73" x14ac:dyDescent="0.25">
      <c r="D429" s="17" t="s">
        <v>240</v>
      </c>
      <c r="E429" s="5">
        <v>287067.67</v>
      </c>
      <c r="F429" s="5">
        <v>183704.13</v>
      </c>
      <c r="W429" s="17" t="s">
        <v>240</v>
      </c>
      <c r="X429" s="5">
        <v>16600.98</v>
      </c>
      <c r="Y429" s="5">
        <v>11398.02</v>
      </c>
      <c r="AI429" s="17" t="s">
        <v>239</v>
      </c>
      <c r="AJ429" s="5">
        <v>563.30999999999995</v>
      </c>
      <c r="AK429" s="5">
        <v>4984.05</v>
      </c>
      <c r="AT429" s="17" t="s">
        <v>238</v>
      </c>
      <c r="AU429" s="5">
        <v>2926.1</v>
      </c>
      <c r="AV429" s="5">
        <v>2616.9299999999998</v>
      </c>
      <c r="BH429" s="17" t="s">
        <v>236</v>
      </c>
      <c r="BI429" s="5">
        <v>7543.97</v>
      </c>
      <c r="BJ429" s="5">
        <v>2975.74</v>
      </c>
      <c r="BS429" s="17" t="s">
        <v>235</v>
      </c>
      <c r="BT429" s="5">
        <v>1000</v>
      </c>
      <c r="BU429" s="5">
        <v>498022.8</v>
      </c>
    </row>
    <row r="430" spans="4:73" x14ac:dyDescent="0.25">
      <c r="D430" s="17" t="s">
        <v>164</v>
      </c>
      <c r="E430" s="5">
        <v>35400.22</v>
      </c>
      <c r="F430" s="5">
        <v>30531.39</v>
      </c>
      <c r="W430" s="17" t="s">
        <v>164</v>
      </c>
      <c r="X430" s="5">
        <v>3976.63</v>
      </c>
      <c r="Y430" s="5">
        <v>1222.1199999999999</v>
      </c>
      <c r="AI430" s="17" t="s">
        <v>257</v>
      </c>
      <c r="AJ430" s="5">
        <v>20902.45</v>
      </c>
      <c r="AK430" s="5">
        <v>8314.0300000000007</v>
      </c>
      <c r="AT430" s="17" t="s">
        <v>239</v>
      </c>
      <c r="AU430" s="5">
        <v>6026.3</v>
      </c>
      <c r="AV430" s="5">
        <v>43062.7</v>
      </c>
      <c r="BH430" s="17" t="s">
        <v>237</v>
      </c>
      <c r="BI430" s="5">
        <v>45.9</v>
      </c>
      <c r="BJ430" s="5">
        <v>0</v>
      </c>
      <c r="BS430" s="17" t="s">
        <v>236</v>
      </c>
      <c r="BT430" s="5">
        <v>0</v>
      </c>
      <c r="BU430" s="5">
        <v>0</v>
      </c>
    </row>
    <row r="431" spans="4:73" x14ac:dyDescent="0.25">
      <c r="D431" s="17" t="s">
        <v>241</v>
      </c>
      <c r="E431" s="5">
        <v>0</v>
      </c>
      <c r="F431" s="5">
        <v>369.6</v>
      </c>
      <c r="W431" s="17" t="s">
        <v>241</v>
      </c>
      <c r="X431" s="5">
        <v>369.6</v>
      </c>
      <c r="Y431" s="5">
        <v>0</v>
      </c>
      <c r="AI431" s="17" t="s">
        <v>240</v>
      </c>
      <c r="AJ431" s="5">
        <v>28618.5</v>
      </c>
      <c r="AK431" s="5">
        <v>30160.97</v>
      </c>
      <c r="AT431" s="17" t="s">
        <v>257</v>
      </c>
      <c r="AU431" s="5">
        <v>33327.89</v>
      </c>
      <c r="AV431" s="5">
        <v>13341.74</v>
      </c>
      <c r="BH431" s="17" t="s">
        <v>238</v>
      </c>
      <c r="BI431" s="5">
        <v>10339.85</v>
      </c>
      <c r="BJ431" s="5">
        <v>2084.9899999999998</v>
      </c>
      <c r="BS431" s="17" t="s">
        <v>237</v>
      </c>
      <c r="BT431" s="5">
        <v>0</v>
      </c>
      <c r="BU431" s="5">
        <v>0</v>
      </c>
    </row>
    <row r="432" spans="4:73" x14ac:dyDescent="0.25">
      <c r="D432" s="17" t="s">
        <v>242</v>
      </c>
      <c r="E432" s="5">
        <v>61084.510000000009</v>
      </c>
      <c r="F432" s="5">
        <v>69897.26999999999</v>
      </c>
      <c r="W432" s="17" t="s">
        <v>242</v>
      </c>
      <c r="X432" s="5">
        <v>15014.7</v>
      </c>
      <c r="Y432" s="5">
        <v>5077.84</v>
      </c>
      <c r="AI432" s="17" t="s">
        <v>164</v>
      </c>
      <c r="AJ432" s="5">
        <v>2558.2800000000002</v>
      </c>
      <c r="AK432" s="5">
        <v>2644.5</v>
      </c>
      <c r="AT432" s="17" t="s">
        <v>240</v>
      </c>
      <c r="AU432" s="5">
        <v>22986.01</v>
      </c>
      <c r="AV432" s="5">
        <v>36181.620000000003</v>
      </c>
      <c r="BH432" s="17" t="s">
        <v>239</v>
      </c>
      <c r="BI432" s="5">
        <v>229.59</v>
      </c>
      <c r="BJ432" s="5">
        <v>346.56</v>
      </c>
      <c r="BS432" s="17" t="s">
        <v>238</v>
      </c>
      <c r="BT432" s="5">
        <v>0</v>
      </c>
      <c r="BU432" s="5">
        <v>0</v>
      </c>
    </row>
    <row r="433" spans="4:73" x14ac:dyDescent="0.25">
      <c r="D433" s="17" t="s">
        <v>243</v>
      </c>
      <c r="E433" s="5">
        <v>4718.0400000000009</v>
      </c>
      <c r="F433" s="5">
        <v>19858.46</v>
      </c>
      <c r="W433" s="17" t="s">
        <v>243</v>
      </c>
      <c r="X433" s="5">
        <v>19858.46</v>
      </c>
      <c r="Y433" s="5">
        <v>4467.1400000000003</v>
      </c>
      <c r="AI433" s="17" t="s">
        <v>241</v>
      </c>
      <c r="AJ433" s="5">
        <v>0</v>
      </c>
      <c r="AK433" s="5">
        <v>0</v>
      </c>
      <c r="AT433" s="17" t="s">
        <v>164</v>
      </c>
      <c r="AU433" s="5">
        <v>1737.82</v>
      </c>
      <c r="AV433" s="5">
        <v>359.58</v>
      </c>
      <c r="BH433" s="17" t="s">
        <v>257</v>
      </c>
      <c r="BI433" s="5">
        <v>30065.96</v>
      </c>
      <c r="BJ433" s="5">
        <v>12361.88</v>
      </c>
      <c r="BS433" s="17" t="s">
        <v>239</v>
      </c>
      <c r="BT433" s="5">
        <v>0</v>
      </c>
      <c r="BU433" s="5">
        <v>0</v>
      </c>
    </row>
    <row r="434" spans="4:73" x14ac:dyDescent="0.25">
      <c r="D434" s="17" t="s">
        <v>244</v>
      </c>
      <c r="E434" s="5">
        <v>40436.530000000006</v>
      </c>
      <c r="F434" s="5">
        <v>41799.939999999995</v>
      </c>
      <c r="W434" s="17" t="s">
        <v>244</v>
      </c>
      <c r="X434" s="5">
        <v>19584.88</v>
      </c>
      <c r="Y434" s="5">
        <v>8575.1200000000008</v>
      </c>
      <c r="AI434" s="17" t="s">
        <v>242</v>
      </c>
      <c r="AJ434" s="5">
        <v>9190.2199999999993</v>
      </c>
      <c r="AK434" s="5">
        <v>5283.36</v>
      </c>
      <c r="AT434" s="17" t="s">
        <v>241</v>
      </c>
      <c r="AU434" s="5">
        <v>0</v>
      </c>
      <c r="AV434" s="5">
        <v>0</v>
      </c>
      <c r="BH434" s="17" t="s">
        <v>240</v>
      </c>
      <c r="BI434" s="5">
        <v>3163.94</v>
      </c>
      <c r="BJ434" s="5">
        <v>1407.06</v>
      </c>
      <c r="BS434" s="17" t="s">
        <v>257</v>
      </c>
      <c r="BT434" s="5">
        <v>0</v>
      </c>
      <c r="BU434" s="5">
        <v>0</v>
      </c>
    </row>
    <row r="435" spans="4:73" x14ac:dyDescent="0.25">
      <c r="D435" s="17" t="s">
        <v>145</v>
      </c>
      <c r="E435" s="5">
        <v>49683.340000000004</v>
      </c>
      <c r="F435" s="5">
        <v>37440.389999999992</v>
      </c>
      <c r="W435" s="17" t="s">
        <v>145</v>
      </c>
      <c r="X435" s="5">
        <v>34104.949999999997</v>
      </c>
      <c r="Y435" s="5">
        <v>12872.15</v>
      </c>
      <c r="AI435" s="17" t="s">
        <v>243</v>
      </c>
      <c r="AJ435" s="5">
        <v>0</v>
      </c>
      <c r="AK435" s="5">
        <v>0</v>
      </c>
      <c r="AT435" s="17" t="s">
        <v>242</v>
      </c>
      <c r="AU435" s="5">
        <v>18292.87</v>
      </c>
      <c r="AV435" s="5">
        <v>7967.99</v>
      </c>
      <c r="BH435" s="17" t="s">
        <v>164</v>
      </c>
      <c r="BI435" s="5">
        <v>56.7</v>
      </c>
      <c r="BJ435" s="5">
        <v>0</v>
      </c>
      <c r="BS435" s="17" t="s">
        <v>240</v>
      </c>
      <c r="BT435" s="5">
        <v>107899.7</v>
      </c>
      <c r="BU435" s="5">
        <v>90361.03</v>
      </c>
    </row>
    <row r="436" spans="4:73" x14ac:dyDescent="0.25">
      <c r="D436" s="17" t="s">
        <v>246</v>
      </c>
      <c r="E436" s="5">
        <v>15406.750000000002</v>
      </c>
      <c r="F436" s="5">
        <v>11175.24</v>
      </c>
      <c r="W436" s="17" t="s">
        <v>246</v>
      </c>
      <c r="X436" s="5">
        <v>1038.5</v>
      </c>
      <c r="Y436" s="5">
        <v>983</v>
      </c>
      <c r="AI436" s="17" t="s">
        <v>244</v>
      </c>
      <c r="AJ436" s="5">
        <v>2302.11</v>
      </c>
      <c r="AK436" s="5">
        <v>4001.96</v>
      </c>
      <c r="AT436" s="17" t="s">
        <v>243</v>
      </c>
      <c r="AU436" s="5">
        <v>0</v>
      </c>
      <c r="AV436" s="5">
        <v>250.9</v>
      </c>
      <c r="BH436" s="17" t="s">
        <v>241</v>
      </c>
      <c r="BI436" s="5">
        <v>0</v>
      </c>
      <c r="BJ436" s="5">
        <v>0</v>
      </c>
      <c r="BS436" s="17" t="s">
        <v>164</v>
      </c>
      <c r="BT436" s="5">
        <v>22201.96</v>
      </c>
      <c r="BU436" s="5">
        <v>20768.46</v>
      </c>
    </row>
    <row r="437" spans="4:73" x14ac:dyDescent="0.25">
      <c r="D437" s="17" t="s">
        <v>254</v>
      </c>
      <c r="E437" s="5">
        <v>72400.01999999999</v>
      </c>
      <c r="F437" s="5">
        <v>83724.56</v>
      </c>
      <c r="W437" s="17" t="s">
        <v>254</v>
      </c>
      <c r="X437" s="5">
        <v>7172.5</v>
      </c>
      <c r="Y437" s="5">
        <v>5193</v>
      </c>
      <c r="AI437" s="17" t="s">
        <v>145</v>
      </c>
      <c r="AJ437" s="5">
        <v>1525.88</v>
      </c>
      <c r="AK437" s="5">
        <v>10708.66</v>
      </c>
      <c r="AT437" s="17" t="s">
        <v>244</v>
      </c>
      <c r="AU437" s="5">
        <v>18509.21</v>
      </c>
      <c r="AV437" s="5">
        <v>15062.61</v>
      </c>
      <c r="BH437" s="17" t="s">
        <v>242</v>
      </c>
      <c r="BI437" s="5">
        <v>16740.48</v>
      </c>
      <c r="BJ437" s="5">
        <v>13808.16</v>
      </c>
      <c r="BS437" s="17" t="s">
        <v>241</v>
      </c>
      <c r="BT437" s="5">
        <v>0</v>
      </c>
      <c r="BU437" s="5">
        <v>0</v>
      </c>
    </row>
    <row r="438" spans="4:73" x14ac:dyDescent="0.25">
      <c r="D438" s="17" t="s">
        <v>249</v>
      </c>
      <c r="E438" s="5">
        <v>62460.18</v>
      </c>
      <c r="F438" s="5">
        <v>121</v>
      </c>
      <c r="W438" s="17" t="s">
        <v>249</v>
      </c>
      <c r="X438" s="5">
        <v>0</v>
      </c>
      <c r="Y438" s="5">
        <v>0</v>
      </c>
      <c r="AI438" s="17" t="s">
        <v>246</v>
      </c>
      <c r="AJ438" s="5">
        <v>1457.03</v>
      </c>
      <c r="AK438" s="5">
        <v>2656.88</v>
      </c>
      <c r="AT438" s="17" t="s">
        <v>145</v>
      </c>
      <c r="AU438" s="5">
        <v>0</v>
      </c>
      <c r="AV438" s="5">
        <v>0</v>
      </c>
      <c r="BH438" s="17" t="s">
        <v>243</v>
      </c>
      <c r="BI438" s="5">
        <v>0</v>
      </c>
      <c r="BJ438" s="5">
        <v>0</v>
      </c>
      <c r="BS438" s="17" t="s">
        <v>242</v>
      </c>
      <c r="BT438" s="5">
        <v>0</v>
      </c>
      <c r="BU438" s="5">
        <v>0</v>
      </c>
    </row>
    <row r="439" spans="4:73" x14ac:dyDescent="0.25">
      <c r="D439" s="17" t="s">
        <v>151</v>
      </c>
      <c r="E439" s="5">
        <v>21836.799999999999</v>
      </c>
      <c r="F439" s="5">
        <v>8945.14</v>
      </c>
      <c r="W439" s="17" t="s">
        <v>151</v>
      </c>
      <c r="X439" s="5">
        <v>925.66</v>
      </c>
      <c r="Y439" s="5">
        <v>2172.5500000000002</v>
      </c>
      <c r="AI439" s="17" t="s">
        <v>254</v>
      </c>
      <c r="AJ439" s="5">
        <v>1175.28</v>
      </c>
      <c r="AK439" s="5">
        <v>2223.42</v>
      </c>
      <c r="AT439" s="17" t="s">
        <v>246</v>
      </c>
      <c r="AU439" s="5">
        <v>565.14</v>
      </c>
      <c r="AV439" s="5">
        <v>2260.4299999999998</v>
      </c>
      <c r="BH439" s="17" t="s">
        <v>244</v>
      </c>
      <c r="BI439" s="5">
        <v>124.74</v>
      </c>
      <c r="BJ439" s="5">
        <v>188.7</v>
      </c>
      <c r="BS439" s="17" t="s">
        <v>243</v>
      </c>
      <c r="BT439" s="5">
        <v>0</v>
      </c>
      <c r="BU439" s="5">
        <v>0</v>
      </c>
    </row>
    <row r="440" spans="4:73" x14ac:dyDescent="0.25">
      <c r="D440" s="2" t="s">
        <v>11</v>
      </c>
      <c r="E440" s="5">
        <v>24890017.170000002</v>
      </c>
      <c r="F440" s="5">
        <v>11789845.040000003</v>
      </c>
      <c r="W440" s="2" t="s">
        <v>11</v>
      </c>
      <c r="X440" s="5">
        <v>2012006.9899999991</v>
      </c>
      <c r="Y440" s="5">
        <v>958111.79999999993</v>
      </c>
      <c r="AI440" s="17" t="s">
        <v>249</v>
      </c>
      <c r="AJ440" s="5">
        <v>0</v>
      </c>
      <c r="AK440" s="5">
        <v>0</v>
      </c>
      <c r="AT440" s="17" t="s">
        <v>254</v>
      </c>
      <c r="AU440" s="5">
        <v>25243.47</v>
      </c>
      <c r="AV440" s="5">
        <v>19856.04</v>
      </c>
      <c r="BH440" s="17" t="s">
        <v>145</v>
      </c>
      <c r="BI440" s="5">
        <v>1809.56</v>
      </c>
      <c r="BJ440" s="5">
        <v>1633.45</v>
      </c>
      <c r="BS440" s="17" t="s">
        <v>244</v>
      </c>
      <c r="BT440" s="5">
        <v>0</v>
      </c>
      <c r="BU440" s="5">
        <v>0</v>
      </c>
    </row>
    <row r="441" spans="4:73" x14ac:dyDescent="0.25">
      <c r="D441" s="17" t="s">
        <v>139</v>
      </c>
      <c r="E441" s="5">
        <v>110958.29</v>
      </c>
      <c r="F441" s="5">
        <v>109691.55</v>
      </c>
      <c r="W441" s="17" t="s">
        <v>139</v>
      </c>
      <c r="X441" s="5">
        <v>14451.51</v>
      </c>
      <c r="Y441" s="5">
        <v>4742.24</v>
      </c>
      <c r="AI441" s="17" t="s">
        <v>151</v>
      </c>
      <c r="AJ441" s="5">
        <v>0</v>
      </c>
      <c r="AK441" s="5">
        <v>0</v>
      </c>
      <c r="AT441" s="17" t="s">
        <v>249</v>
      </c>
      <c r="AU441" s="5">
        <v>0</v>
      </c>
      <c r="AV441" s="5">
        <v>0</v>
      </c>
      <c r="BH441" s="17" t="s">
        <v>246</v>
      </c>
      <c r="BI441" s="5">
        <v>3031.57</v>
      </c>
      <c r="BJ441" s="5">
        <v>1278.6199999999999</v>
      </c>
      <c r="BS441" s="17" t="s">
        <v>145</v>
      </c>
      <c r="BT441" s="5">
        <v>0</v>
      </c>
      <c r="BU441" s="5">
        <v>0</v>
      </c>
    </row>
    <row r="442" spans="4:73" x14ac:dyDescent="0.25">
      <c r="D442" s="17" t="s">
        <v>167</v>
      </c>
      <c r="E442" s="5">
        <v>76736.670000000013</v>
      </c>
      <c r="F442" s="5">
        <v>65558.59</v>
      </c>
      <c r="W442" s="17" t="s">
        <v>167</v>
      </c>
      <c r="X442" s="5">
        <v>9605.8799999999992</v>
      </c>
      <c r="Y442" s="5">
        <v>2819.12</v>
      </c>
      <c r="AI442" s="2" t="s">
        <v>11</v>
      </c>
      <c r="AJ442" s="5">
        <v>1454904.8300000003</v>
      </c>
      <c r="AK442" s="5">
        <v>1156030.8899999994</v>
      </c>
      <c r="AT442" s="17" t="s">
        <v>151</v>
      </c>
      <c r="AU442" s="5">
        <v>0</v>
      </c>
      <c r="AV442" s="5">
        <v>0</v>
      </c>
      <c r="BH442" s="17" t="s">
        <v>254</v>
      </c>
      <c r="BI442" s="5">
        <v>47463.31</v>
      </c>
      <c r="BJ442" s="5">
        <v>38330.160000000003</v>
      </c>
      <c r="BS442" s="17" t="s">
        <v>246</v>
      </c>
      <c r="BT442" s="5">
        <v>0</v>
      </c>
      <c r="BU442" s="5">
        <v>0</v>
      </c>
    </row>
    <row r="443" spans="4:73" x14ac:dyDescent="0.25">
      <c r="D443" s="17" t="s">
        <v>140</v>
      </c>
      <c r="E443" s="5">
        <v>188679.90000000002</v>
      </c>
      <c r="F443" s="5">
        <v>288060.70999999996</v>
      </c>
      <c r="W443" s="17" t="s">
        <v>140</v>
      </c>
      <c r="X443" s="5">
        <v>56058.53</v>
      </c>
      <c r="Y443" s="5">
        <v>12366.47</v>
      </c>
      <c r="AI443" s="17" t="s">
        <v>139</v>
      </c>
      <c r="AJ443" s="5">
        <v>6390.04</v>
      </c>
      <c r="AK443" s="5">
        <v>4655.4399999999996</v>
      </c>
      <c r="AT443" s="2" t="s">
        <v>11</v>
      </c>
      <c r="AU443" s="5">
        <v>1530459.0299999993</v>
      </c>
      <c r="AV443" s="5">
        <v>1494632.44</v>
      </c>
      <c r="BH443" s="17" t="s">
        <v>249</v>
      </c>
      <c r="BI443" s="5">
        <v>0</v>
      </c>
      <c r="BJ443" s="5">
        <v>0</v>
      </c>
      <c r="BS443" s="17" t="s">
        <v>254</v>
      </c>
      <c r="BT443" s="5">
        <v>0</v>
      </c>
      <c r="BU443" s="5">
        <v>0</v>
      </c>
    </row>
    <row r="444" spans="4:73" x14ac:dyDescent="0.25">
      <c r="D444" s="17" t="s">
        <v>181</v>
      </c>
      <c r="E444" s="5">
        <v>496270.43</v>
      </c>
      <c r="F444" s="5">
        <v>1000.03</v>
      </c>
      <c r="W444" s="17" t="s">
        <v>181</v>
      </c>
      <c r="X444" s="5">
        <v>0</v>
      </c>
      <c r="Y444" s="5">
        <v>0</v>
      </c>
      <c r="AI444" s="17" t="s">
        <v>167</v>
      </c>
      <c r="AJ444" s="5">
        <v>6584.8</v>
      </c>
      <c r="AK444" s="5">
        <v>2340.8000000000002</v>
      </c>
      <c r="AT444" s="17" t="s">
        <v>139</v>
      </c>
      <c r="AU444" s="5">
        <v>906.3</v>
      </c>
      <c r="AV444" s="5">
        <v>0</v>
      </c>
      <c r="BH444" s="17" t="s">
        <v>151</v>
      </c>
      <c r="BI444" s="5">
        <v>5109.4799999999996</v>
      </c>
      <c r="BJ444" s="5">
        <v>19664.25</v>
      </c>
      <c r="BS444" s="17" t="s">
        <v>249</v>
      </c>
      <c r="BT444" s="5">
        <v>0</v>
      </c>
      <c r="BU444" s="5">
        <v>0</v>
      </c>
    </row>
    <row r="445" spans="4:73" x14ac:dyDescent="0.25">
      <c r="D445" s="17" t="s">
        <v>156</v>
      </c>
      <c r="E445" s="5">
        <v>564438.53</v>
      </c>
      <c r="F445" s="5">
        <v>236136.71</v>
      </c>
      <c r="W445" s="17" t="s">
        <v>156</v>
      </c>
      <c r="X445" s="5">
        <v>127164.6</v>
      </c>
      <c r="Y445" s="5">
        <v>52842.93</v>
      </c>
      <c r="AI445" s="17" t="s">
        <v>140</v>
      </c>
      <c r="AJ445" s="5">
        <v>19957.41</v>
      </c>
      <c r="AK445" s="5">
        <v>18594.61</v>
      </c>
      <c r="AT445" s="17" t="s">
        <v>167</v>
      </c>
      <c r="AU445" s="5">
        <v>4464.99</v>
      </c>
      <c r="AV445" s="5">
        <v>3104.28</v>
      </c>
      <c r="BH445" s="2" t="s">
        <v>11</v>
      </c>
      <c r="BI445" s="5">
        <v>814074.16999999981</v>
      </c>
      <c r="BJ445" s="5">
        <v>929738.36000000034</v>
      </c>
      <c r="BS445" s="17" t="s">
        <v>151</v>
      </c>
      <c r="BT445" s="5">
        <v>0</v>
      </c>
      <c r="BU445" s="5">
        <v>0</v>
      </c>
    </row>
    <row r="446" spans="4:73" x14ac:dyDescent="0.25">
      <c r="D446" s="17" t="s">
        <v>182</v>
      </c>
      <c r="E446" s="5">
        <v>88531.95</v>
      </c>
      <c r="F446" s="5">
        <v>121</v>
      </c>
      <c r="W446" s="17" t="s">
        <v>182</v>
      </c>
      <c r="X446" s="5">
        <v>0</v>
      </c>
      <c r="Y446" s="5">
        <v>0</v>
      </c>
      <c r="AI446" s="17" t="s">
        <v>181</v>
      </c>
      <c r="AJ446" s="5">
        <v>0</v>
      </c>
      <c r="AK446" s="5">
        <v>0</v>
      </c>
      <c r="AT446" s="17" t="s">
        <v>140</v>
      </c>
      <c r="AU446" s="5">
        <v>4194.4799999999996</v>
      </c>
      <c r="AV446" s="5">
        <v>3776.67</v>
      </c>
      <c r="BH446" s="17" t="s">
        <v>139</v>
      </c>
      <c r="BI446" s="5">
        <v>371.7</v>
      </c>
      <c r="BJ446" s="5">
        <v>32.9</v>
      </c>
      <c r="BS446" s="2" t="s">
        <v>11</v>
      </c>
      <c r="BT446" s="5">
        <v>5159923.0200000005</v>
      </c>
      <c r="BU446" s="5">
        <v>14958745.760000002</v>
      </c>
    </row>
    <row r="447" spans="4:73" x14ac:dyDescent="0.25">
      <c r="D447" s="17" t="s">
        <v>183</v>
      </c>
      <c r="E447" s="5">
        <v>13947.490000000005</v>
      </c>
      <c r="F447" s="5">
        <v>49071.319999999992</v>
      </c>
      <c r="W447" s="17" t="s">
        <v>183</v>
      </c>
      <c r="X447" s="5">
        <v>41585.56</v>
      </c>
      <c r="Y447" s="5">
        <v>9810.0400000000009</v>
      </c>
      <c r="AI447" s="17" t="s">
        <v>156</v>
      </c>
      <c r="AJ447" s="5">
        <v>40383.379999999997</v>
      </c>
      <c r="AK447" s="5">
        <v>19641.38</v>
      </c>
      <c r="AT447" s="17" t="s">
        <v>181</v>
      </c>
      <c r="AU447" s="5">
        <v>0</v>
      </c>
      <c r="AV447" s="5">
        <v>0</v>
      </c>
      <c r="BH447" s="17" t="s">
        <v>167</v>
      </c>
      <c r="BI447" s="5">
        <v>111.12</v>
      </c>
      <c r="BJ447" s="5">
        <v>26.88</v>
      </c>
      <c r="BS447" s="17" t="s">
        <v>139</v>
      </c>
      <c r="BT447" s="5">
        <v>87572</v>
      </c>
      <c r="BU447" s="5">
        <v>79436.75</v>
      </c>
    </row>
    <row r="448" spans="4:73" x14ac:dyDescent="0.25">
      <c r="D448" s="17" t="s">
        <v>184</v>
      </c>
      <c r="E448" s="5">
        <v>374708.82999999996</v>
      </c>
      <c r="F448" s="5">
        <v>52257.33</v>
      </c>
      <c r="W448" s="17" t="s">
        <v>184</v>
      </c>
      <c r="X448" s="5">
        <v>17603.39</v>
      </c>
      <c r="Y448" s="5">
        <v>3170.36</v>
      </c>
      <c r="AI448" s="17" t="s">
        <v>182</v>
      </c>
      <c r="AJ448" s="5">
        <v>0</v>
      </c>
      <c r="AK448" s="5">
        <v>0</v>
      </c>
      <c r="AT448" s="17" t="s">
        <v>156</v>
      </c>
      <c r="AU448" s="5">
        <v>30731.279999999999</v>
      </c>
      <c r="AV448" s="5">
        <v>15916.51</v>
      </c>
      <c r="BH448" s="17" t="s">
        <v>140</v>
      </c>
      <c r="BI448" s="5">
        <v>4417.79</v>
      </c>
      <c r="BJ448" s="5">
        <v>1177.6199999999999</v>
      </c>
      <c r="BS448" s="17" t="s">
        <v>167</v>
      </c>
      <c r="BT448" s="5">
        <v>43022.8</v>
      </c>
      <c r="BU448" s="5">
        <v>50594.39</v>
      </c>
    </row>
    <row r="449" spans="4:73" x14ac:dyDescent="0.25">
      <c r="D449" s="17" t="s">
        <v>185</v>
      </c>
      <c r="E449" s="5">
        <v>307134.94</v>
      </c>
      <c r="F449" s="5">
        <v>124794.64</v>
      </c>
      <c r="W449" s="17" t="s">
        <v>185</v>
      </c>
      <c r="X449" s="5">
        <v>23876.799999999999</v>
      </c>
      <c r="Y449" s="5">
        <v>28656.2</v>
      </c>
      <c r="AI449" s="17" t="s">
        <v>183</v>
      </c>
      <c r="AJ449" s="5">
        <v>1956.6</v>
      </c>
      <c r="AK449" s="5">
        <v>0</v>
      </c>
      <c r="AT449" s="17" t="s">
        <v>182</v>
      </c>
      <c r="AU449" s="5">
        <v>0</v>
      </c>
      <c r="AV449" s="5">
        <v>0</v>
      </c>
      <c r="BH449" s="17" t="s">
        <v>181</v>
      </c>
      <c r="BI449" s="5">
        <v>0</v>
      </c>
      <c r="BJ449" s="5">
        <v>0</v>
      </c>
      <c r="BS449" s="17" t="s">
        <v>140</v>
      </c>
      <c r="BT449" s="5">
        <v>202988.5</v>
      </c>
      <c r="BU449" s="5">
        <v>75660.5</v>
      </c>
    </row>
    <row r="450" spans="4:73" x14ac:dyDescent="0.25">
      <c r="D450" s="17" t="s">
        <v>157</v>
      </c>
      <c r="E450" s="5">
        <v>2110438.7199999997</v>
      </c>
      <c r="F450" s="5">
        <v>12864.33</v>
      </c>
      <c r="W450" s="17" t="s">
        <v>157</v>
      </c>
      <c r="X450" s="5">
        <v>0</v>
      </c>
      <c r="Y450" s="5">
        <v>0</v>
      </c>
      <c r="AI450" s="17" t="s">
        <v>184</v>
      </c>
      <c r="AJ450" s="5">
        <v>31039.7</v>
      </c>
      <c r="AK450" s="5">
        <v>12256.51</v>
      </c>
      <c r="AT450" s="17" t="s">
        <v>183</v>
      </c>
      <c r="AU450" s="5">
        <v>198.9</v>
      </c>
      <c r="AV450" s="5">
        <v>224.25</v>
      </c>
      <c r="BH450" s="17" t="s">
        <v>156</v>
      </c>
      <c r="BI450" s="5">
        <v>18662.46</v>
      </c>
      <c r="BJ450" s="5">
        <v>16516.61</v>
      </c>
      <c r="BS450" s="17" t="s">
        <v>181</v>
      </c>
      <c r="BT450" s="5">
        <v>1000.03</v>
      </c>
      <c r="BU450" s="5">
        <v>496270.4</v>
      </c>
    </row>
    <row r="451" spans="4:73" x14ac:dyDescent="0.25">
      <c r="D451" s="17" t="s">
        <v>186</v>
      </c>
      <c r="E451" s="5">
        <v>221.79999999999973</v>
      </c>
      <c r="F451" s="5">
        <v>1826.4</v>
      </c>
      <c r="W451" s="17" t="s">
        <v>186</v>
      </c>
      <c r="X451" s="5">
        <v>1225.2</v>
      </c>
      <c r="Y451" s="5">
        <v>221.8</v>
      </c>
      <c r="AI451" s="17" t="s">
        <v>185</v>
      </c>
      <c r="AJ451" s="5">
        <v>30338.69</v>
      </c>
      <c r="AK451" s="5">
        <v>22905.439999999999</v>
      </c>
      <c r="AT451" s="17" t="s">
        <v>184</v>
      </c>
      <c r="AU451" s="5">
        <v>424.8</v>
      </c>
      <c r="AV451" s="5">
        <v>0</v>
      </c>
      <c r="BH451" s="17" t="s">
        <v>182</v>
      </c>
      <c r="BI451" s="5">
        <v>0</v>
      </c>
      <c r="BJ451" s="5">
        <v>0</v>
      </c>
      <c r="BS451" s="17" t="s">
        <v>156</v>
      </c>
      <c r="BT451" s="5">
        <v>15955.99</v>
      </c>
      <c r="BU451" s="5">
        <v>339471.6</v>
      </c>
    </row>
    <row r="452" spans="4:73" x14ac:dyDescent="0.25">
      <c r="D452" s="17" t="s">
        <v>158</v>
      </c>
      <c r="E452" s="5">
        <v>84666.190000000017</v>
      </c>
      <c r="F452" s="5">
        <v>67984.319999999992</v>
      </c>
      <c r="W452" s="17" t="s">
        <v>158</v>
      </c>
      <c r="X452" s="5">
        <v>42421.15</v>
      </c>
      <c r="Y452" s="5">
        <v>34137.85</v>
      </c>
      <c r="AI452" s="17" t="s">
        <v>157</v>
      </c>
      <c r="AJ452" s="5">
        <v>0</v>
      </c>
      <c r="AK452" s="5">
        <v>0</v>
      </c>
      <c r="AT452" s="17" t="s">
        <v>185</v>
      </c>
      <c r="AU452" s="5">
        <v>61005.41</v>
      </c>
      <c r="AV452" s="5">
        <v>146392.70000000001</v>
      </c>
      <c r="BH452" s="17" t="s">
        <v>183</v>
      </c>
      <c r="BI452" s="5">
        <v>773.1</v>
      </c>
      <c r="BJ452" s="5">
        <v>0</v>
      </c>
      <c r="BS452" s="17" t="s">
        <v>182</v>
      </c>
      <c r="BT452" s="5">
        <v>0</v>
      </c>
      <c r="BU452" s="5">
        <v>0</v>
      </c>
    </row>
    <row r="453" spans="4:73" x14ac:dyDescent="0.25">
      <c r="D453" s="17" t="s">
        <v>187</v>
      </c>
      <c r="E453" s="5">
        <v>179.99999999999989</v>
      </c>
      <c r="F453" s="5">
        <v>744.90000000000009</v>
      </c>
      <c r="W453" s="17" t="s">
        <v>187</v>
      </c>
      <c r="X453" s="5">
        <v>168</v>
      </c>
      <c r="Y453" s="5">
        <v>0</v>
      </c>
      <c r="AI453" s="17" t="s">
        <v>186</v>
      </c>
      <c r="AJ453" s="5">
        <v>0</v>
      </c>
      <c r="AK453" s="5">
        <v>0</v>
      </c>
      <c r="AT453" s="17" t="s">
        <v>157</v>
      </c>
      <c r="AU453" s="5">
        <v>0</v>
      </c>
      <c r="AV453" s="5">
        <v>0</v>
      </c>
      <c r="BH453" s="17" t="s">
        <v>184</v>
      </c>
      <c r="BI453" s="5">
        <v>1470.78</v>
      </c>
      <c r="BJ453" s="5">
        <v>536.41999999999996</v>
      </c>
      <c r="BS453" s="17" t="s">
        <v>183</v>
      </c>
      <c r="BT453" s="5">
        <v>4557.16</v>
      </c>
      <c r="BU453" s="5">
        <v>0</v>
      </c>
    </row>
    <row r="454" spans="4:73" x14ac:dyDescent="0.25">
      <c r="D454" s="17" t="s">
        <v>250</v>
      </c>
      <c r="E454" s="5">
        <v>241.23000000000002</v>
      </c>
      <c r="F454" s="5">
        <v>283.59000000000003</v>
      </c>
      <c r="W454" s="17" t="s">
        <v>250</v>
      </c>
      <c r="X454" s="5">
        <v>125.5</v>
      </c>
      <c r="Y454" s="5">
        <v>49.5</v>
      </c>
      <c r="AI454" s="17" t="s">
        <v>158</v>
      </c>
      <c r="AJ454" s="5">
        <v>3708.17</v>
      </c>
      <c r="AK454" s="5">
        <v>1803.03</v>
      </c>
      <c r="AT454" s="17" t="s">
        <v>186</v>
      </c>
      <c r="AU454" s="5">
        <v>0</v>
      </c>
      <c r="AV454" s="5">
        <v>0</v>
      </c>
      <c r="BH454" s="17" t="s">
        <v>185</v>
      </c>
      <c r="BI454" s="5">
        <v>8387.74</v>
      </c>
      <c r="BJ454" s="5">
        <v>2692.38</v>
      </c>
      <c r="BS454" s="17" t="s">
        <v>184</v>
      </c>
      <c r="BT454" s="5">
        <v>1710.66</v>
      </c>
      <c r="BU454" s="5">
        <v>272153.09999999998</v>
      </c>
    </row>
    <row r="455" spans="4:73" x14ac:dyDescent="0.25">
      <c r="D455" s="17" t="s">
        <v>188</v>
      </c>
      <c r="E455" s="5">
        <v>52.800000000000011</v>
      </c>
      <c r="F455" s="5">
        <v>482.7</v>
      </c>
      <c r="W455" s="17" t="s">
        <v>188</v>
      </c>
      <c r="X455" s="5">
        <v>253.2</v>
      </c>
      <c r="Y455" s="5">
        <v>52.8</v>
      </c>
      <c r="AI455" s="17" t="s">
        <v>187</v>
      </c>
      <c r="AJ455" s="5">
        <v>90</v>
      </c>
      <c r="AK455" s="5">
        <v>0</v>
      </c>
      <c r="AT455" s="17" t="s">
        <v>158</v>
      </c>
      <c r="AU455" s="5">
        <v>8267.2099999999991</v>
      </c>
      <c r="AV455" s="5">
        <v>10855.49</v>
      </c>
      <c r="BH455" s="17" t="s">
        <v>157</v>
      </c>
      <c r="BI455" s="5">
        <v>0</v>
      </c>
      <c r="BJ455" s="5">
        <v>0</v>
      </c>
      <c r="BS455" s="17" t="s">
        <v>185</v>
      </c>
      <c r="BT455" s="5">
        <v>0</v>
      </c>
      <c r="BU455" s="5">
        <v>0</v>
      </c>
    </row>
    <row r="456" spans="4:73" x14ac:dyDescent="0.25">
      <c r="D456" s="17" t="s">
        <v>189</v>
      </c>
      <c r="E456" s="5">
        <v>170118.94999999998</v>
      </c>
      <c r="F456" s="5">
        <v>84531.23000000001</v>
      </c>
      <c r="W456" s="17" t="s">
        <v>189</v>
      </c>
      <c r="X456" s="5">
        <v>14656.77</v>
      </c>
      <c r="Y456" s="5">
        <v>6102.75</v>
      </c>
      <c r="AI456" s="17" t="s">
        <v>250</v>
      </c>
      <c r="AJ456" s="5">
        <v>0</v>
      </c>
      <c r="AK456" s="5">
        <v>0</v>
      </c>
      <c r="AT456" s="17" t="s">
        <v>187</v>
      </c>
      <c r="AU456" s="5">
        <v>322.2</v>
      </c>
      <c r="AV456" s="5">
        <v>0</v>
      </c>
      <c r="BH456" s="17" t="s">
        <v>186</v>
      </c>
      <c r="BI456" s="5">
        <v>601.20000000000005</v>
      </c>
      <c r="BJ456" s="5">
        <v>0</v>
      </c>
      <c r="BS456" s="17" t="s">
        <v>157</v>
      </c>
      <c r="BT456" s="5">
        <v>11546.33</v>
      </c>
      <c r="BU456" s="5">
        <v>2110439</v>
      </c>
    </row>
    <row r="457" spans="4:73" x14ac:dyDescent="0.25">
      <c r="D457" s="17" t="s">
        <v>190</v>
      </c>
      <c r="E457" s="5">
        <v>308576.16000000003</v>
      </c>
      <c r="F457" s="5">
        <v>106695.93</v>
      </c>
      <c r="W457" s="17" t="s">
        <v>190</v>
      </c>
      <c r="X457" s="5">
        <v>20757.12</v>
      </c>
      <c r="Y457" s="5">
        <v>13946.13</v>
      </c>
      <c r="AI457" s="17" t="s">
        <v>188</v>
      </c>
      <c r="AJ457" s="5">
        <v>0</v>
      </c>
      <c r="AK457" s="5">
        <v>0</v>
      </c>
      <c r="AT457" s="17" t="s">
        <v>250</v>
      </c>
      <c r="AU457" s="5">
        <v>0</v>
      </c>
      <c r="AV457" s="5">
        <v>0</v>
      </c>
      <c r="BH457" s="17" t="s">
        <v>158</v>
      </c>
      <c r="BI457" s="5">
        <v>9857.9500000000007</v>
      </c>
      <c r="BJ457" s="5">
        <v>14993.15</v>
      </c>
      <c r="BS457" s="17" t="s">
        <v>186</v>
      </c>
      <c r="BT457" s="5">
        <v>0</v>
      </c>
      <c r="BU457" s="5">
        <v>0</v>
      </c>
    </row>
    <row r="458" spans="4:73" x14ac:dyDescent="0.25">
      <c r="D458" s="17" t="s">
        <v>191</v>
      </c>
      <c r="E458" s="5">
        <v>82255.139999999985</v>
      </c>
      <c r="F458" s="5">
        <v>92170.69</v>
      </c>
      <c r="W458" s="17" t="s">
        <v>191</v>
      </c>
      <c r="X458" s="5">
        <v>10449.799999999999</v>
      </c>
      <c r="Y458" s="5">
        <v>7076.2</v>
      </c>
      <c r="AI458" s="17" t="s">
        <v>189</v>
      </c>
      <c r="AJ458" s="5">
        <v>21774.59</v>
      </c>
      <c r="AK458" s="5">
        <v>30151.09</v>
      </c>
      <c r="AT458" s="17" t="s">
        <v>188</v>
      </c>
      <c r="AU458" s="5">
        <v>222.3</v>
      </c>
      <c r="AV458" s="5">
        <v>0</v>
      </c>
      <c r="BH458" s="17" t="s">
        <v>187</v>
      </c>
      <c r="BI458" s="5">
        <v>164.7</v>
      </c>
      <c r="BJ458" s="5">
        <v>0</v>
      </c>
      <c r="BS458" s="17" t="s">
        <v>158</v>
      </c>
      <c r="BT458" s="5">
        <v>2962.84</v>
      </c>
      <c r="BU458" s="5">
        <v>11854.27</v>
      </c>
    </row>
    <row r="459" spans="4:73" x14ac:dyDescent="0.25">
      <c r="D459" s="17" t="s">
        <v>192</v>
      </c>
      <c r="E459" s="5">
        <v>218909.12999999998</v>
      </c>
      <c r="F459" s="5">
        <v>50834.41</v>
      </c>
      <c r="W459" s="17" t="s">
        <v>192</v>
      </c>
      <c r="X459" s="5">
        <v>13207.75</v>
      </c>
      <c r="Y459" s="5">
        <v>9874.75</v>
      </c>
      <c r="AI459" s="17" t="s">
        <v>190</v>
      </c>
      <c r="AJ459" s="5">
        <v>44437.2</v>
      </c>
      <c r="AK459" s="5">
        <v>47327.26</v>
      </c>
      <c r="AT459" s="17" t="s">
        <v>189</v>
      </c>
      <c r="AU459" s="5">
        <v>16901.080000000002</v>
      </c>
      <c r="AV459" s="5">
        <v>16043.22</v>
      </c>
      <c r="BH459" s="17" t="s">
        <v>250</v>
      </c>
      <c r="BI459" s="5">
        <v>158.09</v>
      </c>
      <c r="BJ459" s="5">
        <v>191.73</v>
      </c>
      <c r="BS459" s="17" t="s">
        <v>187</v>
      </c>
      <c r="BT459" s="5">
        <v>0</v>
      </c>
      <c r="BU459" s="5">
        <v>0</v>
      </c>
    </row>
    <row r="460" spans="4:73" x14ac:dyDescent="0.25">
      <c r="D460" s="17" t="s">
        <v>193</v>
      </c>
      <c r="E460" s="5">
        <v>16006</v>
      </c>
      <c r="F460" s="5">
        <v>35343.949999999997</v>
      </c>
      <c r="W460" s="17" t="s">
        <v>193</v>
      </c>
      <c r="X460" s="5">
        <v>21195.8</v>
      </c>
      <c r="Y460" s="5">
        <v>5611.2</v>
      </c>
      <c r="AI460" s="17" t="s">
        <v>191</v>
      </c>
      <c r="AJ460" s="5">
        <v>584.62</v>
      </c>
      <c r="AK460" s="5">
        <v>488.88</v>
      </c>
      <c r="AT460" s="17" t="s">
        <v>190</v>
      </c>
      <c r="AU460" s="5">
        <v>31131.47</v>
      </c>
      <c r="AV460" s="5">
        <v>46924.61</v>
      </c>
      <c r="BH460" s="17" t="s">
        <v>188</v>
      </c>
      <c r="BI460" s="5">
        <v>7.2</v>
      </c>
      <c r="BJ460" s="5">
        <v>0</v>
      </c>
      <c r="BS460" s="17" t="s">
        <v>250</v>
      </c>
      <c r="BT460" s="5">
        <v>0</v>
      </c>
      <c r="BU460" s="5">
        <v>0</v>
      </c>
    </row>
    <row r="461" spans="4:73" x14ac:dyDescent="0.25">
      <c r="D461" s="17" t="s">
        <v>194</v>
      </c>
      <c r="E461" s="5">
        <v>318763.66000000003</v>
      </c>
      <c r="F461" s="5">
        <v>200977.41999999998</v>
      </c>
      <c r="W461" s="17" t="s">
        <v>194</v>
      </c>
      <c r="X461" s="5">
        <v>22913.24</v>
      </c>
      <c r="Y461" s="5">
        <v>11391.02</v>
      </c>
      <c r="AI461" s="17" t="s">
        <v>192</v>
      </c>
      <c r="AJ461" s="5">
        <v>30513.58</v>
      </c>
      <c r="AK461" s="5">
        <v>45796.89</v>
      </c>
      <c r="AT461" s="17" t="s">
        <v>191</v>
      </c>
      <c r="AU461" s="5">
        <v>35731.660000000003</v>
      </c>
      <c r="AV461" s="5">
        <v>32679.11</v>
      </c>
      <c r="BH461" s="17" t="s">
        <v>189</v>
      </c>
      <c r="BI461" s="5">
        <v>15619.79</v>
      </c>
      <c r="BJ461" s="5">
        <v>13970.53</v>
      </c>
      <c r="BS461" s="17" t="s">
        <v>188</v>
      </c>
      <c r="BT461" s="5">
        <v>0</v>
      </c>
      <c r="BU461" s="5">
        <v>0</v>
      </c>
    </row>
    <row r="462" spans="4:73" x14ac:dyDescent="0.25">
      <c r="D462" s="17" t="s">
        <v>195</v>
      </c>
      <c r="E462" s="5">
        <v>145810.15</v>
      </c>
      <c r="F462" s="5">
        <v>112178.59</v>
      </c>
      <c r="W462" s="17" t="s">
        <v>195</v>
      </c>
      <c r="X462" s="5">
        <v>15383.64</v>
      </c>
      <c r="Y462" s="5">
        <v>5822.38</v>
      </c>
      <c r="AI462" s="17" t="s">
        <v>193</v>
      </c>
      <c r="AJ462" s="5">
        <v>1061.98</v>
      </c>
      <c r="AK462" s="5">
        <v>443.2</v>
      </c>
      <c r="AT462" s="17" t="s">
        <v>192</v>
      </c>
      <c r="AU462" s="5">
        <v>5992.53</v>
      </c>
      <c r="AV462" s="5">
        <v>7573.07</v>
      </c>
      <c r="BH462" s="17" t="s">
        <v>190</v>
      </c>
      <c r="BI462" s="5">
        <v>4570.1400000000003</v>
      </c>
      <c r="BJ462" s="5">
        <v>8012.47</v>
      </c>
      <c r="BS462" s="17" t="s">
        <v>189</v>
      </c>
      <c r="BT462" s="5">
        <v>0</v>
      </c>
      <c r="BU462" s="5">
        <v>0</v>
      </c>
    </row>
    <row r="463" spans="4:73" x14ac:dyDescent="0.25">
      <c r="D463" s="17" t="s">
        <v>196</v>
      </c>
      <c r="E463" s="5">
        <v>18123.95</v>
      </c>
      <c r="F463" s="5">
        <v>2824.7</v>
      </c>
      <c r="W463" s="17" t="s">
        <v>196</v>
      </c>
      <c r="X463" s="5">
        <v>609.35</v>
      </c>
      <c r="Y463" s="5">
        <v>1263.6500000000001</v>
      </c>
      <c r="AI463" s="17" t="s">
        <v>194</v>
      </c>
      <c r="AJ463" s="5">
        <v>37210</v>
      </c>
      <c r="AK463" s="5">
        <v>30400.87</v>
      </c>
      <c r="AT463" s="17" t="s">
        <v>193</v>
      </c>
      <c r="AU463" s="5">
        <v>1684.12</v>
      </c>
      <c r="AV463" s="5">
        <v>727.87</v>
      </c>
      <c r="BH463" s="17" t="s">
        <v>191</v>
      </c>
      <c r="BI463" s="5">
        <v>44812.61</v>
      </c>
      <c r="BJ463" s="5">
        <v>39863.949999999997</v>
      </c>
      <c r="BS463" s="17" t="s">
        <v>190</v>
      </c>
      <c r="BT463" s="5">
        <v>0</v>
      </c>
      <c r="BU463" s="5">
        <v>8836.77</v>
      </c>
    </row>
    <row r="464" spans="4:73" x14ac:dyDescent="0.25">
      <c r="D464" s="17" t="s">
        <v>197</v>
      </c>
      <c r="E464" s="5">
        <v>62351.26999999999</v>
      </c>
      <c r="F464" s="5">
        <v>79044.010000000009</v>
      </c>
      <c r="W464" s="17" t="s">
        <v>197</v>
      </c>
      <c r="X464" s="5">
        <v>13633.45</v>
      </c>
      <c r="Y464" s="5">
        <v>3273.55</v>
      </c>
      <c r="AI464" s="17" t="s">
        <v>195</v>
      </c>
      <c r="AJ464" s="5">
        <v>23690.75</v>
      </c>
      <c r="AK464" s="5">
        <v>20157.93</v>
      </c>
      <c r="AT464" s="17" t="s">
        <v>194</v>
      </c>
      <c r="AU464" s="5">
        <v>27710.29</v>
      </c>
      <c r="AV464" s="5">
        <v>31247.64</v>
      </c>
      <c r="BH464" s="17" t="s">
        <v>192</v>
      </c>
      <c r="BI464" s="5">
        <v>1120.55</v>
      </c>
      <c r="BJ464" s="5">
        <v>3043.48</v>
      </c>
      <c r="BS464" s="17" t="s">
        <v>191</v>
      </c>
      <c r="BT464" s="5">
        <v>0</v>
      </c>
      <c r="BU464" s="5">
        <v>0</v>
      </c>
    </row>
    <row r="465" spans="4:73" x14ac:dyDescent="0.25">
      <c r="D465" s="17" t="s">
        <v>199</v>
      </c>
      <c r="E465" s="5">
        <v>41530.259999999995</v>
      </c>
      <c r="F465" s="5">
        <v>48732.94</v>
      </c>
      <c r="W465" s="17" t="s">
        <v>199</v>
      </c>
      <c r="X465" s="5">
        <v>12343.2</v>
      </c>
      <c r="Y465" s="5">
        <v>4514.8</v>
      </c>
      <c r="AI465" s="17" t="s">
        <v>196</v>
      </c>
      <c r="AJ465" s="5">
        <v>0</v>
      </c>
      <c r="AK465" s="5">
        <v>0</v>
      </c>
      <c r="AT465" s="17" t="s">
        <v>195</v>
      </c>
      <c r="AU465" s="5">
        <v>26849.69</v>
      </c>
      <c r="AV465" s="5">
        <v>17393.72</v>
      </c>
      <c r="BH465" s="17" t="s">
        <v>193</v>
      </c>
      <c r="BI465" s="5">
        <v>11006.05</v>
      </c>
      <c r="BJ465" s="5">
        <v>6213.37</v>
      </c>
      <c r="BS465" s="17" t="s">
        <v>192</v>
      </c>
      <c r="BT465" s="5">
        <v>0</v>
      </c>
      <c r="BU465" s="5">
        <v>0</v>
      </c>
    </row>
    <row r="466" spans="4:73" x14ac:dyDescent="0.25">
      <c r="D466" s="17" t="s">
        <v>168</v>
      </c>
      <c r="E466" s="5">
        <v>167303.92000000001</v>
      </c>
      <c r="F466" s="5">
        <v>215084.83</v>
      </c>
      <c r="W466" s="17" t="s">
        <v>168</v>
      </c>
      <c r="X466" s="5">
        <v>17786.64</v>
      </c>
      <c r="Y466" s="5">
        <v>4670.8599999999997</v>
      </c>
      <c r="AI466" s="17" t="s">
        <v>197</v>
      </c>
      <c r="AJ466" s="5">
        <v>12516.24</v>
      </c>
      <c r="AK466" s="5">
        <v>3664.6</v>
      </c>
      <c r="AT466" s="17" t="s">
        <v>196</v>
      </c>
      <c r="AU466" s="5">
        <v>0</v>
      </c>
      <c r="AV466" s="5">
        <v>0</v>
      </c>
      <c r="BH466" s="17" t="s">
        <v>194</v>
      </c>
      <c r="BI466" s="5">
        <v>4658.6899999999996</v>
      </c>
      <c r="BJ466" s="5">
        <v>5002.17</v>
      </c>
      <c r="BS466" s="17" t="s">
        <v>193</v>
      </c>
      <c r="BT466" s="5">
        <v>0</v>
      </c>
      <c r="BU466" s="5">
        <v>0</v>
      </c>
    </row>
    <row r="467" spans="4:73" x14ac:dyDescent="0.25">
      <c r="D467" s="17" t="s">
        <v>200</v>
      </c>
      <c r="E467" s="5">
        <v>112540.54000000001</v>
      </c>
      <c r="F467" s="5">
        <v>17764.16</v>
      </c>
      <c r="W467" s="17" t="s">
        <v>200</v>
      </c>
      <c r="X467" s="5">
        <v>8509.51</v>
      </c>
      <c r="Y467" s="5">
        <v>3267.99</v>
      </c>
      <c r="AI467" s="17" t="s">
        <v>199</v>
      </c>
      <c r="AJ467" s="5">
        <v>4627.8100000000004</v>
      </c>
      <c r="AK467" s="5">
        <v>4454.6000000000004</v>
      </c>
      <c r="AT467" s="17" t="s">
        <v>197</v>
      </c>
      <c r="AU467" s="5">
        <v>4755.8500000000004</v>
      </c>
      <c r="AV467" s="5">
        <v>1663.4</v>
      </c>
      <c r="BH467" s="17" t="s">
        <v>195</v>
      </c>
      <c r="BI467" s="5">
        <v>23132.51</v>
      </c>
      <c r="BJ467" s="5">
        <v>14738.76</v>
      </c>
      <c r="BS467" s="17" t="s">
        <v>194</v>
      </c>
      <c r="BT467" s="5">
        <v>105314.2</v>
      </c>
      <c r="BU467" s="5">
        <v>105500.3</v>
      </c>
    </row>
    <row r="468" spans="4:73" x14ac:dyDescent="0.25">
      <c r="D468" s="17" t="s">
        <v>152</v>
      </c>
      <c r="E468" s="5">
        <v>248723.66</v>
      </c>
      <c r="F468" s="5">
        <v>165554.22</v>
      </c>
      <c r="W468" s="17" t="s">
        <v>152</v>
      </c>
      <c r="X468" s="5">
        <v>33215.9</v>
      </c>
      <c r="Y468" s="5">
        <v>22740.35</v>
      </c>
      <c r="AI468" s="17" t="s">
        <v>168</v>
      </c>
      <c r="AJ468" s="5">
        <v>20276.13</v>
      </c>
      <c r="AK468" s="5">
        <v>5434.43</v>
      </c>
      <c r="AT468" s="17" t="s">
        <v>199</v>
      </c>
      <c r="AU468" s="5">
        <v>8657.91</v>
      </c>
      <c r="AV468" s="5">
        <v>3349.4</v>
      </c>
      <c r="BH468" s="17" t="s">
        <v>196</v>
      </c>
      <c r="BI468" s="5">
        <v>2215.35</v>
      </c>
      <c r="BJ468" s="5">
        <v>16860.3</v>
      </c>
      <c r="BS468" s="17" t="s">
        <v>195</v>
      </c>
      <c r="BT468" s="5">
        <v>0</v>
      </c>
      <c r="BU468" s="5">
        <v>0</v>
      </c>
    </row>
    <row r="469" spans="4:73" x14ac:dyDescent="0.25">
      <c r="D469" s="17" t="s">
        <v>201</v>
      </c>
      <c r="E469" s="5">
        <v>203081.52999999997</v>
      </c>
      <c r="F469" s="5">
        <v>238979.59000000003</v>
      </c>
      <c r="W469" s="17" t="s">
        <v>201</v>
      </c>
      <c r="X469" s="5">
        <v>34808.26</v>
      </c>
      <c r="Y469" s="5">
        <v>8790.49</v>
      </c>
      <c r="AI469" s="17" t="s">
        <v>200</v>
      </c>
      <c r="AJ469" s="5">
        <v>1195.2</v>
      </c>
      <c r="AK469" s="5">
        <v>2466.1</v>
      </c>
      <c r="AT469" s="17" t="s">
        <v>168</v>
      </c>
      <c r="AU469" s="5">
        <v>11759.52</v>
      </c>
      <c r="AV469" s="5">
        <v>3926.63</v>
      </c>
      <c r="BH469" s="17" t="s">
        <v>197</v>
      </c>
      <c r="BI469" s="5">
        <v>5226.47</v>
      </c>
      <c r="BJ469" s="5">
        <v>3021.26</v>
      </c>
      <c r="BS469" s="17" t="s">
        <v>196</v>
      </c>
      <c r="BT469" s="5">
        <v>0</v>
      </c>
      <c r="BU469" s="5">
        <v>0</v>
      </c>
    </row>
    <row r="470" spans="4:73" x14ac:dyDescent="0.25">
      <c r="D470" s="17" t="s">
        <v>202</v>
      </c>
      <c r="E470" s="5">
        <v>25578.14</v>
      </c>
      <c r="F470" s="5">
        <v>38948.080000000002</v>
      </c>
      <c r="W470" s="17" t="s">
        <v>202</v>
      </c>
      <c r="X470" s="5">
        <v>32626.53</v>
      </c>
      <c r="Y470" s="5">
        <v>15295.97</v>
      </c>
      <c r="AI470" s="17" t="s">
        <v>152</v>
      </c>
      <c r="AJ470" s="5">
        <v>22453.02</v>
      </c>
      <c r="AK470" s="5">
        <v>16533.91</v>
      </c>
      <c r="AT470" s="17" t="s">
        <v>200</v>
      </c>
      <c r="AU470" s="5">
        <v>3881.33</v>
      </c>
      <c r="AV470" s="5">
        <v>5692.52</v>
      </c>
      <c r="BH470" s="17" t="s">
        <v>199</v>
      </c>
      <c r="BI470" s="5">
        <v>12499.02</v>
      </c>
      <c r="BJ470" s="5">
        <v>11046.64</v>
      </c>
      <c r="BS470" s="17" t="s">
        <v>197</v>
      </c>
      <c r="BT470" s="5">
        <v>42912</v>
      </c>
      <c r="BU470" s="5">
        <v>18366.78</v>
      </c>
    </row>
    <row r="471" spans="4:73" x14ac:dyDescent="0.25">
      <c r="D471" s="17" t="s">
        <v>203</v>
      </c>
      <c r="E471" s="5">
        <v>76786.169999999984</v>
      </c>
      <c r="F471" s="5">
        <v>329748.52</v>
      </c>
      <c r="W471" s="17" t="s">
        <v>203</v>
      </c>
      <c r="X471" s="5">
        <v>22239.77</v>
      </c>
      <c r="Y471" s="5">
        <v>18347.73</v>
      </c>
      <c r="AI471" s="17" t="s">
        <v>201</v>
      </c>
      <c r="AJ471" s="5">
        <v>33239.99</v>
      </c>
      <c r="AK471" s="5">
        <v>12685.83</v>
      </c>
      <c r="AT471" s="17" t="s">
        <v>152</v>
      </c>
      <c r="AU471" s="5">
        <v>103768.7</v>
      </c>
      <c r="AV471" s="5">
        <v>130835.4</v>
      </c>
      <c r="BH471" s="17" t="s">
        <v>168</v>
      </c>
      <c r="BI471" s="5">
        <v>585.24</v>
      </c>
      <c r="BJ471" s="5">
        <v>159.36000000000001</v>
      </c>
      <c r="BS471" s="17" t="s">
        <v>199</v>
      </c>
      <c r="BT471" s="5">
        <v>0</v>
      </c>
      <c r="BU471" s="5">
        <v>0</v>
      </c>
    </row>
    <row r="472" spans="4:73" x14ac:dyDescent="0.25">
      <c r="D472" s="17" t="s">
        <v>159</v>
      </c>
      <c r="E472" s="5">
        <v>26268.370000000003</v>
      </c>
      <c r="F472" s="5">
        <v>37323</v>
      </c>
      <c r="W472" s="17" t="s">
        <v>159</v>
      </c>
      <c r="X472" s="5">
        <v>20550.55</v>
      </c>
      <c r="Y472" s="5">
        <v>7080.45</v>
      </c>
      <c r="AI472" s="17" t="s">
        <v>202</v>
      </c>
      <c r="AJ472" s="5">
        <v>325.8</v>
      </c>
      <c r="AK472" s="5">
        <v>0</v>
      </c>
      <c r="AT472" s="17" t="s">
        <v>201</v>
      </c>
      <c r="AU472" s="5">
        <v>67503.83</v>
      </c>
      <c r="AV472" s="5">
        <v>40943.599999999999</v>
      </c>
      <c r="BH472" s="17" t="s">
        <v>200</v>
      </c>
      <c r="BI472" s="5">
        <v>612.64</v>
      </c>
      <c r="BJ472" s="5">
        <v>195.89</v>
      </c>
      <c r="BS472" s="17" t="s">
        <v>168</v>
      </c>
      <c r="BT472" s="5">
        <v>164677.29999999999</v>
      </c>
      <c r="BU472" s="5">
        <v>101691.5</v>
      </c>
    </row>
    <row r="473" spans="4:73" x14ac:dyDescent="0.25">
      <c r="D473" s="17" t="s">
        <v>204</v>
      </c>
      <c r="E473" s="5">
        <v>0</v>
      </c>
      <c r="F473" s="5">
        <v>84</v>
      </c>
      <c r="W473" s="17" t="s">
        <v>204</v>
      </c>
      <c r="X473" s="5">
        <v>84</v>
      </c>
      <c r="Y473" s="5">
        <v>0</v>
      </c>
      <c r="AI473" s="17" t="s">
        <v>203</v>
      </c>
      <c r="AJ473" s="5">
        <v>4446.58</v>
      </c>
      <c r="AK473" s="5">
        <v>2138.11</v>
      </c>
      <c r="AT473" s="17" t="s">
        <v>202</v>
      </c>
      <c r="AU473" s="5">
        <v>3560.24</v>
      </c>
      <c r="AV473" s="5">
        <v>6777.86</v>
      </c>
      <c r="BH473" s="17" t="s">
        <v>152</v>
      </c>
      <c r="BI473" s="5">
        <v>237.6</v>
      </c>
      <c r="BJ473" s="5">
        <v>640.19000000000005</v>
      </c>
      <c r="BS473" s="17" t="s">
        <v>200</v>
      </c>
      <c r="BT473" s="5">
        <v>3565.48</v>
      </c>
      <c r="BU473" s="5">
        <v>93595.44</v>
      </c>
    </row>
    <row r="474" spans="4:73" x14ac:dyDescent="0.25">
      <c r="D474" s="17" t="s">
        <v>205</v>
      </c>
      <c r="E474" s="5">
        <v>30971.620000000003</v>
      </c>
      <c r="F474" s="5">
        <v>27921.85</v>
      </c>
      <c r="W474" s="17" t="s">
        <v>205</v>
      </c>
      <c r="X474" s="5">
        <v>3554.65</v>
      </c>
      <c r="Y474" s="5">
        <v>1467.35</v>
      </c>
      <c r="AI474" s="17" t="s">
        <v>159</v>
      </c>
      <c r="AJ474" s="5">
        <v>1379.53</v>
      </c>
      <c r="AK474" s="5">
        <v>2474.56</v>
      </c>
      <c r="AT474" s="17" t="s">
        <v>203</v>
      </c>
      <c r="AU474" s="5">
        <v>29280.07</v>
      </c>
      <c r="AV474" s="5">
        <v>43041.57</v>
      </c>
      <c r="BH474" s="17" t="s">
        <v>201</v>
      </c>
      <c r="BI474" s="5">
        <v>64568.1</v>
      </c>
      <c r="BJ474" s="5">
        <v>24370.33</v>
      </c>
      <c r="BS474" s="17" t="s">
        <v>152</v>
      </c>
      <c r="BT474" s="5">
        <v>0</v>
      </c>
      <c r="BU474" s="5">
        <v>0</v>
      </c>
    </row>
    <row r="475" spans="4:73" x14ac:dyDescent="0.25">
      <c r="D475" s="17" t="s">
        <v>160</v>
      </c>
      <c r="E475" s="5">
        <v>795508.12</v>
      </c>
      <c r="F475" s="5">
        <v>101588.40999999999</v>
      </c>
      <c r="W475" s="17" t="s">
        <v>160</v>
      </c>
      <c r="X475" s="5">
        <v>51267.7</v>
      </c>
      <c r="Y475" s="5">
        <v>39114.300000000003</v>
      </c>
      <c r="AI475" s="17" t="s">
        <v>204</v>
      </c>
      <c r="AJ475" s="5">
        <v>0</v>
      </c>
      <c r="AK475" s="5">
        <v>0</v>
      </c>
      <c r="AT475" s="17" t="s">
        <v>159</v>
      </c>
      <c r="AU475" s="5">
        <v>2820.36</v>
      </c>
      <c r="AV475" s="5">
        <v>3475.84</v>
      </c>
      <c r="BH475" s="17" t="s">
        <v>202</v>
      </c>
      <c r="BI475" s="5">
        <v>1373.51</v>
      </c>
      <c r="BJ475" s="5">
        <v>2852.71</v>
      </c>
      <c r="BS475" s="17" t="s">
        <v>201</v>
      </c>
      <c r="BT475" s="5">
        <v>14859.41</v>
      </c>
      <c r="BU475" s="5">
        <v>24439.64</v>
      </c>
    </row>
    <row r="476" spans="4:73" x14ac:dyDescent="0.25">
      <c r="D476" s="17" t="s">
        <v>206</v>
      </c>
      <c r="E476" s="5">
        <v>0</v>
      </c>
      <c r="F476" s="5">
        <v>525</v>
      </c>
      <c r="W476" s="17" t="s">
        <v>206</v>
      </c>
      <c r="X476" s="5">
        <v>0</v>
      </c>
      <c r="Y476" s="5">
        <v>0</v>
      </c>
      <c r="AI476" s="17" t="s">
        <v>205</v>
      </c>
      <c r="AJ476" s="5">
        <v>6841.83</v>
      </c>
      <c r="AK476" s="5">
        <v>3128.99</v>
      </c>
      <c r="AT476" s="17" t="s">
        <v>204</v>
      </c>
      <c r="AU476" s="5">
        <v>0</v>
      </c>
      <c r="AV476" s="5">
        <v>0</v>
      </c>
      <c r="BH476" s="17" t="s">
        <v>203</v>
      </c>
      <c r="BI476" s="5">
        <v>233.1</v>
      </c>
      <c r="BJ476" s="5">
        <v>89.38</v>
      </c>
      <c r="BS476" s="17" t="s">
        <v>202</v>
      </c>
      <c r="BT476" s="5">
        <v>0</v>
      </c>
      <c r="BU476" s="5">
        <v>0</v>
      </c>
    </row>
    <row r="477" spans="4:73" x14ac:dyDescent="0.25">
      <c r="D477" s="17" t="s">
        <v>207</v>
      </c>
      <c r="E477" s="5">
        <v>395297.51</v>
      </c>
      <c r="F477" s="5">
        <v>381630.52</v>
      </c>
      <c r="W477" s="17" t="s">
        <v>207</v>
      </c>
      <c r="X477" s="5">
        <v>23040.76</v>
      </c>
      <c r="Y477" s="5">
        <v>8809.24</v>
      </c>
      <c r="AI477" s="17" t="s">
        <v>160</v>
      </c>
      <c r="AJ477" s="5">
        <v>6837.75</v>
      </c>
      <c r="AK477" s="5">
        <v>7984.31</v>
      </c>
      <c r="AT477" s="17" t="s">
        <v>205</v>
      </c>
      <c r="AU477" s="5">
        <v>2908.79</v>
      </c>
      <c r="AV477" s="5">
        <v>2900.47</v>
      </c>
      <c r="BH477" s="17" t="s">
        <v>159</v>
      </c>
      <c r="BI477" s="5">
        <v>11914.56</v>
      </c>
      <c r="BJ477" s="5">
        <v>5529.34</v>
      </c>
      <c r="BS477" s="17" t="s">
        <v>203</v>
      </c>
      <c r="BT477" s="5">
        <v>0</v>
      </c>
      <c r="BU477" s="5">
        <v>0</v>
      </c>
    </row>
    <row r="478" spans="4:73" x14ac:dyDescent="0.25">
      <c r="D478" s="17" t="s">
        <v>169</v>
      </c>
      <c r="E478" s="5">
        <v>0</v>
      </c>
      <c r="F478" s="5">
        <v>8231.5</v>
      </c>
      <c r="W478" s="17" t="s">
        <v>169</v>
      </c>
      <c r="X478" s="5">
        <v>1000</v>
      </c>
      <c r="Y478" s="5">
        <v>0</v>
      </c>
      <c r="AI478" s="17" t="s">
        <v>206</v>
      </c>
      <c r="AJ478" s="5">
        <v>0</v>
      </c>
      <c r="AK478" s="5">
        <v>0</v>
      </c>
      <c r="AT478" s="17" t="s">
        <v>160</v>
      </c>
      <c r="AU478" s="5">
        <v>12776.6</v>
      </c>
      <c r="AV478" s="5">
        <v>16432.57</v>
      </c>
      <c r="BH478" s="17" t="s">
        <v>204</v>
      </c>
      <c r="BI478" s="5">
        <v>0</v>
      </c>
      <c r="BJ478" s="5">
        <v>0</v>
      </c>
      <c r="BS478" s="17" t="s">
        <v>159</v>
      </c>
      <c r="BT478" s="5">
        <v>0</v>
      </c>
      <c r="BU478" s="5">
        <v>0</v>
      </c>
    </row>
    <row r="479" spans="4:73" x14ac:dyDescent="0.25">
      <c r="D479" s="17" t="s">
        <v>141</v>
      </c>
      <c r="E479" s="5">
        <v>10211.150000000001</v>
      </c>
      <c r="F479" s="5">
        <v>20285.489999999998</v>
      </c>
      <c r="W479" s="17" t="s">
        <v>141</v>
      </c>
      <c r="X479" s="5">
        <v>6508.63</v>
      </c>
      <c r="Y479" s="5">
        <v>3328.87</v>
      </c>
      <c r="AI479" s="17" t="s">
        <v>207</v>
      </c>
      <c r="AJ479" s="5">
        <v>6926.96</v>
      </c>
      <c r="AK479" s="5">
        <v>4622.97</v>
      </c>
      <c r="AT479" s="17" t="s">
        <v>206</v>
      </c>
      <c r="AU479" s="5">
        <v>0</v>
      </c>
      <c r="AV479" s="5">
        <v>0</v>
      </c>
      <c r="BH479" s="17" t="s">
        <v>205</v>
      </c>
      <c r="BI479" s="5">
        <v>4072.58</v>
      </c>
      <c r="BJ479" s="5">
        <v>3533.17</v>
      </c>
      <c r="BS479" s="17" t="s">
        <v>204</v>
      </c>
      <c r="BT479" s="5">
        <v>0</v>
      </c>
      <c r="BU479" s="5">
        <v>0</v>
      </c>
    </row>
    <row r="480" spans="4:73" x14ac:dyDescent="0.25">
      <c r="D480" s="17" t="s">
        <v>208</v>
      </c>
      <c r="E480" s="5">
        <v>1691.2000000000116</v>
      </c>
      <c r="F480" s="5">
        <v>401803.1</v>
      </c>
      <c r="W480" s="17" t="s">
        <v>208</v>
      </c>
      <c r="X480" s="5">
        <v>8097</v>
      </c>
      <c r="Y480" s="5">
        <v>388</v>
      </c>
      <c r="AI480" s="17" t="s">
        <v>169</v>
      </c>
      <c r="AJ480" s="5">
        <v>0</v>
      </c>
      <c r="AK480" s="5">
        <v>0</v>
      </c>
      <c r="AT480" s="17" t="s">
        <v>207</v>
      </c>
      <c r="AU480" s="5">
        <v>11842.88</v>
      </c>
      <c r="AV480" s="5">
        <v>6490.36</v>
      </c>
      <c r="BH480" s="17" t="s">
        <v>160</v>
      </c>
      <c r="BI480" s="5">
        <v>10607.4</v>
      </c>
      <c r="BJ480" s="5">
        <v>16548.22</v>
      </c>
      <c r="BS480" s="17" t="s">
        <v>205</v>
      </c>
      <c r="BT480" s="5">
        <v>0</v>
      </c>
      <c r="BU480" s="5">
        <v>0</v>
      </c>
    </row>
    <row r="481" spans="4:73" x14ac:dyDescent="0.25">
      <c r="D481" s="17" t="s">
        <v>260</v>
      </c>
      <c r="E481" s="5">
        <v>22443.599999999999</v>
      </c>
      <c r="F481" s="5">
        <v>9414.6</v>
      </c>
      <c r="W481" s="17" t="s">
        <v>260</v>
      </c>
      <c r="X481" s="5">
        <v>7738.25</v>
      </c>
      <c r="Y481" s="5">
        <v>5841.75</v>
      </c>
      <c r="AI481" s="17" t="s">
        <v>141</v>
      </c>
      <c r="AJ481" s="5">
        <v>3254.96</v>
      </c>
      <c r="AK481" s="5">
        <v>124.12</v>
      </c>
      <c r="AT481" s="17" t="s">
        <v>169</v>
      </c>
      <c r="AU481" s="5">
        <v>931.5</v>
      </c>
      <c r="AV481" s="5">
        <v>0</v>
      </c>
      <c r="BH481" s="17" t="s">
        <v>206</v>
      </c>
      <c r="BI481" s="5">
        <v>0</v>
      </c>
      <c r="BJ481" s="5">
        <v>0</v>
      </c>
      <c r="BS481" s="17" t="s">
        <v>160</v>
      </c>
      <c r="BT481" s="5">
        <v>14370.96</v>
      </c>
      <c r="BU481" s="5">
        <v>685784.6</v>
      </c>
    </row>
    <row r="482" spans="4:73" x14ac:dyDescent="0.25">
      <c r="D482" s="17" t="s">
        <v>209</v>
      </c>
      <c r="E482" s="5">
        <v>530174.34</v>
      </c>
      <c r="F482" s="5">
        <v>41866.870000000003</v>
      </c>
      <c r="W482" s="17" t="s">
        <v>209</v>
      </c>
      <c r="X482" s="5">
        <v>25814.95</v>
      </c>
      <c r="Y482" s="5">
        <v>4502.05</v>
      </c>
      <c r="AI482" s="17" t="s">
        <v>208</v>
      </c>
      <c r="AJ482" s="5">
        <v>651.6</v>
      </c>
      <c r="AK482" s="5">
        <v>0</v>
      </c>
      <c r="AT482" s="17" t="s">
        <v>141</v>
      </c>
      <c r="AU482" s="5">
        <v>982.8</v>
      </c>
      <c r="AV482" s="5">
        <v>0</v>
      </c>
      <c r="BH482" s="17" t="s">
        <v>207</v>
      </c>
      <c r="BI482" s="5">
        <v>3908.22</v>
      </c>
      <c r="BJ482" s="5">
        <v>5839.72</v>
      </c>
      <c r="BS482" s="17" t="s">
        <v>206</v>
      </c>
      <c r="BT482" s="5">
        <v>0</v>
      </c>
      <c r="BU482" s="5">
        <v>0</v>
      </c>
    </row>
    <row r="483" spans="4:73" x14ac:dyDescent="0.25">
      <c r="D483" s="17" t="s">
        <v>210</v>
      </c>
      <c r="E483" s="5">
        <v>299502.49</v>
      </c>
      <c r="F483" s="5">
        <v>186198.88999999998</v>
      </c>
      <c r="W483" s="17" t="s">
        <v>210</v>
      </c>
      <c r="X483" s="5">
        <v>31143.13</v>
      </c>
      <c r="Y483" s="5">
        <v>11755.62</v>
      </c>
      <c r="AI483" s="17" t="s">
        <v>260</v>
      </c>
      <c r="AJ483" s="5">
        <v>0</v>
      </c>
      <c r="AK483" s="5">
        <v>0</v>
      </c>
      <c r="AT483" s="17" t="s">
        <v>208</v>
      </c>
      <c r="AU483" s="5">
        <v>490.5</v>
      </c>
      <c r="AV483" s="5">
        <v>0</v>
      </c>
      <c r="BH483" s="17" t="s">
        <v>169</v>
      </c>
      <c r="BI483" s="5">
        <v>0</v>
      </c>
      <c r="BJ483" s="5">
        <v>0</v>
      </c>
      <c r="BS483" s="17" t="s">
        <v>207</v>
      </c>
      <c r="BT483" s="5">
        <v>335911.7</v>
      </c>
      <c r="BU483" s="5">
        <v>346435.4</v>
      </c>
    </row>
    <row r="484" spans="4:73" x14ac:dyDescent="0.25">
      <c r="D484" s="17" t="s">
        <v>161</v>
      </c>
      <c r="E484" s="5">
        <v>19128.05</v>
      </c>
      <c r="F484" s="5">
        <v>22682.74</v>
      </c>
      <c r="W484" s="17" t="s">
        <v>161</v>
      </c>
      <c r="X484" s="5">
        <v>6515.26</v>
      </c>
      <c r="Y484" s="5">
        <v>3354.74</v>
      </c>
      <c r="AI484" s="17" t="s">
        <v>209</v>
      </c>
      <c r="AJ484" s="5">
        <v>10166.6</v>
      </c>
      <c r="AK484" s="5">
        <v>6685.46</v>
      </c>
      <c r="AT484" s="17" t="s">
        <v>260</v>
      </c>
      <c r="AU484" s="5">
        <v>0</v>
      </c>
      <c r="AV484" s="5">
        <v>0</v>
      </c>
      <c r="BH484" s="17" t="s">
        <v>141</v>
      </c>
      <c r="BI484" s="5">
        <v>89.1</v>
      </c>
      <c r="BJ484" s="5">
        <v>0</v>
      </c>
      <c r="BS484" s="17" t="s">
        <v>169</v>
      </c>
      <c r="BT484" s="5">
        <v>6300</v>
      </c>
      <c r="BU484" s="5">
        <v>0</v>
      </c>
    </row>
    <row r="485" spans="4:73" x14ac:dyDescent="0.25">
      <c r="D485" s="17" t="s">
        <v>211</v>
      </c>
      <c r="E485" s="5">
        <v>416700.89</v>
      </c>
      <c r="F485" s="5">
        <v>374367.86</v>
      </c>
      <c r="W485" s="17" t="s">
        <v>211</v>
      </c>
      <c r="X485" s="5">
        <v>22277.25</v>
      </c>
      <c r="Y485" s="5">
        <v>10172.75</v>
      </c>
      <c r="AI485" s="17" t="s">
        <v>210</v>
      </c>
      <c r="AJ485" s="5">
        <v>13350.21</v>
      </c>
      <c r="AK485" s="5">
        <v>21047.29</v>
      </c>
      <c r="AT485" s="17" t="s">
        <v>209</v>
      </c>
      <c r="AU485" s="5">
        <v>885.32</v>
      </c>
      <c r="AV485" s="5">
        <v>535.28</v>
      </c>
      <c r="BH485" s="17" t="s">
        <v>208</v>
      </c>
      <c r="BI485" s="5">
        <v>0</v>
      </c>
      <c r="BJ485" s="5">
        <v>0</v>
      </c>
      <c r="BS485" s="17" t="s">
        <v>141</v>
      </c>
      <c r="BT485" s="5">
        <v>9450</v>
      </c>
      <c r="BU485" s="5">
        <v>0</v>
      </c>
    </row>
    <row r="486" spans="4:73" x14ac:dyDescent="0.25">
      <c r="D486" s="17" t="s">
        <v>170</v>
      </c>
      <c r="E486" s="5">
        <v>104629.08</v>
      </c>
      <c r="F486" s="5">
        <v>47745.729999999996</v>
      </c>
      <c r="W486" s="17" t="s">
        <v>170</v>
      </c>
      <c r="X486" s="5">
        <v>15273.1</v>
      </c>
      <c r="Y486" s="5">
        <v>5156.3999999999996</v>
      </c>
      <c r="AI486" s="17" t="s">
        <v>161</v>
      </c>
      <c r="AJ486" s="5">
        <v>98.7</v>
      </c>
      <c r="AK486" s="5">
        <v>933.96</v>
      </c>
      <c r="AT486" s="17" t="s">
        <v>210</v>
      </c>
      <c r="AU486" s="5">
        <v>242.78</v>
      </c>
      <c r="AV486" s="5">
        <v>362.27</v>
      </c>
      <c r="BH486" s="17" t="s">
        <v>260</v>
      </c>
      <c r="BI486" s="5">
        <v>1676.35</v>
      </c>
      <c r="BJ486" s="5">
        <v>16601.849999999999</v>
      </c>
      <c r="BS486" s="17" t="s">
        <v>208</v>
      </c>
      <c r="BT486" s="5">
        <v>392564</v>
      </c>
      <c r="BU486" s="5">
        <v>0</v>
      </c>
    </row>
    <row r="487" spans="4:73" x14ac:dyDescent="0.25">
      <c r="D487" s="17" t="s">
        <v>212</v>
      </c>
      <c r="E487" s="5">
        <v>2518307.21</v>
      </c>
      <c r="F487" s="5">
        <v>43189.11</v>
      </c>
      <c r="W487" s="17" t="s">
        <v>212</v>
      </c>
      <c r="X487" s="5">
        <v>15923.77</v>
      </c>
      <c r="Y487" s="5">
        <v>5773.73</v>
      </c>
      <c r="AI487" s="17" t="s">
        <v>211</v>
      </c>
      <c r="AJ487" s="5">
        <v>43380.93</v>
      </c>
      <c r="AK487" s="5">
        <v>22155.88</v>
      </c>
      <c r="AT487" s="17" t="s">
        <v>161</v>
      </c>
      <c r="AU487" s="5">
        <v>286.41000000000003</v>
      </c>
      <c r="AV487" s="5">
        <v>2004.62</v>
      </c>
      <c r="BH487" s="17" t="s">
        <v>209</v>
      </c>
      <c r="BI487" s="5">
        <v>4000</v>
      </c>
      <c r="BJ487" s="5">
        <v>0</v>
      </c>
      <c r="BS487" s="17" t="s">
        <v>260</v>
      </c>
      <c r="BT487" s="5">
        <v>0</v>
      </c>
      <c r="BU487" s="5">
        <v>0</v>
      </c>
    </row>
    <row r="488" spans="4:73" x14ac:dyDescent="0.25">
      <c r="D488" s="17" t="s">
        <v>153</v>
      </c>
      <c r="E488" s="5">
        <v>391995.48000000004</v>
      </c>
      <c r="F488" s="5">
        <v>222198.69</v>
      </c>
      <c r="W488" s="17" t="s">
        <v>153</v>
      </c>
      <c r="X488" s="5">
        <v>52879.85</v>
      </c>
      <c r="Y488" s="5">
        <v>41177.15</v>
      </c>
      <c r="AI488" s="17" t="s">
        <v>170</v>
      </c>
      <c r="AJ488" s="5">
        <v>21499.68</v>
      </c>
      <c r="AK488" s="5">
        <v>16550.71</v>
      </c>
      <c r="AT488" s="17" t="s">
        <v>211</v>
      </c>
      <c r="AU488" s="5">
        <v>32534.92</v>
      </c>
      <c r="AV488" s="5">
        <v>20359.740000000002</v>
      </c>
      <c r="BH488" s="17" t="s">
        <v>210</v>
      </c>
      <c r="BI488" s="5">
        <v>2004.87</v>
      </c>
      <c r="BJ488" s="5">
        <v>1597.88</v>
      </c>
      <c r="BS488" s="17" t="s">
        <v>209</v>
      </c>
      <c r="BT488" s="5">
        <v>1000</v>
      </c>
      <c r="BU488" s="5">
        <v>484747.4</v>
      </c>
    </row>
    <row r="489" spans="4:73" x14ac:dyDescent="0.25">
      <c r="D489" s="17" t="s">
        <v>213</v>
      </c>
      <c r="E489" s="5">
        <v>1356406.44</v>
      </c>
      <c r="F489" s="5">
        <v>148687.51</v>
      </c>
      <c r="W489" s="17" t="s">
        <v>213</v>
      </c>
      <c r="X489" s="5">
        <v>18197.759999999998</v>
      </c>
      <c r="Y489" s="5">
        <v>10118.49</v>
      </c>
      <c r="AI489" s="17" t="s">
        <v>212</v>
      </c>
      <c r="AJ489" s="5">
        <v>7010.17</v>
      </c>
      <c r="AK489" s="5">
        <v>501.31</v>
      </c>
      <c r="AT489" s="17" t="s">
        <v>170</v>
      </c>
      <c r="AU489" s="5">
        <v>6980.57</v>
      </c>
      <c r="AV489" s="5">
        <v>3281.69</v>
      </c>
      <c r="BH489" s="17" t="s">
        <v>161</v>
      </c>
      <c r="BI489" s="5">
        <v>15782.37</v>
      </c>
      <c r="BJ489" s="5">
        <v>10769.41</v>
      </c>
      <c r="BS489" s="17" t="s">
        <v>210</v>
      </c>
      <c r="BT489" s="5">
        <v>138719.9</v>
      </c>
      <c r="BU489" s="5">
        <v>195944.4</v>
      </c>
    </row>
    <row r="490" spans="4:73" x14ac:dyDescent="0.25">
      <c r="D490" s="17" t="s">
        <v>146</v>
      </c>
      <c r="E490" s="5">
        <v>89782.88</v>
      </c>
      <c r="F490" s="5">
        <v>27949.200000000001</v>
      </c>
      <c r="W490" s="17" t="s">
        <v>146</v>
      </c>
      <c r="X490" s="5">
        <v>3519.41</v>
      </c>
      <c r="Y490" s="5">
        <v>6622.94</v>
      </c>
      <c r="AI490" s="17" t="s">
        <v>153</v>
      </c>
      <c r="AJ490" s="5">
        <v>41999.83</v>
      </c>
      <c r="AK490" s="5">
        <v>26580.65</v>
      </c>
      <c r="AT490" s="17" t="s">
        <v>212</v>
      </c>
      <c r="AU490" s="5">
        <v>14966.97</v>
      </c>
      <c r="AV490" s="5">
        <v>11983.15</v>
      </c>
      <c r="BH490" s="17" t="s">
        <v>211</v>
      </c>
      <c r="BI490" s="5">
        <v>8313.4599999999991</v>
      </c>
      <c r="BJ490" s="5">
        <v>1702.14</v>
      </c>
      <c r="BS490" s="17" t="s">
        <v>161</v>
      </c>
      <c r="BT490" s="5">
        <v>0</v>
      </c>
      <c r="BU490" s="5">
        <v>0</v>
      </c>
    </row>
    <row r="491" spans="4:73" x14ac:dyDescent="0.25">
      <c r="D491" s="17" t="s">
        <v>175</v>
      </c>
      <c r="E491" s="5">
        <v>531425.42000000004</v>
      </c>
      <c r="F491" s="5">
        <v>326165</v>
      </c>
      <c r="W491" s="17" t="s">
        <v>175</v>
      </c>
      <c r="X491" s="5">
        <v>52096.54</v>
      </c>
      <c r="Y491" s="5">
        <v>22437.22</v>
      </c>
      <c r="AI491" s="17" t="s">
        <v>213</v>
      </c>
      <c r="AJ491" s="5">
        <v>178.6</v>
      </c>
      <c r="AK491" s="5">
        <v>1455</v>
      </c>
      <c r="AT491" s="17" t="s">
        <v>153</v>
      </c>
      <c r="AU491" s="5">
        <v>123007.2</v>
      </c>
      <c r="AV491" s="5">
        <v>157046.1</v>
      </c>
      <c r="BH491" s="17" t="s">
        <v>170</v>
      </c>
      <c r="BI491" s="5">
        <v>3605.38</v>
      </c>
      <c r="BJ491" s="5">
        <v>3539.5</v>
      </c>
      <c r="BS491" s="17" t="s">
        <v>211</v>
      </c>
      <c r="BT491" s="5">
        <v>264152.3</v>
      </c>
      <c r="BU491" s="5">
        <v>231236.8</v>
      </c>
    </row>
    <row r="492" spans="4:73" x14ac:dyDescent="0.25">
      <c r="D492" s="17" t="s">
        <v>142</v>
      </c>
      <c r="E492" s="5">
        <v>53512.56</v>
      </c>
      <c r="F492" s="5">
        <v>19760.98</v>
      </c>
      <c r="W492" s="17" t="s">
        <v>142</v>
      </c>
      <c r="X492" s="5">
        <v>12185</v>
      </c>
      <c r="Y492" s="5">
        <v>4497.5</v>
      </c>
      <c r="AI492" s="17" t="s">
        <v>146</v>
      </c>
      <c r="AJ492" s="5">
        <v>0</v>
      </c>
      <c r="AK492" s="5">
        <v>0</v>
      </c>
      <c r="AT492" s="17" t="s">
        <v>213</v>
      </c>
      <c r="AU492" s="5">
        <v>5789.78</v>
      </c>
      <c r="AV492" s="5">
        <v>18044.64</v>
      </c>
      <c r="BH492" s="17" t="s">
        <v>212</v>
      </c>
      <c r="BI492" s="5">
        <v>295.2</v>
      </c>
      <c r="BJ492" s="5">
        <v>83</v>
      </c>
      <c r="BS492" s="17" t="s">
        <v>170</v>
      </c>
      <c r="BT492" s="5">
        <v>0</v>
      </c>
      <c r="BU492" s="5">
        <v>0</v>
      </c>
    </row>
    <row r="493" spans="4:73" x14ac:dyDescent="0.25">
      <c r="D493" s="17" t="s">
        <v>214</v>
      </c>
      <c r="E493" s="5">
        <v>30679.440000000002</v>
      </c>
      <c r="F493" s="5">
        <v>74592.649999999994</v>
      </c>
      <c r="W493" s="17" t="s">
        <v>214</v>
      </c>
      <c r="X493" s="5">
        <v>30421.05</v>
      </c>
      <c r="Y493" s="5">
        <v>17662.7</v>
      </c>
      <c r="AI493" s="17" t="s">
        <v>175</v>
      </c>
      <c r="AJ493" s="5">
        <v>62944.07</v>
      </c>
      <c r="AK493" s="5">
        <v>42903.25</v>
      </c>
      <c r="AT493" s="17" t="s">
        <v>146</v>
      </c>
      <c r="AU493" s="5">
        <v>0</v>
      </c>
      <c r="AV493" s="5">
        <v>0</v>
      </c>
      <c r="BH493" s="17" t="s">
        <v>153</v>
      </c>
      <c r="BI493" s="5">
        <v>2785.81</v>
      </c>
      <c r="BJ493" s="5">
        <v>1221.0899999999999</v>
      </c>
      <c r="BS493" s="17" t="s">
        <v>212</v>
      </c>
      <c r="BT493" s="5">
        <v>4500</v>
      </c>
      <c r="BU493" s="5">
        <v>2484943</v>
      </c>
    </row>
    <row r="494" spans="4:73" x14ac:dyDescent="0.25">
      <c r="D494" s="17" t="s">
        <v>171</v>
      </c>
      <c r="E494" s="5">
        <v>210738.24999999988</v>
      </c>
      <c r="F494" s="5">
        <v>607209.44000000006</v>
      </c>
      <c r="W494" s="17" t="s">
        <v>171</v>
      </c>
      <c r="X494" s="5">
        <v>18896.509999999998</v>
      </c>
      <c r="Y494" s="5">
        <v>7054.74</v>
      </c>
      <c r="AI494" s="17" t="s">
        <v>142</v>
      </c>
      <c r="AJ494" s="5">
        <v>4978.6099999999997</v>
      </c>
      <c r="AK494" s="5">
        <v>12385.19</v>
      </c>
      <c r="AT494" s="17" t="s">
        <v>175</v>
      </c>
      <c r="AU494" s="5">
        <v>53803.66</v>
      </c>
      <c r="AV494" s="5">
        <v>48757.97</v>
      </c>
      <c r="BH494" s="17" t="s">
        <v>213</v>
      </c>
      <c r="BI494" s="5">
        <v>30914.3</v>
      </c>
      <c r="BJ494" s="5">
        <v>28659.93</v>
      </c>
      <c r="BS494" s="17" t="s">
        <v>153</v>
      </c>
      <c r="BT494" s="5">
        <v>50</v>
      </c>
      <c r="BU494" s="5">
        <v>28809.469999999998</v>
      </c>
    </row>
    <row r="495" spans="4:73" x14ac:dyDescent="0.25">
      <c r="D495" s="17" t="s">
        <v>165</v>
      </c>
      <c r="E495" s="5">
        <v>578109.35</v>
      </c>
      <c r="F495" s="5">
        <v>78289.66</v>
      </c>
      <c r="W495" s="17" t="s">
        <v>165</v>
      </c>
      <c r="X495" s="5">
        <v>29685.38</v>
      </c>
      <c r="Y495" s="5">
        <v>12664.62</v>
      </c>
      <c r="AI495" s="17" t="s">
        <v>214</v>
      </c>
      <c r="AJ495" s="5">
        <v>0</v>
      </c>
      <c r="AK495" s="5">
        <v>0</v>
      </c>
      <c r="AT495" s="17" t="s">
        <v>142</v>
      </c>
      <c r="AU495" s="5">
        <v>833.27</v>
      </c>
      <c r="AV495" s="5">
        <v>691.27</v>
      </c>
      <c r="BH495" s="17" t="s">
        <v>146</v>
      </c>
      <c r="BI495" s="5">
        <v>11594.79</v>
      </c>
      <c r="BJ495" s="5">
        <v>83159.94</v>
      </c>
      <c r="BS495" s="17" t="s">
        <v>213</v>
      </c>
      <c r="BT495" s="5">
        <v>92761.07</v>
      </c>
      <c r="BU495" s="5">
        <v>1294860.75</v>
      </c>
    </row>
    <row r="496" spans="4:73" x14ac:dyDescent="0.25">
      <c r="D496" s="17" t="s">
        <v>143</v>
      </c>
      <c r="E496" s="5">
        <v>263247.67</v>
      </c>
      <c r="F496" s="5">
        <v>195777</v>
      </c>
      <c r="W496" s="17" t="s">
        <v>143</v>
      </c>
      <c r="X496" s="5">
        <v>32483.38</v>
      </c>
      <c r="Y496" s="5">
        <v>11044.12</v>
      </c>
      <c r="AI496" s="17" t="s">
        <v>171</v>
      </c>
      <c r="AJ496" s="5">
        <v>19404.53</v>
      </c>
      <c r="AK496" s="5">
        <v>6257.51</v>
      </c>
      <c r="AT496" s="17" t="s">
        <v>214</v>
      </c>
      <c r="AU496" s="5">
        <v>9947.83</v>
      </c>
      <c r="AV496" s="5">
        <v>6959.3</v>
      </c>
      <c r="BH496" s="17" t="s">
        <v>175</v>
      </c>
      <c r="BI496" s="5">
        <v>742.43</v>
      </c>
      <c r="BJ496" s="5">
        <v>1966.08</v>
      </c>
      <c r="BS496" s="17" t="s">
        <v>146</v>
      </c>
      <c r="BT496" s="5">
        <v>0</v>
      </c>
      <c r="BU496" s="5">
        <v>0</v>
      </c>
    </row>
    <row r="497" spans="4:73" x14ac:dyDescent="0.25">
      <c r="D497" s="17" t="s">
        <v>256</v>
      </c>
      <c r="E497" s="5">
        <v>32121.08</v>
      </c>
      <c r="F497" s="5">
        <v>43722.880000000005</v>
      </c>
      <c r="W497" s="17" t="s">
        <v>256</v>
      </c>
      <c r="X497" s="5">
        <v>4159.72</v>
      </c>
      <c r="Y497" s="5">
        <v>2382.0500000000002</v>
      </c>
      <c r="AI497" s="17" t="s">
        <v>165</v>
      </c>
      <c r="AJ497" s="5">
        <v>13965.24</v>
      </c>
      <c r="AK497" s="5">
        <v>13180.08</v>
      </c>
      <c r="AT497" s="17" t="s">
        <v>171</v>
      </c>
      <c r="AU497" s="5">
        <v>22995.72</v>
      </c>
      <c r="AV497" s="5">
        <v>4751.7299999999996</v>
      </c>
      <c r="BH497" s="17" t="s">
        <v>142</v>
      </c>
      <c r="BI497" s="5">
        <v>1764.1</v>
      </c>
      <c r="BJ497" s="5">
        <v>1211</v>
      </c>
      <c r="BS497" s="17" t="s">
        <v>175</v>
      </c>
      <c r="BT497" s="5">
        <v>154294.29999999999</v>
      </c>
      <c r="BU497" s="5">
        <v>203666.3</v>
      </c>
    </row>
    <row r="498" spans="4:73" x14ac:dyDescent="0.25">
      <c r="D498" s="17" t="s">
        <v>176</v>
      </c>
      <c r="E498" s="5">
        <v>202747.6</v>
      </c>
      <c r="F498" s="5">
        <v>74379.649999999994</v>
      </c>
      <c r="W498" s="17" t="s">
        <v>176</v>
      </c>
      <c r="X498" s="5">
        <v>24128.75</v>
      </c>
      <c r="Y498" s="5">
        <v>8875</v>
      </c>
      <c r="AI498" s="17" t="s">
        <v>143</v>
      </c>
      <c r="AJ498" s="5">
        <v>7916.52</v>
      </c>
      <c r="AK498" s="5">
        <v>13917.2</v>
      </c>
      <c r="AT498" s="17" t="s">
        <v>165</v>
      </c>
      <c r="AU498" s="5">
        <v>22611.279999999999</v>
      </c>
      <c r="AV498" s="5">
        <v>13913.48</v>
      </c>
      <c r="BH498" s="17" t="s">
        <v>214</v>
      </c>
      <c r="BI498" s="5">
        <v>1228.77</v>
      </c>
      <c r="BJ498" s="5">
        <v>6057.44</v>
      </c>
      <c r="BS498" s="17" t="s">
        <v>142</v>
      </c>
      <c r="BT498" s="5">
        <v>0</v>
      </c>
      <c r="BU498" s="5">
        <v>0</v>
      </c>
    </row>
    <row r="499" spans="4:73" x14ac:dyDescent="0.25">
      <c r="D499" s="17" t="s">
        <v>216</v>
      </c>
      <c r="E499" s="5">
        <v>44612.3</v>
      </c>
      <c r="F499" s="5">
        <v>29822.89</v>
      </c>
      <c r="W499" s="17" t="s">
        <v>216</v>
      </c>
      <c r="X499" s="5">
        <v>5616.25</v>
      </c>
      <c r="Y499" s="5">
        <v>4820</v>
      </c>
      <c r="AI499" s="17" t="s">
        <v>256</v>
      </c>
      <c r="AJ499" s="5">
        <v>3283.71</v>
      </c>
      <c r="AK499" s="5">
        <v>3128.35</v>
      </c>
      <c r="AT499" s="17" t="s">
        <v>143</v>
      </c>
      <c r="AU499" s="5">
        <v>1835.1</v>
      </c>
      <c r="AV499" s="5">
        <v>1101.79</v>
      </c>
      <c r="BH499" s="17" t="s">
        <v>171</v>
      </c>
      <c r="BI499" s="5">
        <v>376.88</v>
      </c>
      <c r="BJ499" s="5">
        <v>372.9</v>
      </c>
      <c r="BS499" s="17" t="s">
        <v>214</v>
      </c>
      <c r="BT499" s="5">
        <v>0</v>
      </c>
      <c r="BU499" s="5">
        <v>0</v>
      </c>
    </row>
    <row r="500" spans="4:73" x14ac:dyDescent="0.25">
      <c r="D500" s="17" t="s">
        <v>217</v>
      </c>
      <c r="E500" s="5">
        <v>44205.95</v>
      </c>
      <c r="F500" s="5">
        <v>39354.89</v>
      </c>
      <c r="W500" s="17" t="s">
        <v>217</v>
      </c>
      <c r="X500" s="5">
        <v>27102.2</v>
      </c>
      <c r="Y500" s="5">
        <v>29340.799999999999</v>
      </c>
      <c r="AI500" s="17" t="s">
        <v>176</v>
      </c>
      <c r="AJ500" s="5">
        <v>14797.7</v>
      </c>
      <c r="AK500" s="5">
        <v>14134.06</v>
      </c>
      <c r="AT500" s="17" t="s">
        <v>256</v>
      </c>
      <c r="AU500" s="5">
        <v>9236.7000000000007</v>
      </c>
      <c r="AV500" s="5">
        <v>6078.19</v>
      </c>
      <c r="BH500" s="17" t="s">
        <v>165</v>
      </c>
      <c r="BI500" s="5">
        <v>392.88</v>
      </c>
      <c r="BJ500" s="5">
        <v>546.98</v>
      </c>
      <c r="BS500" s="17" t="s">
        <v>171</v>
      </c>
      <c r="BT500" s="5">
        <v>543448.80000000005</v>
      </c>
      <c r="BU500" s="5">
        <v>140977.29999999999</v>
      </c>
    </row>
    <row r="501" spans="4:73" x14ac:dyDescent="0.25">
      <c r="D501" s="17" t="s">
        <v>162</v>
      </c>
      <c r="E501" s="5">
        <v>19726.450000000004</v>
      </c>
      <c r="F501" s="5">
        <v>23788.239999999998</v>
      </c>
      <c r="W501" s="17" t="s">
        <v>162</v>
      </c>
      <c r="X501" s="5">
        <v>7492</v>
      </c>
      <c r="Y501" s="5">
        <v>3060.5</v>
      </c>
      <c r="AI501" s="17" t="s">
        <v>216</v>
      </c>
      <c r="AJ501" s="5">
        <v>0</v>
      </c>
      <c r="AK501" s="5">
        <v>0</v>
      </c>
      <c r="AT501" s="17" t="s">
        <v>176</v>
      </c>
      <c r="AU501" s="5">
        <v>9670.49</v>
      </c>
      <c r="AV501" s="5">
        <v>5032.55</v>
      </c>
      <c r="BH501" s="17" t="s">
        <v>143</v>
      </c>
      <c r="BI501" s="5">
        <v>1103</v>
      </c>
      <c r="BJ501" s="5">
        <v>2527.84</v>
      </c>
      <c r="BS501" s="17" t="s">
        <v>165</v>
      </c>
      <c r="BT501" s="5">
        <v>11434.88</v>
      </c>
      <c r="BU501" s="5">
        <v>483513.59999999998</v>
      </c>
    </row>
    <row r="502" spans="4:73" x14ac:dyDescent="0.25">
      <c r="D502" s="17" t="s">
        <v>218</v>
      </c>
      <c r="E502" s="5">
        <v>163905.43</v>
      </c>
      <c r="F502" s="5">
        <v>87192.92</v>
      </c>
      <c r="W502" s="17" t="s">
        <v>218</v>
      </c>
      <c r="X502" s="5">
        <v>15751.2</v>
      </c>
      <c r="Y502" s="5">
        <v>8002.3</v>
      </c>
      <c r="AI502" s="17" t="s">
        <v>217</v>
      </c>
      <c r="AJ502" s="5">
        <v>0</v>
      </c>
      <c r="AK502" s="5">
        <v>0</v>
      </c>
      <c r="AT502" s="17" t="s">
        <v>216</v>
      </c>
      <c r="AU502" s="5">
        <v>241.91</v>
      </c>
      <c r="AV502" s="5">
        <v>452.82</v>
      </c>
      <c r="BH502" s="17" t="s">
        <v>256</v>
      </c>
      <c r="BI502" s="5">
        <v>5821.75</v>
      </c>
      <c r="BJ502" s="5">
        <v>7708.37</v>
      </c>
      <c r="BS502" s="17" t="s">
        <v>143</v>
      </c>
      <c r="BT502" s="5">
        <v>152439</v>
      </c>
      <c r="BU502" s="5">
        <v>190989.3</v>
      </c>
    </row>
    <row r="503" spans="4:73" x14ac:dyDescent="0.25">
      <c r="D503" s="17" t="s">
        <v>154</v>
      </c>
      <c r="E503" s="5">
        <v>543054.41999999993</v>
      </c>
      <c r="F503" s="5">
        <v>370004.91000000003</v>
      </c>
      <c r="W503" s="17" t="s">
        <v>154</v>
      </c>
      <c r="X503" s="5">
        <v>54384.4</v>
      </c>
      <c r="Y503" s="5">
        <v>31459.599999999999</v>
      </c>
      <c r="AI503" s="17" t="s">
        <v>162</v>
      </c>
      <c r="AJ503" s="5">
        <v>3211.56</v>
      </c>
      <c r="AK503" s="5">
        <v>231.84</v>
      </c>
      <c r="AT503" s="17" t="s">
        <v>217</v>
      </c>
      <c r="AU503" s="5">
        <v>0</v>
      </c>
      <c r="AV503" s="5">
        <v>250.9</v>
      </c>
      <c r="BH503" s="17" t="s">
        <v>176</v>
      </c>
      <c r="BI503" s="5">
        <v>297.89999999999998</v>
      </c>
      <c r="BJ503" s="5">
        <v>82.81</v>
      </c>
      <c r="BS503" s="17" t="s">
        <v>256</v>
      </c>
      <c r="BT503" s="5">
        <v>0</v>
      </c>
      <c r="BU503" s="5">
        <v>0</v>
      </c>
    </row>
    <row r="504" spans="4:73" x14ac:dyDescent="0.25">
      <c r="D504" s="17" t="s">
        <v>147</v>
      </c>
      <c r="E504" s="5">
        <v>84585.069999999992</v>
      </c>
      <c r="F504" s="5">
        <v>20827.55</v>
      </c>
      <c r="W504" s="17" t="s">
        <v>147</v>
      </c>
      <c r="X504" s="5">
        <v>3044.7</v>
      </c>
      <c r="Y504" s="5">
        <v>5854.05</v>
      </c>
      <c r="AI504" s="17" t="s">
        <v>218</v>
      </c>
      <c r="AJ504" s="5">
        <v>8778.59</v>
      </c>
      <c r="AK504" s="5">
        <v>39591.760000000002</v>
      </c>
      <c r="AT504" s="17" t="s">
        <v>162</v>
      </c>
      <c r="AU504" s="5">
        <v>13057.08</v>
      </c>
      <c r="AV504" s="5">
        <v>9540.81</v>
      </c>
      <c r="BH504" s="17" t="s">
        <v>216</v>
      </c>
      <c r="BI504" s="5">
        <v>417.73</v>
      </c>
      <c r="BJ504" s="5">
        <v>8035.46</v>
      </c>
      <c r="BS504" s="17" t="s">
        <v>176</v>
      </c>
      <c r="BT504" s="5">
        <v>24853.81</v>
      </c>
      <c r="BU504" s="5">
        <v>116759.7</v>
      </c>
    </row>
    <row r="505" spans="4:73" x14ac:dyDescent="0.25">
      <c r="D505" s="17" t="s">
        <v>219</v>
      </c>
      <c r="E505" s="5">
        <v>136232.92000000001</v>
      </c>
      <c r="F505" s="5">
        <v>115212.79</v>
      </c>
      <c r="W505" s="17" t="s">
        <v>219</v>
      </c>
      <c r="X505" s="5">
        <v>15788.75</v>
      </c>
      <c r="Y505" s="5">
        <v>6104.52</v>
      </c>
      <c r="AI505" s="17" t="s">
        <v>154</v>
      </c>
      <c r="AJ505" s="5">
        <v>76636.539999999994</v>
      </c>
      <c r="AK505" s="5">
        <v>44296</v>
      </c>
      <c r="AT505" s="17" t="s">
        <v>218</v>
      </c>
      <c r="AU505" s="5">
        <v>11977.9</v>
      </c>
      <c r="AV505" s="5">
        <v>9795.35</v>
      </c>
      <c r="BH505" s="17" t="s">
        <v>217</v>
      </c>
      <c r="BI505" s="5">
        <v>5901.69</v>
      </c>
      <c r="BJ505" s="5">
        <v>14614.25</v>
      </c>
      <c r="BS505" s="17" t="s">
        <v>216</v>
      </c>
      <c r="BT505" s="5">
        <v>23547</v>
      </c>
      <c r="BU505" s="5">
        <v>31304.02</v>
      </c>
    </row>
    <row r="506" spans="4:73" x14ac:dyDescent="0.25">
      <c r="D506" s="17" t="s">
        <v>148</v>
      </c>
      <c r="E506" s="5">
        <v>11719.730000000003</v>
      </c>
      <c r="F506" s="5">
        <v>40519.599999999999</v>
      </c>
      <c r="W506" s="17" t="s">
        <v>148</v>
      </c>
      <c r="X506" s="5">
        <v>1088.27</v>
      </c>
      <c r="Y506" s="5">
        <v>2023.01</v>
      </c>
      <c r="AI506" s="17" t="s">
        <v>147</v>
      </c>
      <c r="AJ506" s="5">
        <v>0</v>
      </c>
      <c r="AK506" s="5">
        <v>0</v>
      </c>
      <c r="AT506" s="17" t="s">
        <v>154</v>
      </c>
      <c r="AU506" s="5">
        <v>193375.1</v>
      </c>
      <c r="AV506" s="5">
        <v>147108.6</v>
      </c>
      <c r="BH506" s="17" t="s">
        <v>162</v>
      </c>
      <c r="BI506" s="5">
        <v>21.6</v>
      </c>
      <c r="BJ506" s="5">
        <v>6.5</v>
      </c>
      <c r="BS506" s="17" t="s">
        <v>217</v>
      </c>
      <c r="BT506" s="5">
        <v>5500</v>
      </c>
      <c r="BU506" s="5">
        <v>0</v>
      </c>
    </row>
    <row r="507" spans="4:73" x14ac:dyDescent="0.25">
      <c r="D507" s="17" t="s">
        <v>251</v>
      </c>
      <c r="E507" s="5">
        <v>0</v>
      </c>
      <c r="F507" s="5">
        <v>60</v>
      </c>
      <c r="W507" s="17" t="s">
        <v>251</v>
      </c>
      <c r="X507" s="5">
        <v>60</v>
      </c>
      <c r="Y507" s="5">
        <v>0</v>
      </c>
      <c r="AI507" s="17" t="s">
        <v>219</v>
      </c>
      <c r="AJ507" s="5">
        <v>25953.03</v>
      </c>
      <c r="AK507" s="5">
        <v>15023.91</v>
      </c>
      <c r="AT507" s="17" t="s">
        <v>147</v>
      </c>
      <c r="AU507" s="5">
        <v>0</v>
      </c>
      <c r="AV507" s="5">
        <v>0</v>
      </c>
      <c r="BH507" s="17" t="s">
        <v>218</v>
      </c>
      <c r="BI507" s="5">
        <v>9686.23</v>
      </c>
      <c r="BJ507" s="5">
        <v>9775.32</v>
      </c>
      <c r="BS507" s="17" t="s">
        <v>162</v>
      </c>
      <c r="BT507" s="5">
        <v>0</v>
      </c>
      <c r="BU507" s="5">
        <v>0</v>
      </c>
    </row>
    <row r="508" spans="4:73" x14ac:dyDescent="0.25">
      <c r="D508" s="17" t="s">
        <v>177</v>
      </c>
      <c r="E508" s="5">
        <v>117867.97999999998</v>
      </c>
      <c r="F508" s="5">
        <v>46164.32</v>
      </c>
      <c r="W508" s="17" t="s">
        <v>177</v>
      </c>
      <c r="X508" s="5">
        <v>10878.6</v>
      </c>
      <c r="Y508" s="5">
        <v>4413.8999999999996</v>
      </c>
      <c r="AI508" s="17" t="s">
        <v>148</v>
      </c>
      <c r="AJ508" s="5">
        <v>0</v>
      </c>
      <c r="AK508" s="5">
        <v>0</v>
      </c>
      <c r="AT508" s="17" t="s">
        <v>219</v>
      </c>
      <c r="AU508" s="5">
        <v>29176.03</v>
      </c>
      <c r="AV508" s="5">
        <v>11970.36</v>
      </c>
      <c r="BH508" s="17" t="s">
        <v>154</v>
      </c>
      <c r="BI508" s="5">
        <v>11606.61</v>
      </c>
      <c r="BJ508" s="5">
        <v>2068.42</v>
      </c>
      <c r="BS508" s="17" t="s">
        <v>218</v>
      </c>
      <c r="BT508" s="5">
        <v>0</v>
      </c>
      <c r="BU508" s="5">
        <v>0</v>
      </c>
    </row>
    <row r="509" spans="4:73" x14ac:dyDescent="0.25">
      <c r="D509" s="17" t="s">
        <v>220</v>
      </c>
      <c r="E509" s="5">
        <v>108253.76999999999</v>
      </c>
      <c r="F509" s="5">
        <v>36172.78</v>
      </c>
      <c r="W509" s="17" t="s">
        <v>220</v>
      </c>
      <c r="X509" s="5">
        <v>5500.75</v>
      </c>
      <c r="Y509" s="5">
        <v>1609.25</v>
      </c>
      <c r="AI509" s="17" t="s">
        <v>251</v>
      </c>
      <c r="AJ509" s="5">
        <v>0</v>
      </c>
      <c r="AK509" s="5">
        <v>0</v>
      </c>
      <c r="AT509" s="17" t="s">
        <v>148</v>
      </c>
      <c r="AU509" s="5">
        <v>0</v>
      </c>
      <c r="AV509" s="5">
        <v>0</v>
      </c>
      <c r="BH509" s="17" t="s">
        <v>147</v>
      </c>
      <c r="BI509" s="5">
        <v>8484.85</v>
      </c>
      <c r="BJ509" s="5">
        <v>78731.02</v>
      </c>
      <c r="BS509" s="17" t="s">
        <v>154</v>
      </c>
      <c r="BT509" s="5">
        <v>26623.26</v>
      </c>
      <c r="BU509" s="5">
        <v>76256.710000000006</v>
      </c>
    </row>
    <row r="510" spans="4:73" x14ac:dyDescent="0.25">
      <c r="D510" s="17" t="s">
        <v>178</v>
      </c>
      <c r="E510" s="5">
        <v>107524.41000000002</v>
      </c>
      <c r="F510" s="5">
        <v>33477.729999999996</v>
      </c>
      <c r="W510" s="17" t="s">
        <v>178</v>
      </c>
      <c r="X510" s="5">
        <v>7601.6</v>
      </c>
      <c r="Y510" s="5">
        <v>3296.9</v>
      </c>
      <c r="AI510" s="17" t="s">
        <v>177</v>
      </c>
      <c r="AJ510" s="5">
        <v>16872.64</v>
      </c>
      <c r="AK510" s="5">
        <v>23980.21</v>
      </c>
      <c r="AT510" s="17" t="s">
        <v>251</v>
      </c>
      <c r="AU510" s="5">
        <v>0</v>
      </c>
      <c r="AV510" s="5">
        <v>0</v>
      </c>
      <c r="BH510" s="17" t="s">
        <v>219</v>
      </c>
      <c r="BI510" s="5">
        <v>25627.98</v>
      </c>
      <c r="BJ510" s="5">
        <v>21180.25</v>
      </c>
      <c r="BS510" s="17" t="s">
        <v>147</v>
      </c>
      <c r="BT510" s="5">
        <v>0</v>
      </c>
      <c r="BU510" s="5">
        <v>0</v>
      </c>
    </row>
    <row r="511" spans="4:73" x14ac:dyDescent="0.25">
      <c r="D511" s="17" t="s">
        <v>221</v>
      </c>
      <c r="E511" s="5">
        <v>179330</v>
      </c>
      <c r="F511" s="5">
        <v>125856.48999999999</v>
      </c>
      <c r="W511" s="17" t="s">
        <v>221</v>
      </c>
      <c r="X511" s="5">
        <v>29259.13</v>
      </c>
      <c r="Y511" s="5">
        <v>8565.8700000000008</v>
      </c>
      <c r="AI511" s="17" t="s">
        <v>220</v>
      </c>
      <c r="AJ511" s="5">
        <v>27115</v>
      </c>
      <c r="AK511" s="5">
        <v>16770</v>
      </c>
      <c r="AT511" s="17" t="s">
        <v>177</v>
      </c>
      <c r="AU511" s="5">
        <v>14108.15</v>
      </c>
      <c r="AV511" s="5">
        <v>7396.47</v>
      </c>
      <c r="BH511" s="17" t="s">
        <v>148</v>
      </c>
      <c r="BI511" s="5">
        <v>1765.33</v>
      </c>
      <c r="BJ511" s="5">
        <v>7791.72</v>
      </c>
      <c r="BS511" s="17" t="s">
        <v>219</v>
      </c>
      <c r="BT511" s="5">
        <v>0</v>
      </c>
      <c r="BU511" s="5">
        <v>0</v>
      </c>
    </row>
    <row r="512" spans="4:73" x14ac:dyDescent="0.25">
      <c r="D512" s="17" t="s">
        <v>172</v>
      </c>
      <c r="E512" s="5">
        <v>279348.78000000003</v>
      </c>
      <c r="F512" s="5">
        <v>263572.23</v>
      </c>
      <c r="W512" s="17" t="s">
        <v>172</v>
      </c>
      <c r="X512" s="5">
        <v>19697.13</v>
      </c>
      <c r="Y512" s="5">
        <v>5022.87</v>
      </c>
      <c r="AI512" s="17" t="s">
        <v>178</v>
      </c>
      <c r="AJ512" s="5">
        <v>17914.57</v>
      </c>
      <c r="AK512" s="5">
        <v>21467.88</v>
      </c>
      <c r="AT512" s="17" t="s">
        <v>220</v>
      </c>
      <c r="AU512" s="5">
        <v>3557.03</v>
      </c>
      <c r="AV512" s="5">
        <v>2104.52</v>
      </c>
      <c r="BH512" s="17" t="s">
        <v>251</v>
      </c>
      <c r="BI512" s="5">
        <v>0</v>
      </c>
      <c r="BJ512" s="5">
        <v>0</v>
      </c>
      <c r="BS512" s="17" t="s">
        <v>148</v>
      </c>
      <c r="BT512" s="5">
        <v>37435</v>
      </c>
      <c r="BU512" s="5">
        <v>1905</v>
      </c>
    </row>
    <row r="513" spans="4:73" x14ac:dyDescent="0.25">
      <c r="D513" s="17" t="s">
        <v>144</v>
      </c>
      <c r="E513" s="5">
        <v>131028.9</v>
      </c>
      <c r="F513" s="5">
        <v>231249.34</v>
      </c>
      <c r="W513" s="17" t="s">
        <v>144</v>
      </c>
      <c r="X513" s="5">
        <v>35916.519999999997</v>
      </c>
      <c r="Y513" s="5">
        <v>12189.73</v>
      </c>
      <c r="AI513" s="17" t="s">
        <v>221</v>
      </c>
      <c r="AJ513" s="5">
        <v>19977.64</v>
      </c>
      <c r="AK513" s="5">
        <v>10634.14</v>
      </c>
      <c r="AT513" s="17" t="s">
        <v>178</v>
      </c>
      <c r="AU513" s="5">
        <v>6259.19</v>
      </c>
      <c r="AV513" s="5">
        <v>3557.65</v>
      </c>
      <c r="BH513" s="17" t="s">
        <v>177</v>
      </c>
      <c r="BI513" s="5">
        <v>3744.93</v>
      </c>
      <c r="BJ513" s="5">
        <v>371.7</v>
      </c>
      <c r="BS513" s="17" t="s">
        <v>251</v>
      </c>
      <c r="BT513" s="5">
        <v>0</v>
      </c>
      <c r="BU513" s="5">
        <v>0</v>
      </c>
    </row>
    <row r="514" spans="4:73" x14ac:dyDescent="0.25">
      <c r="D514" s="17" t="s">
        <v>222</v>
      </c>
      <c r="E514" s="5">
        <v>3299.8899999999994</v>
      </c>
      <c r="F514" s="5">
        <v>7480.6</v>
      </c>
      <c r="W514" s="17" t="s">
        <v>222</v>
      </c>
      <c r="X514" s="5">
        <v>4611.3500000000004</v>
      </c>
      <c r="Y514" s="5">
        <v>996.15</v>
      </c>
      <c r="AI514" s="17" t="s">
        <v>172</v>
      </c>
      <c r="AJ514" s="5">
        <v>8854.73</v>
      </c>
      <c r="AK514" s="5">
        <v>9909.4500000000007</v>
      </c>
      <c r="AT514" s="17" t="s">
        <v>221</v>
      </c>
      <c r="AU514" s="5">
        <v>3225.63</v>
      </c>
      <c r="AV514" s="5">
        <v>1686.15</v>
      </c>
      <c r="BH514" s="17" t="s">
        <v>220</v>
      </c>
      <c r="BI514" s="5">
        <v>0</v>
      </c>
      <c r="BJ514" s="5">
        <v>0</v>
      </c>
      <c r="BS514" s="17" t="s">
        <v>177</v>
      </c>
      <c r="BT514" s="5">
        <v>0</v>
      </c>
      <c r="BU514" s="5">
        <v>0</v>
      </c>
    </row>
    <row r="515" spans="4:73" x14ac:dyDescent="0.25">
      <c r="D515" s="17" t="s">
        <v>173</v>
      </c>
      <c r="E515" s="5">
        <v>356554.05999999994</v>
      </c>
      <c r="F515" s="5">
        <v>1001415.84</v>
      </c>
      <c r="W515" s="17" t="s">
        <v>173</v>
      </c>
      <c r="X515" s="5">
        <v>30749.14</v>
      </c>
      <c r="Y515" s="5">
        <v>5709.61</v>
      </c>
      <c r="AI515" s="17" t="s">
        <v>144</v>
      </c>
      <c r="AJ515" s="5">
        <v>19075.84</v>
      </c>
      <c r="AK515" s="5">
        <v>8601.73</v>
      </c>
      <c r="AT515" s="17" t="s">
        <v>172</v>
      </c>
      <c r="AU515" s="5">
        <v>7477.77</v>
      </c>
      <c r="AV515" s="5">
        <v>1913.63</v>
      </c>
      <c r="BH515" s="17" t="s">
        <v>178</v>
      </c>
      <c r="BI515" s="5">
        <v>1204.3699999999999</v>
      </c>
      <c r="BJ515" s="5">
        <v>437.08</v>
      </c>
      <c r="BS515" s="17" t="s">
        <v>220</v>
      </c>
      <c r="BT515" s="5">
        <v>0</v>
      </c>
      <c r="BU515" s="5">
        <v>0</v>
      </c>
    </row>
    <row r="516" spans="4:73" x14ac:dyDescent="0.25">
      <c r="D516" s="17" t="s">
        <v>259</v>
      </c>
      <c r="E516" s="5">
        <v>292513.28999999998</v>
      </c>
      <c r="F516" s="5">
        <v>66888.69</v>
      </c>
      <c r="W516" s="17" t="s">
        <v>259</v>
      </c>
      <c r="X516" s="5">
        <v>20691.150000000001</v>
      </c>
      <c r="Y516" s="5">
        <v>13594.85</v>
      </c>
      <c r="AI516" s="17" t="s">
        <v>222</v>
      </c>
      <c r="AJ516" s="5">
        <v>90</v>
      </c>
      <c r="AK516" s="5">
        <v>0</v>
      </c>
      <c r="AT516" s="17" t="s">
        <v>144</v>
      </c>
      <c r="AU516" s="5">
        <v>3934.68</v>
      </c>
      <c r="AV516" s="5">
        <v>1155.25</v>
      </c>
      <c r="BH516" s="17" t="s">
        <v>221</v>
      </c>
      <c r="BI516" s="5">
        <v>1175.75</v>
      </c>
      <c r="BJ516" s="5">
        <v>1668.06</v>
      </c>
      <c r="BS516" s="17" t="s">
        <v>178</v>
      </c>
      <c r="BT516" s="5">
        <v>0</v>
      </c>
      <c r="BU516" s="5">
        <v>0</v>
      </c>
    </row>
    <row r="517" spans="4:73" x14ac:dyDescent="0.25">
      <c r="D517" s="17" t="s">
        <v>224</v>
      </c>
      <c r="E517" s="5">
        <v>282929.39</v>
      </c>
      <c r="F517" s="5">
        <v>139057.1</v>
      </c>
      <c r="W517" s="17" t="s">
        <v>224</v>
      </c>
      <c r="X517" s="5">
        <v>36045.61</v>
      </c>
      <c r="Y517" s="5">
        <v>13100.39</v>
      </c>
      <c r="AI517" s="17" t="s">
        <v>173</v>
      </c>
      <c r="AJ517" s="5">
        <v>16309.43</v>
      </c>
      <c r="AK517" s="5">
        <v>5684.37</v>
      </c>
      <c r="AT517" s="17" t="s">
        <v>222</v>
      </c>
      <c r="AU517" s="5">
        <v>377.1</v>
      </c>
      <c r="AV517" s="5">
        <v>832.65</v>
      </c>
      <c r="BH517" s="17" t="s">
        <v>172</v>
      </c>
      <c r="BI517" s="5">
        <v>1741.5</v>
      </c>
      <c r="BJ517" s="5">
        <v>120</v>
      </c>
      <c r="BS517" s="17" t="s">
        <v>221</v>
      </c>
      <c r="BT517" s="5">
        <v>72218.34</v>
      </c>
      <c r="BU517" s="5">
        <v>95552.22</v>
      </c>
    </row>
    <row r="518" spans="4:73" x14ac:dyDescent="0.25">
      <c r="D518" s="17" t="s">
        <v>225</v>
      </c>
      <c r="E518" s="5">
        <v>195926.38999999998</v>
      </c>
      <c r="F518" s="5">
        <v>62181.600000000006</v>
      </c>
      <c r="W518" s="17" t="s">
        <v>225</v>
      </c>
      <c r="X518" s="5">
        <v>23854.39</v>
      </c>
      <c r="Y518" s="5">
        <v>14718.11</v>
      </c>
      <c r="AI518" s="17" t="s">
        <v>259</v>
      </c>
      <c r="AJ518" s="5">
        <v>34863.65</v>
      </c>
      <c r="AK518" s="5">
        <v>62083.26</v>
      </c>
      <c r="AT518" s="17" t="s">
        <v>173</v>
      </c>
      <c r="AU518" s="5">
        <v>34381.06</v>
      </c>
      <c r="AV518" s="5">
        <v>3805.17</v>
      </c>
      <c r="BH518" s="17" t="s">
        <v>144</v>
      </c>
      <c r="BI518" s="5">
        <v>2180.5</v>
      </c>
      <c r="BJ518" s="5">
        <v>1108.3</v>
      </c>
      <c r="BS518" s="17" t="s">
        <v>172</v>
      </c>
      <c r="BT518" s="5">
        <v>225801.1</v>
      </c>
      <c r="BU518" s="5">
        <v>224854.5</v>
      </c>
    </row>
    <row r="519" spans="4:73" x14ac:dyDescent="0.25">
      <c r="D519" s="17" t="s">
        <v>163</v>
      </c>
      <c r="E519" s="5">
        <v>461.17999999999995</v>
      </c>
      <c r="F519" s="5">
        <v>433</v>
      </c>
      <c r="W519" s="17" t="s">
        <v>163</v>
      </c>
      <c r="X519" s="5">
        <v>11</v>
      </c>
      <c r="Y519" s="5">
        <v>44</v>
      </c>
      <c r="AI519" s="17" t="s">
        <v>224</v>
      </c>
      <c r="AJ519" s="5">
        <v>70897.320000000007</v>
      </c>
      <c r="AK519" s="5">
        <v>38827.379999999997</v>
      </c>
      <c r="AT519" s="17" t="s">
        <v>259</v>
      </c>
      <c r="AU519" s="5">
        <v>6535.48</v>
      </c>
      <c r="AV519" s="5">
        <v>19977.07</v>
      </c>
      <c r="BH519" s="17" t="s">
        <v>222</v>
      </c>
      <c r="BI519" s="5">
        <v>2240.15</v>
      </c>
      <c r="BJ519" s="5">
        <v>1291.0899999999999</v>
      </c>
      <c r="BS519" s="17" t="s">
        <v>144</v>
      </c>
      <c r="BT519" s="5">
        <v>170141.8</v>
      </c>
      <c r="BU519" s="5">
        <v>52618.74</v>
      </c>
    </row>
    <row r="520" spans="4:73" x14ac:dyDescent="0.25">
      <c r="D520" s="17" t="s">
        <v>226</v>
      </c>
      <c r="E520" s="5">
        <v>163700.21</v>
      </c>
      <c r="F520" s="5">
        <v>1000</v>
      </c>
      <c r="W520" s="17" t="s">
        <v>226</v>
      </c>
      <c r="X520" s="5">
        <v>0</v>
      </c>
      <c r="Y520" s="5">
        <v>0</v>
      </c>
      <c r="AI520" s="17" t="s">
        <v>225</v>
      </c>
      <c r="AJ520" s="5">
        <v>0</v>
      </c>
      <c r="AK520" s="5">
        <v>0</v>
      </c>
      <c r="AT520" s="17" t="s">
        <v>224</v>
      </c>
      <c r="AU520" s="5">
        <v>9939.2099999999991</v>
      </c>
      <c r="AV520" s="5">
        <v>3944.92</v>
      </c>
      <c r="BH520" s="17" t="s">
        <v>173</v>
      </c>
      <c r="BI520" s="5">
        <v>6384.01</v>
      </c>
      <c r="BJ520" s="5">
        <v>2647.8</v>
      </c>
      <c r="BS520" s="17" t="s">
        <v>222</v>
      </c>
      <c r="BT520" s="5">
        <v>0</v>
      </c>
      <c r="BU520" s="5">
        <v>0</v>
      </c>
    </row>
    <row r="521" spans="4:73" x14ac:dyDescent="0.25">
      <c r="D521" s="17" t="s">
        <v>166</v>
      </c>
      <c r="E521" s="5">
        <v>1064047.25</v>
      </c>
      <c r="F521" s="5">
        <v>106585.57999999999</v>
      </c>
      <c r="W521" s="17" t="s">
        <v>166</v>
      </c>
      <c r="X521" s="5">
        <v>34045.379999999997</v>
      </c>
      <c r="Y521" s="5">
        <v>12337.12</v>
      </c>
      <c r="AI521" s="17" t="s">
        <v>163</v>
      </c>
      <c r="AJ521" s="5">
        <v>0</v>
      </c>
      <c r="AK521" s="5">
        <v>0</v>
      </c>
      <c r="AT521" s="17" t="s">
        <v>225</v>
      </c>
      <c r="AU521" s="5">
        <v>339.47</v>
      </c>
      <c r="AV521" s="5">
        <v>1193.23</v>
      </c>
      <c r="BH521" s="17" t="s">
        <v>259</v>
      </c>
      <c r="BI521" s="5">
        <v>4790.41</v>
      </c>
      <c r="BJ521" s="5">
        <v>2964.29</v>
      </c>
      <c r="BS521" s="17" t="s">
        <v>173</v>
      </c>
      <c r="BT521" s="5">
        <v>834714.2</v>
      </c>
      <c r="BU521" s="5">
        <v>294719.5</v>
      </c>
    </row>
    <row r="522" spans="4:73" x14ac:dyDescent="0.25">
      <c r="D522" s="17" t="s">
        <v>227</v>
      </c>
      <c r="E522" s="5">
        <v>205694.93</v>
      </c>
      <c r="F522" s="5">
        <v>151483.85999999999</v>
      </c>
      <c r="W522" s="17" t="s">
        <v>227</v>
      </c>
      <c r="X522" s="5">
        <v>72701.399999999994</v>
      </c>
      <c r="Y522" s="5">
        <v>20807.349999999999</v>
      </c>
      <c r="AI522" s="17" t="s">
        <v>226</v>
      </c>
      <c r="AJ522" s="5">
        <v>0</v>
      </c>
      <c r="AK522" s="5">
        <v>0</v>
      </c>
      <c r="AT522" s="17" t="s">
        <v>163</v>
      </c>
      <c r="AU522" s="5">
        <v>67.540000000000006</v>
      </c>
      <c r="AV522" s="5">
        <v>294.98</v>
      </c>
      <c r="BH522" s="17" t="s">
        <v>224</v>
      </c>
      <c r="BI522" s="5">
        <v>19999.96</v>
      </c>
      <c r="BJ522" s="5">
        <v>7607.3</v>
      </c>
      <c r="BS522" s="17" t="s">
        <v>259</v>
      </c>
      <c r="BT522" s="5">
        <v>0</v>
      </c>
      <c r="BU522" s="5">
        <v>0</v>
      </c>
    </row>
    <row r="523" spans="4:73" x14ac:dyDescent="0.25">
      <c r="D523" s="17" t="s">
        <v>228</v>
      </c>
      <c r="E523" s="5">
        <v>764352.09000000008</v>
      </c>
      <c r="F523" s="5">
        <v>419716.23</v>
      </c>
      <c r="W523" s="17" t="s">
        <v>228</v>
      </c>
      <c r="X523" s="5">
        <v>28264.639999999999</v>
      </c>
      <c r="Y523" s="5">
        <v>13334.11</v>
      </c>
      <c r="AI523" s="17" t="s">
        <v>166</v>
      </c>
      <c r="AJ523" s="5">
        <v>46443.3</v>
      </c>
      <c r="AK523" s="5">
        <v>11729.85</v>
      </c>
      <c r="AT523" s="17" t="s">
        <v>226</v>
      </c>
      <c r="AU523" s="5">
        <v>0</v>
      </c>
      <c r="AV523" s="5">
        <v>0</v>
      </c>
      <c r="BH523" s="17" t="s">
        <v>225</v>
      </c>
      <c r="BI523" s="5">
        <v>18289.740000000002</v>
      </c>
      <c r="BJ523" s="5">
        <v>40856.660000000003</v>
      </c>
      <c r="BS523" s="17" t="s">
        <v>224</v>
      </c>
      <c r="BT523" s="5">
        <v>0</v>
      </c>
      <c r="BU523" s="5">
        <v>0</v>
      </c>
    </row>
    <row r="524" spans="4:73" x14ac:dyDescent="0.25">
      <c r="D524" s="17" t="s">
        <v>229</v>
      </c>
      <c r="E524" s="5">
        <v>68277.850000000006</v>
      </c>
      <c r="F524" s="5">
        <v>54183.26</v>
      </c>
      <c r="W524" s="17" t="s">
        <v>229</v>
      </c>
      <c r="X524" s="5">
        <v>11359.63</v>
      </c>
      <c r="Y524" s="5">
        <v>4270.37</v>
      </c>
      <c r="AI524" s="17" t="s">
        <v>227</v>
      </c>
      <c r="AJ524" s="5">
        <v>42539.56</v>
      </c>
      <c r="AK524" s="5">
        <v>29949.439999999999</v>
      </c>
      <c r="AT524" s="17" t="s">
        <v>166</v>
      </c>
      <c r="AU524" s="5">
        <v>17972.68</v>
      </c>
      <c r="AV524" s="5">
        <v>8394.7099999999991</v>
      </c>
      <c r="BH524" s="17" t="s">
        <v>163</v>
      </c>
      <c r="BI524" s="5">
        <v>21.46</v>
      </c>
      <c r="BJ524" s="5">
        <v>122.2</v>
      </c>
      <c r="BS524" s="17" t="s">
        <v>225</v>
      </c>
      <c r="BT524" s="5">
        <v>19698</v>
      </c>
      <c r="BU524" s="5">
        <v>139158.39999999999</v>
      </c>
    </row>
    <row r="525" spans="4:73" x14ac:dyDescent="0.25">
      <c r="D525" s="17" t="s">
        <v>174</v>
      </c>
      <c r="E525" s="5">
        <v>103841.88</v>
      </c>
      <c r="F525" s="5">
        <v>120228.18</v>
      </c>
      <c r="W525" s="17" t="s">
        <v>174</v>
      </c>
      <c r="X525" s="5">
        <v>12302.5</v>
      </c>
      <c r="Y525" s="5">
        <v>2857.5</v>
      </c>
      <c r="AI525" s="17" t="s">
        <v>228</v>
      </c>
      <c r="AJ525" s="5">
        <v>11986.66</v>
      </c>
      <c r="AK525" s="5">
        <v>20088.439999999999</v>
      </c>
      <c r="AT525" s="17" t="s">
        <v>227</v>
      </c>
      <c r="AU525" s="5">
        <v>12260.4</v>
      </c>
      <c r="AV525" s="5">
        <v>2602.7800000000002</v>
      </c>
      <c r="BH525" s="17" t="s">
        <v>226</v>
      </c>
      <c r="BI525" s="5">
        <v>0</v>
      </c>
      <c r="BJ525" s="5">
        <v>0</v>
      </c>
      <c r="BS525" s="17" t="s">
        <v>163</v>
      </c>
      <c r="BT525" s="5">
        <v>0</v>
      </c>
      <c r="BU525" s="5">
        <v>0</v>
      </c>
    </row>
    <row r="526" spans="4:73" x14ac:dyDescent="0.25">
      <c r="D526" s="17" t="s">
        <v>231</v>
      </c>
      <c r="E526" s="5">
        <v>326331.24</v>
      </c>
      <c r="F526" s="5">
        <v>296348.90000000002</v>
      </c>
      <c r="W526" s="17" t="s">
        <v>231</v>
      </c>
      <c r="X526" s="5">
        <v>41359.64</v>
      </c>
      <c r="Y526" s="5">
        <v>11846.61</v>
      </c>
      <c r="AI526" s="17" t="s">
        <v>229</v>
      </c>
      <c r="AJ526" s="5">
        <v>13847.37</v>
      </c>
      <c r="AK526" s="5">
        <v>6810.68</v>
      </c>
      <c r="AT526" s="17" t="s">
        <v>228</v>
      </c>
      <c r="AU526" s="5">
        <v>3275.9</v>
      </c>
      <c r="AV526" s="5">
        <v>12634.85</v>
      </c>
      <c r="BH526" s="17" t="s">
        <v>166</v>
      </c>
      <c r="BI526" s="5">
        <v>2824.22</v>
      </c>
      <c r="BJ526" s="5">
        <v>1063.3800000000001</v>
      </c>
      <c r="BS526" s="17" t="s">
        <v>226</v>
      </c>
      <c r="BT526" s="5">
        <v>1000</v>
      </c>
      <c r="BU526" s="5">
        <v>163700.20000000001</v>
      </c>
    </row>
    <row r="527" spans="4:73" x14ac:dyDescent="0.25">
      <c r="D527" s="17" t="s">
        <v>149</v>
      </c>
      <c r="E527" s="5">
        <v>161022.72999999998</v>
      </c>
      <c r="F527" s="5">
        <v>39546.76</v>
      </c>
      <c r="W527" s="17" t="s">
        <v>149</v>
      </c>
      <c r="X527" s="5">
        <v>4336.24</v>
      </c>
      <c r="Y527" s="5">
        <v>9400.41</v>
      </c>
      <c r="AI527" s="17" t="s">
        <v>174</v>
      </c>
      <c r="AJ527" s="5">
        <v>5182.04</v>
      </c>
      <c r="AK527" s="5">
        <v>7402.96</v>
      </c>
      <c r="AT527" s="17" t="s">
        <v>229</v>
      </c>
      <c r="AU527" s="5">
        <v>27748.02</v>
      </c>
      <c r="AV527" s="5">
        <v>15577.12</v>
      </c>
      <c r="BH527" s="17" t="s">
        <v>227</v>
      </c>
      <c r="BI527" s="5">
        <v>18319.5</v>
      </c>
      <c r="BJ527" s="5">
        <v>7357.36</v>
      </c>
      <c r="BS527" s="17" t="s">
        <v>166</v>
      </c>
      <c r="BT527" s="5">
        <v>5000</v>
      </c>
      <c r="BU527" s="5">
        <v>914175.9</v>
      </c>
    </row>
    <row r="528" spans="4:73" x14ac:dyDescent="0.25">
      <c r="D528" s="17" t="s">
        <v>232</v>
      </c>
      <c r="E528" s="5">
        <v>646287.01</v>
      </c>
      <c r="F528" s="5">
        <v>61562.559999999998</v>
      </c>
      <c r="W528" s="17" t="s">
        <v>232</v>
      </c>
      <c r="X528" s="5">
        <v>19422.02</v>
      </c>
      <c r="Y528" s="5">
        <v>6711.58</v>
      </c>
      <c r="AI528" s="17" t="s">
        <v>231</v>
      </c>
      <c r="AJ528" s="5">
        <v>28038.18</v>
      </c>
      <c r="AK528" s="5">
        <v>12402.36</v>
      </c>
      <c r="AT528" s="17" t="s">
        <v>174</v>
      </c>
      <c r="AU528" s="5">
        <v>7171.18</v>
      </c>
      <c r="AV528" s="5">
        <v>2460.4699999999998</v>
      </c>
      <c r="BH528" s="17" t="s">
        <v>228</v>
      </c>
      <c r="BI528" s="5">
        <v>705.23</v>
      </c>
      <c r="BJ528" s="5">
        <v>259.25</v>
      </c>
      <c r="BS528" s="17" t="s">
        <v>227</v>
      </c>
      <c r="BT528" s="5">
        <v>0</v>
      </c>
      <c r="BU528" s="5">
        <v>0</v>
      </c>
    </row>
    <row r="529" spans="4:73" x14ac:dyDescent="0.25">
      <c r="D529" s="17" t="s">
        <v>233</v>
      </c>
      <c r="E529" s="5">
        <v>655604.5</v>
      </c>
      <c r="F529" s="5">
        <v>167903.66</v>
      </c>
      <c r="W529" s="17" t="s">
        <v>233</v>
      </c>
      <c r="X529" s="5">
        <v>22534.66</v>
      </c>
      <c r="Y529" s="5">
        <v>17054.099999999999</v>
      </c>
      <c r="AI529" s="17" t="s">
        <v>149</v>
      </c>
      <c r="AJ529" s="5">
        <v>0</v>
      </c>
      <c r="AK529" s="5">
        <v>0</v>
      </c>
      <c r="AT529" s="17" t="s">
        <v>231</v>
      </c>
      <c r="AU529" s="5">
        <v>74864.23</v>
      </c>
      <c r="AV529" s="5">
        <v>39579.660000000003</v>
      </c>
      <c r="BH529" s="17" t="s">
        <v>229</v>
      </c>
      <c r="BI529" s="5">
        <v>270.24</v>
      </c>
      <c r="BJ529" s="5">
        <v>303.58</v>
      </c>
      <c r="BS529" s="17" t="s">
        <v>228</v>
      </c>
      <c r="BT529" s="5">
        <v>374556.8</v>
      </c>
      <c r="BU529" s="5">
        <v>653885.19999999995</v>
      </c>
    </row>
    <row r="530" spans="4:73" x14ac:dyDescent="0.25">
      <c r="D530" s="17" t="s">
        <v>234</v>
      </c>
      <c r="E530" s="5">
        <v>451306.99</v>
      </c>
      <c r="F530" s="5">
        <v>140754.91</v>
      </c>
      <c r="W530" s="17" t="s">
        <v>234</v>
      </c>
      <c r="X530" s="5">
        <v>43100.17</v>
      </c>
      <c r="Y530" s="5">
        <v>21577.33</v>
      </c>
      <c r="AI530" s="17" t="s">
        <v>232</v>
      </c>
      <c r="AJ530" s="5">
        <v>28113.88</v>
      </c>
      <c r="AK530" s="5">
        <v>22411.24</v>
      </c>
      <c r="AT530" s="17" t="s">
        <v>149</v>
      </c>
      <c r="AU530" s="5">
        <v>0</v>
      </c>
      <c r="AV530" s="5">
        <v>0</v>
      </c>
      <c r="BH530" s="17" t="s">
        <v>174</v>
      </c>
      <c r="BI530" s="5">
        <v>203.7</v>
      </c>
      <c r="BJ530" s="5">
        <v>191.38</v>
      </c>
      <c r="BS530" s="17" t="s">
        <v>229</v>
      </c>
      <c r="BT530" s="5">
        <v>0</v>
      </c>
      <c r="BU530" s="5">
        <v>0</v>
      </c>
    </row>
    <row r="531" spans="4:73" x14ac:dyDescent="0.25">
      <c r="D531" s="17" t="s">
        <v>235</v>
      </c>
      <c r="E531" s="5">
        <v>219406.52</v>
      </c>
      <c r="F531" s="5">
        <v>3742.6000000000004</v>
      </c>
      <c r="W531" s="17" t="s">
        <v>235</v>
      </c>
      <c r="X531" s="5">
        <v>1608.39</v>
      </c>
      <c r="Y531" s="5">
        <v>2216.61</v>
      </c>
      <c r="AI531" s="17" t="s">
        <v>233</v>
      </c>
      <c r="AJ531" s="5">
        <v>56339.61</v>
      </c>
      <c r="AK531" s="5">
        <v>78266.460000000006</v>
      </c>
      <c r="AT531" s="17" t="s">
        <v>232</v>
      </c>
      <c r="AU531" s="5">
        <v>6793.91</v>
      </c>
      <c r="AV531" s="5">
        <v>8893.51</v>
      </c>
      <c r="BH531" s="17" t="s">
        <v>231</v>
      </c>
      <c r="BI531" s="5">
        <v>96119.85</v>
      </c>
      <c r="BJ531" s="5">
        <v>24566.61</v>
      </c>
      <c r="BS531" s="17" t="s">
        <v>174</v>
      </c>
      <c r="BT531" s="5">
        <v>95368.76</v>
      </c>
      <c r="BU531" s="5">
        <v>65759.570000000007</v>
      </c>
    </row>
    <row r="532" spans="4:73" x14ac:dyDescent="0.25">
      <c r="D532" s="17" t="s">
        <v>236</v>
      </c>
      <c r="E532" s="5">
        <v>20812.229999999996</v>
      </c>
      <c r="F532" s="5">
        <v>24659.65</v>
      </c>
      <c r="W532" s="17" t="s">
        <v>236</v>
      </c>
      <c r="X532" s="5">
        <v>2196.15</v>
      </c>
      <c r="Y532" s="5">
        <v>944.85</v>
      </c>
      <c r="AI532" s="17" t="s">
        <v>234</v>
      </c>
      <c r="AJ532" s="5">
        <v>53664.92</v>
      </c>
      <c r="AK532" s="5">
        <v>45683.06</v>
      </c>
      <c r="AT532" s="17" t="s">
        <v>233</v>
      </c>
      <c r="AU532" s="5">
        <v>12163.14</v>
      </c>
      <c r="AV532" s="5">
        <v>12778.15</v>
      </c>
      <c r="BH532" s="17" t="s">
        <v>149</v>
      </c>
      <c r="BI532" s="5">
        <v>18126.52</v>
      </c>
      <c r="BJ532" s="5">
        <v>151622.29999999999</v>
      </c>
      <c r="BS532" s="17" t="s">
        <v>231</v>
      </c>
      <c r="BT532" s="5">
        <v>2125</v>
      </c>
      <c r="BU532" s="5">
        <v>157054.9</v>
      </c>
    </row>
    <row r="533" spans="4:73" x14ac:dyDescent="0.25">
      <c r="D533" s="17" t="s">
        <v>237</v>
      </c>
      <c r="E533" s="5">
        <v>65936.11</v>
      </c>
      <c r="F533" s="5">
        <v>17105.619999999995</v>
      </c>
      <c r="W533" s="17" t="s">
        <v>237</v>
      </c>
      <c r="X533" s="5">
        <v>3554.55</v>
      </c>
      <c r="Y533" s="5">
        <v>1685.95</v>
      </c>
      <c r="AI533" s="17" t="s">
        <v>235</v>
      </c>
      <c r="AJ533" s="5">
        <v>509.29</v>
      </c>
      <c r="AK533" s="5">
        <v>1388.43</v>
      </c>
      <c r="AT533" s="17" t="s">
        <v>234</v>
      </c>
      <c r="AU533" s="5">
        <v>1490.47</v>
      </c>
      <c r="AV533" s="5">
        <v>666.55</v>
      </c>
      <c r="BH533" s="17" t="s">
        <v>232</v>
      </c>
      <c r="BI533" s="5">
        <v>4272.6000000000004</v>
      </c>
      <c r="BJ533" s="5">
        <v>4660.8</v>
      </c>
      <c r="BS533" s="17" t="s">
        <v>149</v>
      </c>
      <c r="BT533" s="5">
        <v>0</v>
      </c>
      <c r="BU533" s="5">
        <v>0</v>
      </c>
    </row>
    <row r="534" spans="4:73" x14ac:dyDescent="0.25">
      <c r="D534" s="17" t="s">
        <v>238</v>
      </c>
      <c r="E534" s="5">
        <v>16457.939999999999</v>
      </c>
      <c r="F534" s="5">
        <v>26997.48</v>
      </c>
      <c r="W534" s="17" t="s">
        <v>238</v>
      </c>
      <c r="X534" s="5">
        <v>2207.6999999999998</v>
      </c>
      <c r="Y534" s="5">
        <v>716.3</v>
      </c>
      <c r="AI534" s="17" t="s">
        <v>236</v>
      </c>
      <c r="AJ534" s="5">
        <v>6061.78</v>
      </c>
      <c r="AK534" s="5">
        <v>1822.01</v>
      </c>
      <c r="AT534" s="17" t="s">
        <v>235</v>
      </c>
      <c r="AU534" s="5">
        <v>1624.92</v>
      </c>
      <c r="AV534" s="5">
        <v>4648.9399999999996</v>
      </c>
      <c r="BH534" s="17" t="s">
        <v>233</v>
      </c>
      <c r="BI534" s="5">
        <v>2482.7399999999998</v>
      </c>
      <c r="BJ534" s="5">
        <v>1632.06</v>
      </c>
      <c r="BS534" s="17" t="s">
        <v>232</v>
      </c>
      <c r="BT534" s="5">
        <v>2960.15</v>
      </c>
      <c r="BU534" s="5">
        <v>502559.6</v>
      </c>
    </row>
    <row r="535" spans="4:73" x14ac:dyDescent="0.25">
      <c r="D535" s="17" t="s">
        <v>239</v>
      </c>
      <c r="E535" s="5">
        <v>181005.35</v>
      </c>
      <c r="F535" s="5">
        <v>31350.22</v>
      </c>
      <c r="W535" s="17" t="s">
        <v>239</v>
      </c>
      <c r="X535" s="5">
        <v>8528.5</v>
      </c>
      <c r="Y535" s="5">
        <v>22054</v>
      </c>
      <c r="AI535" s="17" t="s">
        <v>237</v>
      </c>
      <c r="AJ535" s="5">
        <v>13350.71</v>
      </c>
      <c r="AK535" s="5">
        <v>12337.9</v>
      </c>
      <c r="AT535" s="17" t="s">
        <v>236</v>
      </c>
      <c r="AU535" s="5">
        <v>2649.88</v>
      </c>
      <c r="AV535" s="5">
        <v>918.21</v>
      </c>
      <c r="BH535" s="17" t="s">
        <v>234</v>
      </c>
      <c r="BI535" s="5">
        <v>829.28</v>
      </c>
      <c r="BJ535" s="5">
        <v>1489.02</v>
      </c>
      <c r="BS535" s="17" t="s">
        <v>233</v>
      </c>
      <c r="BT535" s="5">
        <v>72209.509999999995</v>
      </c>
      <c r="BU535" s="5">
        <v>276661.59999999998</v>
      </c>
    </row>
    <row r="536" spans="4:73" x14ac:dyDescent="0.25">
      <c r="D536" s="17" t="s">
        <v>257</v>
      </c>
      <c r="E536" s="5">
        <v>129657.36000000002</v>
      </c>
      <c r="F536" s="5">
        <v>141854.41</v>
      </c>
      <c r="W536" s="17" t="s">
        <v>257</v>
      </c>
      <c r="X536" s="5">
        <v>19737.12</v>
      </c>
      <c r="Y536" s="5">
        <v>5721.4</v>
      </c>
      <c r="AI536" s="17" t="s">
        <v>238</v>
      </c>
      <c r="AJ536" s="5">
        <v>5570.84</v>
      </c>
      <c r="AK536" s="5">
        <v>1020.02</v>
      </c>
      <c r="AT536" s="17" t="s">
        <v>237</v>
      </c>
      <c r="AU536" s="5">
        <v>133.76</v>
      </c>
      <c r="AV536" s="5">
        <v>535.04</v>
      </c>
      <c r="BH536" s="17" t="s">
        <v>235</v>
      </c>
      <c r="BI536" s="5">
        <v>0</v>
      </c>
      <c r="BJ536" s="5">
        <v>0</v>
      </c>
      <c r="BS536" s="17" t="s">
        <v>234</v>
      </c>
      <c r="BT536" s="5">
        <v>40265.07</v>
      </c>
      <c r="BU536" s="5">
        <v>183195.1</v>
      </c>
    </row>
    <row r="537" spans="4:73" x14ac:dyDescent="0.25">
      <c r="D537" s="17" t="s">
        <v>240</v>
      </c>
      <c r="E537" s="5">
        <v>286980.09000000003</v>
      </c>
      <c r="F537" s="5">
        <v>205014.24</v>
      </c>
      <c r="W537" s="17" t="s">
        <v>240</v>
      </c>
      <c r="X537" s="5">
        <v>20824.650000000001</v>
      </c>
      <c r="Y537" s="5">
        <v>12404.1</v>
      </c>
      <c r="AI537" s="17" t="s">
        <v>239</v>
      </c>
      <c r="AJ537" s="5">
        <v>1392.73</v>
      </c>
      <c r="AK537" s="5">
        <v>8996.83</v>
      </c>
      <c r="AT537" s="17" t="s">
        <v>238</v>
      </c>
      <c r="AU537" s="5">
        <v>2685.24</v>
      </c>
      <c r="AV537" s="5">
        <v>1181.0999999999999</v>
      </c>
      <c r="BH537" s="17" t="s">
        <v>236</v>
      </c>
      <c r="BI537" s="5">
        <v>7344.84</v>
      </c>
      <c r="BJ537" s="5">
        <v>1359.58</v>
      </c>
      <c r="BS537" s="17" t="s">
        <v>235</v>
      </c>
      <c r="BT537" s="5">
        <v>0</v>
      </c>
      <c r="BU537" s="5">
        <v>207357.1</v>
      </c>
    </row>
    <row r="538" spans="4:73" x14ac:dyDescent="0.25">
      <c r="D538" s="17" t="s">
        <v>164</v>
      </c>
      <c r="E538" s="5">
        <v>50295.729999999996</v>
      </c>
      <c r="F538" s="5">
        <v>37536.14</v>
      </c>
      <c r="W538" s="17" t="s">
        <v>164</v>
      </c>
      <c r="X538" s="5">
        <v>7209.75</v>
      </c>
      <c r="Y538" s="5">
        <v>2202.75</v>
      </c>
      <c r="AI538" s="17" t="s">
        <v>257</v>
      </c>
      <c r="AJ538" s="5">
        <v>26004.1</v>
      </c>
      <c r="AK538" s="5">
        <v>11315.93</v>
      </c>
      <c r="AT538" s="17" t="s">
        <v>239</v>
      </c>
      <c r="AU538" s="5">
        <v>12168.79</v>
      </c>
      <c r="AV538" s="5">
        <v>128824.5</v>
      </c>
      <c r="BH538" s="17" t="s">
        <v>237</v>
      </c>
      <c r="BI538" s="5">
        <v>66.599999999999994</v>
      </c>
      <c r="BJ538" s="5">
        <v>0</v>
      </c>
      <c r="BS538" s="17" t="s">
        <v>236</v>
      </c>
      <c r="BT538" s="5">
        <v>0</v>
      </c>
      <c r="BU538" s="5">
        <v>0</v>
      </c>
    </row>
    <row r="539" spans="4:73" x14ac:dyDescent="0.25">
      <c r="D539" s="17" t="s">
        <v>241</v>
      </c>
      <c r="E539" s="5">
        <v>8979.8699999999953</v>
      </c>
      <c r="F539" s="5">
        <v>24344.720000000001</v>
      </c>
      <c r="W539" s="17" t="s">
        <v>241</v>
      </c>
      <c r="X539" s="5">
        <v>7816.36</v>
      </c>
      <c r="Y539" s="5">
        <v>4653.1000000000004</v>
      </c>
      <c r="AI539" s="17" t="s">
        <v>240</v>
      </c>
      <c r="AJ539" s="5">
        <v>36790.699999999997</v>
      </c>
      <c r="AK539" s="5">
        <v>32378.52</v>
      </c>
      <c r="AT539" s="17" t="s">
        <v>257</v>
      </c>
      <c r="AU539" s="5">
        <v>29929.31</v>
      </c>
      <c r="AV539" s="5">
        <v>17248.740000000002</v>
      </c>
      <c r="BH539" s="17" t="s">
        <v>238</v>
      </c>
      <c r="BI539" s="5">
        <v>9879.7000000000007</v>
      </c>
      <c r="BJ539" s="5">
        <v>358.8</v>
      </c>
      <c r="BS539" s="17" t="s">
        <v>237</v>
      </c>
      <c r="BT539" s="5">
        <v>0</v>
      </c>
      <c r="BU539" s="5">
        <v>0</v>
      </c>
    </row>
    <row r="540" spans="4:73" x14ac:dyDescent="0.25">
      <c r="D540" s="17" t="s">
        <v>242</v>
      </c>
      <c r="E540" s="5">
        <v>76541.440000000017</v>
      </c>
      <c r="F540" s="5">
        <v>80034.73</v>
      </c>
      <c r="W540" s="17" t="s">
        <v>242</v>
      </c>
      <c r="X540" s="5">
        <v>16413.990000000002</v>
      </c>
      <c r="Y540" s="5">
        <v>6215.8</v>
      </c>
      <c r="AI540" s="17" t="s">
        <v>164</v>
      </c>
      <c r="AJ540" s="5">
        <v>1082.02</v>
      </c>
      <c r="AK540" s="5">
        <v>1399.88</v>
      </c>
      <c r="AT540" s="17" t="s">
        <v>240</v>
      </c>
      <c r="AU540" s="5">
        <v>30109.58</v>
      </c>
      <c r="AV540" s="5">
        <v>31025.11</v>
      </c>
      <c r="BH540" s="17" t="s">
        <v>239</v>
      </c>
      <c r="BI540" s="5">
        <v>50.2</v>
      </c>
      <c r="BJ540" s="5">
        <v>350.92</v>
      </c>
      <c r="BS540" s="17" t="s">
        <v>238</v>
      </c>
      <c r="BT540" s="5">
        <v>0</v>
      </c>
      <c r="BU540" s="5">
        <v>0</v>
      </c>
    </row>
    <row r="541" spans="4:73" x14ac:dyDescent="0.25">
      <c r="D541" s="17" t="s">
        <v>243</v>
      </c>
      <c r="E541" s="5">
        <v>10284.079999999994</v>
      </c>
      <c r="F541" s="5">
        <v>33130.120000000003</v>
      </c>
      <c r="W541" s="17" t="s">
        <v>243</v>
      </c>
      <c r="X541" s="5">
        <v>33130.120000000003</v>
      </c>
      <c r="Y541" s="5">
        <v>10284.08</v>
      </c>
      <c r="AI541" s="17" t="s">
        <v>241</v>
      </c>
      <c r="AJ541" s="5">
        <v>0</v>
      </c>
      <c r="AK541" s="5">
        <v>0</v>
      </c>
      <c r="AT541" s="17" t="s">
        <v>164</v>
      </c>
      <c r="AU541" s="5">
        <v>4230.96</v>
      </c>
      <c r="AV541" s="5">
        <v>1399.05</v>
      </c>
      <c r="BH541" s="17" t="s">
        <v>257</v>
      </c>
      <c r="BI541" s="5">
        <v>35957.879999999997</v>
      </c>
      <c r="BJ541" s="5">
        <v>20731.23</v>
      </c>
      <c r="BS541" s="17" t="s">
        <v>239</v>
      </c>
      <c r="BT541" s="5">
        <v>0</v>
      </c>
      <c r="BU541" s="5">
        <v>0</v>
      </c>
    </row>
    <row r="542" spans="4:73" x14ac:dyDescent="0.25">
      <c r="D542" s="17" t="s">
        <v>244</v>
      </c>
      <c r="E542" s="5">
        <v>58479.649999999994</v>
      </c>
      <c r="F542" s="5">
        <v>57635.94</v>
      </c>
      <c r="W542" s="17" t="s">
        <v>244</v>
      </c>
      <c r="X542" s="5">
        <v>29130.14</v>
      </c>
      <c r="Y542" s="5">
        <v>12153.61</v>
      </c>
      <c r="AI542" s="17" t="s">
        <v>242</v>
      </c>
      <c r="AJ542" s="5">
        <v>15309.65</v>
      </c>
      <c r="AK542" s="5">
        <v>5171.93</v>
      </c>
      <c r="AT542" s="17" t="s">
        <v>241</v>
      </c>
      <c r="AU542" s="5">
        <v>2924.56</v>
      </c>
      <c r="AV542" s="5">
        <v>2875.17</v>
      </c>
      <c r="BH542" s="17" t="s">
        <v>240</v>
      </c>
      <c r="BI542" s="5">
        <v>5282.11</v>
      </c>
      <c r="BJ542" s="5">
        <v>3468.13</v>
      </c>
      <c r="BS542" s="17" t="s">
        <v>257</v>
      </c>
      <c r="BT542" s="5">
        <v>0</v>
      </c>
      <c r="BU542" s="5">
        <v>0</v>
      </c>
    </row>
    <row r="543" spans="4:73" x14ac:dyDescent="0.25">
      <c r="D543" s="17" t="s">
        <v>245</v>
      </c>
      <c r="E543" s="5">
        <v>174138.43000000002</v>
      </c>
      <c r="F543" s="5">
        <v>197718.77</v>
      </c>
      <c r="W543" s="17" t="s">
        <v>245</v>
      </c>
      <c r="X543" s="5">
        <v>7503.5</v>
      </c>
      <c r="Y543" s="5">
        <v>2671.5</v>
      </c>
      <c r="AI543" s="17" t="s">
        <v>243</v>
      </c>
      <c r="AJ543" s="5">
        <v>0</v>
      </c>
      <c r="AK543" s="5">
        <v>0</v>
      </c>
      <c r="AT543" s="17" t="s">
        <v>242</v>
      </c>
      <c r="AU543" s="5">
        <v>21924.86</v>
      </c>
      <c r="AV543" s="5">
        <v>12416.75</v>
      </c>
      <c r="BH543" s="17" t="s">
        <v>164</v>
      </c>
      <c r="BI543" s="5">
        <v>582</v>
      </c>
      <c r="BJ543" s="5">
        <v>124.8</v>
      </c>
      <c r="BS543" s="17" t="s">
        <v>240</v>
      </c>
      <c r="BT543" s="5">
        <v>108341.2</v>
      </c>
      <c r="BU543" s="5">
        <v>69365.789999999994</v>
      </c>
    </row>
    <row r="544" spans="4:73" x14ac:dyDescent="0.25">
      <c r="D544" s="17" t="s">
        <v>145</v>
      </c>
      <c r="E544" s="5">
        <v>58265.79</v>
      </c>
      <c r="F544" s="5">
        <v>45933.840000000004</v>
      </c>
      <c r="W544" s="17" t="s">
        <v>145</v>
      </c>
      <c r="X544" s="5">
        <v>38720.1</v>
      </c>
      <c r="Y544" s="5">
        <v>16595.400000000001</v>
      </c>
      <c r="AI544" s="17" t="s">
        <v>244</v>
      </c>
      <c r="AJ544" s="5">
        <v>1327.74</v>
      </c>
      <c r="AK544" s="5">
        <v>6273.32</v>
      </c>
      <c r="AT544" s="17" t="s">
        <v>243</v>
      </c>
      <c r="AU544" s="5">
        <v>0</v>
      </c>
      <c r="AV544" s="5">
        <v>0</v>
      </c>
      <c r="BH544" s="17" t="s">
        <v>241</v>
      </c>
      <c r="BI544" s="5">
        <v>298.8</v>
      </c>
      <c r="BJ544" s="5">
        <v>1451.6</v>
      </c>
      <c r="BS544" s="17" t="s">
        <v>164</v>
      </c>
      <c r="BT544" s="5">
        <v>24431.41</v>
      </c>
      <c r="BU544" s="5">
        <v>40205.449999999997</v>
      </c>
    </row>
    <row r="545" spans="4:73" x14ac:dyDescent="0.25">
      <c r="D545" s="17" t="s">
        <v>246</v>
      </c>
      <c r="E545" s="5">
        <v>25463.32</v>
      </c>
      <c r="F545" s="5">
        <v>33903.160000000003</v>
      </c>
      <c r="W545" s="17" t="s">
        <v>246</v>
      </c>
      <c r="X545" s="5">
        <v>3104.75</v>
      </c>
      <c r="Y545" s="5">
        <v>1062.25</v>
      </c>
      <c r="AI545" s="17" t="s">
        <v>245</v>
      </c>
      <c r="AJ545" s="5">
        <v>13180.23</v>
      </c>
      <c r="AK545" s="5">
        <v>3293.83</v>
      </c>
      <c r="AT545" s="17" t="s">
        <v>244</v>
      </c>
      <c r="AU545" s="5">
        <v>26152.5</v>
      </c>
      <c r="AV545" s="5">
        <v>24658.83</v>
      </c>
      <c r="BH545" s="17" t="s">
        <v>242</v>
      </c>
      <c r="BI545" s="5">
        <v>18624.23</v>
      </c>
      <c r="BJ545" s="5">
        <v>11773.8</v>
      </c>
      <c r="BS545" s="17" t="s">
        <v>241</v>
      </c>
      <c r="BT545" s="5">
        <v>0</v>
      </c>
      <c r="BU545" s="5">
        <v>0</v>
      </c>
    </row>
    <row r="546" spans="4:73" x14ac:dyDescent="0.25">
      <c r="D546" s="17" t="s">
        <v>254</v>
      </c>
      <c r="E546" s="5">
        <v>106284.16999999998</v>
      </c>
      <c r="F546" s="5">
        <v>142159.20000000001</v>
      </c>
      <c r="W546" s="17" t="s">
        <v>254</v>
      </c>
      <c r="X546" s="5">
        <v>16015.6</v>
      </c>
      <c r="Y546" s="5">
        <v>10963.4</v>
      </c>
      <c r="AI546" s="17" t="s">
        <v>145</v>
      </c>
      <c r="AJ546" s="5">
        <v>3337.84</v>
      </c>
      <c r="AK546" s="5">
        <v>11085.07</v>
      </c>
      <c r="AT546" s="17" t="s">
        <v>245</v>
      </c>
      <c r="AU546" s="5">
        <v>6478.04</v>
      </c>
      <c r="AV546" s="5">
        <v>3665.86</v>
      </c>
      <c r="BH546" s="17" t="s">
        <v>243</v>
      </c>
      <c r="BI546" s="5">
        <v>0</v>
      </c>
      <c r="BJ546" s="5">
        <v>0</v>
      </c>
      <c r="BS546" s="17" t="s">
        <v>242</v>
      </c>
      <c r="BT546" s="5">
        <v>0</v>
      </c>
      <c r="BU546" s="5">
        <v>0</v>
      </c>
    </row>
    <row r="547" spans="4:73" x14ac:dyDescent="0.25">
      <c r="D547" s="17" t="s">
        <v>249</v>
      </c>
      <c r="E547" s="5">
        <v>82354.45</v>
      </c>
      <c r="F547" s="5">
        <v>90</v>
      </c>
      <c r="W547" s="17" t="s">
        <v>249</v>
      </c>
      <c r="X547" s="5">
        <v>0</v>
      </c>
      <c r="Y547" s="5">
        <v>0</v>
      </c>
      <c r="AI547" s="17" t="s">
        <v>246</v>
      </c>
      <c r="AJ547" s="5">
        <v>6648.6</v>
      </c>
      <c r="AK547" s="5">
        <v>2512.13</v>
      </c>
      <c r="AT547" s="17" t="s">
        <v>145</v>
      </c>
      <c r="AU547" s="5">
        <v>1512.75</v>
      </c>
      <c r="AV547" s="5">
        <v>813.83</v>
      </c>
      <c r="BH547" s="17" t="s">
        <v>244</v>
      </c>
      <c r="BI547" s="5">
        <v>179.56</v>
      </c>
      <c r="BJ547" s="5">
        <v>191.77</v>
      </c>
      <c r="BS547" s="17" t="s">
        <v>243</v>
      </c>
      <c r="BT547" s="5">
        <v>0</v>
      </c>
      <c r="BU547" s="5">
        <v>0</v>
      </c>
    </row>
    <row r="548" spans="4:73" x14ac:dyDescent="0.25">
      <c r="D548" s="17" t="s">
        <v>151</v>
      </c>
      <c r="E548" s="5">
        <v>59861.450000000004</v>
      </c>
      <c r="F548" s="5">
        <v>32704.07</v>
      </c>
      <c r="W548" s="17" t="s">
        <v>151</v>
      </c>
      <c r="X548" s="5">
        <v>3416.8</v>
      </c>
      <c r="Y548" s="5">
        <v>9302.9</v>
      </c>
      <c r="AI548" s="17" t="s">
        <v>254</v>
      </c>
      <c r="AJ548" s="5">
        <v>1962.53</v>
      </c>
      <c r="AK548" s="5">
        <v>696.91</v>
      </c>
      <c r="AT548" s="17" t="s">
        <v>246</v>
      </c>
      <c r="AU548" s="5">
        <v>3334.11</v>
      </c>
      <c r="AV548" s="5">
        <v>1811.28</v>
      </c>
      <c r="BH548" s="17" t="s">
        <v>245</v>
      </c>
      <c r="BI548" s="5">
        <v>1104</v>
      </c>
      <c r="BJ548" s="5">
        <v>81.25</v>
      </c>
      <c r="BS548" s="17" t="s">
        <v>244</v>
      </c>
      <c r="BT548" s="5">
        <v>0</v>
      </c>
      <c r="BU548" s="5">
        <v>0</v>
      </c>
    </row>
    <row r="549" spans="4:73" x14ac:dyDescent="0.25">
      <c r="D549" s="2" t="s">
        <v>12</v>
      </c>
      <c r="E549" s="5">
        <v>22331081.109999996</v>
      </c>
      <c r="F549" s="5">
        <v>8769709.9200000018</v>
      </c>
      <c r="W549" s="2" t="s">
        <v>12</v>
      </c>
      <c r="X549" s="5">
        <v>1532614.8399999999</v>
      </c>
      <c r="Y549" s="5">
        <v>756615.43999999983</v>
      </c>
      <c r="AI549" s="17" t="s">
        <v>249</v>
      </c>
      <c r="AJ549" s="5">
        <v>0</v>
      </c>
      <c r="AK549" s="5">
        <v>0</v>
      </c>
      <c r="AT549" s="17" t="s">
        <v>254</v>
      </c>
      <c r="AU549" s="5">
        <v>44541.919999999998</v>
      </c>
      <c r="AV549" s="5">
        <v>32749.17</v>
      </c>
      <c r="BH549" s="17" t="s">
        <v>145</v>
      </c>
      <c r="BI549" s="5">
        <v>1525.15</v>
      </c>
      <c r="BJ549" s="5">
        <v>925.67</v>
      </c>
      <c r="BS549" s="17" t="s">
        <v>245</v>
      </c>
      <c r="BT549" s="5">
        <v>169091</v>
      </c>
      <c r="BU549" s="5">
        <v>131477.79999999999</v>
      </c>
    </row>
    <row r="550" spans="4:73" x14ac:dyDescent="0.25">
      <c r="D550" s="17" t="s">
        <v>139</v>
      </c>
      <c r="E550" s="5">
        <v>93822.090000000026</v>
      </c>
      <c r="F550" s="5">
        <v>108929.32999999999</v>
      </c>
      <c r="W550" s="17" t="s">
        <v>139</v>
      </c>
      <c r="X550" s="5">
        <v>13401.64</v>
      </c>
      <c r="Y550" s="5">
        <v>4852.1099999999997</v>
      </c>
      <c r="AI550" s="17" t="s">
        <v>151</v>
      </c>
      <c r="AJ550" s="5">
        <v>0</v>
      </c>
      <c r="AK550" s="5">
        <v>0</v>
      </c>
      <c r="AT550" s="17" t="s">
        <v>249</v>
      </c>
      <c r="AU550" s="5">
        <v>0</v>
      </c>
      <c r="AV550" s="5">
        <v>0</v>
      </c>
      <c r="BH550" s="17" t="s">
        <v>246</v>
      </c>
      <c r="BI550" s="5">
        <v>8215.7000000000007</v>
      </c>
      <c r="BJ550" s="5">
        <v>1756.2</v>
      </c>
      <c r="BS550" s="17" t="s">
        <v>145</v>
      </c>
      <c r="BT550" s="5">
        <v>0</v>
      </c>
      <c r="BU550" s="5">
        <v>0</v>
      </c>
    </row>
    <row r="551" spans="4:73" x14ac:dyDescent="0.25">
      <c r="D551" s="17" t="s">
        <v>167</v>
      </c>
      <c r="E551" s="5">
        <v>9462.7900000000009</v>
      </c>
      <c r="F551" s="5">
        <v>53101.51</v>
      </c>
      <c r="W551" s="17" t="s">
        <v>167</v>
      </c>
      <c r="X551" s="5">
        <v>4972.13</v>
      </c>
      <c r="Y551" s="5">
        <v>1327.87</v>
      </c>
      <c r="AI551" s="2" t="s">
        <v>12</v>
      </c>
      <c r="AJ551" s="5">
        <v>1157941.46</v>
      </c>
      <c r="AK551" s="5">
        <v>858905.57000000007</v>
      </c>
      <c r="AT551" s="17" t="s">
        <v>151</v>
      </c>
      <c r="AU551" s="5">
        <v>0</v>
      </c>
      <c r="AV551" s="5">
        <v>0</v>
      </c>
      <c r="BH551" s="17" t="s">
        <v>254</v>
      </c>
      <c r="BI551" s="5">
        <v>78436.149999999994</v>
      </c>
      <c r="BJ551" s="5">
        <v>56555.81</v>
      </c>
      <c r="BS551" s="17" t="s">
        <v>246</v>
      </c>
      <c r="BT551" s="5">
        <v>0</v>
      </c>
      <c r="BU551" s="5">
        <v>0</v>
      </c>
    </row>
    <row r="552" spans="4:73" x14ac:dyDescent="0.25">
      <c r="D552" s="17" t="s">
        <v>140</v>
      </c>
      <c r="E552" s="5">
        <v>64768.340000000026</v>
      </c>
      <c r="F552" s="5">
        <v>154086.10999999999</v>
      </c>
      <c r="W552" s="17" t="s">
        <v>140</v>
      </c>
      <c r="X552" s="5">
        <v>28172.76</v>
      </c>
      <c r="Y552" s="5">
        <v>7662.24</v>
      </c>
      <c r="AI552" s="17" t="s">
        <v>139</v>
      </c>
      <c r="AJ552" s="5">
        <v>5577.93</v>
      </c>
      <c r="AK552" s="5">
        <v>3371.12</v>
      </c>
      <c r="AT552" s="2" t="s">
        <v>12</v>
      </c>
      <c r="AU552" s="5">
        <v>1138110.8999999999</v>
      </c>
      <c r="AV552" s="5">
        <v>1130876.3200000003</v>
      </c>
      <c r="BH552" s="17" t="s">
        <v>249</v>
      </c>
      <c r="BI552" s="5">
        <v>0</v>
      </c>
      <c r="BJ552" s="5">
        <v>0</v>
      </c>
      <c r="BS552" s="17" t="s">
        <v>254</v>
      </c>
      <c r="BT552" s="5">
        <v>0</v>
      </c>
      <c r="BU552" s="5">
        <v>0</v>
      </c>
    </row>
    <row r="553" spans="4:73" x14ac:dyDescent="0.25">
      <c r="D553" s="17" t="s">
        <v>181</v>
      </c>
      <c r="E553" s="5">
        <v>305542.14</v>
      </c>
      <c r="F553" s="5">
        <v>1000</v>
      </c>
      <c r="W553" s="17" t="s">
        <v>181</v>
      </c>
      <c r="X553" s="5">
        <v>0</v>
      </c>
      <c r="Y553" s="5">
        <v>0</v>
      </c>
      <c r="AI553" s="17" t="s">
        <v>167</v>
      </c>
      <c r="AJ553" s="5">
        <v>2577.38</v>
      </c>
      <c r="AK553" s="5">
        <v>899.12</v>
      </c>
      <c r="AT553" s="17" t="s">
        <v>139</v>
      </c>
      <c r="AU553" s="5">
        <v>1122.69</v>
      </c>
      <c r="AV553" s="5">
        <v>651.92999999999995</v>
      </c>
      <c r="BH553" s="17" t="s">
        <v>151</v>
      </c>
      <c r="BI553" s="5">
        <v>16341.27</v>
      </c>
      <c r="BJ553" s="5">
        <v>50558.55</v>
      </c>
      <c r="BS553" s="17" t="s">
        <v>249</v>
      </c>
      <c r="BT553" s="5">
        <v>0</v>
      </c>
      <c r="BU553" s="5">
        <v>0</v>
      </c>
    </row>
    <row r="554" spans="4:73" x14ac:dyDescent="0.25">
      <c r="D554" s="17" t="s">
        <v>156</v>
      </c>
      <c r="E554" s="5">
        <v>652115.74</v>
      </c>
      <c r="F554" s="5">
        <v>172107.08</v>
      </c>
      <c r="W554" s="17" t="s">
        <v>156</v>
      </c>
      <c r="X554" s="5">
        <v>101824.9</v>
      </c>
      <c r="Y554" s="5">
        <v>48607.64</v>
      </c>
      <c r="AI554" s="17" t="s">
        <v>140</v>
      </c>
      <c r="AJ554" s="5">
        <v>4430.53</v>
      </c>
      <c r="AK554" s="5">
        <v>2589.5</v>
      </c>
      <c r="AT554" s="17" t="s">
        <v>167</v>
      </c>
      <c r="AU554" s="5">
        <v>4873.3</v>
      </c>
      <c r="AV554" s="5">
        <v>282.8</v>
      </c>
      <c r="BH554" s="2" t="s">
        <v>12</v>
      </c>
      <c r="BI554" s="5">
        <v>650170.50999999978</v>
      </c>
      <c r="BJ554" s="5">
        <v>732187.48999999976</v>
      </c>
      <c r="BS554" s="17" t="s">
        <v>151</v>
      </c>
      <c r="BT554" s="5">
        <v>0</v>
      </c>
      <c r="BU554" s="5">
        <v>0</v>
      </c>
    </row>
    <row r="555" spans="4:73" x14ac:dyDescent="0.25">
      <c r="D555" s="17" t="s">
        <v>182</v>
      </c>
      <c r="E555" s="5">
        <v>64544.79</v>
      </c>
      <c r="F555" s="5">
        <v>368.72</v>
      </c>
      <c r="W555" s="17" t="s">
        <v>182</v>
      </c>
      <c r="X555" s="5">
        <v>0</v>
      </c>
      <c r="Y555" s="5">
        <v>0</v>
      </c>
      <c r="AI555" s="17" t="s">
        <v>181</v>
      </c>
      <c r="AJ555" s="5">
        <v>0</v>
      </c>
      <c r="AK555" s="5">
        <v>0</v>
      </c>
      <c r="AT555" s="17" t="s">
        <v>140</v>
      </c>
      <c r="AU555" s="5">
        <v>256.38</v>
      </c>
      <c r="AV555" s="5">
        <v>985.92</v>
      </c>
      <c r="BH555" s="17" t="s">
        <v>139</v>
      </c>
      <c r="BI555" s="5">
        <v>2612.37</v>
      </c>
      <c r="BJ555" s="5">
        <v>900.33</v>
      </c>
      <c r="BS555" s="2" t="s">
        <v>12</v>
      </c>
      <c r="BT555" s="5">
        <v>3633802.21</v>
      </c>
      <c r="BU555" s="5">
        <v>14707203.570000004</v>
      </c>
    </row>
    <row r="556" spans="4:73" x14ac:dyDescent="0.25">
      <c r="D556" s="17" t="s">
        <v>183</v>
      </c>
      <c r="E556" s="5">
        <v>8266.16</v>
      </c>
      <c r="F556" s="5">
        <v>30209.94</v>
      </c>
      <c r="W556" s="17" t="s">
        <v>183</v>
      </c>
      <c r="X556" s="5">
        <v>29856.48</v>
      </c>
      <c r="Y556" s="5">
        <v>7647.92</v>
      </c>
      <c r="AI556" s="17" t="s">
        <v>156</v>
      </c>
      <c r="AJ556" s="5">
        <v>26644.7</v>
      </c>
      <c r="AK556" s="5">
        <v>15415.85</v>
      </c>
      <c r="AT556" s="17" t="s">
        <v>181</v>
      </c>
      <c r="AU556" s="5">
        <v>0</v>
      </c>
      <c r="AV556" s="5">
        <v>0</v>
      </c>
      <c r="BH556" s="17" t="s">
        <v>167</v>
      </c>
      <c r="BI556" s="5">
        <v>178.2</v>
      </c>
      <c r="BJ556" s="5">
        <v>0</v>
      </c>
      <c r="BS556" s="17" t="s">
        <v>139</v>
      </c>
      <c r="BT556" s="5">
        <v>86214.7</v>
      </c>
      <c r="BU556" s="5">
        <v>66148.5</v>
      </c>
    </row>
    <row r="557" spans="4:73" x14ac:dyDescent="0.25">
      <c r="D557" s="17" t="s">
        <v>184</v>
      </c>
      <c r="E557" s="5">
        <v>745869.95</v>
      </c>
      <c r="F557" s="5">
        <v>28616</v>
      </c>
      <c r="W557" s="17" t="s">
        <v>184</v>
      </c>
      <c r="X557" s="5">
        <v>8516</v>
      </c>
      <c r="Y557" s="5">
        <v>1932.75</v>
      </c>
      <c r="AI557" s="17" t="s">
        <v>182</v>
      </c>
      <c r="AJ557" s="5">
        <v>0</v>
      </c>
      <c r="AK557" s="5">
        <v>0</v>
      </c>
      <c r="AT557" s="17" t="s">
        <v>156</v>
      </c>
      <c r="AU557" s="5">
        <v>20134.27</v>
      </c>
      <c r="AV557" s="5">
        <v>20695.27</v>
      </c>
      <c r="BH557" s="17" t="s">
        <v>140</v>
      </c>
      <c r="BI557" s="5">
        <v>1611.74</v>
      </c>
      <c r="BJ557" s="5">
        <v>452.26</v>
      </c>
      <c r="BS557" s="17" t="s">
        <v>167</v>
      </c>
      <c r="BT557" s="5">
        <v>40500.5</v>
      </c>
      <c r="BU557" s="5">
        <v>0</v>
      </c>
    </row>
    <row r="558" spans="4:73" x14ac:dyDescent="0.25">
      <c r="D558" s="17" t="s">
        <v>185</v>
      </c>
      <c r="E558" s="5">
        <v>256836.82</v>
      </c>
      <c r="F558" s="5">
        <v>85716.5</v>
      </c>
      <c r="W558" s="17" t="s">
        <v>185</v>
      </c>
      <c r="X558" s="5">
        <v>18079.650000000001</v>
      </c>
      <c r="Y558" s="5">
        <v>27148.85</v>
      </c>
      <c r="AI558" s="17" t="s">
        <v>183</v>
      </c>
      <c r="AJ558" s="5">
        <v>0</v>
      </c>
      <c r="AK558" s="5">
        <v>0</v>
      </c>
      <c r="AT558" s="17" t="s">
        <v>182</v>
      </c>
      <c r="AU558" s="5">
        <v>0</v>
      </c>
      <c r="AV558" s="5">
        <v>0</v>
      </c>
      <c r="BH558" s="17" t="s">
        <v>181</v>
      </c>
      <c r="BI558" s="5">
        <v>0</v>
      </c>
      <c r="BJ558" s="5">
        <v>0</v>
      </c>
      <c r="BS558" s="17" t="s">
        <v>140</v>
      </c>
      <c r="BT558" s="5">
        <v>119606.7</v>
      </c>
      <c r="BU558" s="5">
        <v>39038.36</v>
      </c>
    </row>
    <row r="559" spans="4:73" x14ac:dyDescent="0.25">
      <c r="D559" s="17" t="s">
        <v>157</v>
      </c>
      <c r="E559" s="5">
        <v>2180218.94</v>
      </c>
      <c r="F559" s="5">
        <v>8443.67</v>
      </c>
      <c r="W559" s="17" t="s">
        <v>157</v>
      </c>
      <c r="X559" s="5">
        <v>0</v>
      </c>
      <c r="Y559" s="5">
        <v>0</v>
      </c>
      <c r="AI559" s="17" t="s">
        <v>184</v>
      </c>
      <c r="AJ559" s="5">
        <v>12555.9</v>
      </c>
      <c r="AK559" s="5">
        <v>8398.85</v>
      </c>
      <c r="AT559" s="17" t="s">
        <v>183</v>
      </c>
      <c r="AU559" s="5">
        <v>353.46</v>
      </c>
      <c r="AV559" s="5">
        <v>618.24</v>
      </c>
      <c r="BH559" s="17" t="s">
        <v>156</v>
      </c>
      <c r="BI559" s="5">
        <v>8639.09</v>
      </c>
      <c r="BJ559" s="5">
        <v>13707.14</v>
      </c>
      <c r="BS559" s="17" t="s">
        <v>181</v>
      </c>
      <c r="BT559" s="5">
        <v>1000</v>
      </c>
      <c r="BU559" s="5">
        <v>305542.09999999998</v>
      </c>
    </row>
    <row r="560" spans="4:73" x14ac:dyDescent="0.25">
      <c r="D560" s="17" t="s">
        <v>186</v>
      </c>
      <c r="E560" s="5">
        <v>7258.59</v>
      </c>
      <c r="F560" s="5">
        <v>12834.96</v>
      </c>
      <c r="W560" s="17" t="s">
        <v>186</v>
      </c>
      <c r="X560" s="5">
        <v>9358.9</v>
      </c>
      <c r="Y560" s="5">
        <v>4524.6000000000004</v>
      </c>
      <c r="AI560" s="17" t="s">
        <v>185</v>
      </c>
      <c r="AJ560" s="5">
        <v>18085.14</v>
      </c>
      <c r="AK560" s="5">
        <v>15961.84</v>
      </c>
      <c r="AT560" s="17" t="s">
        <v>184</v>
      </c>
      <c r="AU560" s="5">
        <v>0</v>
      </c>
      <c r="AV560" s="5">
        <v>323.05</v>
      </c>
      <c r="BH560" s="17" t="s">
        <v>182</v>
      </c>
      <c r="BI560" s="5">
        <v>5.72</v>
      </c>
      <c r="BJ560" s="5">
        <v>22.88</v>
      </c>
      <c r="BS560" s="17" t="s">
        <v>156</v>
      </c>
      <c r="BT560" s="5">
        <v>13432.12</v>
      </c>
      <c r="BU560" s="5">
        <v>469568.8</v>
      </c>
    </row>
    <row r="561" spans="4:73" x14ac:dyDescent="0.25">
      <c r="D561" s="17" t="s">
        <v>158</v>
      </c>
      <c r="E561" s="5">
        <v>88750.049999999988</v>
      </c>
      <c r="F561" s="5">
        <v>54485.54</v>
      </c>
      <c r="W561" s="17" t="s">
        <v>158</v>
      </c>
      <c r="X561" s="5">
        <v>36935.300000000003</v>
      </c>
      <c r="Y561" s="5">
        <v>31251.7</v>
      </c>
      <c r="AI561" s="17" t="s">
        <v>157</v>
      </c>
      <c r="AJ561" s="5">
        <v>0</v>
      </c>
      <c r="AK561" s="5">
        <v>0</v>
      </c>
      <c r="AT561" s="17" t="s">
        <v>185</v>
      </c>
      <c r="AU561" s="5">
        <v>40454.28</v>
      </c>
      <c r="AV561" s="5">
        <v>143116.20000000001</v>
      </c>
      <c r="BH561" s="17" t="s">
        <v>183</v>
      </c>
      <c r="BI561" s="5">
        <v>0</v>
      </c>
      <c r="BJ561" s="5">
        <v>0</v>
      </c>
      <c r="BS561" s="17" t="s">
        <v>182</v>
      </c>
      <c r="BT561" s="5">
        <v>0</v>
      </c>
      <c r="BU561" s="5">
        <v>0</v>
      </c>
    </row>
    <row r="562" spans="4:73" x14ac:dyDescent="0.25">
      <c r="D562" s="17" t="s">
        <v>187</v>
      </c>
      <c r="E562" s="5">
        <v>536.79999999999995</v>
      </c>
      <c r="F562" s="5">
        <v>134.19999999999999</v>
      </c>
      <c r="W562" s="17" t="s">
        <v>187</v>
      </c>
      <c r="X562" s="5">
        <v>39</v>
      </c>
      <c r="Y562" s="5">
        <v>156</v>
      </c>
      <c r="AI562" s="17" t="s">
        <v>186</v>
      </c>
      <c r="AJ562" s="5">
        <v>0</v>
      </c>
      <c r="AK562" s="5">
        <v>0</v>
      </c>
      <c r="AT562" s="17" t="s">
        <v>157</v>
      </c>
      <c r="AU562" s="5">
        <v>0</v>
      </c>
      <c r="AV562" s="5">
        <v>0</v>
      </c>
      <c r="BH562" s="17" t="s">
        <v>184</v>
      </c>
      <c r="BI562" s="5">
        <v>719.1</v>
      </c>
      <c r="BJ562" s="5">
        <v>538.20000000000005</v>
      </c>
      <c r="BS562" s="17" t="s">
        <v>183</v>
      </c>
      <c r="BT562" s="5">
        <v>0</v>
      </c>
      <c r="BU562" s="5">
        <v>0</v>
      </c>
    </row>
    <row r="563" spans="4:73" x14ac:dyDescent="0.25">
      <c r="D563" s="17" t="s">
        <v>250</v>
      </c>
      <c r="E563" s="5">
        <v>458.48</v>
      </c>
      <c r="F563" s="5">
        <v>114.62</v>
      </c>
      <c r="W563" s="17" t="s">
        <v>250</v>
      </c>
      <c r="X563" s="5">
        <v>27.6</v>
      </c>
      <c r="Y563" s="5">
        <v>110.4</v>
      </c>
      <c r="AI563" s="17" t="s">
        <v>158</v>
      </c>
      <c r="AJ563" s="5">
        <v>3742.77</v>
      </c>
      <c r="AK563" s="5">
        <v>3159.97</v>
      </c>
      <c r="AT563" s="17" t="s">
        <v>186</v>
      </c>
      <c r="AU563" s="5">
        <v>401.57</v>
      </c>
      <c r="AV563" s="5">
        <v>97.85</v>
      </c>
      <c r="BH563" s="17" t="s">
        <v>185</v>
      </c>
      <c r="BI563" s="5">
        <v>8704.43</v>
      </c>
      <c r="BJ563" s="5">
        <v>2515.98</v>
      </c>
      <c r="BS563" s="17" t="s">
        <v>184</v>
      </c>
      <c r="BT563" s="5">
        <v>6825</v>
      </c>
      <c r="BU563" s="5">
        <v>692767.6</v>
      </c>
    </row>
    <row r="564" spans="4:73" x14ac:dyDescent="0.25">
      <c r="D564" s="17" t="s">
        <v>188</v>
      </c>
      <c r="E564" s="5">
        <v>7905.3299999999981</v>
      </c>
      <c r="F564" s="5">
        <v>17972.510000000002</v>
      </c>
      <c r="W564" s="17" t="s">
        <v>188</v>
      </c>
      <c r="X564" s="5">
        <v>11303.15</v>
      </c>
      <c r="Y564" s="5">
        <v>3204.35</v>
      </c>
      <c r="AI564" s="17" t="s">
        <v>187</v>
      </c>
      <c r="AJ564" s="5">
        <v>0</v>
      </c>
      <c r="AK564" s="5">
        <v>0</v>
      </c>
      <c r="AT564" s="17" t="s">
        <v>158</v>
      </c>
      <c r="AU564" s="5">
        <v>3908.09</v>
      </c>
      <c r="AV564" s="5">
        <v>4522.8599999999997</v>
      </c>
      <c r="BH564" s="17" t="s">
        <v>157</v>
      </c>
      <c r="BI564" s="5">
        <v>0</v>
      </c>
      <c r="BJ564" s="5">
        <v>0</v>
      </c>
      <c r="BS564" s="17" t="s">
        <v>185</v>
      </c>
      <c r="BT564" s="5">
        <v>0</v>
      </c>
      <c r="BU564" s="5">
        <v>0</v>
      </c>
    </row>
    <row r="565" spans="4:73" x14ac:dyDescent="0.25">
      <c r="D565" s="17" t="s">
        <v>189</v>
      </c>
      <c r="E565" s="5">
        <v>163956.76</v>
      </c>
      <c r="F565" s="5">
        <v>82261.440000000002</v>
      </c>
      <c r="W565" s="17" t="s">
        <v>189</v>
      </c>
      <c r="X565" s="5">
        <v>18037.78</v>
      </c>
      <c r="Y565" s="5">
        <v>7730.51</v>
      </c>
      <c r="AI565" s="17" t="s">
        <v>250</v>
      </c>
      <c r="AJ565" s="5">
        <v>0</v>
      </c>
      <c r="AK565" s="5">
        <v>0</v>
      </c>
      <c r="AT565" s="17" t="s">
        <v>187</v>
      </c>
      <c r="AU565" s="5">
        <v>64.16</v>
      </c>
      <c r="AV565" s="5">
        <v>256.64</v>
      </c>
      <c r="BH565" s="17" t="s">
        <v>186</v>
      </c>
      <c r="BI565" s="5">
        <v>2901.49</v>
      </c>
      <c r="BJ565" s="5">
        <v>2636.14</v>
      </c>
      <c r="BS565" s="17" t="s">
        <v>157</v>
      </c>
      <c r="BT565" s="5">
        <v>3593.67</v>
      </c>
      <c r="BU565" s="5">
        <v>2180219</v>
      </c>
    </row>
    <row r="566" spans="4:73" x14ac:dyDescent="0.25">
      <c r="D566" s="17" t="s">
        <v>190</v>
      </c>
      <c r="E566" s="5">
        <v>318539.02999999997</v>
      </c>
      <c r="F566" s="5">
        <v>115861.75999999999</v>
      </c>
      <c r="W566" s="17" t="s">
        <v>190</v>
      </c>
      <c r="X566" s="5">
        <v>20466.239999999998</v>
      </c>
      <c r="Y566" s="5">
        <v>14594.769999999999</v>
      </c>
      <c r="AI566" s="17" t="s">
        <v>188</v>
      </c>
      <c r="AJ566" s="5">
        <v>199.94</v>
      </c>
      <c r="AK566" s="5">
        <v>441.26</v>
      </c>
      <c r="AT566" s="17" t="s">
        <v>250</v>
      </c>
      <c r="AU566" s="5">
        <v>87.02</v>
      </c>
      <c r="AV566" s="5">
        <v>348.08</v>
      </c>
      <c r="BH566" s="17" t="s">
        <v>158</v>
      </c>
      <c r="BI566" s="5">
        <v>8711.3799999999992</v>
      </c>
      <c r="BJ566" s="5">
        <v>11478.36</v>
      </c>
      <c r="BS566" s="17" t="s">
        <v>186</v>
      </c>
      <c r="BT566" s="5">
        <v>0</v>
      </c>
      <c r="BU566" s="5">
        <v>0</v>
      </c>
    </row>
    <row r="567" spans="4:73" x14ac:dyDescent="0.25">
      <c r="D567" s="17" t="s">
        <v>191</v>
      </c>
      <c r="E567" s="5">
        <v>51170.16</v>
      </c>
      <c r="F567" s="5">
        <v>77542.7</v>
      </c>
      <c r="W567" s="17" t="s">
        <v>191</v>
      </c>
      <c r="X567" s="5">
        <v>9491.5499999999993</v>
      </c>
      <c r="Y567" s="5">
        <v>5963.95</v>
      </c>
      <c r="AI567" s="17" t="s">
        <v>189</v>
      </c>
      <c r="AJ567" s="5">
        <v>16377.49</v>
      </c>
      <c r="AK567" s="5">
        <v>29586.25</v>
      </c>
      <c r="AT567" s="17" t="s">
        <v>188</v>
      </c>
      <c r="AU567" s="5">
        <v>2284.88</v>
      </c>
      <c r="AV567" s="5">
        <v>978.87</v>
      </c>
      <c r="BH567" s="17" t="s">
        <v>187</v>
      </c>
      <c r="BI567" s="5">
        <v>31.04</v>
      </c>
      <c r="BJ567" s="5">
        <v>124.16</v>
      </c>
      <c r="BS567" s="17" t="s">
        <v>158</v>
      </c>
      <c r="BT567" s="5">
        <v>0</v>
      </c>
      <c r="BU567" s="5">
        <v>24531.68</v>
      </c>
    </row>
    <row r="568" spans="4:73" x14ac:dyDescent="0.25">
      <c r="D568" s="17" t="s">
        <v>192</v>
      </c>
      <c r="E568" s="5">
        <v>165355.29999999999</v>
      </c>
      <c r="F568" s="5">
        <v>42755.700000000004</v>
      </c>
      <c r="W568" s="17" t="s">
        <v>192</v>
      </c>
      <c r="X568" s="5">
        <v>11075.25</v>
      </c>
      <c r="Y568" s="5">
        <v>7320.75</v>
      </c>
      <c r="AI568" s="17" t="s">
        <v>190</v>
      </c>
      <c r="AJ568" s="5">
        <v>43619.83</v>
      </c>
      <c r="AK568" s="5">
        <v>47803.49</v>
      </c>
      <c r="AT568" s="17" t="s">
        <v>189</v>
      </c>
      <c r="AU568" s="5">
        <v>19359.330000000002</v>
      </c>
      <c r="AV568" s="5">
        <v>18392.73</v>
      </c>
      <c r="BH568" s="17" t="s">
        <v>250</v>
      </c>
      <c r="BI568" s="5">
        <v>0</v>
      </c>
      <c r="BJ568" s="5">
        <v>0</v>
      </c>
      <c r="BS568" s="17" t="s">
        <v>187</v>
      </c>
      <c r="BT568" s="5">
        <v>0</v>
      </c>
      <c r="BU568" s="5">
        <v>0</v>
      </c>
    </row>
    <row r="569" spans="4:73" x14ac:dyDescent="0.25">
      <c r="D569" s="17" t="s">
        <v>193</v>
      </c>
      <c r="E569" s="5">
        <v>12312.949999999997</v>
      </c>
      <c r="F569" s="5">
        <v>20931.57</v>
      </c>
      <c r="W569" s="17" t="s">
        <v>193</v>
      </c>
      <c r="X569" s="5">
        <v>11591.05</v>
      </c>
      <c r="Y569" s="5">
        <v>4026.95</v>
      </c>
      <c r="AI569" s="17" t="s">
        <v>191</v>
      </c>
      <c r="AJ569" s="5">
        <v>287.60000000000002</v>
      </c>
      <c r="AK569" s="5">
        <v>141.9</v>
      </c>
      <c r="AT569" s="17" t="s">
        <v>190</v>
      </c>
      <c r="AU569" s="5">
        <v>35421.869999999995</v>
      </c>
      <c r="AV569" s="5">
        <v>60910.909999999996</v>
      </c>
      <c r="BH569" s="17" t="s">
        <v>188</v>
      </c>
      <c r="BI569" s="5">
        <v>4184.54</v>
      </c>
      <c r="BJ569" s="5">
        <v>1998.45</v>
      </c>
      <c r="BS569" s="17" t="s">
        <v>250</v>
      </c>
      <c r="BT569" s="5">
        <v>0</v>
      </c>
      <c r="BU569" s="5">
        <v>0</v>
      </c>
    </row>
    <row r="570" spans="4:73" x14ac:dyDescent="0.25">
      <c r="D570" s="17" t="s">
        <v>194</v>
      </c>
      <c r="E570" s="5">
        <v>324232.75</v>
      </c>
      <c r="F570" s="5">
        <v>218253.84000000003</v>
      </c>
      <c r="W570" s="17" t="s">
        <v>194</v>
      </c>
      <c r="X570" s="5">
        <v>20050.71</v>
      </c>
      <c r="Y570" s="5">
        <v>13202.79</v>
      </c>
      <c r="AI570" s="17" t="s">
        <v>192</v>
      </c>
      <c r="AJ570" s="5">
        <v>28258.49</v>
      </c>
      <c r="AK570" s="5">
        <v>31943</v>
      </c>
      <c r="AT570" s="17" t="s">
        <v>191</v>
      </c>
      <c r="AU570" s="5">
        <v>26965.3</v>
      </c>
      <c r="AV570" s="5">
        <v>21975.84</v>
      </c>
      <c r="BH570" s="17" t="s">
        <v>189</v>
      </c>
      <c r="BI570" s="5">
        <v>20406.84</v>
      </c>
      <c r="BJ570" s="5">
        <v>16319.79</v>
      </c>
      <c r="BS570" s="17" t="s">
        <v>188</v>
      </c>
      <c r="BT570" s="5">
        <v>0</v>
      </c>
      <c r="BU570" s="5">
        <v>0</v>
      </c>
    </row>
    <row r="571" spans="4:73" x14ac:dyDescent="0.25">
      <c r="D571" s="17" t="s">
        <v>195</v>
      </c>
      <c r="E571" s="5">
        <v>181891.83000000002</v>
      </c>
      <c r="F571" s="5">
        <v>136528.01</v>
      </c>
      <c r="W571" s="17" t="s">
        <v>195</v>
      </c>
      <c r="X571" s="5">
        <v>23756.9</v>
      </c>
      <c r="Y571" s="5">
        <v>8937.6299999999992</v>
      </c>
      <c r="AI571" s="17" t="s">
        <v>193</v>
      </c>
      <c r="AJ571" s="5">
        <v>743.7</v>
      </c>
      <c r="AK571" s="5">
        <v>557.70000000000005</v>
      </c>
      <c r="AT571" s="17" t="s">
        <v>192</v>
      </c>
      <c r="AU571" s="5">
        <v>1536.44</v>
      </c>
      <c r="AV571" s="5">
        <v>4220.09</v>
      </c>
      <c r="BH571" s="17" t="s">
        <v>190</v>
      </c>
      <c r="BI571" s="5">
        <v>5308.03</v>
      </c>
      <c r="BJ571" s="5">
        <v>7123.5</v>
      </c>
      <c r="BS571" s="17" t="s">
        <v>189</v>
      </c>
      <c r="BT571" s="5">
        <v>0</v>
      </c>
      <c r="BU571" s="5">
        <v>0</v>
      </c>
    </row>
    <row r="572" spans="4:73" x14ac:dyDescent="0.25">
      <c r="D572" s="17" t="s">
        <v>261</v>
      </c>
      <c r="E572" s="5">
        <v>99</v>
      </c>
      <c r="F572" s="5">
        <v>11</v>
      </c>
      <c r="W572" s="17" t="s">
        <v>261</v>
      </c>
      <c r="X572" s="5">
        <v>11</v>
      </c>
      <c r="Y572" s="5">
        <v>99</v>
      </c>
      <c r="AI572" s="17" t="s">
        <v>194</v>
      </c>
      <c r="AJ572" s="5">
        <v>40430.26</v>
      </c>
      <c r="AK572" s="5">
        <v>33006.35</v>
      </c>
      <c r="AT572" s="17" t="s">
        <v>193</v>
      </c>
      <c r="AU572" s="5">
        <v>830.81</v>
      </c>
      <c r="AV572" s="5">
        <v>836.45</v>
      </c>
      <c r="BH572" s="17" t="s">
        <v>191</v>
      </c>
      <c r="BI572" s="5">
        <v>38798.25</v>
      </c>
      <c r="BJ572" s="5">
        <v>22229.47</v>
      </c>
      <c r="BS572" s="17" t="s">
        <v>190</v>
      </c>
      <c r="BT572" s="5">
        <v>6119.79</v>
      </c>
      <c r="BU572" s="5">
        <v>5259.72</v>
      </c>
    </row>
    <row r="573" spans="4:73" x14ac:dyDescent="0.25">
      <c r="D573" s="17" t="s">
        <v>197</v>
      </c>
      <c r="E573" s="5">
        <v>88187.669999999984</v>
      </c>
      <c r="F573" s="5">
        <v>54979.35</v>
      </c>
      <c r="W573" s="17" t="s">
        <v>197</v>
      </c>
      <c r="X573" s="5">
        <v>11346.45</v>
      </c>
      <c r="Y573" s="5">
        <v>2930.05</v>
      </c>
      <c r="AI573" s="17" t="s">
        <v>195</v>
      </c>
      <c r="AJ573" s="5">
        <v>32209.48</v>
      </c>
      <c r="AK573" s="5">
        <v>25483.81</v>
      </c>
      <c r="AT573" s="17" t="s">
        <v>194</v>
      </c>
      <c r="AU573" s="5">
        <v>29612.78</v>
      </c>
      <c r="AV573" s="5">
        <v>32953.32</v>
      </c>
      <c r="BH573" s="17" t="s">
        <v>192</v>
      </c>
      <c r="BI573" s="5">
        <v>1885.52</v>
      </c>
      <c r="BJ573" s="5">
        <v>1468.48</v>
      </c>
      <c r="BS573" s="17" t="s">
        <v>191</v>
      </c>
      <c r="BT573" s="5">
        <v>0</v>
      </c>
      <c r="BU573" s="5">
        <v>0</v>
      </c>
    </row>
    <row r="574" spans="4:73" x14ac:dyDescent="0.25">
      <c r="D574" s="17" t="s">
        <v>199</v>
      </c>
      <c r="E574" s="5">
        <v>62119.220000000016</v>
      </c>
      <c r="F574" s="5">
        <v>73174.17</v>
      </c>
      <c r="W574" s="17" t="s">
        <v>199</v>
      </c>
      <c r="X574" s="5">
        <v>21960.45</v>
      </c>
      <c r="Y574" s="5">
        <v>11481.55</v>
      </c>
      <c r="AI574" s="17" t="s">
        <v>261</v>
      </c>
      <c r="AJ574" s="5">
        <v>0</v>
      </c>
      <c r="AK574" s="5">
        <v>0</v>
      </c>
      <c r="AT574" s="17" t="s">
        <v>195</v>
      </c>
      <c r="AU574" s="5">
        <v>36331.300000000003</v>
      </c>
      <c r="AV574" s="5">
        <v>18265.77</v>
      </c>
      <c r="BH574" s="17" t="s">
        <v>193</v>
      </c>
      <c r="BI574" s="5">
        <v>7115.01</v>
      </c>
      <c r="BJ574" s="5">
        <v>4289.05</v>
      </c>
      <c r="BS574" s="17" t="s">
        <v>192</v>
      </c>
      <c r="BT574" s="5">
        <v>0</v>
      </c>
      <c r="BU574" s="5">
        <v>0</v>
      </c>
    </row>
    <row r="575" spans="4:73" x14ac:dyDescent="0.25">
      <c r="D575" s="17" t="s">
        <v>168</v>
      </c>
      <c r="E575" s="5">
        <v>141960.15</v>
      </c>
      <c r="F575" s="5">
        <v>177684.22</v>
      </c>
      <c r="W575" s="17" t="s">
        <v>168</v>
      </c>
      <c r="X575" s="5">
        <v>12636.63</v>
      </c>
      <c r="Y575" s="5">
        <v>4085.87</v>
      </c>
      <c r="AI575" s="17" t="s">
        <v>197</v>
      </c>
      <c r="AJ575" s="5">
        <v>6487.29</v>
      </c>
      <c r="AK575" s="5">
        <v>3975.05</v>
      </c>
      <c r="AT575" s="17" t="s">
        <v>261</v>
      </c>
      <c r="AU575" s="5">
        <v>0</v>
      </c>
      <c r="AV575" s="5">
        <v>0</v>
      </c>
      <c r="BH575" s="17" t="s">
        <v>194</v>
      </c>
      <c r="BI575" s="5">
        <v>9698.49</v>
      </c>
      <c r="BJ575" s="5">
        <v>4142.6500000000005</v>
      </c>
      <c r="BS575" s="17" t="s">
        <v>193</v>
      </c>
      <c r="BT575" s="5">
        <v>0</v>
      </c>
      <c r="BU575" s="5">
        <v>0</v>
      </c>
    </row>
    <row r="576" spans="4:73" x14ac:dyDescent="0.25">
      <c r="D576" s="17" t="s">
        <v>200</v>
      </c>
      <c r="E576" s="5">
        <v>35478.369999999995</v>
      </c>
      <c r="F576" s="5">
        <v>35836.020000000004</v>
      </c>
      <c r="W576" s="17" t="s">
        <v>200</v>
      </c>
      <c r="X576" s="5">
        <v>5189.63</v>
      </c>
      <c r="Y576" s="5">
        <v>2501.62</v>
      </c>
      <c r="AI576" s="17" t="s">
        <v>199</v>
      </c>
      <c r="AJ576" s="5">
        <v>4383.1899999999996</v>
      </c>
      <c r="AK576" s="5">
        <v>5701.41</v>
      </c>
      <c r="AT576" s="17" t="s">
        <v>197</v>
      </c>
      <c r="AU576" s="5">
        <v>2303.83</v>
      </c>
      <c r="AV576" s="5">
        <v>2143.5700000000002</v>
      </c>
      <c r="BH576" s="17" t="s">
        <v>195</v>
      </c>
      <c r="BI576" s="5">
        <v>26912.33</v>
      </c>
      <c r="BJ576" s="5">
        <v>13818.04</v>
      </c>
      <c r="BS576" s="17" t="s">
        <v>194</v>
      </c>
      <c r="BT576" s="5">
        <v>115201.60000000001</v>
      </c>
      <c r="BU576" s="5">
        <v>94054.41</v>
      </c>
    </row>
    <row r="577" spans="4:73" x14ac:dyDescent="0.25">
      <c r="D577" s="17" t="s">
        <v>152</v>
      </c>
      <c r="E577" s="5">
        <v>143296.50999999998</v>
      </c>
      <c r="F577" s="5">
        <v>100767.11000000002</v>
      </c>
      <c r="W577" s="17" t="s">
        <v>152</v>
      </c>
      <c r="X577" s="5">
        <v>18084.64</v>
      </c>
      <c r="Y577" s="5">
        <v>15021.61</v>
      </c>
      <c r="AI577" s="17" t="s">
        <v>168</v>
      </c>
      <c r="AJ577" s="5">
        <v>10445.35</v>
      </c>
      <c r="AK577" s="5">
        <v>5952.07</v>
      </c>
      <c r="AT577" s="17" t="s">
        <v>199</v>
      </c>
      <c r="AU577" s="5">
        <v>14609.56</v>
      </c>
      <c r="AV577" s="5">
        <v>13608.59</v>
      </c>
      <c r="BH577" s="17" t="s">
        <v>261</v>
      </c>
      <c r="BI577" s="5">
        <v>0</v>
      </c>
      <c r="BJ577" s="5">
        <v>0</v>
      </c>
      <c r="BS577" s="17" t="s">
        <v>195</v>
      </c>
      <c r="BT577" s="5">
        <v>0</v>
      </c>
      <c r="BU577" s="5">
        <v>0</v>
      </c>
    </row>
    <row r="578" spans="4:73" x14ac:dyDescent="0.25">
      <c r="D578" s="17" t="s">
        <v>201</v>
      </c>
      <c r="E578" s="5">
        <v>104033.19999999995</v>
      </c>
      <c r="F578" s="5">
        <v>207738.02000000002</v>
      </c>
      <c r="W578" s="17" t="s">
        <v>201</v>
      </c>
      <c r="X578" s="5">
        <v>27050.38</v>
      </c>
      <c r="Y578" s="5">
        <v>5762.12</v>
      </c>
      <c r="AI578" s="17" t="s">
        <v>200</v>
      </c>
      <c r="AJ578" s="5">
        <v>1674.06</v>
      </c>
      <c r="AK578" s="5">
        <v>663.62</v>
      </c>
      <c r="AT578" s="17" t="s">
        <v>168</v>
      </c>
      <c r="AU578" s="5">
        <v>10973.7</v>
      </c>
      <c r="AV578" s="5">
        <v>3323.64</v>
      </c>
      <c r="BH578" s="17" t="s">
        <v>197</v>
      </c>
      <c r="BI578" s="5">
        <v>7015.78</v>
      </c>
      <c r="BJ578" s="5">
        <v>3078</v>
      </c>
      <c r="BS578" s="17" t="s">
        <v>261</v>
      </c>
      <c r="BT578" s="5">
        <v>0</v>
      </c>
      <c r="BU578" s="5">
        <v>0</v>
      </c>
    </row>
    <row r="579" spans="4:73" x14ac:dyDescent="0.25">
      <c r="D579" s="17" t="s">
        <v>202</v>
      </c>
      <c r="E579" s="5">
        <v>8975.61</v>
      </c>
      <c r="F579" s="5">
        <v>20741.98</v>
      </c>
      <c r="W579" s="17" t="s">
        <v>202</v>
      </c>
      <c r="X579" s="5">
        <v>16254.76</v>
      </c>
      <c r="Y579" s="5">
        <v>6043.99</v>
      </c>
      <c r="AI579" s="17" t="s">
        <v>152</v>
      </c>
      <c r="AJ579" s="5">
        <v>15928.3</v>
      </c>
      <c r="AK579" s="5">
        <v>6525.5</v>
      </c>
      <c r="AT579" s="17" t="s">
        <v>200</v>
      </c>
      <c r="AU579" s="5">
        <v>3584.23</v>
      </c>
      <c r="AV579" s="5">
        <v>4325.53</v>
      </c>
      <c r="BH579" s="17" t="s">
        <v>199</v>
      </c>
      <c r="BI579" s="5">
        <v>13395.97</v>
      </c>
      <c r="BJ579" s="5">
        <v>11158.47</v>
      </c>
      <c r="BS579" s="17" t="s">
        <v>197</v>
      </c>
      <c r="BT579" s="5">
        <v>27826</v>
      </c>
      <c r="BU579" s="5">
        <v>55136.32</v>
      </c>
    </row>
    <row r="580" spans="4:73" x14ac:dyDescent="0.25">
      <c r="D580" s="17" t="s">
        <v>203</v>
      </c>
      <c r="E580" s="5">
        <v>65687.900000000023</v>
      </c>
      <c r="F580" s="5">
        <v>271421.06</v>
      </c>
      <c r="W580" s="17" t="s">
        <v>203</v>
      </c>
      <c r="X580" s="5">
        <v>19516.13</v>
      </c>
      <c r="Y580" s="5">
        <v>10850.12</v>
      </c>
      <c r="AI580" s="17" t="s">
        <v>201</v>
      </c>
      <c r="AJ580" s="5">
        <v>23428.67</v>
      </c>
      <c r="AK580" s="5">
        <v>3511.75</v>
      </c>
      <c r="AT580" s="17" t="s">
        <v>152</v>
      </c>
      <c r="AU580" s="5">
        <v>63850.1</v>
      </c>
      <c r="AV580" s="5">
        <v>76194.350000000006</v>
      </c>
      <c r="BH580" s="17" t="s">
        <v>168</v>
      </c>
      <c r="BI580" s="5">
        <v>1363.54</v>
      </c>
      <c r="BJ580" s="5">
        <v>352.96</v>
      </c>
      <c r="BS580" s="17" t="s">
        <v>199</v>
      </c>
      <c r="BT580" s="5">
        <v>0</v>
      </c>
      <c r="BU580" s="5">
        <v>0</v>
      </c>
    </row>
    <row r="581" spans="4:73" x14ac:dyDescent="0.25">
      <c r="D581" s="17" t="s">
        <v>159</v>
      </c>
      <c r="E581" s="5">
        <v>36134.299999999996</v>
      </c>
      <c r="F581" s="5">
        <v>51539.49</v>
      </c>
      <c r="W581" s="17" t="s">
        <v>159</v>
      </c>
      <c r="X581" s="5">
        <v>30312.85</v>
      </c>
      <c r="Y581" s="5">
        <v>12564.15</v>
      </c>
      <c r="AI581" s="17" t="s">
        <v>202</v>
      </c>
      <c r="AJ581" s="5">
        <v>0</v>
      </c>
      <c r="AK581" s="5">
        <v>0</v>
      </c>
      <c r="AT581" s="17" t="s">
        <v>201</v>
      </c>
      <c r="AU581" s="5">
        <v>68921.039999999994</v>
      </c>
      <c r="AV581" s="5">
        <v>23936.59</v>
      </c>
      <c r="BH581" s="17" t="s">
        <v>200</v>
      </c>
      <c r="BI581" s="5">
        <v>68.83</v>
      </c>
      <c r="BJ581" s="5">
        <v>44.41</v>
      </c>
      <c r="BS581" s="17" t="s">
        <v>168</v>
      </c>
      <c r="BT581" s="5">
        <v>142265</v>
      </c>
      <c r="BU581" s="5">
        <v>95450.76</v>
      </c>
    </row>
    <row r="582" spans="4:73" x14ac:dyDescent="0.25">
      <c r="D582" s="17" t="s">
        <v>205</v>
      </c>
      <c r="E582" s="5">
        <v>30878.15</v>
      </c>
      <c r="F582" s="5">
        <v>29579.18</v>
      </c>
      <c r="W582" s="17" t="s">
        <v>205</v>
      </c>
      <c r="X582" s="5">
        <v>3339.8</v>
      </c>
      <c r="Y582" s="5">
        <v>1668.7</v>
      </c>
      <c r="AI582" s="17" t="s">
        <v>203</v>
      </c>
      <c r="AJ582" s="5">
        <v>4174.1899999999996</v>
      </c>
      <c r="AK582" s="5">
        <v>2406.91</v>
      </c>
      <c r="AT582" s="17" t="s">
        <v>202</v>
      </c>
      <c r="AU582" s="5">
        <v>1885.1</v>
      </c>
      <c r="AV582" s="5">
        <v>1794.5</v>
      </c>
      <c r="BH582" s="17" t="s">
        <v>152</v>
      </c>
      <c r="BI582" s="5">
        <v>271.07</v>
      </c>
      <c r="BJ582" s="5">
        <v>647.45000000000005</v>
      </c>
      <c r="BS582" s="17" t="s">
        <v>200</v>
      </c>
      <c r="BT582" s="5">
        <v>25319.27</v>
      </c>
      <c r="BU582" s="5">
        <v>23267.83</v>
      </c>
    </row>
    <row r="583" spans="4:73" x14ac:dyDescent="0.25">
      <c r="D583" s="17" t="s">
        <v>160</v>
      </c>
      <c r="E583" s="5">
        <v>1175769.3399999999</v>
      </c>
      <c r="F583" s="5">
        <v>83906.390000000014</v>
      </c>
      <c r="W583" s="17" t="s">
        <v>160</v>
      </c>
      <c r="X583" s="5">
        <v>43973.3</v>
      </c>
      <c r="Y583" s="5">
        <v>40868.699999999997</v>
      </c>
      <c r="AI583" s="17" t="s">
        <v>159</v>
      </c>
      <c r="AJ583" s="5">
        <v>533.70000000000005</v>
      </c>
      <c r="AK583" s="5">
        <v>783.99</v>
      </c>
      <c r="AT583" s="17" t="s">
        <v>203</v>
      </c>
      <c r="AU583" s="5">
        <v>27218.34</v>
      </c>
      <c r="AV583" s="5">
        <v>38432.47</v>
      </c>
      <c r="BH583" s="17" t="s">
        <v>201</v>
      </c>
      <c r="BI583" s="5">
        <v>50950.36</v>
      </c>
      <c r="BJ583" s="5">
        <v>10708.39</v>
      </c>
      <c r="BS583" s="17" t="s">
        <v>152</v>
      </c>
      <c r="BT583" s="5">
        <v>0</v>
      </c>
      <c r="BU583" s="5">
        <v>0</v>
      </c>
    </row>
    <row r="584" spans="4:73" x14ac:dyDescent="0.25">
      <c r="D584" s="17" t="s">
        <v>207</v>
      </c>
      <c r="E584" s="5">
        <v>286744.8</v>
      </c>
      <c r="F584" s="5">
        <v>366433.57</v>
      </c>
      <c r="W584" s="17" t="s">
        <v>207</v>
      </c>
      <c r="X584" s="5">
        <v>18596.259999999998</v>
      </c>
      <c r="Y584" s="5">
        <v>8663.74</v>
      </c>
      <c r="AI584" s="17" t="s">
        <v>205</v>
      </c>
      <c r="AJ584" s="5">
        <v>5883.93</v>
      </c>
      <c r="AK584" s="5">
        <v>3426.12</v>
      </c>
      <c r="AT584" s="17" t="s">
        <v>159</v>
      </c>
      <c r="AU584" s="5">
        <v>3624.62</v>
      </c>
      <c r="AV584" s="5">
        <v>6026.32</v>
      </c>
      <c r="BH584" s="17" t="s">
        <v>202</v>
      </c>
      <c r="BI584" s="5">
        <v>1000.12</v>
      </c>
      <c r="BJ584" s="5">
        <v>1137.1199999999999</v>
      </c>
      <c r="BS584" s="17" t="s">
        <v>201</v>
      </c>
      <c r="BT584" s="5">
        <v>7627.57</v>
      </c>
      <c r="BU584" s="5">
        <v>6233.51</v>
      </c>
    </row>
    <row r="585" spans="4:73" x14ac:dyDescent="0.25">
      <c r="D585" s="17" t="s">
        <v>169</v>
      </c>
      <c r="E585" s="5">
        <v>38059.850000000006</v>
      </c>
      <c r="F585" s="5">
        <v>57593.78</v>
      </c>
      <c r="W585" s="17" t="s">
        <v>169</v>
      </c>
      <c r="X585" s="5">
        <v>3712.88</v>
      </c>
      <c r="Y585" s="5">
        <v>934.62</v>
      </c>
      <c r="AI585" s="17" t="s">
        <v>160</v>
      </c>
      <c r="AJ585" s="5">
        <v>4597.79</v>
      </c>
      <c r="AK585" s="5">
        <v>5066.51</v>
      </c>
      <c r="AT585" s="17" t="s">
        <v>205</v>
      </c>
      <c r="AU585" s="5">
        <v>2024.45</v>
      </c>
      <c r="AV585" s="5">
        <v>4736.13</v>
      </c>
      <c r="BH585" s="17" t="s">
        <v>203</v>
      </c>
      <c r="BI585" s="5">
        <v>104.4</v>
      </c>
      <c r="BJ585" s="5">
        <v>836.2</v>
      </c>
      <c r="BS585" s="17" t="s">
        <v>202</v>
      </c>
      <c r="BT585" s="5">
        <v>0</v>
      </c>
      <c r="BU585" s="5">
        <v>0</v>
      </c>
    </row>
    <row r="586" spans="4:73" x14ac:dyDescent="0.25">
      <c r="D586" s="17" t="s">
        <v>141</v>
      </c>
      <c r="E586" s="5">
        <v>3455.5499999999997</v>
      </c>
      <c r="F586" s="5">
        <v>3607.65</v>
      </c>
      <c r="W586" s="17" t="s">
        <v>141</v>
      </c>
      <c r="X586" s="5">
        <v>2085.75</v>
      </c>
      <c r="Y586" s="5">
        <v>411.75</v>
      </c>
      <c r="AI586" s="17" t="s">
        <v>207</v>
      </c>
      <c r="AJ586" s="5">
        <v>11402.46</v>
      </c>
      <c r="AK586" s="5">
        <v>9259.94</v>
      </c>
      <c r="AT586" s="17" t="s">
        <v>160</v>
      </c>
      <c r="AU586" s="5">
        <v>12142.75</v>
      </c>
      <c r="AV586" s="5">
        <v>17016.89</v>
      </c>
      <c r="BH586" s="17" t="s">
        <v>159</v>
      </c>
      <c r="BI586" s="5">
        <v>16242.32</v>
      </c>
      <c r="BJ586" s="5">
        <v>14124.46</v>
      </c>
      <c r="BS586" s="17" t="s">
        <v>203</v>
      </c>
      <c r="BT586" s="5">
        <v>0</v>
      </c>
      <c r="BU586" s="5">
        <v>0</v>
      </c>
    </row>
    <row r="587" spans="4:73" x14ac:dyDescent="0.25">
      <c r="D587" s="17" t="s">
        <v>260</v>
      </c>
      <c r="E587" s="5">
        <v>10565.94</v>
      </c>
      <c r="F587" s="5">
        <v>2884.9900000000002</v>
      </c>
      <c r="W587" s="17" t="s">
        <v>260</v>
      </c>
      <c r="X587" s="5">
        <v>2158.63</v>
      </c>
      <c r="Y587" s="5">
        <v>2691.37</v>
      </c>
      <c r="AI587" s="17" t="s">
        <v>169</v>
      </c>
      <c r="AJ587" s="5">
        <v>4252.2700000000004</v>
      </c>
      <c r="AK587" s="5">
        <v>4219.6099999999997</v>
      </c>
      <c r="AT587" s="17" t="s">
        <v>207</v>
      </c>
      <c r="AU587" s="5">
        <v>4348.3</v>
      </c>
      <c r="AV587" s="5">
        <v>5216.04</v>
      </c>
      <c r="BH587" s="17" t="s">
        <v>205</v>
      </c>
      <c r="BI587" s="5">
        <v>6331</v>
      </c>
      <c r="BJ587" s="5">
        <v>2427.1</v>
      </c>
      <c r="BS587" s="17" t="s">
        <v>159</v>
      </c>
      <c r="BT587" s="5">
        <v>0</v>
      </c>
      <c r="BU587" s="5">
        <v>0</v>
      </c>
    </row>
    <row r="588" spans="4:73" x14ac:dyDescent="0.25">
      <c r="D588" s="17" t="s">
        <v>209</v>
      </c>
      <c r="E588" s="5">
        <v>472049.96</v>
      </c>
      <c r="F588" s="5">
        <v>36476.17</v>
      </c>
      <c r="W588" s="17" t="s">
        <v>209</v>
      </c>
      <c r="X588" s="5">
        <v>11628.72</v>
      </c>
      <c r="Y588" s="5">
        <v>3508.88</v>
      </c>
      <c r="AI588" s="17" t="s">
        <v>141</v>
      </c>
      <c r="AJ588" s="5">
        <v>1521.9</v>
      </c>
      <c r="AK588" s="5">
        <v>0</v>
      </c>
      <c r="AT588" s="17" t="s">
        <v>169</v>
      </c>
      <c r="AU588" s="5">
        <v>3682.83</v>
      </c>
      <c r="AV588" s="5">
        <v>1066.97</v>
      </c>
      <c r="BH588" s="17" t="s">
        <v>160</v>
      </c>
      <c r="BI588" s="5">
        <v>8728.9500000000007</v>
      </c>
      <c r="BJ588" s="5">
        <v>16601.79</v>
      </c>
      <c r="BS588" s="17" t="s">
        <v>205</v>
      </c>
      <c r="BT588" s="5">
        <v>0</v>
      </c>
      <c r="BU588" s="5">
        <v>0</v>
      </c>
    </row>
    <row r="589" spans="4:73" x14ac:dyDescent="0.25">
      <c r="D589" s="17" t="s">
        <v>210</v>
      </c>
      <c r="E589" s="5">
        <v>108286.69999999998</v>
      </c>
      <c r="F589" s="5">
        <v>178823.80000000002</v>
      </c>
      <c r="W589" s="17" t="s">
        <v>210</v>
      </c>
      <c r="X589" s="5">
        <v>18081.25</v>
      </c>
      <c r="Y589" s="5">
        <v>6655</v>
      </c>
      <c r="AI589" s="17" t="s">
        <v>260</v>
      </c>
      <c r="AJ589" s="5">
        <v>0</v>
      </c>
      <c r="AK589" s="5">
        <v>0</v>
      </c>
      <c r="AT589" s="17" t="s">
        <v>141</v>
      </c>
      <c r="AU589" s="5">
        <v>0</v>
      </c>
      <c r="AV589" s="5">
        <v>0</v>
      </c>
      <c r="BH589" s="17" t="s">
        <v>207</v>
      </c>
      <c r="BI589" s="5">
        <v>1528.55</v>
      </c>
      <c r="BJ589" s="5">
        <v>6235.9</v>
      </c>
      <c r="BS589" s="17" t="s">
        <v>160</v>
      </c>
      <c r="BT589" s="5">
        <v>10076.6</v>
      </c>
      <c r="BU589" s="5">
        <v>1076887</v>
      </c>
    </row>
    <row r="590" spans="4:73" x14ac:dyDescent="0.25">
      <c r="D590" s="17" t="s">
        <v>161</v>
      </c>
      <c r="E590" s="5">
        <v>10346.909999999998</v>
      </c>
      <c r="F590" s="5">
        <v>13329.35</v>
      </c>
      <c r="W590" s="17" t="s">
        <v>161</v>
      </c>
      <c r="X590" s="5">
        <v>4344.13</v>
      </c>
      <c r="Y590" s="5">
        <v>1879.62</v>
      </c>
      <c r="AI590" s="17" t="s">
        <v>209</v>
      </c>
      <c r="AJ590" s="5">
        <v>10612.5</v>
      </c>
      <c r="AK590" s="5">
        <v>10623</v>
      </c>
      <c r="AT590" s="17" t="s">
        <v>260</v>
      </c>
      <c r="AU590" s="5">
        <v>131.4</v>
      </c>
      <c r="AV590" s="5">
        <v>250.9</v>
      </c>
      <c r="BH590" s="17" t="s">
        <v>169</v>
      </c>
      <c r="BI590" s="5">
        <v>0</v>
      </c>
      <c r="BJ590" s="5">
        <v>0</v>
      </c>
      <c r="BS590" s="17" t="s">
        <v>207</v>
      </c>
      <c r="BT590" s="5">
        <v>330558</v>
      </c>
      <c r="BU590" s="5">
        <v>216044.4</v>
      </c>
    </row>
    <row r="591" spans="4:73" x14ac:dyDescent="0.25">
      <c r="D591" s="17" t="s">
        <v>211</v>
      </c>
      <c r="E591" s="5">
        <v>410844.33</v>
      </c>
      <c r="F591" s="5">
        <v>338251.06</v>
      </c>
      <c r="W591" s="17" t="s">
        <v>211</v>
      </c>
      <c r="X591" s="5">
        <v>17588.75</v>
      </c>
      <c r="Y591" s="5">
        <v>11575.25</v>
      </c>
      <c r="AI591" s="17" t="s">
        <v>210</v>
      </c>
      <c r="AJ591" s="5">
        <v>6494.15</v>
      </c>
      <c r="AK591" s="5">
        <v>6855.9</v>
      </c>
      <c r="AT591" s="17" t="s">
        <v>209</v>
      </c>
      <c r="AU591" s="5">
        <v>0</v>
      </c>
      <c r="AV591" s="5">
        <v>0</v>
      </c>
      <c r="BH591" s="17" t="s">
        <v>141</v>
      </c>
      <c r="BI591" s="5">
        <v>0</v>
      </c>
      <c r="BJ591" s="5">
        <v>0</v>
      </c>
      <c r="BS591" s="17" t="s">
        <v>169</v>
      </c>
      <c r="BT591" s="5">
        <v>45945.8</v>
      </c>
      <c r="BU591" s="5">
        <v>14894.89</v>
      </c>
    </row>
    <row r="592" spans="4:73" x14ac:dyDescent="0.25">
      <c r="D592" s="17" t="s">
        <v>170</v>
      </c>
      <c r="E592" s="5">
        <v>84372.700000000012</v>
      </c>
      <c r="F592" s="5">
        <v>38277.129999999997</v>
      </c>
      <c r="W592" s="17" t="s">
        <v>170</v>
      </c>
      <c r="X592" s="5">
        <v>11637.15</v>
      </c>
      <c r="Y592" s="5">
        <v>4029.85</v>
      </c>
      <c r="AI592" s="17" t="s">
        <v>161</v>
      </c>
      <c r="AJ592" s="5">
        <v>90</v>
      </c>
      <c r="AK592" s="5">
        <v>0</v>
      </c>
      <c r="AT592" s="17" t="s">
        <v>210</v>
      </c>
      <c r="AU592" s="5">
        <v>22.02</v>
      </c>
      <c r="AV592" s="5">
        <v>228.24</v>
      </c>
      <c r="BH592" s="17" t="s">
        <v>260</v>
      </c>
      <c r="BI592" s="5">
        <v>594.96</v>
      </c>
      <c r="BJ592" s="5">
        <v>7623.67</v>
      </c>
      <c r="BS592" s="17" t="s">
        <v>141</v>
      </c>
      <c r="BT592" s="5">
        <v>0</v>
      </c>
      <c r="BU592" s="5">
        <v>0</v>
      </c>
    </row>
    <row r="593" spans="4:73" x14ac:dyDescent="0.25">
      <c r="D593" s="17" t="s">
        <v>212</v>
      </c>
      <c r="E593" s="5">
        <v>3808137.05</v>
      </c>
      <c r="F593" s="5">
        <v>38897.46</v>
      </c>
      <c r="W593" s="17" t="s">
        <v>212</v>
      </c>
      <c r="X593" s="5">
        <v>13465.25</v>
      </c>
      <c r="Y593" s="5">
        <v>2687.25</v>
      </c>
      <c r="AI593" s="17" t="s">
        <v>211</v>
      </c>
      <c r="AJ593" s="5">
        <v>33158.019999999997</v>
      </c>
      <c r="AK593" s="5">
        <v>23576.080000000002</v>
      </c>
      <c r="AT593" s="17" t="s">
        <v>161</v>
      </c>
      <c r="AU593" s="5">
        <v>0</v>
      </c>
      <c r="AV593" s="5">
        <v>447.85</v>
      </c>
      <c r="BH593" s="17" t="s">
        <v>209</v>
      </c>
      <c r="BI593" s="5">
        <v>0</v>
      </c>
      <c r="BJ593" s="5">
        <v>0</v>
      </c>
      <c r="BS593" s="17" t="s">
        <v>260</v>
      </c>
      <c r="BT593" s="5">
        <v>0</v>
      </c>
      <c r="BU593" s="5">
        <v>0</v>
      </c>
    </row>
    <row r="594" spans="4:73" x14ac:dyDescent="0.25">
      <c r="D594" s="17" t="s">
        <v>153</v>
      </c>
      <c r="E594" s="5">
        <v>360281.79</v>
      </c>
      <c r="F594" s="5">
        <v>184898.66999999998</v>
      </c>
      <c r="W594" s="17" t="s">
        <v>153</v>
      </c>
      <c r="X594" s="5">
        <v>43157</v>
      </c>
      <c r="Y594" s="5">
        <v>33592</v>
      </c>
      <c r="AI594" s="17" t="s">
        <v>170</v>
      </c>
      <c r="AJ594" s="5">
        <v>18497.3</v>
      </c>
      <c r="AK594" s="5">
        <v>12225.3</v>
      </c>
      <c r="AT594" s="17" t="s">
        <v>211</v>
      </c>
      <c r="AU594" s="5">
        <v>29438.55</v>
      </c>
      <c r="AV594" s="5">
        <v>20852.18</v>
      </c>
      <c r="BH594" s="17" t="s">
        <v>210</v>
      </c>
      <c r="BI594" s="5">
        <v>1837.68</v>
      </c>
      <c r="BJ594" s="5">
        <v>143.52000000000001</v>
      </c>
      <c r="BS594" s="17" t="s">
        <v>209</v>
      </c>
      <c r="BT594" s="5">
        <v>12060.95</v>
      </c>
      <c r="BU594" s="5">
        <v>415447.1</v>
      </c>
    </row>
    <row r="595" spans="4:73" x14ac:dyDescent="0.25">
      <c r="D595" s="17" t="s">
        <v>213</v>
      </c>
      <c r="E595" s="5">
        <v>701034.9</v>
      </c>
      <c r="F595" s="5">
        <v>36387.25</v>
      </c>
      <c r="W595" s="17" t="s">
        <v>213</v>
      </c>
      <c r="X595" s="5">
        <v>10226.02</v>
      </c>
      <c r="Y595" s="5">
        <v>5706.49</v>
      </c>
      <c r="AI595" s="17" t="s">
        <v>212</v>
      </c>
      <c r="AJ595" s="5">
        <v>3471.9</v>
      </c>
      <c r="AK595" s="5">
        <v>1434.48</v>
      </c>
      <c r="AT595" s="17" t="s">
        <v>170</v>
      </c>
      <c r="AU595" s="5">
        <v>4795.24</v>
      </c>
      <c r="AV595" s="5">
        <v>3267.66</v>
      </c>
      <c r="BH595" s="17" t="s">
        <v>161</v>
      </c>
      <c r="BI595" s="5">
        <v>8055.22</v>
      </c>
      <c r="BJ595" s="5">
        <v>7839.44</v>
      </c>
      <c r="BS595" s="17" t="s">
        <v>210</v>
      </c>
      <c r="BT595" s="5">
        <v>152004.70000000001</v>
      </c>
      <c r="BU595" s="5">
        <v>67703.91</v>
      </c>
    </row>
    <row r="596" spans="4:73" x14ac:dyDescent="0.25">
      <c r="D596" s="17" t="s">
        <v>146</v>
      </c>
      <c r="E596" s="5">
        <v>62982.28</v>
      </c>
      <c r="F596" s="5">
        <v>12264.86</v>
      </c>
      <c r="W596" s="17" t="s">
        <v>146</v>
      </c>
      <c r="X596" s="5">
        <v>2002.2</v>
      </c>
      <c r="Y596" s="5">
        <v>4708.3500000000004</v>
      </c>
      <c r="AI596" s="17" t="s">
        <v>153</v>
      </c>
      <c r="AJ596" s="5">
        <v>39053.42</v>
      </c>
      <c r="AK596" s="5">
        <v>17092.32</v>
      </c>
      <c r="AT596" s="17" t="s">
        <v>212</v>
      </c>
      <c r="AU596" s="5">
        <v>15031.81</v>
      </c>
      <c r="AV596" s="5">
        <v>4412.16</v>
      </c>
      <c r="BH596" s="17" t="s">
        <v>211</v>
      </c>
      <c r="BI596" s="5">
        <v>3307.34</v>
      </c>
      <c r="BJ596" s="5">
        <v>2073.8200000000002</v>
      </c>
      <c r="BS596" s="17" t="s">
        <v>161</v>
      </c>
      <c r="BT596" s="5">
        <v>0</v>
      </c>
      <c r="BU596" s="5">
        <v>0</v>
      </c>
    </row>
    <row r="597" spans="4:73" x14ac:dyDescent="0.25">
      <c r="D597" s="17" t="s">
        <v>175</v>
      </c>
      <c r="E597" s="5">
        <v>409958.04</v>
      </c>
      <c r="F597" s="5">
        <v>267871.68</v>
      </c>
      <c r="W597" s="17" t="s">
        <v>175</v>
      </c>
      <c r="X597" s="5">
        <v>38645.14</v>
      </c>
      <c r="Y597" s="5">
        <v>17471.11</v>
      </c>
      <c r="AI597" s="17" t="s">
        <v>213</v>
      </c>
      <c r="AJ597" s="5">
        <v>0</v>
      </c>
      <c r="AK597" s="5">
        <v>65.78</v>
      </c>
      <c r="AT597" s="17" t="s">
        <v>153</v>
      </c>
      <c r="AU597" s="5">
        <v>98414.51</v>
      </c>
      <c r="AV597" s="5">
        <v>119900.9</v>
      </c>
      <c r="BH597" s="17" t="s">
        <v>170</v>
      </c>
      <c r="BI597" s="5">
        <v>3026.44</v>
      </c>
      <c r="BJ597" s="5">
        <v>3404.69</v>
      </c>
      <c r="BS597" s="17" t="s">
        <v>211</v>
      </c>
      <c r="BT597" s="5">
        <v>251582.4</v>
      </c>
      <c r="BU597" s="5">
        <v>239298.8</v>
      </c>
    </row>
    <row r="598" spans="4:73" x14ac:dyDescent="0.25">
      <c r="D598" s="17" t="s">
        <v>142</v>
      </c>
      <c r="E598" s="5">
        <v>56034.099999999991</v>
      </c>
      <c r="F598" s="5">
        <v>19187.66</v>
      </c>
      <c r="W598" s="17" t="s">
        <v>142</v>
      </c>
      <c r="X598" s="5">
        <v>13447.88</v>
      </c>
      <c r="Y598" s="5">
        <v>4977.12</v>
      </c>
      <c r="AI598" s="17" t="s">
        <v>146</v>
      </c>
      <c r="AJ598" s="5">
        <v>0</v>
      </c>
      <c r="AK598" s="5">
        <v>0</v>
      </c>
      <c r="AT598" s="17" t="s">
        <v>213</v>
      </c>
      <c r="AU598" s="5">
        <v>4098.7700000000004</v>
      </c>
      <c r="AV598" s="5">
        <v>6789.02</v>
      </c>
      <c r="BH598" s="17" t="s">
        <v>212</v>
      </c>
      <c r="BI598" s="5">
        <v>250.2</v>
      </c>
      <c r="BJ598" s="5">
        <v>0</v>
      </c>
      <c r="BS598" s="17" t="s">
        <v>170</v>
      </c>
      <c r="BT598" s="5">
        <v>0</v>
      </c>
      <c r="BU598" s="5">
        <v>0</v>
      </c>
    </row>
    <row r="599" spans="4:73" x14ac:dyDescent="0.25">
      <c r="D599" s="17" t="s">
        <v>214</v>
      </c>
      <c r="E599" s="5">
        <v>16276.579999999994</v>
      </c>
      <c r="F599" s="5">
        <v>42495.19</v>
      </c>
      <c r="W599" s="17" t="s">
        <v>214</v>
      </c>
      <c r="X599" s="5">
        <v>16491.150000000001</v>
      </c>
      <c r="Y599" s="5">
        <v>9763.85</v>
      </c>
      <c r="AI599" s="17" t="s">
        <v>175</v>
      </c>
      <c r="AJ599" s="5">
        <v>49327.37</v>
      </c>
      <c r="AK599" s="5">
        <v>29007.61</v>
      </c>
      <c r="AT599" s="17" t="s">
        <v>146</v>
      </c>
      <c r="AU599" s="5">
        <v>0</v>
      </c>
      <c r="AV599" s="5">
        <v>0</v>
      </c>
      <c r="BH599" s="17" t="s">
        <v>153</v>
      </c>
      <c r="BI599" s="5">
        <v>2916.74</v>
      </c>
      <c r="BJ599" s="5">
        <v>1270.79</v>
      </c>
      <c r="BS599" s="17" t="s">
        <v>212</v>
      </c>
      <c r="BT599" s="5">
        <v>6678.3</v>
      </c>
      <c r="BU599" s="5">
        <v>3789790</v>
      </c>
    </row>
    <row r="600" spans="4:73" x14ac:dyDescent="0.25">
      <c r="D600" s="17" t="s">
        <v>171</v>
      </c>
      <c r="E600" s="5">
        <v>171232.61</v>
      </c>
      <c r="F600" s="5">
        <v>404917.53</v>
      </c>
      <c r="W600" s="17" t="s">
        <v>171</v>
      </c>
      <c r="X600" s="5">
        <v>14270.75</v>
      </c>
      <c r="Y600" s="5">
        <v>3284.25</v>
      </c>
      <c r="AI600" s="17" t="s">
        <v>142</v>
      </c>
      <c r="AJ600" s="5">
        <v>4716.66</v>
      </c>
      <c r="AK600" s="5">
        <v>13448.29</v>
      </c>
      <c r="AT600" s="17" t="s">
        <v>175</v>
      </c>
      <c r="AU600" s="5">
        <v>37937.550000000003</v>
      </c>
      <c r="AV600" s="5">
        <v>30152.720000000001</v>
      </c>
      <c r="BH600" s="17" t="s">
        <v>213</v>
      </c>
      <c r="BI600" s="5">
        <v>12011.46</v>
      </c>
      <c r="BJ600" s="5">
        <v>16839.32</v>
      </c>
      <c r="BS600" s="17" t="s">
        <v>153</v>
      </c>
      <c r="BT600" s="5">
        <v>1000</v>
      </c>
      <c r="BU600" s="5">
        <v>76134.259999999995</v>
      </c>
    </row>
    <row r="601" spans="4:73" x14ac:dyDescent="0.25">
      <c r="D601" s="17" t="s">
        <v>165</v>
      </c>
      <c r="E601" s="5">
        <v>148486.24</v>
      </c>
      <c r="F601" s="5">
        <v>76066.509999999995</v>
      </c>
      <c r="W601" s="17" t="s">
        <v>165</v>
      </c>
      <c r="X601" s="5">
        <v>28465.51</v>
      </c>
      <c r="Y601" s="5">
        <v>9075.74</v>
      </c>
      <c r="AI601" s="17" t="s">
        <v>214</v>
      </c>
      <c r="AJ601" s="5">
        <v>0</v>
      </c>
      <c r="AK601" s="5">
        <v>0</v>
      </c>
      <c r="AT601" s="17" t="s">
        <v>142</v>
      </c>
      <c r="AU601" s="5">
        <v>377.62</v>
      </c>
      <c r="AV601" s="5">
        <v>823.79</v>
      </c>
      <c r="BH601" s="17" t="s">
        <v>146</v>
      </c>
      <c r="BI601" s="5">
        <v>6682.66</v>
      </c>
      <c r="BJ601" s="5">
        <v>58273.93</v>
      </c>
      <c r="BS601" s="17" t="s">
        <v>213</v>
      </c>
      <c r="BT601" s="5">
        <v>8849</v>
      </c>
      <c r="BU601" s="5">
        <v>671502.7</v>
      </c>
    </row>
    <row r="602" spans="4:73" x14ac:dyDescent="0.25">
      <c r="D602" s="17" t="s">
        <v>143</v>
      </c>
      <c r="E602" s="5">
        <v>234260.64999999997</v>
      </c>
      <c r="F602" s="5">
        <v>90122.7</v>
      </c>
      <c r="W602" s="17" t="s">
        <v>143</v>
      </c>
      <c r="X602" s="5">
        <v>21819.16</v>
      </c>
      <c r="Y602" s="5">
        <v>8855.84</v>
      </c>
      <c r="AI602" s="17" t="s">
        <v>171</v>
      </c>
      <c r="AJ602" s="5">
        <v>7053.9</v>
      </c>
      <c r="AK602" s="5">
        <v>2472.86</v>
      </c>
      <c r="AT602" s="17" t="s">
        <v>214</v>
      </c>
      <c r="AU602" s="5">
        <v>4960</v>
      </c>
      <c r="AV602" s="5">
        <v>3412.15</v>
      </c>
      <c r="BH602" s="17" t="s">
        <v>175</v>
      </c>
      <c r="BI602" s="5">
        <v>783.82</v>
      </c>
      <c r="BJ602" s="5">
        <v>98.1</v>
      </c>
      <c r="BS602" s="17" t="s">
        <v>146</v>
      </c>
      <c r="BT602" s="5">
        <v>0</v>
      </c>
      <c r="BU602" s="5">
        <v>0</v>
      </c>
    </row>
    <row r="603" spans="4:73" x14ac:dyDescent="0.25">
      <c r="D603" s="17" t="s">
        <v>176</v>
      </c>
      <c r="E603" s="5">
        <v>134984.27000000002</v>
      </c>
      <c r="F603" s="5">
        <v>91158.23</v>
      </c>
      <c r="W603" s="17" t="s">
        <v>176</v>
      </c>
      <c r="X603" s="5">
        <v>15213.75</v>
      </c>
      <c r="Y603" s="5">
        <v>5928.75</v>
      </c>
      <c r="AI603" s="17" t="s">
        <v>165</v>
      </c>
      <c r="AJ603" s="5">
        <v>7090.64</v>
      </c>
      <c r="AK603" s="5">
        <v>4372.04</v>
      </c>
      <c r="AT603" s="17" t="s">
        <v>171</v>
      </c>
      <c r="AU603" s="5">
        <v>11716.98</v>
      </c>
      <c r="AV603" s="5">
        <v>2759.16</v>
      </c>
      <c r="BH603" s="17" t="s">
        <v>142</v>
      </c>
      <c r="BI603" s="5">
        <v>645.5</v>
      </c>
      <c r="BJ603" s="5">
        <v>455</v>
      </c>
      <c r="BS603" s="17" t="s">
        <v>175</v>
      </c>
      <c r="BT603" s="5">
        <v>136808.79999999999</v>
      </c>
      <c r="BU603" s="5">
        <v>176558.6</v>
      </c>
    </row>
    <row r="604" spans="4:73" x14ac:dyDescent="0.25">
      <c r="D604" s="17" t="s">
        <v>216</v>
      </c>
      <c r="E604" s="5">
        <v>13841.490000000002</v>
      </c>
      <c r="F604" s="5">
        <v>4577.66</v>
      </c>
      <c r="W604" s="17" t="s">
        <v>216</v>
      </c>
      <c r="X604" s="5">
        <v>4026.64</v>
      </c>
      <c r="Y604" s="5">
        <v>3970.86</v>
      </c>
      <c r="AI604" s="17" t="s">
        <v>143</v>
      </c>
      <c r="AJ604" s="5">
        <v>8213.83</v>
      </c>
      <c r="AK604" s="5">
        <v>13228.7</v>
      </c>
      <c r="AT604" s="17" t="s">
        <v>165</v>
      </c>
      <c r="AU604" s="5">
        <v>26173.74</v>
      </c>
      <c r="AV604" s="5">
        <v>10080.77</v>
      </c>
      <c r="BH604" s="17" t="s">
        <v>214</v>
      </c>
      <c r="BI604" s="5">
        <v>259.04000000000002</v>
      </c>
      <c r="BJ604" s="5">
        <v>3100.58</v>
      </c>
      <c r="BS604" s="17" t="s">
        <v>142</v>
      </c>
      <c r="BT604" s="5">
        <v>0</v>
      </c>
      <c r="BU604" s="5">
        <v>0</v>
      </c>
    </row>
    <row r="605" spans="4:73" x14ac:dyDescent="0.25">
      <c r="D605" s="17" t="s">
        <v>217</v>
      </c>
      <c r="E605" s="5">
        <v>39085.33</v>
      </c>
      <c r="F605" s="5">
        <v>32457.74</v>
      </c>
      <c r="W605" s="17" t="s">
        <v>217</v>
      </c>
      <c r="X605" s="5">
        <v>26651.200000000001</v>
      </c>
      <c r="Y605" s="5">
        <v>22347.8</v>
      </c>
      <c r="AI605" s="17" t="s">
        <v>176</v>
      </c>
      <c r="AJ605" s="5">
        <v>9909.23</v>
      </c>
      <c r="AK605" s="5">
        <v>8212.42</v>
      </c>
      <c r="AT605" s="17" t="s">
        <v>143</v>
      </c>
      <c r="AU605" s="5">
        <v>1536.58</v>
      </c>
      <c r="AV605" s="5">
        <v>428.38</v>
      </c>
      <c r="BH605" s="17" t="s">
        <v>171</v>
      </c>
      <c r="BI605" s="5">
        <v>93.9</v>
      </c>
      <c r="BJ605" s="5">
        <v>41.95</v>
      </c>
      <c r="BS605" s="17" t="s">
        <v>214</v>
      </c>
      <c r="BT605" s="5">
        <v>0</v>
      </c>
      <c r="BU605" s="5">
        <v>0</v>
      </c>
    </row>
    <row r="606" spans="4:73" x14ac:dyDescent="0.25">
      <c r="D606" s="17" t="s">
        <v>162</v>
      </c>
      <c r="E606" s="5">
        <v>28598.380000000005</v>
      </c>
      <c r="F606" s="5">
        <v>36659.159999999996</v>
      </c>
      <c r="W606" s="17" t="s">
        <v>162</v>
      </c>
      <c r="X606" s="5">
        <v>11316.64</v>
      </c>
      <c r="Y606" s="5">
        <v>3309.61</v>
      </c>
      <c r="AI606" s="17" t="s">
        <v>216</v>
      </c>
      <c r="AJ606" s="5">
        <v>0</v>
      </c>
      <c r="AK606" s="5">
        <v>0</v>
      </c>
      <c r="AT606" s="17" t="s">
        <v>176</v>
      </c>
      <c r="AU606" s="5">
        <v>2557.0300000000002</v>
      </c>
      <c r="AV606" s="5">
        <v>1286.07</v>
      </c>
      <c r="BH606" s="17" t="s">
        <v>165</v>
      </c>
      <c r="BI606" s="5">
        <v>1241.68</v>
      </c>
      <c r="BJ606" s="5">
        <v>1671.48</v>
      </c>
      <c r="BS606" s="17" t="s">
        <v>171</v>
      </c>
      <c r="BT606" s="5">
        <v>370136</v>
      </c>
      <c r="BU606" s="5">
        <v>143620.9</v>
      </c>
    </row>
    <row r="607" spans="4:73" x14ac:dyDescent="0.25">
      <c r="D607" s="17" t="s">
        <v>218</v>
      </c>
      <c r="E607" s="5">
        <v>77881.31</v>
      </c>
      <c r="F607" s="5">
        <v>30328.9</v>
      </c>
      <c r="W607" s="17" t="s">
        <v>218</v>
      </c>
      <c r="X607" s="5">
        <v>8314.5</v>
      </c>
      <c r="Y607" s="5">
        <v>3604</v>
      </c>
      <c r="AI607" s="17" t="s">
        <v>217</v>
      </c>
      <c r="AJ607" s="5">
        <v>83.5</v>
      </c>
      <c r="AK607" s="5">
        <v>992.9</v>
      </c>
      <c r="AT607" s="17" t="s">
        <v>216</v>
      </c>
      <c r="AU607" s="5">
        <v>241.91</v>
      </c>
      <c r="AV607" s="5">
        <v>125.27</v>
      </c>
      <c r="BH607" s="17" t="s">
        <v>143</v>
      </c>
      <c r="BI607" s="5">
        <v>1305.8800000000001</v>
      </c>
      <c r="BJ607" s="5">
        <v>1533.42</v>
      </c>
      <c r="BS607" s="17" t="s">
        <v>165</v>
      </c>
      <c r="BT607" s="5">
        <v>13021.94</v>
      </c>
      <c r="BU607" s="5">
        <v>100360.9</v>
      </c>
    </row>
    <row r="608" spans="4:73" x14ac:dyDescent="0.25">
      <c r="D608" s="17" t="s">
        <v>154</v>
      </c>
      <c r="E608" s="5">
        <v>274782.57999999996</v>
      </c>
      <c r="F608" s="5">
        <v>174216.74000000002</v>
      </c>
      <c r="W608" s="17" t="s">
        <v>154</v>
      </c>
      <c r="X608" s="5">
        <v>28262.6</v>
      </c>
      <c r="Y608" s="5">
        <v>16968.400000000001</v>
      </c>
      <c r="AI608" s="17" t="s">
        <v>162</v>
      </c>
      <c r="AJ608" s="5">
        <v>2027.76</v>
      </c>
      <c r="AK608" s="5">
        <v>1964.62</v>
      </c>
      <c r="AT608" s="17" t="s">
        <v>217</v>
      </c>
      <c r="AU608" s="5">
        <v>65.7</v>
      </c>
      <c r="AV608" s="5">
        <v>0</v>
      </c>
      <c r="BH608" s="17" t="s">
        <v>176</v>
      </c>
      <c r="BI608" s="5">
        <v>331.16</v>
      </c>
      <c r="BJ608" s="5">
        <v>35.840000000000003</v>
      </c>
      <c r="BS608" s="17" t="s">
        <v>143</v>
      </c>
      <c r="BT608" s="5">
        <v>57247.25</v>
      </c>
      <c r="BU608" s="5">
        <v>167329.29999999999</v>
      </c>
    </row>
    <row r="609" spans="4:73" x14ac:dyDescent="0.25">
      <c r="D609" s="17" t="s">
        <v>147</v>
      </c>
      <c r="E609" s="5">
        <v>58197.229999999996</v>
      </c>
      <c r="F609" s="5">
        <v>18364.300000000003</v>
      </c>
      <c r="W609" s="17" t="s">
        <v>147</v>
      </c>
      <c r="X609" s="5">
        <v>2171.7800000000002</v>
      </c>
      <c r="Y609" s="5">
        <v>4496.42</v>
      </c>
      <c r="AI609" s="17" t="s">
        <v>218</v>
      </c>
      <c r="AJ609" s="5">
        <v>5554.04</v>
      </c>
      <c r="AK609" s="5">
        <v>17633.939999999999</v>
      </c>
      <c r="AT609" s="17" t="s">
        <v>162</v>
      </c>
      <c r="AU609" s="5">
        <v>21903.56</v>
      </c>
      <c r="AV609" s="5">
        <v>15331.39</v>
      </c>
      <c r="BH609" s="17" t="s">
        <v>216</v>
      </c>
      <c r="BI609" s="5">
        <v>309.11</v>
      </c>
      <c r="BJ609" s="5">
        <v>9745.36</v>
      </c>
      <c r="BS609" s="17" t="s">
        <v>176</v>
      </c>
      <c r="BT609" s="5">
        <v>62976.06</v>
      </c>
      <c r="BU609" s="5">
        <v>83277.89</v>
      </c>
    </row>
    <row r="610" spans="4:73" x14ac:dyDescent="0.25">
      <c r="D610" s="17" t="s">
        <v>219</v>
      </c>
      <c r="E610" s="5">
        <v>115687.96</v>
      </c>
      <c r="F610" s="5">
        <v>69361.759999999995</v>
      </c>
      <c r="W610" s="17" t="s">
        <v>219</v>
      </c>
      <c r="X610" s="5">
        <v>14331.24</v>
      </c>
      <c r="Y610" s="5">
        <v>7156.27</v>
      </c>
      <c r="AI610" s="17" t="s">
        <v>154</v>
      </c>
      <c r="AJ610" s="5">
        <v>32493.48</v>
      </c>
      <c r="AK610" s="5">
        <v>16680.419999999998</v>
      </c>
      <c r="AT610" s="17" t="s">
        <v>218</v>
      </c>
      <c r="AU610" s="5">
        <v>8622.9699999999993</v>
      </c>
      <c r="AV610" s="5">
        <v>4638.12</v>
      </c>
      <c r="BH610" s="17" t="s">
        <v>217</v>
      </c>
      <c r="BI610" s="5">
        <v>3242.34</v>
      </c>
      <c r="BJ610" s="5">
        <v>13591.83</v>
      </c>
      <c r="BS610" s="17" t="s">
        <v>216</v>
      </c>
      <c r="BT610" s="5">
        <v>0</v>
      </c>
      <c r="BU610" s="5">
        <v>0</v>
      </c>
    </row>
    <row r="611" spans="4:73" x14ac:dyDescent="0.25">
      <c r="D611" s="17" t="s">
        <v>148</v>
      </c>
      <c r="E611" s="5">
        <v>152384.79999999999</v>
      </c>
      <c r="F611" s="5">
        <v>85068.69</v>
      </c>
      <c r="W611" s="17" t="s">
        <v>148</v>
      </c>
      <c r="X611" s="5">
        <v>1448.34</v>
      </c>
      <c r="Y611" s="5">
        <v>2686.66</v>
      </c>
      <c r="AI611" s="17" t="s">
        <v>147</v>
      </c>
      <c r="AJ611" s="5">
        <v>0</v>
      </c>
      <c r="AK611" s="5">
        <v>0</v>
      </c>
      <c r="AT611" s="17" t="s">
        <v>154</v>
      </c>
      <c r="AU611" s="5">
        <v>101181.5</v>
      </c>
      <c r="AV611" s="5">
        <v>69074.92</v>
      </c>
      <c r="BH611" s="17" t="s">
        <v>162</v>
      </c>
      <c r="BI611" s="5">
        <v>70.2</v>
      </c>
      <c r="BJ611" s="5">
        <v>8</v>
      </c>
      <c r="BS611" s="17" t="s">
        <v>217</v>
      </c>
      <c r="BT611" s="5">
        <v>2415</v>
      </c>
      <c r="BU611" s="5">
        <v>0</v>
      </c>
    </row>
    <row r="612" spans="4:73" x14ac:dyDescent="0.25">
      <c r="D612" s="17" t="s">
        <v>177</v>
      </c>
      <c r="E612" s="5">
        <v>111358.63999999998</v>
      </c>
      <c r="F612" s="5">
        <v>35904.26</v>
      </c>
      <c r="W612" s="17" t="s">
        <v>177</v>
      </c>
      <c r="X612" s="5">
        <v>7291.15</v>
      </c>
      <c r="Y612" s="5">
        <v>5186.3500000000004</v>
      </c>
      <c r="AI612" s="17" t="s">
        <v>219</v>
      </c>
      <c r="AJ612" s="5">
        <v>14099.6</v>
      </c>
      <c r="AK612" s="5">
        <v>18797.04</v>
      </c>
      <c r="AT612" s="17" t="s">
        <v>147</v>
      </c>
      <c r="AU612" s="5">
        <v>0</v>
      </c>
      <c r="AV612" s="5">
        <v>0</v>
      </c>
      <c r="BH612" s="17" t="s">
        <v>218</v>
      </c>
      <c r="BI612" s="5">
        <v>6387.39</v>
      </c>
      <c r="BJ612" s="5">
        <v>5629.29</v>
      </c>
      <c r="BS612" s="17" t="s">
        <v>162</v>
      </c>
      <c r="BT612" s="5">
        <v>0</v>
      </c>
      <c r="BU612" s="5">
        <v>0</v>
      </c>
    </row>
    <row r="613" spans="4:73" x14ac:dyDescent="0.25">
      <c r="D613" s="17" t="s">
        <v>220</v>
      </c>
      <c r="E613" s="5">
        <v>50926.250000000007</v>
      </c>
      <c r="F613" s="5">
        <v>16672.849999999999</v>
      </c>
      <c r="W613" s="17" t="s">
        <v>220</v>
      </c>
      <c r="X613" s="5">
        <v>1972.75</v>
      </c>
      <c r="Y613" s="5">
        <v>864.75</v>
      </c>
      <c r="AI613" s="17" t="s">
        <v>148</v>
      </c>
      <c r="AJ613" s="5">
        <v>0</v>
      </c>
      <c r="AK613" s="5">
        <v>0</v>
      </c>
      <c r="AT613" s="17" t="s">
        <v>219</v>
      </c>
      <c r="AU613" s="5">
        <v>16808.14</v>
      </c>
      <c r="AV613" s="5">
        <v>10994.53</v>
      </c>
      <c r="BH613" s="17" t="s">
        <v>154</v>
      </c>
      <c r="BI613" s="5">
        <v>1561.66</v>
      </c>
      <c r="BJ613" s="5">
        <v>3148.35</v>
      </c>
      <c r="BS613" s="17" t="s">
        <v>218</v>
      </c>
      <c r="BT613" s="5">
        <v>0</v>
      </c>
      <c r="BU613" s="5">
        <v>0</v>
      </c>
    </row>
    <row r="614" spans="4:73" x14ac:dyDescent="0.25">
      <c r="D614" s="17" t="s">
        <v>178</v>
      </c>
      <c r="E614" s="5">
        <v>78835.03</v>
      </c>
      <c r="F614" s="5">
        <v>33176.86</v>
      </c>
      <c r="W614" s="17" t="s">
        <v>178</v>
      </c>
      <c r="X614" s="5">
        <v>7934.7</v>
      </c>
      <c r="Y614" s="5">
        <v>2968.8</v>
      </c>
      <c r="AI614" s="17" t="s">
        <v>177</v>
      </c>
      <c r="AJ614" s="5">
        <v>15737.99</v>
      </c>
      <c r="AK614" s="5">
        <v>21618.97</v>
      </c>
      <c r="AT614" s="17" t="s">
        <v>148</v>
      </c>
      <c r="AU614" s="5">
        <v>0</v>
      </c>
      <c r="AV614" s="5">
        <v>0</v>
      </c>
      <c r="BH614" s="17" t="s">
        <v>147</v>
      </c>
      <c r="BI614" s="5">
        <v>7577.52</v>
      </c>
      <c r="BJ614" s="5">
        <v>53700.81</v>
      </c>
      <c r="BS614" s="17" t="s">
        <v>154</v>
      </c>
      <c r="BT614" s="5">
        <v>5153.5</v>
      </c>
      <c r="BU614" s="5">
        <v>70562.67</v>
      </c>
    </row>
    <row r="615" spans="4:73" x14ac:dyDescent="0.25">
      <c r="D615" s="17" t="s">
        <v>221</v>
      </c>
      <c r="E615" s="5">
        <v>112229.54999999999</v>
      </c>
      <c r="F615" s="5">
        <v>71966.420000000013</v>
      </c>
      <c r="W615" s="17" t="s">
        <v>221</v>
      </c>
      <c r="X615" s="5">
        <v>19254.259999999998</v>
      </c>
      <c r="Y615" s="5">
        <v>7951.99</v>
      </c>
      <c r="AI615" s="17" t="s">
        <v>220</v>
      </c>
      <c r="AJ615" s="5">
        <v>12928</v>
      </c>
      <c r="AK615" s="5">
        <v>7662</v>
      </c>
      <c r="AT615" s="17" t="s">
        <v>177</v>
      </c>
      <c r="AU615" s="5">
        <v>6355.58</v>
      </c>
      <c r="AV615" s="5">
        <v>9138.86</v>
      </c>
      <c r="BH615" s="17" t="s">
        <v>219</v>
      </c>
      <c r="BI615" s="5">
        <v>19267.78</v>
      </c>
      <c r="BJ615" s="5">
        <v>12946.84</v>
      </c>
      <c r="BS615" s="17" t="s">
        <v>147</v>
      </c>
      <c r="BT615" s="5">
        <v>0</v>
      </c>
      <c r="BU615" s="5">
        <v>0</v>
      </c>
    </row>
    <row r="616" spans="4:73" x14ac:dyDescent="0.25">
      <c r="D616" s="17" t="s">
        <v>172</v>
      </c>
      <c r="E616" s="5">
        <v>79044.889999999985</v>
      </c>
      <c r="F616" s="5">
        <v>201193.29</v>
      </c>
      <c r="W616" s="17" t="s">
        <v>172</v>
      </c>
      <c r="X616" s="5">
        <v>8633.75</v>
      </c>
      <c r="Y616" s="5">
        <v>2316.25</v>
      </c>
      <c r="AI616" s="17" t="s">
        <v>178</v>
      </c>
      <c r="AJ616" s="5">
        <v>15964.66</v>
      </c>
      <c r="AK616" s="5">
        <v>13370.42</v>
      </c>
      <c r="AT616" s="17" t="s">
        <v>220</v>
      </c>
      <c r="AU616" s="5">
        <v>1772.1</v>
      </c>
      <c r="AV616" s="5">
        <v>1219.5</v>
      </c>
      <c r="BH616" s="17" t="s">
        <v>148</v>
      </c>
      <c r="BI616" s="5">
        <v>709.3</v>
      </c>
      <c r="BJ616" s="5">
        <v>6385.74</v>
      </c>
      <c r="BS616" s="17" t="s">
        <v>219</v>
      </c>
      <c r="BT616" s="5">
        <v>0</v>
      </c>
      <c r="BU616" s="5">
        <v>0</v>
      </c>
    </row>
    <row r="617" spans="4:73" x14ac:dyDescent="0.25">
      <c r="D617" s="17" t="s">
        <v>144</v>
      </c>
      <c r="E617" s="5">
        <v>73317</v>
      </c>
      <c r="F617" s="5">
        <v>89724.12</v>
      </c>
      <c r="W617" s="17" t="s">
        <v>144</v>
      </c>
      <c r="X617" s="5">
        <v>19916.63</v>
      </c>
      <c r="Y617" s="5">
        <v>5529.62</v>
      </c>
      <c r="AI617" s="17" t="s">
        <v>221</v>
      </c>
      <c r="AJ617" s="5">
        <v>13658.74</v>
      </c>
      <c r="AK617" s="5">
        <v>4330.2700000000004</v>
      </c>
      <c r="AT617" s="17" t="s">
        <v>178</v>
      </c>
      <c r="AU617" s="5">
        <v>6612</v>
      </c>
      <c r="AV617" s="5">
        <v>3188.62</v>
      </c>
      <c r="BH617" s="17" t="s">
        <v>177</v>
      </c>
      <c r="BI617" s="5">
        <v>2534.54</v>
      </c>
      <c r="BJ617" s="5">
        <v>700.54</v>
      </c>
      <c r="BS617" s="17" t="s">
        <v>148</v>
      </c>
      <c r="BT617" s="5">
        <v>81397.05</v>
      </c>
      <c r="BU617" s="5">
        <v>143312.4</v>
      </c>
    </row>
    <row r="618" spans="4:73" x14ac:dyDescent="0.25">
      <c r="D618" s="17" t="s">
        <v>222</v>
      </c>
      <c r="E618" s="5">
        <v>8061.3600000000006</v>
      </c>
      <c r="F618" s="5">
        <v>15012.739999999998</v>
      </c>
      <c r="W618" s="17" t="s">
        <v>222</v>
      </c>
      <c r="X618" s="5">
        <v>9416.9</v>
      </c>
      <c r="Y618" s="5">
        <v>2817.6</v>
      </c>
      <c r="AI618" s="17" t="s">
        <v>172</v>
      </c>
      <c r="AJ618" s="5">
        <v>1453.41</v>
      </c>
      <c r="AK618" s="5">
        <v>3878.49</v>
      </c>
      <c r="AT618" s="17" t="s">
        <v>221</v>
      </c>
      <c r="AU618" s="5">
        <v>1045.93</v>
      </c>
      <c r="AV618" s="5">
        <v>1704.67</v>
      </c>
      <c r="BH618" s="17" t="s">
        <v>220</v>
      </c>
      <c r="BI618" s="5">
        <v>0</v>
      </c>
      <c r="BJ618" s="5">
        <v>0</v>
      </c>
      <c r="BS618" s="17" t="s">
        <v>177</v>
      </c>
      <c r="BT618" s="5">
        <v>0</v>
      </c>
      <c r="BU618" s="5">
        <v>0</v>
      </c>
    </row>
    <row r="619" spans="4:73" x14ac:dyDescent="0.25">
      <c r="D619" s="17" t="s">
        <v>223</v>
      </c>
      <c r="E619" s="5">
        <v>62.399999999999864</v>
      </c>
      <c r="F619" s="5">
        <v>1267.2</v>
      </c>
      <c r="W619" s="17" t="s">
        <v>223</v>
      </c>
      <c r="X619" s="5">
        <v>615.6</v>
      </c>
      <c r="Y619" s="5">
        <v>62.4</v>
      </c>
      <c r="AI619" s="17" t="s">
        <v>144</v>
      </c>
      <c r="AJ619" s="5">
        <v>8153.44</v>
      </c>
      <c r="AK619" s="5">
        <v>7521.72</v>
      </c>
      <c r="AT619" s="17" t="s">
        <v>172</v>
      </c>
      <c r="AU619" s="5">
        <v>1902.39</v>
      </c>
      <c r="AV619" s="5">
        <v>491.24</v>
      </c>
      <c r="BH619" s="17" t="s">
        <v>178</v>
      </c>
      <c r="BI619" s="5">
        <v>1868.5</v>
      </c>
      <c r="BJ619" s="5">
        <v>637.03</v>
      </c>
      <c r="BS619" s="17" t="s">
        <v>220</v>
      </c>
      <c r="BT619" s="5">
        <v>0</v>
      </c>
      <c r="BU619" s="5">
        <v>0</v>
      </c>
    </row>
    <row r="620" spans="4:73" x14ac:dyDescent="0.25">
      <c r="D620" s="17" t="s">
        <v>173</v>
      </c>
      <c r="E620" s="5">
        <v>249272.01000000013</v>
      </c>
      <c r="F620" s="5">
        <v>640983.79999999993</v>
      </c>
      <c r="W620" s="17" t="s">
        <v>173</v>
      </c>
      <c r="X620" s="5">
        <v>17620.25</v>
      </c>
      <c r="Y620" s="5">
        <v>3266</v>
      </c>
      <c r="AI620" s="17" t="s">
        <v>222</v>
      </c>
      <c r="AJ620" s="5">
        <v>965.4</v>
      </c>
      <c r="AK620" s="5">
        <v>616.70000000000005</v>
      </c>
      <c r="AT620" s="17" t="s">
        <v>144</v>
      </c>
      <c r="AU620" s="5">
        <v>1566.43</v>
      </c>
      <c r="AV620" s="5">
        <v>225.93</v>
      </c>
      <c r="BH620" s="17" t="s">
        <v>221</v>
      </c>
      <c r="BI620" s="5">
        <v>304.12</v>
      </c>
      <c r="BJ620" s="5">
        <v>2093.9699999999998</v>
      </c>
      <c r="BS620" s="17" t="s">
        <v>178</v>
      </c>
      <c r="BT620" s="5">
        <v>0</v>
      </c>
      <c r="BU620" s="5">
        <v>0</v>
      </c>
    </row>
    <row r="621" spans="4:73" x14ac:dyDescent="0.25">
      <c r="D621" s="17" t="s">
        <v>259</v>
      </c>
      <c r="E621" s="5">
        <v>228856.55999999997</v>
      </c>
      <c r="F621" s="5">
        <v>59339.29</v>
      </c>
      <c r="W621" s="17" t="s">
        <v>259</v>
      </c>
      <c r="X621" s="5">
        <v>20521.599999999999</v>
      </c>
      <c r="Y621" s="5">
        <v>13126.9</v>
      </c>
      <c r="AI621" s="17" t="s">
        <v>223</v>
      </c>
      <c r="AJ621" s="5">
        <v>0</v>
      </c>
      <c r="AK621" s="5">
        <v>0</v>
      </c>
      <c r="AT621" s="17" t="s">
        <v>222</v>
      </c>
      <c r="AU621" s="5">
        <v>624.9</v>
      </c>
      <c r="AV621" s="5">
        <v>163.19999999999999</v>
      </c>
      <c r="BH621" s="17" t="s">
        <v>172</v>
      </c>
      <c r="BI621" s="5">
        <v>435.54</v>
      </c>
      <c r="BJ621" s="5">
        <v>223.7</v>
      </c>
      <c r="BS621" s="17" t="s">
        <v>221</v>
      </c>
      <c r="BT621" s="5">
        <v>37082.370000000003</v>
      </c>
      <c r="BU621" s="5">
        <v>60170.63</v>
      </c>
    </row>
    <row r="622" spans="4:73" x14ac:dyDescent="0.25">
      <c r="D622" s="17" t="s">
        <v>224</v>
      </c>
      <c r="E622" s="5">
        <v>229423.27</v>
      </c>
      <c r="F622" s="5">
        <v>120514.48000000001</v>
      </c>
      <c r="W622" s="17" t="s">
        <v>224</v>
      </c>
      <c r="X622" s="5">
        <v>29432.560000000001</v>
      </c>
      <c r="Y622" s="5">
        <v>11467.19</v>
      </c>
      <c r="AI622" s="17" t="s">
        <v>173</v>
      </c>
      <c r="AJ622" s="5">
        <v>18854.009999999998</v>
      </c>
      <c r="AK622" s="5">
        <v>3029.47</v>
      </c>
      <c r="AT622" s="17" t="s">
        <v>223</v>
      </c>
      <c r="AU622" s="5">
        <v>0</v>
      </c>
      <c r="AV622" s="5">
        <v>0</v>
      </c>
      <c r="BH622" s="17" t="s">
        <v>144</v>
      </c>
      <c r="BI622" s="5">
        <v>1333.5</v>
      </c>
      <c r="BJ622" s="5">
        <v>579</v>
      </c>
      <c r="BS622" s="17" t="s">
        <v>172</v>
      </c>
      <c r="BT622" s="5">
        <v>188270.2</v>
      </c>
      <c r="BU622" s="5">
        <v>61471.38</v>
      </c>
    </row>
    <row r="623" spans="4:73" x14ac:dyDescent="0.25">
      <c r="D623" s="17" t="s">
        <v>225</v>
      </c>
      <c r="E623" s="5">
        <v>192534.72000000003</v>
      </c>
      <c r="F623" s="5">
        <v>36386.039999999994</v>
      </c>
      <c r="W623" s="17" t="s">
        <v>225</v>
      </c>
      <c r="X623" s="5">
        <v>17261.509999999998</v>
      </c>
      <c r="Y623" s="5">
        <v>12938.49</v>
      </c>
      <c r="AI623" s="17" t="s">
        <v>259</v>
      </c>
      <c r="AJ623" s="5">
        <v>32038.59</v>
      </c>
      <c r="AK623" s="5">
        <v>46311.58</v>
      </c>
      <c r="AT623" s="17" t="s">
        <v>173</v>
      </c>
      <c r="AU623" s="5">
        <v>19897.45</v>
      </c>
      <c r="AV623" s="5">
        <v>1428.16</v>
      </c>
      <c r="BH623" s="17" t="s">
        <v>222</v>
      </c>
      <c r="BI623" s="5">
        <v>4005.54</v>
      </c>
      <c r="BJ623" s="5">
        <v>1299.6600000000001</v>
      </c>
      <c r="BS623" s="17" t="s">
        <v>144</v>
      </c>
      <c r="BT623" s="5">
        <v>58754.12</v>
      </c>
      <c r="BU623" s="5">
        <v>28110.41</v>
      </c>
    </row>
    <row r="624" spans="4:73" x14ac:dyDescent="0.25">
      <c r="D624" s="17" t="s">
        <v>163</v>
      </c>
      <c r="E624" s="5">
        <v>114</v>
      </c>
      <c r="F624" s="5">
        <v>12</v>
      </c>
      <c r="W624" s="17" t="s">
        <v>163</v>
      </c>
      <c r="X624" s="5">
        <v>12</v>
      </c>
      <c r="Y624" s="5">
        <v>114</v>
      </c>
      <c r="AI624" s="17" t="s">
        <v>224</v>
      </c>
      <c r="AJ624" s="5">
        <v>62526.73</v>
      </c>
      <c r="AK624" s="5">
        <v>28223.89</v>
      </c>
      <c r="AT624" s="17" t="s">
        <v>259</v>
      </c>
      <c r="AU624" s="5">
        <v>4630</v>
      </c>
      <c r="AV624" s="5">
        <v>10939.29</v>
      </c>
      <c r="BH624" s="17" t="s">
        <v>223</v>
      </c>
      <c r="BI624" s="5">
        <v>651.6</v>
      </c>
      <c r="BJ624" s="5">
        <v>0</v>
      </c>
      <c r="BS624" s="17" t="s">
        <v>222</v>
      </c>
      <c r="BT624" s="5">
        <v>0</v>
      </c>
      <c r="BU624" s="5">
        <v>0</v>
      </c>
    </row>
    <row r="625" spans="4:73" x14ac:dyDescent="0.25">
      <c r="D625" s="17" t="s">
        <v>226</v>
      </c>
      <c r="E625" s="5">
        <v>97573.9</v>
      </c>
      <c r="F625" s="5">
        <v>10605.71</v>
      </c>
      <c r="W625" s="17" t="s">
        <v>226</v>
      </c>
      <c r="X625" s="5">
        <v>0</v>
      </c>
      <c r="Y625" s="5">
        <v>0</v>
      </c>
      <c r="AI625" s="17" t="s">
        <v>225</v>
      </c>
      <c r="AJ625" s="5">
        <v>0</v>
      </c>
      <c r="AK625" s="5">
        <v>0</v>
      </c>
      <c r="AT625" s="17" t="s">
        <v>224</v>
      </c>
      <c r="AU625" s="5">
        <v>6063.6</v>
      </c>
      <c r="AV625" s="5">
        <v>3877.24</v>
      </c>
      <c r="BH625" s="17" t="s">
        <v>173</v>
      </c>
      <c r="BI625" s="5">
        <v>4085.99</v>
      </c>
      <c r="BJ625" s="5">
        <v>222.04</v>
      </c>
      <c r="BS625" s="17" t="s">
        <v>223</v>
      </c>
      <c r="BT625" s="5">
        <v>0</v>
      </c>
      <c r="BU625" s="5">
        <v>0</v>
      </c>
    </row>
    <row r="626" spans="4:73" x14ac:dyDescent="0.25">
      <c r="D626" s="17" t="s">
        <v>166</v>
      </c>
      <c r="E626" s="5">
        <v>788327.74</v>
      </c>
      <c r="F626" s="5">
        <v>53663.77</v>
      </c>
      <c r="W626" s="17" t="s">
        <v>166</v>
      </c>
      <c r="X626" s="5">
        <v>13116.01</v>
      </c>
      <c r="Y626" s="5">
        <v>4800.24</v>
      </c>
      <c r="AI626" s="17" t="s">
        <v>163</v>
      </c>
      <c r="AJ626" s="5">
        <v>0</v>
      </c>
      <c r="AK626" s="5">
        <v>0</v>
      </c>
      <c r="AT626" s="17" t="s">
        <v>225</v>
      </c>
      <c r="AU626" s="5">
        <v>127.42</v>
      </c>
      <c r="AV626" s="5">
        <v>1051.98</v>
      </c>
      <c r="BH626" s="17" t="s">
        <v>259</v>
      </c>
      <c r="BI626" s="5">
        <v>2149.1</v>
      </c>
      <c r="BJ626" s="5">
        <v>1778.45</v>
      </c>
      <c r="BS626" s="17" t="s">
        <v>173</v>
      </c>
      <c r="BT626" s="5">
        <v>524526.1</v>
      </c>
      <c r="BU626" s="5">
        <v>197559.4</v>
      </c>
    </row>
    <row r="627" spans="4:73" x14ac:dyDescent="0.25">
      <c r="D627" s="17" t="s">
        <v>227</v>
      </c>
      <c r="E627" s="5">
        <v>146919.51</v>
      </c>
      <c r="F627" s="5">
        <v>121198.01000000001</v>
      </c>
      <c r="W627" s="17" t="s">
        <v>227</v>
      </c>
      <c r="X627" s="5">
        <v>55524.639999999999</v>
      </c>
      <c r="Y627" s="5">
        <v>16795.36</v>
      </c>
      <c r="AI627" s="17" t="s">
        <v>226</v>
      </c>
      <c r="AJ627" s="5">
        <v>0</v>
      </c>
      <c r="AK627" s="5">
        <v>0</v>
      </c>
      <c r="AT627" s="17" t="s">
        <v>163</v>
      </c>
      <c r="AU627" s="5">
        <v>0</v>
      </c>
      <c r="AV627" s="5">
        <v>0</v>
      </c>
      <c r="BH627" s="17" t="s">
        <v>224</v>
      </c>
      <c r="BI627" s="5">
        <v>20086.59</v>
      </c>
      <c r="BJ627" s="5">
        <v>4353.71</v>
      </c>
      <c r="BS627" s="17" t="s">
        <v>259</v>
      </c>
      <c r="BT627" s="5">
        <v>0</v>
      </c>
      <c r="BU627" s="5">
        <v>0</v>
      </c>
    </row>
    <row r="628" spans="4:73" x14ac:dyDescent="0.25">
      <c r="D628" s="17" t="s">
        <v>228</v>
      </c>
      <c r="E628" s="5">
        <v>806272.23</v>
      </c>
      <c r="F628" s="5">
        <v>86488.63</v>
      </c>
      <c r="W628" s="17" t="s">
        <v>228</v>
      </c>
      <c r="X628" s="5">
        <v>20235.78</v>
      </c>
      <c r="Y628" s="5">
        <v>8744.2199999999993</v>
      </c>
      <c r="AI628" s="17" t="s">
        <v>166</v>
      </c>
      <c r="AJ628" s="5">
        <v>31207.34</v>
      </c>
      <c r="AK628" s="5">
        <v>6540.42</v>
      </c>
      <c r="AT628" s="17" t="s">
        <v>226</v>
      </c>
      <c r="AU628" s="5">
        <v>0</v>
      </c>
      <c r="AV628" s="5">
        <v>0</v>
      </c>
      <c r="BH628" s="17" t="s">
        <v>225</v>
      </c>
      <c r="BI628" s="5">
        <v>16310.11</v>
      </c>
      <c r="BJ628" s="5">
        <v>39356.339999999997</v>
      </c>
      <c r="BS628" s="17" t="s">
        <v>224</v>
      </c>
      <c r="BT628" s="5">
        <v>0</v>
      </c>
      <c r="BU628" s="5">
        <v>0</v>
      </c>
    </row>
    <row r="629" spans="4:73" x14ac:dyDescent="0.25">
      <c r="D629" s="17" t="s">
        <v>229</v>
      </c>
      <c r="E629" s="5">
        <v>49016.13</v>
      </c>
      <c r="F629" s="5">
        <v>27103.870000000003</v>
      </c>
      <c r="W629" s="17" t="s">
        <v>229</v>
      </c>
      <c r="X629" s="5">
        <v>6178.25</v>
      </c>
      <c r="Y629" s="5">
        <v>3176.75</v>
      </c>
      <c r="AI629" s="17" t="s">
        <v>227</v>
      </c>
      <c r="AJ629" s="5">
        <v>39134.93</v>
      </c>
      <c r="AK629" s="5">
        <v>15483.28</v>
      </c>
      <c r="AT629" s="17" t="s">
        <v>166</v>
      </c>
      <c r="AU629" s="5">
        <v>5966.22</v>
      </c>
      <c r="AV629" s="5">
        <v>3806.35</v>
      </c>
      <c r="BH629" s="17" t="s">
        <v>163</v>
      </c>
      <c r="BI629" s="5">
        <v>0</v>
      </c>
      <c r="BJ629" s="5">
        <v>0</v>
      </c>
      <c r="BS629" s="17" t="s">
        <v>225</v>
      </c>
      <c r="BT629" s="5">
        <v>0</v>
      </c>
      <c r="BU629" s="5">
        <v>139187.9</v>
      </c>
    </row>
    <row r="630" spans="4:73" x14ac:dyDescent="0.25">
      <c r="D630" s="17" t="s">
        <v>174</v>
      </c>
      <c r="E630" s="5">
        <v>97855.93</v>
      </c>
      <c r="F630" s="5">
        <v>118562.62</v>
      </c>
      <c r="W630" s="17" t="s">
        <v>174</v>
      </c>
      <c r="X630" s="5">
        <v>8730.25</v>
      </c>
      <c r="Y630" s="5">
        <v>2428.75</v>
      </c>
      <c r="AI630" s="17" t="s">
        <v>228</v>
      </c>
      <c r="AJ630" s="5">
        <v>6352.16</v>
      </c>
      <c r="AK630" s="5">
        <v>11086.27</v>
      </c>
      <c r="AT630" s="17" t="s">
        <v>227</v>
      </c>
      <c r="AU630" s="5">
        <v>7981.5</v>
      </c>
      <c r="AV630" s="5">
        <v>2399.04</v>
      </c>
      <c r="BH630" s="17" t="s">
        <v>226</v>
      </c>
      <c r="BI630" s="5">
        <v>0</v>
      </c>
      <c r="BJ630" s="5">
        <v>0</v>
      </c>
      <c r="BS630" s="17" t="s">
        <v>163</v>
      </c>
      <c r="BT630" s="5">
        <v>0</v>
      </c>
      <c r="BU630" s="5">
        <v>0</v>
      </c>
    </row>
    <row r="631" spans="4:73" x14ac:dyDescent="0.25">
      <c r="D631" s="17" t="s">
        <v>231</v>
      </c>
      <c r="E631" s="5">
        <v>139100.82999999999</v>
      </c>
      <c r="F631" s="5">
        <v>185637.55000000002</v>
      </c>
      <c r="W631" s="17" t="s">
        <v>231</v>
      </c>
      <c r="X631" s="5">
        <v>26592.5</v>
      </c>
      <c r="Y631" s="5">
        <v>8193.75</v>
      </c>
      <c r="AI631" s="17" t="s">
        <v>229</v>
      </c>
      <c r="AJ631" s="5">
        <v>4655.68</v>
      </c>
      <c r="AK631" s="5">
        <v>7440.52</v>
      </c>
      <c r="AT631" s="17" t="s">
        <v>228</v>
      </c>
      <c r="AU631" s="5">
        <v>1247.07</v>
      </c>
      <c r="AV631" s="5">
        <v>4125.4399999999996</v>
      </c>
      <c r="BH631" s="17" t="s">
        <v>166</v>
      </c>
      <c r="BI631" s="5">
        <v>925.2</v>
      </c>
      <c r="BJ631" s="5">
        <v>117.05</v>
      </c>
      <c r="BS631" s="17" t="s">
        <v>226</v>
      </c>
      <c r="BT631" s="5">
        <v>10605.71</v>
      </c>
      <c r="BU631" s="5">
        <v>97573.9</v>
      </c>
    </row>
    <row r="632" spans="4:73" x14ac:dyDescent="0.25">
      <c r="D632" s="17" t="s">
        <v>149</v>
      </c>
      <c r="E632" s="5">
        <v>121807.3</v>
      </c>
      <c r="F632" s="5">
        <v>24716.420000000002</v>
      </c>
      <c r="W632" s="17" t="s">
        <v>149</v>
      </c>
      <c r="X632" s="5">
        <v>3190.81</v>
      </c>
      <c r="Y632" s="5">
        <v>6936.59</v>
      </c>
      <c r="AI632" s="17" t="s">
        <v>174</v>
      </c>
      <c r="AJ632" s="5">
        <v>2053.59</v>
      </c>
      <c r="AK632" s="5">
        <v>4183.21</v>
      </c>
      <c r="AT632" s="17" t="s">
        <v>229</v>
      </c>
      <c r="AU632" s="5">
        <v>15505.44</v>
      </c>
      <c r="AV632" s="5">
        <v>14201.26</v>
      </c>
      <c r="BH632" s="17" t="s">
        <v>227</v>
      </c>
      <c r="BI632" s="5">
        <v>12639.94</v>
      </c>
      <c r="BJ632" s="5">
        <v>3005.41</v>
      </c>
      <c r="BS632" s="17" t="s">
        <v>166</v>
      </c>
      <c r="BT632" s="5">
        <v>1000</v>
      </c>
      <c r="BU632" s="5">
        <v>697568.2</v>
      </c>
    </row>
    <row r="633" spans="4:73" x14ac:dyDescent="0.25">
      <c r="D633" s="17" t="s">
        <v>232</v>
      </c>
      <c r="E633" s="5">
        <v>355094.63</v>
      </c>
      <c r="F633" s="5">
        <v>109717.70000000001</v>
      </c>
      <c r="W633" s="17" t="s">
        <v>232</v>
      </c>
      <c r="X633" s="5">
        <v>16542.8</v>
      </c>
      <c r="Y633" s="5">
        <v>3829.2</v>
      </c>
      <c r="AI633" s="17" t="s">
        <v>231</v>
      </c>
      <c r="AJ633" s="5">
        <v>15701.93</v>
      </c>
      <c r="AK633" s="5">
        <v>7574.11</v>
      </c>
      <c r="AT633" s="17" t="s">
        <v>174</v>
      </c>
      <c r="AU633" s="5">
        <v>3413.54</v>
      </c>
      <c r="AV633" s="5">
        <v>1675.46</v>
      </c>
      <c r="BH633" s="17" t="s">
        <v>228</v>
      </c>
      <c r="BI633" s="5">
        <v>163.80000000000001</v>
      </c>
      <c r="BJ633" s="5">
        <v>510.38</v>
      </c>
      <c r="BS633" s="17" t="s">
        <v>227</v>
      </c>
      <c r="BT633" s="5">
        <v>0</v>
      </c>
      <c r="BU633" s="5">
        <v>0</v>
      </c>
    </row>
    <row r="634" spans="4:73" x14ac:dyDescent="0.25">
      <c r="D634" s="17" t="s">
        <v>233</v>
      </c>
      <c r="E634" s="5">
        <v>620913.19999999995</v>
      </c>
      <c r="F634" s="5">
        <v>67237.64</v>
      </c>
      <c r="W634" s="17" t="s">
        <v>233</v>
      </c>
      <c r="X634" s="5">
        <v>17604.5</v>
      </c>
      <c r="Y634" s="5">
        <v>8483</v>
      </c>
      <c r="AI634" s="17" t="s">
        <v>149</v>
      </c>
      <c r="AJ634" s="5">
        <v>0</v>
      </c>
      <c r="AK634" s="5">
        <v>0</v>
      </c>
      <c r="AT634" s="17" t="s">
        <v>231</v>
      </c>
      <c r="AU634" s="5">
        <v>49358.33</v>
      </c>
      <c r="AV634" s="5">
        <v>22592.97</v>
      </c>
      <c r="BH634" s="17" t="s">
        <v>229</v>
      </c>
      <c r="BI634" s="5">
        <v>764.5</v>
      </c>
      <c r="BJ634" s="5">
        <v>5.2</v>
      </c>
      <c r="BS634" s="17" t="s">
        <v>228</v>
      </c>
      <c r="BT634" s="5">
        <v>58269.82</v>
      </c>
      <c r="BU634" s="5">
        <v>746929.1</v>
      </c>
    </row>
    <row r="635" spans="4:73" x14ac:dyDescent="0.25">
      <c r="D635" s="17" t="s">
        <v>234</v>
      </c>
      <c r="E635" s="5">
        <v>291.25</v>
      </c>
      <c r="F635" s="5">
        <v>225</v>
      </c>
      <c r="W635" s="17" t="s">
        <v>234</v>
      </c>
      <c r="X635" s="5">
        <v>225</v>
      </c>
      <c r="Y635" s="5">
        <v>291.25</v>
      </c>
      <c r="AI635" s="17" t="s">
        <v>232</v>
      </c>
      <c r="AJ635" s="5">
        <v>29839.22</v>
      </c>
      <c r="AK635" s="5">
        <v>7161.24</v>
      </c>
      <c r="AT635" s="17" t="s">
        <v>149</v>
      </c>
      <c r="AU635" s="5">
        <v>0</v>
      </c>
      <c r="AV635" s="5">
        <v>0</v>
      </c>
      <c r="BH635" s="17" t="s">
        <v>174</v>
      </c>
      <c r="BI635" s="5">
        <v>475.24</v>
      </c>
      <c r="BJ635" s="5">
        <v>35.36</v>
      </c>
      <c r="BS635" s="17" t="s">
        <v>229</v>
      </c>
      <c r="BT635" s="5">
        <v>0</v>
      </c>
      <c r="BU635" s="5">
        <v>0</v>
      </c>
    </row>
    <row r="636" spans="4:73" x14ac:dyDescent="0.25">
      <c r="D636" s="17" t="s">
        <v>235</v>
      </c>
      <c r="E636" s="5">
        <v>151979.03000000003</v>
      </c>
      <c r="F636" s="5">
        <v>8032.8600000000006</v>
      </c>
      <c r="W636" s="17" t="s">
        <v>235</v>
      </c>
      <c r="X636" s="5">
        <v>2433</v>
      </c>
      <c r="Y636" s="5">
        <v>1562</v>
      </c>
      <c r="AI636" s="17" t="s">
        <v>233</v>
      </c>
      <c r="AJ636" s="5">
        <v>34233.449999999997</v>
      </c>
      <c r="AK636" s="5">
        <v>41099.440000000002</v>
      </c>
      <c r="AT636" s="17" t="s">
        <v>232</v>
      </c>
      <c r="AU636" s="5">
        <v>9074.3700000000008</v>
      </c>
      <c r="AV636" s="5">
        <v>4168.54</v>
      </c>
      <c r="BH636" s="17" t="s">
        <v>231</v>
      </c>
      <c r="BI636" s="5">
        <v>56180.69</v>
      </c>
      <c r="BJ636" s="5">
        <v>22626.37</v>
      </c>
      <c r="BS636" s="17" t="s">
        <v>174</v>
      </c>
      <c r="BT636" s="5">
        <v>103262</v>
      </c>
      <c r="BU636" s="5">
        <v>77059.58</v>
      </c>
    </row>
    <row r="637" spans="4:73" x14ac:dyDescent="0.25">
      <c r="D637" s="17" t="s">
        <v>236</v>
      </c>
      <c r="E637" s="5">
        <v>39596.67</v>
      </c>
      <c r="F637" s="5">
        <v>37896.080000000002</v>
      </c>
      <c r="W637" s="17" t="s">
        <v>236</v>
      </c>
      <c r="X637" s="5">
        <v>4126.5</v>
      </c>
      <c r="Y637" s="5">
        <v>1848</v>
      </c>
      <c r="AI637" s="17" t="s">
        <v>234</v>
      </c>
      <c r="AJ637" s="5">
        <v>0</v>
      </c>
      <c r="AK637" s="5">
        <v>0</v>
      </c>
      <c r="AT637" s="17" t="s">
        <v>233</v>
      </c>
      <c r="AU637" s="5">
        <v>4182.4399999999996</v>
      </c>
      <c r="AV637" s="5">
        <v>6313.97</v>
      </c>
      <c r="BH637" s="17" t="s">
        <v>149</v>
      </c>
      <c r="BI637" s="5">
        <v>14932.61</v>
      </c>
      <c r="BJ637" s="5">
        <v>114870.7</v>
      </c>
      <c r="BS637" s="17" t="s">
        <v>231</v>
      </c>
      <c r="BT637" s="5">
        <v>10095.1</v>
      </c>
      <c r="BU637" s="5">
        <v>31561.55</v>
      </c>
    </row>
    <row r="638" spans="4:73" x14ac:dyDescent="0.25">
      <c r="D638" s="17" t="s">
        <v>237</v>
      </c>
      <c r="E638" s="5">
        <v>404898.68000000005</v>
      </c>
      <c r="F638" s="5">
        <v>114169.34</v>
      </c>
      <c r="W638" s="17" t="s">
        <v>237</v>
      </c>
      <c r="X638" s="5">
        <v>15844.9</v>
      </c>
      <c r="Y638" s="5">
        <v>6739.6</v>
      </c>
      <c r="AI638" s="17" t="s">
        <v>235</v>
      </c>
      <c r="AJ638" s="5">
        <v>919.4</v>
      </c>
      <c r="AK638" s="5">
        <v>416</v>
      </c>
      <c r="AT638" s="17" t="s">
        <v>234</v>
      </c>
      <c r="AU638" s="5">
        <v>0</v>
      </c>
      <c r="AV638" s="5">
        <v>0</v>
      </c>
      <c r="BH638" s="17" t="s">
        <v>232</v>
      </c>
      <c r="BI638" s="5">
        <v>2831.8</v>
      </c>
      <c r="BJ638" s="5">
        <v>1095.4000000000001</v>
      </c>
      <c r="BS638" s="17" t="s">
        <v>149</v>
      </c>
      <c r="BT638" s="5">
        <v>0</v>
      </c>
      <c r="BU638" s="5">
        <v>0</v>
      </c>
    </row>
    <row r="639" spans="4:73" x14ac:dyDescent="0.25">
      <c r="D639" s="17" t="s">
        <v>238</v>
      </c>
      <c r="E639" s="5">
        <v>9739.2899999999991</v>
      </c>
      <c r="F639" s="5">
        <v>3906.34</v>
      </c>
      <c r="W639" s="17" t="s">
        <v>238</v>
      </c>
      <c r="X639" s="5">
        <v>545.79999999999995</v>
      </c>
      <c r="Y639" s="5">
        <v>200.2</v>
      </c>
      <c r="AI639" s="17" t="s">
        <v>236</v>
      </c>
      <c r="AJ639" s="5">
        <v>7621</v>
      </c>
      <c r="AK639" s="5">
        <v>4094.37</v>
      </c>
      <c r="AT639" s="17" t="s">
        <v>235</v>
      </c>
      <c r="AU639" s="5">
        <v>3680.46</v>
      </c>
      <c r="AV639" s="5">
        <v>1063.26</v>
      </c>
      <c r="BH639" s="17" t="s">
        <v>233</v>
      </c>
      <c r="BI639" s="5">
        <v>1678.6</v>
      </c>
      <c r="BJ639" s="5">
        <v>1604.13</v>
      </c>
      <c r="BS639" s="17" t="s">
        <v>232</v>
      </c>
      <c r="BT639" s="5">
        <v>51429.51</v>
      </c>
      <c r="BU639" s="5">
        <v>264839.3</v>
      </c>
    </row>
    <row r="640" spans="4:73" x14ac:dyDescent="0.25">
      <c r="D640" s="17" t="s">
        <v>239</v>
      </c>
      <c r="E640" s="5">
        <v>119451.76999999999</v>
      </c>
      <c r="F640" s="5">
        <v>16251.04</v>
      </c>
      <c r="W640" s="17" t="s">
        <v>239</v>
      </c>
      <c r="X640" s="5">
        <v>5554.45</v>
      </c>
      <c r="Y640" s="5">
        <v>11945.55</v>
      </c>
      <c r="AI640" s="17" t="s">
        <v>237</v>
      </c>
      <c r="AJ640" s="5">
        <v>93359.72</v>
      </c>
      <c r="AK640" s="5">
        <v>70034.03</v>
      </c>
      <c r="AT640" s="17" t="s">
        <v>236</v>
      </c>
      <c r="AU640" s="5">
        <v>3231.93</v>
      </c>
      <c r="AV640" s="5">
        <v>4976.6099999999997</v>
      </c>
      <c r="BH640" s="17" t="s">
        <v>234</v>
      </c>
      <c r="BI640" s="5">
        <v>0</v>
      </c>
      <c r="BJ640" s="5">
        <v>0</v>
      </c>
      <c r="BS640" s="17" t="s">
        <v>233</v>
      </c>
      <c r="BT640" s="5">
        <v>9176.65</v>
      </c>
      <c r="BU640" s="5">
        <v>412746.9</v>
      </c>
    </row>
    <row r="641" spans="4:73" x14ac:dyDescent="0.25">
      <c r="D641" s="17" t="s">
        <v>257</v>
      </c>
      <c r="E641" s="5">
        <v>134284.19</v>
      </c>
      <c r="F641" s="5">
        <v>128225.27</v>
      </c>
      <c r="W641" s="17" t="s">
        <v>257</v>
      </c>
      <c r="X641" s="5">
        <v>23432.880000000001</v>
      </c>
      <c r="Y641" s="5">
        <v>5953.15</v>
      </c>
      <c r="AI641" s="17" t="s">
        <v>238</v>
      </c>
      <c r="AJ641" s="5">
        <v>1769.24</v>
      </c>
      <c r="AK641" s="5">
        <v>938.12</v>
      </c>
      <c r="AT641" s="17" t="s">
        <v>237</v>
      </c>
      <c r="AU641" s="5">
        <v>3784.4</v>
      </c>
      <c r="AV641" s="5">
        <v>1059.22</v>
      </c>
      <c r="BH641" s="17" t="s">
        <v>235</v>
      </c>
      <c r="BI641" s="5">
        <v>0</v>
      </c>
      <c r="BJ641" s="5">
        <v>0</v>
      </c>
      <c r="BS641" s="17" t="s">
        <v>234</v>
      </c>
      <c r="BT641" s="5">
        <v>0</v>
      </c>
      <c r="BU641" s="5">
        <v>0</v>
      </c>
    </row>
    <row r="642" spans="4:73" x14ac:dyDescent="0.25">
      <c r="D642" s="17" t="s">
        <v>240</v>
      </c>
      <c r="E642" s="5">
        <v>195291.4</v>
      </c>
      <c r="F642" s="5">
        <v>140865.34</v>
      </c>
      <c r="W642" s="17" t="s">
        <v>240</v>
      </c>
      <c r="X642" s="5">
        <v>11939.97</v>
      </c>
      <c r="Y642" s="5">
        <v>7371.03</v>
      </c>
      <c r="AI642" s="17" t="s">
        <v>239</v>
      </c>
      <c r="AJ642" s="5">
        <v>441.05</v>
      </c>
      <c r="AK642" s="5">
        <v>7106.01</v>
      </c>
      <c r="AT642" s="17" t="s">
        <v>238</v>
      </c>
      <c r="AU642" s="5">
        <v>141</v>
      </c>
      <c r="AV642" s="5">
        <v>1059.04</v>
      </c>
      <c r="BH642" s="17" t="s">
        <v>236</v>
      </c>
      <c r="BI642" s="5">
        <v>8393.65</v>
      </c>
      <c r="BJ642" s="5">
        <v>5246.95</v>
      </c>
      <c r="BS642" s="17" t="s">
        <v>235</v>
      </c>
      <c r="BT642" s="5">
        <v>1000</v>
      </c>
      <c r="BU642" s="5">
        <v>146267</v>
      </c>
    </row>
    <row r="643" spans="4:73" x14ac:dyDescent="0.25">
      <c r="D643" s="17" t="s">
        <v>164</v>
      </c>
      <c r="E643" s="5">
        <v>56234.36</v>
      </c>
      <c r="F643" s="5">
        <v>67876.5</v>
      </c>
      <c r="W643" s="17" t="s">
        <v>164</v>
      </c>
      <c r="X643" s="5">
        <v>5888.01</v>
      </c>
      <c r="Y643" s="5">
        <v>1254.49</v>
      </c>
      <c r="AI643" s="17" t="s">
        <v>257</v>
      </c>
      <c r="AJ643" s="5">
        <v>31011.22</v>
      </c>
      <c r="AK643" s="5">
        <v>12616.34</v>
      </c>
      <c r="AT643" s="17" t="s">
        <v>239</v>
      </c>
      <c r="AU643" s="5">
        <v>7110.18</v>
      </c>
      <c r="AV643" s="5">
        <v>85192.42</v>
      </c>
      <c r="BH643" s="17" t="s">
        <v>237</v>
      </c>
      <c r="BI643" s="5">
        <v>1009.32</v>
      </c>
      <c r="BJ643" s="5">
        <v>278.33</v>
      </c>
      <c r="BS643" s="17" t="s">
        <v>236</v>
      </c>
      <c r="BT643" s="5">
        <v>0</v>
      </c>
      <c r="BU643" s="5">
        <v>0</v>
      </c>
    </row>
    <row r="644" spans="4:73" x14ac:dyDescent="0.25">
      <c r="D644" s="17" t="s">
        <v>241</v>
      </c>
      <c r="E644" s="5">
        <v>2298.6200000000008</v>
      </c>
      <c r="F644" s="5">
        <v>8988.48</v>
      </c>
      <c r="W644" s="17" t="s">
        <v>241</v>
      </c>
      <c r="X644" s="5">
        <v>2171</v>
      </c>
      <c r="Y644" s="5">
        <v>1509.5</v>
      </c>
      <c r="AI644" s="17" t="s">
        <v>240</v>
      </c>
      <c r="AJ644" s="5">
        <v>25370.48</v>
      </c>
      <c r="AK644" s="5">
        <v>17490.13</v>
      </c>
      <c r="AT644" s="17" t="s">
        <v>257</v>
      </c>
      <c r="AU644" s="5">
        <v>28107.01</v>
      </c>
      <c r="AV644" s="5">
        <v>11661.79</v>
      </c>
      <c r="BH644" s="17" t="s">
        <v>238</v>
      </c>
      <c r="BI644" s="5">
        <v>1141.3</v>
      </c>
      <c r="BJ644" s="5">
        <v>2127.21</v>
      </c>
      <c r="BS644" s="17" t="s">
        <v>237</v>
      </c>
      <c r="BT644" s="5">
        <v>0</v>
      </c>
      <c r="BU644" s="5">
        <v>0</v>
      </c>
    </row>
    <row r="645" spans="4:73" x14ac:dyDescent="0.25">
      <c r="D645" s="17" t="s">
        <v>242</v>
      </c>
      <c r="E645" s="5">
        <v>143145.67000000004</v>
      </c>
      <c r="F645" s="5">
        <v>166940.16999999998</v>
      </c>
      <c r="W645" s="17" t="s">
        <v>242</v>
      </c>
      <c r="X645" s="5">
        <v>20116.16</v>
      </c>
      <c r="Y645" s="5">
        <v>7900.63</v>
      </c>
      <c r="AI645" s="17" t="s">
        <v>164</v>
      </c>
      <c r="AJ645" s="5">
        <v>1396.78</v>
      </c>
      <c r="AK645" s="5">
        <v>878.92</v>
      </c>
      <c r="AT645" s="17" t="s">
        <v>240</v>
      </c>
      <c r="AU645" s="5">
        <v>12771.47</v>
      </c>
      <c r="AV645" s="5">
        <v>18013.330000000002</v>
      </c>
      <c r="BH645" s="17" t="s">
        <v>239</v>
      </c>
      <c r="BI645" s="5">
        <v>9.36</v>
      </c>
      <c r="BJ645" s="5">
        <v>113.67</v>
      </c>
      <c r="BS645" s="17" t="s">
        <v>238</v>
      </c>
      <c r="BT645" s="5">
        <v>0</v>
      </c>
      <c r="BU645" s="5">
        <v>0</v>
      </c>
    </row>
    <row r="646" spans="4:73" x14ac:dyDescent="0.25">
      <c r="D646" s="17" t="s">
        <v>243</v>
      </c>
      <c r="E646" s="5">
        <v>5932.3600000000006</v>
      </c>
      <c r="F646" s="5">
        <v>26151.64</v>
      </c>
      <c r="W646" s="17" t="s">
        <v>243</v>
      </c>
      <c r="X646" s="5">
        <v>26151.64</v>
      </c>
      <c r="Y646" s="5">
        <v>5932.36</v>
      </c>
      <c r="AI646" s="17" t="s">
        <v>241</v>
      </c>
      <c r="AJ646" s="5">
        <v>0</v>
      </c>
      <c r="AK646" s="5">
        <v>0</v>
      </c>
      <c r="AT646" s="17" t="s">
        <v>164</v>
      </c>
      <c r="AU646" s="5">
        <v>5067.3100000000004</v>
      </c>
      <c r="AV646" s="5">
        <v>599.80999999999995</v>
      </c>
      <c r="BH646" s="17" t="s">
        <v>257</v>
      </c>
      <c r="BI646" s="5">
        <v>36723.160000000003</v>
      </c>
      <c r="BJ646" s="5">
        <v>16797.79</v>
      </c>
      <c r="BS646" s="17" t="s">
        <v>239</v>
      </c>
      <c r="BT646" s="5">
        <v>0</v>
      </c>
      <c r="BU646" s="5">
        <v>0</v>
      </c>
    </row>
    <row r="647" spans="4:73" x14ac:dyDescent="0.25">
      <c r="D647" s="17" t="s">
        <v>244</v>
      </c>
      <c r="E647" s="5">
        <v>33375.26</v>
      </c>
      <c r="F647" s="5">
        <v>43817.57</v>
      </c>
      <c r="W647" s="17" t="s">
        <v>244</v>
      </c>
      <c r="X647" s="5">
        <v>20869.009999999998</v>
      </c>
      <c r="Y647" s="5">
        <v>7370.99</v>
      </c>
      <c r="AI647" s="17" t="s">
        <v>242</v>
      </c>
      <c r="AJ647" s="5">
        <v>23221.62</v>
      </c>
      <c r="AK647" s="5">
        <v>16701.29</v>
      </c>
      <c r="AT647" s="17" t="s">
        <v>241</v>
      </c>
      <c r="AU647" s="5">
        <v>1309.3599999999999</v>
      </c>
      <c r="AV647" s="5">
        <v>672.64</v>
      </c>
      <c r="BH647" s="17" t="s">
        <v>240</v>
      </c>
      <c r="BI647" s="5">
        <v>5557.96</v>
      </c>
      <c r="BJ647" s="5">
        <v>1133.6199999999999</v>
      </c>
      <c r="BS647" s="17" t="s">
        <v>257</v>
      </c>
      <c r="BT647" s="5">
        <v>0</v>
      </c>
      <c r="BU647" s="5">
        <v>0</v>
      </c>
    </row>
    <row r="648" spans="4:73" x14ac:dyDescent="0.25">
      <c r="D648" s="17" t="s">
        <v>245</v>
      </c>
      <c r="E648" s="5">
        <v>187261.46999999997</v>
      </c>
      <c r="F648" s="5">
        <v>352127.15</v>
      </c>
      <c r="W648" s="17" t="s">
        <v>245</v>
      </c>
      <c r="X648" s="5">
        <v>9474.7999999999993</v>
      </c>
      <c r="Y648" s="5">
        <v>2444.1999999999998</v>
      </c>
      <c r="AI648" s="17" t="s">
        <v>243</v>
      </c>
      <c r="AJ648" s="5">
        <v>0</v>
      </c>
      <c r="AK648" s="5">
        <v>0</v>
      </c>
      <c r="AT648" s="17" t="s">
        <v>242</v>
      </c>
      <c r="AU648" s="5">
        <v>20075.18</v>
      </c>
      <c r="AV648" s="5">
        <v>22101.63</v>
      </c>
      <c r="BH648" s="17" t="s">
        <v>164</v>
      </c>
      <c r="BI648" s="5">
        <v>167.4</v>
      </c>
      <c r="BJ648" s="5">
        <v>0</v>
      </c>
      <c r="BS648" s="17" t="s">
        <v>240</v>
      </c>
      <c r="BT648" s="5">
        <v>79965.460000000006</v>
      </c>
      <c r="BU648" s="5">
        <v>65562.070000000007</v>
      </c>
    </row>
    <row r="649" spans="4:73" x14ac:dyDescent="0.25">
      <c r="D649" s="17" t="s">
        <v>145</v>
      </c>
      <c r="E649" s="5">
        <v>45814.989999999991</v>
      </c>
      <c r="F649" s="5">
        <v>37333.410000000003</v>
      </c>
      <c r="W649" s="17" t="s">
        <v>145</v>
      </c>
      <c r="X649" s="5">
        <v>31987.1</v>
      </c>
      <c r="Y649" s="5">
        <v>10884.9</v>
      </c>
      <c r="AI649" s="17" t="s">
        <v>244</v>
      </c>
      <c r="AJ649" s="5">
        <v>1974.98</v>
      </c>
      <c r="AK649" s="5">
        <v>2569.42</v>
      </c>
      <c r="AT649" s="17" t="s">
        <v>243</v>
      </c>
      <c r="AU649" s="5">
        <v>0</v>
      </c>
      <c r="AV649" s="5">
        <v>0</v>
      </c>
      <c r="BH649" s="17" t="s">
        <v>241</v>
      </c>
      <c r="BI649" s="5">
        <v>29.12</v>
      </c>
      <c r="BJ649" s="5">
        <v>116.48</v>
      </c>
      <c r="BS649" s="17" t="s">
        <v>164</v>
      </c>
      <c r="BT649" s="5">
        <v>55357</v>
      </c>
      <c r="BU649" s="5">
        <v>48949.74</v>
      </c>
    </row>
    <row r="650" spans="4:73" x14ac:dyDescent="0.25">
      <c r="D650" s="17" t="s">
        <v>246</v>
      </c>
      <c r="E650" s="5">
        <v>27248.18</v>
      </c>
      <c r="F650" s="5">
        <v>32190.639999999999</v>
      </c>
      <c r="W650" s="17" t="s">
        <v>246</v>
      </c>
      <c r="X650" s="5">
        <v>3187.2</v>
      </c>
      <c r="Y650" s="5">
        <v>1103.8</v>
      </c>
      <c r="AI650" s="17" t="s">
        <v>245</v>
      </c>
      <c r="AJ650" s="5">
        <v>21020.21</v>
      </c>
      <c r="AK650" s="5">
        <v>4895.57</v>
      </c>
      <c r="AT650" s="17" t="s">
        <v>244</v>
      </c>
      <c r="AU650" s="5">
        <v>20618.259999999998</v>
      </c>
      <c r="AV650" s="5">
        <v>14173.2</v>
      </c>
      <c r="BH650" s="17" t="s">
        <v>242</v>
      </c>
      <c r="BI650" s="5">
        <v>26547.21</v>
      </c>
      <c r="BJ650" s="5">
        <v>16596.3</v>
      </c>
      <c r="BS650" s="17" t="s">
        <v>241</v>
      </c>
      <c r="BT650" s="5">
        <v>0</v>
      </c>
      <c r="BU650" s="5">
        <v>0</v>
      </c>
    </row>
    <row r="651" spans="4:73" x14ac:dyDescent="0.25">
      <c r="D651" s="17" t="s">
        <v>262</v>
      </c>
      <c r="E651" s="5">
        <v>38016.93</v>
      </c>
      <c r="F651" s="5">
        <v>43227.62</v>
      </c>
      <c r="W651" s="17" t="s">
        <v>262</v>
      </c>
      <c r="X651" s="5">
        <v>8715.19</v>
      </c>
      <c r="Y651" s="5">
        <v>3070.33</v>
      </c>
      <c r="AI651" s="17" t="s">
        <v>145</v>
      </c>
      <c r="AJ651" s="5">
        <v>2222.4699999999998</v>
      </c>
      <c r="AK651" s="5">
        <v>9362.06</v>
      </c>
      <c r="AT651" s="17" t="s">
        <v>245</v>
      </c>
      <c r="AU651" s="5">
        <v>16947.71</v>
      </c>
      <c r="AV651" s="5">
        <v>4285.62</v>
      </c>
      <c r="BH651" s="17" t="s">
        <v>243</v>
      </c>
      <c r="BI651" s="5">
        <v>0</v>
      </c>
      <c r="BJ651" s="5">
        <v>0</v>
      </c>
      <c r="BS651" s="17" t="s">
        <v>242</v>
      </c>
      <c r="BT651" s="5">
        <v>0</v>
      </c>
      <c r="BU651" s="5">
        <v>0</v>
      </c>
    </row>
    <row r="652" spans="4:73" x14ac:dyDescent="0.25">
      <c r="D652" s="17" t="s">
        <v>263</v>
      </c>
      <c r="E652" s="5">
        <v>4835.4799999999987</v>
      </c>
      <c r="F652" s="5">
        <v>4246.9000000000005</v>
      </c>
      <c r="W652" s="17" t="s">
        <v>263</v>
      </c>
      <c r="X652" s="5">
        <v>1495.4</v>
      </c>
      <c r="Y652" s="5">
        <v>276.60000000000002</v>
      </c>
      <c r="AI652" s="17" t="s">
        <v>246</v>
      </c>
      <c r="AJ652" s="5">
        <v>8743.1299999999992</v>
      </c>
      <c r="AK652" s="5">
        <v>2240.04</v>
      </c>
      <c r="AT652" s="17" t="s">
        <v>145</v>
      </c>
      <c r="AU652" s="5">
        <v>397.8</v>
      </c>
      <c r="AV652" s="5">
        <v>669.13</v>
      </c>
      <c r="BH652" s="17" t="s">
        <v>244</v>
      </c>
      <c r="BI652" s="5">
        <v>355.32</v>
      </c>
      <c r="BJ652" s="5">
        <v>172.85</v>
      </c>
      <c r="BS652" s="17" t="s">
        <v>243</v>
      </c>
      <c r="BT652" s="5">
        <v>0</v>
      </c>
      <c r="BU652" s="5">
        <v>0</v>
      </c>
    </row>
    <row r="653" spans="4:73" x14ac:dyDescent="0.25">
      <c r="D653" s="17" t="s">
        <v>254</v>
      </c>
      <c r="E653" s="5">
        <v>95642.3</v>
      </c>
      <c r="F653" s="5">
        <v>95356.05</v>
      </c>
      <c r="W653" s="17" t="s">
        <v>254</v>
      </c>
      <c r="X653" s="5">
        <v>16269.7</v>
      </c>
      <c r="Y653" s="5">
        <v>13633.3</v>
      </c>
      <c r="AI653" s="17" t="s">
        <v>262</v>
      </c>
      <c r="AJ653" s="5">
        <v>7758.88</v>
      </c>
      <c r="AK653" s="5">
        <v>1885.33</v>
      </c>
      <c r="AT653" s="17" t="s">
        <v>246</v>
      </c>
      <c r="AU653" s="5">
        <v>1778.18</v>
      </c>
      <c r="AV653" s="5">
        <v>1382.98</v>
      </c>
      <c r="BH653" s="17" t="s">
        <v>245</v>
      </c>
      <c r="BI653" s="5">
        <v>1877.53</v>
      </c>
      <c r="BJ653" s="5">
        <v>2102.3200000000002</v>
      </c>
      <c r="BS653" s="17" t="s">
        <v>244</v>
      </c>
      <c r="BT653" s="5">
        <v>0</v>
      </c>
      <c r="BU653" s="5">
        <v>0</v>
      </c>
    </row>
    <row r="654" spans="4:73" x14ac:dyDescent="0.25">
      <c r="D654" s="17" t="s">
        <v>249</v>
      </c>
      <c r="E654" s="5">
        <v>47076.78</v>
      </c>
      <c r="F654" s="5">
        <v>180</v>
      </c>
      <c r="W654" s="17" t="s">
        <v>249</v>
      </c>
      <c r="X654" s="5">
        <v>0</v>
      </c>
      <c r="Y654" s="5">
        <v>0</v>
      </c>
      <c r="AI654" s="17" t="s">
        <v>263</v>
      </c>
      <c r="AJ654" s="5">
        <v>1974.2</v>
      </c>
      <c r="AK654" s="5">
        <v>70.400000000000006</v>
      </c>
      <c r="AT654" s="17" t="s">
        <v>262</v>
      </c>
      <c r="AU654" s="5">
        <v>11838.72</v>
      </c>
      <c r="AV654" s="5">
        <v>8269.15</v>
      </c>
      <c r="BH654" s="17" t="s">
        <v>145</v>
      </c>
      <c r="BI654" s="5">
        <v>1937.04</v>
      </c>
      <c r="BJ654" s="5">
        <v>1729.84</v>
      </c>
      <c r="BS654" s="17" t="s">
        <v>245</v>
      </c>
      <c r="BT654" s="5">
        <v>301564.90000000002</v>
      </c>
      <c r="BU654" s="5">
        <v>121702.2</v>
      </c>
    </row>
    <row r="655" spans="4:73" x14ac:dyDescent="0.25">
      <c r="D655" s="17" t="s">
        <v>151</v>
      </c>
      <c r="E655" s="5">
        <v>66387.81</v>
      </c>
      <c r="F655" s="5">
        <v>30433.360000000001</v>
      </c>
      <c r="W655" s="17" t="s">
        <v>151</v>
      </c>
      <c r="X655" s="5">
        <v>3554.65</v>
      </c>
      <c r="Y655" s="5">
        <v>8231.25</v>
      </c>
      <c r="AI655" s="17" t="s">
        <v>254</v>
      </c>
      <c r="AJ655" s="5">
        <v>1276.27</v>
      </c>
      <c r="AK655" s="5">
        <v>1539.35</v>
      </c>
      <c r="AT655" s="17" t="s">
        <v>263</v>
      </c>
      <c r="AU655" s="5">
        <v>450</v>
      </c>
      <c r="AV655" s="5">
        <v>115.12</v>
      </c>
      <c r="BH655" s="17" t="s">
        <v>246</v>
      </c>
      <c r="BI655" s="5">
        <v>8861.1299999999992</v>
      </c>
      <c r="BJ655" s="5">
        <v>555.02</v>
      </c>
      <c r="BS655" s="17" t="s">
        <v>145</v>
      </c>
      <c r="BT655" s="5">
        <v>0</v>
      </c>
      <c r="BU655" s="5">
        <v>0</v>
      </c>
    </row>
    <row r="656" spans="4:73" x14ac:dyDescent="0.25">
      <c r="D656" s="17" t="s">
        <v>264</v>
      </c>
      <c r="E656" s="5">
        <v>72</v>
      </c>
      <c r="F656" s="5">
        <v>3570</v>
      </c>
      <c r="W656" s="17" t="s">
        <v>264</v>
      </c>
      <c r="X656" s="5">
        <v>840</v>
      </c>
      <c r="Y656" s="5">
        <v>72</v>
      </c>
      <c r="AI656" s="17" t="s">
        <v>249</v>
      </c>
      <c r="AJ656" s="5">
        <v>0</v>
      </c>
      <c r="AK656" s="5">
        <v>0</v>
      </c>
      <c r="AT656" s="17" t="s">
        <v>254</v>
      </c>
      <c r="AU656" s="5">
        <v>24292.86</v>
      </c>
      <c r="AV656" s="5">
        <v>29359.06</v>
      </c>
      <c r="BH656" s="17" t="s">
        <v>262</v>
      </c>
      <c r="BI656" s="5">
        <v>10369.83</v>
      </c>
      <c r="BJ656" s="5">
        <v>5503.7</v>
      </c>
      <c r="BS656" s="17" t="s">
        <v>246</v>
      </c>
      <c r="BT656" s="5">
        <v>0</v>
      </c>
      <c r="BU656" s="5">
        <v>0</v>
      </c>
    </row>
    <row r="657" spans="4:73" x14ac:dyDescent="0.25">
      <c r="D657" s="2" t="s">
        <v>13</v>
      </c>
      <c r="E657" s="5">
        <v>18090536.859999999</v>
      </c>
      <c r="F657" s="5">
        <v>10290155.610000001</v>
      </c>
      <c r="W657" s="2" t="s">
        <v>13</v>
      </c>
      <c r="X657" s="5">
        <v>1935342.7099999988</v>
      </c>
      <c r="Y657" s="5">
        <v>1020446.4399999994</v>
      </c>
      <c r="AI657" s="17" t="s">
        <v>151</v>
      </c>
      <c r="AJ657" s="5">
        <v>0</v>
      </c>
      <c r="AK657" s="5">
        <v>0</v>
      </c>
      <c r="AT657" s="17" t="s">
        <v>249</v>
      </c>
      <c r="AU657" s="5">
        <v>0</v>
      </c>
      <c r="AV657" s="5">
        <v>0</v>
      </c>
      <c r="BH657" s="17" t="s">
        <v>263</v>
      </c>
      <c r="BI657" s="5">
        <v>327.3</v>
      </c>
      <c r="BJ657" s="5">
        <v>284.16000000000003</v>
      </c>
      <c r="BS657" s="17" t="s">
        <v>262</v>
      </c>
      <c r="BT657" s="5">
        <v>0</v>
      </c>
      <c r="BU657" s="5">
        <v>0</v>
      </c>
    </row>
    <row r="658" spans="4:73" x14ac:dyDescent="0.25">
      <c r="D658" s="17" t="s">
        <v>139</v>
      </c>
      <c r="E658" s="5">
        <v>101698.62</v>
      </c>
      <c r="F658" s="5">
        <v>146265.65</v>
      </c>
      <c r="W658" s="17" t="s">
        <v>139</v>
      </c>
      <c r="X658" s="5">
        <v>15085.13</v>
      </c>
      <c r="Y658" s="5">
        <v>5172.37</v>
      </c>
      <c r="AI658" s="17" t="s">
        <v>264</v>
      </c>
      <c r="AJ658" s="5">
        <v>0</v>
      </c>
      <c r="AK658" s="5">
        <v>0</v>
      </c>
      <c r="AT658" s="17" t="s">
        <v>151</v>
      </c>
      <c r="AU658" s="5">
        <v>0</v>
      </c>
      <c r="AV658" s="5">
        <v>0</v>
      </c>
      <c r="BH658" s="17" t="s">
        <v>254</v>
      </c>
      <c r="BI658" s="5">
        <v>50432.22</v>
      </c>
      <c r="BJ658" s="5">
        <v>45479.35</v>
      </c>
      <c r="BS658" s="17" t="s">
        <v>263</v>
      </c>
      <c r="BT658" s="5">
        <v>0</v>
      </c>
      <c r="BU658" s="5">
        <v>0</v>
      </c>
    </row>
    <row r="659" spans="4:73" x14ac:dyDescent="0.25">
      <c r="D659" s="17" t="s">
        <v>167</v>
      </c>
      <c r="E659" s="5">
        <v>24372.130000000005</v>
      </c>
      <c r="F659" s="5">
        <v>46403.25</v>
      </c>
      <c r="W659" s="17" t="s">
        <v>167</v>
      </c>
      <c r="X659" s="5">
        <v>10242</v>
      </c>
      <c r="Y659" s="5">
        <v>3193</v>
      </c>
      <c r="AI659" s="2" t="s">
        <v>13</v>
      </c>
      <c r="AJ659" s="5">
        <v>1383964.5100000005</v>
      </c>
      <c r="AK659" s="5">
        <v>1159189.3699999999</v>
      </c>
      <c r="AT659" s="17" t="s">
        <v>264</v>
      </c>
      <c r="AU659" s="5">
        <v>0</v>
      </c>
      <c r="AV659" s="5">
        <v>0</v>
      </c>
      <c r="BH659" s="17" t="s">
        <v>249</v>
      </c>
      <c r="BI659" s="5">
        <v>0</v>
      </c>
      <c r="BJ659" s="5">
        <v>0</v>
      </c>
      <c r="BS659" s="17" t="s">
        <v>254</v>
      </c>
      <c r="BT659" s="5">
        <v>0</v>
      </c>
      <c r="BU659" s="5">
        <v>0</v>
      </c>
    </row>
    <row r="660" spans="4:73" x14ac:dyDescent="0.25">
      <c r="D660" s="17" t="s">
        <v>140</v>
      </c>
      <c r="E660" s="5">
        <v>158722.27000000002</v>
      </c>
      <c r="F660" s="5">
        <v>350506.07999999996</v>
      </c>
      <c r="W660" s="17" t="s">
        <v>140</v>
      </c>
      <c r="X660" s="5">
        <v>56581.79</v>
      </c>
      <c r="Y660" s="5">
        <v>18270.71</v>
      </c>
      <c r="AI660" s="17" t="s">
        <v>139</v>
      </c>
      <c r="AJ660" s="5">
        <v>13699.14</v>
      </c>
      <c r="AK660" s="5">
        <v>6891.14</v>
      </c>
      <c r="AT660" s="2" t="s">
        <v>13</v>
      </c>
      <c r="AU660" s="5">
        <v>1254891.4299999997</v>
      </c>
      <c r="AV660" s="5">
        <v>1544559.4000000001</v>
      </c>
      <c r="BH660" s="17" t="s">
        <v>151</v>
      </c>
      <c r="BI660" s="5">
        <v>14180.71</v>
      </c>
      <c r="BJ660" s="5">
        <v>58156.56</v>
      </c>
      <c r="BS660" s="17" t="s">
        <v>249</v>
      </c>
      <c r="BT660" s="5">
        <v>0</v>
      </c>
      <c r="BU660" s="5">
        <v>0</v>
      </c>
    </row>
    <row r="661" spans="4:73" x14ac:dyDescent="0.25">
      <c r="D661" s="17" t="s">
        <v>181</v>
      </c>
      <c r="E661" s="5">
        <v>723517.54</v>
      </c>
      <c r="F661" s="5">
        <v>917.45</v>
      </c>
      <c r="W661" s="17" t="s">
        <v>181</v>
      </c>
      <c r="X661" s="5">
        <v>0</v>
      </c>
      <c r="Y661" s="5">
        <v>0</v>
      </c>
      <c r="AI661" s="17" t="s">
        <v>167</v>
      </c>
      <c r="AJ661" s="5">
        <v>3304.98</v>
      </c>
      <c r="AK661" s="5">
        <v>1531.6</v>
      </c>
      <c r="AT661" s="17" t="s">
        <v>139</v>
      </c>
      <c r="AU661" s="5">
        <v>978.98</v>
      </c>
      <c r="AV661" s="5">
        <v>902.15</v>
      </c>
      <c r="BH661" s="17" t="s">
        <v>264</v>
      </c>
      <c r="BI661" s="5">
        <v>0</v>
      </c>
      <c r="BJ661" s="5">
        <v>0</v>
      </c>
      <c r="BS661" s="17" t="s">
        <v>151</v>
      </c>
      <c r="BT661" s="5">
        <v>0</v>
      </c>
      <c r="BU661" s="5">
        <v>0</v>
      </c>
    </row>
    <row r="662" spans="4:73" x14ac:dyDescent="0.25">
      <c r="D662" s="17" t="s">
        <v>156</v>
      </c>
      <c r="E662" s="5">
        <v>498834.4</v>
      </c>
      <c r="F662" s="5">
        <v>214533.22</v>
      </c>
      <c r="W662" s="17" t="s">
        <v>156</v>
      </c>
      <c r="X662" s="5">
        <v>123242.3</v>
      </c>
      <c r="Y662" s="5">
        <v>54095.25</v>
      </c>
      <c r="AI662" s="17" t="s">
        <v>140</v>
      </c>
      <c r="AJ662" s="5">
        <v>18043.669999999998</v>
      </c>
      <c r="AK662" s="5">
        <v>6076.07</v>
      </c>
      <c r="AT662" s="17" t="s">
        <v>167</v>
      </c>
      <c r="AU662" s="5">
        <v>3985.33</v>
      </c>
      <c r="AV662" s="5">
        <v>2303.91</v>
      </c>
      <c r="BH662" s="2" t="s">
        <v>13</v>
      </c>
      <c r="BI662" s="5">
        <v>816087.73000000033</v>
      </c>
      <c r="BJ662" s="5">
        <v>941992.84000000032</v>
      </c>
      <c r="BS662" s="17" t="s">
        <v>264</v>
      </c>
      <c r="BT662" s="5">
        <v>0</v>
      </c>
      <c r="BU662" s="5">
        <v>0</v>
      </c>
    </row>
    <row r="663" spans="4:73" x14ac:dyDescent="0.25">
      <c r="D663" s="17" t="s">
        <v>182</v>
      </c>
      <c r="E663" s="5">
        <v>115778.8</v>
      </c>
      <c r="F663" s="5">
        <v>649.79999999999995</v>
      </c>
      <c r="W663" s="17" t="s">
        <v>182</v>
      </c>
      <c r="X663" s="5">
        <v>0</v>
      </c>
      <c r="Y663" s="5">
        <v>0</v>
      </c>
      <c r="AI663" s="17" t="s">
        <v>181</v>
      </c>
      <c r="AJ663" s="5">
        <v>0</v>
      </c>
      <c r="AK663" s="5">
        <v>0</v>
      </c>
      <c r="AT663" s="17" t="s">
        <v>140</v>
      </c>
      <c r="AU663" s="5">
        <v>3833.94</v>
      </c>
      <c r="AV663" s="5">
        <v>1239.3800000000001</v>
      </c>
      <c r="BH663" s="17" t="s">
        <v>139</v>
      </c>
      <c r="BI663" s="5">
        <v>2944.8</v>
      </c>
      <c r="BJ663" s="5">
        <v>861.26</v>
      </c>
      <c r="BS663" s="2" t="s">
        <v>13</v>
      </c>
      <c r="BT663" s="5">
        <v>4292245.2300000004</v>
      </c>
      <c r="BU663" s="5">
        <v>13270514.739999998</v>
      </c>
    </row>
    <row r="664" spans="4:73" x14ac:dyDescent="0.25">
      <c r="D664" s="17" t="s">
        <v>183</v>
      </c>
      <c r="E664" s="5">
        <v>22869.829999999994</v>
      </c>
      <c r="F664" s="5">
        <v>56710.420000000006</v>
      </c>
      <c r="W664" s="17" t="s">
        <v>183</v>
      </c>
      <c r="X664" s="5">
        <v>56670.8</v>
      </c>
      <c r="Y664" s="5">
        <v>14956</v>
      </c>
      <c r="AI664" s="17" t="s">
        <v>156</v>
      </c>
      <c r="AJ664" s="5">
        <v>24371.91</v>
      </c>
      <c r="AK664" s="5">
        <v>15978.48</v>
      </c>
      <c r="AT664" s="17" t="s">
        <v>181</v>
      </c>
      <c r="AU664" s="5">
        <v>0</v>
      </c>
      <c r="AV664" s="5">
        <v>0</v>
      </c>
      <c r="BH664" s="17" t="s">
        <v>167</v>
      </c>
      <c r="BI664" s="5">
        <v>8.94</v>
      </c>
      <c r="BJ664" s="5">
        <v>80.44</v>
      </c>
      <c r="BS664" s="17" t="s">
        <v>139</v>
      </c>
      <c r="BT664" s="5">
        <v>113557.6</v>
      </c>
      <c r="BU664" s="5">
        <v>87871.7</v>
      </c>
    </row>
    <row r="665" spans="4:73" x14ac:dyDescent="0.25">
      <c r="D665" s="17" t="s">
        <v>184</v>
      </c>
      <c r="E665" s="5">
        <v>1876.95</v>
      </c>
      <c r="F665" s="5">
        <v>110.25</v>
      </c>
      <c r="W665" s="17" t="s">
        <v>184</v>
      </c>
      <c r="X665" s="5">
        <v>0</v>
      </c>
      <c r="Y665" s="5">
        <v>0</v>
      </c>
      <c r="AI665" s="17" t="s">
        <v>182</v>
      </c>
      <c r="AJ665" s="5">
        <v>0</v>
      </c>
      <c r="AK665" s="5">
        <v>0</v>
      </c>
      <c r="AT665" s="17" t="s">
        <v>156</v>
      </c>
      <c r="AU665" s="5">
        <v>30892.45</v>
      </c>
      <c r="AV665" s="5">
        <v>13186.74</v>
      </c>
      <c r="BH665" s="17" t="s">
        <v>140</v>
      </c>
      <c r="BI665" s="5">
        <v>4492.58</v>
      </c>
      <c r="BJ665" s="5">
        <v>1107.3</v>
      </c>
      <c r="BS665" s="17" t="s">
        <v>167</v>
      </c>
      <c r="BT665" s="5">
        <v>28420</v>
      </c>
      <c r="BU665" s="5">
        <v>17263.18</v>
      </c>
    </row>
    <row r="666" spans="4:73" x14ac:dyDescent="0.25">
      <c r="D666" s="17" t="s">
        <v>185</v>
      </c>
      <c r="E666" s="5">
        <v>209386.91999999998</v>
      </c>
      <c r="F666" s="5">
        <v>118901.88</v>
      </c>
      <c r="W666" s="17" t="s">
        <v>185</v>
      </c>
      <c r="X666" s="5">
        <v>22915.3</v>
      </c>
      <c r="Y666" s="5">
        <v>31278.7</v>
      </c>
      <c r="AI666" s="17" t="s">
        <v>183</v>
      </c>
      <c r="AJ666" s="5">
        <v>0</v>
      </c>
      <c r="AK666" s="5">
        <v>0</v>
      </c>
      <c r="AT666" s="17" t="s">
        <v>182</v>
      </c>
      <c r="AU666" s="5">
        <v>44.8</v>
      </c>
      <c r="AV666" s="5">
        <v>0</v>
      </c>
      <c r="BH666" s="17" t="s">
        <v>181</v>
      </c>
      <c r="BI666" s="5">
        <v>0</v>
      </c>
      <c r="BJ666" s="5">
        <v>0</v>
      </c>
      <c r="BS666" s="17" t="s">
        <v>140</v>
      </c>
      <c r="BT666" s="5">
        <v>267554.09999999998</v>
      </c>
      <c r="BU666" s="5">
        <v>132028.9</v>
      </c>
    </row>
    <row r="667" spans="4:73" x14ac:dyDescent="0.25">
      <c r="D667" s="17" t="s">
        <v>157</v>
      </c>
      <c r="E667" s="5">
        <v>1913707.01</v>
      </c>
      <c r="F667" s="5">
        <v>16251.26</v>
      </c>
      <c r="W667" s="17" t="s">
        <v>157</v>
      </c>
      <c r="X667" s="5">
        <v>0</v>
      </c>
      <c r="Y667" s="5">
        <v>0</v>
      </c>
      <c r="AI667" s="17" t="s">
        <v>184</v>
      </c>
      <c r="AJ667" s="5">
        <v>110.25</v>
      </c>
      <c r="AK667" s="5">
        <v>1876.95</v>
      </c>
      <c r="AT667" s="17" t="s">
        <v>183</v>
      </c>
      <c r="AU667" s="5">
        <v>12.62</v>
      </c>
      <c r="AV667" s="5">
        <v>113.48</v>
      </c>
      <c r="BH667" s="17" t="s">
        <v>156</v>
      </c>
      <c r="BI667" s="5">
        <v>12470.96</v>
      </c>
      <c r="BJ667" s="5">
        <v>19783.98</v>
      </c>
      <c r="BS667" s="17" t="s">
        <v>181</v>
      </c>
      <c r="BT667" s="5">
        <v>917.45</v>
      </c>
      <c r="BU667" s="5">
        <v>723517.5</v>
      </c>
    </row>
    <row r="668" spans="4:73" x14ac:dyDescent="0.25">
      <c r="D668" s="17" t="s">
        <v>158</v>
      </c>
      <c r="E668" s="5">
        <v>178504.89</v>
      </c>
      <c r="F668" s="5">
        <v>80226.31</v>
      </c>
      <c r="W668" s="17" t="s">
        <v>158</v>
      </c>
      <c r="X668" s="5">
        <v>40696.85</v>
      </c>
      <c r="Y668" s="5">
        <v>39915.15</v>
      </c>
      <c r="AI668" s="17" t="s">
        <v>185</v>
      </c>
      <c r="AJ668" s="5">
        <v>26428.28</v>
      </c>
      <c r="AK668" s="5">
        <v>21111.7</v>
      </c>
      <c r="AT668" s="17" t="s">
        <v>184</v>
      </c>
      <c r="AU668" s="5">
        <v>0</v>
      </c>
      <c r="AV668" s="5">
        <v>0</v>
      </c>
      <c r="BH668" s="17" t="s">
        <v>182</v>
      </c>
      <c r="BI668" s="5">
        <v>0</v>
      </c>
      <c r="BJ668" s="5">
        <v>31.2</v>
      </c>
      <c r="BS668" s="17" t="s">
        <v>156</v>
      </c>
      <c r="BT668" s="5">
        <v>22478.6</v>
      </c>
      <c r="BU668" s="5">
        <v>395790</v>
      </c>
    </row>
    <row r="669" spans="4:73" x14ac:dyDescent="0.25">
      <c r="D669" s="17" t="s">
        <v>187</v>
      </c>
      <c r="E669" s="5">
        <v>0</v>
      </c>
      <c r="F669" s="5">
        <v>390.3</v>
      </c>
      <c r="W669" s="17" t="s">
        <v>187</v>
      </c>
      <c r="X669" s="5">
        <v>168</v>
      </c>
      <c r="Y669" s="5">
        <v>0</v>
      </c>
      <c r="AI669" s="17" t="s">
        <v>157</v>
      </c>
      <c r="AJ669" s="5">
        <v>0</v>
      </c>
      <c r="AK669" s="5">
        <v>0</v>
      </c>
      <c r="AT669" s="17" t="s">
        <v>185</v>
      </c>
      <c r="AU669" s="5">
        <v>59422.75</v>
      </c>
      <c r="AV669" s="5">
        <v>155107.6</v>
      </c>
      <c r="BH669" s="17" t="s">
        <v>183</v>
      </c>
      <c r="BI669" s="5">
        <v>27</v>
      </c>
      <c r="BJ669" s="5">
        <v>0</v>
      </c>
      <c r="BS669" s="17" t="s">
        <v>182</v>
      </c>
      <c r="BT669" s="5">
        <v>0</v>
      </c>
      <c r="BU669" s="5">
        <v>0</v>
      </c>
    </row>
    <row r="670" spans="4:73" x14ac:dyDescent="0.25">
      <c r="D670" s="17" t="s">
        <v>250</v>
      </c>
      <c r="E670" s="5">
        <v>48</v>
      </c>
      <c r="F670" s="5">
        <v>619.5</v>
      </c>
      <c r="W670" s="17" t="s">
        <v>250</v>
      </c>
      <c r="X670" s="5">
        <v>372</v>
      </c>
      <c r="Y670" s="5">
        <v>48</v>
      </c>
      <c r="AI670" s="17" t="s">
        <v>158</v>
      </c>
      <c r="AJ670" s="5">
        <v>2696.74</v>
      </c>
      <c r="AK670" s="5">
        <v>1816.4</v>
      </c>
      <c r="AT670" s="17" t="s">
        <v>157</v>
      </c>
      <c r="AU670" s="5">
        <v>0</v>
      </c>
      <c r="AV670" s="5">
        <v>0</v>
      </c>
      <c r="BH670" s="17" t="s">
        <v>184</v>
      </c>
      <c r="BI670" s="5">
        <v>0</v>
      </c>
      <c r="BJ670" s="5">
        <v>0</v>
      </c>
      <c r="BS670" s="17" t="s">
        <v>183</v>
      </c>
      <c r="BT670" s="5">
        <v>0</v>
      </c>
      <c r="BU670" s="5">
        <v>7800.35</v>
      </c>
    </row>
    <row r="671" spans="4:73" x14ac:dyDescent="0.25">
      <c r="D671" s="17" t="s">
        <v>188</v>
      </c>
      <c r="E671" s="5">
        <v>372.39000000000004</v>
      </c>
      <c r="F671" s="5">
        <v>472.06</v>
      </c>
      <c r="W671" s="17" t="s">
        <v>188</v>
      </c>
      <c r="X671" s="5">
        <v>387.6</v>
      </c>
      <c r="Y671" s="5">
        <v>176.4</v>
      </c>
      <c r="AI671" s="17" t="s">
        <v>187</v>
      </c>
      <c r="AJ671" s="5">
        <v>0</v>
      </c>
      <c r="AK671" s="5">
        <v>0</v>
      </c>
      <c r="AT671" s="17" t="s">
        <v>158</v>
      </c>
      <c r="AU671" s="5">
        <v>4884.46</v>
      </c>
      <c r="AV671" s="5">
        <v>7578.86</v>
      </c>
      <c r="BH671" s="17" t="s">
        <v>185</v>
      </c>
      <c r="BI671" s="5">
        <v>9428.5499999999993</v>
      </c>
      <c r="BJ671" s="5">
        <v>1888.9</v>
      </c>
      <c r="BS671" s="17" t="s">
        <v>184</v>
      </c>
      <c r="BT671" s="5">
        <v>0</v>
      </c>
      <c r="BU671" s="5">
        <v>0</v>
      </c>
    </row>
    <row r="672" spans="4:73" x14ac:dyDescent="0.25">
      <c r="D672" s="17" t="s">
        <v>189</v>
      </c>
      <c r="E672" s="5">
        <v>74052.67</v>
      </c>
      <c r="F672" s="5">
        <v>81796.39</v>
      </c>
      <c r="W672" s="17" t="s">
        <v>189</v>
      </c>
      <c r="X672" s="5">
        <v>15595.01</v>
      </c>
      <c r="Y672" s="5">
        <v>6714.26</v>
      </c>
      <c r="AI672" s="17" t="s">
        <v>250</v>
      </c>
      <c r="AJ672" s="5">
        <v>0</v>
      </c>
      <c r="AK672" s="5">
        <v>0</v>
      </c>
      <c r="AT672" s="17" t="s">
        <v>187</v>
      </c>
      <c r="AU672" s="5">
        <v>222.3</v>
      </c>
      <c r="AV672" s="5">
        <v>0</v>
      </c>
      <c r="BH672" s="17" t="s">
        <v>157</v>
      </c>
      <c r="BI672" s="5">
        <v>0</v>
      </c>
      <c r="BJ672" s="5">
        <v>0</v>
      </c>
      <c r="BS672" s="17" t="s">
        <v>185</v>
      </c>
      <c r="BT672" s="5">
        <v>0</v>
      </c>
      <c r="BU672" s="5">
        <v>0</v>
      </c>
    </row>
    <row r="673" spans="4:73" x14ac:dyDescent="0.25">
      <c r="D673" s="17" t="s">
        <v>190</v>
      </c>
      <c r="E673" s="5">
        <v>121504.73</v>
      </c>
      <c r="F673" s="5">
        <v>99721.2</v>
      </c>
      <c r="W673" s="17" t="s">
        <v>190</v>
      </c>
      <c r="X673" s="5">
        <v>21153.7</v>
      </c>
      <c r="Y673" s="5">
        <v>13901.3</v>
      </c>
      <c r="AI673" s="17" t="s">
        <v>188</v>
      </c>
      <c r="AJ673" s="5">
        <v>0</v>
      </c>
      <c r="AK673" s="5">
        <v>0</v>
      </c>
      <c r="AT673" s="17" t="s">
        <v>250</v>
      </c>
      <c r="AU673" s="5">
        <v>0</v>
      </c>
      <c r="AV673" s="5">
        <v>0</v>
      </c>
      <c r="BH673" s="17" t="s">
        <v>158</v>
      </c>
      <c r="BI673" s="5">
        <v>11586.83</v>
      </c>
      <c r="BJ673" s="5">
        <v>14982.2</v>
      </c>
      <c r="BS673" s="17" t="s">
        <v>157</v>
      </c>
      <c r="BT673" s="5">
        <v>13826.26</v>
      </c>
      <c r="BU673" s="5">
        <v>1913707</v>
      </c>
    </row>
    <row r="674" spans="4:73" x14ac:dyDescent="0.25">
      <c r="D674" s="17" t="s">
        <v>191</v>
      </c>
      <c r="E674" s="5">
        <v>87292.919999999984</v>
      </c>
      <c r="F674" s="5">
        <v>86482.790000000008</v>
      </c>
      <c r="W674" s="17" t="s">
        <v>191</v>
      </c>
      <c r="X674" s="5">
        <v>10150</v>
      </c>
      <c r="Y674" s="5">
        <v>7550.5</v>
      </c>
      <c r="AI674" s="17" t="s">
        <v>189</v>
      </c>
      <c r="AJ674" s="5">
        <v>21636.65</v>
      </c>
      <c r="AK674" s="5">
        <v>34724.21</v>
      </c>
      <c r="AT674" s="17" t="s">
        <v>188</v>
      </c>
      <c r="AU674" s="5">
        <v>35.700000000000003</v>
      </c>
      <c r="AV674" s="5">
        <v>142.80000000000001</v>
      </c>
      <c r="BH674" s="17" t="s">
        <v>187</v>
      </c>
      <c r="BI674" s="5">
        <v>0</v>
      </c>
      <c r="BJ674" s="5">
        <v>0</v>
      </c>
      <c r="BS674" s="17" t="s">
        <v>158</v>
      </c>
      <c r="BT674" s="5">
        <v>18300.43</v>
      </c>
      <c r="BU674" s="5">
        <v>114212.3</v>
      </c>
    </row>
    <row r="675" spans="4:73" x14ac:dyDescent="0.25">
      <c r="D675" s="17" t="s">
        <v>192</v>
      </c>
      <c r="E675" s="5">
        <v>63307.859999999986</v>
      </c>
      <c r="F675" s="5">
        <v>99820.41</v>
      </c>
      <c r="W675" s="17" t="s">
        <v>192</v>
      </c>
      <c r="X675" s="5">
        <v>19547.650000000001</v>
      </c>
      <c r="Y675" s="5">
        <v>10812.85</v>
      </c>
      <c r="AI675" s="17" t="s">
        <v>190</v>
      </c>
      <c r="AJ675" s="5">
        <v>42799.41</v>
      </c>
      <c r="AK675" s="5">
        <v>44671.23</v>
      </c>
      <c r="AT675" s="17" t="s">
        <v>189</v>
      </c>
      <c r="AU675" s="5">
        <v>17429.07</v>
      </c>
      <c r="AV675" s="5">
        <v>16255.3</v>
      </c>
      <c r="BH675" s="17" t="s">
        <v>250</v>
      </c>
      <c r="BI675" s="5">
        <v>247.5</v>
      </c>
      <c r="BJ675" s="5">
        <v>0</v>
      </c>
      <c r="BS675" s="17" t="s">
        <v>187</v>
      </c>
      <c r="BT675" s="5">
        <v>0</v>
      </c>
      <c r="BU675" s="5">
        <v>0</v>
      </c>
    </row>
    <row r="676" spans="4:73" x14ac:dyDescent="0.25">
      <c r="D676" s="17" t="s">
        <v>193</v>
      </c>
      <c r="E676" s="5">
        <v>20776.890000000007</v>
      </c>
      <c r="F676" s="5">
        <v>46577.93</v>
      </c>
      <c r="W676" s="17" t="s">
        <v>193</v>
      </c>
      <c r="X676" s="5">
        <v>25989.4</v>
      </c>
      <c r="Y676" s="5">
        <v>8752.1</v>
      </c>
      <c r="AI676" s="17" t="s">
        <v>191</v>
      </c>
      <c r="AJ676" s="5">
        <v>132</v>
      </c>
      <c r="AK676" s="5">
        <v>1741.43</v>
      </c>
      <c r="AT676" s="17" t="s">
        <v>190</v>
      </c>
      <c r="AU676" s="5">
        <v>26572.59</v>
      </c>
      <c r="AV676" s="5">
        <v>52074.55</v>
      </c>
      <c r="BH676" s="17" t="s">
        <v>188</v>
      </c>
      <c r="BI676" s="5">
        <v>48.76</v>
      </c>
      <c r="BJ676" s="5">
        <v>53.19</v>
      </c>
      <c r="BS676" s="17" t="s">
        <v>250</v>
      </c>
      <c r="BT676" s="5">
        <v>0</v>
      </c>
      <c r="BU676" s="5">
        <v>0</v>
      </c>
    </row>
    <row r="677" spans="4:73" x14ac:dyDescent="0.25">
      <c r="D677" s="17" t="s">
        <v>194</v>
      </c>
      <c r="E677" s="5">
        <v>203904.46000000002</v>
      </c>
      <c r="F677" s="5">
        <v>224043.44</v>
      </c>
      <c r="W677" s="17" t="s">
        <v>194</v>
      </c>
      <c r="X677" s="5">
        <v>22228.639999999999</v>
      </c>
      <c r="Y677" s="5">
        <v>12511.37</v>
      </c>
      <c r="AI677" s="17" t="s">
        <v>192</v>
      </c>
      <c r="AJ677" s="5">
        <v>71336.88</v>
      </c>
      <c r="AK677" s="5">
        <v>43484.65</v>
      </c>
      <c r="AT677" s="17" t="s">
        <v>191</v>
      </c>
      <c r="AU677" s="5">
        <v>25124.720000000001</v>
      </c>
      <c r="AV677" s="5">
        <v>36296.239999999998</v>
      </c>
      <c r="BH677" s="17" t="s">
        <v>189</v>
      </c>
      <c r="BI677" s="5">
        <v>19675.66</v>
      </c>
      <c r="BJ677" s="5">
        <v>16358.9</v>
      </c>
      <c r="BS677" s="17" t="s">
        <v>188</v>
      </c>
      <c r="BT677" s="5">
        <v>0</v>
      </c>
      <c r="BU677" s="5">
        <v>0</v>
      </c>
    </row>
    <row r="678" spans="4:73" x14ac:dyDescent="0.25">
      <c r="D678" s="17" t="s">
        <v>195</v>
      </c>
      <c r="E678" s="5">
        <v>57651.00999999998</v>
      </c>
      <c r="F678" s="5">
        <v>93160.98000000001</v>
      </c>
      <c r="W678" s="17" t="s">
        <v>195</v>
      </c>
      <c r="X678" s="5">
        <v>14589.31</v>
      </c>
      <c r="Y678" s="5">
        <v>5271.23</v>
      </c>
      <c r="AI678" s="17" t="s">
        <v>193</v>
      </c>
      <c r="AJ678" s="5">
        <v>385.48</v>
      </c>
      <c r="AK678" s="5">
        <v>369.25</v>
      </c>
      <c r="AT678" s="17" t="s">
        <v>192</v>
      </c>
      <c r="AU678" s="5">
        <v>6391.8</v>
      </c>
      <c r="AV678" s="5">
        <v>7320.26</v>
      </c>
      <c r="BH678" s="17" t="s">
        <v>190</v>
      </c>
      <c r="BI678" s="5">
        <v>7037.5</v>
      </c>
      <c r="BJ678" s="5">
        <v>6668.16</v>
      </c>
      <c r="BS678" s="17" t="s">
        <v>189</v>
      </c>
      <c r="BT678" s="5">
        <v>0</v>
      </c>
      <c r="BU678" s="5">
        <v>0</v>
      </c>
    </row>
    <row r="679" spans="4:73" x14ac:dyDescent="0.25">
      <c r="D679" s="17" t="s">
        <v>261</v>
      </c>
      <c r="E679" s="5">
        <v>295303.99</v>
      </c>
      <c r="F679" s="5">
        <v>162015.82</v>
      </c>
      <c r="W679" s="17" t="s">
        <v>261</v>
      </c>
      <c r="X679" s="5">
        <v>40536.199999999997</v>
      </c>
      <c r="Y679" s="5">
        <v>23578.799999999999</v>
      </c>
      <c r="AI679" s="17" t="s">
        <v>194</v>
      </c>
      <c r="AJ679" s="5">
        <v>43505.39</v>
      </c>
      <c r="AK679" s="5">
        <v>35125.26</v>
      </c>
      <c r="AT679" s="17" t="s">
        <v>193</v>
      </c>
      <c r="AU679" s="5">
        <v>2145.25</v>
      </c>
      <c r="AV679" s="5">
        <v>1913.04</v>
      </c>
      <c r="BH679" s="17" t="s">
        <v>191</v>
      </c>
      <c r="BI679" s="5">
        <v>49018.07</v>
      </c>
      <c r="BJ679" s="5">
        <v>41704.75</v>
      </c>
      <c r="BS679" s="17" t="s">
        <v>190</v>
      </c>
      <c r="BT679" s="5">
        <v>25</v>
      </c>
      <c r="BU679" s="5">
        <v>4189.49</v>
      </c>
    </row>
    <row r="680" spans="4:73" x14ac:dyDescent="0.25">
      <c r="D680" s="17" t="s">
        <v>197</v>
      </c>
      <c r="E680" s="5">
        <v>52412.09</v>
      </c>
      <c r="F680" s="5">
        <v>54514.36</v>
      </c>
      <c r="W680" s="17" t="s">
        <v>197</v>
      </c>
      <c r="X680" s="5">
        <v>9675.0499999999993</v>
      </c>
      <c r="Y680" s="5">
        <v>3334.95</v>
      </c>
      <c r="AI680" s="17" t="s">
        <v>195</v>
      </c>
      <c r="AJ680" s="5">
        <v>23897.49</v>
      </c>
      <c r="AK680" s="5">
        <v>21941.4</v>
      </c>
      <c r="AT680" s="17" t="s">
        <v>194</v>
      </c>
      <c r="AU680" s="5">
        <v>33444.89</v>
      </c>
      <c r="AV680" s="5">
        <v>30906.959999999999</v>
      </c>
      <c r="BH680" s="17" t="s">
        <v>192</v>
      </c>
      <c r="BI680" s="5">
        <v>2544.08</v>
      </c>
      <c r="BJ680" s="5">
        <v>1690.1</v>
      </c>
      <c r="BS680" s="17" t="s">
        <v>191</v>
      </c>
      <c r="BT680" s="5">
        <v>0</v>
      </c>
      <c r="BU680" s="5">
        <v>0</v>
      </c>
    </row>
    <row r="681" spans="4:73" x14ac:dyDescent="0.25">
      <c r="D681" s="17" t="s">
        <v>199</v>
      </c>
      <c r="E681" s="5">
        <v>25817.5</v>
      </c>
      <c r="F681" s="5">
        <v>53196.67</v>
      </c>
      <c r="W681" s="17" t="s">
        <v>199</v>
      </c>
      <c r="X681" s="5">
        <v>14956.45</v>
      </c>
      <c r="Y681" s="5">
        <v>7860.55</v>
      </c>
      <c r="AI681" s="17" t="s">
        <v>261</v>
      </c>
      <c r="AJ681" s="5">
        <v>72015.73</v>
      </c>
      <c r="AK681" s="5">
        <v>93845.440000000002</v>
      </c>
      <c r="AT681" s="17" t="s">
        <v>195</v>
      </c>
      <c r="AU681" s="5">
        <v>25504.91</v>
      </c>
      <c r="AV681" s="5">
        <v>18661.060000000001</v>
      </c>
      <c r="BH681" s="17" t="s">
        <v>193</v>
      </c>
      <c r="BI681" s="5">
        <v>17298.8</v>
      </c>
      <c r="BJ681" s="5">
        <v>9742.5</v>
      </c>
      <c r="BS681" s="17" t="s">
        <v>192</v>
      </c>
      <c r="BT681" s="5">
        <v>0</v>
      </c>
      <c r="BU681" s="5">
        <v>0</v>
      </c>
    </row>
    <row r="682" spans="4:73" x14ac:dyDescent="0.25">
      <c r="D682" s="17" t="s">
        <v>168</v>
      </c>
      <c r="E682" s="5">
        <v>102906.07999999999</v>
      </c>
      <c r="F682" s="5">
        <v>51654.82</v>
      </c>
      <c r="W682" s="17" t="s">
        <v>168</v>
      </c>
      <c r="X682" s="5">
        <v>6350.52</v>
      </c>
      <c r="Y682" s="5">
        <v>3688.23</v>
      </c>
      <c r="AI682" s="17" t="s">
        <v>197</v>
      </c>
      <c r="AJ682" s="5">
        <v>8833.24</v>
      </c>
      <c r="AK682" s="5">
        <v>4663.1499999999996</v>
      </c>
      <c r="AT682" s="17" t="s">
        <v>261</v>
      </c>
      <c r="AU682" s="5">
        <v>2498.06</v>
      </c>
      <c r="AV682" s="5">
        <v>935.74</v>
      </c>
      <c r="BH682" s="17" t="s">
        <v>194</v>
      </c>
      <c r="BI682" s="5">
        <v>6410.52</v>
      </c>
      <c r="BJ682" s="5">
        <v>6967.55</v>
      </c>
      <c r="BS682" s="17" t="s">
        <v>193</v>
      </c>
      <c r="BT682" s="5">
        <v>0</v>
      </c>
      <c r="BU682" s="5">
        <v>0</v>
      </c>
    </row>
    <row r="683" spans="4:73" x14ac:dyDescent="0.25">
      <c r="D683" s="17" t="s">
        <v>200</v>
      </c>
      <c r="E683" s="5">
        <v>20135.129999999997</v>
      </c>
      <c r="F683" s="5">
        <v>6736.8799999999992</v>
      </c>
      <c r="W683" s="17" t="s">
        <v>200</v>
      </c>
      <c r="X683" s="5">
        <v>4534</v>
      </c>
      <c r="Y683" s="5">
        <v>3171</v>
      </c>
      <c r="AI683" s="17" t="s">
        <v>199</v>
      </c>
      <c r="AJ683" s="5">
        <v>6431.94</v>
      </c>
      <c r="AK683" s="5">
        <v>3760.82</v>
      </c>
      <c r="AT683" s="17" t="s">
        <v>197</v>
      </c>
      <c r="AU683" s="5">
        <v>2705.55</v>
      </c>
      <c r="AV683" s="5">
        <v>912.4</v>
      </c>
      <c r="BH683" s="17" t="s">
        <v>195</v>
      </c>
      <c r="BI683" s="5">
        <v>21409.27</v>
      </c>
      <c r="BJ683" s="5">
        <v>11777.32</v>
      </c>
      <c r="BS683" s="17" t="s">
        <v>194</v>
      </c>
      <c r="BT683" s="5">
        <v>106569</v>
      </c>
      <c r="BU683" s="5">
        <v>118393.3</v>
      </c>
    </row>
    <row r="684" spans="4:73" x14ac:dyDescent="0.25">
      <c r="D684" s="17" t="s">
        <v>152</v>
      </c>
      <c r="E684" s="5">
        <v>207032.61000000002</v>
      </c>
      <c r="F684" s="5">
        <v>123287.51999999999</v>
      </c>
      <c r="W684" s="17" t="s">
        <v>152</v>
      </c>
      <c r="X684" s="5">
        <v>26892.9</v>
      </c>
      <c r="Y684" s="5">
        <v>25395.85</v>
      </c>
      <c r="AI684" s="17" t="s">
        <v>168</v>
      </c>
      <c r="AJ684" s="5">
        <v>3171.7</v>
      </c>
      <c r="AK684" s="5">
        <v>3211.48</v>
      </c>
      <c r="AT684" s="17" t="s">
        <v>199</v>
      </c>
      <c r="AU684" s="5">
        <v>8889.7099999999991</v>
      </c>
      <c r="AV684" s="5">
        <v>6678.19</v>
      </c>
      <c r="BH684" s="17" t="s">
        <v>261</v>
      </c>
      <c r="BI684" s="5">
        <v>2095.83</v>
      </c>
      <c r="BJ684" s="5">
        <v>99.31</v>
      </c>
      <c r="BS684" s="17" t="s">
        <v>195</v>
      </c>
      <c r="BT684" s="5">
        <v>0</v>
      </c>
      <c r="BU684" s="5">
        <v>0</v>
      </c>
    </row>
    <row r="685" spans="4:73" x14ac:dyDescent="0.25">
      <c r="D685" s="17" t="s">
        <v>201</v>
      </c>
      <c r="E685" s="5">
        <v>113749.38</v>
      </c>
      <c r="F685" s="5">
        <v>177428.44</v>
      </c>
      <c r="W685" s="17" t="s">
        <v>201</v>
      </c>
      <c r="X685" s="5">
        <v>30004.76</v>
      </c>
      <c r="Y685" s="5">
        <v>10893.99</v>
      </c>
      <c r="AI685" s="17" t="s">
        <v>200</v>
      </c>
      <c r="AJ685" s="5">
        <v>0</v>
      </c>
      <c r="AK685" s="5">
        <v>390</v>
      </c>
      <c r="AT685" s="17" t="s">
        <v>168</v>
      </c>
      <c r="AU685" s="5">
        <v>3740.64</v>
      </c>
      <c r="AV685" s="5">
        <v>1865.74</v>
      </c>
      <c r="BH685" s="17" t="s">
        <v>197</v>
      </c>
      <c r="BI685" s="5">
        <v>2839.09</v>
      </c>
      <c r="BJ685" s="5">
        <v>1682.16</v>
      </c>
      <c r="BS685" s="17" t="s">
        <v>261</v>
      </c>
      <c r="BT685" s="5">
        <v>40425</v>
      </c>
      <c r="BU685" s="5">
        <v>176844.7</v>
      </c>
    </row>
    <row r="686" spans="4:73" x14ac:dyDescent="0.25">
      <c r="D686" s="17" t="s">
        <v>202</v>
      </c>
      <c r="E686" s="5">
        <v>28234.560000000005</v>
      </c>
      <c r="F686" s="5">
        <v>43445.63</v>
      </c>
      <c r="W686" s="17" t="s">
        <v>202</v>
      </c>
      <c r="X686" s="5">
        <v>31843.41</v>
      </c>
      <c r="Y686" s="5">
        <v>17920.36</v>
      </c>
      <c r="AI686" s="17" t="s">
        <v>152</v>
      </c>
      <c r="AJ686" s="5">
        <v>14707.5</v>
      </c>
      <c r="AK686" s="5">
        <v>18820.25</v>
      </c>
      <c r="AT686" s="17" t="s">
        <v>200</v>
      </c>
      <c r="AU686" s="5">
        <v>2067.98</v>
      </c>
      <c r="AV686" s="5">
        <v>10154.98</v>
      </c>
      <c r="BH686" s="17" t="s">
        <v>199</v>
      </c>
      <c r="BI686" s="5">
        <v>11252.57</v>
      </c>
      <c r="BJ686" s="5">
        <v>7517.94</v>
      </c>
      <c r="BS686" s="17" t="s">
        <v>197</v>
      </c>
      <c r="BT686" s="5">
        <v>30461.43</v>
      </c>
      <c r="BU686" s="5">
        <v>41819.43</v>
      </c>
    </row>
    <row r="687" spans="4:73" x14ac:dyDescent="0.25">
      <c r="D687" s="17" t="s">
        <v>203</v>
      </c>
      <c r="E687" s="5">
        <v>73212.549999999988</v>
      </c>
      <c r="F687" s="5">
        <v>291615.42</v>
      </c>
      <c r="W687" s="17" t="s">
        <v>203</v>
      </c>
      <c r="X687" s="5">
        <v>21474.38</v>
      </c>
      <c r="Y687" s="5">
        <v>17330.62</v>
      </c>
      <c r="AI687" s="17" t="s">
        <v>201</v>
      </c>
      <c r="AJ687" s="5">
        <v>21116.41</v>
      </c>
      <c r="AK687" s="5">
        <v>18440.93</v>
      </c>
      <c r="AT687" s="17" t="s">
        <v>152</v>
      </c>
      <c r="AU687" s="5">
        <v>76292.44</v>
      </c>
      <c r="AV687" s="5">
        <v>161562.5</v>
      </c>
      <c r="BH687" s="17" t="s">
        <v>168</v>
      </c>
      <c r="BI687" s="5">
        <v>0</v>
      </c>
      <c r="BJ687" s="5">
        <v>28</v>
      </c>
      <c r="BS687" s="17" t="s">
        <v>199</v>
      </c>
      <c r="BT687" s="5">
        <v>0</v>
      </c>
      <c r="BU687" s="5">
        <v>0</v>
      </c>
    </row>
    <row r="688" spans="4:73" x14ac:dyDescent="0.25">
      <c r="D688" s="17" t="s">
        <v>159</v>
      </c>
      <c r="E688" s="5">
        <v>18127.270000000004</v>
      </c>
      <c r="F688" s="5">
        <v>35622.379999999997</v>
      </c>
      <c r="W688" s="17" t="s">
        <v>159</v>
      </c>
      <c r="X688" s="5">
        <v>18559.349999999999</v>
      </c>
      <c r="Y688" s="5">
        <v>7097.15</v>
      </c>
      <c r="AI688" s="17" t="s">
        <v>202</v>
      </c>
      <c r="AJ688" s="5">
        <v>0</v>
      </c>
      <c r="AK688" s="5">
        <v>0</v>
      </c>
      <c r="AT688" s="17" t="s">
        <v>201</v>
      </c>
      <c r="AU688" s="5">
        <v>68431.94</v>
      </c>
      <c r="AV688" s="5">
        <v>50631.72</v>
      </c>
      <c r="BH688" s="17" t="s">
        <v>200</v>
      </c>
      <c r="BI688" s="5">
        <v>63.9</v>
      </c>
      <c r="BJ688" s="5">
        <v>53.95</v>
      </c>
      <c r="BS688" s="17" t="s">
        <v>168</v>
      </c>
      <c r="BT688" s="5">
        <v>37868.959999999999</v>
      </c>
      <c r="BU688" s="5">
        <v>94112.63</v>
      </c>
    </row>
    <row r="689" spans="4:73" x14ac:dyDescent="0.25">
      <c r="D689" s="17" t="s">
        <v>205</v>
      </c>
      <c r="E689" s="5">
        <v>5904.1399999999994</v>
      </c>
      <c r="F689" s="5">
        <v>25864.12</v>
      </c>
      <c r="W689" s="17" t="s">
        <v>205</v>
      </c>
      <c r="X689" s="5">
        <v>2875.3</v>
      </c>
      <c r="Y689" s="5">
        <v>831.7</v>
      </c>
      <c r="AI689" s="17" t="s">
        <v>203</v>
      </c>
      <c r="AJ689" s="5">
        <v>5329.14</v>
      </c>
      <c r="AK689" s="5">
        <v>3507.32</v>
      </c>
      <c r="AT689" s="17" t="s">
        <v>202</v>
      </c>
      <c r="AU689" s="5">
        <v>7644.11</v>
      </c>
      <c r="AV689" s="5">
        <v>6528.83</v>
      </c>
      <c r="BH689" s="17" t="s">
        <v>152</v>
      </c>
      <c r="BI689" s="5">
        <v>1323.68</v>
      </c>
      <c r="BJ689" s="5">
        <v>1254.01</v>
      </c>
      <c r="BS689" s="17" t="s">
        <v>200</v>
      </c>
      <c r="BT689" s="5">
        <v>0</v>
      </c>
      <c r="BU689" s="5">
        <v>6365.2</v>
      </c>
    </row>
    <row r="690" spans="4:73" x14ac:dyDescent="0.25">
      <c r="D690" s="17" t="s">
        <v>160</v>
      </c>
      <c r="E690" s="5">
        <v>1016117.59</v>
      </c>
      <c r="F690" s="5">
        <v>94273.56</v>
      </c>
      <c r="W690" s="17" t="s">
        <v>160</v>
      </c>
      <c r="X690" s="5">
        <v>53694.5</v>
      </c>
      <c r="Y690" s="5">
        <v>45075.5</v>
      </c>
      <c r="AI690" s="17" t="s">
        <v>159</v>
      </c>
      <c r="AJ690" s="5">
        <v>1750.84</v>
      </c>
      <c r="AK690" s="5">
        <v>558.26</v>
      </c>
      <c r="AT690" s="17" t="s">
        <v>203</v>
      </c>
      <c r="AU690" s="5">
        <v>26861.1</v>
      </c>
      <c r="AV690" s="5">
        <v>51800.81</v>
      </c>
      <c r="BH690" s="17" t="s">
        <v>201</v>
      </c>
      <c r="BI690" s="5">
        <v>48078.33</v>
      </c>
      <c r="BJ690" s="5">
        <v>32843.980000000003</v>
      </c>
      <c r="BS690" s="17" t="s">
        <v>152</v>
      </c>
      <c r="BT690" s="5">
        <v>0</v>
      </c>
      <c r="BU690" s="5">
        <v>0</v>
      </c>
    </row>
    <row r="691" spans="4:73" x14ac:dyDescent="0.25">
      <c r="D691" s="17" t="s">
        <v>207</v>
      </c>
      <c r="E691" s="5">
        <v>232161.94</v>
      </c>
      <c r="F691" s="5">
        <v>253950.34999999998</v>
      </c>
      <c r="W691" s="17" t="s">
        <v>207</v>
      </c>
      <c r="X691" s="5">
        <v>17316.75</v>
      </c>
      <c r="Y691" s="5">
        <v>6295.75</v>
      </c>
      <c r="AI691" s="17" t="s">
        <v>205</v>
      </c>
      <c r="AJ691" s="5">
        <v>4624.92</v>
      </c>
      <c r="AK691" s="5">
        <v>1527.71</v>
      </c>
      <c r="AT691" s="17" t="s">
        <v>159</v>
      </c>
      <c r="AU691" s="5">
        <v>2540.66</v>
      </c>
      <c r="AV691" s="5">
        <v>4241.41</v>
      </c>
      <c r="BH691" s="17" t="s">
        <v>202</v>
      </c>
      <c r="BI691" s="5">
        <v>2346.11</v>
      </c>
      <c r="BJ691" s="5">
        <v>3785.37</v>
      </c>
      <c r="BS691" s="17" t="s">
        <v>201</v>
      </c>
      <c r="BT691" s="5">
        <v>0</v>
      </c>
      <c r="BU691" s="5">
        <v>938.76</v>
      </c>
    </row>
    <row r="692" spans="4:73" x14ac:dyDescent="0.25">
      <c r="D692" s="17" t="s">
        <v>169</v>
      </c>
      <c r="E692" s="5">
        <v>86357.73000000001</v>
      </c>
      <c r="F692" s="5">
        <v>104240.97</v>
      </c>
      <c r="W692" s="17" t="s">
        <v>169</v>
      </c>
      <c r="X692" s="5">
        <v>7597</v>
      </c>
      <c r="Y692" s="5">
        <v>1665.5</v>
      </c>
      <c r="AI692" s="17" t="s">
        <v>160</v>
      </c>
      <c r="AJ692" s="5">
        <v>4162.32</v>
      </c>
      <c r="AK692" s="5">
        <v>4642.99</v>
      </c>
      <c r="AT692" s="17" t="s">
        <v>205</v>
      </c>
      <c r="AU692" s="5">
        <v>3039.67</v>
      </c>
      <c r="AV692" s="5">
        <v>671.84</v>
      </c>
      <c r="BH692" s="17" t="s">
        <v>203</v>
      </c>
      <c r="BI692" s="5">
        <v>163.80000000000001</v>
      </c>
      <c r="BJ692" s="5">
        <v>573.79999999999995</v>
      </c>
      <c r="BS692" s="17" t="s">
        <v>202</v>
      </c>
      <c r="BT692" s="5">
        <v>0</v>
      </c>
      <c r="BU692" s="5">
        <v>0</v>
      </c>
    </row>
    <row r="693" spans="4:73" x14ac:dyDescent="0.25">
      <c r="D693" s="17" t="s">
        <v>208</v>
      </c>
      <c r="E693" s="5">
        <v>431</v>
      </c>
      <c r="F693" s="5">
        <v>124769.3</v>
      </c>
      <c r="W693" s="17" t="s">
        <v>208</v>
      </c>
      <c r="X693" s="5">
        <v>2866.5</v>
      </c>
      <c r="Y693" s="5">
        <v>431</v>
      </c>
      <c r="AI693" s="17" t="s">
        <v>207</v>
      </c>
      <c r="AJ693" s="5">
        <v>9881.92</v>
      </c>
      <c r="AK693" s="5">
        <v>3570.14</v>
      </c>
      <c r="AT693" s="17" t="s">
        <v>160</v>
      </c>
      <c r="AU693" s="5">
        <v>18120.399999999998</v>
      </c>
      <c r="AV693" s="5">
        <v>23857.69</v>
      </c>
      <c r="BH693" s="17" t="s">
        <v>159</v>
      </c>
      <c r="BI693" s="5">
        <v>11697.53</v>
      </c>
      <c r="BJ693" s="5">
        <v>6230.45</v>
      </c>
      <c r="BS693" s="17" t="s">
        <v>203</v>
      </c>
      <c r="BT693" s="5">
        <v>0</v>
      </c>
      <c r="BU693" s="5">
        <v>0</v>
      </c>
    </row>
    <row r="694" spans="4:73" x14ac:dyDescent="0.25">
      <c r="D694" s="17" t="s">
        <v>260</v>
      </c>
      <c r="E694" s="5">
        <v>44693.99</v>
      </c>
      <c r="F694" s="5">
        <v>11841.539999999999</v>
      </c>
      <c r="W694" s="17" t="s">
        <v>260</v>
      </c>
      <c r="X694" s="5">
        <v>10727.64</v>
      </c>
      <c r="Y694" s="5">
        <v>10069.86</v>
      </c>
      <c r="AI694" s="17" t="s">
        <v>169</v>
      </c>
      <c r="AJ694" s="5">
        <v>2731.05</v>
      </c>
      <c r="AK694" s="5">
        <v>4350.03</v>
      </c>
      <c r="AT694" s="17" t="s">
        <v>207</v>
      </c>
      <c r="AU694" s="5">
        <v>7038.34</v>
      </c>
      <c r="AV694" s="5">
        <v>2176.9</v>
      </c>
      <c r="BH694" s="17" t="s">
        <v>205</v>
      </c>
      <c r="BI694" s="5">
        <v>5103.2299999999996</v>
      </c>
      <c r="BJ694" s="5">
        <v>2872.89</v>
      </c>
      <c r="BS694" s="17" t="s">
        <v>159</v>
      </c>
      <c r="BT694" s="5">
        <v>0</v>
      </c>
      <c r="BU694" s="5">
        <v>0</v>
      </c>
    </row>
    <row r="695" spans="4:73" x14ac:dyDescent="0.25">
      <c r="D695" s="17" t="s">
        <v>209</v>
      </c>
      <c r="E695" s="5">
        <v>433140.88</v>
      </c>
      <c r="F695" s="5">
        <v>85768.329999999987</v>
      </c>
      <c r="W695" s="17" t="s">
        <v>209</v>
      </c>
      <c r="X695" s="5">
        <v>30303.8</v>
      </c>
      <c r="Y695" s="5">
        <v>7667.2</v>
      </c>
      <c r="AI695" s="17" t="s">
        <v>208</v>
      </c>
      <c r="AJ695" s="5">
        <v>325.8</v>
      </c>
      <c r="AK695" s="5">
        <v>0</v>
      </c>
      <c r="AT695" s="17" t="s">
        <v>169</v>
      </c>
      <c r="AU695" s="5">
        <v>7096.98</v>
      </c>
      <c r="AV695" s="5">
        <v>1743.47</v>
      </c>
      <c r="BH695" s="17" t="s">
        <v>160</v>
      </c>
      <c r="BI695" s="5">
        <v>8369.34</v>
      </c>
      <c r="BJ695" s="5">
        <v>18903.310000000001</v>
      </c>
      <c r="BS695" s="17" t="s">
        <v>205</v>
      </c>
      <c r="BT695" s="5">
        <v>0</v>
      </c>
      <c r="BU695" s="5">
        <v>0</v>
      </c>
    </row>
    <row r="696" spans="4:73" x14ac:dyDescent="0.25">
      <c r="D696" s="17" t="s">
        <v>210</v>
      </c>
      <c r="E696" s="5">
        <v>219452.15999999995</v>
      </c>
      <c r="F696" s="5">
        <v>200607.06000000003</v>
      </c>
      <c r="W696" s="17" t="s">
        <v>210</v>
      </c>
      <c r="X696" s="5">
        <v>31616.38</v>
      </c>
      <c r="Y696" s="5">
        <v>14038.62</v>
      </c>
      <c r="AI696" s="17" t="s">
        <v>260</v>
      </c>
      <c r="AJ696" s="5">
        <v>0</v>
      </c>
      <c r="AK696" s="5">
        <v>0</v>
      </c>
      <c r="AT696" s="17" t="s">
        <v>208</v>
      </c>
      <c r="AU696" s="5">
        <v>0</v>
      </c>
      <c r="AV696" s="5">
        <v>0</v>
      </c>
      <c r="BH696" s="17" t="s">
        <v>207</v>
      </c>
      <c r="BI696" s="5">
        <v>1539.34</v>
      </c>
      <c r="BJ696" s="5">
        <v>2926.46</v>
      </c>
      <c r="BS696" s="17" t="s">
        <v>160</v>
      </c>
      <c r="BT696" s="5">
        <v>6200</v>
      </c>
      <c r="BU696" s="5">
        <v>923638.1</v>
      </c>
    </row>
    <row r="697" spans="4:73" x14ac:dyDescent="0.25">
      <c r="D697" s="17" t="s">
        <v>161</v>
      </c>
      <c r="E697" s="5">
        <v>27738.66</v>
      </c>
      <c r="F697" s="5">
        <v>16707.62</v>
      </c>
      <c r="W697" s="17" t="s">
        <v>161</v>
      </c>
      <c r="X697" s="5">
        <v>5477.13</v>
      </c>
      <c r="Y697" s="5">
        <v>2575.37</v>
      </c>
      <c r="AI697" s="17" t="s">
        <v>209</v>
      </c>
      <c r="AJ697" s="5">
        <v>14192.8</v>
      </c>
      <c r="AK697" s="5">
        <v>15752.9</v>
      </c>
      <c r="AT697" s="17" t="s">
        <v>260</v>
      </c>
      <c r="AU697" s="5">
        <v>31.31</v>
      </c>
      <c r="AV697" s="5">
        <v>179.23</v>
      </c>
      <c r="BH697" s="17" t="s">
        <v>169</v>
      </c>
      <c r="BI697" s="5">
        <v>15</v>
      </c>
      <c r="BJ697" s="5">
        <v>0</v>
      </c>
      <c r="BS697" s="17" t="s">
        <v>207</v>
      </c>
      <c r="BT697" s="5">
        <v>218174</v>
      </c>
      <c r="BU697" s="5">
        <v>217192.7</v>
      </c>
    </row>
    <row r="698" spans="4:73" x14ac:dyDescent="0.25">
      <c r="D698" s="17" t="s">
        <v>211</v>
      </c>
      <c r="E698" s="5">
        <v>297199.57</v>
      </c>
      <c r="F698" s="5">
        <v>335326.03999999998</v>
      </c>
      <c r="W698" s="17" t="s">
        <v>211</v>
      </c>
      <c r="X698" s="5">
        <v>21592.6</v>
      </c>
      <c r="Y698" s="5">
        <v>13493.4</v>
      </c>
      <c r="AI698" s="17" t="s">
        <v>210</v>
      </c>
      <c r="AJ698" s="5">
        <v>12900.78</v>
      </c>
      <c r="AK698" s="5">
        <v>19189.099999999999</v>
      </c>
      <c r="AT698" s="17" t="s">
        <v>209</v>
      </c>
      <c r="AU698" s="5">
        <v>584.02</v>
      </c>
      <c r="AV698" s="5">
        <v>739.83</v>
      </c>
      <c r="BH698" s="17" t="s">
        <v>208</v>
      </c>
      <c r="BI698" s="5">
        <v>0</v>
      </c>
      <c r="BJ698" s="5">
        <v>0</v>
      </c>
      <c r="BS698" s="17" t="s">
        <v>169</v>
      </c>
      <c r="BT698" s="5">
        <v>86800.94</v>
      </c>
      <c r="BU698" s="5">
        <v>78598.73</v>
      </c>
    </row>
    <row r="699" spans="4:73" x14ac:dyDescent="0.25">
      <c r="D699" s="17" t="s">
        <v>170</v>
      </c>
      <c r="E699" s="5">
        <v>16402.080000000002</v>
      </c>
      <c r="F699" s="5">
        <v>31717.93</v>
      </c>
      <c r="W699" s="17" t="s">
        <v>170</v>
      </c>
      <c r="X699" s="5">
        <v>10860.45</v>
      </c>
      <c r="Y699" s="5">
        <v>4486.55</v>
      </c>
      <c r="AI699" s="17" t="s">
        <v>161</v>
      </c>
      <c r="AJ699" s="5">
        <v>152.66999999999999</v>
      </c>
      <c r="AK699" s="5">
        <v>267.11</v>
      </c>
      <c r="AT699" s="17" t="s">
        <v>210</v>
      </c>
      <c r="AU699" s="5">
        <v>421.98</v>
      </c>
      <c r="AV699" s="5">
        <v>1668.4</v>
      </c>
      <c r="BH699" s="17" t="s">
        <v>260</v>
      </c>
      <c r="BI699" s="5">
        <v>749.59</v>
      </c>
      <c r="BJ699" s="5">
        <v>23431.58</v>
      </c>
      <c r="BS699" s="17" t="s">
        <v>208</v>
      </c>
      <c r="BT699" s="5">
        <v>121577</v>
      </c>
      <c r="BU699" s="5">
        <v>0</v>
      </c>
    </row>
    <row r="700" spans="4:73" x14ac:dyDescent="0.25">
      <c r="D700" s="17" t="s">
        <v>212</v>
      </c>
      <c r="E700" s="5">
        <v>2794961.4899999998</v>
      </c>
      <c r="F700" s="5">
        <v>53385.62</v>
      </c>
      <c r="W700" s="17" t="s">
        <v>212</v>
      </c>
      <c r="X700" s="5">
        <v>17583.25</v>
      </c>
      <c r="Y700" s="5">
        <v>5336.75</v>
      </c>
      <c r="AI700" s="17" t="s">
        <v>211</v>
      </c>
      <c r="AJ700" s="5">
        <v>35325.339999999997</v>
      </c>
      <c r="AK700" s="5">
        <v>29357.759999999998</v>
      </c>
      <c r="AT700" s="17" t="s">
        <v>161</v>
      </c>
      <c r="AU700" s="5">
        <v>64</v>
      </c>
      <c r="AV700" s="5">
        <v>389.6</v>
      </c>
      <c r="BH700" s="17" t="s">
        <v>209</v>
      </c>
      <c r="BI700" s="5">
        <v>0</v>
      </c>
      <c r="BJ700" s="5">
        <v>721.5</v>
      </c>
      <c r="BS700" s="17" t="s">
        <v>260</v>
      </c>
      <c r="BT700" s="5">
        <v>0</v>
      </c>
      <c r="BU700" s="5">
        <v>11013.32</v>
      </c>
    </row>
    <row r="701" spans="4:73" x14ac:dyDescent="0.25">
      <c r="D701" s="17" t="s">
        <v>153</v>
      </c>
      <c r="E701" s="5">
        <v>299723.48</v>
      </c>
      <c r="F701" s="5">
        <v>225713.42</v>
      </c>
      <c r="W701" s="17" t="s">
        <v>153</v>
      </c>
      <c r="X701" s="5">
        <v>52572.05</v>
      </c>
      <c r="Y701" s="5">
        <v>53907.95</v>
      </c>
      <c r="AI701" s="17" t="s">
        <v>170</v>
      </c>
      <c r="AJ701" s="5">
        <v>11994.8</v>
      </c>
      <c r="AK701" s="5">
        <v>7874.48</v>
      </c>
      <c r="AT701" s="17" t="s">
        <v>211</v>
      </c>
      <c r="AU701" s="5">
        <v>31651.32</v>
      </c>
      <c r="AV701" s="5">
        <v>21324.65</v>
      </c>
      <c r="BH701" s="17" t="s">
        <v>210</v>
      </c>
      <c r="BI701" s="5">
        <v>1439.22</v>
      </c>
      <c r="BJ701" s="5">
        <v>1182.4100000000001</v>
      </c>
      <c r="BS701" s="17" t="s">
        <v>209</v>
      </c>
      <c r="BT701" s="5">
        <v>40687.71</v>
      </c>
      <c r="BU701" s="5">
        <v>408259.5</v>
      </c>
    </row>
    <row r="702" spans="4:73" x14ac:dyDescent="0.25">
      <c r="D702" s="17" t="s">
        <v>213</v>
      </c>
      <c r="E702" s="5">
        <v>944713.34</v>
      </c>
      <c r="F702" s="5">
        <v>56262.509999999995</v>
      </c>
      <c r="W702" s="17" t="s">
        <v>213</v>
      </c>
      <c r="X702" s="5">
        <v>15222.88</v>
      </c>
      <c r="Y702" s="5">
        <v>8974.6200000000008</v>
      </c>
      <c r="AI702" s="17" t="s">
        <v>212</v>
      </c>
      <c r="AJ702" s="5">
        <v>12776.52</v>
      </c>
      <c r="AK702" s="5">
        <v>3413.93</v>
      </c>
      <c r="AT702" s="17" t="s">
        <v>170</v>
      </c>
      <c r="AU702" s="5">
        <v>4745.04</v>
      </c>
      <c r="AV702" s="5">
        <v>2453.29</v>
      </c>
      <c r="BH702" s="17" t="s">
        <v>161</v>
      </c>
      <c r="BI702" s="5">
        <v>9151.82</v>
      </c>
      <c r="BJ702" s="5">
        <v>5044.46</v>
      </c>
      <c r="BS702" s="17" t="s">
        <v>210</v>
      </c>
      <c r="BT702" s="5">
        <v>153765.70000000001</v>
      </c>
      <c r="BU702" s="5">
        <v>183373.6</v>
      </c>
    </row>
    <row r="703" spans="4:73" x14ac:dyDescent="0.25">
      <c r="D703" s="17" t="s">
        <v>146</v>
      </c>
      <c r="E703" s="5">
        <v>106681.31</v>
      </c>
      <c r="F703" s="5">
        <v>24194.69</v>
      </c>
      <c r="W703" s="17" t="s">
        <v>146</v>
      </c>
      <c r="X703" s="5">
        <v>3245.1</v>
      </c>
      <c r="Y703" s="5">
        <v>7895.75</v>
      </c>
      <c r="AI703" s="17" t="s">
        <v>153</v>
      </c>
      <c r="AJ703" s="5">
        <v>43059.74</v>
      </c>
      <c r="AK703" s="5">
        <v>30045.96</v>
      </c>
      <c r="AT703" s="17" t="s">
        <v>212</v>
      </c>
      <c r="AU703" s="5">
        <v>13080.7</v>
      </c>
      <c r="AV703" s="5">
        <v>4605.3</v>
      </c>
      <c r="BH703" s="17" t="s">
        <v>211</v>
      </c>
      <c r="BI703" s="5">
        <v>5819.28</v>
      </c>
      <c r="BJ703" s="5">
        <v>1654.94</v>
      </c>
      <c r="BS703" s="17" t="s">
        <v>161</v>
      </c>
      <c r="BT703" s="5">
        <v>0</v>
      </c>
      <c r="BU703" s="5">
        <v>19462.12</v>
      </c>
    </row>
    <row r="704" spans="4:73" x14ac:dyDescent="0.25">
      <c r="D704" s="17" t="s">
        <v>175</v>
      </c>
      <c r="E704" s="5">
        <v>340028.23</v>
      </c>
      <c r="F704" s="5">
        <v>293261.80000000005</v>
      </c>
      <c r="W704" s="17" t="s">
        <v>175</v>
      </c>
      <c r="X704" s="5">
        <v>42035.4</v>
      </c>
      <c r="Y704" s="5">
        <v>22652.1</v>
      </c>
      <c r="AI704" s="17" t="s">
        <v>213</v>
      </c>
      <c r="AJ704" s="5">
        <v>107.6</v>
      </c>
      <c r="AK704" s="5">
        <v>698.3</v>
      </c>
      <c r="AT704" s="17" t="s">
        <v>153</v>
      </c>
      <c r="AU704" s="5">
        <v>126125.3</v>
      </c>
      <c r="AV704" s="5">
        <v>195976.7</v>
      </c>
      <c r="BH704" s="17" t="s">
        <v>170</v>
      </c>
      <c r="BI704" s="5">
        <v>4117.6400000000003</v>
      </c>
      <c r="BJ704" s="5">
        <v>1587.76</v>
      </c>
      <c r="BS704" s="17" t="s">
        <v>211</v>
      </c>
      <c r="BT704" s="5">
        <v>238886.5</v>
      </c>
      <c r="BU704" s="5">
        <v>231368.8</v>
      </c>
    </row>
    <row r="705" spans="4:73" x14ac:dyDescent="0.25">
      <c r="D705" s="17" t="s">
        <v>142</v>
      </c>
      <c r="E705" s="5">
        <v>19913.820000000003</v>
      </c>
      <c r="F705" s="5">
        <v>17570.16</v>
      </c>
      <c r="W705" s="17" t="s">
        <v>142</v>
      </c>
      <c r="X705" s="5">
        <v>11210.39</v>
      </c>
      <c r="Y705" s="5">
        <v>5124.6099999999997</v>
      </c>
      <c r="AI705" s="17" t="s">
        <v>146</v>
      </c>
      <c r="AJ705" s="5">
        <v>0</v>
      </c>
      <c r="AK705" s="5">
        <v>0</v>
      </c>
      <c r="AT705" s="17" t="s">
        <v>213</v>
      </c>
      <c r="AU705" s="5">
        <v>3450.25</v>
      </c>
      <c r="AV705" s="5">
        <v>7779.66</v>
      </c>
      <c r="BH705" s="17" t="s">
        <v>212</v>
      </c>
      <c r="BI705" s="5">
        <v>306</v>
      </c>
      <c r="BJ705" s="5">
        <v>0</v>
      </c>
      <c r="BS705" s="17" t="s">
        <v>170</v>
      </c>
      <c r="BT705" s="5">
        <v>0</v>
      </c>
      <c r="BU705" s="5">
        <v>0</v>
      </c>
    </row>
    <row r="706" spans="4:73" x14ac:dyDescent="0.25">
      <c r="D706" s="17" t="s">
        <v>214</v>
      </c>
      <c r="E706" s="5">
        <v>23544.800000000003</v>
      </c>
      <c r="F706" s="5">
        <v>71174.98</v>
      </c>
      <c r="W706" s="17" t="s">
        <v>214</v>
      </c>
      <c r="X706" s="5">
        <v>29199.65</v>
      </c>
      <c r="Y706" s="5">
        <v>14896.6</v>
      </c>
      <c r="AI706" s="17" t="s">
        <v>175</v>
      </c>
      <c r="AJ706" s="5">
        <v>53337.37</v>
      </c>
      <c r="AK706" s="5">
        <v>35674.28</v>
      </c>
      <c r="AT706" s="17" t="s">
        <v>146</v>
      </c>
      <c r="AU706" s="5">
        <v>0</v>
      </c>
      <c r="AV706" s="5">
        <v>0</v>
      </c>
      <c r="BH706" s="17" t="s">
        <v>153</v>
      </c>
      <c r="BI706" s="5">
        <v>3463.33</v>
      </c>
      <c r="BJ706" s="5">
        <v>1666.63</v>
      </c>
      <c r="BS706" s="17" t="s">
        <v>212</v>
      </c>
      <c r="BT706" s="5">
        <v>9418.15</v>
      </c>
      <c r="BU706" s="5">
        <v>2781606</v>
      </c>
    </row>
    <row r="707" spans="4:73" x14ac:dyDescent="0.25">
      <c r="D707" s="17" t="s">
        <v>171</v>
      </c>
      <c r="E707" s="5">
        <v>212438.52999999997</v>
      </c>
      <c r="F707" s="5">
        <v>431270.8</v>
      </c>
      <c r="W707" s="17" t="s">
        <v>171</v>
      </c>
      <c r="X707" s="5">
        <v>22591</v>
      </c>
      <c r="Y707" s="5">
        <v>6426.5</v>
      </c>
      <c r="AI707" s="17" t="s">
        <v>142</v>
      </c>
      <c r="AJ707" s="5">
        <v>3667.69</v>
      </c>
      <c r="AK707" s="5">
        <v>12614.24</v>
      </c>
      <c r="AT707" s="17" t="s">
        <v>175</v>
      </c>
      <c r="AU707" s="5">
        <v>35469.65</v>
      </c>
      <c r="AV707" s="5">
        <v>45357.65</v>
      </c>
      <c r="BH707" s="17" t="s">
        <v>213</v>
      </c>
      <c r="BI707" s="5">
        <v>28332.28</v>
      </c>
      <c r="BJ707" s="5">
        <v>27129.15</v>
      </c>
      <c r="BS707" s="17" t="s">
        <v>153</v>
      </c>
      <c r="BT707" s="5">
        <v>0</v>
      </c>
      <c r="BU707" s="5">
        <v>18126.2</v>
      </c>
    </row>
    <row r="708" spans="4:73" x14ac:dyDescent="0.25">
      <c r="D708" s="17" t="s">
        <v>165</v>
      </c>
      <c r="E708" s="5">
        <v>472358.98</v>
      </c>
      <c r="F708" s="5">
        <v>77753.39</v>
      </c>
      <c r="W708" s="17" t="s">
        <v>165</v>
      </c>
      <c r="X708" s="5">
        <v>30868.03</v>
      </c>
      <c r="Y708" s="5">
        <v>17499.47</v>
      </c>
      <c r="AI708" s="17" t="s">
        <v>214</v>
      </c>
      <c r="AJ708" s="5">
        <v>0</v>
      </c>
      <c r="AK708" s="5">
        <v>0</v>
      </c>
      <c r="AT708" s="17" t="s">
        <v>142</v>
      </c>
      <c r="AU708" s="5">
        <v>686.27</v>
      </c>
      <c r="AV708" s="5">
        <v>358.28</v>
      </c>
      <c r="BH708" s="17" t="s">
        <v>146</v>
      </c>
      <c r="BI708" s="5">
        <v>14181.59</v>
      </c>
      <c r="BJ708" s="5">
        <v>98785.56</v>
      </c>
      <c r="BS708" s="17" t="s">
        <v>213</v>
      </c>
      <c r="BT708" s="5">
        <v>9149.5</v>
      </c>
      <c r="BU708" s="5">
        <v>900131.6</v>
      </c>
    </row>
    <row r="709" spans="4:73" x14ac:dyDescent="0.25">
      <c r="D709" s="17" t="s">
        <v>143</v>
      </c>
      <c r="E709" s="5">
        <v>245607.96999999997</v>
      </c>
      <c r="F709" s="5">
        <v>201716.13</v>
      </c>
      <c r="W709" s="17" t="s">
        <v>143</v>
      </c>
      <c r="X709" s="5">
        <v>36456.910000000003</v>
      </c>
      <c r="Y709" s="5">
        <v>12144.34</v>
      </c>
      <c r="AI709" s="17" t="s">
        <v>171</v>
      </c>
      <c r="AJ709" s="5">
        <v>14906.5</v>
      </c>
      <c r="AK709" s="5">
        <v>7793.45</v>
      </c>
      <c r="AT709" s="17" t="s">
        <v>214</v>
      </c>
      <c r="AU709" s="5">
        <v>7561.28</v>
      </c>
      <c r="AV709" s="5">
        <v>6598.37</v>
      </c>
      <c r="BH709" s="17" t="s">
        <v>175</v>
      </c>
      <c r="BI709" s="5">
        <v>937.28</v>
      </c>
      <c r="BJ709" s="5">
        <v>2107.5300000000002</v>
      </c>
      <c r="BS709" s="17" t="s">
        <v>146</v>
      </c>
      <c r="BT709" s="5">
        <v>0</v>
      </c>
      <c r="BU709" s="5">
        <v>0</v>
      </c>
    </row>
    <row r="710" spans="4:73" x14ac:dyDescent="0.25">
      <c r="D710" s="17" t="s">
        <v>176</v>
      </c>
      <c r="E710" s="5">
        <v>71142.11</v>
      </c>
      <c r="F710" s="5">
        <v>116359.86</v>
      </c>
      <c r="W710" s="17" t="s">
        <v>176</v>
      </c>
      <c r="X710" s="5">
        <v>22967.02</v>
      </c>
      <c r="Y710" s="5">
        <v>8705.48</v>
      </c>
      <c r="AI710" s="17" t="s">
        <v>165</v>
      </c>
      <c r="AJ710" s="5">
        <v>8029.37</v>
      </c>
      <c r="AK710" s="5">
        <v>13648.36</v>
      </c>
      <c r="AT710" s="17" t="s">
        <v>171</v>
      </c>
      <c r="AU710" s="5">
        <v>11025.94</v>
      </c>
      <c r="AV710" s="5">
        <v>4226.21</v>
      </c>
      <c r="BH710" s="17" t="s">
        <v>142</v>
      </c>
      <c r="BI710" s="5">
        <v>2005.81</v>
      </c>
      <c r="BJ710" s="5">
        <v>1816.69</v>
      </c>
      <c r="BS710" s="17" t="s">
        <v>175</v>
      </c>
      <c r="BT710" s="5">
        <v>158146.1</v>
      </c>
      <c r="BU710" s="5">
        <v>234236.7</v>
      </c>
    </row>
    <row r="711" spans="4:73" x14ac:dyDescent="0.25">
      <c r="D711" s="17" t="s">
        <v>216</v>
      </c>
      <c r="E711" s="5">
        <v>99071.44</v>
      </c>
      <c r="F711" s="5">
        <v>57191.82</v>
      </c>
      <c r="W711" s="17" t="s">
        <v>216</v>
      </c>
      <c r="X711" s="5">
        <v>8678.5</v>
      </c>
      <c r="Y711" s="5">
        <v>9346.5</v>
      </c>
      <c r="AI711" s="17" t="s">
        <v>143</v>
      </c>
      <c r="AJ711" s="5">
        <v>13013.04</v>
      </c>
      <c r="AK711" s="5">
        <v>21350.2</v>
      </c>
      <c r="AT711" s="17" t="s">
        <v>165</v>
      </c>
      <c r="AU711" s="5">
        <v>28684.59</v>
      </c>
      <c r="AV711" s="5">
        <v>20636.650000000001</v>
      </c>
      <c r="BH711" s="17" t="s">
        <v>214</v>
      </c>
      <c r="BI711" s="5">
        <v>827.91</v>
      </c>
      <c r="BJ711" s="5">
        <v>2049.83</v>
      </c>
      <c r="BS711" s="17" t="s">
        <v>142</v>
      </c>
      <c r="BT711" s="5">
        <v>0</v>
      </c>
      <c r="BU711" s="5">
        <v>0</v>
      </c>
    </row>
    <row r="712" spans="4:73" x14ac:dyDescent="0.25">
      <c r="D712" s="17" t="s">
        <v>217</v>
      </c>
      <c r="E712" s="5">
        <v>48427.200000000004</v>
      </c>
      <c r="F712" s="5">
        <v>35519.82</v>
      </c>
      <c r="W712" s="17" t="s">
        <v>217</v>
      </c>
      <c r="X712" s="5">
        <v>30560.5</v>
      </c>
      <c r="Y712" s="5">
        <v>30435.5</v>
      </c>
      <c r="AI712" s="17" t="s">
        <v>176</v>
      </c>
      <c r="AJ712" s="5">
        <v>12895.69</v>
      </c>
      <c r="AK712" s="5">
        <v>7988.53</v>
      </c>
      <c r="AT712" s="17" t="s">
        <v>143</v>
      </c>
      <c r="AU712" s="5">
        <v>945.28</v>
      </c>
      <c r="AV712" s="5">
        <v>256.32</v>
      </c>
      <c r="BH712" s="17" t="s">
        <v>171</v>
      </c>
      <c r="BI712" s="5">
        <v>339.06</v>
      </c>
      <c r="BJ712" s="5">
        <v>315.04000000000002</v>
      </c>
      <c r="BS712" s="17" t="s">
        <v>214</v>
      </c>
      <c r="BT712" s="5">
        <v>1841.14</v>
      </c>
      <c r="BU712" s="5">
        <v>0</v>
      </c>
    </row>
    <row r="713" spans="4:73" x14ac:dyDescent="0.25">
      <c r="D713" s="17" t="s">
        <v>162</v>
      </c>
      <c r="E713" s="5">
        <v>19963.899999999987</v>
      </c>
      <c r="F713" s="5">
        <v>36423.62000000001</v>
      </c>
      <c r="W713" s="17" t="s">
        <v>162</v>
      </c>
      <c r="X713" s="5">
        <v>10491.02</v>
      </c>
      <c r="Y713" s="5">
        <v>6083.98</v>
      </c>
      <c r="AI713" s="17" t="s">
        <v>216</v>
      </c>
      <c r="AJ713" s="5">
        <v>0</v>
      </c>
      <c r="AK713" s="5">
        <v>0</v>
      </c>
      <c r="AT713" s="17" t="s">
        <v>176</v>
      </c>
      <c r="AU713" s="5">
        <v>4761.1499999999996</v>
      </c>
      <c r="AV713" s="5">
        <v>5502.46</v>
      </c>
      <c r="BH713" s="17" t="s">
        <v>165</v>
      </c>
      <c r="BI713" s="5">
        <v>1271.28</v>
      </c>
      <c r="BJ713" s="5">
        <v>247.39</v>
      </c>
      <c r="BS713" s="17" t="s">
        <v>171</v>
      </c>
      <c r="BT713" s="5">
        <v>378776.3</v>
      </c>
      <c r="BU713" s="5">
        <v>193677.3</v>
      </c>
    </row>
    <row r="714" spans="4:73" x14ac:dyDescent="0.25">
      <c r="D714" s="17" t="s">
        <v>218</v>
      </c>
      <c r="E714" s="5">
        <v>51826.95</v>
      </c>
      <c r="F714" s="5">
        <v>59279.28</v>
      </c>
      <c r="W714" s="17" t="s">
        <v>218</v>
      </c>
      <c r="X714" s="5">
        <v>13205.65</v>
      </c>
      <c r="Y714" s="5">
        <v>9118.35</v>
      </c>
      <c r="AI714" s="17" t="s">
        <v>217</v>
      </c>
      <c r="AJ714" s="5">
        <v>0</v>
      </c>
      <c r="AK714" s="5">
        <v>0</v>
      </c>
      <c r="AT714" s="17" t="s">
        <v>216</v>
      </c>
      <c r="AU714" s="5">
        <v>973.58</v>
      </c>
      <c r="AV714" s="5">
        <v>495.86</v>
      </c>
      <c r="BH714" s="17" t="s">
        <v>143</v>
      </c>
      <c r="BI714" s="5">
        <v>1590.2</v>
      </c>
      <c r="BJ714" s="5">
        <v>3071.05</v>
      </c>
      <c r="BS714" s="17" t="s">
        <v>165</v>
      </c>
      <c r="BT714" s="5">
        <v>8580.1200000000008</v>
      </c>
      <c r="BU714" s="5">
        <v>420327.1</v>
      </c>
    </row>
    <row r="715" spans="4:73" x14ac:dyDescent="0.25">
      <c r="D715" s="17" t="s">
        <v>154</v>
      </c>
      <c r="E715" s="5">
        <v>119556.22</v>
      </c>
      <c r="F715" s="5">
        <v>104623.70999999999</v>
      </c>
      <c r="W715" s="17" t="s">
        <v>154</v>
      </c>
      <c r="X715" s="5">
        <v>20837.75</v>
      </c>
      <c r="Y715" s="5">
        <v>18052.25</v>
      </c>
      <c r="AI715" s="17" t="s">
        <v>162</v>
      </c>
      <c r="AJ715" s="5">
        <v>4641.54</v>
      </c>
      <c r="AK715" s="5">
        <v>2740.81</v>
      </c>
      <c r="AT715" s="17" t="s">
        <v>217</v>
      </c>
      <c r="AU715" s="5">
        <v>430.11</v>
      </c>
      <c r="AV715" s="5">
        <v>901.07</v>
      </c>
      <c r="BH715" s="17" t="s">
        <v>176</v>
      </c>
      <c r="BI715" s="5">
        <v>432.5</v>
      </c>
      <c r="BJ715" s="5">
        <v>450.2</v>
      </c>
      <c r="BS715" s="17" t="s">
        <v>143</v>
      </c>
      <c r="BT715" s="5">
        <v>147946.70000000001</v>
      </c>
      <c r="BU715" s="5">
        <v>208786.1</v>
      </c>
    </row>
    <row r="716" spans="4:73" x14ac:dyDescent="0.25">
      <c r="D716" s="17" t="s">
        <v>147</v>
      </c>
      <c r="E716" s="5">
        <v>65876.91</v>
      </c>
      <c r="F716" s="5">
        <v>25921.55</v>
      </c>
      <c r="W716" s="17" t="s">
        <v>147</v>
      </c>
      <c r="X716" s="5">
        <v>2756.24</v>
      </c>
      <c r="Y716" s="5">
        <v>4181.96</v>
      </c>
      <c r="AI716" s="17" t="s">
        <v>218</v>
      </c>
      <c r="AJ716" s="5">
        <v>9291.18</v>
      </c>
      <c r="AK716" s="5">
        <v>17629.12</v>
      </c>
      <c r="AT716" s="17" t="s">
        <v>162</v>
      </c>
      <c r="AU716" s="5">
        <v>18133.650000000001</v>
      </c>
      <c r="AV716" s="5">
        <v>8860.7999999999993</v>
      </c>
      <c r="BH716" s="17" t="s">
        <v>216</v>
      </c>
      <c r="BI716" s="5">
        <v>1330.74</v>
      </c>
      <c r="BJ716" s="5">
        <v>12461.33</v>
      </c>
      <c r="BS716" s="17" t="s">
        <v>176</v>
      </c>
      <c r="BT716" s="5">
        <v>74818.5</v>
      </c>
      <c r="BU716" s="5">
        <v>48495.44</v>
      </c>
    </row>
    <row r="717" spans="4:73" x14ac:dyDescent="0.25">
      <c r="D717" s="17" t="s">
        <v>219</v>
      </c>
      <c r="E717" s="5">
        <v>60920.369999999981</v>
      </c>
      <c r="F717" s="5">
        <v>73093.460000000006</v>
      </c>
      <c r="W717" s="17" t="s">
        <v>219</v>
      </c>
      <c r="X717" s="5">
        <v>14829.66</v>
      </c>
      <c r="Y717" s="5">
        <v>5548.11</v>
      </c>
      <c r="AI717" s="17" t="s">
        <v>154</v>
      </c>
      <c r="AJ717" s="5">
        <v>24678.51</v>
      </c>
      <c r="AK717" s="5">
        <v>14984.36</v>
      </c>
      <c r="AT717" s="17" t="s">
        <v>218</v>
      </c>
      <c r="AU717" s="5">
        <v>9043.7900000000009</v>
      </c>
      <c r="AV717" s="5">
        <v>13817.56</v>
      </c>
      <c r="BH717" s="17" t="s">
        <v>217</v>
      </c>
      <c r="BI717" s="5">
        <v>4529.21</v>
      </c>
      <c r="BJ717" s="5">
        <v>17090.63</v>
      </c>
      <c r="BS717" s="17" t="s">
        <v>216</v>
      </c>
      <c r="BT717" s="5">
        <v>46154</v>
      </c>
      <c r="BU717" s="5">
        <v>76767.75</v>
      </c>
    </row>
    <row r="718" spans="4:73" x14ac:dyDescent="0.25">
      <c r="D718" s="17" t="s">
        <v>148</v>
      </c>
      <c r="E718" s="5">
        <v>68853.280000000028</v>
      </c>
      <c r="F718" s="5">
        <v>142632.85999999999</v>
      </c>
      <c r="W718" s="17" t="s">
        <v>148</v>
      </c>
      <c r="X718" s="5">
        <v>1282.78</v>
      </c>
      <c r="Y718" s="5">
        <v>1194.32</v>
      </c>
      <c r="AI718" s="17" t="s">
        <v>147</v>
      </c>
      <c r="AJ718" s="5">
        <v>0</v>
      </c>
      <c r="AK718" s="5">
        <v>0</v>
      </c>
      <c r="AT718" s="17" t="s">
        <v>154</v>
      </c>
      <c r="AU718" s="5">
        <v>55349.61</v>
      </c>
      <c r="AV718" s="5">
        <v>65991.77</v>
      </c>
      <c r="BH718" s="17" t="s">
        <v>162</v>
      </c>
      <c r="BI718" s="5">
        <v>113.51</v>
      </c>
      <c r="BJ718" s="5">
        <v>184.76</v>
      </c>
      <c r="BS718" s="17" t="s">
        <v>217</v>
      </c>
      <c r="BT718" s="5">
        <v>0</v>
      </c>
      <c r="BU718" s="5">
        <v>0</v>
      </c>
    </row>
    <row r="719" spans="4:73" x14ac:dyDescent="0.25">
      <c r="D719" s="17" t="s">
        <v>177</v>
      </c>
      <c r="E719" s="5">
        <v>41302.93</v>
      </c>
      <c r="F719" s="5">
        <v>50186.49</v>
      </c>
      <c r="W719" s="17" t="s">
        <v>177</v>
      </c>
      <c r="X719" s="5">
        <v>10496.7</v>
      </c>
      <c r="Y719" s="5">
        <v>6456.8</v>
      </c>
      <c r="AI719" s="17" t="s">
        <v>219</v>
      </c>
      <c r="AJ719" s="5">
        <v>13121.03</v>
      </c>
      <c r="AK719" s="5">
        <v>22256.38</v>
      </c>
      <c r="AT719" s="17" t="s">
        <v>147</v>
      </c>
      <c r="AU719" s="5">
        <v>0</v>
      </c>
      <c r="AV719" s="5">
        <v>0</v>
      </c>
      <c r="BH719" s="17" t="s">
        <v>218</v>
      </c>
      <c r="BI719" s="5">
        <v>10549.66</v>
      </c>
      <c r="BJ719" s="5">
        <v>11261.92</v>
      </c>
      <c r="BS719" s="17" t="s">
        <v>162</v>
      </c>
      <c r="BT719" s="5">
        <v>2601.9</v>
      </c>
      <c r="BU719" s="5">
        <v>2093.5500000000002</v>
      </c>
    </row>
    <row r="720" spans="4:73" x14ac:dyDescent="0.25">
      <c r="D720" s="17" t="s">
        <v>220</v>
      </c>
      <c r="E720" s="5">
        <v>21694.75</v>
      </c>
      <c r="F720" s="5">
        <v>51541.8</v>
      </c>
      <c r="W720" s="17" t="s">
        <v>220</v>
      </c>
      <c r="X720" s="5">
        <v>6033.14</v>
      </c>
      <c r="Y720" s="5">
        <v>2280.61</v>
      </c>
      <c r="AI720" s="17" t="s">
        <v>148</v>
      </c>
      <c r="AJ720" s="5">
        <v>0</v>
      </c>
      <c r="AK720" s="5">
        <v>0</v>
      </c>
      <c r="AT720" s="17" t="s">
        <v>219</v>
      </c>
      <c r="AU720" s="5">
        <v>18860.02</v>
      </c>
      <c r="AV720" s="5">
        <v>15098.18</v>
      </c>
      <c r="BH720" s="17" t="s">
        <v>154</v>
      </c>
      <c r="BI720" s="5">
        <v>864.84</v>
      </c>
      <c r="BJ720" s="5">
        <v>2232.59</v>
      </c>
      <c r="BS720" s="17" t="s">
        <v>218</v>
      </c>
      <c r="BT720" s="5">
        <v>0</v>
      </c>
      <c r="BU720" s="5">
        <v>0</v>
      </c>
    </row>
    <row r="721" spans="4:73" x14ac:dyDescent="0.25">
      <c r="D721" s="17" t="s">
        <v>178</v>
      </c>
      <c r="E721" s="5">
        <v>20543.239999999998</v>
      </c>
      <c r="F721" s="5">
        <v>29903.46</v>
      </c>
      <c r="W721" s="17" t="s">
        <v>178</v>
      </c>
      <c r="X721" s="5">
        <v>6343.5</v>
      </c>
      <c r="Y721" s="5">
        <v>3118.6</v>
      </c>
      <c r="AI721" s="17" t="s">
        <v>177</v>
      </c>
      <c r="AJ721" s="5">
        <v>21257.63</v>
      </c>
      <c r="AK721" s="5">
        <v>19639.43</v>
      </c>
      <c r="AT721" s="17" t="s">
        <v>148</v>
      </c>
      <c r="AU721" s="5">
        <v>0</v>
      </c>
      <c r="AV721" s="5">
        <v>0</v>
      </c>
      <c r="BH721" s="17" t="s">
        <v>147</v>
      </c>
      <c r="BI721" s="5">
        <v>7594.31</v>
      </c>
      <c r="BJ721" s="5">
        <v>61694.95</v>
      </c>
      <c r="BS721" s="17" t="s">
        <v>154</v>
      </c>
      <c r="BT721" s="5">
        <v>0</v>
      </c>
      <c r="BU721" s="5">
        <v>18295.25</v>
      </c>
    </row>
    <row r="722" spans="4:73" x14ac:dyDescent="0.25">
      <c r="D722" s="17" t="s">
        <v>221</v>
      </c>
      <c r="E722" s="5">
        <v>152155.85999999999</v>
      </c>
      <c r="F722" s="5">
        <v>164441.64000000001</v>
      </c>
      <c r="W722" s="17" t="s">
        <v>221</v>
      </c>
      <c r="X722" s="5">
        <v>26857.26</v>
      </c>
      <c r="Y722" s="5">
        <v>10201.49</v>
      </c>
      <c r="AI722" s="17" t="s">
        <v>220</v>
      </c>
      <c r="AJ722" s="5">
        <v>39914.480000000003</v>
      </c>
      <c r="AK722" s="5">
        <v>17015.32</v>
      </c>
      <c r="AT722" s="17" t="s">
        <v>177</v>
      </c>
      <c r="AU722" s="5">
        <v>10298.200000000001</v>
      </c>
      <c r="AV722" s="5">
        <v>9514.4599999999991</v>
      </c>
      <c r="BH722" s="17" t="s">
        <v>219</v>
      </c>
      <c r="BI722" s="5">
        <v>19304.75</v>
      </c>
      <c r="BJ722" s="5">
        <v>18017.7</v>
      </c>
      <c r="BS722" s="17" t="s">
        <v>147</v>
      </c>
      <c r="BT722" s="5">
        <v>0</v>
      </c>
      <c r="BU722" s="5">
        <v>0</v>
      </c>
    </row>
    <row r="723" spans="4:73" x14ac:dyDescent="0.25">
      <c r="D723" s="17" t="s">
        <v>172</v>
      </c>
      <c r="E723" s="5">
        <v>97600.18</v>
      </c>
      <c r="F723" s="5">
        <v>156671.9</v>
      </c>
      <c r="W723" s="17" t="s">
        <v>172</v>
      </c>
      <c r="X723" s="5">
        <v>19155.63</v>
      </c>
      <c r="Y723" s="5">
        <v>4486.87</v>
      </c>
      <c r="AI723" s="17" t="s">
        <v>178</v>
      </c>
      <c r="AJ723" s="5">
        <v>16042.4</v>
      </c>
      <c r="AK723" s="5">
        <v>11708.03</v>
      </c>
      <c r="AT723" s="17" t="s">
        <v>220</v>
      </c>
      <c r="AU723" s="5">
        <v>5593.32</v>
      </c>
      <c r="AV723" s="5">
        <v>2393.96</v>
      </c>
      <c r="BH723" s="17" t="s">
        <v>148</v>
      </c>
      <c r="BI723" s="5">
        <v>513.28</v>
      </c>
      <c r="BJ723" s="5">
        <v>5723.53</v>
      </c>
      <c r="BS723" s="17" t="s">
        <v>219</v>
      </c>
      <c r="BT723" s="5">
        <v>0</v>
      </c>
      <c r="BU723" s="5">
        <v>0</v>
      </c>
    </row>
    <row r="724" spans="4:73" x14ac:dyDescent="0.25">
      <c r="D724" s="17" t="s">
        <v>144</v>
      </c>
      <c r="E724" s="5">
        <v>69083.81</v>
      </c>
      <c r="F724" s="5">
        <v>204974.75</v>
      </c>
      <c r="W724" s="17" t="s">
        <v>144</v>
      </c>
      <c r="X724" s="5">
        <v>39525.9</v>
      </c>
      <c r="Y724" s="5">
        <v>10729.1</v>
      </c>
      <c r="AI724" s="17" t="s">
        <v>221</v>
      </c>
      <c r="AJ724" s="5">
        <v>23354.01</v>
      </c>
      <c r="AK724" s="5">
        <v>13433.17</v>
      </c>
      <c r="AT724" s="17" t="s">
        <v>178</v>
      </c>
      <c r="AU724" s="5">
        <v>6223.14</v>
      </c>
      <c r="AV724" s="5">
        <v>5483.52</v>
      </c>
      <c r="BH724" s="17" t="s">
        <v>177</v>
      </c>
      <c r="BI724" s="5">
        <v>7551.96</v>
      </c>
      <c r="BJ724" s="5">
        <v>5692.24</v>
      </c>
      <c r="BS724" s="17" t="s">
        <v>148</v>
      </c>
      <c r="BT724" s="5">
        <v>139431.79999999999</v>
      </c>
      <c r="BU724" s="5">
        <v>61935.48</v>
      </c>
    </row>
    <row r="725" spans="4:73" x14ac:dyDescent="0.25">
      <c r="D725" s="17" t="s">
        <v>222</v>
      </c>
      <c r="E725" s="5">
        <v>4439.9799999999996</v>
      </c>
      <c r="F725" s="5">
        <v>6665.7900000000009</v>
      </c>
      <c r="W725" s="17" t="s">
        <v>222</v>
      </c>
      <c r="X725" s="5">
        <v>3646.9</v>
      </c>
      <c r="Y725" s="5">
        <v>1522.1</v>
      </c>
      <c r="AI725" s="17" t="s">
        <v>172</v>
      </c>
      <c r="AJ725" s="5">
        <v>4669.3599999999997</v>
      </c>
      <c r="AK725" s="5">
        <v>7198.07</v>
      </c>
      <c r="AT725" s="17" t="s">
        <v>221</v>
      </c>
      <c r="AU725" s="5">
        <v>548.73</v>
      </c>
      <c r="AV725" s="5">
        <v>2063.33</v>
      </c>
      <c r="BH725" s="17" t="s">
        <v>220</v>
      </c>
      <c r="BI725" s="5">
        <v>0.86</v>
      </c>
      <c r="BJ725" s="5">
        <v>4.8600000000000003</v>
      </c>
      <c r="BS725" s="17" t="s">
        <v>177</v>
      </c>
      <c r="BT725" s="5">
        <v>0</v>
      </c>
      <c r="BU725" s="5">
        <v>0</v>
      </c>
    </row>
    <row r="726" spans="4:73" x14ac:dyDescent="0.25">
      <c r="D726" s="17" t="s">
        <v>223</v>
      </c>
      <c r="E726" s="5">
        <v>1760.5500000000002</v>
      </c>
      <c r="F726" s="5">
        <v>5675.29</v>
      </c>
      <c r="W726" s="17" t="s">
        <v>223</v>
      </c>
      <c r="X726" s="5">
        <v>3283.4</v>
      </c>
      <c r="Y726" s="5">
        <v>708.6</v>
      </c>
      <c r="AI726" s="17" t="s">
        <v>144</v>
      </c>
      <c r="AJ726" s="5">
        <v>21271.5</v>
      </c>
      <c r="AK726" s="5">
        <v>10978.99</v>
      </c>
      <c r="AT726" s="17" t="s">
        <v>172</v>
      </c>
      <c r="AU726" s="5">
        <v>5285.73</v>
      </c>
      <c r="AV726" s="5">
        <v>3628.49</v>
      </c>
      <c r="BH726" s="17" t="s">
        <v>178</v>
      </c>
      <c r="BI726" s="5">
        <v>979.42</v>
      </c>
      <c r="BJ726" s="5">
        <v>233.09</v>
      </c>
      <c r="BS726" s="17" t="s">
        <v>220</v>
      </c>
      <c r="BT726" s="5">
        <v>0</v>
      </c>
      <c r="BU726" s="5">
        <v>0</v>
      </c>
    </row>
    <row r="727" spans="4:73" x14ac:dyDescent="0.25">
      <c r="D727" s="17" t="s">
        <v>173</v>
      </c>
      <c r="E727" s="5">
        <v>191852.74</v>
      </c>
      <c r="F727" s="5">
        <v>688942.24</v>
      </c>
      <c r="W727" s="17" t="s">
        <v>173</v>
      </c>
      <c r="X727" s="5">
        <v>22138.5</v>
      </c>
      <c r="Y727" s="5">
        <v>5705.25</v>
      </c>
      <c r="AI727" s="17" t="s">
        <v>222</v>
      </c>
      <c r="AJ727" s="5">
        <v>32.799999999999997</v>
      </c>
      <c r="AK727" s="5">
        <v>357.2</v>
      </c>
      <c r="AT727" s="17" t="s">
        <v>144</v>
      </c>
      <c r="AU727" s="5">
        <v>4798.8500000000004</v>
      </c>
      <c r="AV727" s="5">
        <v>1025.3699999999999</v>
      </c>
      <c r="BH727" s="17" t="s">
        <v>221</v>
      </c>
      <c r="BI727" s="5">
        <v>2925.94</v>
      </c>
      <c r="BJ727" s="5">
        <v>846.26</v>
      </c>
      <c r="BS727" s="17" t="s">
        <v>178</v>
      </c>
      <c r="BT727" s="5">
        <v>0</v>
      </c>
      <c r="BU727" s="5">
        <v>0</v>
      </c>
    </row>
    <row r="728" spans="4:73" x14ac:dyDescent="0.25">
      <c r="D728" s="17" t="s">
        <v>259</v>
      </c>
      <c r="E728" s="5">
        <v>137003.03999999998</v>
      </c>
      <c r="F728" s="5">
        <v>74952.62000000001</v>
      </c>
      <c r="W728" s="17" t="s">
        <v>259</v>
      </c>
      <c r="X728" s="5">
        <v>19815.400000000001</v>
      </c>
      <c r="Y728" s="5">
        <v>14274.1</v>
      </c>
      <c r="AI728" s="17" t="s">
        <v>223</v>
      </c>
      <c r="AJ728" s="5">
        <v>0</v>
      </c>
      <c r="AK728" s="5">
        <v>0</v>
      </c>
      <c r="AT728" s="17" t="s">
        <v>222</v>
      </c>
      <c r="AU728" s="5">
        <v>769.48</v>
      </c>
      <c r="AV728" s="5">
        <v>1119.9100000000001</v>
      </c>
      <c r="BH728" s="17" t="s">
        <v>172</v>
      </c>
      <c r="BI728" s="5">
        <v>966.78</v>
      </c>
      <c r="BJ728" s="5">
        <v>343</v>
      </c>
      <c r="BS728" s="17" t="s">
        <v>221</v>
      </c>
      <c r="BT728" s="5">
        <v>110573.7</v>
      </c>
      <c r="BU728" s="5">
        <v>125611.6</v>
      </c>
    </row>
    <row r="729" spans="4:73" x14ac:dyDescent="0.25">
      <c r="D729" s="17" t="s">
        <v>224</v>
      </c>
      <c r="E729" s="5">
        <v>71617.48000000001</v>
      </c>
      <c r="F729" s="5">
        <v>155421.56</v>
      </c>
      <c r="W729" s="17" t="s">
        <v>224</v>
      </c>
      <c r="X729" s="5">
        <v>36360.81</v>
      </c>
      <c r="Y729" s="5">
        <v>12583.44</v>
      </c>
      <c r="AI729" s="17" t="s">
        <v>173</v>
      </c>
      <c r="AJ729" s="5">
        <v>13634.6</v>
      </c>
      <c r="AK729" s="5">
        <v>8088.9</v>
      </c>
      <c r="AT729" s="17" t="s">
        <v>223</v>
      </c>
      <c r="AU729" s="5">
        <v>384.11</v>
      </c>
      <c r="AV729" s="5">
        <v>103.61</v>
      </c>
      <c r="BH729" s="17" t="s">
        <v>144</v>
      </c>
      <c r="BI729" s="5">
        <v>2343.4</v>
      </c>
      <c r="BJ729" s="5">
        <v>546.25</v>
      </c>
      <c r="BS729" s="17" t="s">
        <v>172</v>
      </c>
      <c r="BT729" s="5">
        <v>126594.4</v>
      </c>
      <c r="BU729" s="5">
        <v>81943.75</v>
      </c>
    </row>
    <row r="730" spans="4:73" x14ac:dyDescent="0.25">
      <c r="D730" s="17" t="s">
        <v>225</v>
      </c>
      <c r="E730" s="5">
        <v>180897.39</v>
      </c>
      <c r="F730" s="5">
        <v>41977.64</v>
      </c>
      <c r="W730" s="17" t="s">
        <v>225</v>
      </c>
      <c r="X730" s="5">
        <v>15436.63</v>
      </c>
      <c r="Y730" s="5">
        <v>8893.3700000000008</v>
      </c>
      <c r="AI730" s="17" t="s">
        <v>259</v>
      </c>
      <c r="AJ730" s="5">
        <v>43751.89</v>
      </c>
      <c r="AK730" s="5">
        <v>96978.51</v>
      </c>
      <c r="AT730" s="17" t="s">
        <v>173</v>
      </c>
      <c r="AU730" s="5">
        <v>10524.36</v>
      </c>
      <c r="AV730" s="5">
        <v>15441.62</v>
      </c>
      <c r="BH730" s="17" t="s">
        <v>222</v>
      </c>
      <c r="BI730" s="5">
        <v>2185.61</v>
      </c>
      <c r="BJ730" s="5">
        <v>1440.77</v>
      </c>
      <c r="BS730" s="17" t="s">
        <v>144</v>
      </c>
      <c r="BT730" s="5">
        <v>137035.1</v>
      </c>
      <c r="BU730" s="5">
        <v>45804.1</v>
      </c>
    </row>
    <row r="731" spans="4:73" x14ac:dyDescent="0.25">
      <c r="D731" s="17" t="s">
        <v>163</v>
      </c>
      <c r="E731" s="5">
        <v>170.81</v>
      </c>
      <c r="F731" s="5">
        <v>145.63999999999999</v>
      </c>
      <c r="W731" s="17" t="s">
        <v>163</v>
      </c>
      <c r="X731" s="5">
        <v>137.5</v>
      </c>
      <c r="Y731" s="5">
        <v>97.5</v>
      </c>
      <c r="AI731" s="17" t="s">
        <v>224</v>
      </c>
      <c r="AJ731" s="5">
        <v>80815.649999999994</v>
      </c>
      <c r="AK731" s="5">
        <v>43684.36</v>
      </c>
      <c r="AT731" s="17" t="s">
        <v>259</v>
      </c>
      <c r="AU731" s="5">
        <v>8560.76</v>
      </c>
      <c r="AV731" s="5">
        <v>20189.509999999998</v>
      </c>
      <c r="BH731" s="17" t="s">
        <v>223</v>
      </c>
      <c r="BI731" s="5">
        <v>1976.78</v>
      </c>
      <c r="BJ731" s="5">
        <v>948.34</v>
      </c>
      <c r="BS731" s="17" t="s">
        <v>222</v>
      </c>
      <c r="BT731" s="5">
        <v>0</v>
      </c>
      <c r="BU731" s="5">
        <v>0</v>
      </c>
    </row>
    <row r="732" spans="4:73" x14ac:dyDescent="0.25">
      <c r="D732" s="17" t="s">
        <v>226</v>
      </c>
      <c r="E732" s="5">
        <v>152553.39000000001</v>
      </c>
      <c r="F732" s="5">
        <v>6951.5</v>
      </c>
      <c r="W732" s="17" t="s">
        <v>226</v>
      </c>
      <c r="X732" s="5">
        <v>0</v>
      </c>
      <c r="Y732" s="5">
        <v>0</v>
      </c>
      <c r="AI732" s="17" t="s">
        <v>225</v>
      </c>
      <c r="AJ732" s="5">
        <v>0</v>
      </c>
      <c r="AK732" s="5">
        <v>0</v>
      </c>
      <c r="AT732" s="17" t="s">
        <v>224</v>
      </c>
      <c r="AU732" s="5">
        <v>12444.25</v>
      </c>
      <c r="AV732" s="5">
        <v>6299.56</v>
      </c>
      <c r="BH732" s="17" t="s">
        <v>173</v>
      </c>
      <c r="BI732" s="5">
        <v>4327.68</v>
      </c>
      <c r="BJ732" s="5">
        <v>911.8</v>
      </c>
      <c r="BS732" s="17" t="s">
        <v>223</v>
      </c>
      <c r="BT732" s="5">
        <v>0</v>
      </c>
      <c r="BU732" s="5">
        <v>0</v>
      </c>
    </row>
    <row r="733" spans="4:73" x14ac:dyDescent="0.25">
      <c r="D733" s="17" t="s">
        <v>166</v>
      </c>
      <c r="E733" s="5">
        <v>803041.6399999999</v>
      </c>
      <c r="F733" s="5">
        <v>132073.69</v>
      </c>
      <c r="W733" s="17" t="s">
        <v>166</v>
      </c>
      <c r="X733" s="5">
        <v>32586</v>
      </c>
      <c r="Y733" s="5">
        <v>12380.25</v>
      </c>
      <c r="AI733" s="17" t="s">
        <v>163</v>
      </c>
      <c r="AJ733" s="5">
        <v>0</v>
      </c>
      <c r="AK733" s="5">
        <v>0</v>
      </c>
      <c r="AT733" s="17" t="s">
        <v>225</v>
      </c>
      <c r="AU733" s="5">
        <v>666.71</v>
      </c>
      <c r="AV733" s="5">
        <v>506.63</v>
      </c>
      <c r="BH733" s="17" t="s">
        <v>259</v>
      </c>
      <c r="BI733" s="5">
        <v>2824.57</v>
      </c>
      <c r="BJ733" s="5">
        <v>5560.92</v>
      </c>
      <c r="BS733" s="17" t="s">
        <v>173</v>
      </c>
      <c r="BT733" s="5">
        <v>584989.1</v>
      </c>
      <c r="BU733" s="5">
        <v>161705.20000000001</v>
      </c>
    </row>
    <row r="734" spans="4:73" x14ac:dyDescent="0.25">
      <c r="D734" s="17" t="s">
        <v>227</v>
      </c>
      <c r="E734" s="5">
        <v>61540.830000000016</v>
      </c>
      <c r="F734" s="5">
        <v>164822.13999999998</v>
      </c>
      <c r="W734" s="17" t="s">
        <v>227</v>
      </c>
      <c r="X734" s="5">
        <v>68649.14</v>
      </c>
      <c r="Y734" s="5">
        <v>22582.11</v>
      </c>
      <c r="AI734" s="17" t="s">
        <v>226</v>
      </c>
      <c r="AJ734" s="5">
        <v>0</v>
      </c>
      <c r="AK734" s="5">
        <v>0</v>
      </c>
      <c r="AT734" s="17" t="s">
        <v>163</v>
      </c>
      <c r="AU734" s="5">
        <v>0</v>
      </c>
      <c r="AV734" s="5">
        <v>0</v>
      </c>
      <c r="BH734" s="17" t="s">
        <v>224</v>
      </c>
      <c r="BI734" s="5">
        <v>24830.85</v>
      </c>
      <c r="BJ734" s="5">
        <v>9050.1200000000008</v>
      </c>
      <c r="BS734" s="17" t="s">
        <v>259</v>
      </c>
      <c r="BT734" s="5">
        <v>0</v>
      </c>
      <c r="BU734" s="5">
        <v>0</v>
      </c>
    </row>
    <row r="735" spans="4:73" x14ac:dyDescent="0.25">
      <c r="D735" s="17" t="s">
        <v>228</v>
      </c>
      <c r="E735" s="5">
        <v>270321.91999999993</v>
      </c>
      <c r="F735" s="5">
        <v>325993.40000000002</v>
      </c>
      <c r="W735" s="17" t="s">
        <v>228</v>
      </c>
      <c r="X735" s="5">
        <v>31381.77</v>
      </c>
      <c r="Y735" s="5">
        <v>13659.48</v>
      </c>
      <c r="AI735" s="17" t="s">
        <v>166</v>
      </c>
      <c r="AJ735" s="5">
        <v>65196.84</v>
      </c>
      <c r="AK735" s="5">
        <v>11166.94</v>
      </c>
      <c r="AT735" s="17" t="s">
        <v>226</v>
      </c>
      <c r="AU735" s="5">
        <v>0</v>
      </c>
      <c r="AV735" s="5">
        <v>0</v>
      </c>
      <c r="BH735" s="17" t="s">
        <v>225</v>
      </c>
      <c r="BI735" s="5">
        <v>21648.3</v>
      </c>
      <c r="BJ735" s="5">
        <v>28414.5</v>
      </c>
      <c r="BS735" s="17" t="s">
        <v>224</v>
      </c>
      <c r="BT735" s="5">
        <v>0</v>
      </c>
      <c r="BU735" s="5">
        <v>0</v>
      </c>
    </row>
    <row r="736" spans="4:73" x14ac:dyDescent="0.25">
      <c r="D736" s="17" t="s">
        <v>229</v>
      </c>
      <c r="E736" s="5">
        <v>25177.100000000002</v>
      </c>
      <c r="F736" s="5">
        <v>22414.09</v>
      </c>
      <c r="W736" s="17" t="s">
        <v>229</v>
      </c>
      <c r="X736" s="5">
        <v>6178.5</v>
      </c>
      <c r="Y736" s="5">
        <v>5064</v>
      </c>
      <c r="AI736" s="17" t="s">
        <v>227</v>
      </c>
      <c r="AJ736" s="5">
        <v>57888.06</v>
      </c>
      <c r="AK736" s="5">
        <v>30235.89</v>
      </c>
      <c r="AT736" s="17" t="s">
        <v>166</v>
      </c>
      <c r="AU736" s="5">
        <v>15124.34</v>
      </c>
      <c r="AV736" s="5">
        <v>9131.8799999999992</v>
      </c>
      <c r="BH736" s="17" t="s">
        <v>163</v>
      </c>
      <c r="BI736" s="5">
        <v>8.14</v>
      </c>
      <c r="BJ736" s="5">
        <v>73.31</v>
      </c>
      <c r="BS736" s="17" t="s">
        <v>225</v>
      </c>
      <c r="BT736" s="5">
        <v>4226</v>
      </c>
      <c r="BU736" s="5">
        <v>143082.9</v>
      </c>
    </row>
    <row r="737" spans="4:73" x14ac:dyDescent="0.25">
      <c r="D737" s="17" t="s">
        <v>174</v>
      </c>
      <c r="E737" s="5">
        <v>101527.29999999999</v>
      </c>
      <c r="F737" s="5">
        <v>77996.600000000006</v>
      </c>
      <c r="W737" s="17" t="s">
        <v>174</v>
      </c>
      <c r="X737" s="5">
        <v>8447.5</v>
      </c>
      <c r="Y737" s="5">
        <v>2166.5</v>
      </c>
      <c r="AI737" s="17" t="s">
        <v>228</v>
      </c>
      <c r="AJ737" s="5">
        <v>16406.28</v>
      </c>
      <c r="AK737" s="5">
        <v>26748.34</v>
      </c>
      <c r="AT737" s="17" t="s">
        <v>227</v>
      </c>
      <c r="AU737" s="5">
        <v>14910.48</v>
      </c>
      <c r="AV737" s="5">
        <v>3592.09</v>
      </c>
      <c r="BH737" s="17" t="s">
        <v>226</v>
      </c>
      <c r="BI737" s="5">
        <v>0</v>
      </c>
      <c r="BJ737" s="5">
        <v>0</v>
      </c>
      <c r="BS737" s="17" t="s">
        <v>163</v>
      </c>
      <c r="BT737" s="5">
        <v>0</v>
      </c>
      <c r="BU737" s="5">
        <v>0</v>
      </c>
    </row>
    <row r="738" spans="4:73" x14ac:dyDescent="0.25">
      <c r="D738" s="17" t="s">
        <v>231</v>
      </c>
      <c r="E738" s="5">
        <v>96665.299999999988</v>
      </c>
      <c r="F738" s="5">
        <v>284200.5</v>
      </c>
      <c r="W738" s="17" t="s">
        <v>231</v>
      </c>
      <c r="X738" s="5">
        <v>39077.629999999997</v>
      </c>
      <c r="Y738" s="5">
        <v>9444.8700000000008</v>
      </c>
      <c r="AI738" s="17" t="s">
        <v>229</v>
      </c>
      <c r="AJ738" s="5">
        <v>3189.76</v>
      </c>
      <c r="AK738" s="5">
        <v>5608.5</v>
      </c>
      <c r="AT738" s="17" t="s">
        <v>228</v>
      </c>
      <c r="AU738" s="5">
        <v>5168.1499999999996</v>
      </c>
      <c r="AV738" s="5">
        <v>6255.01</v>
      </c>
      <c r="BH738" s="17" t="s">
        <v>166</v>
      </c>
      <c r="BI738" s="5">
        <v>918.2</v>
      </c>
      <c r="BJ738" s="5">
        <v>1352.38</v>
      </c>
      <c r="BS738" s="17" t="s">
        <v>226</v>
      </c>
      <c r="BT738" s="5">
        <v>6951.5</v>
      </c>
      <c r="BU738" s="5">
        <v>152553.4</v>
      </c>
    </row>
    <row r="739" spans="4:73" x14ac:dyDescent="0.25">
      <c r="D739" s="17" t="s">
        <v>149</v>
      </c>
      <c r="E739" s="5">
        <v>140752.66</v>
      </c>
      <c r="F739" s="5">
        <v>21986.309999999998</v>
      </c>
      <c r="W739" s="17" t="s">
        <v>149</v>
      </c>
      <c r="X739" s="5">
        <v>3310.76</v>
      </c>
      <c r="Y739" s="5">
        <v>8711.39</v>
      </c>
      <c r="AI739" s="17" t="s">
        <v>174</v>
      </c>
      <c r="AJ739" s="5">
        <v>5770.72</v>
      </c>
      <c r="AK739" s="5">
        <v>5726.86</v>
      </c>
      <c r="AT739" s="17" t="s">
        <v>229</v>
      </c>
      <c r="AU739" s="5">
        <v>13005.39</v>
      </c>
      <c r="AV739" s="5">
        <v>14390.43</v>
      </c>
      <c r="BH739" s="17" t="s">
        <v>227</v>
      </c>
      <c r="BI739" s="5">
        <v>19864.46</v>
      </c>
      <c r="BJ739" s="5">
        <v>5130.74</v>
      </c>
      <c r="BS739" s="17" t="s">
        <v>166</v>
      </c>
      <c r="BT739" s="5">
        <v>15074.31</v>
      </c>
      <c r="BU739" s="5">
        <v>769010.2</v>
      </c>
    </row>
    <row r="740" spans="4:73" x14ac:dyDescent="0.25">
      <c r="D740" s="17" t="s">
        <v>232</v>
      </c>
      <c r="E740" s="5">
        <v>195533.07</v>
      </c>
      <c r="F740" s="5">
        <v>135399.26</v>
      </c>
      <c r="W740" s="17" t="s">
        <v>232</v>
      </c>
      <c r="X740" s="5">
        <v>19782.400000000001</v>
      </c>
      <c r="Y740" s="5">
        <v>4416.6000000000004</v>
      </c>
      <c r="AI740" s="17" t="s">
        <v>231</v>
      </c>
      <c r="AJ740" s="5">
        <v>26170.44</v>
      </c>
      <c r="AK740" s="5">
        <v>13563.08</v>
      </c>
      <c r="AT740" s="17" t="s">
        <v>174</v>
      </c>
      <c r="AU740" s="5">
        <v>4441.0600000000004</v>
      </c>
      <c r="AV740" s="5">
        <v>2772.12</v>
      </c>
      <c r="BH740" s="17" t="s">
        <v>228</v>
      </c>
      <c r="BI740" s="5">
        <v>0</v>
      </c>
      <c r="BJ740" s="5">
        <v>0</v>
      </c>
      <c r="BS740" s="17" t="s">
        <v>227</v>
      </c>
      <c r="BT740" s="5">
        <v>0</v>
      </c>
      <c r="BU740" s="5">
        <v>0</v>
      </c>
    </row>
    <row r="741" spans="4:73" x14ac:dyDescent="0.25">
      <c r="D741" s="17" t="s">
        <v>233</v>
      </c>
      <c r="E741" s="5">
        <v>55919.720000000016</v>
      </c>
      <c r="F741" s="5">
        <v>82359.719999999987</v>
      </c>
      <c r="W741" s="17" t="s">
        <v>233</v>
      </c>
      <c r="X741" s="5">
        <v>19084.63</v>
      </c>
      <c r="Y741" s="5">
        <v>9965.3700000000008</v>
      </c>
      <c r="AI741" s="17" t="s">
        <v>149</v>
      </c>
      <c r="AJ741" s="5">
        <v>0</v>
      </c>
      <c r="AK741" s="5">
        <v>0</v>
      </c>
      <c r="AT741" s="17" t="s">
        <v>231</v>
      </c>
      <c r="AU741" s="5">
        <v>74132.14</v>
      </c>
      <c r="AV741" s="5">
        <v>34654.800000000003</v>
      </c>
      <c r="BH741" s="17" t="s">
        <v>229</v>
      </c>
      <c r="BI741" s="5">
        <v>40.44</v>
      </c>
      <c r="BJ741" s="5">
        <v>114.17</v>
      </c>
      <c r="BS741" s="17" t="s">
        <v>228</v>
      </c>
      <c r="BT741" s="5">
        <v>273037.2</v>
      </c>
      <c r="BU741" s="5">
        <v>223659.1</v>
      </c>
    </row>
    <row r="742" spans="4:73" x14ac:dyDescent="0.25">
      <c r="D742" s="17" t="s">
        <v>235</v>
      </c>
      <c r="E742" s="5">
        <v>195265.18</v>
      </c>
      <c r="F742" s="5">
        <v>18899.43</v>
      </c>
      <c r="W742" s="17" t="s">
        <v>235</v>
      </c>
      <c r="X742" s="5">
        <v>7224.5</v>
      </c>
      <c r="Y742" s="5">
        <v>4318</v>
      </c>
      <c r="AI742" s="17" t="s">
        <v>232</v>
      </c>
      <c r="AJ742" s="5">
        <v>34995.9</v>
      </c>
      <c r="AK742" s="5">
        <v>12450.15</v>
      </c>
      <c r="AT742" s="17" t="s">
        <v>149</v>
      </c>
      <c r="AU742" s="5">
        <v>0</v>
      </c>
      <c r="AV742" s="5">
        <v>0</v>
      </c>
      <c r="BH742" s="17" t="s">
        <v>174</v>
      </c>
      <c r="BI742" s="5">
        <v>243.9</v>
      </c>
      <c r="BJ742" s="5">
        <v>53.95</v>
      </c>
      <c r="BS742" s="17" t="s">
        <v>229</v>
      </c>
      <c r="BT742" s="5">
        <v>0</v>
      </c>
      <c r="BU742" s="5">
        <v>0</v>
      </c>
    </row>
    <row r="743" spans="4:73" x14ac:dyDescent="0.25">
      <c r="D743" s="17" t="s">
        <v>236</v>
      </c>
      <c r="E743" s="5">
        <v>8765.4599999999991</v>
      </c>
      <c r="F743" s="5">
        <v>28159.25</v>
      </c>
      <c r="W743" s="17" t="s">
        <v>236</v>
      </c>
      <c r="X743" s="5">
        <v>2702.15</v>
      </c>
      <c r="Y743" s="5">
        <v>890.85</v>
      </c>
      <c r="AI743" s="17" t="s">
        <v>233</v>
      </c>
      <c r="AJ743" s="5">
        <v>42769.49</v>
      </c>
      <c r="AK743" s="5">
        <v>31660.84</v>
      </c>
      <c r="AT743" s="17" t="s">
        <v>232</v>
      </c>
      <c r="AU743" s="5">
        <v>15989.8</v>
      </c>
      <c r="AV743" s="5">
        <v>6194.67</v>
      </c>
      <c r="BH743" s="17" t="s">
        <v>231</v>
      </c>
      <c r="BI743" s="5">
        <v>112315.1</v>
      </c>
      <c r="BJ743" s="5">
        <v>30529.54</v>
      </c>
      <c r="BS743" s="17" t="s">
        <v>174</v>
      </c>
      <c r="BT743" s="5">
        <v>59093.42</v>
      </c>
      <c r="BU743" s="5">
        <v>90807.87</v>
      </c>
    </row>
    <row r="744" spans="4:73" x14ac:dyDescent="0.25">
      <c r="D744" s="17" t="s">
        <v>237</v>
      </c>
      <c r="E744" s="5">
        <v>13364.38</v>
      </c>
      <c r="F744" s="5">
        <v>13035.550000000001</v>
      </c>
      <c r="W744" s="17" t="s">
        <v>237</v>
      </c>
      <c r="X744" s="5">
        <v>3023.15</v>
      </c>
      <c r="Y744" s="5">
        <v>1224.3499999999999</v>
      </c>
      <c r="AI744" s="17" t="s">
        <v>235</v>
      </c>
      <c r="AJ744" s="5">
        <v>3637.68</v>
      </c>
      <c r="AK744" s="5">
        <v>1276.6600000000001</v>
      </c>
      <c r="AT744" s="17" t="s">
        <v>233</v>
      </c>
      <c r="AU744" s="5">
        <v>9934.36</v>
      </c>
      <c r="AV744" s="5">
        <v>11005.64</v>
      </c>
      <c r="BH744" s="17" t="s">
        <v>149</v>
      </c>
      <c r="BI744" s="5">
        <v>14155.55</v>
      </c>
      <c r="BJ744" s="5">
        <v>132041.29999999999</v>
      </c>
      <c r="BS744" s="17" t="s">
        <v>231</v>
      </c>
      <c r="BT744" s="5">
        <v>4580.1899999999996</v>
      </c>
      <c r="BU744" s="5">
        <v>8473.0499999999993</v>
      </c>
    </row>
    <row r="745" spans="4:73" x14ac:dyDescent="0.25">
      <c r="D745" s="17" t="s">
        <v>239</v>
      </c>
      <c r="E745" s="5">
        <v>164293.5</v>
      </c>
      <c r="F745" s="5">
        <v>23108.26</v>
      </c>
      <c r="W745" s="17" t="s">
        <v>239</v>
      </c>
      <c r="X745" s="5">
        <v>5851.95</v>
      </c>
      <c r="Y745" s="5">
        <v>18765.55</v>
      </c>
      <c r="AI745" s="17" t="s">
        <v>236</v>
      </c>
      <c r="AJ745" s="5">
        <v>5845.11</v>
      </c>
      <c r="AK745" s="5">
        <v>2929.85</v>
      </c>
      <c r="AT745" s="17" t="s">
        <v>235</v>
      </c>
      <c r="AU745" s="5">
        <v>7962.56</v>
      </c>
      <c r="AV745" s="5">
        <v>2980.54</v>
      </c>
      <c r="BH745" s="17" t="s">
        <v>232</v>
      </c>
      <c r="BI745" s="5">
        <v>4583.1000000000004</v>
      </c>
      <c r="BJ745" s="5">
        <v>3393.45</v>
      </c>
      <c r="BS745" s="17" t="s">
        <v>149</v>
      </c>
      <c r="BT745" s="5">
        <v>0</v>
      </c>
      <c r="BU745" s="5">
        <v>0</v>
      </c>
    </row>
    <row r="746" spans="4:73" x14ac:dyDescent="0.25">
      <c r="D746" s="17" t="s">
        <v>257</v>
      </c>
      <c r="E746" s="5">
        <v>57177.860000000015</v>
      </c>
      <c r="F746" s="5">
        <v>90710.9</v>
      </c>
      <c r="W746" s="17" t="s">
        <v>257</v>
      </c>
      <c r="X746" s="5">
        <v>15217.5</v>
      </c>
      <c r="Y746" s="5">
        <v>5910.51</v>
      </c>
      <c r="AI746" s="17" t="s">
        <v>237</v>
      </c>
      <c r="AJ746" s="5">
        <v>9934.1</v>
      </c>
      <c r="AK746" s="5">
        <v>12140.03</v>
      </c>
      <c r="AT746" s="17" t="s">
        <v>236</v>
      </c>
      <c r="AU746" s="5">
        <v>725.18</v>
      </c>
      <c r="AV746" s="5">
        <v>2742.06</v>
      </c>
      <c r="BH746" s="17" t="s">
        <v>233</v>
      </c>
      <c r="BI746" s="5">
        <v>1143.54</v>
      </c>
      <c r="BJ746" s="5">
        <v>914.43</v>
      </c>
      <c r="BS746" s="17" t="s">
        <v>232</v>
      </c>
      <c r="BT746" s="5">
        <v>60048.06</v>
      </c>
      <c r="BU746" s="5">
        <v>169078.2</v>
      </c>
    </row>
    <row r="747" spans="4:73" x14ac:dyDescent="0.25">
      <c r="D747" s="17" t="s">
        <v>240</v>
      </c>
      <c r="E747" s="5">
        <v>146085.04000000004</v>
      </c>
      <c r="F747" s="5">
        <v>213903.39999999997</v>
      </c>
      <c r="W747" s="17" t="s">
        <v>240</v>
      </c>
      <c r="X747" s="5">
        <v>23973.22</v>
      </c>
      <c r="Y747" s="5">
        <v>13148.03</v>
      </c>
      <c r="AI747" s="17" t="s">
        <v>239</v>
      </c>
      <c r="AJ747" s="5">
        <v>1562.01</v>
      </c>
      <c r="AK747" s="5">
        <v>9898.31</v>
      </c>
      <c r="AT747" s="17" t="s">
        <v>237</v>
      </c>
      <c r="AU747" s="5">
        <v>65.7</v>
      </c>
      <c r="AV747" s="5">
        <v>0</v>
      </c>
      <c r="BH747" s="17" t="s">
        <v>235</v>
      </c>
      <c r="BI747" s="5">
        <v>74.69</v>
      </c>
      <c r="BJ747" s="5">
        <v>43.16</v>
      </c>
      <c r="BS747" s="17" t="s">
        <v>233</v>
      </c>
      <c r="BT747" s="5">
        <v>8843.7000000000007</v>
      </c>
      <c r="BU747" s="5">
        <v>2373.44</v>
      </c>
    </row>
    <row r="748" spans="4:73" x14ac:dyDescent="0.25">
      <c r="D748" s="17" t="s">
        <v>164</v>
      </c>
      <c r="E748" s="5">
        <v>50946.28</v>
      </c>
      <c r="F748" s="5">
        <v>47785.67</v>
      </c>
      <c r="W748" s="17" t="s">
        <v>164</v>
      </c>
      <c r="X748" s="5">
        <v>5655.5</v>
      </c>
      <c r="Y748" s="5">
        <v>1492</v>
      </c>
      <c r="AI748" s="17" t="s">
        <v>257</v>
      </c>
      <c r="AJ748" s="5">
        <v>14180.54</v>
      </c>
      <c r="AK748" s="5">
        <v>13749.6</v>
      </c>
      <c r="AT748" s="17" t="s">
        <v>239</v>
      </c>
      <c r="AU748" s="5">
        <v>9226.0499999999993</v>
      </c>
      <c r="AV748" s="5">
        <v>134983.29999999999</v>
      </c>
      <c r="BH748" s="17" t="s">
        <v>236</v>
      </c>
      <c r="BI748" s="5">
        <v>8117.81</v>
      </c>
      <c r="BJ748" s="5">
        <v>2202.6999999999998</v>
      </c>
      <c r="BS748" s="17" t="s">
        <v>235</v>
      </c>
      <c r="BT748" s="5">
        <v>0</v>
      </c>
      <c r="BU748" s="5">
        <v>186646.8</v>
      </c>
    </row>
    <row r="749" spans="4:73" x14ac:dyDescent="0.25">
      <c r="D749" s="17" t="s">
        <v>241</v>
      </c>
      <c r="E749" s="5">
        <v>7817.3599999999988</v>
      </c>
      <c r="F749" s="5">
        <v>13677.67</v>
      </c>
      <c r="W749" s="17" t="s">
        <v>241</v>
      </c>
      <c r="X749" s="5">
        <v>5633.55</v>
      </c>
      <c r="Y749" s="5">
        <v>5078.75</v>
      </c>
      <c r="AI749" s="17" t="s">
        <v>240</v>
      </c>
      <c r="AJ749" s="5">
        <v>41896.769999999997</v>
      </c>
      <c r="AK749" s="5">
        <v>36925.019999999997</v>
      </c>
      <c r="AT749" s="17" t="s">
        <v>257</v>
      </c>
      <c r="AU749" s="5">
        <v>26059.53</v>
      </c>
      <c r="AV749" s="5">
        <v>17486.27</v>
      </c>
      <c r="BH749" s="17" t="s">
        <v>237</v>
      </c>
      <c r="BI749" s="5">
        <v>12.6</v>
      </c>
      <c r="BJ749" s="5">
        <v>0</v>
      </c>
      <c r="BS749" s="17" t="s">
        <v>236</v>
      </c>
      <c r="BT749" s="5">
        <v>0</v>
      </c>
      <c r="BU749" s="5">
        <v>0</v>
      </c>
    </row>
    <row r="750" spans="4:73" x14ac:dyDescent="0.25">
      <c r="D750" s="17" t="s">
        <v>242</v>
      </c>
      <c r="E750" s="5">
        <v>0</v>
      </c>
      <c r="F750" s="5">
        <v>85.5</v>
      </c>
      <c r="W750" s="17" t="s">
        <v>242</v>
      </c>
      <c r="X750" s="5">
        <v>0</v>
      </c>
      <c r="Y750" s="5">
        <v>0</v>
      </c>
      <c r="AI750" s="17" t="s">
        <v>164</v>
      </c>
      <c r="AJ750" s="5">
        <v>2517.87</v>
      </c>
      <c r="AK750" s="5">
        <v>7533.08</v>
      </c>
      <c r="AT750" s="17" t="s">
        <v>240</v>
      </c>
      <c r="AU750" s="5">
        <v>37028.18</v>
      </c>
      <c r="AV750" s="5">
        <v>34872.980000000003</v>
      </c>
      <c r="BH750" s="17" t="s">
        <v>239</v>
      </c>
      <c r="BI750" s="5">
        <v>141.25</v>
      </c>
      <c r="BJ750" s="5">
        <v>646.30999999999995</v>
      </c>
      <c r="BS750" s="17" t="s">
        <v>237</v>
      </c>
      <c r="BT750" s="5">
        <v>0</v>
      </c>
      <c r="BU750" s="5">
        <v>0</v>
      </c>
    </row>
    <row r="751" spans="4:73" x14ac:dyDescent="0.25">
      <c r="D751" s="17" t="s">
        <v>243</v>
      </c>
      <c r="E751" s="5">
        <v>12588.940000000002</v>
      </c>
      <c r="F751" s="5">
        <v>44777.86</v>
      </c>
      <c r="W751" s="17" t="s">
        <v>243</v>
      </c>
      <c r="X751" s="5">
        <v>44777.86</v>
      </c>
      <c r="Y751" s="5">
        <v>12588.94</v>
      </c>
      <c r="AI751" s="17" t="s">
        <v>241</v>
      </c>
      <c r="AJ751" s="5">
        <v>0</v>
      </c>
      <c r="AK751" s="5">
        <v>0</v>
      </c>
      <c r="AT751" s="17" t="s">
        <v>164</v>
      </c>
      <c r="AU751" s="5">
        <v>2186.4</v>
      </c>
      <c r="AV751" s="5">
        <v>385.81</v>
      </c>
      <c r="BH751" s="17" t="s">
        <v>257</v>
      </c>
      <c r="BI751" s="5">
        <v>29685.33</v>
      </c>
      <c r="BJ751" s="5">
        <v>20031.48</v>
      </c>
      <c r="BS751" s="17" t="s">
        <v>239</v>
      </c>
      <c r="BT751" s="5">
        <v>0</v>
      </c>
      <c r="BU751" s="5">
        <v>0</v>
      </c>
    </row>
    <row r="752" spans="4:73" x14ac:dyDescent="0.25">
      <c r="D752" s="17" t="s">
        <v>244</v>
      </c>
      <c r="E752" s="5">
        <v>48286.950000000004</v>
      </c>
      <c r="F752" s="5">
        <v>56800.51</v>
      </c>
      <c r="W752" s="17" t="s">
        <v>244</v>
      </c>
      <c r="X752" s="5">
        <v>26485.51</v>
      </c>
      <c r="Y752" s="5">
        <v>13191.99</v>
      </c>
      <c r="AI752" s="17" t="s">
        <v>242</v>
      </c>
      <c r="AJ752" s="5">
        <v>0</v>
      </c>
      <c r="AK752" s="5">
        <v>0</v>
      </c>
      <c r="AT752" s="17" t="s">
        <v>241</v>
      </c>
      <c r="AU752" s="5">
        <v>2438.7600000000002</v>
      </c>
      <c r="AV752" s="5">
        <v>1959.47</v>
      </c>
      <c r="BH752" s="17" t="s">
        <v>240</v>
      </c>
      <c r="BI752" s="5">
        <v>9914.9699999999993</v>
      </c>
      <c r="BJ752" s="5">
        <v>4842.05</v>
      </c>
      <c r="BS752" s="17" t="s">
        <v>257</v>
      </c>
      <c r="BT752" s="5">
        <v>0</v>
      </c>
      <c r="BU752" s="5">
        <v>0</v>
      </c>
    </row>
    <row r="753" spans="4:73" x14ac:dyDescent="0.25">
      <c r="D753" s="17" t="s">
        <v>245</v>
      </c>
      <c r="E753" s="5">
        <v>160545.15999999997</v>
      </c>
      <c r="F753" s="5">
        <v>289877.63</v>
      </c>
      <c r="W753" s="17" t="s">
        <v>245</v>
      </c>
      <c r="X753" s="5">
        <v>10025</v>
      </c>
      <c r="Y753" s="5">
        <v>5070</v>
      </c>
      <c r="AI753" s="17" t="s">
        <v>243</v>
      </c>
      <c r="AJ753" s="5">
        <v>0</v>
      </c>
      <c r="AK753" s="5">
        <v>0</v>
      </c>
      <c r="AT753" s="17" t="s">
        <v>242</v>
      </c>
      <c r="AU753" s="5">
        <v>0</v>
      </c>
      <c r="AV753" s="5">
        <v>0</v>
      </c>
      <c r="BH753" s="17" t="s">
        <v>164</v>
      </c>
      <c r="BI753" s="5">
        <v>387.9</v>
      </c>
      <c r="BJ753" s="5">
        <v>0</v>
      </c>
      <c r="BS753" s="17" t="s">
        <v>240</v>
      </c>
      <c r="BT753" s="5">
        <v>95123.26</v>
      </c>
      <c r="BU753" s="5">
        <v>56296.959999999999</v>
      </c>
    </row>
    <row r="754" spans="4:73" x14ac:dyDescent="0.25">
      <c r="D754" s="17" t="s">
        <v>145</v>
      </c>
      <c r="E754" s="5">
        <v>35941.780000000006</v>
      </c>
      <c r="F754" s="5">
        <v>47927.68</v>
      </c>
      <c r="W754" s="17" t="s">
        <v>145</v>
      </c>
      <c r="X754" s="5">
        <v>36282.050000000003</v>
      </c>
      <c r="Y754" s="5">
        <v>16086.95</v>
      </c>
      <c r="AI754" s="17" t="s">
        <v>244</v>
      </c>
      <c r="AJ754" s="5">
        <v>2172.56</v>
      </c>
      <c r="AK754" s="5">
        <v>5951.81</v>
      </c>
      <c r="AT754" s="17" t="s">
        <v>243</v>
      </c>
      <c r="AU754" s="5">
        <v>0</v>
      </c>
      <c r="AV754" s="5">
        <v>0</v>
      </c>
      <c r="BH754" s="17" t="s">
        <v>241</v>
      </c>
      <c r="BI754" s="5">
        <v>55.36</v>
      </c>
      <c r="BJ754" s="5">
        <v>779.14</v>
      </c>
      <c r="BS754" s="17" t="s">
        <v>164</v>
      </c>
      <c r="BT754" s="5">
        <v>36718</v>
      </c>
      <c r="BU754" s="5">
        <v>41535.39</v>
      </c>
    </row>
    <row r="755" spans="4:73" x14ac:dyDescent="0.25">
      <c r="D755" s="17" t="s">
        <v>246</v>
      </c>
      <c r="E755" s="5">
        <v>5519.6999999999971</v>
      </c>
      <c r="F755" s="5">
        <v>38712.660000000003</v>
      </c>
      <c r="W755" s="17" t="s">
        <v>246</v>
      </c>
      <c r="X755" s="5">
        <v>3294.25</v>
      </c>
      <c r="Y755" s="5">
        <v>813.75</v>
      </c>
      <c r="AI755" s="17" t="s">
        <v>245</v>
      </c>
      <c r="AJ755" s="5">
        <v>15560.67</v>
      </c>
      <c r="AK755" s="5">
        <v>7477.96</v>
      </c>
      <c r="AT755" s="17" t="s">
        <v>244</v>
      </c>
      <c r="AU755" s="5">
        <v>26494.400000000001</v>
      </c>
      <c r="AV755" s="5">
        <v>28969.96</v>
      </c>
      <c r="BH755" s="17" t="s">
        <v>242</v>
      </c>
      <c r="BI755" s="5">
        <v>85.5</v>
      </c>
      <c r="BJ755" s="5">
        <v>0</v>
      </c>
      <c r="BS755" s="17" t="s">
        <v>241</v>
      </c>
      <c r="BT755" s="5">
        <v>0</v>
      </c>
      <c r="BU755" s="5">
        <v>0</v>
      </c>
    </row>
    <row r="756" spans="4:73" x14ac:dyDescent="0.25">
      <c r="D756" s="17" t="s">
        <v>262</v>
      </c>
      <c r="E756" s="5">
        <v>37174.759999999995</v>
      </c>
      <c r="F756" s="5">
        <v>64328.83</v>
      </c>
      <c r="W756" s="17" t="s">
        <v>262</v>
      </c>
      <c r="X756" s="5">
        <v>12812.81</v>
      </c>
      <c r="Y756" s="5">
        <v>4252.96</v>
      </c>
      <c r="AI756" s="17" t="s">
        <v>145</v>
      </c>
      <c r="AJ756" s="5">
        <v>4228.26</v>
      </c>
      <c r="AK756" s="5">
        <v>15225.2</v>
      </c>
      <c r="AT756" s="17" t="s">
        <v>245</v>
      </c>
      <c r="AU756" s="5">
        <v>11947.17</v>
      </c>
      <c r="AV756" s="5">
        <v>8172.65</v>
      </c>
      <c r="BH756" s="17" t="s">
        <v>243</v>
      </c>
      <c r="BI756" s="5">
        <v>0</v>
      </c>
      <c r="BJ756" s="5">
        <v>0</v>
      </c>
      <c r="BS756" s="17" t="s">
        <v>242</v>
      </c>
      <c r="BT756" s="5">
        <v>0</v>
      </c>
      <c r="BU756" s="5">
        <v>0</v>
      </c>
    </row>
    <row r="757" spans="4:73" x14ac:dyDescent="0.25">
      <c r="D757" s="17" t="s">
        <v>265</v>
      </c>
      <c r="E757" s="5">
        <v>26256.47</v>
      </c>
      <c r="F757" s="5">
        <v>37731.769999999997</v>
      </c>
      <c r="W757" s="17" t="s">
        <v>265</v>
      </c>
      <c r="X757" s="5">
        <v>8696.8799999999992</v>
      </c>
      <c r="Y757" s="5">
        <v>4164.37</v>
      </c>
      <c r="AI757" s="17" t="s">
        <v>246</v>
      </c>
      <c r="AJ757" s="5">
        <v>7747.09</v>
      </c>
      <c r="AK757" s="5">
        <v>2236.3000000000002</v>
      </c>
      <c r="AT757" s="17" t="s">
        <v>145</v>
      </c>
      <c r="AU757" s="5">
        <v>309.33999999999997</v>
      </c>
      <c r="AV757" s="5">
        <v>1312.87</v>
      </c>
      <c r="BH757" s="17" t="s">
        <v>244</v>
      </c>
      <c r="BI757" s="5">
        <v>152.04</v>
      </c>
      <c r="BJ757" s="5">
        <v>173.19</v>
      </c>
      <c r="BS757" s="17" t="s">
        <v>243</v>
      </c>
      <c r="BT757" s="5">
        <v>0</v>
      </c>
      <c r="BU757" s="5">
        <v>0</v>
      </c>
    </row>
    <row r="758" spans="4:73" x14ac:dyDescent="0.25">
      <c r="D758" s="17" t="s">
        <v>263</v>
      </c>
      <c r="E758" s="5">
        <v>31025.530000000006</v>
      </c>
      <c r="F758" s="5">
        <v>50878.939999999995</v>
      </c>
      <c r="W758" s="17" t="s">
        <v>263</v>
      </c>
      <c r="X758" s="5">
        <v>21122.3</v>
      </c>
      <c r="Y758" s="5">
        <v>10317.700000000001</v>
      </c>
      <c r="AI758" s="17" t="s">
        <v>262</v>
      </c>
      <c r="AJ758" s="5">
        <v>13506.95</v>
      </c>
      <c r="AK758" s="5">
        <v>9280.81</v>
      </c>
      <c r="AT758" s="17" t="s">
        <v>246</v>
      </c>
      <c r="AU758" s="5">
        <v>3560.81</v>
      </c>
      <c r="AV758" s="5">
        <v>1937.8</v>
      </c>
      <c r="BH758" s="17" t="s">
        <v>245</v>
      </c>
      <c r="BI758" s="5">
        <v>4914.3900000000003</v>
      </c>
      <c r="BJ758" s="5">
        <v>131.56</v>
      </c>
      <c r="BS758" s="17" t="s">
        <v>244</v>
      </c>
      <c r="BT758" s="5">
        <v>0</v>
      </c>
      <c r="BU758" s="5">
        <v>0</v>
      </c>
    </row>
    <row r="759" spans="4:73" x14ac:dyDescent="0.25">
      <c r="D759" s="17" t="s">
        <v>254</v>
      </c>
      <c r="E759" s="5">
        <v>96605.81</v>
      </c>
      <c r="F759" s="5">
        <v>116043.01000000001</v>
      </c>
      <c r="W759" s="17" t="s">
        <v>254</v>
      </c>
      <c r="X759" s="5">
        <v>18147.7</v>
      </c>
      <c r="Y759" s="5">
        <v>15195.3</v>
      </c>
      <c r="AI759" s="17" t="s">
        <v>265</v>
      </c>
      <c r="AJ759" s="5">
        <v>870.3</v>
      </c>
      <c r="AK759" s="5">
        <v>0</v>
      </c>
      <c r="AT759" s="17" t="s">
        <v>262</v>
      </c>
      <c r="AU759" s="5">
        <v>17104.28</v>
      </c>
      <c r="AV759" s="5">
        <v>14778.04</v>
      </c>
      <c r="BH759" s="17" t="s">
        <v>145</v>
      </c>
      <c r="BI759" s="5">
        <v>4270.03</v>
      </c>
      <c r="BJ759" s="5">
        <v>3316.76</v>
      </c>
      <c r="BS759" s="17" t="s">
        <v>245</v>
      </c>
      <c r="BT759" s="5">
        <v>245997.4</v>
      </c>
      <c r="BU759" s="5">
        <v>139693</v>
      </c>
    </row>
    <row r="760" spans="4:73" x14ac:dyDescent="0.25">
      <c r="D760" s="17" t="s">
        <v>249</v>
      </c>
      <c r="E760" s="5">
        <v>38087.160000000003</v>
      </c>
      <c r="F760" s="5">
        <v>422</v>
      </c>
      <c r="W760" s="17" t="s">
        <v>249</v>
      </c>
      <c r="X760" s="5">
        <v>0</v>
      </c>
      <c r="Y760" s="5">
        <v>0</v>
      </c>
      <c r="AI760" s="17" t="s">
        <v>263</v>
      </c>
      <c r="AJ760" s="5">
        <v>5722.73</v>
      </c>
      <c r="AK760" s="5">
        <v>4860.21</v>
      </c>
      <c r="AT760" s="17" t="s">
        <v>265</v>
      </c>
      <c r="AU760" s="5">
        <v>4352.41</v>
      </c>
      <c r="AV760" s="5">
        <v>7770.54</v>
      </c>
      <c r="BH760" s="17" t="s">
        <v>246</v>
      </c>
      <c r="BI760" s="5">
        <v>9516.51</v>
      </c>
      <c r="BJ760" s="5">
        <v>531.85</v>
      </c>
      <c r="BS760" s="17" t="s">
        <v>145</v>
      </c>
      <c r="BT760" s="5">
        <v>0</v>
      </c>
      <c r="BU760" s="5">
        <v>0</v>
      </c>
    </row>
    <row r="761" spans="4:73" x14ac:dyDescent="0.25">
      <c r="D761" s="17" t="s">
        <v>151</v>
      </c>
      <c r="E761" s="5">
        <v>101312.32999999999</v>
      </c>
      <c r="F761" s="5">
        <v>43978.25</v>
      </c>
      <c r="W761" s="17" t="s">
        <v>151</v>
      </c>
      <c r="X761" s="5">
        <v>4062.9</v>
      </c>
      <c r="Y761" s="5">
        <v>11441.76</v>
      </c>
      <c r="AI761" s="17" t="s">
        <v>254</v>
      </c>
      <c r="AJ761" s="5">
        <v>1927.11</v>
      </c>
      <c r="AK761" s="5">
        <v>1554.39</v>
      </c>
      <c r="AT761" s="17" t="s">
        <v>263</v>
      </c>
      <c r="AU761" s="5">
        <v>6256.48</v>
      </c>
      <c r="AV761" s="5">
        <v>6817.82</v>
      </c>
      <c r="BH761" s="17" t="s">
        <v>262</v>
      </c>
      <c r="BI761" s="5">
        <v>17913.79</v>
      </c>
      <c r="BJ761" s="5">
        <v>8862.9500000000007</v>
      </c>
      <c r="BS761" s="17" t="s">
        <v>246</v>
      </c>
      <c r="BT761" s="5">
        <v>0</v>
      </c>
      <c r="BU761" s="5">
        <v>0</v>
      </c>
    </row>
    <row r="762" spans="4:73" x14ac:dyDescent="0.25">
      <c r="D762" s="17" t="s">
        <v>264</v>
      </c>
      <c r="E762" s="5">
        <v>0</v>
      </c>
      <c r="F762" s="5">
        <v>11118</v>
      </c>
      <c r="W762" s="17" t="s">
        <v>264</v>
      </c>
      <c r="X762" s="5">
        <v>660</v>
      </c>
      <c r="Y762" s="5">
        <v>0</v>
      </c>
      <c r="AI762" s="17" t="s">
        <v>249</v>
      </c>
      <c r="AJ762" s="5">
        <v>0</v>
      </c>
      <c r="AK762" s="5">
        <v>0</v>
      </c>
      <c r="AT762" s="17" t="s">
        <v>254</v>
      </c>
      <c r="AU762" s="5">
        <v>30397.84</v>
      </c>
      <c r="AV762" s="5">
        <v>32640.29</v>
      </c>
      <c r="BH762" s="17" t="s">
        <v>265</v>
      </c>
      <c r="BI762" s="5">
        <v>23812.18</v>
      </c>
      <c r="BJ762" s="5">
        <v>14321.56</v>
      </c>
      <c r="BS762" s="17" t="s">
        <v>262</v>
      </c>
      <c r="BT762" s="5">
        <v>0</v>
      </c>
      <c r="BU762" s="5">
        <v>0</v>
      </c>
    </row>
    <row r="763" spans="4:73" x14ac:dyDescent="0.25">
      <c r="D763" s="2" t="s">
        <v>14</v>
      </c>
      <c r="E763" s="5">
        <v>12332683.040000001</v>
      </c>
      <c r="F763" s="5">
        <v>8578433.0499999952</v>
      </c>
      <c r="W763" s="2" t="s">
        <v>14</v>
      </c>
      <c r="X763" s="5">
        <v>1434604.2399999995</v>
      </c>
      <c r="Y763" s="5">
        <v>821704.05999999971</v>
      </c>
      <c r="AI763" s="17" t="s">
        <v>151</v>
      </c>
      <c r="AJ763" s="5">
        <v>0</v>
      </c>
      <c r="AK763" s="5">
        <v>0</v>
      </c>
      <c r="AT763" s="17" t="s">
        <v>249</v>
      </c>
      <c r="AU763" s="5">
        <v>0</v>
      </c>
      <c r="AV763" s="5">
        <v>0</v>
      </c>
      <c r="BH763" s="17" t="s">
        <v>263</v>
      </c>
      <c r="BI763" s="5">
        <v>14695.43</v>
      </c>
      <c r="BJ763" s="5">
        <v>9029.7999999999993</v>
      </c>
      <c r="BS763" s="17" t="s">
        <v>265</v>
      </c>
      <c r="BT763" s="5">
        <v>0</v>
      </c>
      <c r="BU763" s="5">
        <v>0</v>
      </c>
    </row>
    <row r="764" spans="4:73" x14ac:dyDescent="0.25">
      <c r="D764" s="17" t="s">
        <v>139</v>
      </c>
      <c r="E764" s="5">
        <v>52616.450000000012</v>
      </c>
      <c r="F764" s="5">
        <v>69330.259999999995</v>
      </c>
      <c r="W764" s="17" t="s">
        <v>139</v>
      </c>
      <c r="X764" s="5">
        <v>11841.63</v>
      </c>
      <c r="Y764" s="5">
        <v>3082.12</v>
      </c>
      <c r="AI764" s="17" t="s">
        <v>264</v>
      </c>
      <c r="AJ764" s="5">
        <v>0</v>
      </c>
      <c r="AK764" s="5">
        <v>0</v>
      </c>
      <c r="AT764" s="17" t="s">
        <v>151</v>
      </c>
      <c r="AU764" s="5">
        <v>0</v>
      </c>
      <c r="AV764" s="5">
        <v>0</v>
      </c>
      <c r="BH764" s="17" t="s">
        <v>254</v>
      </c>
      <c r="BI764" s="5">
        <v>64182.36</v>
      </c>
      <c r="BJ764" s="5">
        <v>47215.83</v>
      </c>
      <c r="BS764" s="17" t="s">
        <v>263</v>
      </c>
      <c r="BT764" s="5">
        <v>0</v>
      </c>
      <c r="BU764" s="5">
        <v>0</v>
      </c>
    </row>
    <row r="765" spans="4:73" x14ac:dyDescent="0.25">
      <c r="D765" s="17" t="s">
        <v>167</v>
      </c>
      <c r="E765" s="5">
        <v>36126.869999999995</v>
      </c>
      <c r="F765" s="5">
        <v>47664</v>
      </c>
      <c r="W765" s="17" t="s">
        <v>167</v>
      </c>
      <c r="X765" s="5">
        <v>6794.75</v>
      </c>
      <c r="Y765" s="5">
        <v>2165.25</v>
      </c>
      <c r="AI765" s="2" t="s">
        <v>14</v>
      </c>
      <c r="AJ765" s="5">
        <v>1165810.4599999997</v>
      </c>
      <c r="AK765" s="5">
        <v>1049374.6199999999</v>
      </c>
      <c r="AT765" s="17" t="s">
        <v>264</v>
      </c>
      <c r="AU765" s="5">
        <v>0</v>
      </c>
      <c r="AV765" s="5">
        <v>0</v>
      </c>
      <c r="BH765" s="17" t="s">
        <v>249</v>
      </c>
      <c r="BI765" s="5">
        <v>0</v>
      </c>
      <c r="BJ765" s="5">
        <v>0</v>
      </c>
      <c r="BS765" s="17" t="s">
        <v>254</v>
      </c>
      <c r="BT765" s="5">
        <v>0</v>
      </c>
      <c r="BU765" s="5">
        <v>0</v>
      </c>
    </row>
    <row r="766" spans="4:73" x14ac:dyDescent="0.25">
      <c r="D766" s="17" t="s">
        <v>140</v>
      </c>
      <c r="E766" s="5">
        <v>175572.01</v>
      </c>
      <c r="F766" s="5">
        <v>172323.99</v>
      </c>
      <c r="W766" s="17" t="s">
        <v>140</v>
      </c>
      <c r="X766" s="5">
        <v>43223.64</v>
      </c>
      <c r="Y766" s="5">
        <v>15796.37</v>
      </c>
      <c r="AI766" s="17" t="s">
        <v>139</v>
      </c>
      <c r="AJ766" s="5">
        <v>2590.6799999999998</v>
      </c>
      <c r="AK766" s="5">
        <v>3504.52</v>
      </c>
      <c r="AT766" s="2" t="s">
        <v>14</v>
      </c>
      <c r="AU766" s="5">
        <v>1093515.7700000003</v>
      </c>
      <c r="AV766" s="5">
        <v>1411848.3399999999</v>
      </c>
      <c r="BH766" s="17" t="s">
        <v>151</v>
      </c>
      <c r="BI766" s="5">
        <v>23018.35</v>
      </c>
      <c r="BJ766" s="5">
        <v>89870.57</v>
      </c>
      <c r="BS766" s="17" t="s">
        <v>249</v>
      </c>
      <c r="BT766" s="5">
        <v>0</v>
      </c>
      <c r="BU766" s="5">
        <v>0</v>
      </c>
    </row>
    <row r="767" spans="4:73" x14ac:dyDescent="0.25">
      <c r="D767" s="17" t="s">
        <v>181</v>
      </c>
      <c r="E767" s="5">
        <v>387368.14</v>
      </c>
      <c r="F767" s="5">
        <v>69877.81</v>
      </c>
      <c r="W767" s="17" t="s">
        <v>181</v>
      </c>
      <c r="X767" s="5">
        <v>0</v>
      </c>
      <c r="Y767" s="5">
        <v>0</v>
      </c>
      <c r="AI767" s="17" t="s">
        <v>167</v>
      </c>
      <c r="AJ767" s="5">
        <v>3249.17</v>
      </c>
      <c r="AK767" s="5">
        <v>2943.41</v>
      </c>
      <c r="AT767" s="17" t="s">
        <v>139</v>
      </c>
      <c r="AU767" s="5">
        <v>175.95</v>
      </c>
      <c r="AV767" s="5">
        <v>347.4</v>
      </c>
      <c r="BH767" s="17" t="s">
        <v>264</v>
      </c>
      <c r="BI767" s="5">
        <v>0</v>
      </c>
      <c r="BJ767" s="5">
        <v>0</v>
      </c>
      <c r="BS767" s="17" t="s">
        <v>151</v>
      </c>
      <c r="BT767" s="5">
        <v>0</v>
      </c>
      <c r="BU767" s="5">
        <v>0</v>
      </c>
    </row>
    <row r="768" spans="4:73" x14ac:dyDescent="0.25">
      <c r="D768" s="17" t="s">
        <v>156</v>
      </c>
      <c r="E768" s="5">
        <v>510559.65</v>
      </c>
      <c r="F768" s="5">
        <v>187472.13999999998</v>
      </c>
      <c r="W768" s="17" t="s">
        <v>156</v>
      </c>
      <c r="X768" s="5">
        <v>84720.47</v>
      </c>
      <c r="Y768" s="5">
        <v>42682.53</v>
      </c>
      <c r="AI768" s="17" t="s">
        <v>140</v>
      </c>
      <c r="AJ768" s="5">
        <v>13523.62</v>
      </c>
      <c r="AK768" s="5">
        <v>13308.19</v>
      </c>
      <c r="AT768" s="17" t="s">
        <v>167</v>
      </c>
      <c r="AU768" s="5">
        <v>1617.98</v>
      </c>
      <c r="AV768" s="5">
        <v>2674.21</v>
      </c>
      <c r="BH768" s="2" t="s">
        <v>14</v>
      </c>
      <c r="BI768" s="5">
        <v>594583.54999999993</v>
      </c>
      <c r="BJ768" s="5">
        <v>778753.43999999959</v>
      </c>
      <c r="BS768" s="17" t="s">
        <v>264</v>
      </c>
      <c r="BT768" s="5">
        <v>0</v>
      </c>
      <c r="BU768" s="5">
        <v>0</v>
      </c>
    </row>
    <row r="769" spans="4:73" x14ac:dyDescent="0.25">
      <c r="D769" s="17" t="s">
        <v>182</v>
      </c>
      <c r="E769" s="5">
        <v>125100.03</v>
      </c>
      <c r="F769" s="5">
        <v>242</v>
      </c>
      <c r="W769" s="17" t="s">
        <v>182</v>
      </c>
      <c r="X769" s="5">
        <v>0</v>
      </c>
      <c r="Y769" s="5">
        <v>0</v>
      </c>
      <c r="AI769" s="17" t="s">
        <v>181</v>
      </c>
      <c r="AJ769" s="5">
        <v>0</v>
      </c>
      <c r="AK769" s="5">
        <v>0</v>
      </c>
      <c r="AT769" s="17" t="s">
        <v>140</v>
      </c>
      <c r="AU769" s="5">
        <v>2778.23</v>
      </c>
      <c r="AV769" s="5">
        <v>702.55</v>
      </c>
      <c r="BH769" s="17" t="s">
        <v>139</v>
      </c>
      <c r="BI769" s="5">
        <v>1053.3</v>
      </c>
      <c r="BJ769" s="5">
        <v>426</v>
      </c>
      <c r="BS769" s="2" t="s">
        <v>14</v>
      </c>
      <c r="BT769" s="5">
        <v>3675222.0300000003</v>
      </c>
      <c r="BU769" s="5">
        <v>8131709.3999999994</v>
      </c>
    </row>
    <row r="770" spans="4:73" x14ac:dyDescent="0.25">
      <c r="D770" s="17" t="s">
        <v>183</v>
      </c>
      <c r="E770" s="5">
        <v>11129.519999999997</v>
      </c>
      <c r="F770" s="5">
        <v>44843.700000000004</v>
      </c>
      <c r="W770" s="17" t="s">
        <v>183</v>
      </c>
      <c r="X770" s="5">
        <v>44233.3</v>
      </c>
      <c r="Y770" s="5">
        <v>10094.299999999999</v>
      </c>
      <c r="AI770" s="17" t="s">
        <v>156</v>
      </c>
      <c r="AJ770" s="5">
        <v>34473.629999999997</v>
      </c>
      <c r="AK770" s="5">
        <v>17259.169999999998</v>
      </c>
      <c r="AT770" s="17" t="s">
        <v>181</v>
      </c>
      <c r="AU770" s="5">
        <v>0</v>
      </c>
      <c r="AV770" s="5">
        <v>0</v>
      </c>
      <c r="BH770" s="17" t="s">
        <v>167</v>
      </c>
      <c r="BI770" s="5">
        <v>671.4</v>
      </c>
      <c r="BJ770" s="5">
        <v>178.76</v>
      </c>
      <c r="BS770" s="17" t="s">
        <v>139</v>
      </c>
      <c r="BT770" s="5">
        <v>53668.7</v>
      </c>
      <c r="BU770" s="5">
        <v>45256.41</v>
      </c>
    </row>
    <row r="771" spans="4:73" x14ac:dyDescent="0.25">
      <c r="D771" s="17" t="s">
        <v>184</v>
      </c>
      <c r="E771" s="5">
        <v>56994.09</v>
      </c>
      <c r="F771" s="5">
        <v>22313.940000000006</v>
      </c>
      <c r="W771" s="17" t="s">
        <v>184</v>
      </c>
      <c r="X771" s="5">
        <v>12341.26</v>
      </c>
      <c r="Y771" s="5">
        <v>5123.74</v>
      </c>
      <c r="AI771" s="17" t="s">
        <v>182</v>
      </c>
      <c r="AJ771" s="5">
        <v>0</v>
      </c>
      <c r="AK771" s="5">
        <v>0</v>
      </c>
      <c r="AT771" s="17" t="s">
        <v>156</v>
      </c>
      <c r="AU771" s="5">
        <v>25556.3</v>
      </c>
      <c r="AV771" s="5">
        <v>13877.16</v>
      </c>
      <c r="BH771" s="17" t="s">
        <v>140</v>
      </c>
      <c r="BI771" s="5">
        <v>3571.7</v>
      </c>
      <c r="BJ771" s="5">
        <v>1797.68</v>
      </c>
      <c r="BS771" s="17" t="s">
        <v>167</v>
      </c>
      <c r="BT771" s="5">
        <v>32757.7</v>
      </c>
      <c r="BU771" s="5">
        <v>28165.24</v>
      </c>
    </row>
    <row r="772" spans="4:73" x14ac:dyDescent="0.25">
      <c r="D772" s="17" t="s">
        <v>185</v>
      </c>
      <c r="E772" s="5">
        <v>188948.61000000002</v>
      </c>
      <c r="F772" s="5">
        <v>92270.01999999999</v>
      </c>
      <c r="W772" s="17" t="s">
        <v>185</v>
      </c>
      <c r="X772" s="5">
        <v>16167.8</v>
      </c>
      <c r="Y772" s="5">
        <v>24316.2</v>
      </c>
      <c r="AI772" s="17" t="s">
        <v>183</v>
      </c>
      <c r="AJ772" s="5">
        <v>0</v>
      </c>
      <c r="AK772" s="5">
        <v>0</v>
      </c>
      <c r="AT772" s="17" t="s">
        <v>182</v>
      </c>
      <c r="AU772" s="5">
        <v>0</v>
      </c>
      <c r="AV772" s="5">
        <v>0</v>
      </c>
      <c r="BH772" s="17" t="s">
        <v>181</v>
      </c>
      <c r="BI772" s="5">
        <v>0</v>
      </c>
      <c r="BJ772" s="5">
        <v>0</v>
      </c>
      <c r="BS772" s="17" t="s">
        <v>140</v>
      </c>
      <c r="BT772" s="5">
        <v>109226.8</v>
      </c>
      <c r="BU772" s="5">
        <v>143967.20000000001</v>
      </c>
    </row>
    <row r="773" spans="4:73" x14ac:dyDescent="0.25">
      <c r="D773" s="17" t="s">
        <v>266</v>
      </c>
      <c r="E773" s="5">
        <v>38659.73000000001</v>
      </c>
      <c r="F773" s="5">
        <v>67523.12</v>
      </c>
      <c r="W773" s="17" t="s">
        <v>266</v>
      </c>
      <c r="X773" s="5">
        <v>13340.25</v>
      </c>
      <c r="Y773" s="5">
        <v>6270.75</v>
      </c>
      <c r="AI773" s="17" t="s">
        <v>184</v>
      </c>
      <c r="AJ773" s="5">
        <v>9182.5400000000009</v>
      </c>
      <c r="AK773" s="5">
        <v>12677.31</v>
      </c>
      <c r="AT773" s="17" t="s">
        <v>183</v>
      </c>
      <c r="AU773" s="5">
        <v>610.4</v>
      </c>
      <c r="AV773" s="5">
        <v>1035.22</v>
      </c>
      <c r="BH773" s="17" t="s">
        <v>156</v>
      </c>
      <c r="BI773" s="5">
        <v>7913.61</v>
      </c>
      <c r="BJ773" s="5">
        <v>16216.59</v>
      </c>
      <c r="BS773" s="17" t="s">
        <v>181</v>
      </c>
      <c r="BT773" s="5">
        <v>69877.81</v>
      </c>
      <c r="BU773" s="5">
        <v>387368.1</v>
      </c>
    </row>
    <row r="774" spans="4:73" x14ac:dyDescent="0.25">
      <c r="D774" s="17" t="s">
        <v>157</v>
      </c>
      <c r="E774" s="5">
        <v>710947.22</v>
      </c>
      <c r="F774" s="5">
        <v>59916.65</v>
      </c>
      <c r="W774" s="17" t="s">
        <v>157</v>
      </c>
      <c r="X774" s="5">
        <v>0</v>
      </c>
      <c r="Y774" s="5">
        <v>0</v>
      </c>
      <c r="AI774" s="17" t="s">
        <v>185</v>
      </c>
      <c r="AJ774" s="5">
        <v>19918.32</v>
      </c>
      <c r="AK774" s="5">
        <v>17222.96</v>
      </c>
      <c r="AT774" s="17" t="s">
        <v>184</v>
      </c>
      <c r="AU774" s="5">
        <v>131.4</v>
      </c>
      <c r="AV774" s="5">
        <v>323.05</v>
      </c>
      <c r="BH774" s="17" t="s">
        <v>182</v>
      </c>
      <c r="BI774" s="5">
        <v>0</v>
      </c>
      <c r="BJ774" s="5">
        <v>0</v>
      </c>
      <c r="BS774" s="17" t="s">
        <v>156</v>
      </c>
      <c r="BT774" s="5">
        <v>33265.129999999997</v>
      </c>
      <c r="BU774" s="5">
        <v>420524.2</v>
      </c>
    </row>
    <row r="775" spans="4:73" x14ac:dyDescent="0.25">
      <c r="D775" s="17" t="s">
        <v>267</v>
      </c>
      <c r="E775" s="5">
        <v>14796.019999999997</v>
      </c>
      <c r="F775" s="5">
        <v>24554.980000000003</v>
      </c>
      <c r="W775" s="17" t="s">
        <v>267</v>
      </c>
      <c r="X775" s="5">
        <v>8403.5</v>
      </c>
      <c r="Y775" s="5">
        <v>4735.5</v>
      </c>
      <c r="AI775" s="17" t="s">
        <v>266</v>
      </c>
      <c r="AJ775" s="5">
        <v>51721.25</v>
      </c>
      <c r="AK775" s="5">
        <v>31464.2</v>
      </c>
      <c r="AT775" s="17" t="s">
        <v>185</v>
      </c>
      <c r="AU775" s="5">
        <v>45679.14</v>
      </c>
      <c r="AV775" s="5">
        <v>145127.5</v>
      </c>
      <c r="BH775" s="17" t="s">
        <v>183</v>
      </c>
      <c r="BI775" s="5">
        <v>0</v>
      </c>
      <c r="BJ775" s="5">
        <v>0</v>
      </c>
      <c r="BS775" s="17" t="s">
        <v>182</v>
      </c>
      <c r="BT775" s="5">
        <v>0</v>
      </c>
      <c r="BU775" s="5">
        <v>0</v>
      </c>
    </row>
    <row r="776" spans="4:73" x14ac:dyDescent="0.25">
      <c r="D776" s="17" t="s">
        <v>186</v>
      </c>
      <c r="E776" s="5">
        <v>2958.66</v>
      </c>
      <c r="F776" s="5">
        <v>0</v>
      </c>
      <c r="W776" s="17" t="s">
        <v>186</v>
      </c>
      <c r="X776" s="5">
        <v>0</v>
      </c>
      <c r="Y776" s="5">
        <v>120</v>
      </c>
      <c r="AI776" s="17" t="s">
        <v>157</v>
      </c>
      <c r="AJ776" s="5">
        <v>0</v>
      </c>
      <c r="AK776" s="5">
        <v>0</v>
      </c>
      <c r="AT776" s="17" t="s">
        <v>266</v>
      </c>
      <c r="AU776" s="5">
        <v>1151.94</v>
      </c>
      <c r="AV776" s="5">
        <v>196.24</v>
      </c>
      <c r="BH776" s="17" t="s">
        <v>184</v>
      </c>
      <c r="BI776" s="5">
        <v>658.74</v>
      </c>
      <c r="BJ776" s="5">
        <v>518.30999999999995</v>
      </c>
      <c r="BS776" s="17" t="s">
        <v>183</v>
      </c>
      <c r="BT776" s="5">
        <v>0</v>
      </c>
      <c r="BU776" s="5">
        <v>0</v>
      </c>
    </row>
    <row r="777" spans="4:73" x14ac:dyDescent="0.25">
      <c r="D777" s="17" t="s">
        <v>158</v>
      </c>
      <c r="E777" s="5">
        <v>71988.75</v>
      </c>
      <c r="F777" s="5">
        <v>32801.22</v>
      </c>
      <c r="W777" s="17" t="s">
        <v>158</v>
      </c>
      <c r="X777" s="5">
        <v>16612.5</v>
      </c>
      <c r="Y777" s="5">
        <v>19830.2</v>
      </c>
      <c r="AI777" s="17" t="s">
        <v>267</v>
      </c>
      <c r="AJ777" s="5">
        <v>12979.04</v>
      </c>
      <c r="AK777" s="5">
        <v>8628.61</v>
      </c>
      <c r="AT777" s="17" t="s">
        <v>157</v>
      </c>
      <c r="AU777" s="5">
        <v>0</v>
      </c>
      <c r="AV777" s="5">
        <v>0</v>
      </c>
      <c r="BH777" s="17" t="s">
        <v>185</v>
      </c>
      <c r="BI777" s="5">
        <v>10504.76</v>
      </c>
      <c r="BJ777" s="5">
        <v>2281.91</v>
      </c>
      <c r="BS777" s="17" t="s">
        <v>184</v>
      </c>
      <c r="BT777" s="5">
        <v>0</v>
      </c>
      <c r="BU777" s="5">
        <v>38351.68</v>
      </c>
    </row>
    <row r="778" spans="4:73" x14ac:dyDescent="0.25">
      <c r="D778" s="17" t="s">
        <v>187</v>
      </c>
      <c r="E778" s="5">
        <v>0</v>
      </c>
      <c r="F778" s="5">
        <v>651</v>
      </c>
      <c r="W778" s="17" t="s">
        <v>187</v>
      </c>
      <c r="X778" s="5">
        <v>168</v>
      </c>
      <c r="Y778" s="5">
        <v>0</v>
      </c>
      <c r="AI778" s="17" t="s">
        <v>186</v>
      </c>
      <c r="AJ778" s="5">
        <v>0</v>
      </c>
      <c r="AK778" s="5">
        <v>167.05</v>
      </c>
      <c r="AT778" s="17" t="s">
        <v>267</v>
      </c>
      <c r="AU778" s="5">
        <v>86.24</v>
      </c>
      <c r="AV778" s="5">
        <v>828.56</v>
      </c>
      <c r="BH778" s="17" t="s">
        <v>266</v>
      </c>
      <c r="BI778" s="5">
        <v>1309.68</v>
      </c>
      <c r="BJ778" s="5">
        <v>728.54</v>
      </c>
      <c r="BS778" s="17" t="s">
        <v>185</v>
      </c>
      <c r="BT778" s="5">
        <v>0</v>
      </c>
      <c r="BU778" s="5">
        <v>0</v>
      </c>
    </row>
    <row r="779" spans="4:73" x14ac:dyDescent="0.25">
      <c r="D779" s="17" t="s">
        <v>250</v>
      </c>
      <c r="E779" s="5">
        <v>1048.9899999999998</v>
      </c>
      <c r="F779" s="5">
        <v>1873.67</v>
      </c>
      <c r="W779" s="17" t="s">
        <v>250</v>
      </c>
      <c r="X779" s="5">
        <v>890.6</v>
      </c>
      <c r="Y779" s="5">
        <v>323.39999999999998</v>
      </c>
      <c r="AI779" s="17" t="s">
        <v>158</v>
      </c>
      <c r="AJ779" s="5">
        <v>2859.09</v>
      </c>
      <c r="AK779" s="5">
        <v>2855.53</v>
      </c>
      <c r="AT779" s="17" t="s">
        <v>186</v>
      </c>
      <c r="AU779" s="5">
        <v>0</v>
      </c>
      <c r="AV779" s="5">
        <v>171.39</v>
      </c>
      <c r="BH779" s="17" t="s">
        <v>157</v>
      </c>
      <c r="BI779" s="5">
        <v>0</v>
      </c>
      <c r="BJ779" s="5">
        <v>0</v>
      </c>
      <c r="BS779" s="17" t="s">
        <v>266</v>
      </c>
      <c r="BT779" s="5">
        <v>0</v>
      </c>
      <c r="BU779" s="5">
        <v>0</v>
      </c>
    </row>
    <row r="780" spans="4:73" x14ac:dyDescent="0.25">
      <c r="D780" s="17" t="s">
        <v>188</v>
      </c>
      <c r="E780" s="5">
        <v>88.320000000000007</v>
      </c>
      <c r="F780" s="5">
        <v>22.08</v>
      </c>
      <c r="W780" s="17" t="s">
        <v>188</v>
      </c>
      <c r="X780" s="5">
        <v>0</v>
      </c>
      <c r="Y780" s="5">
        <v>0</v>
      </c>
      <c r="AI780" s="17" t="s">
        <v>187</v>
      </c>
      <c r="AJ780" s="5">
        <v>0</v>
      </c>
      <c r="AK780" s="5">
        <v>0</v>
      </c>
      <c r="AT780" s="17" t="s">
        <v>158</v>
      </c>
      <c r="AU780" s="5">
        <v>4935.41</v>
      </c>
      <c r="AV780" s="5">
        <v>5373.59</v>
      </c>
      <c r="BH780" s="17" t="s">
        <v>267</v>
      </c>
      <c r="BI780" s="5">
        <v>2361.1999999999998</v>
      </c>
      <c r="BJ780" s="5">
        <v>603.35</v>
      </c>
      <c r="BS780" s="17" t="s">
        <v>157</v>
      </c>
      <c r="BT780" s="5">
        <v>59433.65</v>
      </c>
      <c r="BU780" s="5">
        <v>710947.2</v>
      </c>
    </row>
    <row r="781" spans="4:73" x14ac:dyDescent="0.25">
      <c r="D781" s="17" t="s">
        <v>189</v>
      </c>
      <c r="E781" s="5">
        <v>44668.53</v>
      </c>
      <c r="F781" s="5">
        <v>55778.16</v>
      </c>
      <c r="W781" s="17" t="s">
        <v>189</v>
      </c>
      <c r="X781" s="5">
        <v>8239.39</v>
      </c>
      <c r="Y781" s="5">
        <v>4797.1400000000003</v>
      </c>
      <c r="AI781" s="17" t="s">
        <v>250</v>
      </c>
      <c r="AJ781" s="5">
        <v>29.35</v>
      </c>
      <c r="AK781" s="5">
        <v>117.39</v>
      </c>
      <c r="AT781" s="17" t="s">
        <v>187</v>
      </c>
      <c r="AU781" s="5">
        <v>0</v>
      </c>
      <c r="AV781" s="5">
        <v>0</v>
      </c>
      <c r="BH781" s="17" t="s">
        <v>186</v>
      </c>
      <c r="BI781" s="5">
        <v>0</v>
      </c>
      <c r="BJ781" s="5">
        <v>2500.2199999999998</v>
      </c>
      <c r="BS781" s="17" t="s">
        <v>267</v>
      </c>
      <c r="BT781" s="5">
        <v>0</v>
      </c>
      <c r="BU781" s="5">
        <v>0</v>
      </c>
    </row>
    <row r="782" spans="4:73" x14ac:dyDescent="0.25">
      <c r="D782" s="17" t="s">
        <v>190</v>
      </c>
      <c r="E782" s="5">
        <v>104531.74</v>
      </c>
      <c r="F782" s="5">
        <v>107596.26</v>
      </c>
      <c r="W782" s="17" t="s">
        <v>190</v>
      </c>
      <c r="X782" s="5">
        <v>19582.96</v>
      </c>
      <c r="Y782" s="5">
        <v>11268.54</v>
      </c>
      <c r="AI782" s="17" t="s">
        <v>188</v>
      </c>
      <c r="AJ782" s="5">
        <v>0</v>
      </c>
      <c r="AK782" s="5">
        <v>0</v>
      </c>
      <c r="AT782" s="17" t="s">
        <v>250</v>
      </c>
      <c r="AU782" s="5">
        <v>207.04</v>
      </c>
      <c r="AV782" s="5">
        <v>227.33</v>
      </c>
      <c r="BH782" s="17" t="s">
        <v>158</v>
      </c>
      <c r="BI782" s="5">
        <v>2861.47</v>
      </c>
      <c r="BJ782" s="5">
        <v>5739.68</v>
      </c>
      <c r="BS782" s="17" t="s">
        <v>186</v>
      </c>
      <c r="BT782" s="5">
        <v>0</v>
      </c>
      <c r="BU782" s="5">
        <v>0</v>
      </c>
    </row>
    <row r="783" spans="4:73" x14ac:dyDescent="0.25">
      <c r="D783" s="17" t="s">
        <v>191</v>
      </c>
      <c r="E783" s="5">
        <v>62459.47</v>
      </c>
      <c r="F783" s="5">
        <v>64666.75</v>
      </c>
      <c r="W783" s="17" t="s">
        <v>191</v>
      </c>
      <c r="X783" s="5">
        <v>7587</v>
      </c>
      <c r="Y783" s="5">
        <v>5402.5</v>
      </c>
      <c r="AI783" s="17" t="s">
        <v>189</v>
      </c>
      <c r="AJ783" s="5">
        <v>19855.650000000001</v>
      </c>
      <c r="AK783" s="5">
        <v>11263.83</v>
      </c>
      <c r="AT783" s="17" t="s">
        <v>188</v>
      </c>
      <c r="AU783" s="5">
        <v>0</v>
      </c>
      <c r="AV783" s="5">
        <v>0</v>
      </c>
      <c r="BH783" s="17" t="s">
        <v>187</v>
      </c>
      <c r="BI783" s="5">
        <v>0</v>
      </c>
      <c r="BJ783" s="5">
        <v>0</v>
      </c>
      <c r="BS783" s="17" t="s">
        <v>158</v>
      </c>
      <c r="BT783" s="5">
        <v>3159.75</v>
      </c>
      <c r="BU783" s="5">
        <v>38189.75</v>
      </c>
    </row>
    <row r="784" spans="4:73" x14ac:dyDescent="0.25">
      <c r="D784" s="17" t="s">
        <v>192</v>
      </c>
      <c r="E784" s="5">
        <v>51800.3</v>
      </c>
      <c r="F784" s="5">
        <v>61407.149999999994</v>
      </c>
      <c r="W784" s="17" t="s">
        <v>192</v>
      </c>
      <c r="X784" s="5">
        <v>12440.05</v>
      </c>
      <c r="Y784" s="5">
        <v>8908.9500000000007</v>
      </c>
      <c r="AI784" s="17" t="s">
        <v>190</v>
      </c>
      <c r="AJ784" s="5">
        <v>42477.3</v>
      </c>
      <c r="AK784" s="5">
        <v>41383.64</v>
      </c>
      <c r="AT784" s="17" t="s">
        <v>189</v>
      </c>
      <c r="AU784" s="5">
        <v>11712.98</v>
      </c>
      <c r="AV784" s="5">
        <v>13162.9</v>
      </c>
      <c r="BH784" s="17" t="s">
        <v>250</v>
      </c>
      <c r="BI784" s="5">
        <v>746.68</v>
      </c>
      <c r="BJ784" s="5">
        <v>380.87</v>
      </c>
      <c r="BS784" s="17" t="s">
        <v>187</v>
      </c>
      <c r="BT784" s="5">
        <v>0</v>
      </c>
      <c r="BU784" s="5">
        <v>0</v>
      </c>
    </row>
    <row r="785" spans="4:73" x14ac:dyDescent="0.25">
      <c r="D785" s="17" t="s">
        <v>193</v>
      </c>
      <c r="E785" s="5">
        <v>9142.94</v>
      </c>
      <c r="F785" s="5">
        <v>11918.99</v>
      </c>
      <c r="W785" s="17" t="s">
        <v>193</v>
      </c>
      <c r="X785" s="5">
        <v>7143.9</v>
      </c>
      <c r="Y785" s="5">
        <v>2969.1</v>
      </c>
      <c r="AI785" s="17" t="s">
        <v>191</v>
      </c>
      <c r="AJ785" s="5">
        <v>180</v>
      </c>
      <c r="AK785" s="5">
        <v>0</v>
      </c>
      <c r="AT785" s="17" t="s">
        <v>190</v>
      </c>
      <c r="AU785" s="5">
        <v>35790.629999999997</v>
      </c>
      <c r="AV785" s="5">
        <v>43768.36</v>
      </c>
      <c r="BH785" s="17" t="s">
        <v>188</v>
      </c>
      <c r="BI785" s="5">
        <v>22.08</v>
      </c>
      <c r="BJ785" s="5">
        <v>88.32</v>
      </c>
      <c r="BS785" s="17" t="s">
        <v>250</v>
      </c>
      <c r="BT785" s="5">
        <v>0</v>
      </c>
      <c r="BU785" s="5">
        <v>0</v>
      </c>
    </row>
    <row r="786" spans="4:73" x14ac:dyDescent="0.25">
      <c r="D786" s="17" t="s">
        <v>194</v>
      </c>
      <c r="E786" s="5">
        <v>150633.20000000001</v>
      </c>
      <c r="F786" s="5">
        <v>158832.04999999999</v>
      </c>
      <c r="W786" s="17" t="s">
        <v>194</v>
      </c>
      <c r="X786" s="5">
        <v>16731.060000000001</v>
      </c>
      <c r="Y786" s="5">
        <v>9741.7000000000007</v>
      </c>
      <c r="AI786" s="17" t="s">
        <v>192</v>
      </c>
      <c r="AJ786" s="5">
        <v>38090.43</v>
      </c>
      <c r="AK786" s="5">
        <v>36028.83</v>
      </c>
      <c r="AT786" s="17" t="s">
        <v>191</v>
      </c>
      <c r="AU786" s="5">
        <v>19375.05</v>
      </c>
      <c r="AV786" s="5">
        <v>26480.880000000001</v>
      </c>
      <c r="BH786" s="17" t="s">
        <v>189</v>
      </c>
      <c r="BI786" s="5">
        <v>9390.14</v>
      </c>
      <c r="BJ786" s="5">
        <v>15444.66</v>
      </c>
      <c r="BS786" s="17" t="s">
        <v>188</v>
      </c>
      <c r="BT786" s="5">
        <v>0</v>
      </c>
      <c r="BU786" s="5">
        <v>0</v>
      </c>
    </row>
    <row r="787" spans="4:73" x14ac:dyDescent="0.25">
      <c r="D787" s="17" t="s">
        <v>195</v>
      </c>
      <c r="E787" s="5">
        <v>23047.049999999988</v>
      </c>
      <c r="F787" s="5">
        <v>68357.930000000008</v>
      </c>
      <c r="W787" s="17" t="s">
        <v>195</v>
      </c>
      <c r="X787" s="5">
        <v>9979.99</v>
      </c>
      <c r="Y787" s="5">
        <v>3046.02</v>
      </c>
      <c r="AI787" s="17" t="s">
        <v>193</v>
      </c>
      <c r="AJ787" s="5">
        <v>90</v>
      </c>
      <c r="AK787" s="5">
        <v>510</v>
      </c>
      <c r="AT787" s="17" t="s">
        <v>192</v>
      </c>
      <c r="AU787" s="5">
        <v>9806.11</v>
      </c>
      <c r="AV787" s="5">
        <v>5527.35</v>
      </c>
      <c r="BH787" s="17" t="s">
        <v>190</v>
      </c>
      <c r="BI787" s="5">
        <v>7025.37</v>
      </c>
      <c r="BJ787" s="5">
        <v>8111.2</v>
      </c>
      <c r="BS787" s="17" t="s">
        <v>189</v>
      </c>
      <c r="BT787" s="5">
        <v>0</v>
      </c>
      <c r="BU787" s="5">
        <v>0</v>
      </c>
    </row>
    <row r="788" spans="4:73" x14ac:dyDescent="0.25">
      <c r="D788" s="17" t="s">
        <v>261</v>
      </c>
      <c r="E788" s="5">
        <v>2373.6</v>
      </c>
      <c r="F788" s="5">
        <v>0</v>
      </c>
      <c r="W788" s="17" t="s">
        <v>261</v>
      </c>
      <c r="X788" s="5">
        <v>0</v>
      </c>
      <c r="Y788" s="5">
        <v>0</v>
      </c>
      <c r="AI788" s="17" t="s">
        <v>194</v>
      </c>
      <c r="AJ788" s="5">
        <v>31087.86</v>
      </c>
      <c r="AK788" s="5">
        <v>25594.54</v>
      </c>
      <c r="AT788" s="17" t="s">
        <v>193</v>
      </c>
      <c r="AU788" s="5">
        <v>305.64</v>
      </c>
      <c r="AV788" s="5">
        <v>2000.6</v>
      </c>
      <c r="BH788" s="17" t="s">
        <v>191</v>
      </c>
      <c r="BI788" s="5">
        <v>35004.699999999997</v>
      </c>
      <c r="BJ788" s="5">
        <v>30576.09</v>
      </c>
      <c r="BS788" s="17" t="s">
        <v>190</v>
      </c>
      <c r="BT788" s="5">
        <v>0</v>
      </c>
      <c r="BU788" s="5">
        <v>0</v>
      </c>
    </row>
    <row r="789" spans="4:73" x14ac:dyDescent="0.25">
      <c r="D789" s="17" t="s">
        <v>197</v>
      </c>
      <c r="E789" s="5">
        <v>48008.160000000003</v>
      </c>
      <c r="F789" s="5">
        <v>49608.39</v>
      </c>
      <c r="W789" s="17" t="s">
        <v>197</v>
      </c>
      <c r="X789" s="5">
        <v>9233.6</v>
      </c>
      <c r="Y789" s="5">
        <v>2357.9</v>
      </c>
      <c r="AI789" s="17" t="s">
        <v>195</v>
      </c>
      <c r="AJ789" s="5">
        <v>24099.81</v>
      </c>
      <c r="AK789" s="5">
        <v>6025.56</v>
      </c>
      <c r="AT789" s="17" t="s">
        <v>194</v>
      </c>
      <c r="AU789" s="5">
        <v>22428.14</v>
      </c>
      <c r="AV789" s="5">
        <v>23664.58</v>
      </c>
      <c r="BH789" s="17" t="s">
        <v>192</v>
      </c>
      <c r="BI789" s="5">
        <v>1070.56</v>
      </c>
      <c r="BJ789" s="5">
        <v>1335.17</v>
      </c>
      <c r="BS789" s="17" t="s">
        <v>191</v>
      </c>
      <c r="BT789" s="5">
        <v>0</v>
      </c>
      <c r="BU789" s="5">
        <v>0</v>
      </c>
    </row>
    <row r="790" spans="4:73" x14ac:dyDescent="0.25">
      <c r="D790" s="17" t="s">
        <v>199</v>
      </c>
      <c r="E790" s="5">
        <v>35560.029999999992</v>
      </c>
      <c r="F790" s="5">
        <v>58002.37</v>
      </c>
      <c r="W790" s="17" t="s">
        <v>199</v>
      </c>
      <c r="X790" s="5">
        <v>10815.35</v>
      </c>
      <c r="Y790" s="5">
        <v>6662.15</v>
      </c>
      <c r="AI790" s="17" t="s">
        <v>261</v>
      </c>
      <c r="AJ790" s="5">
        <v>0</v>
      </c>
      <c r="AK790" s="5">
        <v>1987.2</v>
      </c>
      <c r="AT790" s="17" t="s">
        <v>195</v>
      </c>
      <c r="AU790" s="5">
        <v>16304.1</v>
      </c>
      <c r="AV790" s="5">
        <v>8162.18</v>
      </c>
      <c r="BH790" s="17" t="s">
        <v>193</v>
      </c>
      <c r="BI790" s="5">
        <v>4057.45</v>
      </c>
      <c r="BJ790" s="5">
        <v>3663.24</v>
      </c>
      <c r="BS790" s="17" t="s">
        <v>192</v>
      </c>
      <c r="BT790" s="5">
        <v>0</v>
      </c>
      <c r="BU790" s="5">
        <v>0</v>
      </c>
    </row>
    <row r="791" spans="4:73" x14ac:dyDescent="0.25">
      <c r="D791" s="17" t="s">
        <v>168</v>
      </c>
      <c r="E791" s="5">
        <v>53423.360000000001</v>
      </c>
      <c r="F791" s="5">
        <v>62110.380000000005</v>
      </c>
      <c r="W791" s="17" t="s">
        <v>168</v>
      </c>
      <c r="X791" s="5">
        <v>6888.75</v>
      </c>
      <c r="Y791" s="5">
        <v>2422.5</v>
      </c>
      <c r="AI791" s="17" t="s">
        <v>197</v>
      </c>
      <c r="AJ791" s="5">
        <v>9077.77</v>
      </c>
      <c r="AK791" s="5">
        <v>2722.51</v>
      </c>
      <c r="AT791" s="17" t="s">
        <v>261</v>
      </c>
      <c r="AU791" s="5">
        <v>0</v>
      </c>
      <c r="AV791" s="5">
        <v>386.4</v>
      </c>
      <c r="BH791" s="17" t="s">
        <v>194</v>
      </c>
      <c r="BI791" s="5">
        <v>8502.82</v>
      </c>
      <c r="BJ791" s="5">
        <v>2576.89</v>
      </c>
      <c r="BS791" s="17" t="s">
        <v>193</v>
      </c>
      <c r="BT791" s="5">
        <v>0</v>
      </c>
      <c r="BU791" s="5">
        <v>0</v>
      </c>
    </row>
    <row r="792" spans="4:73" x14ac:dyDescent="0.25">
      <c r="D792" s="17" t="s">
        <v>200</v>
      </c>
      <c r="E792" s="5">
        <v>18550.439999999999</v>
      </c>
      <c r="F792" s="5">
        <v>11386.48</v>
      </c>
      <c r="W792" s="17" t="s">
        <v>200</v>
      </c>
      <c r="X792" s="5">
        <v>5221.8900000000003</v>
      </c>
      <c r="Y792" s="5">
        <v>3286.86</v>
      </c>
      <c r="AI792" s="17" t="s">
        <v>199</v>
      </c>
      <c r="AJ792" s="5">
        <v>16910.53</v>
      </c>
      <c r="AK792" s="5">
        <v>8811.5400000000009</v>
      </c>
      <c r="AT792" s="17" t="s">
        <v>197</v>
      </c>
      <c r="AU792" s="5">
        <v>4290.45</v>
      </c>
      <c r="AV792" s="5">
        <v>1714.75</v>
      </c>
      <c r="BH792" s="17" t="s">
        <v>195</v>
      </c>
      <c r="BI792" s="5">
        <v>15515.03</v>
      </c>
      <c r="BJ792" s="5">
        <v>5813.29</v>
      </c>
      <c r="BS792" s="17" t="s">
        <v>194</v>
      </c>
      <c r="BT792" s="5">
        <v>75232.17</v>
      </c>
      <c r="BU792" s="5">
        <v>89055.49</v>
      </c>
    </row>
    <row r="793" spans="4:73" x14ac:dyDescent="0.25">
      <c r="D793" s="17" t="s">
        <v>152</v>
      </c>
      <c r="E793" s="5">
        <v>221639.60000000003</v>
      </c>
      <c r="F793" s="5">
        <v>109416.61</v>
      </c>
      <c r="W793" s="17" t="s">
        <v>152</v>
      </c>
      <c r="X793" s="5">
        <v>20781.29</v>
      </c>
      <c r="Y793" s="5">
        <v>27127.46</v>
      </c>
      <c r="AI793" s="17" t="s">
        <v>168</v>
      </c>
      <c r="AJ793" s="5">
        <v>5168.7299999999996</v>
      </c>
      <c r="AK793" s="5">
        <v>2532.48</v>
      </c>
      <c r="AT793" s="17" t="s">
        <v>199</v>
      </c>
      <c r="AU793" s="5">
        <v>9320.59</v>
      </c>
      <c r="AV793" s="5">
        <v>11772.92</v>
      </c>
      <c r="BH793" s="17" t="s">
        <v>261</v>
      </c>
      <c r="BI793" s="5">
        <v>0</v>
      </c>
      <c r="BJ793" s="5">
        <v>0</v>
      </c>
      <c r="BS793" s="17" t="s">
        <v>195</v>
      </c>
      <c r="BT793" s="5">
        <v>0</v>
      </c>
      <c r="BU793" s="5">
        <v>0</v>
      </c>
    </row>
    <row r="794" spans="4:73" x14ac:dyDescent="0.25">
      <c r="D794" s="17" t="s">
        <v>201</v>
      </c>
      <c r="E794" s="5">
        <v>119259.75</v>
      </c>
      <c r="F794" s="5">
        <v>164674.66999999998</v>
      </c>
      <c r="W794" s="17" t="s">
        <v>201</v>
      </c>
      <c r="X794" s="5">
        <v>19024.259999999998</v>
      </c>
      <c r="Y794" s="5">
        <v>8172.49</v>
      </c>
      <c r="AI794" s="17" t="s">
        <v>200</v>
      </c>
      <c r="AJ794" s="5">
        <v>856.5</v>
      </c>
      <c r="AK794" s="5">
        <v>507.7</v>
      </c>
      <c r="AT794" s="17" t="s">
        <v>168</v>
      </c>
      <c r="AU794" s="5">
        <v>4842.7</v>
      </c>
      <c r="AV794" s="5">
        <v>3442.57</v>
      </c>
      <c r="BH794" s="17" t="s">
        <v>197</v>
      </c>
      <c r="BI794" s="5">
        <v>3905.57</v>
      </c>
      <c r="BJ794" s="5">
        <v>349.46</v>
      </c>
      <c r="BS794" s="17" t="s">
        <v>261</v>
      </c>
      <c r="BT794" s="5">
        <v>0</v>
      </c>
      <c r="BU794" s="5">
        <v>0</v>
      </c>
    </row>
    <row r="795" spans="4:73" x14ac:dyDescent="0.25">
      <c r="D795" s="17" t="s">
        <v>202</v>
      </c>
      <c r="E795" s="5">
        <v>28724.129999999997</v>
      </c>
      <c r="F795" s="5">
        <v>33120.300000000003</v>
      </c>
      <c r="W795" s="17" t="s">
        <v>202</v>
      </c>
      <c r="X795" s="5">
        <v>24803.41</v>
      </c>
      <c r="Y795" s="5">
        <v>15931.59</v>
      </c>
      <c r="AI795" s="17" t="s">
        <v>152</v>
      </c>
      <c r="AJ795" s="5">
        <v>18317.77</v>
      </c>
      <c r="AK795" s="5">
        <v>17625.900000000001</v>
      </c>
      <c r="AT795" s="17" t="s">
        <v>200</v>
      </c>
      <c r="AU795" s="5">
        <v>5175.3599999999997</v>
      </c>
      <c r="AV795" s="5">
        <v>6013.05</v>
      </c>
      <c r="BH795" s="17" t="s">
        <v>199</v>
      </c>
      <c r="BI795" s="5">
        <v>7877.9</v>
      </c>
      <c r="BJ795" s="5">
        <v>8313.42</v>
      </c>
      <c r="BS795" s="17" t="s">
        <v>197</v>
      </c>
      <c r="BT795" s="5">
        <v>23101</v>
      </c>
      <c r="BU795" s="5">
        <v>40863.54</v>
      </c>
    </row>
    <row r="796" spans="4:73" x14ac:dyDescent="0.25">
      <c r="D796" s="17" t="s">
        <v>203</v>
      </c>
      <c r="E796" s="5">
        <v>55840.310000000056</v>
      </c>
      <c r="F796" s="5">
        <v>263044.71999999997</v>
      </c>
      <c r="W796" s="17" t="s">
        <v>203</v>
      </c>
      <c r="X796" s="5">
        <v>13926.39</v>
      </c>
      <c r="Y796" s="5">
        <v>14588.61</v>
      </c>
      <c r="AI796" s="17" t="s">
        <v>201</v>
      </c>
      <c r="AJ796" s="5">
        <v>15801</v>
      </c>
      <c r="AK796" s="5">
        <v>20931.61</v>
      </c>
      <c r="AT796" s="17" t="s">
        <v>152</v>
      </c>
      <c r="AU796" s="5">
        <v>64704.45</v>
      </c>
      <c r="AV796" s="5">
        <v>166209.79999999999</v>
      </c>
      <c r="BH796" s="17" t="s">
        <v>168</v>
      </c>
      <c r="BI796" s="5">
        <v>163.80000000000001</v>
      </c>
      <c r="BJ796" s="5">
        <v>0</v>
      </c>
      <c r="BS796" s="17" t="s">
        <v>199</v>
      </c>
      <c r="BT796" s="5">
        <v>0</v>
      </c>
      <c r="BU796" s="5">
        <v>0</v>
      </c>
    </row>
    <row r="797" spans="4:73" x14ac:dyDescent="0.25">
      <c r="D797" s="17" t="s">
        <v>159</v>
      </c>
      <c r="E797" s="5">
        <v>10107.669999999998</v>
      </c>
      <c r="F797" s="5">
        <v>19128.550000000003</v>
      </c>
      <c r="W797" s="17" t="s">
        <v>159</v>
      </c>
      <c r="X797" s="5">
        <v>10877.5</v>
      </c>
      <c r="Y797" s="5">
        <v>3713</v>
      </c>
      <c r="AI797" s="17" t="s">
        <v>202</v>
      </c>
      <c r="AJ797" s="5">
        <v>441.28</v>
      </c>
      <c r="AK797" s="5">
        <v>59.2</v>
      </c>
      <c r="AT797" s="17" t="s">
        <v>201</v>
      </c>
      <c r="AU797" s="5">
        <v>50071.33</v>
      </c>
      <c r="AV797" s="5">
        <v>47847.6</v>
      </c>
      <c r="BH797" s="17" t="s">
        <v>200</v>
      </c>
      <c r="BI797" s="5">
        <v>132.72999999999999</v>
      </c>
      <c r="BJ797" s="5">
        <v>226.55</v>
      </c>
      <c r="BS797" s="17" t="s">
        <v>168</v>
      </c>
      <c r="BT797" s="5">
        <v>45046.400000000001</v>
      </c>
      <c r="BU797" s="5">
        <v>45025.81</v>
      </c>
    </row>
    <row r="798" spans="4:73" x14ac:dyDescent="0.25">
      <c r="D798" s="17" t="s">
        <v>205</v>
      </c>
      <c r="E798" s="5">
        <v>7098.1200000000008</v>
      </c>
      <c r="F798" s="5">
        <v>16230.460000000001</v>
      </c>
      <c r="W798" s="17" t="s">
        <v>205</v>
      </c>
      <c r="X798" s="5">
        <v>1763.2</v>
      </c>
      <c r="Y798" s="5">
        <v>800.8</v>
      </c>
      <c r="AI798" s="17" t="s">
        <v>203</v>
      </c>
      <c r="AJ798" s="5">
        <v>3433.53</v>
      </c>
      <c r="AK798" s="5">
        <v>3022.47</v>
      </c>
      <c r="AT798" s="17" t="s">
        <v>202</v>
      </c>
      <c r="AU798" s="5">
        <v>4743.6099999999997</v>
      </c>
      <c r="AV798" s="5">
        <v>9174.83</v>
      </c>
      <c r="BH798" s="17" t="s">
        <v>152</v>
      </c>
      <c r="BI798" s="5">
        <v>89.1</v>
      </c>
      <c r="BJ798" s="5">
        <v>592.15</v>
      </c>
      <c r="BS798" s="17" t="s">
        <v>200</v>
      </c>
      <c r="BT798" s="5">
        <v>0</v>
      </c>
      <c r="BU798" s="5">
        <v>8516.2800000000007</v>
      </c>
    </row>
    <row r="799" spans="4:73" x14ac:dyDescent="0.25">
      <c r="D799" s="17" t="s">
        <v>160</v>
      </c>
      <c r="E799" s="5">
        <v>674051.79</v>
      </c>
      <c r="F799" s="5">
        <v>85234.44</v>
      </c>
      <c r="W799" s="17" t="s">
        <v>160</v>
      </c>
      <c r="X799" s="5">
        <v>28800.55</v>
      </c>
      <c r="Y799" s="5">
        <v>32342.45</v>
      </c>
      <c r="AI799" s="17" t="s">
        <v>159</v>
      </c>
      <c r="AJ799" s="5">
        <v>434.7</v>
      </c>
      <c r="AK799" s="5">
        <v>65.78</v>
      </c>
      <c r="AT799" s="17" t="s">
        <v>203</v>
      </c>
      <c r="AU799" s="5">
        <v>21223.8</v>
      </c>
      <c r="AV799" s="5">
        <v>38222.730000000003</v>
      </c>
      <c r="BH799" s="17" t="s">
        <v>201</v>
      </c>
      <c r="BI799" s="5">
        <v>50929.87</v>
      </c>
      <c r="BJ799" s="5">
        <v>14725.99</v>
      </c>
      <c r="BS799" s="17" t="s">
        <v>152</v>
      </c>
      <c r="BT799" s="5">
        <v>0</v>
      </c>
      <c r="BU799" s="5">
        <v>10084.290000000001</v>
      </c>
    </row>
    <row r="800" spans="4:73" x14ac:dyDescent="0.25">
      <c r="D800" s="17" t="s">
        <v>207</v>
      </c>
      <c r="E800" s="5">
        <v>206077.26</v>
      </c>
      <c r="F800" s="5">
        <v>360588.4</v>
      </c>
      <c r="W800" s="17" t="s">
        <v>207</v>
      </c>
      <c r="X800" s="5">
        <v>14492.13</v>
      </c>
      <c r="Y800" s="5">
        <v>4289.12</v>
      </c>
      <c r="AI800" s="17" t="s">
        <v>205</v>
      </c>
      <c r="AJ800" s="5">
        <v>3332.94</v>
      </c>
      <c r="AK800" s="5">
        <v>1895.44</v>
      </c>
      <c r="AT800" s="17" t="s">
        <v>159</v>
      </c>
      <c r="AU800" s="5">
        <v>1641.26</v>
      </c>
      <c r="AV800" s="5">
        <v>3348.96</v>
      </c>
      <c r="BH800" s="17" t="s">
        <v>202</v>
      </c>
      <c r="BI800" s="5">
        <v>1527</v>
      </c>
      <c r="BJ800" s="5">
        <v>3558.51</v>
      </c>
      <c r="BS800" s="17" t="s">
        <v>201</v>
      </c>
      <c r="BT800" s="5">
        <v>5061.21</v>
      </c>
      <c r="BU800" s="5">
        <v>27582.06</v>
      </c>
    </row>
    <row r="801" spans="4:73" x14ac:dyDescent="0.25">
      <c r="D801" s="17" t="s">
        <v>169</v>
      </c>
      <c r="E801" s="5">
        <v>138314.13999999998</v>
      </c>
      <c r="F801" s="5">
        <v>90999.91</v>
      </c>
      <c r="W801" s="17" t="s">
        <v>169</v>
      </c>
      <c r="X801" s="5">
        <v>6975.25</v>
      </c>
      <c r="Y801" s="5">
        <v>2468.25</v>
      </c>
      <c r="AI801" s="17" t="s">
        <v>160</v>
      </c>
      <c r="AJ801" s="5">
        <v>2975.38</v>
      </c>
      <c r="AK801" s="5">
        <v>5064.29</v>
      </c>
      <c r="AT801" s="17" t="s">
        <v>205</v>
      </c>
      <c r="AU801" s="5">
        <v>1748.22</v>
      </c>
      <c r="AV801" s="5">
        <v>1550.43</v>
      </c>
      <c r="BH801" s="17" t="s">
        <v>203</v>
      </c>
      <c r="BI801" s="5">
        <v>0</v>
      </c>
      <c r="BJ801" s="5">
        <v>6.5</v>
      </c>
      <c r="BS801" s="17" t="s">
        <v>202</v>
      </c>
      <c r="BT801" s="5">
        <v>0</v>
      </c>
      <c r="BU801" s="5">
        <v>0</v>
      </c>
    </row>
    <row r="802" spans="4:73" x14ac:dyDescent="0.25">
      <c r="D802" s="17" t="s">
        <v>208</v>
      </c>
      <c r="E802" s="5">
        <v>2112.4500000000116</v>
      </c>
      <c r="F802" s="5">
        <v>302182.8</v>
      </c>
      <c r="W802" s="17" t="s">
        <v>208</v>
      </c>
      <c r="X802" s="5">
        <v>10828.5</v>
      </c>
      <c r="Y802" s="5">
        <v>1681.5</v>
      </c>
      <c r="AI802" s="17" t="s">
        <v>207</v>
      </c>
      <c r="AJ802" s="5">
        <v>9551.76</v>
      </c>
      <c r="AK802" s="5">
        <v>9913.4500000000007</v>
      </c>
      <c r="AT802" s="17" t="s">
        <v>160</v>
      </c>
      <c r="AU802" s="5">
        <v>10325.76</v>
      </c>
      <c r="AV802" s="5">
        <v>20664.89</v>
      </c>
      <c r="BH802" s="17" t="s">
        <v>159</v>
      </c>
      <c r="BI802" s="5">
        <v>5733.09</v>
      </c>
      <c r="BJ802" s="5">
        <v>2979.93</v>
      </c>
      <c r="BS802" s="17" t="s">
        <v>203</v>
      </c>
      <c r="BT802" s="5">
        <v>0</v>
      </c>
      <c r="BU802" s="5">
        <v>0</v>
      </c>
    </row>
    <row r="803" spans="4:73" x14ac:dyDescent="0.25">
      <c r="D803" s="17" t="s">
        <v>260</v>
      </c>
      <c r="E803" s="5">
        <v>116162.40999999999</v>
      </c>
      <c r="F803" s="5">
        <v>20872.05</v>
      </c>
      <c r="W803" s="17" t="s">
        <v>260</v>
      </c>
      <c r="X803" s="5">
        <v>13710.38</v>
      </c>
      <c r="Y803" s="5">
        <v>15668.87</v>
      </c>
      <c r="AI803" s="17" t="s">
        <v>169</v>
      </c>
      <c r="AJ803" s="5">
        <v>12755.34</v>
      </c>
      <c r="AK803" s="5">
        <v>5548.31</v>
      </c>
      <c r="AT803" s="17" t="s">
        <v>207</v>
      </c>
      <c r="AU803" s="5">
        <v>5383.65</v>
      </c>
      <c r="AV803" s="5">
        <v>1956.37</v>
      </c>
      <c r="BH803" s="17" t="s">
        <v>205</v>
      </c>
      <c r="BI803" s="5">
        <v>2918.1</v>
      </c>
      <c r="BJ803" s="5">
        <v>2851.45</v>
      </c>
      <c r="BS803" s="17" t="s">
        <v>159</v>
      </c>
      <c r="BT803" s="5">
        <v>0</v>
      </c>
      <c r="BU803" s="5">
        <v>0</v>
      </c>
    </row>
    <row r="804" spans="4:73" x14ac:dyDescent="0.25">
      <c r="D804" s="17" t="s">
        <v>209</v>
      </c>
      <c r="E804" s="5">
        <v>398038.63</v>
      </c>
      <c r="F804" s="5">
        <v>79309.38</v>
      </c>
      <c r="W804" s="17" t="s">
        <v>209</v>
      </c>
      <c r="X804" s="5">
        <v>19658.650000000001</v>
      </c>
      <c r="Y804" s="5">
        <v>5108.3500000000004</v>
      </c>
      <c r="AI804" s="17" t="s">
        <v>208</v>
      </c>
      <c r="AJ804" s="5">
        <v>4024.8</v>
      </c>
      <c r="AK804" s="5">
        <v>0</v>
      </c>
      <c r="AT804" s="17" t="s">
        <v>169</v>
      </c>
      <c r="AU804" s="5">
        <v>5481.39</v>
      </c>
      <c r="AV804" s="5">
        <v>1876.42</v>
      </c>
      <c r="BH804" s="17" t="s">
        <v>160</v>
      </c>
      <c r="BI804" s="5">
        <v>4275.53</v>
      </c>
      <c r="BJ804" s="5">
        <v>12058.06</v>
      </c>
      <c r="BS804" s="17" t="s">
        <v>205</v>
      </c>
      <c r="BT804" s="5">
        <v>0</v>
      </c>
      <c r="BU804" s="5">
        <v>0</v>
      </c>
    </row>
    <row r="805" spans="4:73" x14ac:dyDescent="0.25">
      <c r="D805" s="17" t="s">
        <v>210</v>
      </c>
      <c r="E805" s="5">
        <v>161415.64000000001</v>
      </c>
      <c r="F805" s="5">
        <v>134802.54999999999</v>
      </c>
      <c r="W805" s="17" t="s">
        <v>210</v>
      </c>
      <c r="X805" s="5">
        <v>24637.89</v>
      </c>
      <c r="Y805" s="5">
        <v>11393.36</v>
      </c>
      <c r="AI805" s="17" t="s">
        <v>260</v>
      </c>
      <c r="AJ805" s="5">
        <v>0</v>
      </c>
      <c r="AK805" s="5">
        <v>575.58000000000004</v>
      </c>
      <c r="AT805" s="17" t="s">
        <v>208</v>
      </c>
      <c r="AU805" s="5">
        <v>733.5</v>
      </c>
      <c r="AV805" s="5">
        <v>430.95</v>
      </c>
      <c r="BH805" s="17" t="s">
        <v>207</v>
      </c>
      <c r="BI805" s="5">
        <v>643.16</v>
      </c>
      <c r="BJ805" s="5">
        <v>2875.34</v>
      </c>
      <c r="BS805" s="17" t="s">
        <v>160</v>
      </c>
      <c r="BT805" s="5">
        <v>34906.22</v>
      </c>
      <c r="BU805" s="5">
        <v>603922.1</v>
      </c>
    </row>
    <row r="806" spans="4:73" x14ac:dyDescent="0.25">
      <c r="D806" s="17" t="s">
        <v>161</v>
      </c>
      <c r="E806" s="5">
        <v>8163.7800000000007</v>
      </c>
      <c r="F806" s="5">
        <v>13161.12</v>
      </c>
      <c r="W806" s="17" t="s">
        <v>161</v>
      </c>
      <c r="X806" s="5">
        <v>3508.76</v>
      </c>
      <c r="Y806" s="5">
        <v>1827.49</v>
      </c>
      <c r="AI806" s="17" t="s">
        <v>209</v>
      </c>
      <c r="AJ806" s="5">
        <v>788.41</v>
      </c>
      <c r="AK806" s="5">
        <v>19049.09</v>
      </c>
      <c r="AT806" s="17" t="s">
        <v>260</v>
      </c>
      <c r="AU806" s="5">
        <v>40.72</v>
      </c>
      <c r="AV806" s="5">
        <v>653.28</v>
      </c>
      <c r="BH806" s="17" t="s">
        <v>169</v>
      </c>
      <c r="BI806" s="5">
        <v>896.56</v>
      </c>
      <c r="BJ806" s="5">
        <v>185.65</v>
      </c>
      <c r="BS806" s="17" t="s">
        <v>207</v>
      </c>
      <c r="BT806" s="5">
        <v>330517.7</v>
      </c>
      <c r="BU806" s="5">
        <v>187043</v>
      </c>
    </row>
    <row r="807" spans="4:73" x14ac:dyDescent="0.25">
      <c r="D807" s="17" t="s">
        <v>211</v>
      </c>
      <c r="E807" s="5">
        <v>159556.96</v>
      </c>
      <c r="F807" s="5">
        <v>169124.77</v>
      </c>
      <c r="W807" s="17" t="s">
        <v>211</v>
      </c>
      <c r="X807" s="5">
        <v>9949.5</v>
      </c>
      <c r="Y807" s="5">
        <v>8301.5</v>
      </c>
      <c r="AI807" s="17" t="s">
        <v>210</v>
      </c>
      <c r="AJ807" s="5">
        <v>13107.71</v>
      </c>
      <c r="AK807" s="5">
        <v>15760.31</v>
      </c>
      <c r="AT807" s="17" t="s">
        <v>209</v>
      </c>
      <c r="AU807" s="5">
        <v>125.13</v>
      </c>
      <c r="AV807" s="5">
        <v>554.44000000000005</v>
      </c>
      <c r="BH807" s="17" t="s">
        <v>208</v>
      </c>
      <c r="BI807" s="5">
        <v>0</v>
      </c>
      <c r="BJ807" s="5">
        <v>0</v>
      </c>
      <c r="BS807" s="17" t="s">
        <v>169</v>
      </c>
      <c r="BT807" s="5">
        <v>64891.37</v>
      </c>
      <c r="BU807" s="5">
        <v>128235.5</v>
      </c>
    </row>
    <row r="808" spans="4:73" x14ac:dyDescent="0.25">
      <c r="D808" s="17" t="s">
        <v>170</v>
      </c>
      <c r="E808" s="5">
        <v>15895.7</v>
      </c>
      <c r="F808" s="5">
        <v>22477.759999999998</v>
      </c>
      <c r="W808" s="17" t="s">
        <v>170</v>
      </c>
      <c r="X808" s="5">
        <v>8542.7000000000007</v>
      </c>
      <c r="Y808" s="5">
        <v>3175.8</v>
      </c>
      <c r="AI808" s="17" t="s">
        <v>161</v>
      </c>
      <c r="AJ808" s="5">
        <v>97.4</v>
      </c>
      <c r="AK808" s="5">
        <v>152.1</v>
      </c>
      <c r="AT808" s="17" t="s">
        <v>210</v>
      </c>
      <c r="AU808" s="5">
        <v>1035.28</v>
      </c>
      <c r="AV808" s="5">
        <v>524.66999999999996</v>
      </c>
      <c r="BH808" s="17" t="s">
        <v>260</v>
      </c>
      <c r="BI808" s="5">
        <v>1421.14</v>
      </c>
      <c r="BJ808" s="5">
        <v>15365.89</v>
      </c>
      <c r="BS808" s="17" t="s">
        <v>208</v>
      </c>
      <c r="BT808" s="5">
        <v>286596</v>
      </c>
      <c r="BU808" s="5">
        <v>0</v>
      </c>
    </row>
    <row r="809" spans="4:73" x14ac:dyDescent="0.25">
      <c r="D809" s="17" t="s">
        <v>212</v>
      </c>
      <c r="E809" s="5">
        <v>776160.02999999991</v>
      </c>
      <c r="F809" s="5">
        <v>64351.79</v>
      </c>
      <c r="W809" s="17" t="s">
        <v>212</v>
      </c>
      <c r="X809" s="5">
        <v>12743.89</v>
      </c>
      <c r="Y809" s="5">
        <v>3473.62</v>
      </c>
      <c r="AI809" s="17" t="s">
        <v>211</v>
      </c>
      <c r="AJ809" s="5">
        <v>13830.76</v>
      </c>
      <c r="AK809" s="5">
        <v>16943.25</v>
      </c>
      <c r="AT809" s="17" t="s">
        <v>161</v>
      </c>
      <c r="AU809" s="5">
        <v>25.09</v>
      </c>
      <c r="AV809" s="5">
        <v>497.16</v>
      </c>
      <c r="BH809" s="17" t="s">
        <v>209</v>
      </c>
      <c r="BI809" s="5">
        <v>139.24</v>
      </c>
      <c r="BJ809" s="5">
        <v>60.16</v>
      </c>
      <c r="BS809" s="17" t="s">
        <v>260</v>
      </c>
      <c r="BT809" s="5">
        <v>4736.8100000000004</v>
      </c>
      <c r="BU809" s="5">
        <v>83898.79</v>
      </c>
    </row>
    <row r="810" spans="4:73" x14ac:dyDescent="0.25">
      <c r="D810" s="17" t="s">
        <v>153</v>
      </c>
      <c r="E810" s="5">
        <v>224274.84</v>
      </c>
      <c r="F810" s="5">
        <v>200768.62999999998</v>
      </c>
      <c r="W810" s="17" t="s">
        <v>153</v>
      </c>
      <c r="X810" s="5">
        <v>41841.85</v>
      </c>
      <c r="Y810" s="5">
        <v>41348.15</v>
      </c>
      <c r="AI810" s="17" t="s">
        <v>170</v>
      </c>
      <c r="AJ810" s="5">
        <v>9254.76</v>
      </c>
      <c r="AK810" s="5">
        <v>8546.92</v>
      </c>
      <c r="AT810" s="17" t="s">
        <v>211</v>
      </c>
      <c r="AU810" s="5">
        <v>15364.49</v>
      </c>
      <c r="AV810" s="5">
        <v>17608.21</v>
      </c>
      <c r="BH810" s="17" t="s">
        <v>210</v>
      </c>
      <c r="BI810" s="5">
        <v>1630.07</v>
      </c>
      <c r="BJ810" s="5">
        <v>1438.83</v>
      </c>
      <c r="BS810" s="17" t="s">
        <v>209</v>
      </c>
      <c r="BT810" s="5">
        <v>56164.95</v>
      </c>
      <c r="BU810" s="5">
        <v>373266.6</v>
      </c>
    </row>
    <row r="811" spans="4:73" x14ac:dyDescent="0.25">
      <c r="D811" s="17" t="s">
        <v>213</v>
      </c>
      <c r="E811" s="5">
        <v>500665.44999999995</v>
      </c>
      <c r="F811" s="5">
        <v>70268.26999999999</v>
      </c>
      <c r="W811" s="17" t="s">
        <v>213</v>
      </c>
      <c r="X811" s="5">
        <v>10387.5</v>
      </c>
      <c r="Y811" s="5">
        <v>6175</v>
      </c>
      <c r="AI811" s="17" t="s">
        <v>212</v>
      </c>
      <c r="AJ811" s="5">
        <v>3351.6</v>
      </c>
      <c r="AK811" s="5">
        <v>1255.8</v>
      </c>
      <c r="AT811" s="17" t="s">
        <v>170</v>
      </c>
      <c r="AU811" s="5">
        <v>2111.48</v>
      </c>
      <c r="AV811" s="5">
        <v>1678.19</v>
      </c>
      <c r="BH811" s="17" t="s">
        <v>161</v>
      </c>
      <c r="BI811" s="5">
        <v>8689.8700000000008</v>
      </c>
      <c r="BJ811" s="5">
        <v>5687.03</v>
      </c>
      <c r="BS811" s="17" t="s">
        <v>210</v>
      </c>
      <c r="BT811" s="5">
        <v>94246.6</v>
      </c>
      <c r="BU811" s="5">
        <v>132298.5</v>
      </c>
    </row>
    <row r="812" spans="4:73" x14ac:dyDescent="0.25">
      <c r="D812" s="17" t="s">
        <v>146</v>
      </c>
      <c r="E812" s="5">
        <v>97257.55</v>
      </c>
      <c r="F812" s="5">
        <v>19170.78</v>
      </c>
      <c r="W812" s="17" t="s">
        <v>146</v>
      </c>
      <c r="X812" s="5">
        <v>2442.98</v>
      </c>
      <c r="Y812" s="5">
        <v>7282.37</v>
      </c>
      <c r="AI812" s="17" t="s">
        <v>153</v>
      </c>
      <c r="AJ812" s="5">
        <v>42078.54</v>
      </c>
      <c r="AK812" s="5">
        <v>22645.94</v>
      </c>
      <c r="AT812" s="17" t="s">
        <v>212</v>
      </c>
      <c r="AU812" s="5">
        <v>10230.959999999999</v>
      </c>
      <c r="AV812" s="5">
        <v>3081.98</v>
      </c>
      <c r="BH812" s="17" t="s">
        <v>211</v>
      </c>
      <c r="BI812" s="5">
        <v>3276.02</v>
      </c>
      <c r="BJ812" s="5">
        <v>1221.1099999999999</v>
      </c>
      <c r="BS812" s="17" t="s">
        <v>161</v>
      </c>
      <c r="BT812" s="5">
        <v>0</v>
      </c>
      <c r="BU812" s="5">
        <v>0</v>
      </c>
    </row>
    <row r="813" spans="4:73" x14ac:dyDescent="0.25">
      <c r="D813" s="17" t="s">
        <v>175</v>
      </c>
      <c r="E813" s="5">
        <v>250136.49</v>
      </c>
      <c r="F813" s="5">
        <v>321673.13</v>
      </c>
      <c r="W813" s="17" t="s">
        <v>175</v>
      </c>
      <c r="X813" s="5">
        <v>32483.78</v>
      </c>
      <c r="Y813" s="5">
        <v>16643.22</v>
      </c>
      <c r="AI813" s="17" t="s">
        <v>213</v>
      </c>
      <c r="AJ813" s="5">
        <v>0</v>
      </c>
      <c r="AK813" s="5">
        <v>358.8</v>
      </c>
      <c r="AT813" s="17" t="s">
        <v>153</v>
      </c>
      <c r="AU813" s="5">
        <v>97541.53</v>
      </c>
      <c r="AV813" s="5">
        <v>151005</v>
      </c>
      <c r="BH813" s="17" t="s">
        <v>170</v>
      </c>
      <c r="BI813" s="5">
        <v>1392.82</v>
      </c>
      <c r="BJ813" s="5">
        <v>2494.79</v>
      </c>
      <c r="BS813" s="17" t="s">
        <v>211</v>
      </c>
      <c r="BT813" s="5">
        <v>121969</v>
      </c>
      <c r="BU813" s="5">
        <v>115482.9</v>
      </c>
    </row>
    <row r="814" spans="4:73" x14ac:dyDescent="0.25">
      <c r="D814" s="17" t="s">
        <v>142</v>
      </c>
      <c r="E814" s="5">
        <v>21783.999999999996</v>
      </c>
      <c r="F814" s="5">
        <v>21533.06</v>
      </c>
      <c r="W814" s="17" t="s">
        <v>142</v>
      </c>
      <c r="X814" s="5">
        <v>14046.89</v>
      </c>
      <c r="Y814" s="5">
        <v>4863.1099999999997</v>
      </c>
      <c r="AI814" s="17" t="s">
        <v>146</v>
      </c>
      <c r="AJ814" s="5">
        <v>0</v>
      </c>
      <c r="AK814" s="5">
        <v>0</v>
      </c>
      <c r="AT814" s="17" t="s">
        <v>213</v>
      </c>
      <c r="AU814" s="5">
        <v>2558.5700000000002</v>
      </c>
      <c r="AV814" s="5">
        <v>4744.33</v>
      </c>
      <c r="BH814" s="17" t="s">
        <v>212</v>
      </c>
      <c r="BI814" s="5">
        <v>122.4</v>
      </c>
      <c r="BJ814" s="5">
        <v>0</v>
      </c>
      <c r="BS814" s="17" t="s">
        <v>170</v>
      </c>
      <c r="BT814" s="5">
        <v>0</v>
      </c>
      <c r="BU814" s="5">
        <v>0</v>
      </c>
    </row>
    <row r="815" spans="4:73" x14ac:dyDescent="0.25">
      <c r="D815" s="17" t="s">
        <v>214</v>
      </c>
      <c r="E815" s="5">
        <v>12152.229999999996</v>
      </c>
      <c r="F815" s="5">
        <v>36849.01</v>
      </c>
      <c r="W815" s="17" t="s">
        <v>214</v>
      </c>
      <c r="X815" s="5">
        <v>16561.38</v>
      </c>
      <c r="Y815" s="5">
        <v>7033.62</v>
      </c>
      <c r="AI815" s="17" t="s">
        <v>175</v>
      </c>
      <c r="AJ815" s="5">
        <v>42044.77</v>
      </c>
      <c r="AK815" s="5">
        <v>32219.1</v>
      </c>
      <c r="AT815" s="17" t="s">
        <v>146</v>
      </c>
      <c r="AU815" s="5">
        <v>6.58</v>
      </c>
      <c r="AV815" s="5">
        <v>59.2</v>
      </c>
      <c r="BH815" s="17" t="s">
        <v>153</v>
      </c>
      <c r="BI815" s="5">
        <v>3172.75</v>
      </c>
      <c r="BJ815" s="5">
        <v>2235.15</v>
      </c>
      <c r="BS815" s="17" t="s">
        <v>212</v>
      </c>
      <c r="BT815" s="5">
        <v>37902.94</v>
      </c>
      <c r="BU815" s="5">
        <v>768348.6</v>
      </c>
    </row>
    <row r="816" spans="4:73" x14ac:dyDescent="0.25">
      <c r="D816" s="17" t="s">
        <v>171</v>
      </c>
      <c r="E816" s="5">
        <v>303601.01999999996</v>
      </c>
      <c r="F816" s="5">
        <v>207749.7</v>
      </c>
      <c r="W816" s="17" t="s">
        <v>171</v>
      </c>
      <c r="X816" s="5">
        <v>12105.26</v>
      </c>
      <c r="Y816" s="5">
        <v>5974.74</v>
      </c>
      <c r="AI816" s="17" t="s">
        <v>142</v>
      </c>
      <c r="AJ816" s="5">
        <v>5207.78</v>
      </c>
      <c r="AK816" s="5">
        <v>14115.21</v>
      </c>
      <c r="AT816" s="17" t="s">
        <v>175</v>
      </c>
      <c r="AU816" s="5">
        <v>28044.01</v>
      </c>
      <c r="AV816" s="5">
        <v>37126.089999999997</v>
      </c>
      <c r="BH816" s="17" t="s">
        <v>213</v>
      </c>
      <c r="BI816" s="5">
        <v>20852.02</v>
      </c>
      <c r="BJ816" s="5">
        <v>12864.6</v>
      </c>
      <c r="BS816" s="17" t="s">
        <v>153</v>
      </c>
      <c r="BT816" s="5">
        <v>15295.96</v>
      </c>
      <c r="BU816" s="5">
        <v>7040.58</v>
      </c>
    </row>
    <row r="817" spans="4:73" x14ac:dyDescent="0.25">
      <c r="D817" s="17" t="s">
        <v>165</v>
      </c>
      <c r="E817" s="5">
        <v>670895.19000000006</v>
      </c>
      <c r="F817" s="5">
        <v>76514.959999999992</v>
      </c>
      <c r="W817" s="17" t="s">
        <v>165</v>
      </c>
      <c r="X817" s="5">
        <v>21352.52</v>
      </c>
      <c r="Y817" s="5">
        <v>13034.98</v>
      </c>
      <c r="AI817" s="17" t="s">
        <v>214</v>
      </c>
      <c r="AJ817" s="5">
        <v>0</v>
      </c>
      <c r="AK817" s="5">
        <v>0</v>
      </c>
      <c r="AT817" s="17" t="s">
        <v>142</v>
      </c>
      <c r="AU817" s="5">
        <v>853.99</v>
      </c>
      <c r="AV817" s="5">
        <v>1447.93</v>
      </c>
      <c r="BH817" s="17" t="s">
        <v>146</v>
      </c>
      <c r="BI817" s="5">
        <v>12712.22</v>
      </c>
      <c r="BJ817" s="5">
        <v>89915.98</v>
      </c>
      <c r="BS817" s="17" t="s">
        <v>213</v>
      </c>
      <c r="BT817" s="5">
        <v>35630.18</v>
      </c>
      <c r="BU817" s="5">
        <v>476522.7</v>
      </c>
    </row>
    <row r="818" spans="4:73" x14ac:dyDescent="0.25">
      <c r="D818" s="17" t="s">
        <v>143</v>
      </c>
      <c r="E818" s="5">
        <v>270857.49</v>
      </c>
      <c r="F818" s="5">
        <v>146023.93</v>
      </c>
      <c r="W818" s="17" t="s">
        <v>143</v>
      </c>
      <c r="X818" s="5">
        <v>34233.39</v>
      </c>
      <c r="Y818" s="5">
        <v>13372.86</v>
      </c>
      <c r="AI818" s="17" t="s">
        <v>171</v>
      </c>
      <c r="AJ818" s="5">
        <v>7410.17</v>
      </c>
      <c r="AK818" s="5">
        <v>8794.61</v>
      </c>
      <c r="AT818" s="17" t="s">
        <v>214</v>
      </c>
      <c r="AU818" s="5">
        <v>3366.84</v>
      </c>
      <c r="AV818" s="5">
        <v>2796.39</v>
      </c>
      <c r="BH818" s="17" t="s">
        <v>175</v>
      </c>
      <c r="BI818" s="5">
        <v>3006.57</v>
      </c>
      <c r="BJ818" s="5">
        <v>939.28</v>
      </c>
      <c r="BS818" s="17" t="s">
        <v>146</v>
      </c>
      <c r="BT818" s="5">
        <v>0</v>
      </c>
      <c r="BU818" s="5">
        <v>0</v>
      </c>
    </row>
    <row r="819" spans="4:73" x14ac:dyDescent="0.25">
      <c r="D819" s="17" t="s">
        <v>176</v>
      </c>
      <c r="E819" s="5">
        <v>86002.270000000019</v>
      </c>
      <c r="F819" s="5">
        <v>96591.76999999999</v>
      </c>
      <c r="W819" s="17" t="s">
        <v>176</v>
      </c>
      <c r="X819" s="5">
        <v>20028.009999999998</v>
      </c>
      <c r="Y819" s="5">
        <v>7563.24</v>
      </c>
      <c r="AI819" s="17" t="s">
        <v>165</v>
      </c>
      <c r="AJ819" s="5">
        <v>7932.91</v>
      </c>
      <c r="AK819" s="5">
        <v>13726.87</v>
      </c>
      <c r="AT819" s="17" t="s">
        <v>171</v>
      </c>
      <c r="AU819" s="5">
        <v>5223.33</v>
      </c>
      <c r="AV819" s="5">
        <v>4895.1400000000003</v>
      </c>
      <c r="BH819" s="17" t="s">
        <v>142</v>
      </c>
      <c r="BI819" s="5">
        <v>1424.4</v>
      </c>
      <c r="BJ819" s="5">
        <v>1357.75</v>
      </c>
      <c r="BS819" s="17" t="s">
        <v>175</v>
      </c>
      <c r="BT819" s="5">
        <v>210138</v>
      </c>
      <c r="BU819" s="5">
        <v>163208.79999999999</v>
      </c>
    </row>
    <row r="820" spans="4:73" x14ac:dyDescent="0.25">
      <c r="D820" s="17" t="s">
        <v>216</v>
      </c>
      <c r="E820" s="5">
        <v>11775.970000000001</v>
      </c>
      <c r="F820" s="5">
        <v>26059.15</v>
      </c>
      <c r="W820" s="17" t="s">
        <v>216</v>
      </c>
      <c r="X820" s="5">
        <v>7930.75</v>
      </c>
      <c r="Y820" s="5">
        <v>6431.75</v>
      </c>
      <c r="AI820" s="17" t="s">
        <v>143</v>
      </c>
      <c r="AJ820" s="5">
        <v>8034.7</v>
      </c>
      <c r="AK820" s="5">
        <v>20831.830000000002</v>
      </c>
      <c r="AT820" s="17" t="s">
        <v>165</v>
      </c>
      <c r="AU820" s="5">
        <v>23089.91</v>
      </c>
      <c r="AV820" s="5">
        <v>18859.22</v>
      </c>
      <c r="BH820" s="17" t="s">
        <v>214</v>
      </c>
      <c r="BI820" s="5">
        <v>130.79</v>
      </c>
      <c r="BJ820" s="5">
        <v>2322.2199999999998</v>
      </c>
      <c r="BS820" s="17" t="s">
        <v>142</v>
      </c>
      <c r="BT820" s="5">
        <v>0</v>
      </c>
      <c r="BU820" s="5">
        <v>0</v>
      </c>
    </row>
    <row r="821" spans="4:73" x14ac:dyDescent="0.25">
      <c r="D821" s="17" t="s">
        <v>217</v>
      </c>
      <c r="E821" s="5">
        <v>71998.94</v>
      </c>
      <c r="F821" s="5">
        <v>30689.97</v>
      </c>
      <c r="W821" s="17" t="s">
        <v>217</v>
      </c>
      <c r="X821" s="5">
        <v>25799.200000000001</v>
      </c>
      <c r="Y821" s="5">
        <v>30354.799999999999</v>
      </c>
      <c r="AI821" s="17" t="s">
        <v>176</v>
      </c>
      <c r="AJ821" s="5">
        <v>14165.73</v>
      </c>
      <c r="AK821" s="5">
        <v>12746.2</v>
      </c>
      <c r="AT821" s="17" t="s">
        <v>143</v>
      </c>
      <c r="AU821" s="5">
        <v>243.8</v>
      </c>
      <c r="AV821" s="5">
        <v>880.89</v>
      </c>
      <c r="BH821" s="17" t="s">
        <v>171</v>
      </c>
      <c r="BI821" s="5">
        <v>192.44</v>
      </c>
      <c r="BJ821" s="5">
        <v>394.06</v>
      </c>
      <c r="BS821" s="17" t="s">
        <v>214</v>
      </c>
      <c r="BT821" s="5">
        <v>0</v>
      </c>
      <c r="BU821" s="5">
        <v>0</v>
      </c>
    </row>
    <row r="822" spans="4:73" x14ac:dyDescent="0.25">
      <c r="D822" s="17" t="s">
        <v>162</v>
      </c>
      <c r="E822" s="5">
        <v>19011.510000000006</v>
      </c>
      <c r="F822" s="5">
        <v>24332.359999999997</v>
      </c>
      <c r="W822" s="17" t="s">
        <v>162</v>
      </c>
      <c r="X822" s="5">
        <v>7606.63</v>
      </c>
      <c r="Y822" s="5">
        <v>3288.37</v>
      </c>
      <c r="AI822" s="17" t="s">
        <v>216</v>
      </c>
      <c r="AJ822" s="5">
        <v>0</v>
      </c>
      <c r="AK822" s="5">
        <v>0</v>
      </c>
      <c r="AT822" s="17" t="s">
        <v>176</v>
      </c>
      <c r="AU822" s="5">
        <v>6452.21</v>
      </c>
      <c r="AV822" s="5">
        <v>4214.8900000000003</v>
      </c>
      <c r="BH822" s="17" t="s">
        <v>165</v>
      </c>
      <c r="BI822" s="5">
        <v>184.72</v>
      </c>
      <c r="BJ822" s="5">
        <v>3059.38</v>
      </c>
      <c r="BS822" s="17" t="s">
        <v>171</v>
      </c>
      <c r="BT822" s="5">
        <v>180361.5</v>
      </c>
      <c r="BU822" s="5">
        <v>283542.5</v>
      </c>
    </row>
    <row r="823" spans="4:73" x14ac:dyDescent="0.25">
      <c r="D823" s="17" t="s">
        <v>218</v>
      </c>
      <c r="E823" s="5">
        <v>45944.22</v>
      </c>
      <c r="F823" s="5">
        <v>45068.84</v>
      </c>
      <c r="W823" s="17" t="s">
        <v>218</v>
      </c>
      <c r="X823" s="5">
        <v>10213.85</v>
      </c>
      <c r="Y823" s="5">
        <v>6859.65</v>
      </c>
      <c r="AI823" s="17" t="s">
        <v>217</v>
      </c>
      <c r="AJ823" s="5">
        <v>0</v>
      </c>
      <c r="AK823" s="5">
        <v>0</v>
      </c>
      <c r="AT823" s="17" t="s">
        <v>216</v>
      </c>
      <c r="AU823" s="5">
        <v>568.63</v>
      </c>
      <c r="AV823" s="5">
        <v>389.95</v>
      </c>
      <c r="BH823" s="17" t="s">
        <v>143</v>
      </c>
      <c r="BI823" s="5">
        <v>543.34</v>
      </c>
      <c r="BJ823" s="5">
        <v>1248.4100000000001</v>
      </c>
      <c r="BS823" s="17" t="s">
        <v>165</v>
      </c>
      <c r="BT823" s="5">
        <v>23954.9</v>
      </c>
      <c r="BU823" s="5">
        <v>622214.69999999995</v>
      </c>
    </row>
    <row r="824" spans="4:73" x14ac:dyDescent="0.25">
      <c r="D824" s="17" t="s">
        <v>154</v>
      </c>
      <c r="E824" s="5">
        <v>314202.25</v>
      </c>
      <c r="F824" s="5">
        <v>373487.12</v>
      </c>
      <c r="W824" s="17" t="s">
        <v>154</v>
      </c>
      <c r="X824" s="5">
        <v>43986</v>
      </c>
      <c r="Y824" s="5">
        <v>27476</v>
      </c>
      <c r="AI824" s="17" t="s">
        <v>162</v>
      </c>
      <c r="AJ824" s="5">
        <v>3564.92</v>
      </c>
      <c r="AK824" s="5">
        <v>2295.88</v>
      </c>
      <c r="AT824" s="17" t="s">
        <v>217</v>
      </c>
      <c r="AU824" s="5">
        <v>109.8</v>
      </c>
      <c r="AV824" s="5">
        <v>538.70000000000005</v>
      </c>
      <c r="BH824" s="17" t="s">
        <v>176</v>
      </c>
      <c r="BI824" s="5">
        <v>924.7</v>
      </c>
      <c r="BJ824" s="5">
        <v>107.9</v>
      </c>
      <c r="BS824" s="17" t="s">
        <v>143</v>
      </c>
      <c r="BT824" s="5">
        <v>101748.7</v>
      </c>
      <c r="BU824" s="5">
        <v>234523.5</v>
      </c>
    </row>
    <row r="825" spans="4:73" x14ac:dyDescent="0.25">
      <c r="D825" s="17" t="s">
        <v>147</v>
      </c>
      <c r="E825" s="5">
        <v>47270.540000000008</v>
      </c>
      <c r="F825" s="5">
        <v>20035.759999999998</v>
      </c>
      <c r="W825" s="17" t="s">
        <v>147</v>
      </c>
      <c r="X825" s="5">
        <v>1468.36</v>
      </c>
      <c r="Y825" s="5">
        <v>3277.49</v>
      </c>
      <c r="AI825" s="17" t="s">
        <v>218</v>
      </c>
      <c r="AJ825" s="5">
        <v>13680.19</v>
      </c>
      <c r="AK825" s="5">
        <v>20597.89</v>
      </c>
      <c r="AT825" s="17" t="s">
        <v>162</v>
      </c>
      <c r="AU825" s="5">
        <v>13087.21</v>
      </c>
      <c r="AV825" s="5">
        <v>7618.16</v>
      </c>
      <c r="BH825" s="17" t="s">
        <v>216</v>
      </c>
      <c r="BI825" s="5">
        <v>653.77</v>
      </c>
      <c r="BJ825" s="5">
        <v>4954.2700000000004</v>
      </c>
      <c r="BS825" s="17" t="s">
        <v>176</v>
      </c>
      <c r="BT825" s="5">
        <v>54321.120000000003</v>
      </c>
      <c r="BU825" s="5">
        <v>61370.04</v>
      </c>
    </row>
    <row r="826" spans="4:73" x14ac:dyDescent="0.25">
      <c r="D826" s="17" t="s">
        <v>219</v>
      </c>
      <c r="E826" s="5">
        <v>51819.170000000006</v>
      </c>
      <c r="F826" s="5">
        <v>46840.959999999999</v>
      </c>
      <c r="W826" s="17" t="s">
        <v>219</v>
      </c>
      <c r="X826" s="5">
        <v>9575.94</v>
      </c>
      <c r="Y826" s="5">
        <v>4429.3100000000004</v>
      </c>
      <c r="AI826" s="17" t="s">
        <v>154</v>
      </c>
      <c r="AJ826" s="5">
        <v>63806.12</v>
      </c>
      <c r="AK826" s="5">
        <v>37606.53</v>
      </c>
      <c r="AT826" s="17" t="s">
        <v>218</v>
      </c>
      <c r="AU826" s="5">
        <v>9242.56</v>
      </c>
      <c r="AV826" s="5">
        <v>9806.73</v>
      </c>
      <c r="BH826" s="17" t="s">
        <v>217</v>
      </c>
      <c r="BI826" s="5">
        <v>3935.97</v>
      </c>
      <c r="BJ826" s="5">
        <v>20294.669999999998</v>
      </c>
      <c r="BS826" s="17" t="s">
        <v>216</v>
      </c>
      <c r="BT826" s="5">
        <v>16906</v>
      </c>
      <c r="BU826" s="5">
        <v>0</v>
      </c>
    </row>
    <row r="827" spans="4:73" x14ac:dyDescent="0.25">
      <c r="D827" s="17" t="s">
        <v>148</v>
      </c>
      <c r="E827" s="5">
        <v>30097.440000000002</v>
      </c>
      <c r="F827" s="5">
        <v>61779.69</v>
      </c>
      <c r="W827" s="17" t="s">
        <v>148</v>
      </c>
      <c r="X827" s="5">
        <v>1603.25</v>
      </c>
      <c r="Y827" s="5">
        <v>1578.75</v>
      </c>
      <c r="AI827" s="17" t="s">
        <v>147</v>
      </c>
      <c r="AJ827" s="5">
        <v>0</v>
      </c>
      <c r="AK827" s="5">
        <v>0</v>
      </c>
      <c r="AT827" s="17" t="s">
        <v>154</v>
      </c>
      <c r="AU827" s="5">
        <v>156746</v>
      </c>
      <c r="AV827" s="5">
        <v>114450.4</v>
      </c>
      <c r="BH827" s="17" t="s">
        <v>162</v>
      </c>
      <c r="BI827" s="5">
        <v>57.6</v>
      </c>
      <c r="BJ827" s="5">
        <v>8</v>
      </c>
      <c r="BS827" s="17" t="s">
        <v>217</v>
      </c>
      <c r="BT827" s="5">
        <v>0</v>
      </c>
      <c r="BU827" s="5">
        <v>20810.77</v>
      </c>
    </row>
    <row r="828" spans="4:73" x14ac:dyDescent="0.25">
      <c r="D828" s="17" t="s">
        <v>177</v>
      </c>
      <c r="E828" s="5">
        <v>35666.76999999999</v>
      </c>
      <c r="F828" s="5">
        <v>38475.380000000005</v>
      </c>
      <c r="W828" s="17" t="s">
        <v>177</v>
      </c>
      <c r="X828" s="5">
        <v>7328.3</v>
      </c>
      <c r="Y828" s="5">
        <v>4864.2</v>
      </c>
      <c r="AI828" s="17" t="s">
        <v>219</v>
      </c>
      <c r="AJ828" s="5">
        <v>9278.77</v>
      </c>
      <c r="AK828" s="5">
        <v>25161.46</v>
      </c>
      <c r="AT828" s="17" t="s">
        <v>147</v>
      </c>
      <c r="AU828" s="5">
        <v>0</v>
      </c>
      <c r="AV828" s="5">
        <v>0</v>
      </c>
      <c r="BH828" s="17" t="s">
        <v>218</v>
      </c>
      <c r="BI828" s="5">
        <v>7002.24</v>
      </c>
      <c r="BJ828" s="5">
        <v>8679.9500000000007</v>
      </c>
      <c r="BS828" s="17" t="s">
        <v>162</v>
      </c>
      <c r="BT828" s="5">
        <v>0</v>
      </c>
      <c r="BU828" s="5">
        <v>5801.1</v>
      </c>
    </row>
    <row r="829" spans="4:73" x14ac:dyDescent="0.25">
      <c r="D829" s="17" t="s">
        <v>220</v>
      </c>
      <c r="E829" s="5">
        <v>21765.97</v>
      </c>
      <c r="F829" s="5">
        <v>33165.25</v>
      </c>
      <c r="W829" s="17" t="s">
        <v>220</v>
      </c>
      <c r="X829" s="5">
        <v>4660</v>
      </c>
      <c r="Y829" s="5">
        <v>1370</v>
      </c>
      <c r="AI829" s="17" t="s">
        <v>148</v>
      </c>
      <c r="AJ829" s="5">
        <v>0</v>
      </c>
      <c r="AK829" s="5">
        <v>0</v>
      </c>
      <c r="AT829" s="17" t="s">
        <v>219</v>
      </c>
      <c r="AU829" s="5">
        <v>11135.21</v>
      </c>
      <c r="AV829" s="5">
        <v>9410.08</v>
      </c>
      <c r="BH829" s="17" t="s">
        <v>154</v>
      </c>
      <c r="BI829" s="5">
        <v>11231.13</v>
      </c>
      <c r="BJ829" s="5">
        <v>6346.1</v>
      </c>
      <c r="BS829" s="17" t="s">
        <v>218</v>
      </c>
      <c r="BT829" s="5">
        <v>0</v>
      </c>
      <c r="BU829" s="5">
        <v>0</v>
      </c>
    </row>
    <row r="830" spans="4:73" x14ac:dyDescent="0.25">
      <c r="D830" s="17" t="s">
        <v>178</v>
      </c>
      <c r="E830" s="5">
        <v>27547.81</v>
      </c>
      <c r="F830" s="5">
        <v>30197.179999999997</v>
      </c>
      <c r="W830" s="17" t="s">
        <v>178</v>
      </c>
      <c r="X830" s="5">
        <v>6604.7</v>
      </c>
      <c r="Y830" s="5">
        <v>3664.8</v>
      </c>
      <c r="AI830" s="17" t="s">
        <v>177</v>
      </c>
      <c r="AJ830" s="5">
        <v>17806.2</v>
      </c>
      <c r="AK830" s="5">
        <v>22223.5</v>
      </c>
      <c r="AT830" s="17" t="s">
        <v>148</v>
      </c>
      <c r="AU830" s="5">
        <v>0</v>
      </c>
      <c r="AV830" s="5">
        <v>0</v>
      </c>
      <c r="BH830" s="17" t="s">
        <v>147</v>
      </c>
      <c r="BI830" s="5">
        <v>4369.3999999999996</v>
      </c>
      <c r="BJ830" s="5">
        <v>43993.05</v>
      </c>
      <c r="BS830" s="17" t="s">
        <v>154</v>
      </c>
      <c r="BT830" s="5">
        <v>92255.87</v>
      </c>
      <c r="BU830" s="5">
        <v>128323.2</v>
      </c>
    </row>
    <row r="831" spans="4:73" x14ac:dyDescent="0.25">
      <c r="D831" s="17" t="s">
        <v>221</v>
      </c>
      <c r="E831" s="5">
        <v>175159.79</v>
      </c>
      <c r="F831" s="5">
        <v>85730.559999999998</v>
      </c>
      <c r="W831" s="17" t="s">
        <v>221</v>
      </c>
      <c r="X831" s="5">
        <v>22946.39</v>
      </c>
      <c r="Y831" s="5">
        <v>7057.36</v>
      </c>
      <c r="AI831" s="17" t="s">
        <v>220</v>
      </c>
      <c r="AJ831" s="5">
        <v>24796.59</v>
      </c>
      <c r="AK831" s="5">
        <v>18616.919999999998</v>
      </c>
      <c r="AT831" s="17" t="s">
        <v>177</v>
      </c>
      <c r="AU831" s="5">
        <v>6680.64</v>
      </c>
      <c r="AV831" s="5">
        <v>8015.13</v>
      </c>
      <c r="BH831" s="17" t="s">
        <v>219</v>
      </c>
      <c r="BI831" s="5">
        <v>12178.04</v>
      </c>
      <c r="BJ831" s="5">
        <v>12818.32</v>
      </c>
      <c r="BS831" s="17" t="s">
        <v>147</v>
      </c>
      <c r="BT831" s="5">
        <v>0</v>
      </c>
      <c r="BU831" s="5">
        <v>0</v>
      </c>
    </row>
    <row r="832" spans="4:73" x14ac:dyDescent="0.25">
      <c r="D832" s="17" t="s">
        <v>172</v>
      </c>
      <c r="E832" s="5">
        <v>95181.489999999991</v>
      </c>
      <c r="F832" s="5">
        <v>105134.09</v>
      </c>
      <c r="W832" s="17" t="s">
        <v>172</v>
      </c>
      <c r="X832" s="5">
        <v>13353.13</v>
      </c>
      <c r="Y832" s="5">
        <v>3446.87</v>
      </c>
      <c r="AI832" s="17" t="s">
        <v>178</v>
      </c>
      <c r="AJ832" s="5">
        <v>13681.72</v>
      </c>
      <c r="AK832" s="5">
        <v>15549.46</v>
      </c>
      <c r="AT832" s="17" t="s">
        <v>220</v>
      </c>
      <c r="AU832" s="5">
        <v>3708.66</v>
      </c>
      <c r="AV832" s="5">
        <v>1779.05</v>
      </c>
      <c r="BH832" s="17" t="s">
        <v>148</v>
      </c>
      <c r="BI832" s="5">
        <v>251.44</v>
      </c>
      <c r="BJ832" s="5">
        <v>3660.16</v>
      </c>
      <c r="BS832" s="17" t="s">
        <v>219</v>
      </c>
      <c r="BT832" s="5">
        <v>0</v>
      </c>
      <c r="BU832" s="5">
        <v>0</v>
      </c>
    </row>
    <row r="833" spans="4:73" x14ac:dyDescent="0.25">
      <c r="D833" s="17" t="s">
        <v>144</v>
      </c>
      <c r="E833" s="5">
        <v>147863.55999999997</v>
      </c>
      <c r="F833" s="5">
        <v>151600.6</v>
      </c>
      <c r="W833" s="17" t="s">
        <v>144</v>
      </c>
      <c r="X833" s="5">
        <v>18086.64</v>
      </c>
      <c r="Y833" s="5">
        <v>7915.86</v>
      </c>
      <c r="AI833" s="17" t="s">
        <v>221</v>
      </c>
      <c r="AJ833" s="5">
        <v>12874.17</v>
      </c>
      <c r="AK833" s="5">
        <v>6751.39</v>
      </c>
      <c r="AT833" s="17" t="s">
        <v>178</v>
      </c>
      <c r="AU833" s="5">
        <v>7839.92</v>
      </c>
      <c r="AV833" s="5">
        <v>7754.81</v>
      </c>
      <c r="BH833" s="17" t="s">
        <v>177</v>
      </c>
      <c r="BI833" s="5">
        <v>620.24</v>
      </c>
      <c r="BJ833" s="5">
        <v>563.94000000000005</v>
      </c>
      <c r="BS833" s="17" t="s">
        <v>148</v>
      </c>
      <c r="BT833" s="5">
        <v>58411</v>
      </c>
      <c r="BU833" s="5">
        <v>24858.53</v>
      </c>
    </row>
    <row r="834" spans="4:73" x14ac:dyDescent="0.25">
      <c r="D834" s="17" t="s">
        <v>222</v>
      </c>
      <c r="E834" s="5">
        <v>2770.3500000000004</v>
      </c>
      <c r="F834" s="5">
        <v>2283.9899999999998</v>
      </c>
      <c r="W834" s="17" t="s">
        <v>222</v>
      </c>
      <c r="X834" s="5">
        <v>1481.6</v>
      </c>
      <c r="Y834" s="5">
        <v>742.9</v>
      </c>
      <c r="AI834" s="17" t="s">
        <v>172</v>
      </c>
      <c r="AJ834" s="5">
        <v>6291.6</v>
      </c>
      <c r="AK834" s="5">
        <v>7573.88</v>
      </c>
      <c r="AT834" s="17" t="s">
        <v>221</v>
      </c>
      <c r="AU834" s="5">
        <v>1530.75</v>
      </c>
      <c r="AV834" s="5">
        <v>1771.55</v>
      </c>
      <c r="BH834" s="17" t="s">
        <v>220</v>
      </c>
      <c r="BI834" s="5">
        <v>0</v>
      </c>
      <c r="BJ834" s="5">
        <v>0</v>
      </c>
      <c r="BS834" s="17" t="s">
        <v>177</v>
      </c>
      <c r="BT834" s="5">
        <v>0</v>
      </c>
      <c r="BU834" s="5">
        <v>0</v>
      </c>
    </row>
    <row r="835" spans="4:73" x14ac:dyDescent="0.25">
      <c r="D835" s="17" t="s">
        <v>223</v>
      </c>
      <c r="E835" s="5">
        <v>1832.9500000000003</v>
      </c>
      <c r="F835" s="5">
        <v>2344.02</v>
      </c>
      <c r="W835" s="17" t="s">
        <v>223</v>
      </c>
      <c r="X835" s="5">
        <v>1289.5999999999999</v>
      </c>
      <c r="Y835" s="5">
        <v>517.9</v>
      </c>
      <c r="AI835" s="17" t="s">
        <v>144</v>
      </c>
      <c r="AJ835" s="5">
        <v>11254.81</v>
      </c>
      <c r="AK835" s="5">
        <v>10972.06</v>
      </c>
      <c r="AT835" s="17" t="s">
        <v>172</v>
      </c>
      <c r="AU835" s="5">
        <v>3457.08</v>
      </c>
      <c r="AV835" s="5">
        <v>2703.95</v>
      </c>
      <c r="BH835" s="17" t="s">
        <v>178</v>
      </c>
      <c r="BI835" s="5">
        <v>1770.84</v>
      </c>
      <c r="BJ835" s="5">
        <v>578.74</v>
      </c>
      <c r="BS835" s="17" t="s">
        <v>220</v>
      </c>
      <c r="BT835" s="5">
        <v>0</v>
      </c>
      <c r="BU835" s="5">
        <v>0</v>
      </c>
    </row>
    <row r="836" spans="4:73" x14ac:dyDescent="0.25">
      <c r="D836" s="17" t="s">
        <v>173</v>
      </c>
      <c r="E836" s="5">
        <v>177476.16000000003</v>
      </c>
      <c r="F836" s="5">
        <v>482814.37</v>
      </c>
      <c r="W836" s="17" t="s">
        <v>173</v>
      </c>
      <c r="X836" s="5">
        <v>20463.13</v>
      </c>
      <c r="Y836" s="5">
        <v>4219.37</v>
      </c>
      <c r="AI836" s="17" t="s">
        <v>222</v>
      </c>
      <c r="AJ836" s="5">
        <v>6.58</v>
      </c>
      <c r="AK836" s="5">
        <v>59.2</v>
      </c>
      <c r="AT836" s="17" t="s">
        <v>144</v>
      </c>
      <c r="AU836" s="5">
        <v>3439.4</v>
      </c>
      <c r="AV836" s="5">
        <v>1686.72</v>
      </c>
      <c r="BH836" s="17" t="s">
        <v>221</v>
      </c>
      <c r="BI836" s="5">
        <v>2580.38</v>
      </c>
      <c r="BJ836" s="5">
        <v>1261.95</v>
      </c>
      <c r="BS836" s="17" t="s">
        <v>178</v>
      </c>
      <c r="BT836" s="5">
        <v>0</v>
      </c>
      <c r="BU836" s="5">
        <v>0</v>
      </c>
    </row>
    <row r="837" spans="4:73" x14ac:dyDescent="0.25">
      <c r="D837" s="17" t="s">
        <v>259</v>
      </c>
      <c r="E837" s="5">
        <v>134954.46999999997</v>
      </c>
      <c r="F837" s="5">
        <v>63861.11</v>
      </c>
      <c r="W837" s="17" t="s">
        <v>259</v>
      </c>
      <c r="X837" s="5">
        <v>14637.95</v>
      </c>
      <c r="Y837" s="5">
        <v>12130.55</v>
      </c>
      <c r="AI837" s="17" t="s">
        <v>223</v>
      </c>
      <c r="AJ837" s="5">
        <v>0</v>
      </c>
      <c r="AK837" s="5">
        <v>0</v>
      </c>
      <c r="AT837" s="17" t="s">
        <v>222</v>
      </c>
      <c r="AU837" s="5">
        <v>25.09</v>
      </c>
      <c r="AV837" s="5">
        <v>100.36</v>
      </c>
      <c r="BH837" s="17" t="s">
        <v>172</v>
      </c>
      <c r="BI837" s="5">
        <v>656.88</v>
      </c>
      <c r="BJ837" s="5">
        <v>266.5</v>
      </c>
      <c r="BS837" s="17" t="s">
        <v>221</v>
      </c>
      <c r="BT837" s="5">
        <v>45798.87</v>
      </c>
      <c r="BU837" s="5">
        <v>158317.5</v>
      </c>
    </row>
    <row r="838" spans="4:73" x14ac:dyDescent="0.25">
      <c r="D838" s="17" t="s">
        <v>224</v>
      </c>
      <c r="E838" s="5">
        <v>53023.73000000001</v>
      </c>
      <c r="F838" s="5">
        <v>146121.59</v>
      </c>
      <c r="W838" s="17" t="s">
        <v>224</v>
      </c>
      <c r="X838" s="5">
        <v>28591.41</v>
      </c>
      <c r="Y838" s="5">
        <v>8712.59</v>
      </c>
      <c r="AI838" s="17" t="s">
        <v>173</v>
      </c>
      <c r="AJ838" s="5">
        <v>9486.14</v>
      </c>
      <c r="AK838" s="5">
        <v>2134.38</v>
      </c>
      <c r="AT838" s="17" t="s">
        <v>223</v>
      </c>
      <c r="AU838" s="5">
        <v>154.80000000000001</v>
      </c>
      <c r="AV838" s="5">
        <v>629.20000000000005</v>
      </c>
      <c r="BH838" s="17" t="s">
        <v>144</v>
      </c>
      <c r="BI838" s="5">
        <v>1367.55</v>
      </c>
      <c r="BJ838" s="5">
        <v>1289.8</v>
      </c>
      <c r="BS838" s="17" t="s">
        <v>172</v>
      </c>
      <c r="BT838" s="5">
        <v>81375.399999999994</v>
      </c>
      <c r="BU838" s="5">
        <v>81190.289999999994</v>
      </c>
    </row>
    <row r="839" spans="4:73" x14ac:dyDescent="0.25">
      <c r="D839" s="17" t="s">
        <v>225</v>
      </c>
      <c r="E839" s="5">
        <v>26560.97</v>
      </c>
      <c r="F839" s="5">
        <v>9776.64</v>
      </c>
      <c r="W839" s="17" t="s">
        <v>225</v>
      </c>
      <c r="X839" s="5">
        <v>4047.75</v>
      </c>
      <c r="Y839" s="5">
        <v>4109.25</v>
      </c>
      <c r="AI839" s="17" t="s">
        <v>259</v>
      </c>
      <c r="AJ839" s="5">
        <v>40507.99</v>
      </c>
      <c r="AK839" s="5">
        <v>101184.1</v>
      </c>
      <c r="AT839" s="17" t="s">
        <v>173</v>
      </c>
      <c r="AU839" s="5">
        <v>21781.94</v>
      </c>
      <c r="AV839" s="5">
        <v>3866.37</v>
      </c>
      <c r="BH839" s="17" t="s">
        <v>222</v>
      </c>
      <c r="BI839" s="5">
        <v>770.72</v>
      </c>
      <c r="BJ839" s="5">
        <v>1867.89</v>
      </c>
      <c r="BS839" s="17" t="s">
        <v>144</v>
      </c>
      <c r="BT839" s="5">
        <v>117452.2</v>
      </c>
      <c r="BU839" s="5">
        <v>125999.1</v>
      </c>
    </row>
    <row r="840" spans="4:73" x14ac:dyDescent="0.25">
      <c r="D840" s="17" t="s">
        <v>226</v>
      </c>
      <c r="E840" s="5">
        <v>102239.46</v>
      </c>
      <c r="F840" s="5">
        <v>1000</v>
      </c>
      <c r="W840" s="17" t="s">
        <v>226</v>
      </c>
      <c r="X840" s="5">
        <v>0</v>
      </c>
      <c r="Y840" s="5">
        <v>0</v>
      </c>
      <c r="AI840" s="17" t="s">
        <v>224</v>
      </c>
      <c r="AJ840" s="5">
        <v>79445.740000000005</v>
      </c>
      <c r="AK840" s="5">
        <v>32045.27</v>
      </c>
      <c r="AT840" s="17" t="s">
        <v>259</v>
      </c>
      <c r="AU840" s="5">
        <v>5292.64</v>
      </c>
      <c r="AV840" s="5">
        <v>19036.77</v>
      </c>
      <c r="BH840" s="17" t="s">
        <v>223</v>
      </c>
      <c r="BI840" s="5">
        <v>899.62</v>
      </c>
      <c r="BJ840" s="5">
        <v>685.85</v>
      </c>
      <c r="BS840" s="17" t="s">
        <v>222</v>
      </c>
      <c r="BT840" s="5">
        <v>0</v>
      </c>
      <c r="BU840" s="5">
        <v>0</v>
      </c>
    </row>
    <row r="841" spans="4:73" x14ac:dyDescent="0.25">
      <c r="D841" s="17" t="s">
        <v>166</v>
      </c>
      <c r="E841" s="5">
        <v>241607.64</v>
      </c>
      <c r="F841" s="5">
        <v>108866.17</v>
      </c>
      <c r="W841" s="17" t="s">
        <v>166</v>
      </c>
      <c r="X841" s="5">
        <v>28116.76</v>
      </c>
      <c r="Y841" s="5">
        <v>10060.49</v>
      </c>
      <c r="AI841" s="17" t="s">
        <v>225</v>
      </c>
      <c r="AJ841" s="5">
        <v>0</v>
      </c>
      <c r="AK841" s="5">
        <v>0</v>
      </c>
      <c r="AT841" s="17" t="s">
        <v>224</v>
      </c>
      <c r="AU841" s="5">
        <v>10830.48</v>
      </c>
      <c r="AV841" s="5">
        <v>4801.38</v>
      </c>
      <c r="BH841" s="17" t="s">
        <v>173</v>
      </c>
      <c r="BI841" s="5">
        <v>3221.66</v>
      </c>
      <c r="BJ841" s="5">
        <v>368.72</v>
      </c>
      <c r="BS841" s="17" t="s">
        <v>223</v>
      </c>
      <c r="BT841" s="5">
        <v>0</v>
      </c>
      <c r="BU841" s="5">
        <v>0</v>
      </c>
    </row>
    <row r="842" spans="4:73" x14ac:dyDescent="0.25">
      <c r="D842" s="17" t="s">
        <v>227</v>
      </c>
      <c r="E842" s="5">
        <v>58036.619999999995</v>
      </c>
      <c r="F842" s="5">
        <v>134664.66</v>
      </c>
      <c r="W842" s="17" t="s">
        <v>227</v>
      </c>
      <c r="X842" s="5">
        <v>61042.28</v>
      </c>
      <c r="Y842" s="5">
        <v>25308.720000000001</v>
      </c>
      <c r="AI842" s="17" t="s">
        <v>226</v>
      </c>
      <c r="AJ842" s="5">
        <v>0</v>
      </c>
      <c r="AK842" s="5">
        <v>0</v>
      </c>
      <c r="AT842" s="17" t="s">
        <v>225</v>
      </c>
      <c r="AU842" s="5">
        <v>252.68</v>
      </c>
      <c r="AV842" s="5">
        <v>168.32</v>
      </c>
      <c r="BH842" s="17" t="s">
        <v>259</v>
      </c>
      <c r="BI842" s="5">
        <v>2986.53</v>
      </c>
      <c r="BJ842" s="5">
        <v>2603.08</v>
      </c>
      <c r="BS842" s="17" t="s">
        <v>173</v>
      </c>
      <c r="BT842" s="5">
        <v>392290.5</v>
      </c>
      <c r="BU842" s="5">
        <v>166887.4</v>
      </c>
    </row>
    <row r="843" spans="4:73" x14ac:dyDescent="0.25">
      <c r="D843" s="17" t="s">
        <v>228</v>
      </c>
      <c r="E843" s="5">
        <v>268037.56999999995</v>
      </c>
      <c r="F843" s="5">
        <v>192546.59</v>
      </c>
      <c r="W843" s="17" t="s">
        <v>228</v>
      </c>
      <c r="X843" s="5">
        <v>23494.02</v>
      </c>
      <c r="Y843" s="5">
        <v>12875.98</v>
      </c>
      <c r="AI843" s="17" t="s">
        <v>166</v>
      </c>
      <c r="AJ843" s="5">
        <v>47220.6</v>
      </c>
      <c r="AK843" s="5">
        <v>14470.16</v>
      </c>
      <c r="AT843" s="17" t="s">
        <v>226</v>
      </c>
      <c r="AU843" s="5">
        <v>0</v>
      </c>
      <c r="AV843" s="5">
        <v>0</v>
      </c>
      <c r="BH843" s="17" t="s">
        <v>224</v>
      </c>
      <c r="BI843" s="5">
        <v>23019.96</v>
      </c>
      <c r="BJ843" s="5">
        <v>7464.49</v>
      </c>
      <c r="BS843" s="17" t="s">
        <v>259</v>
      </c>
      <c r="BT843" s="5">
        <v>0</v>
      </c>
      <c r="BU843" s="5">
        <v>0</v>
      </c>
    </row>
    <row r="844" spans="4:73" x14ac:dyDescent="0.25">
      <c r="D844" s="17" t="s">
        <v>229</v>
      </c>
      <c r="E844" s="5">
        <v>43372.369999999995</v>
      </c>
      <c r="F844" s="5">
        <v>37774.300000000003</v>
      </c>
      <c r="W844" s="17" t="s">
        <v>229</v>
      </c>
      <c r="X844" s="5">
        <v>10781.26</v>
      </c>
      <c r="Y844" s="5">
        <v>5493.74</v>
      </c>
      <c r="AI844" s="17" t="s">
        <v>227</v>
      </c>
      <c r="AJ844" s="5">
        <v>43098.1</v>
      </c>
      <c r="AK844" s="5">
        <v>25171.69</v>
      </c>
      <c r="AT844" s="17" t="s">
        <v>166</v>
      </c>
      <c r="AU844" s="5">
        <v>12056.11</v>
      </c>
      <c r="AV844" s="5">
        <v>6908.64</v>
      </c>
      <c r="BH844" s="17" t="s">
        <v>225</v>
      </c>
      <c r="BI844" s="5">
        <v>5476.21</v>
      </c>
      <c r="BJ844" s="5">
        <v>11579.17</v>
      </c>
      <c r="BS844" s="17" t="s">
        <v>224</v>
      </c>
      <c r="BT844" s="5">
        <v>0</v>
      </c>
      <c r="BU844" s="5">
        <v>0</v>
      </c>
    </row>
    <row r="845" spans="4:73" x14ac:dyDescent="0.25">
      <c r="D845" s="17" t="s">
        <v>174</v>
      </c>
      <c r="E845" s="5">
        <v>51417.859999999986</v>
      </c>
      <c r="F845" s="5">
        <v>91952.07</v>
      </c>
      <c r="W845" s="17" t="s">
        <v>174</v>
      </c>
      <c r="X845" s="5">
        <v>5833.5</v>
      </c>
      <c r="Y845" s="5">
        <v>1855.5</v>
      </c>
      <c r="AI845" s="17" t="s">
        <v>228</v>
      </c>
      <c r="AJ845" s="5">
        <v>9840.59</v>
      </c>
      <c r="AK845" s="5">
        <v>18283.189999999999</v>
      </c>
      <c r="AT845" s="17" t="s">
        <v>227</v>
      </c>
      <c r="AU845" s="5">
        <v>9864.99</v>
      </c>
      <c r="AV845" s="5">
        <v>1070.55</v>
      </c>
      <c r="BH845" s="17" t="s">
        <v>226</v>
      </c>
      <c r="BI845" s="5">
        <v>0</v>
      </c>
      <c r="BJ845" s="5">
        <v>0</v>
      </c>
      <c r="BS845" s="17" t="s">
        <v>225</v>
      </c>
      <c r="BT845" s="5">
        <v>0</v>
      </c>
      <c r="BU845" s="5">
        <v>10704.23</v>
      </c>
    </row>
    <row r="846" spans="4:73" x14ac:dyDescent="0.25">
      <c r="D846" s="17" t="s">
        <v>231</v>
      </c>
      <c r="E846" s="5">
        <v>125982.62999999998</v>
      </c>
      <c r="F846" s="5">
        <v>250528.09</v>
      </c>
      <c r="W846" s="17" t="s">
        <v>231</v>
      </c>
      <c r="X846" s="5">
        <v>34099.5</v>
      </c>
      <c r="Y846" s="5">
        <v>9203</v>
      </c>
      <c r="AI846" s="17" t="s">
        <v>229</v>
      </c>
      <c r="AJ846" s="5">
        <v>5687.32</v>
      </c>
      <c r="AK846" s="5">
        <v>13275.56</v>
      </c>
      <c r="AT846" s="17" t="s">
        <v>228</v>
      </c>
      <c r="AU846" s="5">
        <v>2228.58</v>
      </c>
      <c r="AV846" s="5">
        <v>7285.76</v>
      </c>
      <c r="BH846" s="17" t="s">
        <v>166</v>
      </c>
      <c r="BI846" s="5">
        <v>1058.73</v>
      </c>
      <c r="BJ846" s="5">
        <v>1884.89</v>
      </c>
      <c r="BS846" s="17" t="s">
        <v>226</v>
      </c>
      <c r="BT846" s="5">
        <v>1000</v>
      </c>
      <c r="BU846" s="5">
        <v>102239.5</v>
      </c>
    </row>
    <row r="847" spans="4:73" x14ac:dyDescent="0.25">
      <c r="D847" s="17" t="s">
        <v>149</v>
      </c>
      <c r="E847" s="5">
        <v>124059.59</v>
      </c>
      <c r="F847" s="5">
        <v>26591.69</v>
      </c>
      <c r="W847" s="17" t="s">
        <v>149</v>
      </c>
      <c r="X847" s="5">
        <v>2465.6999999999998</v>
      </c>
      <c r="Y847" s="5">
        <v>7146.85</v>
      </c>
      <c r="AI847" s="17" t="s">
        <v>174</v>
      </c>
      <c r="AJ847" s="5">
        <v>1739.67</v>
      </c>
      <c r="AK847" s="5">
        <v>2621.63</v>
      </c>
      <c r="AT847" s="17" t="s">
        <v>229</v>
      </c>
      <c r="AU847" s="5">
        <v>20798.32</v>
      </c>
      <c r="AV847" s="5">
        <v>24156.52</v>
      </c>
      <c r="BH847" s="17" t="s">
        <v>227</v>
      </c>
      <c r="BI847" s="5">
        <v>16530.29</v>
      </c>
      <c r="BJ847" s="5">
        <v>6485.66</v>
      </c>
      <c r="BS847" s="17" t="s">
        <v>166</v>
      </c>
      <c r="BT847" s="5">
        <v>19536.97</v>
      </c>
      <c r="BU847" s="5">
        <v>208283.5</v>
      </c>
    </row>
    <row r="848" spans="4:73" x14ac:dyDescent="0.25">
      <c r="D848" s="17" t="s">
        <v>232</v>
      </c>
      <c r="E848" s="5">
        <v>900.36</v>
      </c>
      <c r="F848" s="5">
        <v>50.54</v>
      </c>
      <c r="W848" s="17" t="s">
        <v>232</v>
      </c>
      <c r="X848" s="5">
        <v>0</v>
      </c>
      <c r="Y848" s="5">
        <v>0</v>
      </c>
      <c r="AI848" s="17" t="s">
        <v>231</v>
      </c>
      <c r="AJ848" s="5">
        <v>25250.49</v>
      </c>
      <c r="AK848" s="5">
        <v>16478.13</v>
      </c>
      <c r="AT848" s="17" t="s">
        <v>174</v>
      </c>
      <c r="AU848" s="5">
        <v>4020.6</v>
      </c>
      <c r="AV848" s="5">
        <v>325.85000000000002</v>
      </c>
      <c r="BH848" s="17" t="s">
        <v>228</v>
      </c>
      <c r="BI848" s="5">
        <v>212.4</v>
      </c>
      <c r="BJ848" s="5">
        <v>0</v>
      </c>
      <c r="BS848" s="17" t="s">
        <v>227</v>
      </c>
      <c r="BT848" s="5">
        <v>0</v>
      </c>
      <c r="BU848" s="5">
        <v>0</v>
      </c>
    </row>
    <row r="849" spans="4:73" x14ac:dyDescent="0.25">
      <c r="D849" s="17" t="s">
        <v>233</v>
      </c>
      <c r="E849" s="5">
        <v>121286.35000000003</v>
      </c>
      <c r="F849" s="5">
        <v>99682.319999999978</v>
      </c>
      <c r="W849" s="17" t="s">
        <v>233</v>
      </c>
      <c r="X849" s="5">
        <v>20425.759999999998</v>
      </c>
      <c r="Y849" s="5">
        <v>13870.49</v>
      </c>
      <c r="AI849" s="17" t="s">
        <v>149</v>
      </c>
      <c r="AJ849" s="5">
        <v>0</v>
      </c>
      <c r="AK849" s="5">
        <v>0</v>
      </c>
      <c r="AT849" s="17" t="s">
        <v>231</v>
      </c>
      <c r="AU849" s="5">
        <v>58122.51</v>
      </c>
      <c r="AV849" s="5">
        <v>36787.9</v>
      </c>
      <c r="BH849" s="17" t="s">
        <v>229</v>
      </c>
      <c r="BI849" s="5">
        <v>50.4</v>
      </c>
      <c r="BJ849" s="5">
        <v>446.55</v>
      </c>
      <c r="BS849" s="17" t="s">
        <v>228</v>
      </c>
      <c r="BT849" s="5">
        <v>156426</v>
      </c>
      <c r="BU849" s="5">
        <v>229592.6</v>
      </c>
    </row>
    <row r="850" spans="4:73" x14ac:dyDescent="0.25">
      <c r="D850" s="17" t="s">
        <v>235</v>
      </c>
      <c r="E850" s="5">
        <v>62200.41</v>
      </c>
      <c r="F850" s="5">
        <v>14760.390000000001</v>
      </c>
      <c r="W850" s="17" t="s">
        <v>235</v>
      </c>
      <c r="X850" s="5">
        <v>3141</v>
      </c>
      <c r="Y850" s="5">
        <v>3289</v>
      </c>
      <c r="AI850" s="17" t="s">
        <v>232</v>
      </c>
      <c r="AJ850" s="5">
        <v>0</v>
      </c>
      <c r="AK850" s="5">
        <v>0</v>
      </c>
      <c r="AT850" s="17" t="s">
        <v>149</v>
      </c>
      <c r="AU850" s="5">
        <v>0</v>
      </c>
      <c r="AV850" s="5">
        <v>0</v>
      </c>
      <c r="BH850" s="17" t="s">
        <v>174</v>
      </c>
      <c r="BI850" s="5">
        <v>411.3</v>
      </c>
      <c r="BJ850" s="5">
        <v>0</v>
      </c>
      <c r="BS850" s="17" t="s">
        <v>229</v>
      </c>
      <c r="BT850" s="5">
        <v>0</v>
      </c>
      <c r="BU850" s="5">
        <v>0</v>
      </c>
    </row>
    <row r="851" spans="4:73" x14ac:dyDescent="0.25">
      <c r="D851" s="17" t="s">
        <v>236</v>
      </c>
      <c r="E851" s="5">
        <v>4876.239999999998</v>
      </c>
      <c r="F851" s="5">
        <v>27889.43</v>
      </c>
      <c r="W851" s="17" t="s">
        <v>236</v>
      </c>
      <c r="X851" s="5">
        <v>2664.4</v>
      </c>
      <c r="Y851" s="5">
        <v>632.6</v>
      </c>
      <c r="AI851" s="17" t="s">
        <v>233</v>
      </c>
      <c r="AJ851" s="5">
        <v>42277.02</v>
      </c>
      <c r="AK851" s="5">
        <v>53500.82</v>
      </c>
      <c r="AT851" s="17" t="s">
        <v>232</v>
      </c>
      <c r="AU851" s="5">
        <v>50.54</v>
      </c>
      <c r="AV851" s="5">
        <v>900.36</v>
      </c>
      <c r="BH851" s="17" t="s">
        <v>231</v>
      </c>
      <c r="BI851" s="5">
        <v>86239.09</v>
      </c>
      <c r="BJ851" s="5">
        <v>50205.97</v>
      </c>
      <c r="BS851" s="17" t="s">
        <v>174</v>
      </c>
      <c r="BT851" s="5">
        <v>79847</v>
      </c>
      <c r="BU851" s="5">
        <v>46614.879999999997</v>
      </c>
    </row>
    <row r="852" spans="4:73" x14ac:dyDescent="0.25">
      <c r="D852" s="17" t="s">
        <v>237</v>
      </c>
      <c r="E852" s="5">
        <v>511.02</v>
      </c>
      <c r="F852" s="5">
        <v>2224.58</v>
      </c>
      <c r="W852" s="17" t="s">
        <v>237</v>
      </c>
      <c r="X852" s="5">
        <v>234.7</v>
      </c>
      <c r="Y852" s="5">
        <v>349.3</v>
      </c>
      <c r="AI852" s="17" t="s">
        <v>235</v>
      </c>
      <c r="AJ852" s="5">
        <v>537.26</v>
      </c>
      <c r="AK852" s="5">
        <v>1543.96</v>
      </c>
      <c r="AT852" s="17" t="s">
        <v>233</v>
      </c>
      <c r="AU852" s="5">
        <v>9728.43</v>
      </c>
      <c r="AV852" s="5">
        <v>15673.94</v>
      </c>
      <c r="BH852" s="17" t="s">
        <v>149</v>
      </c>
      <c r="BI852" s="5">
        <v>11762.99</v>
      </c>
      <c r="BJ852" s="5">
        <v>116912.7</v>
      </c>
      <c r="BS852" s="17" t="s">
        <v>231</v>
      </c>
      <c r="BT852" s="5">
        <v>661.5</v>
      </c>
      <c r="BU852" s="5">
        <v>13307.63</v>
      </c>
    </row>
    <row r="853" spans="4:73" x14ac:dyDescent="0.25">
      <c r="D853" s="17" t="s">
        <v>239</v>
      </c>
      <c r="E853" s="5">
        <v>166187.29</v>
      </c>
      <c r="F853" s="5">
        <v>30342.65</v>
      </c>
      <c r="W853" s="17" t="s">
        <v>239</v>
      </c>
      <c r="X853" s="5">
        <v>6460</v>
      </c>
      <c r="Y853" s="5">
        <v>19482.5</v>
      </c>
      <c r="AI853" s="17" t="s">
        <v>236</v>
      </c>
      <c r="AJ853" s="5">
        <v>6209.66</v>
      </c>
      <c r="AK853" s="5">
        <v>1527.79</v>
      </c>
      <c r="AT853" s="17" t="s">
        <v>235</v>
      </c>
      <c r="AU853" s="5">
        <v>4710.41</v>
      </c>
      <c r="AV853" s="5">
        <v>5629.77</v>
      </c>
      <c r="BH853" s="17" t="s">
        <v>232</v>
      </c>
      <c r="BI853" s="5">
        <v>0</v>
      </c>
      <c r="BJ853" s="5">
        <v>0</v>
      </c>
      <c r="BS853" s="17" t="s">
        <v>149</v>
      </c>
      <c r="BT853" s="5">
        <v>0</v>
      </c>
      <c r="BU853" s="5">
        <v>0</v>
      </c>
    </row>
    <row r="854" spans="4:73" x14ac:dyDescent="0.25">
      <c r="D854" s="17" t="s">
        <v>257</v>
      </c>
      <c r="E854" s="5">
        <v>36064.81</v>
      </c>
      <c r="F854" s="5">
        <v>50248.47</v>
      </c>
      <c r="W854" s="17" t="s">
        <v>257</v>
      </c>
      <c r="X854" s="5">
        <v>8459.31</v>
      </c>
      <c r="Y854" s="5">
        <v>3086.46</v>
      </c>
      <c r="AI854" s="17" t="s">
        <v>237</v>
      </c>
      <c r="AJ854" s="5">
        <v>1989.88</v>
      </c>
      <c r="AK854" s="5">
        <v>133.12</v>
      </c>
      <c r="AT854" s="17" t="s">
        <v>236</v>
      </c>
      <c r="AU854" s="5">
        <v>2561.23</v>
      </c>
      <c r="AV854" s="5">
        <v>892.59</v>
      </c>
      <c r="BH854" s="17" t="s">
        <v>233</v>
      </c>
      <c r="BI854" s="5">
        <v>1321.79</v>
      </c>
      <c r="BJ854" s="5">
        <v>623.72</v>
      </c>
      <c r="BS854" s="17" t="s">
        <v>232</v>
      </c>
      <c r="BT854" s="5">
        <v>0</v>
      </c>
      <c r="BU854" s="5">
        <v>0</v>
      </c>
    </row>
    <row r="855" spans="4:73" x14ac:dyDescent="0.25">
      <c r="D855" s="17" t="s">
        <v>240</v>
      </c>
      <c r="E855" s="5">
        <v>205266.43</v>
      </c>
      <c r="F855" s="5">
        <v>204582.12</v>
      </c>
      <c r="W855" s="17" t="s">
        <v>240</v>
      </c>
      <c r="X855" s="5">
        <v>16771.2</v>
      </c>
      <c r="Y855" s="5">
        <v>12090.45</v>
      </c>
      <c r="AI855" s="17" t="s">
        <v>239</v>
      </c>
      <c r="AJ855" s="5">
        <v>3971.85</v>
      </c>
      <c r="AK855" s="5">
        <v>8592.07</v>
      </c>
      <c r="AT855" s="17" t="s">
        <v>237</v>
      </c>
      <c r="AU855" s="5">
        <v>0</v>
      </c>
      <c r="AV855" s="5">
        <v>0</v>
      </c>
      <c r="BH855" s="17" t="s">
        <v>235</v>
      </c>
      <c r="BI855" s="5">
        <v>10.79</v>
      </c>
      <c r="BJ855" s="5">
        <v>54.21</v>
      </c>
      <c r="BS855" s="17" t="s">
        <v>233</v>
      </c>
      <c r="BT855" s="5">
        <v>25929.32</v>
      </c>
      <c r="BU855" s="5">
        <v>37617.379999999997</v>
      </c>
    </row>
    <row r="856" spans="4:73" x14ac:dyDescent="0.25">
      <c r="D856" s="17" t="s">
        <v>164</v>
      </c>
      <c r="E856" s="5">
        <v>52914.290000000008</v>
      </c>
      <c r="F856" s="5">
        <v>27012.2</v>
      </c>
      <c r="W856" s="17" t="s">
        <v>164</v>
      </c>
      <c r="X856" s="5">
        <v>4168.5</v>
      </c>
      <c r="Y856" s="5">
        <v>839</v>
      </c>
      <c r="AI856" s="17" t="s">
        <v>257</v>
      </c>
      <c r="AJ856" s="5">
        <v>9623.93</v>
      </c>
      <c r="AK856" s="5">
        <v>12440.27</v>
      </c>
      <c r="AT856" s="17" t="s">
        <v>239</v>
      </c>
      <c r="AU856" s="5">
        <v>13877.34</v>
      </c>
      <c r="AV856" s="5">
        <v>137411.9</v>
      </c>
      <c r="BH856" s="17" t="s">
        <v>236</v>
      </c>
      <c r="BI856" s="5">
        <v>6102.14</v>
      </c>
      <c r="BJ856" s="5">
        <v>1823.26</v>
      </c>
      <c r="BS856" s="17" t="s">
        <v>235</v>
      </c>
      <c r="BT856" s="5">
        <v>6360.93</v>
      </c>
      <c r="BU856" s="5">
        <v>51683.47</v>
      </c>
    </row>
    <row r="857" spans="4:73" x14ac:dyDescent="0.25">
      <c r="D857" s="17" t="s">
        <v>241</v>
      </c>
      <c r="E857" s="5">
        <v>10776.429999999997</v>
      </c>
      <c r="F857" s="5">
        <v>17922.330000000002</v>
      </c>
      <c r="W857" s="17" t="s">
        <v>241</v>
      </c>
      <c r="X857" s="5">
        <v>5045.05</v>
      </c>
      <c r="Y857" s="5">
        <v>7085.75</v>
      </c>
      <c r="AI857" s="17" t="s">
        <v>240</v>
      </c>
      <c r="AJ857" s="5">
        <v>32926.83</v>
      </c>
      <c r="AK857" s="5">
        <v>30350.29</v>
      </c>
      <c r="AT857" s="17" t="s">
        <v>257</v>
      </c>
      <c r="AU857" s="5">
        <v>13406.16</v>
      </c>
      <c r="AV857" s="5">
        <v>11064.38</v>
      </c>
      <c r="BH857" s="17" t="s">
        <v>237</v>
      </c>
      <c r="BI857" s="5">
        <v>0</v>
      </c>
      <c r="BJ857" s="5">
        <v>28.6</v>
      </c>
      <c r="BS857" s="17" t="s">
        <v>236</v>
      </c>
      <c r="BT857" s="5">
        <v>0</v>
      </c>
      <c r="BU857" s="5">
        <v>0</v>
      </c>
    </row>
    <row r="858" spans="4:73" x14ac:dyDescent="0.25">
      <c r="D858" s="17" t="s">
        <v>268</v>
      </c>
      <c r="E858" s="5">
        <v>3826.28</v>
      </c>
      <c r="F858" s="5">
        <v>0</v>
      </c>
      <c r="W858" s="17" t="s">
        <v>268</v>
      </c>
      <c r="X858" s="5">
        <v>0</v>
      </c>
      <c r="Y858" s="5">
        <v>240</v>
      </c>
      <c r="AI858" s="17" t="s">
        <v>164</v>
      </c>
      <c r="AJ858" s="5">
        <v>898.2</v>
      </c>
      <c r="AK858" s="5">
        <v>288</v>
      </c>
      <c r="AT858" s="17" t="s">
        <v>240</v>
      </c>
      <c r="AU858" s="5">
        <v>28582.04</v>
      </c>
      <c r="AV858" s="5">
        <v>38275.839999999997</v>
      </c>
      <c r="BH858" s="17" t="s">
        <v>239</v>
      </c>
      <c r="BI858" s="5">
        <v>743.46</v>
      </c>
      <c r="BJ858" s="5">
        <v>700.79</v>
      </c>
      <c r="BS858" s="17" t="s">
        <v>237</v>
      </c>
      <c r="BT858" s="5">
        <v>0</v>
      </c>
      <c r="BU858" s="5">
        <v>0</v>
      </c>
    </row>
    <row r="859" spans="4:73" x14ac:dyDescent="0.25">
      <c r="D859" s="17" t="s">
        <v>243</v>
      </c>
      <c r="E859" s="5">
        <v>9113.2800000000061</v>
      </c>
      <c r="F859" s="5">
        <v>28717.019999999997</v>
      </c>
      <c r="W859" s="17" t="s">
        <v>243</v>
      </c>
      <c r="X859" s="5">
        <v>28339.919999999998</v>
      </c>
      <c r="Y859" s="5">
        <v>9113.2800000000007</v>
      </c>
      <c r="AI859" s="17" t="s">
        <v>241</v>
      </c>
      <c r="AJ859" s="5">
        <v>0</v>
      </c>
      <c r="AK859" s="5">
        <v>0</v>
      </c>
      <c r="AT859" s="17" t="s">
        <v>164</v>
      </c>
      <c r="AU859" s="5">
        <v>1760.68</v>
      </c>
      <c r="AV859" s="5">
        <v>338.02</v>
      </c>
      <c r="BH859" s="17" t="s">
        <v>257</v>
      </c>
      <c r="BI859" s="5">
        <v>14800.07</v>
      </c>
      <c r="BJ859" s="5">
        <v>9473.7000000000007</v>
      </c>
      <c r="BS859" s="17" t="s">
        <v>239</v>
      </c>
      <c r="BT859" s="5">
        <v>0</v>
      </c>
      <c r="BU859" s="5">
        <v>0</v>
      </c>
    </row>
    <row r="860" spans="4:73" x14ac:dyDescent="0.25">
      <c r="D860" s="17" t="s">
        <v>244</v>
      </c>
      <c r="E860" s="5">
        <v>4364.130000000001</v>
      </c>
      <c r="F860" s="5">
        <v>9424.89</v>
      </c>
      <c r="W860" s="17" t="s">
        <v>244</v>
      </c>
      <c r="X860" s="5">
        <v>5027.75</v>
      </c>
      <c r="Y860" s="5">
        <v>1309.75</v>
      </c>
      <c r="AI860" s="17" t="s">
        <v>268</v>
      </c>
      <c r="AJ860" s="5">
        <v>0</v>
      </c>
      <c r="AK860" s="5">
        <v>0</v>
      </c>
      <c r="AT860" s="17" t="s">
        <v>241</v>
      </c>
      <c r="AU860" s="5">
        <v>1428.28</v>
      </c>
      <c r="AV860" s="5">
        <v>3465.78</v>
      </c>
      <c r="BH860" s="17" t="s">
        <v>240</v>
      </c>
      <c r="BI860" s="5">
        <v>4517.1499999999996</v>
      </c>
      <c r="BJ860" s="5">
        <v>6637.21</v>
      </c>
      <c r="BS860" s="17" t="s">
        <v>257</v>
      </c>
      <c r="BT860" s="5">
        <v>0</v>
      </c>
      <c r="BU860" s="5">
        <v>0</v>
      </c>
    </row>
    <row r="861" spans="4:73" x14ac:dyDescent="0.25">
      <c r="D861" s="17" t="s">
        <v>245</v>
      </c>
      <c r="E861" s="5">
        <v>253286.21999999997</v>
      </c>
      <c r="F861" s="5">
        <v>329450.76</v>
      </c>
      <c r="W861" s="17" t="s">
        <v>245</v>
      </c>
      <c r="X861" s="5">
        <v>11303.4</v>
      </c>
      <c r="Y861" s="5">
        <v>6151.6</v>
      </c>
      <c r="AI861" s="17" t="s">
        <v>243</v>
      </c>
      <c r="AJ861" s="5">
        <v>0</v>
      </c>
      <c r="AK861" s="5">
        <v>0</v>
      </c>
      <c r="AT861" s="17" t="s">
        <v>268</v>
      </c>
      <c r="AU861" s="5">
        <v>0</v>
      </c>
      <c r="AV861" s="5">
        <v>0</v>
      </c>
      <c r="BH861" s="17" t="s">
        <v>164</v>
      </c>
      <c r="BI861" s="5">
        <v>554.41999999999996</v>
      </c>
      <c r="BJ861" s="5">
        <v>554.98</v>
      </c>
      <c r="BS861" s="17" t="s">
        <v>240</v>
      </c>
      <c r="BT861" s="5">
        <v>115252.9</v>
      </c>
      <c r="BU861" s="5">
        <v>117912.7</v>
      </c>
    </row>
    <row r="862" spans="4:73" x14ac:dyDescent="0.25">
      <c r="D862" s="17" t="s">
        <v>150</v>
      </c>
      <c r="E862" s="5">
        <v>0</v>
      </c>
      <c r="F862" s="5">
        <v>1347.8</v>
      </c>
      <c r="W862" s="17" t="s">
        <v>150</v>
      </c>
      <c r="X862" s="5">
        <v>58.8</v>
      </c>
      <c r="Y862" s="5">
        <v>0</v>
      </c>
      <c r="AI862" s="17" t="s">
        <v>244</v>
      </c>
      <c r="AJ862" s="5">
        <v>599.1</v>
      </c>
      <c r="AK862" s="5">
        <v>123.7</v>
      </c>
      <c r="AT862" s="17" t="s">
        <v>243</v>
      </c>
      <c r="AU862" s="5">
        <v>0</v>
      </c>
      <c r="AV862" s="5">
        <v>0</v>
      </c>
      <c r="BH862" s="17" t="s">
        <v>241</v>
      </c>
      <c r="BI862" s="5">
        <v>0</v>
      </c>
      <c r="BJ862" s="5">
        <v>224.9</v>
      </c>
      <c r="BS862" s="17" t="s">
        <v>164</v>
      </c>
      <c r="BT862" s="5">
        <v>19630.400000000001</v>
      </c>
      <c r="BU862" s="5">
        <v>50894.29</v>
      </c>
    </row>
    <row r="863" spans="4:73" x14ac:dyDescent="0.25">
      <c r="D863" s="17" t="s">
        <v>145</v>
      </c>
      <c r="E863" s="5">
        <v>32578.53</v>
      </c>
      <c r="F863" s="5">
        <v>44169.020000000004</v>
      </c>
      <c r="W863" s="17" t="s">
        <v>145</v>
      </c>
      <c r="X863" s="5">
        <v>31788.799999999999</v>
      </c>
      <c r="Y863" s="5">
        <v>12225.2</v>
      </c>
      <c r="AI863" s="17" t="s">
        <v>245</v>
      </c>
      <c r="AJ863" s="5">
        <v>17653.84</v>
      </c>
      <c r="AK863" s="5">
        <v>11231.2</v>
      </c>
      <c r="AT863" s="17" t="s">
        <v>244</v>
      </c>
      <c r="AU863" s="5">
        <v>3747.64</v>
      </c>
      <c r="AV863" s="5">
        <v>2903.38</v>
      </c>
      <c r="BH863" s="17" t="s">
        <v>268</v>
      </c>
      <c r="BI863" s="5">
        <v>0</v>
      </c>
      <c r="BJ863" s="5">
        <v>3586.28</v>
      </c>
      <c r="BS863" s="17" t="s">
        <v>241</v>
      </c>
      <c r="BT863" s="5">
        <v>0</v>
      </c>
      <c r="BU863" s="5">
        <v>0</v>
      </c>
    </row>
    <row r="864" spans="4:73" x14ac:dyDescent="0.25">
      <c r="D864" s="17" t="s">
        <v>246</v>
      </c>
      <c r="E864" s="5">
        <v>5943.0599999999977</v>
      </c>
      <c r="F864" s="5">
        <v>22158.31</v>
      </c>
      <c r="W864" s="17" t="s">
        <v>246</v>
      </c>
      <c r="X864" s="5">
        <v>2407.9</v>
      </c>
      <c r="Y864" s="5">
        <v>867.1</v>
      </c>
      <c r="AI864" s="17" t="s">
        <v>150</v>
      </c>
      <c r="AJ864" s="5">
        <v>0</v>
      </c>
      <c r="AK864" s="5">
        <v>0</v>
      </c>
      <c r="AT864" s="17" t="s">
        <v>245</v>
      </c>
      <c r="AU864" s="5">
        <v>14529.41</v>
      </c>
      <c r="AV864" s="5">
        <v>11937.27</v>
      </c>
      <c r="BH864" s="17" t="s">
        <v>243</v>
      </c>
      <c r="BI864" s="5">
        <v>377.1</v>
      </c>
      <c r="BJ864" s="5">
        <v>0</v>
      </c>
      <c r="BS864" s="17" t="s">
        <v>268</v>
      </c>
      <c r="BT864" s="5">
        <v>0</v>
      </c>
      <c r="BU864" s="5">
        <v>0</v>
      </c>
    </row>
    <row r="865" spans="4:73" x14ac:dyDescent="0.25">
      <c r="D865" s="17" t="s">
        <v>262</v>
      </c>
      <c r="E865" s="5">
        <v>21357.220000000008</v>
      </c>
      <c r="F865" s="5">
        <v>32800.759999999995</v>
      </c>
      <c r="W865" s="17" t="s">
        <v>262</v>
      </c>
      <c r="X865" s="5">
        <v>6366.5</v>
      </c>
      <c r="Y865" s="5">
        <v>2917.01</v>
      </c>
      <c r="AI865" s="17" t="s">
        <v>145</v>
      </c>
      <c r="AJ865" s="5">
        <v>6701.64</v>
      </c>
      <c r="AK865" s="5">
        <v>17093.2</v>
      </c>
      <c r="AT865" s="17" t="s">
        <v>150</v>
      </c>
      <c r="AU865" s="5">
        <v>0</v>
      </c>
      <c r="AV865" s="5">
        <v>0</v>
      </c>
      <c r="BH865" s="17" t="s">
        <v>244</v>
      </c>
      <c r="BI865" s="5">
        <v>50.4</v>
      </c>
      <c r="BJ865" s="5">
        <v>27.3</v>
      </c>
      <c r="BS865" s="17" t="s">
        <v>243</v>
      </c>
      <c r="BT865" s="5">
        <v>0</v>
      </c>
      <c r="BU865" s="5">
        <v>0</v>
      </c>
    </row>
    <row r="866" spans="4:73" x14ac:dyDescent="0.25">
      <c r="D866" s="17" t="s">
        <v>269</v>
      </c>
      <c r="E866" s="5">
        <v>196.44000000000005</v>
      </c>
      <c r="F866" s="5">
        <v>1322.71</v>
      </c>
      <c r="W866" s="17" t="s">
        <v>269</v>
      </c>
      <c r="X866" s="5">
        <v>186.6</v>
      </c>
      <c r="Y866" s="5">
        <v>26.4</v>
      </c>
      <c r="AI866" s="17" t="s">
        <v>246</v>
      </c>
      <c r="AJ866" s="5">
        <v>5940.2</v>
      </c>
      <c r="AK866" s="5">
        <v>1644.26</v>
      </c>
      <c r="AT866" s="17" t="s">
        <v>145</v>
      </c>
      <c r="AU866" s="5">
        <v>2032.54</v>
      </c>
      <c r="AV866" s="5">
        <v>602.53</v>
      </c>
      <c r="BH866" s="17" t="s">
        <v>245</v>
      </c>
      <c r="BI866" s="5">
        <v>1203.21</v>
      </c>
      <c r="BJ866" s="5">
        <v>761.84</v>
      </c>
      <c r="BS866" s="17" t="s">
        <v>244</v>
      </c>
      <c r="BT866" s="5">
        <v>0</v>
      </c>
      <c r="BU866" s="5">
        <v>0</v>
      </c>
    </row>
    <row r="867" spans="4:73" x14ac:dyDescent="0.25">
      <c r="D867" s="17" t="s">
        <v>265</v>
      </c>
      <c r="E867" s="5">
        <v>82185.799999999988</v>
      </c>
      <c r="F867" s="5">
        <v>34495.07</v>
      </c>
      <c r="W867" s="17" t="s">
        <v>265</v>
      </c>
      <c r="X867" s="5">
        <v>8447.75</v>
      </c>
      <c r="Y867" s="5">
        <v>4887.25</v>
      </c>
      <c r="AI867" s="17" t="s">
        <v>262</v>
      </c>
      <c r="AJ867" s="5">
        <v>3911.75</v>
      </c>
      <c r="AK867" s="5">
        <v>4831.8</v>
      </c>
      <c r="AT867" s="17" t="s">
        <v>246</v>
      </c>
      <c r="AU867" s="5">
        <v>2694.82</v>
      </c>
      <c r="AV867" s="5">
        <v>2683.75</v>
      </c>
      <c r="BH867" s="17" t="s">
        <v>150</v>
      </c>
      <c r="BI867" s="5">
        <v>0</v>
      </c>
      <c r="BJ867" s="5">
        <v>0</v>
      </c>
      <c r="BS867" s="17" t="s">
        <v>245</v>
      </c>
      <c r="BT867" s="5">
        <v>282874.90000000002</v>
      </c>
      <c r="BU867" s="5">
        <v>223204.3</v>
      </c>
    </row>
    <row r="868" spans="4:73" x14ac:dyDescent="0.25">
      <c r="D868" s="17" t="s">
        <v>263</v>
      </c>
      <c r="E868" s="5">
        <v>27475.640000000007</v>
      </c>
      <c r="F868" s="5">
        <v>60205.659999999996</v>
      </c>
      <c r="W868" s="17" t="s">
        <v>263</v>
      </c>
      <c r="X868" s="5">
        <v>15204.4</v>
      </c>
      <c r="Y868" s="5">
        <v>5801.1</v>
      </c>
      <c r="AI868" s="17" t="s">
        <v>269</v>
      </c>
      <c r="AJ868" s="5">
        <v>107.04</v>
      </c>
      <c r="AK868" s="5">
        <v>108.16</v>
      </c>
      <c r="AT868" s="17" t="s">
        <v>262</v>
      </c>
      <c r="AU868" s="5">
        <v>11054.1</v>
      </c>
      <c r="AV868" s="5">
        <v>8051.45</v>
      </c>
      <c r="BH868" s="17" t="s">
        <v>145</v>
      </c>
      <c r="BI868" s="5">
        <v>2781.04</v>
      </c>
      <c r="BJ868" s="5">
        <v>2657.6</v>
      </c>
      <c r="BS868" s="17" t="s">
        <v>150</v>
      </c>
      <c r="BT868" s="5">
        <v>0</v>
      </c>
      <c r="BU868" s="5">
        <v>0</v>
      </c>
    </row>
    <row r="869" spans="4:73" x14ac:dyDescent="0.25">
      <c r="D869" s="17" t="s">
        <v>254</v>
      </c>
      <c r="E869" s="5">
        <v>103788.78</v>
      </c>
      <c r="F869" s="5">
        <v>78656.97</v>
      </c>
      <c r="W869" s="17" t="s">
        <v>254</v>
      </c>
      <c r="X869" s="5">
        <v>14427</v>
      </c>
      <c r="Y869" s="5">
        <v>14801</v>
      </c>
      <c r="AI869" s="17" t="s">
        <v>265</v>
      </c>
      <c r="AJ869" s="5">
        <v>0</v>
      </c>
      <c r="AK869" s="5">
        <v>552</v>
      </c>
      <c r="AT869" s="17" t="s">
        <v>269</v>
      </c>
      <c r="AU869" s="5">
        <v>877.6</v>
      </c>
      <c r="AV869" s="5">
        <v>0</v>
      </c>
      <c r="BH869" s="17" t="s">
        <v>246</v>
      </c>
      <c r="BI869" s="5">
        <v>4302.3900000000003</v>
      </c>
      <c r="BJ869" s="5">
        <v>747.95</v>
      </c>
      <c r="BS869" s="17" t="s">
        <v>145</v>
      </c>
      <c r="BT869" s="5">
        <v>0</v>
      </c>
      <c r="BU869" s="5">
        <v>0</v>
      </c>
    </row>
    <row r="870" spans="4:73" x14ac:dyDescent="0.25">
      <c r="D870" s="17" t="s">
        <v>249</v>
      </c>
      <c r="E870" s="5">
        <v>14193.06</v>
      </c>
      <c r="F870" s="5">
        <v>0</v>
      </c>
      <c r="W870" s="17" t="s">
        <v>249</v>
      </c>
      <c r="X870" s="5">
        <v>0</v>
      </c>
      <c r="Y870" s="5">
        <v>0</v>
      </c>
      <c r="AI870" s="17" t="s">
        <v>263</v>
      </c>
      <c r="AJ870" s="5">
        <v>15600.38</v>
      </c>
      <c r="AK870" s="5">
        <v>9261.75</v>
      </c>
      <c r="AT870" s="17" t="s">
        <v>265</v>
      </c>
      <c r="AU870" s="5">
        <v>4810.4399999999996</v>
      </c>
      <c r="AV870" s="5">
        <v>5874.26</v>
      </c>
      <c r="BH870" s="17" t="s">
        <v>262</v>
      </c>
      <c r="BI870" s="5">
        <v>10079.41</v>
      </c>
      <c r="BJ870" s="5">
        <v>5556.96</v>
      </c>
      <c r="BS870" s="17" t="s">
        <v>246</v>
      </c>
      <c r="BT870" s="5">
        <v>0</v>
      </c>
      <c r="BU870" s="5">
        <v>0</v>
      </c>
    </row>
    <row r="871" spans="4:73" x14ac:dyDescent="0.25">
      <c r="D871" s="17" t="s">
        <v>151</v>
      </c>
      <c r="E871" s="5">
        <v>81366.390000000014</v>
      </c>
      <c r="F871" s="5">
        <v>77537.84</v>
      </c>
      <c r="W871" s="17" t="s">
        <v>151</v>
      </c>
      <c r="X871" s="5">
        <v>3058.45</v>
      </c>
      <c r="Y871" s="5">
        <v>9487.5</v>
      </c>
      <c r="AI871" s="17" t="s">
        <v>254</v>
      </c>
      <c r="AJ871" s="5">
        <v>748.56</v>
      </c>
      <c r="AK871" s="5">
        <v>3715.72</v>
      </c>
      <c r="AT871" s="17" t="s">
        <v>263</v>
      </c>
      <c r="AU871" s="5">
        <v>13934.67</v>
      </c>
      <c r="AV871" s="5">
        <v>6702.51</v>
      </c>
      <c r="BH871" s="17" t="s">
        <v>269</v>
      </c>
      <c r="BI871" s="5">
        <v>151.47</v>
      </c>
      <c r="BJ871" s="5">
        <v>61.88</v>
      </c>
      <c r="BS871" s="17" t="s">
        <v>262</v>
      </c>
      <c r="BT871" s="5">
        <v>0</v>
      </c>
      <c r="BU871" s="5">
        <v>0</v>
      </c>
    </row>
    <row r="872" spans="4:73" x14ac:dyDescent="0.25">
      <c r="D872" s="17" t="s">
        <v>264</v>
      </c>
      <c r="E872" s="5">
        <v>0</v>
      </c>
      <c r="F872" s="5">
        <v>10500</v>
      </c>
      <c r="W872" s="17" t="s">
        <v>264</v>
      </c>
      <c r="X872" s="5">
        <v>0</v>
      </c>
      <c r="Y872" s="5">
        <v>0</v>
      </c>
      <c r="AI872" s="17" t="s">
        <v>249</v>
      </c>
      <c r="AJ872" s="5">
        <v>0</v>
      </c>
      <c r="AK872" s="5">
        <v>0</v>
      </c>
      <c r="AT872" s="17" t="s">
        <v>254</v>
      </c>
      <c r="AU872" s="5">
        <v>16102.17</v>
      </c>
      <c r="AV872" s="5">
        <v>29487.03</v>
      </c>
      <c r="BH872" s="17" t="s">
        <v>265</v>
      </c>
      <c r="BI872" s="5">
        <v>21236.880000000001</v>
      </c>
      <c r="BJ872" s="5">
        <v>18221.32</v>
      </c>
      <c r="BS872" s="17" t="s">
        <v>269</v>
      </c>
      <c r="BT872" s="5">
        <v>0</v>
      </c>
      <c r="BU872" s="5">
        <v>0</v>
      </c>
    </row>
    <row r="873" spans="4:73" x14ac:dyDescent="0.25">
      <c r="D873" s="2" t="s">
        <v>15</v>
      </c>
      <c r="E873" s="5">
        <v>12253783.240000002</v>
      </c>
      <c r="F873" s="5">
        <v>8162157.2999999961</v>
      </c>
      <c r="W873" s="2" t="s">
        <v>15</v>
      </c>
      <c r="X873" s="5">
        <v>1365947.9699999997</v>
      </c>
      <c r="Y873" s="5">
        <v>841122.38999999978</v>
      </c>
      <c r="AI873" s="17" t="s">
        <v>151</v>
      </c>
      <c r="AJ873" s="5">
        <v>0</v>
      </c>
      <c r="AK873" s="5">
        <v>0</v>
      </c>
      <c r="AT873" s="17" t="s">
        <v>249</v>
      </c>
      <c r="AU873" s="5">
        <v>0</v>
      </c>
      <c r="AV873" s="5">
        <v>0</v>
      </c>
      <c r="BH873" s="17" t="s">
        <v>263</v>
      </c>
      <c r="BI873" s="5">
        <v>11525.21</v>
      </c>
      <c r="BJ873" s="5">
        <v>5710.28</v>
      </c>
      <c r="BS873" s="17" t="s">
        <v>265</v>
      </c>
      <c r="BT873" s="5">
        <v>0</v>
      </c>
      <c r="BU873" s="5">
        <v>52650.97</v>
      </c>
    </row>
    <row r="874" spans="4:73" x14ac:dyDescent="0.25">
      <c r="D874" s="17" t="s">
        <v>139</v>
      </c>
      <c r="E874" s="5">
        <v>90054.1</v>
      </c>
      <c r="F874" s="5">
        <v>97341.239999999991</v>
      </c>
      <c r="W874" s="17" t="s">
        <v>139</v>
      </c>
      <c r="X874" s="5">
        <v>13868.13</v>
      </c>
      <c r="Y874" s="5">
        <v>3875.62</v>
      </c>
      <c r="AI874" s="17" t="s">
        <v>264</v>
      </c>
      <c r="AJ874" s="5">
        <v>0</v>
      </c>
      <c r="AK874" s="5">
        <v>0</v>
      </c>
      <c r="AT874" s="17" t="s">
        <v>151</v>
      </c>
      <c r="AU874" s="5">
        <v>0</v>
      </c>
      <c r="AV874" s="5">
        <v>0</v>
      </c>
      <c r="BH874" s="17" t="s">
        <v>254</v>
      </c>
      <c r="BI874" s="5">
        <v>43902.239999999998</v>
      </c>
      <c r="BJ874" s="5">
        <v>55785.03</v>
      </c>
      <c r="BS874" s="17" t="s">
        <v>263</v>
      </c>
      <c r="BT874" s="5">
        <v>0</v>
      </c>
      <c r="BU874" s="5">
        <v>0</v>
      </c>
    </row>
    <row r="875" spans="4:73" x14ac:dyDescent="0.25">
      <c r="D875" s="17" t="s">
        <v>167</v>
      </c>
      <c r="E875" s="5">
        <v>18473.090000000004</v>
      </c>
      <c r="F875" s="5">
        <v>39196.949999999997</v>
      </c>
      <c r="W875" s="17" t="s">
        <v>167</v>
      </c>
      <c r="X875" s="5">
        <v>7290</v>
      </c>
      <c r="Y875" s="5">
        <v>985</v>
      </c>
      <c r="AI875" s="2" t="s">
        <v>15</v>
      </c>
      <c r="AJ875" s="5">
        <v>1048974.3</v>
      </c>
      <c r="AK875" s="5">
        <v>1056877.1000000001</v>
      </c>
      <c r="AT875" s="17" t="s">
        <v>264</v>
      </c>
      <c r="AU875" s="5">
        <v>0</v>
      </c>
      <c r="AV875" s="5">
        <v>0</v>
      </c>
      <c r="BH875" s="17" t="s">
        <v>249</v>
      </c>
      <c r="BI875" s="5">
        <v>0</v>
      </c>
      <c r="BJ875" s="5">
        <v>0</v>
      </c>
      <c r="BS875" s="17" t="s">
        <v>254</v>
      </c>
      <c r="BT875" s="5">
        <v>0</v>
      </c>
      <c r="BU875" s="5">
        <v>0</v>
      </c>
    </row>
    <row r="876" spans="4:73" x14ac:dyDescent="0.25">
      <c r="D876" s="17" t="s">
        <v>140</v>
      </c>
      <c r="E876" s="5">
        <v>96069.68</v>
      </c>
      <c r="F876" s="5">
        <v>186984.82</v>
      </c>
      <c r="W876" s="17" t="s">
        <v>140</v>
      </c>
      <c r="X876" s="5">
        <v>35881.379999999997</v>
      </c>
      <c r="Y876" s="5">
        <v>11143.62</v>
      </c>
      <c r="AI876" s="17" t="s">
        <v>139</v>
      </c>
      <c r="AJ876" s="5">
        <v>4401.16</v>
      </c>
      <c r="AK876" s="5">
        <v>2885.62</v>
      </c>
      <c r="AT876" s="2" t="s">
        <v>15</v>
      </c>
      <c r="AU876" s="5">
        <v>1086009.46</v>
      </c>
      <c r="AV876" s="5">
        <v>1436320.6699999992</v>
      </c>
      <c r="BH876" s="17" t="s">
        <v>151</v>
      </c>
      <c r="BI876" s="5">
        <v>20460.39</v>
      </c>
      <c r="BJ876" s="5">
        <v>71878.89</v>
      </c>
      <c r="BS876" s="17" t="s">
        <v>249</v>
      </c>
      <c r="BT876" s="5">
        <v>0</v>
      </c>
      <c r="BU876" s="5">
        <v>0</v>
      </c>
    </row>
    <row r="877" spans="4:73" x14ac:dyDescent="0.25">
      <c r="D877" s="17" t="s">
        <v>181</v>
      </c>
      <c r="E877" s="5">
        <v>817929.04</v>
      </c>
      <c r="F877" s="5">
        <v>41377.71</v>
      </c>
      <c r="W877" s="17" t="s">
        <v>181</v>
      </c>
      <c r="X877" s="5">
        <v>0</v>
      </c>
      <c r="Y877" s="5">
        <v>0</v>
      </c>
      <c r="AI877" s="17" t="s">
        <v>167</v>
      </c>
      <c r="AJ877" s="5">
        <v>3038.4</v>
      </c>
      <c r="AK877" s="5">
        <v>4800.8999999999996</v>
      </c>
      <c r="AT877" s="17" t="s">
        <v>139</v>
      </c>
      <c r="AU877" s="5">
        <v>292.39999999999998</v>
      </c>
      <c r="AV877" s="5">
        <v>0</v>
      </c>
      <c r="BH877" s="17" t="s">
        <v>264</v>
      </c>
      <c r="BI877" s="5">
        <v>0</v>
      </c>
      <c r="BJ877" s="5">
        <v>0</v>
      </c>
      <c r="BS877" s="17" t="s">
        <v>151</v>
      </c>
      <c r="BT877" s="5">
        <v>0</v>
      </c>
      <c r="BU877" s="5">
        <v>0</v>
      </c>
    </row>
    <row r="878" spans="4:73" x14ac:dyDescent="0.25">
      <c r="D878" s="17" t="s">
        <v>156</v>
      </c>
      <c r="E878" s="5">
        <v>432096.82999999996</v>
      </c>
      <c r="F878" s="5">
        <v>155223.49000000002</v>
      </c>
      <c r="W878" s="17" t="s">
        <v>156</v>
      </c>
      <c r="X878" s="5">
        <v>82321.990000000005</v>
      </c>
      <c r="Y878" s="5">
        <v>44930.51</v>
      </c>
      <c r="AI878" s="17" t="s">
        <v>140</v>
      </c>
      <c r="AJ878" s="5">
        <v>11892.55</v>
      </c>
      <c r="AK878" s="5">
        <v>5529.27</v>
      </c>
      <c r="AT878" s="17" t="s">
        <v>167</v>
      </c>
      <c r="AU878" s="5">
        <v>3310.85</v>
      </c>
      <c r="AV878" s="5">
        <v>201.95</v>
      </c>
      <c r="BH878" s="2" t="s">
        <v>15</v>
      </c>
      <c r="BI878" s="5">
        <v>568751.0900000002</v>
      </c>
      <c r="BJ878" s="5">
        <v>789995.93</v>
      </c>
      <c r="BS878" s="17" t="s">
        <v>264</v>
      </c>
      <c r="BT878" s="5">
        <v>0</v>
      </c>
      <c r="BU878" s="5">
        <v>0</v>
      </c>
    </row>
    <row r="879" spans="4:73" x14ac:dyDescent="0.25">
      <c r="D879" s="17" t="s">
        <v>182</v>
      </c>
      <c r="E879" s="5">
        <v>90712.62</v>
      </c>
      <c r="F879" s="5">
        <v>0</v>
      </c>
      <c r="W879" s="17" t="s">
        <v>182</v>
      </c>
      <c r="X879" s="5">
        <v>0</v>
      </c>
      <c r="Y879" s="5">
        <v>0</v>
      </c>
      <c r="AI879" s="17" t="s">
        <v>181</v>
      </c>
      <c r="AJ879" s="5">
        <v>0</v>
      </c>
      <c r="AK879" s="5">
        <v>0</v>
      </c>
      <c r="AT879" s="17" t="s">
        <v>140</v>
      </c>
      <c r="AU879" s="5">
        <v>2329.3000000000002</v>
      </c>
      <c r="AV879" s="5">
        <v>444.03</v>
      </c>
      <c r="BH879" s="17" t="s">
        <v>139</v>
      </c>
      <c r="BI879" s="5">
        <v>1321.65</v>
      </c>
      <c r="BJ879" s="5">
        <v>753.58</v>
      </c>
      <c r="BS879" s="2" t="s">
        <v>15</v>
      </c>
      <c r="BT879" s="5">
        <v>3595804.4800000004</v>
      </c>
      <c r="BU879" s="5">
        <v>7984625.0500000007</v>
      </c>
    </row>
    <row r="880" spans="4:73" x14ac:dyDescent="0.25">
      <c r="D880" s="17" t="s">
        <v>183</v>
      </c>
      <c r="E880" s="5">
        <v>15106.369999999995</v>
      </c>
      <c r="F880" s="5">
        <v>39737.880000000005</v>
      </c>
      <c r="W880" s="17" t="s">
        <v>183</v>
      </c>
      <c r="X880" s="5">
        <v>37739.15</v>
      </c>
      <c r="Y880" s="5">
        <v>11321.85</v>
      </c>
      <c r="AI880" s="17" t="s">
        <v>156</v>
      </c>
      <c r="AJ880" s="5">
        <v>24595.8</v>
      </c>
      <c r="AK880" s="5">
        <v>17986.580000000002</v>
      </c>
      <c r="AT880" s="17" t="s">
        <v>181</v>
      </c>
      <c r="AU880" s="5">
        <v>0</v>
      </c>
      <c r="AV880" s="5">
        <v>0</v>
      </c>
      <c r="BH880" s="17" t="s">
        <v>167</v>
      </c>
      <c r="BI880" s="5">
        <v>119.7</v>
      </c>
      <c r="BJ880" s="5">
        <v>0</v>
      </c>
      <c r="BS880" s="17" t="s">
        <v>139</v>
      </c>
      <c r="BT880" s="5">
        <v>77457.899999999994</v>
      </c>
      <c r="BU880" s="5">
        <v>82539.28</v>
      </c>
    </row>
    <row r="881" spans="4:73" x14ac:dyDescent="0.25">
      <c r="D881" s="17" t="s">
        <v>184</v>
      </c>
      <c r="E881" s="5">
        <v>12224.840000000002</v>
      </c>
      <c r="F881" s="5">
        <v>4708.8999999999996</v>
      </c>
      <c r="W881" s="17" t="s">
        <v>184</v>
      </c>
      <c r="X881" s="5">
        <v>200</v>
      </c>
      <c r="Y881" s="5">
        <v>0</v>
      </c>
      <c r="AI881" s="17" t="s">
        <v>182</v>
      </c>
      <c r="AJ881" s="5">
        <v>0</v>
      </c>
      <c r="AK881" s="5">
        <v>0</v>
      </c>
      <c r="AT881" s="17" t="s">
        <v>156</v>
      </c>
      <c r="AU881" s="5">
        <v>17875.02</v>
      </c>
      <c r="AV881" s="5">
        <v>21009.15</v>
      </c>
      <c r="BH881" s="17" t="s">
        <v>140</v>
      </c>
      <c r="BI881" s="5">
        <v>3430.19</v>
      </c>
      <c r="BJ881" s="5">
        <v>1659.68</v>
      </c>
      <c r="BS881" s="17" t="s">
        <v>167</v>
      </c>
      <c r="BT881" s="5">
        <v>25196</v>
      </c>
      <c r="BU881" s="5">
        <v>12485.24</v>
      </c>
    </row>
    <row r="882" spans="4:73" x14ac:dyDescent="0.25">
      <c r="D882" s="17" t="s">
        <v>185</v>
      </c>
      <c r="E882" s="5">
        <v>171614.21999999997</v>
      </c>
      <c r="F882" s="5">
        <v>70862.33</v>
      </c>
      <c r="W882" s="17" t="s">
        <v>185</v>
      </c>
      <c r="X882" s="5">
        <v>12544.6</v>
      </c>
      <c r="Y882" s="5">
        <v>23811.9</v>
      </c>
      <c r="AI882" s="17" t="s">
        <v>183</v>
      </c>
      <c r="AJ882" s="5">
        <v>130.5</v>
      </c>
      <c r="AK882" s="5">
        <v>0</v>
      </c>
      <c r="AT882" s="17" t="s">
        <v>182</v>
      </c>
      <c r="AU882" s="5">
        <v>0</v>
      </c>
      <c r="AV882" s="5">
        <v>0</v>
      </c>
      <c r="BH882" s="17" t="s">
        <v>181</v>
      </c>
      <c r="BI882" s="5">
        <v>0</v>
      </c>
      <c r="BJ882" s="5">
        <v>0</v>
      </c>
      <c r="BS882" s="17" t="s">
        <v>140</v>
      </c>
      <c r="BT882" s="5">
        <v>132788.4</v>
      </c>
      <c r="BU882" s="5">
        <v>77293.08</v>
      </c>
    </row>
    <row r="883" spans="4:73" x14ac:dyDescent="0.25">
      <c r="D883" s="17" t="s">
        <v>266</v>
      </c>
      <c r="E883" s="5">
        <v>33</v>
      </c>
      <c r="F883" s="5">
        <v>0</v>
      </c>
      <c r="W883" s="17" t="s">
        <v>266</v>
      </c>
      <c r="X883" s="5">
        <v>0</v>
      </c>
      <c r="Y883" s="5">
        <v>0</v>
      </c>
      <c r="AI883" s="17" t="s">
        <v>184</v>
      </c>
      <c r="AJ883" s="5">
        <v>4508.8999999999996</v>
      </c>
      <c r="AK883" s="5">
        <v>2267.8000000000002</v>
      </c>
      <c r="AT883" s="17" t="s">
        <v>183</v>
      </c>
      <c r="AU883" s="5">
        <v>1868.23</v>
      </c>
      <c r="AV883" s="5">
        <v>1997.9</v>
      </c>
      <c r="BH883" s="17" t="s">
        <v>156</v>
      </c>
      <c r="BI883" s="5">
        <v>8312.24</v>
      </c>
      <c r="BJ883" s="5">
        <v>15165.45</v>
      </c>
      <c r="BS883" s="17" t="s">
        <v>181</v>
      </c>
      <c r="BT883" s="5">
        <v>36284.71</v>
      </c>
      <c r="BU883" s="5">
        <v>817929</v>
      </c>
    </row>
    <row r="884" spans="4:73" x14ac:dyDescent="0.25">
      <c r="D884" s="17" t="s">
        <v>157</v>
      </c>
      <c r="E884" s="5">
        <v>580716.1100000001</v>
      </c>
      <c r="F884" s="5">
        <v>207793.2</v>
      </c>
      <c r="W884" s="17" t="s">
        <v>157</v>
      </c>
      <c r="X884" s="5">
        <v>0</v>
      </c>
      <c r="Y884" s="5">
        <v>1800</v>
      </c>
      <c r="AI884" s="17" t="s">
        <v>185</v>
      </c>
      <c r="AJ884" s="5">
        <v>16345.55</v>
      </c>
      <c r="AK884" s="5">
        <v>21455.06</v>
      </c>
      <c r="AT884" s="17" t="s">
        <v>184</v>
      </c>
      <c r="AU884" s="5">
        <v>0</v>
      </c>
      <c r="AV884" s="5">
        <v>0</v>
      </c>
      <c r="BH884" s="17" t="s">
        <v>182</v>
      </c>
      <c r="BI884" s="5">
        <v>0</v>
      </c>
      <c r="BJ884" s="5">
        <v>0</v>
      </c>
      <c r="BS884" s="17" t="s">
        <v>156</v>
      </c>
      <c r="BT884" s="5">
        <v>19358.439999999999</v>
      </c>
      <c r="BU884" s="5">
        <v>333005.09999999998</v>
      </c>
    </row>
    <row r="885" spans="4:73" x14ac:dyDescent="0.25">
      <c r="D885" s="17" t="s">
        <v>267</v>
      </c>
      <c r="E885" s="5">
        <v>81707.929999999993</v>
      </c>
      <c r="F885" s="5">
        <v>142295.39000000001</v>
      </c>
      <c r="W885" s="17" t="s">
        <v>267</v>
      </c>
      <c r="X885" s="5">
        <v>54799.8</v>
      </c>
      <c r="Y885" s="5">
        <v>31216.2</v>
      </c>
      <c r="AI885" s="17" t="s">
        <v>266</v>
      </c>
      <c r="AJ885" s="5">
        <v>0</v>
      </c>
      <c r="AK885" s="5">
        <v>0</v>
      </c>
      <c r="AT885" s="17" t="s">
        <v>185</v>
      </c>
      <c r="AU885" s="5">
        <v>36104.28</v>
      </c>
      <c r="AV885" s="5">
        <v>124853.5</v>
      </c>
      <c r="BH885" s="17" t="s">
        <v>183</v>
      </c>
      <c r="BI885" s="5">
        <v>0</v>
      </c>
      <c r="BJ885" s="5">
        <v>5.72</v>
      </c>
      <c r="BS885" s="17" t="s">
        <v>182</v>
      </c>
      <c r="BT885" s="5">
        <v>0</v>
      </c>
      <c r="BU885" s="5">
        <v>0</v>
      </c>
    </row>
    <row r="886" spans="4:73" x14ac:dyDescent="0.25">
      <c r="D886" s="17" t="s">
        <v>158</v>
      </c>
      <c r="E886" s="5">
        <v>69788.59</v>
      </c>
      <c r="F886" s="5">
        <v>34287.08</v>
      </c>
      <c r="W886" s="17" t="s">
        <v>158</v>
      </c>
      <c r="X886" s="5">
        <v>23146.85</v>
      </c>
      <c r="Y886" s="5">
        <v>31292.15</v>
      </c>
      <c r="AI886" s="17" t="s">
        <v>157</v>
      </c>
      <c r="AJ886" s="5">
        <v>0</v>
      </c>
      <c r="AK886" s="5">
        <v>0</v>
      </c>
      <c r="AT886" s="17" t="s">
        <v>266</v>
      </c>
      <c r="AU886" s="5">
        <v>0</v>
      </c>
      <c r="AV886" s="5">
        <v>0</v>
      </c>
      <c r="BH886" s="17" t="s">
        <v>184</v>
      </c>
      <c r="BI886" s="5">
        <v>0</v>
      </c>
      <c r="BJ886" s="5">
        <v>0</v>
      </c>
      <c r="BS886" s="17" t="s">
        <v>183</v>
      </c>
      <c r="BT886" s="5">
        <v>0</v>
      </c>
      <c r="BU886" s="5">
        <v>1780.9</v>
      </c>
    </row>
    <row r="887" spans="4:73" x14ac:dyDescent="0.25">
      <c r="D887" s="17" t="s">
        <v>250</v>
      </c>
      <c r="E887" s="5">
        <v>0</v>
      </c>
      <c r="F887" s="5">
        <v>150</v>
      </c>
      <c r="W887" s="17" t="s">
        <v>250</v>
      </c>
      <c r="X887" s="5">
        <v>120</v>
      </c>
      <c r="Y887" s="5">
        <v>0</v>
      </c>
      <c r="AI887" s="17" t="s">
        <v>267</v>
      </c>
      <c r="AJ887" s="5">
        <v>57306.99</v>
      </c>
      <c r="AK887" s="5">
        <v>32203.759999999998</v>
      </c>
      <c r="AT887" s="17" t="s">
        <v>157</v>
      </c>
      <c r="AU887" s="5">
        <v>0</v>
      </c>
      <c r="AV887" s="5">
        <v>0</v>
      </c>
      <c r="BH887" s="17" t="s">
        <v>185</v>
      </c>
      <c r="BI887" s="5">
        <v>5867.9</v>
      </c>
      <c r="BJ887" s="5">
        <v>1493.81</v>
      </c>
      <c r="BS887" s="17" t="s">
        <v>184</v>
      </c>
      <c r="BT887" s="5">
        <v>0</v>
      </c>
      <c r="BU887" s="5">
        <v>9957.0400000000009</v>
      </c>
    </row>
    <row r="888" spans="4:73" x14ac:dyDescent="0.25">
      <c r="D888" s="17" t="s">
        <v>188</v>
      </c>
      <c r="E888" s="5">
        <v>48</v>
      </c>
      <c r="F888" s="5">
        <v>416.7</v>
      </c>
      <c r="W888" s="17" t="s">
        <v>188</v>
      </c>
      <c r="X888" s="5">
        <v>132</v>
      </c>
      <c r="Y888" s="5">
        <v>48</v>
      </c>
      <c r="AI888" s="17" t="s">
        <v>158</v>
      </c>
      <c r="AJ888" s="5">
        <v>3879.36</v>
      </c>
      <c r="AK888" s="5">
        <v>2758.17</v>
      </c>
      <c r="AT888" s="17" t="s">
        <v>267</v>
      </c>
      <c r="AU888" s="5">
        <v>9222.42</v>
      </c>
      <c r="AV888" s="5">
        <v>7519.41</v>
      </c>
      <c r="BH888" s="17" t="s">
        <v>266</v>
      </c>
      <c r="BI888" s="5">
        <v>0</v>
      </c>
      <c r="BJ888" s="5">
        <v>33</v>
      </c>
      <c r="BS888" s="17" t="s">
        <v>185</v>
      </c>
      <c r="BT888" s="5">
        <v>0</v>
      </c>
      <c r="BU888" s="5">
        <v>0</v>
      </c>
    </row>
    <row r="889" spans="4:73" x14ac:dyDescent="0.25">
      <c r="D889" s="17" t="s">
        <v>189</v>
      </c>
      <c r="E889" s="5">
        <v>17362.470000000005</v>
      </c>
      <c r="F889" s="5">
        <v>17900.149999999998</v>
      </c>
      <c r="W889" s="17" t="s">
        <v>189</v>
      </c>
      <c r="X889" s="5">
        <v>3118.47</v>
      </c>
      <c r="Y889" s="5">
        <v>2438.54</v>
      </c>
      <c r="AI889" s="17" t="s">
        <v>250</v>
      </c>
      <c r="AJ889" s="5">
        <v>0</v>
      </c>
      <c r="AK889" s="5">
        <v>0</v>
      </c>
      <c r="AT889" s="17" t="s">
        <v>158</v>
      </c>
      <c r="AU889" s="5">
        <v>2667.76</v>
      </c>
      <c r="AV889" s="5">
        <v>5766.44</v>
      </c>
      <c r="BH889" s="17" t="s">
        <v>157</v>
      </c>
      <c r="BI889" s="5">
        <v>0</v>
      </c>
      <c r="BJ889" s="5">
        <v>12017.54</v>
      </c>
      <c r="BS889" s="17" t="s">
        <v>266</v>
      </c>
      <c r="BT889" s="5">
        <v>0</v>
      </c>
      <c r="BU889" s="5">
        <v>0</v>
      </c>
    </row>
    <row r="890" spans="4:73" x14ac:dyDescent="0.25">
      <c r="D890" s="17" t="s">
        <v>190</v>
      </c>
      <c r="E890" s="5">
        <v>119202.56</v>
      </c>
      <c r="F890" s="5">
        <v>99858.38</v>
      </c>
      <c r="W890" s="17" t="s">
        <v>190</v>
      </c>
      <c r="X890" s="5">
        <v>19626.43</v>
      </c>
      <c r="Y890" s="5">
        <v>13700.57</v>
      </c>
      <c r="AI890" s="17" t="s">
        <v>188</v>
      </c>
      <c r="AJ890" s="5">
        <v>0</v>
      </c>
      <c r="AK890" s="5">
        <v>0</v>
      </c>
      <c r="AT890" s="17" t="s">
        <v>250</v>
      </c>
      <c r="AU890" s="5">
        <v>0</v>
      </c>
      <c r="AV890" s="5">
        <v>0</v>
      </c>
      <c r="BH890" s="17" t="s">
        <v>267</v>
      </c>
      <c r="BI890" s="5">
        <v>20126.18</v>
      </c>
      <c r="BJ890" s="5">
        <v>10768.56</v>
      </c>
      <c r="BS890" s="17" t="s">
        <v>157</v>
      </c>
      <c r="BT890" s="5">
        <v>206385.2</v>
      </c>
      <c r="BU890" s="5">
        <v>566898.6</v>
      </c>
    </row>
    <row r="891" spans="4:73" x14ac:dyDescent="0.25">
      <c r="D891" s="17" t="s">
        <v>191</v>
      </c>
      <c r="E891" s="5">
        <v>50822.33</v>
      </c>
      <c r="F891" s="5">
        <v>49688.84</v>
      </c>
      <c r="W891" s="17" t="s">
        <v>191</v>
      </c>
      <c r="X891" s="5">
        <v>6635.6</v>
      </c>
      <c r="Y891" s="5">
        <v>5337.4</v>
      </c>
      <c r="AI891" s="17" t="s">
        <v>189</v>
      </c>
      <c r="AJ891" s="5">
        <v>4985.76</v>
      </c>
      <c r="AK891" s="5">
        <v>3444.12</v>
      </c>
      <c r="AT891" s="17" t="s">
        <v>188</v>
      </c>
      <c r="AU891" s="5">
        <v>0</v>
      </c>
      <c r="AV891" s="5">
        <v>0</v>
      </c>
      <c r="BH891" s="17" t="s">
        <v>158</v>
      </c>
      <c r="BI891" s="5">
        <v>3949.11</v>
      </c>
      <c r="BJ891" s="5">
        <v>10139.68</v>
      </c>
      <c r="BS891" s="17" t="s">
        <v>267</v>
      </c>
      <c r="BT891" s="5">
        <v>0</v>
      </c>
      <c r="BU891" s="5">
        <v>0</v>
      </c>
    </row>
    <row r="892" spans="4:73" x14ac:dyDescent="0.25">
      <c r="D892" s="17" t="s">
        <v>192</v>
      </c>
      <c r="E892" s="5">
        <v>11188.07</v>
      </c>
      <c r="F892" s="5">
        <v>13457.130000000001</v>
      </c>
      <c r="W892" s="17" t="s">
        <v>192</v>
      </c>
      <c r="X892" s="5">
        <v>3830.4</v>
      </c>
      <c r="Y892" s="5">
        <v>2274.1</v>
      </c>
      <c r="AI892" s="17" t="s">
        <v>190</v>
      </c>
      <c r="AJ892" s="5">
        <v>34162.15</v>
      </c>
      <c r="AK892" s="5">
        <v>42568.91</v>
      </c>
      <c r="AT892" s="17" t="s">
        <v>189</v>
      </c>
      <c r="AU892" s="5">
        <v>4643.9399999999996</v>
      </c>
      <c r="AV892" s="5">
        <v>4009.38</v>
      </c>
      <c r="BH892" s="17" t="s">
        <v>250</v>
      </c>
      <c r="BI892" s="5">
        <v>0</v>
      </c>
      <c r="BJ892" s="5">
        <v>0</v>
      </c>
      <c r="BS892" s="17" t="s">
        <v>158</v>
      </c>
      <c r="BT892" s="5">
        <v>0</v>
      </c>
      <c r="BU892" s="5">
        <v>19832.150000000001</v>
      </c>
    </row>
    <row r="893" spans="4:73" x14ac:dyDescent="0.25">
      <c r="D893" s="17" t="s">
        <v>193</v>
      </c>
      <c r="E893" s="5">
        <v>11294.919999999998</v>
      </c>
      <c r="F893" s="5">
        <v>18844.400000000001</v>
      </c>
      <c r="W893" s="17" t="s">
        <v>193</v>
      </c>
      <c r="X893" s="5">
        <v>10595.05</v>
      </c>
      <c r="Y893" s="5">
        <v>4503.95</v>
      </c>
      <c r="AI893" s="17" t="s">
        <v>191</v>
      </c>
      <c r="AJ893" s="5">
        <v>277.60000000000002</v>
      </c>
      <c r="AK893" s="5">
        <v>158.4</v>
      </c>
      <c r="AT893" s="17" t="s">
        <v>190</v>
      </c>
      <c r="AU893" s="5">
        <v>34851.51</v>
      </c>
      <c r="AV893" s="5">
        <v>54532.54</v>
      </c>
      <c r="BH893" s="17" t="s">
        <v>188</v>
      </c>
      <c r="BI893" s="5">
        <v>83.7</v>
      </c>
      <c r="BJ893" s="5">
        <v>0</v>
      </c>
      <c r="BS893" s="17" t="s">
        <v>250</v>
      </c>
      <c r="BT893" s="5">
        <v>0</v>
      </c>
      <c r="BU893" s="5">
        <v>0</v>
      </c>
    </row>
    <row r="894" spans="4:73" x14ac:dyDescent="0.25">
      <c r="D894" s="17" t="s">
        <v>194</v>
      </c>
      <c r="E894" s="5">
        <v>164277.12</v>
      </c>
      <c r="F894" s="5">
        <v>179334.65999999997</v>
      </c>
      <c r="W894" s="17" t="s">
        <v>194</v>
      </c>
      <c r="X894" s="5">
        <v>15425.13</v>
      </c>
      <c r="Y894" s="5">
        <v>10994.37</v>
      </c>
      <c r="AI894" s="17" t="s">
        <v>192</v>
      </c>
      <c r="AJ894" s="5">
        <v>8622.5400000000009</v>
      </c>
      <c r="AK894" s="5">
        <v>8240.01</v>
      </c>
      <c r="AT894" s="17" t="s">
        <v>191</v>
      </c>
      <c r="AU894" s="5">
        <v>11760.5</v>
      </c>
      <c r="AV894" s="5">
        <v>19402.400000000001</v>
      </c>
      <c r="BH894" s="17" t="s">
        <v>189</v>
      </c>
      <c r="BI894" s="5">
        <v>3419.98</v>
      </c>
      <c r="BJ894" s="5">
        <v>7470.43</v>
      </c>
      <c r="BS894" s="17" t="s">
        <v>188</v>
      </c>
      <c r="BT894" s="5">
        <v>0</v>
      </c>
      <c r="BU894" s="5">
        <v>0</v>
      </c>
    </row>
    <row r="895" spans="4:73" x14ac:dyDescent="0.25">
      <c r="D895" s="17" t="s">
        <v>195</v>
      </c>
      <c r="E895" s="5">
        <v>51371.69</v>
      </c>
      <c r="F895" s="5">
        <v>61033.119999999995</v>
      </c>
      <c r="W895" s="17" t="s">
        <v>195</v>
      </c>
      <c r="X895" s="5">
        <v>10547.21</v>
      </c>
      <c r="Y895" s="5">
        <v>3617.33</v>
      </c>
      <c r="AI895" s="17" t="s">
        <v>193</v>
      </c>
      <c r="AJ895" s="5">
        <v>431.42</v>
      </c>
      <c r="AK895" s="5">
        <v>576.38</v>
      </c>
      <c r="AT895" s="17" t="s">
        <v>192</v>
      </c>
      <c r="AU895" s="5">
        <v>669.51</v>
      </c>
      <c r="AV895" s="5">
        <v>258.83999999999997</v>
      </c>
      <c r="BH895" s="17" t="s">
        <v>190</v>
      </c>
      <c r="BI895" s="5">
        <v>8808.2900000000009</v>
      </c>
      <c r="BJ895" s="5">
        <v>6343.72</v>
      </c>
      <c r="BS895" s="17" t="s">
        <v>189</v>
      </c>
      <c r="BT895" s="5">
        <v>0</v>
      </c>
      <c r="BU895" s="5">
        <v>0</v>
      </c>
    </row>
    <row r="896" spans="4:73" x14ac:dyDescent="0.25">
      <c r="D896" s="17" t="s">
        <v>197</v>
      </c>
      <c r="E896" s="5">
        <v>53764.37</v>
      </c>
      <c r="F896" s="5">
        <v>53463.15</v>
      </c>
      <c r="W896" s="17" t="s">
        <v>197</v>
      </c>
      <c r="X896" s="5">
        <v>10503.8</v>
      </c>
      <c r="Y896" s="5">
        <v>2387.6999999999998</v>
      </c>
      <c r="AI896" s="17" t="s">
        <v>194</v>
      </c>
      <c r="AJ896" s="5">
        <v>32520.62</v>
      </c>
      <c r="AK896" s="5">
        <v>29519.56</v>
      </c>
      <c r="AT896" s="17" t="s">
        <v>193</v>
      </c>
      <c r="AU896" s="5">
        <v>233.28</v>
      </c>
      <c r="AV896" s="5">
        <v>630.09</v>
      </c>
      <c r="BH896" s="17" t="s">
        <v>191</v>
      </c>
      <c r="BI896" s="5">
        <v>29335.14</v>
      </c>
      <c r="BJ896" s="5">
        <v>25924.13</v>
      </c>
      <c r="BS896" s="17" t="s">
        <v>190</v>
      </c>
      <c r="BT896" s="5">
        <v>0</v>
      </c>
      <c r="BU896" s="5">
        <v>2056.8200000000002</v>
      </c>
    </row>
    <row r="897" spans="4:73" x14ac:dyDescent="0.25">
      <c r="D897" s="17" t="s">
        <v>199</v>
      </c>
      <c r="E897" s="5">
        <v>59676.369999999995</v>
      </c>
      <c r="F897" s="5">
        <v>44876.22</v>
      </c>
      <c r="W897" s="17" t="s">
        <v>199</v>
      </c>
      <c r="X897" s="5">
        <v>16210.45</v>
      </c>
      <c r="Y897" s="5">
        <v>9744.5499999999993</v>
      </c>
      <c r="AI897" s="17" t="s">
        <v>195</v>
      </c>
      <c r="AJ897" s="5">
        <v>14496.5</v>
      </c>
      <c r="AK897" s="5">
        <v>19541.28</v>
      </c>
      <c r="AT897" s="17" t="s">
        <v>194</v>
      </c>
      <c r="AU897" s="5">
        <v>22752.75</v>
      </c>
      <c r="AV897" s="5">
        <v>29746.11</v>
      </c>
      <c r="BH897" s="17" t="s">
        <v>192</v>
      </c>
      <c r="BI897" s="5">
        <v>326.68</v>
      </c>
      <c r="BJ897" s="5">
        <v>415.12</v>
      </c>
      <c r="BS897" s="17" t="s">
        <v>191</v>
      </c>
      <c r="BT897" s="5">
        <v>0</v>
      </c>
      <c r="BU897" s="5">
        <v>0</v>
      </c>
    </row>
    <row r="898" spans="4:73" x14ac:dyDescent="0.25">
      <c r="D898" s="17" t="s">
        <v>168</v>
      </c>
      <c r="E898" s="5">
        <v>120053.79999999999</v>
      </c>
      <c r="F898" s="5">
        <v>153168.29999999999</v>
      </c>
      <c r="W898" s="17" t="s">
        <v>168</v>
      </c>
      <c r="X898" s="5">
        <v>10431.25</v>
      </c>
      <c r="Y898" s="5">
        <v>4983.75</v>
      </c>
      <c r="AI898" s="17" t="s">
        <v>197</v>
      </c>
      <c r="AJ898" s="5">
        <v>13572.64</v>
      </c>
      <c r="AK898" s="5">
        <v>3347.88</v>
      </c>
      <c r="AT898" s="17" t="s">
        <v>195</v>
      </c>
      <c r="AU898" s="5">
        <v>18479.3</v>
      </c>
      <c r="AV898" s="5">
        <v>18696.59</v>
      </c>
      <c r="BH898" s="17" t="s">
        <v>193</v>
      </c>
      <c r="BI898" s="5">
        <v>7503.65</v>
      </c>
      <c r="BJ898" s="5">
        <v>5584.5</v>
      </c>
      <c r="BS898" s="17" t="s">
        <v>192</v>
      </c>
      <c r="BT898" s="5">
        <v>0</v>
      </c>
      <c r="BU898" s="5">
        <v>0</v>
      </c>
    </row>
    <row r="899" spans="4:73" x14ac:dyDescent="0.25">
      <c r="D899" s="17" t="s">
        <v>200</v>
      </c>
      <c r="E899" s="5">
        <v>48670.119999999995</v>
      </c>
      <c r="F899" s="5">
        <v>8620.41</v>
      </c>
      <c r="W899" s="17" t="s">
        <v>200</v>
      </c>
      <c r="X899" s="5">
        <v>5625.27</v>
      </c>
      <c r="Y899" s="5">
        <v>3777.23</v>
      </c>
      <c r="AI899" s="17" t="s">
        <v>199</v>
      </c>
      <c r="AJ899" s="5">
        <v>5786.9</v>
      </c>
      <c r="AK899" s="5">
        <v>22376.97</v>
      </c>
      <c r="AT899" s="17" t="s">
        <v>197</v>
      </c>
      <c r="AU899" s="5">
        <v>3158.15</v>
      </c>
      <c r="AV899" s="5">
        <v>1265.95</v>
      </c>
      <c r="BH899" s="17" t="s">
        <v>194</v>
      </c>
      <c r="BI899" s="5">
        <v>7787.6</v>
      </c>
      <c r="BJ899" s="5">
        <v>5714.5499999999993</v>
      </c>
      <c r="BS899" s="17" t="s">
        <v>193</v>
      </c>
      <c r="BT899" s="5">
        <v>0</v>
      </c>
      <c r="BU899" s="5">
        <v>0</v>
      </c>
    </row>
    <row r="900" spans="4:73" x14ac:dyDescent="0.25">
      <c r="D900" s="17" t="s">
        <v>152</v>
      </c>
      <c r="E900" s="5">
        <v>192721.06</v>
      </c>
      <c r="F900" s="5">
        <v>114815.84000000001</v>
      </c>
      <c r="W900" s="17" t="s">
        <v>152</v>
      </c>
      <c r="X900" s="5">
        <v>20593.75</v>
      </c>
      <c r="Y900" s="5">
        <v>24583.75</v>
      </c>
      <c r="AI900" s="17" t="s">
        <v>168</v>
      </c>
      <c r="AJ900" s="5">
        <v>9320.8799999999992</v>
      </c>
      <c r="AK900" s="5">
        <v>6445.82</v>
      </c>
      <c r="AT900" s="17" t="s">
        <v>199</v>
      </c>
      <c r="AU900" s="5">
        <v>8820.9500000000007</v>
      </c>
      <c r="AV900" s="5">
        <v>7247.16</v>
      </c>
      <c r="BH900" s="17" t="s">
        <v>195</v>
      </c>
      <c r="BI900" s="5">
        <v>13608.11</v>
      </c>
      <c r="BJ900" s="5">
        <v>9516.49</v>
      </c>
      <c r="BS900" s="17" t="s">
        <v>194</v>
      </c>
      <c r="BT900" s="5">
        <v>93693.56</v>
      </c>
      <c r="BU900" s="5">
        <v>88302.53</v>
      </c>
    </row>
    <row r="901" spans="4:73" x14ac:dyDescent="0.25">
      <c r="D901" s="17" t="s">
        <v>201</v>
      </c>
      <c r="E901" s="5">
        <v>93363.719999999972</v>
      </c>
      <c r="F901" s="5">
        <v>186810.19</v>
      </c>
      <c r="W901" s="17" t="s">
        <v>201</v>
      </c>
      <c r="X901" s="5">
        <v>26213.88</v>
      </c>
      <c r="Y901" s="5">
        <v>8143.62</v>
      </c>
      <c r="AI901" s="17" t="s">
        <v>200</v>
      </c>
      <c r="AJ901" s="5">
        <v>839.65</v>
      </c>
      <c r="AK901" s="5">
        <v>912.45</v>
      </c>
      <c r="AT901" s="17" t="s">
        <v>168</v>
      </c>
      <c r="AU901" s="5">
        <v>7437.67</v>
      </c>
      <c r="AV901" s="5">
        <v>4142.97</v>
      </c>
      <c r="BH901" s="17" t="s">
        <v>197</v>
      </c>
      <c r="BI901" s="5">
        <v>1028.56</v>
      </c>
      <c r="BJ901" s="5">
        <v>1452.74</v>
      </c>
      <c r="BS901" s="17" t="s">
        <v>195</v>
      </c>
      <c r="BT901" s="5">
        <v>0</v>
      </c>
      <c r="BU901" s="5">
        <v>0</v>
      </c>
    </row>
    <row r="902" spans="4:73" x14ac:dyDescent="0.25">
      <c r="D902" s="17" t="s">
        <v>202</v>
      </c>
      <c r="E902" s="5">
        <v>37850.180000000008</v>
      </c>
      <c r="F902" s="5">
        <v>30892.170000000002</v>
      </c>
      <c r="W902" s="17" t="s">
        <v>202</v>
      </c>
      <c r="X902" s="5">
        <v>24659.15</v>
      </c>
      <c r="Y902" s="5">
        <v>22398.35</v>
      </c>
      <c r="AI902" s="17" t="s">
        <v>152</v>
      </c>
      <c r="AJ902" s="5">
        <v>19107.400000000001</v>
      </c>
      <c r="AK902" s="5">
        <v>17327.64</v>
      </c>
      <c r="AT902" s="17" t="s">
        <v>200</v>
      </c>
      <c r="AU902" s="5">
        <v>2090.6799999999998</v>
      </c>
      <c r="AV902" s="5">
        <v>3789.84</v>
      </c>
      <c r="BH902" s="17" t="s">
        <v>199</v>
      </c>
      <c r="BI902" s="5">
        <v>9101.92</v>
      </c>
      <c r="BJ902" s="5">
        <v>20307.689999999999</v>
      </c>
      <c r="BS902" s="17" t="s">
        <v>197</v>
      </c>
      <c r="BT902" s="5">
        <v>25200</v>
      </c>
      <c r="BU902" s="5">
        <v>45310.1</v>
      </c>
    </row>
    <row r="903" spans="4:73" x14ac:dyDescent="0.25">
      <c r="D903" s="17" t="s">
        <v>203</v>
      </c>
      <c r="E903" s="5">
        <v>59278.790000000008</v>
      </c>
      <c r="F903" s="5">
        <v>223368.47</v>
      </c>
      <c r="W903" s="17" t="s">
        <v>203</v>
      </c>
      <c r="X903" s="5">
        <v>20987.52</v>
      </c>
      <c r="Y903" s="5">
        <v>16934.98</v>
      </c>
      <c r="AI903" s="17" t="s">
        <v>201</v>
      </c>
      <c r="AJ903" s="5">
        <v>24003.56</v>
      </c>
      <c r="AK903" s="5">
        <v>14688.92</v>
      </c>
      <c r="AT903" s="17" t="s">
        <v>152</v>
      </c>
      <c r="AU903" s="5">
        <v>72338.89</v>
      </c>
      <c r="AV903" s="5">
        <v>146323.29999999999</v>
      </c>
      <c r="BH903" s="17" t="s">
        <v>168</v>
      </c>
      <c r="BI903" s="5">
        <v>163.80000000000001</v>
      </c>
      <c r="BJ903" s="5">
        <v>0</v>
      </c>
      <c r="BS903" s="17" t="s">
        <v>199</v>
      </c>
      <c r="BT903" s="5">
        <v>0</v>
      </c>
      <c r="BU903" s="5">
        <v>0</v>
      </c>
    </row>
    <row r="904" spans="4:73" x14ac:dyDescent="0.25">
      <c r="D904" s="17" t="s">
        <v>159</v>
      </c>
      <c r="E904" s="5">
        <v>11681.79</v>
      </c>
      <c r="F904" s="5">
        <v>19037.419999999998</v>
      </c>
      <c r="W904" s="17" t="s">
        <v>159</v>
      </c>
      <c r="X904" s="5">
        <v>10733</v>
      </c>
      <c r="Y904" s="5">
        <v>5208</v>
      </c>
      <c r="AI904" s="17" t="s">
        <v>202</v>
      </c>
      <c r="AJ904" s="5">
        <v>0</v>
      </c>
      <c r="AK904" s="5">
        <v>98.67</v>
      </c>
      <c r="AT904" s="17" t="s">
        <v>201</v>
      </c>
      <c r="AU904" s="5">
        <v>64004.95</v>
      </c>
      <c r="AV904" s="5">
        <v>48014.09</v>
      </c>
      <c r="BH904" s="17" t="s">
        <v>200</v>
      </c>
      <c r="BI904" s="5">
        <v>64.81</v>
      </c>
      <c r="BJ904" s="5">
        <v>431.09</v>
      </c>
      <c r="BS904" s="17" t="s">
        <v>168</v>
      </c>
      <c r="BT904" s="5">
        <v>125814.7</v>
      </c>
      <c r="BU904" s="5">
        <v>104481.3</v>
      </c>
    </row>
    <row r="905" spans="4:73" x14ac:dyDescent="0.25">
      <c r="D905" s="17" t="s">
        <v>205</v>
      </c>
      <c r="E905" s="5">
        <v>11476.830000000002</v>
      </c>
      <c r="F905" s="5">
        <v>43374.34</v>
      </c>
      <c r="W905" s="17" t="s">
        <v>205</v>
      </c>
      <c r="X905" s="5">
        <v>2895.8</v>
      </c>
      <c r="Y905" s="5">
        <v>871.2</v>
      </c>
      <c r="AI905" s="17" t="s">
        <v>203</v>
      </c>
      <c r="AJ905" s="5">
        <v>7211.43</v>
      </c>
      <c r="AK905" s="5">
        <v>2695.91</v>
      </c>
      <c r="AT905" s="17" t="s">
        <v>202</v>
      </c>
      <c r="AU905" s="5">
        <v>2615.04</v>
      </c>
      <c r="AV905" s="5">
        <v>9557.32</v>
      </c>
      <c r="BH905" s="17" t="s">
        <v>152</v>
      </c>
      <c r="BI905" s="5">
        <v>56.8</v>
      </c>
      <c r="BJ905" s="5">
        <v>0</v>
      </c>
      <c r="BS905" s="17" t="s">
        <v>200</v>
      </c>
      <c r="BT905" s="5">
        <v>0</v>
      </c>
      <c r="BU905" s="5">
        <v>39759.51</v>
      </c>
    </row>
    <row r="906" spans="4:73" x14ac:dyDescent="0.25">
      <c r="D906" s="17" t="s">
        <v>160</v>
      </c>
      <c r="E906" s="5">
        <v>582027.05999999994</v>
      </c>
      <c r="F906" s="5">
        <v>66106.010000000009</v>
      </c>
      <c r="W906" s="17" t="s">
        <v>160</v>
      </c>
      <c r="X906" s="5">
        <v>25362.95</v>
      </c>
      <c r="Y906" s="5">
        <v>27937.05</v>
      </c>
      <c r="AI906" s="17" t="s">
        <v>159</v>
      </c>
      <c r="AJ906" s="5">
        <v>476.4</v>
      </c>
      <c r="AK906" s="5">
        <v>0</v>
      </c>
      <c r="AT906" s="17" t="s">
        <v>203</v>
      </c>
      <c r="AU906" s="5">
        <v>18555.419999999998</v>
      </c>
      <c r="AV906" s="5">
        <v>39333.5</v>
      </c>
      <c r="BH906" s="17" t="s">
        <v>201</v>
      </c>
      <c r="BI906" s="5">
        <v>48864.95</v>
      </c>
      <c r="BJ906" s="5">
        <v>22517.09</v>
      </c>
      <c r="BS906" s="17" t="s">
        <v>152</v>
      </c>
      <c r="BT906" s="5">
        <v>0</v>
      </c>
      <c r="BU906" s="5">
        <v>4486.42</v>
      </c>
    </row>
    <row r="907" spans="4:73" x14ac:dyDescent="0.25">
      <c r="D907" s="17" t="s">
        <v>207</v>
      </c>
      <c r="E907" s="5">
        <v>237090.73000000004</v>
      </c>
      <c r="F907" s="5">
        <v>219062.55</v>
      </c>
      <c r="W907" s="17" t="s">
        <v>207</v>
      </c>
      <c r="X907" s="5">
        <v>15145.63</v>
      </c>
      <c r="Y907" s="5">
        <v>8269.3700000000008</v>
      </c>
      <c r="AI907" s="17" t="s">
        <v>205</v>
      </c>
      <c r="AJ907" s="5">
        <v>8331.17</v>
      </c>
      <c r="AK907" s="5">
        <v>1932.69</v>
      </c>
      <c r="AT907" s="17" t="s">
        <v>159</v>
      </c>
      <c r="AU907" s="5">
        <v>621.76</v>
      </c>
      <c r="AV907" s="5">
        <v>2151.9499999999998</v>
      </c>
      <c r="BH907" s="17" t="s">
        <v>202</v>
      </c>
      <c r="BI907" s="5">
        <v>1031.98</v>
      </c>
      <c r="BJ907" s="5">
        <v>5795.84</v>
      </c>
      <c r="BS907" s="17" t="s">
        <v>201</v>
      </c>
      <c r="BT907" s="5">
        <v>2984.85</v>
      </c>
      <c r="BU907" s="5">
        <v>0</v>
      </c>
    </row>
    <row r="908" spans="4:73" x14ac:dyDescent="0.25">
      <c r="D908" s="17" t="s">
        <v>169</v>
      </c>
      <c r="E908" s="5">
        <v>116479.33000000002</v>
      </c>
      <c r="F908" s="5">
        <v>190355.62</v>
      </c>
      <c r="W908" s="17" t="s">
        <v>169</v>
      </c>
      <c r="X908" s="5">
        <v>5950</v>
      </c>
      <c r="Y908" s="5">
        <v>1785</v>
      </c>
      <c r="AI908" s="17" t="s">
        <v>160</v>
      </c>
      <c r="AJ908" s="5">
        <v>1722.5</v>
      </c>
      <c r="AK908" s="5">
        <v>4355.96</v>
      </c>
      <c r="AT908" s="17" t="s">
        <v>205</v>
      </c>
      <c r="AU908" s="5">
        <v>4532.75</v>
      </c>
      <c r="AV908" s="5">
        <v>1803.61</v>
      </c>
      <c r="BH908" s="17" t="s">
        <v>203</v>
      </c>
      <c r="BI908" s="5">
        <v>74.099999999999994</v>
      </c>
      <c r="BJ908" s="5">
        <v>314.39999999999998</v>
      </c>
      <c r="BS908" s="17" t="s">
        <v>202</v>
      </c>
      <c r="BT908" s="5">
        <v>0</v>
      </c>
      <c r="BU908" s="5">
        <v>0</v>
      </c>
    </row>
    <row r="909" spans="4:73" x14ac:dyDescent="0.25">
      <c r="D909" s="17" t="s">
        <v>208</v>
      </c>
      <c r="E909" s="5">
        <v>32445.200000000012</v>
      </c>
      <c r="F909" s="5">
        <v>265343.3</v>
      </c>
      <c r="W909" s="17" t="s">
        <v>208</v>
      </c>
      <c r="X909" s="5">
        <v>9809.5</v>
      </c>
      <c r="Y909" s="5">
        <v>588</v>
      </c>
      <c r="AI909" s="17" t="s">
        <v>207</v>
      </c>
      <c r="AJ909" s="5">
        <v>6414.9</v>
      </c>
      <c r="AK909" s="5">
        <v>16278.96</v>
      </c>
      <c r="AT909" s="17" t="s">
        <v>160</v>
      </c>
      <c r="AU909" s="5">
        <v>8529.8799999999992</v>
      </c>
      <c r="AV909" s="5">
        <v>18545.82</v>
      </c>
      <c r="BH909" s="17" t="s">
        <v>159</v>
      </c>
      <c r="BI909" s="5">
        <v>7020.26</v>
      </c>
      <c r="BJ909" s="5">
        <v>4321.84</v>
      </c>
      <c r="BS909" s="17" t="s">
        <v>203</v>
      </c>
      <c r="BT909" s="5">
        <v>0</v>
      </c>
      <c r="BU909" s="5">
        <v>0</v>
      </c>
    </row>
    <row r="910" spans="4:73" x14ac:dyDescent="0.25">
      <c r="D910" s="17" t="s">
        <v>260</v>
      </c>
      <c r="E910" s="5">
        <v>47615.630000000005</v>
      </c>
      <c r="F910" s="5">
        <v>19218.419999999998</v>
      </c>
      <c r="W910" s="17" t="s">
        <v>260</v>
      </c>
      <c r="X910" s="5">
        <v>16561.39</v>
      </c>
      <c r="Y910" s="5">
        <v>14732.36</v>
      </c>
      <c r="AI910" s="17" t="s">
        <v>169</v>
      </c>
      <c r="AJ910" s="5">
        <v>4386.46</v>
      </c>
      <c r="AK910" s="5">
        <v>4263.54</v>
      </c>
      <c r="AT910" s="17" t="s">
        <v>207</v>
      </c>
      <c r="AU910" s="5">
        <v>6681.82</v>
      </c>
      <c r="AV910" s="5">
        <v>2423.08</v>
      </c>
      <c r="BH910" s="17" t="s">
        <v>205</v>
      </c>
      <c r="BI910" s="5">
        <v>4154.62</v>
      </c>
      <c r="BJ910" s="5">
        <v>6869.33</v>
      </c>
      <c r="BS910" s="17" t="s">
        <v>159</v>
      </c>
      <c r="BT910" s="5">
        <v>0</v>
      </c>
      <c r="BU910" s="5">
        <v>0</v>
      </c>
    </row>
    <row r="911" spans="4:73" x14ac:dyDescent="0.25">
      <c r="D911" s="17" t="s">
        <v>209</v>
      </c>
      <c r="E911" s="5">
        <v>74859.8</v>
      </c>
      <c r="F911" s="5">
        <v>16264.91</v>
      </c>
      <c r="W911" s="17" t="s">
        <v>209</v>
      </c>
      <c r="X911" s="5">
        <v>8025.2</v>
      </c>
      <c r="Y911" s="5">
        <v>1494.8</v>
      </c>
      <c r="AI911" s="17" t="s">
        <v>208</v>
      </c>
      <c r="AJ911" s="5">
        <v>1375.9</v>
      </c>
      <c r="AK911" s="5">
        <v>0</v>
      </c>
      <c r="AT911" s="17" t="s">
        <v>169</v>
      </c>
      <c r="AU911" s="5">
        <v>6117.68</v>
      </c>
      <c r="AV911" s="5">
        <v>1346.02</v>
      </c>
      <c r="BH911" s="17" t="s">
        <v>160</v>
      </c>
      <c r="BI911" s="5">
        <v>3530.91</v>
      </c>
      <c r="BJ911" s="5">
        <v>6178.33</v>
      </c>
      <c r="BS911" s="17" t="s">
        <v>205</v>
      </c>
      <c r="BT911" s="5">
        <v>0</v>
      </c>
      <c r="BU911" s="5">
        <v>0</v>
      </c>
    </row>
    <row r="912" spans="4:73" x14ac:dyDescent="0.25">
      <c r="D912" s="17" t="s">
        <v>210</v>
      </c>
      <c r="E912" s="5">
        <v>191557.02</v>
      </c>
      <c r="F912" s="5">
        <v>67822.450000000012</v>
      </c>
      <c r="W912" s="17" t="s">
        <v>210</v>
      </c>
      <c r="X912" s="5">
        <v>29373.13</v>
      </c>
      <c r="Y912" s="5">
        <v>10619.37</v>
      </c>
      <c r="AI912" s="17" t="s">
        <v>260</v>
      </c>
      <c r="AJ912" s="5">
        <v>0</v>
      </c>
      <c r="AK912" s="5">
        <v>0</v>
      </c>
      <c r="AT912" s="17" t="s">
        <v>208</v>
      </c>
      <c r="AU912" s="5">
        <v>863.9</v>
      </c>
      <c r="AV912" s="5">
        <v>57.2</v>
      </c>
      <c r="BH912" s="17" t="s">
        <v>207</v>
      </c>
      <c r="BI912" s="5">
        <v>2148.4</v>
      </c>
      <c r="BJ912" s="5">
        <v>3477.34</v>
      </c>
      <c r="BS912" s="17" t="s">
        <v>160</v>
      </c>
      <c r="BT912" s="5">
        <v>19848.77</v>
      </c>
      <c r="BU912" s="5">
        <v>525009.9</v>
      </c>
    </row>
    <row r="913" spans="4:73" x14ac:dyDescent="0.25">
      <c r="D913" s="17" t="s">
        <v>161</v>
      </c>
      <c r="E913" s="5">
        <v>48439.77</v>
      </c>
      <c r="F913" s="5">
        <v>19418.870000000003</v>
      </c>
      <c r="W913" s="17" t="s">
        <v>161</v>
      </c>
      <c r="X913" s="5">
        <v>5187.3900000000003</v>
      </c>
      <c r="Y913" s="5">
        <v>2455.11</v>
      </c>
      <c r="AI913" s="17" t="s">
        <v>209</v>
      </c>
      <c r="AJ913" s="5">
        <v>4170.3</v>
      </c>
      <c r="AK913" s="5">
        <v>3717.3</v>
      </c>
      <c r="AT913" s="17" t="s">
        <v>260</v>
      </c>
      <c r="AU913" s="5">
        <v>0</v>
      </c>
      <c r="AV913" s="5">
        <v>0</v>
      </c>
      <c r="BH913" s="17" t="s">
        <v>169</v>
      </c>
      <c r="BI913" s="5">
        <v>275.98</v>
      </c>
      <c r="BJ913" s="5">
        <v>212.3</v>
      </c>
      <c r="BS913" s="17" t="s">
        <v>207</v>
      </c>
      <c r="BT913" s="5">
        <v>188671.8</v>
      </c>
      <c r="BU913" s="5">
        <v>206642</v>
      </c>
    </row>
    <row r="914" spans="4:73" x14ac:dyDescent="0.25">
      <c r="D914" s="17" t="s">
        <v>211</v>
      </c>
      <c r="E914" s="5">
        <v>197792.02999999997</v>
      </c>
      <c r="F914" s="5">
        <v>180565.51</v>
      </c>
      <c r="W914" s="17" t="s">
        <v>211</v>
      </c>
      <c r="X914" s="5">
        <v>13884.75</v>
      </c>
      <c r="Y914" s="5">
        <v>9481.25</v>
      </c>
      <c r="AI914" s="17" t="s">
        <v>210</v>
      </c>
      <c r="AJ914" s="5">
        <v>10955.6</v>
      </c>
      <c r="AK914" s="5">
        <v>11461.67</v>
      </c>
      <c r="AT914" s="17" t="s">
        <v>209</v>
      </c>
      <c r="AU914" s="5">
        <v>0</v>
      </c>
      <c r="AV914" s="5">
        <v>0</v>
      </c>
      <c r="BH914" s="17" t="s">
        <v>208</v>
      </c>
      <c r="BI914" s="5">
        <v>0</v>
      </c>
      <c r="BJ914" s="5">
        <v>0</v>
      </c>
      <c r="BS914" s="17" t="s">
        <v>169</v>
      </c>
      <c r="BT914" s="5">
        <v>173625.5</v>
      </c>
      <c r="BU914" s="5">
        <v>108872.5</v>
      </c>
    </row>
    <row r="915" spans="4:73" x14ac:dyDescent="0.25">
      <c r="D915" s="17" t="s">
        <v>170</v>
      </c>
      <c r="E915" s="5">
        <v>17512.830000000002</v>
      </c>
      <c r="F915" s="5">
        <v>29396.129999999997</v>
      </c>
      <c r="W915" s="17" t="s">
        <v>170</v>
      </c>
      <c r="X915" s="5">
        <v>8258.2000000000007</v>
      </c>
      <c r="Y915" s="5">
        <v>3345.8</v>
      </c>
      <c r="AI915" s="17" t="s">
        <v>161</v>
      </c>
      <c r="AJ915" s="5">
        <v>30.63</v>
      </c>
      <c r="AK915" s="5">
        <v>1020.1</v>
      </c>
      <c r="AT915" s="17" t="s">
        <v>210</v>
      </c>
      <c r="AU915" s="5">
        <v>435.1</v>
      </c>
      <c r="AV915" s="5">
        <v>405.64</v>
      </c>
      <c r="BH915" s="17" t="s">
        <v>260</v>
      </c>
      <c r="BI915" s="5">
        <v>2657.03</v>
      </c>
      <c r="BJ915" s="5">
        <v>16305.54</v>
      </c>
      <c r="BS915" s="17" t="s">
        <v>208</v>
      </c>
      <c r="BT915" s="5">
        <v>253294</v>
      </c>
      <c r="BU915" s="5">
        <v>31800</v>
      </c>
    </row>
    <row r="916" spans="4:73" x14ac:dyDescent="0.25">
      <c r="D916" s="17" t="s">
        <v>212</v>
      </c>
      <c r="E916" s="5">
        <v>354094.73</v>
      </c>
      <c r="F916" s="5">
        <v>13498.06</v>
      </c>
      <c r="W916" s="17" t="s">
        <v>212</v>
      </c>
      <c r="X916" s="5">
        <v>7202</v>
      </c>
      <c r="Y916" s="5">
        <v>2348</v>
      </c>
      <c r="AI916" s="17" t="s">
        <v>211</v>
      </c>
      <c r="AJ916" s="5">
        <v>22252.85</v>
      </c>
      <c r="AK916" s="5">
        <v>16404.37</v>
      </c>
      <c r="AT916" s="17" t="s">
        <v>161</v>
      </c>
      <c r="AU916" s="5">
        <v>479.74</v>
      </c>
      <c r="AV916" s="5">
        <v>930.44</v>
      </c>
      <c r="BH916" s="17" t="s">
        <v>209</v>
      </c>
      <c r="BI916" s="5">
        <v>0</v>
      </c>
      <c r="BJ916" s="5">
        <v>0</v>
      </c>
      <c r="BS916" s="17" t="s">
        <v>260</v>
      </c>
      <c r="BT916" s="5">
        <v>0</v>
      </c>
      <c r="BU916" s="5">
        <v>16577.73</v>
      </c>
    </row>
    <row r="917" spans="4:73" x14ac:dyDescent="0.25">
      <c r="D917" s="17" t="s">
        <v>153</v>
      </c>
      <c r="E917" s="5">
        <v>249554.89999999997</v>
      </c>
      <c r="F917" s="5">
        <v>209461.64</v>
      </c>
      <c r="W917" s="17" t="s">
        <v>153</v>
      </c>
      <c r="X917" s="5">
        <v>44837.9</v>
      </c>
      <c r="Y917" s="5">
        <v>36045.1</v>
      </c>
      <c r="AI917" s="17" t="s">
        <v>170</v>
      </c>
      <c r="AJ917" s="5">
        <v>13505.44</v>
      </c>
      <c r="AK917" s="5">
        <v>11879.25</v>
      </c>
      <c r="AT917" s="17" t="s">
        <v>211</v>
      </c>
      <c r="AU917" s="5">
        <v>18216.03</v>
      </c>
      <c r="AV917" s="5">
        <v>16599.939999999999</v>
      </c>
      <c r="BH917" s="17" t="s">
        <v>210</v>
      </c>
      <c r="BI917" s="5">
        <v>2558.04</v>
      </c>
      <c r="BJ917" s="5">
        <v>1141.4100000000001</v>
      </c>
      <c r="BS917" s="17" t="s">
        <v>209</v>
      </c>
      <c r="BT917" s="5">
        <v>4069.41</v>
      </c>
      <c r="BU917" s="5">
        <v>69647.7</v>
      </c>
    </row>
    <row r="918" spans="4:73" x14ac:dyDescent="0.25">
      <c r="D918" s="17" t="s">
        <v>213</v>
      </c>
      <c r="E918" s="5">
        <v>856425.83000000007</v>
      </c>
      <c r="F918" s="5">
        <v>56008.33</v>
      </c>
      <c r="W918" s="17" t="s">
        <v>213</v>
      </c>
      <c r="X918" s="5">
        <v>10972.26</v>
      </c>
      <c r="Y918" s="5">
        <v>6620.24</v>
      </c>
      <c r="AI918" s="17" t="s">
        <v>212</v>
      </c>
      <c r="AJ918" s="5">
        <v>897.8</v>
      </c>
      <c r="AK918" s="5">
        <v>874.6</v>
      </c>
      <c r="AT918" s="17" t="s">
        <v>170</v>
      </c>
      <c r="AU918" s="5">
        <v>5695.73</v>
      </c>
      <c r="AV918" s="5">
        <v>1248.71</v>
      </c>
      <c r="BH918" s="17" t="s">
        <v>161</v>
      </c>
      <c r="BI918" s="5">
        <v>12881.11</v>
      </c>
      <c r="BJ918" s="5">
        <v>9745.19</v>
      </c>
      <c r="BS918" s="17" t="s">
        <v>210</v>
      </c>
      <c r="BT918" s="5">
        <v>22616.58</v>
      </c>
      <c r="BU918" s="5">
        <v>167928.9</v>
      </c>
    </row>
    <row r="919" spans="4:73" x14ac:dyDescent="0.25">
      <c r="D919" s="17" t="s">
        <v>146</v>
      </c>
      <c r="E919" s="5">
        <v>83245.919999999998</v>
      </c>
      <c r="F919" s="5">
        <v>19112.3</v>
      </c>
      <c r="W919" s="17" t="s">
        <v>146</v>
      </c>
      <c r="X919" s="5">
        <v>1973.74</v>
      </c>
      <c r="Y919" s="5">
        <v>5646.56</v>
      </c>
      <c r="AI919" s="17" t="s">
        <v>153</v>
      </c>
      <c r="AJ919" s="5">
        <v>39708.22</v>
      </c>
      <c r="AK919" s="5">
        <v>26052.06</v>
      </c>
      <c r="AT919" s="17" t="s">
        <v>212</v>
      </c>
      <c r="AU919" s="5">
        <v>5312.66</v>
      </c>
      <c r="AV919" s="5">
        <v>6505.14</v>
      </c>
      <c r="BH919" s="17" t="s">
        <v>211</v>
      </c>
      <c r="BI919" s="5">
        <v>2528.38</v>
      </c>
      <c r="BJ919" s="5">
        <v>3423.31</v>
      </c>
      <c r="BS919" s="17" t="s">
        <v>161</v>
      </c>
      <c r="BT919" s="5">
        <v>0</v>
      </c>
      <c r="BU919" s="5">
        <v>34288.93</v>
      </c>
    </row>
    <row r="920" spans="4:73" x14ac:dyDescent="0.25">
      <c r="D920" s="17" t="s">
        <v>175</v>
      </c>
      <c r="E920" s="5">
        <v>228550.58</v>
      </c>
      <c r="F920" s="5">
        <v>189487.13999999998</v>
      </c>
      <c r="W920" s="17" t="s">
        <v>175</v>
      </c>
      <c r="X920" s="5">
        <v>30354.76</v>
      </c>
      <c r="Y920" s="5">
        <v>15527.74</v>
      </c>
      <c r="AI920" s="17" t="s">
        <v>213</v>
      </c>
      <c r="AJ920" s="5">
        <v>1332.53</v>
      </c>
      <c r="AK920" s="5">
        <v>1406.05</v>
      </c>
      <c r="AT920" s="17" t="s">
        <v>153</v>
      </c>
      <c r="AU920" s="5">
        <v>114402.5</v>
      </c>
      <c r="AV920" s="5">
        <v>146714.6</v>
      </c>
      <c r="BH920" s="17" t="s">
        <v>170</v>
      </c>
      <c r="BI920" s="5">
        <v>1936.76</v>
      </c>
      <c r="BJ920" s="5">
        <v>1039.07</v>
      </c>
      <c r="BS920" s="17" t="s">
        <v>211</v>
      </c>
      <c r="BT920" s="5">
        <v>120900.5</v>
      </c>
      <c r="BU920" s="5">
        <v>151883.1</v>
      </c>
    </row>
    <row r="921" spans="4:73" x14ac:dyDescent="0.25">
      <c r="D921" s="17" t="s">
        <v>142</v>
      </c>
      <c r="E921" s="5">
        <v>20668.839999999997</v>
      </c>
      <c r="F921" s="5">
        <v>22065.550000000003</v>
      </c>
      <c r="W921" s="17" t="s">
        <v>142</v>
      </c>
      <c r="X921" s="5">
        <v>11085.76</v>
      </c>
      <c r="Y921" s="5">
        <v>6941.74</v>
      </c>
      <c r="AI921" s="17" t="s">
        <v>146</v>
      </c>
      <c r="AJ921" s="5">
        <v>0</v>
      </c>
      <c r="AK921" s="5">
        <v>0</v>
      </c>
      <c r="AT921" s="17" t="s">
        <v>213</v>
      </c>
      <c r="AU921" s="5">
        <v>2198.04</v>
      </c>
      <c r="AV921" s="5">
        <v>6910.89</v>
      </c>
      <c r="BH921" s="17" t="s">
        <v>212</v>
      </c>
      <c r="BI921" s="5">
        <v>85.6</v>
      </c>
      <c r="BJ921" s="5">
        <v>0</v>
      </c>
      <c r="BS921" s="17" t="s">
        <v>170</v>
      </c>
      <c r="BT921" s="5">
        <v>0</v>
      </c>
      <c r="BU921" s="5">
        <v>0</v>
      </c>
    </row>
    <row r="922" spans="4:73" x14ac:dyDescent="0.25">
      <c r="D922" s="17" t="s">
        <v>214</v>
      </c>
      <c r="E922" s="5">
        <v>11445.779999999999</v>
      </c>
      <c r="F922" s="5">
        <v>56559.34</v>
      </c>
      <c r="W922" s="17" t="s">
        <v>214</v>
      </c>
      <c r="X922" s="5">
        <v>25205.39</v>
      </c>
      <c r="Y922" s="5">
        <v>6404.61</v>
      </c>
      <c r="AI922" s="17" t="s">
        <v>175</v>
      </c>
      <c r="AJ922" s="5">
        <v>43118.53</v>
      </c>
      <c r="AK922" s="5">
        <v>33829.769999999997</v>
      </c>
      <c r="AT922" s="17" t="s">
        <v>146</v>
      </c>
      <c r="AU922" s="5">
        <v>0</v>
      </c>
      <c r="AV922" s="5">
        <v>0</v>
      </c>
      <c r="BH922" s="17" t="s">
        <v>153</v>
      </c>
      <c r="BI922" s="5">
        <v>2901.29</v>
      </c>
      <c r="BJ922" s="5">
        <v>1169.4100000000001</v>
      </c>
      <c r="BS922" s="17" t="s">
        <v>212</v>
      </c>
      <c r="BT922" s="5">
        <v>0</v>
      </c>
      <c r="BU922" s="5">
        <v>344367</v>
      </c>
    </row>
    <row r="923" spans="4:73" x14ac:dyDescent="0.25">
      <c r="D923" s="17" t="s">
        <v>171</v>
      </c>
      <c r="E923" s="5">
        <v>137127.16</v>
      </c>
      <c r="F923" s="5">
        <v>217629.6</v>
      </c>
      <c r="W923" s="17" t="s">
        <v>171</v>
      </c>
      <c r="X923" s="5">
        <v>12907.25</v>
      </c>
      <c r="Y923" s="5">
        <v>4230.25</v>
      </c>
      <c r="AI923" s="17" t="s">
        <v>142</v>
      </c>
      <c r="AJ923" s="5">
        <v>9090.7900000000009</v>
      </c>
      <c r="AK923" s="5">
        <v>13156.36</v>
      </c>
      <c r="AT923" s="17" t="s">
        <v>175</v>
      </c>
      <c r="AU923" s="5">
        <v>33342.69</v>
      </c>
      <c r="AV923" s="5">
        <v>35563.07</v>
      </c>
      <c r="BH923" s="17" t="s">
        <v>213</v>
      </c>
      <c r="BI923" s="5">
        <v>19913.310000000001</v>
      </c>
      <c r="BJ923" s="5">
        <v>11917.38</v>
      </c>
      <c r="BS923" s="17" t="s">
        <v>153</v>
      </c>
      <c r="BT923" s="5">
        <v>7611.73</v>
      </c>
      <c r="BU923" s="5">
        <v>39573.769999999997</v>
      </c>
    </row>
    <row r="924" spans="4:73" x14ac:dyDescent="0.25">
      <c r="D924" s="17" t="s">
        <v>165</v>
      </c>
      <c r="E924" s="5">
        <v>317971.88</v>
      </c>
      <c r="F924" s="5">
        <v>67881.59</v>
      </c>
      <c r="W924" s="17" t="s">
        <v>165</v>
      </c>
      <c r="X924" s="5">
        <v>23960.76</v>
      </c>
      <c r="Y924" s="5">
        <v>13064.24</v>
      </c>
      <c r="AI924" s="17" t="s">
        <v>214</v>
      </c>
      <c r="AJ924" s="5">
        <v>0</v>
      </c>
      <c r="AK924" s="5">
        <v>0</v>
      </c>
      <c r="AT924" s="17" t="s">
        <v>142</v>
      </c>
      <c r="AU924" s="5">
        <v>989</v>
      </c>
      <c r="AV924" s="5">
        <v>115.74</v>
      </c>
      <c r="BH924" s="17" t="s">
        <v>146</v>
      </c>
      <c r="BI924" s="5">
        <v>10992.56</v>
      </c>
      <c r="BJ924" s="5">
        <v>77599.360000000001</v>
      </c>
      <c r="BS924" s="17" t="s">
        <v>213</v>
      </c>
      <c r="BT924" s="5">
        <v>18098.189999999999</v>
      </c>
      <c r="BU924" s="5">
        <v>829571.3</v>
      </c>
    </row>
    <row r="925" spans="4:73" x14ac:dyDescent="0.25">
      <c r="D925" s="17" t="s">
        <v>143</v>
      </c>
      <c r="E925" s="5">
        <v>348180.89</v>
      </c>
      <c r="F925" s="5">
        <v>112199.99</v>
      </c>
      <c r="W925" s="17" t="s">
        <v>143</v>
      </c>
      <c r="X925" s="5">
        <v>33109.14</v>
      </c>
      <c r="Y925" s="5">
        <v>13678.36</v>
      </c>
      <c r="AI925" s="17" t="s">
        <v>171</v>
      </c>
      <c r="AJ925" s="5">
        <v>7722.06</v>
      </c>
      <c r="AK925" s="5">
        <v>4827.32</v>
      </c>
      <c r="AT925" s="17" t="s">
        <v>214</v>
      </c>
      <c r="AU925" s="5">
        <v>7876.82</v>
      </c>
      <c r="AV925" s="5">
        <v>3908.2</v>
      </c>
      <c r="BH925" s="17" t="s">
        <v>175</v>
      </c>
      <c r="BI925" s="5">
        <v>520.23</v>
      </c>
      <c r="BJ925" s="5">
        <v>478.69</v>
      </c>
      <c r="BS925" s="17" t="s">
        <v>146</v>
      </c>
      <c r="BT925" s="5">
        <v>0</v>
      </c>
      <c r="BU925" s="5">
        <v>0</v>
      </c>
    </row>
    <row r="926" spans="4:73" x14ac:dyDescent="0.25">
      <c r="D926" s="17" t="s">
        <v>176</v>
      </c>
      <c r="E926" s="5">
        <v>65438.05</v>
      </c>
      <c r="F926" s="5">
        <v>64360.520000000004</v>
      </c>
      <c r="W926" s="17" t="s">
        <v>176</v>
      </c>
      <c r="X926" s="5">
        <v>13994.75</v>
      </c>
      <c r="Y926" s="5">
        <v>6180.25</v>
      </c>
      <c r="AI926" s="17" t="s">
        <v>165</v>
      </c>
      <c r="AJ926" s="5">
        <v>7074.84</v>
      </c>
      <c r="AK926" s="5">
        <v>5597.94</v>
      </c>
      <c r="AT926" s="17" t="s">
        <v>171</v>
      </c>
      <c r="AU926" s="5">
        <v>8257.0300000000007</v>
      </c>
      <c r="AV926" s="5">
        <v>1670.42</v>
      </c>
      <c r="BH926" s="17" t="s">
        <v>142</v>
      </c>
      <c r="BI926" s="5">
        <v>900</v>
      </c>
      <c r="BJ926" s="5">
        <v>455</v>
      </c>
      <c r="BS926" s="17" t="s">
        <v>175</v>
      </c>
      <c r="BT926" s="5">
        <v>79234.929999999993</v>
      </c>
      <c r="BU926" s="5">
        <v>143151.29999999999</v>
      </c>
    </row>
    <row r="927" spans="4:73" x14ac:dyDescent="0.25">
      <c r="D927" s="17" t="s">
        <v>216</v>
      </c>
      <c r="E927" s="5">
        <v>123542.20999999999</v>
      </c>
      <c r="F927" s="5">
        <v>9604.4000000000015</v>
      </c>
      <c r="W927" s="17" t="s">
        <v>216</v>
      </c>
      <c r="X927" s="5">
        <v>6333.13</v>
      </c>
      <c r="Y927" s="5">
        <v>6378.12</v>
      </c>
      <c r="AI927" s="17" t="s">
        <v>143</v>
      </c>
      <c r="AJ927" s="5">
        <v>12542.5</v>
      </c>
      <c r="AK927" s="5">
        <v>26051.46</v>
      </c>
      <c r="AT927" s="17" t="s">
        <v>165</v>
      </c>
      <c r="AU927" s="5">
        <v>23738.3</v>
      </c>
      <c r="AV927" s="5">
        <v>23506.51</v>
      </c>
      <c r="BH927" s="17" t="s">
        <v>214</v>
      </c>
      <c r="BI927" s="5">
        <v>62.13</v>
      </c>
      <c r="BJ927" s="5">
        <v>1132.97</v>
      </c>
      <c r="BS927" s="17" t="s">
        <v>142</v>
      </c>
      <c r="BT927" s="5">
        <v>0</v>
      </c>
      <c r="BU927" s="5">
        <v>0</v>
      </c>
    </row>
    <row r="928" spans="4:73" x14ac:dyDescent="0.25">
      <c r="D928" s="17" t="s">
        <v>217</v>
      </c>
      <c r="E928" s="5">
        <v>46672.670000000006</v>
      </c>
      <c r="F928" s="5">
        <v>28334.1</v>
      </c>
      <c r="W928" s="17" t="s">
        <v>217</v>
      </c>
      <c r="X928" s="5">
        <v>21303.35</v>
      </c>
      <c r="Y928" s="5">
        <v>26684.75</v>
      </c>
      <c r="AI928" s="17" t="s">
        <v>176</v>
      </c>
      <c r="AJ928" s="5">
        <v>9746.83</v>
      </c>
      <c r="AK928" s="5">
        <v>5797.85</v>
      </c>
      <c r="AT928" s="17" t="s">
        <v>143</v>
      </c>
      <c r="AU928" s="5">
        <v>198.9</v>
      </c>
      <c r="AV928" s="5">
        <v>115.12</v>
      </c>
      <c r="BH928" s="17" t="s">
        <v>171</v>
      </c>
      <c r="BI928" s="5">
        <v>147.76</v>
      </c>
      <c r="BJ928" s="5">
        <v>959.74</v>
      </c>
      <c r="BS928" s="17" t="s">
        <v>214</v>
      </c>
      <c r="BT928" s="5">
        <v>0</v>
      </c>
      <c r="BU928" s="5">
        <v>0</v>
      </c>
    </row>
    <row r="929" spans="4:73" x14ac:dyDescent="0.25">
      <c r="D929" s="17" t="s">
        <v>162</v>
      </c>
      <c r="E929" s="5">
        <v>27419.239999999998</v>
      </c>
      <c r="F929" s="5">
        <v>23947.730000000003</v>
      </c>
      <c r="W929" s="17" t="s">
        <v>162</v>
      </c>
      <c r="X929" s="5">
        <v>6600.76</v>
      </c>
      <c r="Y929" s="5">
        <v>5154.24</v>
      </c>
      <c r="AI929" s="17" t="s">
        <v>216</v>
      </c>
      <c r="AJ929" s="5">
        <v>0</v>
      </c>
      <c r="AK929" s="5">
        <v>0</v>
      </c>
      <c r="AT929" s="17" t="s">
        <v>176</v>
      </c>
      <c r="AU929" s="5">
        <v>5315.45</v>
      </c>
      <c r="AV929" s="5">
        <v>1818.9</v>
      </c>
      <c r="BH929" s="17" t="s">
        <v>165</v>
      </c>
      <c r="BI929" s="5">
        <v>166.5</v>
      </c>
      <c r="BJ929" s="5">
        <v>635.38</v>
      </c>
      <c r="BS929" s="17" t="s">
        <v>171</v>
      </c>
      <c r="BT929" s="5">
        <v>185770.5</v>
      </c>
      <c r="BU929" s="5">
        <v>125439.4</v>
      </c>
    </row>
    <row r="930" spans="4:73" x14ac:dyDescent="0.25">
      <c r="D930" s="17" t="s">
        <v>218</v>
      </c>
      <c r="E930" s="5">
        <v>70801.399999999994</v>
      </c>
      <c r="F930" s="5">
        <v>44145.26</v>
      </c>
      <c r="W930" s="17" t="s">
        <v>218</v>
      </c>
      <c r="X930" s="5">
        <v>11386.1</v>
      </c>
      <c r="Y930" s="5">
        <v>8787.4</v>
      </c>
      <c r="AI930" s="17" t="s">
        <v>217</v>
      </c>
      <c r="AJ930" s="5">
        <v>0</v>
      </c>
      <c r="AK930" s="5">
        <v>0</v>
      </c>
      <c r="AT930" s="17" t="s">
        <v>216</v>
      </c>
      <c r="AU930" s="5">
        <v>650.48</v>
      </c>
      <c r="AV930" s="5">
        <v>339.27</v>
      </c>
      <c r="BH930" s="17" t="s">
        <v>143</v>
      </c>
      <c r="BI930" s="5">
        <v>719.6</v>
      </c>
      <c r="BJ930" s="5">
        <v>2110.98</v>
      </c>
      <c r="BS930" s="17" t="s">
        <v>165</v>
      </c>
      <c r="BT930" s="5">
        <v>12796.19</v>
      </c>
      <c r="BU930" s="5">
        <v>275167.8</v>
      </c>
    </row>
    <row r="931" spans="4:73" x14ac:dyDescent="0.25">
      <c r="D931" s="17" t="s">
        <v>154</v>
      </c>
      <c r="E931" s="5">
        <v>319739.51</v>
      </c>
      <c r="F931" s="5">
        <v>333170.76</v>
      </c>
      <c r="W931" s="17" t="s">
        <v>154</v>
      </c>
      <c r="X931" s="5">
        <v>42588.05</v>
      </c>
      <c r="Y931" s="5">
        <v>32098.95</v>
      </c>
      <c r="AI931" s="17" t="s">
        <v>162</v>
      </c>
      <c r="AJ931" s="5">
        <v>4085.52</v>
      </c>
      <c r="AK931" s="5">
        <v>2782.91</v>
      </c>
      <c r="AT931" s="17" t="s">
        <v>217</v>
      </c>
      <c r="AU931" s="5">
        <v>61.76</v>
      </c>
      <c r="AV931" s="5">
        <v>748.84</v>
      </c>
      <c r="BH931" s="17" t="s">
        <v>176</v>
      </c>
      <c r="BI931" s="5">
        <v>222.78</v>
      </c>
      <c r="BJ931" s="5">
        <v>29.12</v>
      </c>
      <c r="BS931" s="17" t="s">
        <v>143</v>
      </c>
      <c r="BT931" s="5">
        <v>65629.850000000006</v>
      </c>
      <c r="BU931" s="5">
        <v>306225</v>
      </c>
    </row>
    <row r="932" spans="4:73" x14ac:dyDescent="0.25">
      <c r="D932" s="17" t="s">
        <v>219</v>
      </c>
      <c r="E932" s="5">
        <v>38500.69000000001</v>
      </c>
      <c r="F932" s="5">
        <v>44477.02</v>
      </c>
      <c r="W932" s="17" t="s">
        <v>219</v>
      </c>
      <c r="X932" s="5">
        <v>11791.57</v>
      </c>
      <c r="Y932" s="5">
        <v>5232.4799999999996</v>
      </c>
      <c r="AI932" s="17" t="s">
        <v>218</v>
      </c>
      <c r="AJ932" s="5">
        <v>12314.16</v>
      </c>
      <c r="AK932" s="5">
        <v>32403.49</v>
      </c>
      <c r="AT932" s="17" t="s">
        <v>162</v>
      </c>
      <c r="AU932" s="5">
        <v>13191.05</v>
      </c>
      <c r="AV932" s="5">
        <v>11759.69</v>
      </c>
      <c r="BH932" s="17" t="s">
        <v>216</v>
      </c>
      <c r="BI932" s="5">
        <v>620.79</v>
      </c>
      <c r="BJ932" s="5">
        <v>7718.93</v>
      </c>
      <c r="BS932" s="17" t="s">
        <v>176</v>
      </c>
      <c r="BT932" s="5">
        <v>34485.71</v>
      </c>
      <c r="BU932" s="5">
        <v>51611.93</v>
      </c>
    </row>
    <row r="933" spans="4:73" x14ac:dyDescent="0.25">
      <c r="D933" s="17" t="s">
        <v>148</v>
      </c>
      <c r="E933" s="5">
        <v>68304.300000000017</v>
      </c>
      <c r="F933" s="5">
        <v>126783.15</v>
      </c>
      <c r="W933" s="17" t="s">
        <v>148</v>
      </c>
      <c r="X933" s="5">
        <v>2658.44</v>
      </c>
      <c r="Y933" s="5">
        <v>3192.91</v>
      </c>
      <c r="AI933" s="17" t="s">
        <v>154</v>
      </c>
      <c r="AJ933" s="5">
        <v>59191.33</v>
      </c>
      <c r="AK933" s="5">
        <v>39871.61</v>
      </c>
      <c r="AT933" s="17" t="s">
        <v>218</v>
      </c>
      <c r="AU933" s="5">
        <v>8076.59</v>
      </c>
      <c r="AV933" s="5">
        <v>17207.37</v>
      </c>
      <c r="BH933" s="17" t="s">
        <v>217</v>
      </c>
      <c r="BI933" s="5">
        <v>6968.99</v>
      </c>
      <c r="BJ933" s="5">
        <v>19239.080000000002</v>
      </c>
      <c r="BS933" s="17" t="s">
        <v>216</v>
      </c>
      <c r="BT933" s="5">
        <v>2000</v>
      </c>
      <c r="BU933" s="5">
        <v>109105.9</v>
      </c>
    </row>
    <row r="934" spans="4:73" x14ac:dyDescent="0.25">
      <c r="D934" s="17" t="s">
        <v>177</v>
      </c>
      <c r="E934" s="5">
        <v>38196.159999999989</v>
      </c>
      <c r="F934" s="5">
        <v>48493.990000000005</v>
      </c>
      <c r="W934" s="17" t="s">
        <v>177</v>
      </c>
      <c r="X934" s="5">
        <v>9709.75</v>
      </c>
      <c r="Y934" s="5">
        <v>6096.25</v>
      </c>
      <c r="AI934" s="17" t="s">
        <v>219</v>
      </c>
      <c r="AJ934" s="5">
        <v>6164.93</v>
      </c>
      <c r="AK934" s="5">
        <v>13630.82</v>
      </c>
      <c r="AT934" s="17" t="s">
        <v>154</v>
      </c>
      <c r="AU934" s="5">
        <v>135064.4</v>
      </c>
      <c r="AV934" s="5">
        <v>146420.29999999999</v>
      </c>
      <c r="BH934" s="17" t="s">
        <v>162</v>
      </c>
      <c r="BI934" s="5">
        <v>46.4</v>
      </c>
      <c r="BJ934" s="5">
        <v>8</v>
      </c>
      <c r="BS934" s="17" t="s">
        <v>217</v>
      </c>
      <c r="BT934" s="5">
        <v>0</v>
      </c>
      <c r="BU934" s="5">
        <v>0</v>
      </c>
    </row>
    <row r="935" spans="4:73" x14ac:dyDescent="0.25">
      <c r="D935" s="17" t="s">
        <v>220</v>
      </c>
      <c r="E935" s="5">
        <v>11973.309999999998</v>
      </c>
      <c r="F935" s="5">
        <v>53288.93</v>
      </c>
      <c r="W935" s="17" t="s">
        <v>220</v>
      </c>
      <c r="X935" s="5">
        <v>5828.13</v>
      </c>
      <c r="Y935" s="5">
        <v>1041.8699999999999</v>
      </c>
      <c r="AI935" s="17" t="s">
        <v>148</v>
      </c>
      <c r="AJ935" s="5">
        <v>0</v>
      </c>
      <c r="AK935" s="5">
        <v>0</v>
      </c>
      <c r="AT935" s="17" t="s">
        <v>219</v>
      </c>
      <c r="AU935" s="5">
        <v>10444.629999999999</v>
      </c>
      <c r="AV935" s="5">
        <v>9819.2000000000007</v>
      </c>
      <c r="BH935" s="17" t="s">
        <v>218</v>
      </c>
      <c r="BI935" s="5">
        <v>7836.41</v>
      </c>
      <c r="BJ935" s="5">
        <v>12403.14</v>
      </c>
      <c r="BS935" s="17" t="s">
        <v>162</v>
      </c>
      <c r="BT935" s="5">
        <v>0</v>
      </c>
      <c r="BU935" s="5">
        <v>7714.4</v>
      </c>
    </row>
    <row r="936" spans="4:73" x14ac:dyDescent="0.25">
      <c r="D936" s="17" t="s">
        <v>178</v>
      </c>
      <c r="E936" s="5">
        <v>21645.9</v>
      </c>
      <c r="F936" s="5">
        <v>26462.379999999997</v>
      </c>
      <c r="W936" s="17" t="s">
        <v>178</v>
      </c>
      <c r="X936" s="5">
        <v>6008.2</v>
      </c>
      <c r="Y936" s="5">
        <v>2861.3</v>
      </c>
      <c r="AI936" s="17" t="s">
        <v>177</v>
      </c>
      <c r="AJ936" s="5">
        <v>19977.650000000001</v>
      </c>
      <c r="AK936" s="5">
        <v>21984.01</v>
      </c>
      <c r="AT936" s="17" t="s">
        <v>148</v>
      </c>
      <c r="AU936" s="5">
        <v>0</v>
      </c>
      <c r="AV936" s="5">
        <v>0</v>
      </c>
      <c r="BH936" s="17" t="s">
        <v>154</v>
      </c>
      <c r="BI936" s="5">
        <v>6755.84</v>
      </c>
      <c r="BJ936" s="5">
        <v>9391.82</v>
      </c>
      <c r="BS936" s="17" t="s">
        <v>218</v>
      </c>
      <c r="BT936" s="5">
        <v>0</v>
      </c>
      <c r="BU936" s="5">
        <v>0</v>
      </c>
    </row>
    <row r="937" spans="4:73" x14ac:dyDescent="0.25">
      <c r="D937" s="17" t="s">
        <v>221</v>
      </c>
      <c r="E937" s="5">
        <v>85794.69</v>
      </c>
      <c r="F937" s="5">
        <v>19954.309999999998</v>
      </c>
      <c r="W937" s="17" t="s">
        <v>221</v>
      </c>
      <c r="X937" s="5">
        <v>6345</v>
      </c>
      <c r="Y937" s="5">
        <v>2386.25</v>
      </c>
      <c r="AI937" s="17" t="s">
        <v>220</v>
      </c>
      <c r="AJ937" s="5">
        <v>40598.300000000003</v>
      </c>
      <c r="AK937" s="5">
        <v>9632.5</v>
      </c>
      <c r="AT937" s="17" t="s">
        <v>177</v>
      </c>
      <c r="AU937" s="5">
        <v>9746.65</v>
      </c>
      <c r="AV937" s="5">
        <v>8384.64</v>
      </c>
      <c r="BH937" s="17" t="s">
        <v>219</v>
      </c>
      <c r="BI937" s="5">
        <v>14192.89</v>
      </c>
      <c r="BJ937" s="5">
        <v>9818.19</v>
      </c>
      <c r="BS937" s="17" t="s">
        <v>154</v>
      </c>
      <c r="BT937" s="5">
        <v>82951.14</v>
      </c>
      <c r="BU937" s="5">
        <v>91956.85</v>
      </c>
    </row>
    <row r="938" spans="4:73" x14ac:dyDescent="0.25">
      <c r="D938" s="17" t="s">
        <v>172</v>
      </c>
      <c r="E938" s="5">
        <v>118919.67000000004</v>
      </c>
      <c r="F938" s="5">
        <v>215704.36</v>
      </c>
      <c r="W938" s="17" t="s">
        <v>172</v>
      </c>
      <c r="X938" s="5">
        <v>10291.76</v>
      </c>
      <c r="Y938" s="5">
        <v>3916.99</v>
      </c>
      <c r="AI938" s="17" t="s">
        <v>178</v>
      </c>
      <c r="AJ938" s="5">
        <v>14219.47</v>
      </c>
      <c r="AK938" s="5">
        <v>12344.39</v>
      </c>
      <c r="AT938" s="17" t="s">
        <v>220</v>
      </c>
      <c r="AU938" s="5">
        <v>6862.5</v>
      </c>
      <c r="AV938" s="5">
        <v>1298.94</v>
      </c>
      <c r="BH938" s="17" t="s">
        <v>148</v>
      </c>
      <c r="BI938" s="5">
        <v>1722.71</v>
      </c>
      <c r="BJ938" s="5">
        <v>13396.74</v>
      </c>
      <c r="BS938" s="17" t="s">
        <v>219</v>
      </c>
      <c r="BT938" s="5">
        <v>0</v>
      </c>
      <c r="BU938" s="5">
        <v>0</v>
      </c>
    </row>
    <row r="939" spans="4:73" x14ac:dyDescent="0.25">
      <c r="D939" s="17" t="s">
        <v>144</v>
      </c>
      <c r="E939" s="5">
        <v>118097.2</v>
      </c>
      <c r="F939" s="5">
        <v>105650.8</v>
      </c>
      <c r="W939" s="17" t="s">
        <v>144</v>
      </c>
      <c r="X939" s="5">
        <v>24657.01</v>
      </c>
      <c r="Y939" s="5">
        <v>9412.99</v>
      </c>
      <c r="AI939" s="17" t="s">
        <v>221</v>
      </c>
      <c r="AJ939" s="5">
        <v>7245.51</v>
      </c>
      <c r="AK939" s="5">
        <v>1323.72</v>
      </c>
      <c r="AT939" s="17" t="s">
        <v>178</v>
      </c>
      <c r="AU939" s="5">
        <v>5486.28</v>
      </c>
      <c r="AV939" s="5">
        <v>5885.61</v>
      </c>
      <c r="BH939" s="17" t="s">
        <v>177</v>
      </c>
      <c r="BI939" s="5">
        <v>4936.9399999999996</v>
      </c>
      <c r="BJ939" s="5">
        <v>1731.26</v>
      </c>
      <c r="BS939" s="17" t="s">
        <v>148</v>
      </c>
      <c r="BT939" s="5">
        <v>118778</v>
      </c>
      <c r="BU939" s="5">
        <v>51714.65</v>
      </c>
    </row>
    <row r="940" spans="4:73" x14ac:dyDescent="0.25">
      <c r="D940" s="17" t="s">
        <v>222</v>
      </c>
      <c r="E940" s="5">
        <v>4250.92</v>
      </c>
      <c r="F940" s="5">
        <v>3780.84</v>
      </c>
      <c r="W940" s="17" t="s">
        <v>222</v>
      </c>
      <c r="X940" s="5">
        <v>2666.9</v>
      </c>
      <c r="Y940" s="5">
        <v>1431.1</v>
      </c>
      <c r="AI940" s="17" t="s">
        <v>172</v>
      </c>
      <c r="AJ940" s="5">
        <v>9260.7999999999993</v>
      </c>
      <c r="AK940" s="5">
        <v>2827.3</v>
      </c>
      <c r="AT940" s="17" t="s">
        <v>221</v>
      </c>
      <c r="AU940" s="5">
        <v>0</v>
      </c>
      <c r="AV940" s="5">
        <v>169.47</v>
      </c>
      <c r="BH940" s="17" t="s">
        <v>220</v>
      </c>
      <c r="BI940" s="5">
        <v>0</v>
      </c>
      <c r="BJ940" s="5">
        <v>0</v>
      </c>
      <c r="BS940" s="17" t="s">
        <v>177</v>
      </c>
      <c r="BT940" s="5">
        <v>0</v>
      </c>
      <c r="BU940" s="5">
        <v>0</v>
      </c>
    </row>
    <row r="941" spans="4:73" x14ac:dyDescent="0.25">
      <c r="D941" s="17" t="s">
        <v>173</v>
      </c>
      <c r="E941" s="5">
        <v>272313.24</v>
      </c>
      <c r="F941" s="5">
        <v>396472.22</v>
      </c>
      <c r="W941" s="17" t="s">
        <v>173</v>
      </c>
      <c r="X941" s="5">
        <v>16601.14</v>
      </c>
      <c r="Y941" s="5">
        <v>5208.8599999999997</v>
      </c>
      <c r="AI941" s="17" t="s">
        <v>144</v>
      </c>
      <c r="AJ941" s="5">
        <v>10297.07</v>
      </c>
      <c r="AK941" s="5">
        <v>7322.56</v>
      </c>
      <c r="AT941" s="17" t="s">
        <v>172</v>
      </c>
      <c r="AU941" s="5">
        <v>4084.8</v>
      </c>
      <c r="AV941" s="5">
        <v>1680.05</v>
      </c>
      <c r="BH941" s="17" t="s">
        <v>178</v>
      </c>
      <c r="BI941" s="5">
        <v>748.43</v>
      </c>
      <c r="BJ941" s="5">
        <v>554.6</v>
      </c>
      <c r="BS941" s="17" t="s">
        <v>220</v>
      </c>
      <c r="BT941" s="5">
        <v>0</v>
      </c>
      <c r="BU941" s="5">
        <v>0</v>
      </c>
    </row>
    <row r="942" spans="4:73" x14ac:dyDescent="0.25">
      <c r="D942" s="17" t="s">
        <v>259</v>
      </c>
      <c r="E942" s="5">
        <v>209451.38</v>
      </c>
      <c r="F942" s="5">
        <v>87176.71</v>
      </c>
      <c r="W942" s="17" t="s">
        <v>259</v>
      </c>
      <c r="X942" s="5">
        <v>22430.35</v>
      </c>
      <c r="Y942" s="5">
        <v>18478.150000000001</v>
      </c>
      <c r="AI942" s="17" t="s">
        <v>222</v>
      </c>
      <c r="AJ942" s="5">
        <v>105.46</v>
      </c>
      <c r="AK942" s="5">
        <v>421.82</v>
      </c>
      <c r="AT942" s="17" t="s">
        <v>144</v>
      </c>
      <c r="AU942" s="5">
        <v>2784.88</v>
      </c>
      <c r="AV942" s="5">
        <v>1318.64</v>
      </c>
      <c r="BH942" s="17" t="s">
        <v>221</v>
      </c>
      <c r="BI942" s="5">
        <v>325.8</v>
      </c>
      <c r="BJ942" s="5">
        <v>0</v>
      </c>
      <c r="BS942" s="17" t="s">
        <v>178</v>
      </c>
      <c r="BT942" s="5">
        <v>0</v>
      </c>
      <c r="BU942" s="5">
        <v>0</v>
      </c>
    </row>
    <row r="943" spans="4:73" x14ac:dyDescent="0.25">
      <c r="D943" s="17" t="s">
        <v>224</v>
      </c>
      <c r="E943" s="5">
        <v>43634.259999999995</v>
      </c>
      <c r="F943" s="5">
        <v>79599.28</v>
      </c>
      <c r="W943" s="17" t="s">
        <v>224</v>
      </c>
      <c r="X943" s="5">
        <v>18802.73</v>
      </c>
      <c r="Y943" s="5">
        <v>9720.52</v>
      </c>
      <c r="AI943" s="17" t="s">
        <v>173</v>
      </c>
      <c r="AJ943" s="5">
        <v>5566.6</v>
      </c>
      <c r="AK943" s="5">
        <v>6323.27</v>
      </c>
      <c r="AT943" s="17" t="s">
        <v>222</v>
      </c>
      <c r="AU943" s="5">
        <v>207.68</v>
      </c>
      <c r="AV943" s="5">
        <v>153.91999999999999</v>
      </c>
      <c r="BH943" s="17" t="s">
        <v>172</v>
      </c>
      <c r="BI943" s="5">
        <v>571.5</v>
      </c>
      <c r="BJ943" s="5">
        <v>0</v>
      </c>
      <c r="BS943" s="17" t="s">
        <v>221</v>
      </c>
      <c r="BT943" s="5">
        <v>6038</v>
      </c>
      <c r="BU943" s="5">
        <v>81915.25</v>
      </c>
    </row>
    <row r="944" spans="4:73" x14ac:dyDescent="0.25">
      <c r="D944" s="17" t="s">
        <v>225</v>
      </c>
      <c r="E944" s="5">
        <v>154936.50999999998</v>
      </c>
      <c r="F944" s="5">
        <v>13168.04</v>
      </c>
      <c r="W944" s="17" t="s">
        <v>225</v>
      </c>
      <c r="X944" s="5">
        <v>5610.01</v>
      </c>
      <c r="Y944" s="5">
        <v>3967.49</v>
      </c>
      <c r="AI944" s="17" t="s">
        <v>259</v>
      </c>
      <c r="AJ944" s="5">
        <v>48850.400000000001</v>
      </c>
      <c r="AK944" s="5">
        <v>133553.29999999999</v>
      </c>
      <c r="AT944" s="17" t="s">
        <v>173</v>
      </c>
      <c r="AU944" s="5">
        <v>22257.040000000001</v>
      </c>
      <c r="AV944" s="5">
        <v>7137.36</v>
      </c>
      <c r="BH944" s="17" t="s">
        <v>144</v>
      </c>
      <c r="BI944" s="5">
        <v>1313.85</v>
      </c>
      <c r="BJ944" s="5">
        <v>640.32000000000005</v>
      </c>
      <c r="BS944" s="17" t="s">
        <v>172</v>
      </c>
      <c r="BT944" s="5">
        <v>191495.5</v>
      </c>
      <c r="BU944" s="5">
        <v>110495.3</v>
      </c>
    </row>
    <row r="945" spans="4:73" x14ac:dyDescent="0.25">
      <c r="D945" s="17" t="s">
        <v>163</v>
      </c>
      <c r="E945" s="5">
        <v>231.44000000000005</v>
      </c>
      <c r="F945" s="5">
        <v>803.96</v>
      </c>
      <c r="W945" s="17" t="s">
        <v>163</v>
      </c>
      <c r="X945" s="5">
        <v>504.2</v>
      </c>
      <c r="Y945" s="5">
        <v>162.80000000000001</v>
      </c>
      <c r="AI945" s="17" t="s">
        <v>224</v>
      </c>
      <c r="AJ945" s="5">
        <v>38996.54</v>
      </c>
      <c r="AK945" s="5">
        <v>22747.63</v>
      </c>
      <c r="AT945" s="17" t="s">
        <v>259</v>
      </c>
      <c r="AU945" s="5">
        <v>11126.83</v>
      </c>
      <c r="AV945" s="5">
        <v>53745.42</v>
      </c>
      <c r="BH945" s="17" t="s">
        <v>222</v>
      </c>
      <c r="BI945" s="5">
        <v>800.8</v>
      </c>
      <c r="BJ945" s="5">
        <v>2244.08</v>
      </c>
      <c r="BS945" s="17" t="s">
        <v>144</v>
      </c>
      <c r="BT945" s="5">
        <v>66597.990000000005</v>
      </c>
      <c r="BU945" s="5">
        <v>99402.69</v>
      </c>
    </row>
    <row r="946" spans="4:73" x14ac:dyDescent="0.25">
      <c r="D946" s="17" t="s">
        <v>226</v>
      </c>
      <c r="E946" s="5">
        <v>94600</v>
      </c>
      <c r="F946" s="5">
        <v>3675</v>
      </c>
      <c r="W946" s="17" t="s">
        <v>226</v>
      </c>
      <c r="X946" s="5">
        <v>0</v>
      </c>
      <c r="Y946" s="5">
        <v>0</v>
      </c>
      <c r="AI946" s="17" t="s">
        <v>225</v>
      </c>
      <c r="AJ946" s="5">
        <v>0</v>
      </c>
      <c r="AK946" s="5">
        <v>0</v>
      </c>
      <c r="AT946" s="17" t="s">
        <v>224</v>
      </c>
      <c r="AU946" s="5">
        <v>7252.92</v>
      </c>
      <c r="AV946" s="5">
        <v>3554.7</v>
      </c>
      <c r="BH946" s="17" t="s">
        <v>173</v>
      </c>
      <c r="BI946" s="5">
        <v>6823.24</v>
      </c>
      <c r="BJ946" s="5">
        <v>1555.82</v>
      </c>
      <c r="BS946" s="17" t="s">
        <v>222</v>
      </c>
      <c r="BT946" s="5">
        <v>0</v>
      </c>
      <c r="BU946" s="5">
        <v>0</v>
      </c>
    </row>
    <row r="947" spans="4:73" x14ac:dyDescent="0.25">
      <c r="D947" s="17" t="s">
        <v>166</v>
      </c>
      <c r="E947" s="5">
        <v>181017.59000000003</v>
      </c>
      <c r="F947" s="5">
        <v>84538.17</v>
      </c>
      <c r="W947" s="17" t="s">
        <v>166</v>
      </c>
      <c r="X947" s="5">
        <v>16003.75</v>
      </c>
      <c r="Y947" s="5">
        <v>5131.25</v>
      </c>
      <c r="AI947" s="17" t="s">
        <v>163</v>
      </c>
      <c r="AJ947" s="5">
        <v>0</v>
      </c>
      <c r="AK947" s="5">
        <v>0</v>
      </c>
      <c r="AT947" s="17" t="s">
        <v>225</v>
      </c>
      <c r="AU947" s="5">
        <v>0</v>
      </c>
      <c r="AV947" s="5">
        <v>0</v>
      </c>
      <c r="BH947" s="17" t="s">
        <v>259</v>
      </c>
      <c r="BI947" s="5">
        <v>2218.13</v>
      </c>
      <c r="BJ947" s="5">
        <v>3674.53</v>
      </c>
      <c r="BS947" s="17" t="s">
        <v>173</v>
      </c>
      <c r="BT947" s="5">
        <v>324498.2</v>
      </c>
      <c r="BU947" s="5">
        <v>252088</v>
      </c>
    </row>
    <row r="948" spans="4:73" x14ac:dyDescent="0.25">
      <c r="D948" s="17" t="s">
        <v>227</v>
      </c>
      <c r="E948" s="5">
        <v>0</v>
      </c>
      <c r="F948" s="5">
        <v>1253.7</v>
      </c>
      <c r="W948" s="17" t="s">
        <v>227</v>
      </c>
      <c r="X948" s="5">
        <v>0</v>
      </c>
      <c r="Y948" s="5">
        <v>0</v>
      </c>
      <c r="AI948" s="17" t="s">
        <v>226</v>
      </c>
      <c r="AJ948" s="5">
        <v>0</v>
      </c>
      <c r="AK948" s="5">
        <v>0</v>
      </c>
      <c r="AT948" s="17" t="s">
        <v>163</v>
      </c>
      <c r="AU948" s="5">
        <v>0</v>
      </c>
      <c r="AV948" s="5">
        <v>0</v>
      </c>
      <c r="BH948" s="17" t="s">
        <v>224</v>
      </c>
      <c r="BI948" s="5">
        <v>13648.09</v>
      </c>
      <c r="BJ948" s="5">
        <v>7611.41</v>
      </c>
      <c r="BS948" s="17" t="s">
        <v>259</v>
      </c>
      <c r="BT948" s="5">
        <v>0</v>
      </c>
      <c r="BU948" s="5">
        <v>0</v>
      </c>
    </row>
    <row r="949" spans="4:73" x14ac:dyDescent="0.25">
      <c r="D949" s="17" t="s">
        <v>228</v>
      </c>
      <c r="E949" s="5">
        <v>380142.13999999996</v>
      </c>
      <c r="F949" s="5">
        <v>201430.59000000003</v>
      </c>
      <c r="W949" s="17" t="s">
        <v>228</v>
      </c>
      <c r="X949" s="5">
        <v>21463.13</v>
      </c>
      <c r="Y949" s="5">
        <v>9274.3700000000008</v>
      </c>
      <c r="AI949" s="17" t="s">
        <v>166</v>
      </c>
      <c r="AJ949" s="5">
        <v>19813.650000000001</v>
      </c>
      <c r="AK949" s="5">
        <v>2792.11</v>
      </c>
      <c r="AT949" s="17" t="s">
        <v>226</v>
      </c>
      <c r="AU949" s="5">
        <v>0</v>
      </c>
      <c r="AV949" s="5">
        <v>0</v>
      </c>
      <c r="BH949" s="17" t="s">
        <v>225</v>
      </c>
      <c r="BI949" s="5">
        <v>7558.03</v>
      </c>
      <c r="BJ949" s="5">
        <v>17332.73</v>
      </c>
      <c r="BS949" s="17" t="s">
        <v>224</v>
      </c>
      <c r="BT949" s="5">
        <v>0</v>
      </c>
      <c r="BU949" s="5">
        <v>0</v>
      </c>
    </row>
    <row r="950" spans="4:73" x14ac:dyDescent="0.25">
      <c r="D950" s="17" t="s">
        <v>229</v>
      </c>
      <c r="E950" s="5">
        <v>31403.779999999992</v>
      </c>
      <c r="F950" s="5">
        <v>35672.230000000003</v>
      </c>
      <c r="W950" s="17" t="s">
        <v>229</v>
      </c>
      <c r="X950" s="5">
        <v>7102.25</v>
      </c>
      <c r="Y950" s="5">
        <v>4047.75</v>
      </c>
      <c r="AI950" s="17" t="s">
        <v>227</v>
      </c>
      <c r="AJ950" s="5">
        <v>0</v>
      </c>
      <c r="AK950" s="5">
        <v>0</v>
      </c>
      <c r="AT950" s="17" t="s">
        <v>166</v>
      </c>
      <c r="AU950" s="5">
        <v>3585.65</v>
      </c>
      <c r="AV950" s="5">
        <v>1675.16</v>
      </c>
      <c r="BH950" s="17" t="s">
        <v>163</v>
      </c>
      <c r="BI950" s="5">
        <v>299.76</v>
      </c>
      <c r="BJ950" s="5">
        <v>68.64</v>
      </c>
      <c r="BS950" s="17" t="s">
        <v>225</v>
      </c>
      <c r="BT950" s="5">
        <v>0</v>
      </c>
      <c r="BU950" s="5">
        <v>133636.29999999999</v>
      </c>
    </row>
    <row r="951" spans="4:73" x14ac:dyDescent="0.25">
      <c r="D951" s="17" t="s">
        <v>174</v>
      </c>
      <c r="E951" s="5">
        <v>170323.11000000004</v>
      </c>
      <c r="F951" s="5">
        <v>104306.34999999999</v>
      </c>
      <c r="W951" s="17" t="s">
        <v>174</v>
      </c>
      <c r="X951" s="5">
        <v>7201.6</v>
      </c>
      <c r="Y951" s="5">
        <v>4614.3999999999996</v>
      </c>
      <c r="AI951" s="17" t="s">
        <v>228</v>
      </c>
      <c r="AJ951" s="5">
        <v>8930.5499999999993</v>
      </c>
      <c r="AK951" s="5">
        <v>20043.73</v>
      </c>
      <c r="AT951" s="17" t="s">
        <v>227</v>
      </c>
      <c r="AU951" s="5">
        <v>433.8</v>
      </c>
      <c r="AV951" s="5">
        <v>0</v>
      </c>
      <c r="BH951" s="17" t="s">
        <v>226</v>
      </c>
      <c r="BI951" s="5">
        <v>0</v>
      </c>
      <c r="BJ951" s="5">
        <v>0</v>
      </c>
      <c r="BS951" s="17" t="s">
        <v>163</v>
      </c>
      <c r="BT951" s="5">
        <v>0</v>
      </c>
      <c r="BU951" s="5">
        <v>0</v>
      </c>
    </row>
    <row r="952" spans="4:73" x14ac:dyDescent="0.25">
      <c r="D952" s="17" t="s">
        <v>231</v>
      </c>
      <c r="E952" s="5">
        <v>128743.06999999995</v>
      </c>
      <c r="F952" s="5">
        <v>276896.42000000004</v>
      </c>
      <c r="W952" s="17" t="s">
        <v>231</v>
      </c>
      <c r="X952" s="5">
        <v>32313.39</v>
      </c>
      <c r="Y952" s="5">
        <v>11034.11</v>
      </c>
      <c r="AI952" s="17" t="s">
        <v>229</v>
      </c>
      <c r="AJ952" s="5">
        <v>7493.13</v>
      </c>
      <c r="AK952" s="5">
        <v>8360.23</v>
      </c>
      <c r="AT952" s="17" t="s">
        <v>228</v>
      </c>
      <c r="AU952" s="5">
        <v>1201.1099999999999</v>
      </c>
      <c r="AV952" s="5">
        <v>4962.46</v>
      </c>
      <c r="BH952" s="17" t="s">
        <v>166</v>
      </c>
      <c r="BI952" s="5">
        <v>424.95</v>
      </c>
      <c r="BJ952" s="5">
        <v>183.75</v>
      </c>
      <c r="BS952" s="17" t="s">
        <v>226</v>
      </c>
      <c r="BT952" s="5">
        <v>3675</v>
      </c>
      <c r="BU952" s="5">
        <v>94600</v>
      </c>
    </row>
    <row r="953" spans="4:73" x14ac:dyDescent="0.25">
      <c r="D953" s="17" t="s">
        <v>149</v>
      </c>
      <c r="E953" s="5">
        <v>113196.85</v>
      </c>
      <c r="F953" s="5">
        <v>17346.68</v>
      </c>
      <c r="W953" s="17" t="s">
        <v>149</v>
      </c>
      <c r="X953" s="5">
        <v>2248.3000000000002</v>
      </c>
      <c r="Y953" s="5">
        <v>7108.25</v>
      </c>
      <c r="AI953" s="17" t="s">
        <v>174</v>
      </c>
      <c r="AJ953" s="5">
        <v>4633.16</v>
      </c>
      <c r="AK953" s="5">
        <v>1827.74</v>
      </c>
      <c r="AT953" s="17" t="s">
        <v>229</v>
      </c>
      <c r="AU953" s="5">
        <v>20442.45</v>
      </c>
      <c r="AV953" s="5">
        <v>18549.25</v>
      </c>
      <c r="BH953" s="17" t="s">
        <v>227</v>
      </c>
      <c r="BI953" s="5">
        <v>819.9</v>
      </c>
      <c r="BJ953" s="5">
        <v>0</v>
      </c>
      <c r="BS953" s="17" t="s">
        <v>166</v>
      </c>
      <c r="BT953" s="5">
        <v>43261.17</v>
      </c>
      <c r="BU953" s="5">
        <v>171235.3</v>
      </c>
    </row>
    <row r="954" spans="4:73" x14ac:dyDescent="0.25">
      <c r="D954" s="17" t="s">
        <v>233</v>
      </c>
      <c r="E954" s="5">
        <v>161584.39000000001</v>
      </c>
      <c r="F954" s="5">
        <v>96235.31</v>
      </c>
      <c r="W954" s="17" t="s">
        <v>233</v>
      </c>
      <c r="X954" s="5">
        <v>19348.39</v>
      </c>
      <c r="Y954" s="5">
        <v>14102.87</v>
      </c>
      <c r="AI954" s="17" t="s">
        <v>231</v>
      </c>
      <c r="AJ954" s="5">
        <v>44319.46</v>
      </c>
      <c r="AK954" s="5">
        <v>26963.759999999998</v>
      </c>
      <c r="AT954" s="17" t="s">
        <v>174</v>
      </c>
      <c r="AU954" s="5">
        <v>4159.25</v>
      </c>
      <c r="AV954" s="5">
        <v>3890.24</v>
      </c>
      <c r="BH954" s="17" t="s">
        <v>228</v>
      </c>
      <c r="BI954" s="5">
        <v>327.60000000000002</v>
      </c>
      <c r="BJ954" s="5">
        <v>5.95</v>
      </c>
      <c r="BS954" s="17" t="s">
        <v>227</v>
      </c>
      <c r="BT954" s="5">
        <v>0</v>
      </c>
      <c r="BU954" s="5">
        <v>0</v>
      </c>
    </row>
    <row r="955" spans="4:73" x14ac:dyDescent="0.25">
      <c r="D955" s="17" t="s">
        <v>235</v>
      </c>
      <c r="E955" s="5">
        <v>116877.39</v>
      </c>
      <c r="F955" s="5">
        <v>9481.52</v>
      </c>
      <c r="W955" s="17" t="s">
        <v>235</v>
      </c>
      <c r="X955" s="5">
        <v>2185.75</v>
      </c>
      <c r="Y955" s="5">
        <v>1566.75</v>
      </c>
      <c r="AI955" s="17" t="s">
        <v>149</v>
      </c>
      <c r="AJ955" s="5">
        <v>0</v>
      </c>
      <c r="AK955" s="5">
        <v>0</v>
      </c>
      <c r="AT955" s="17" t="s">
        <v>231</v>
      </c>
      <c r="AU955" s="5">
        <v>61941.73</v>
      </c>
      <c r="AV955" s="5">
        <v>35480.639999999999</v>
      </c>
      <c r="BH955" s="17" t="s">
        <v>229</v>
      </c>
      <c r="BI955" s="5">
        <v>177.4</v>
      </c>
      <c r="BJ955" s="5">
        <v>446.55</v>
      </c>
      <c r="BS955" s="17" t="s">
        <v>228</v>
      </c>
      <c r="BT955" s="5">
        <v>169508.2</v>
      </c>
      <c r="BU955" s="5">
        <v>345855.7</v>
      </c>
    </row>
    <row r="956" spans="4:73" x14ac:dyDescent="0.25">
      <c r="D956" s="17" t="s">
        <v>236</v>
      </c>
      <c r="E956" s="5">
        <v>8703.1899999999987</v>
      </c>
      <c r="F956" s="5">
        <v>18054.41</v>
      </c>
      <c r="W956" s="17" t="s">
        <v>236</v>
      </c>
      <c r="X956" s="5">
        <v>2422.65</v>
      </c>
      <c r="Y956" s="5">
        <v>1073.3499999999999</v>
      </c>
      <c r="AI956" s="17" t="s">
        <v>233</v>
      </c>
      <c r="AJ956" s="5">
        <v>32765.11</v>
      </c>
      <c r="AK956" s="5">
        <v>38429.370000000003</v>
      </c>
      <c r="AT956" s="17" t="s">
        <v>149</v>
      </c>
      <c r="AU956" s="5">
        <v>0</v>
      </c>
      <c r="AV956" s="5">
        <v>0</v>
      </c>
      <c r="BH956" s="17" t="s">
        <v>174</v>
      </c>
      <c r="BI956" s="5">
        <v>394.97</v>
      </c>
      <c r="BJ956" s="5">
        <v>699.53</v>
      </c>
      <c r="BS956" s="17" t="s">
        <v>229</v>
      </c>
      <c r="BT956" s="5">
        <v>0</v>
      </c>
      <c r="BU956" s="5">
        <v>0</v>
      </c>
    </row>
    <row r="957" spans="4:73" x14ac:dyDescent="0.25">
      <c r="D957" s="17" t="s">
        <v>237</v>
      </c>
      <c r="E957" s="5">
        <v>19187.55</v>
      </c>
      <c r="F957" s="5">
        <v>23829.26</v>
      </c>
      <c r="W957" s="17" t="s">
        <v>237</v>
      </c>
      <c r="X957" s="5">
        <v>4912.8999999999996</v>
      </c>
      <c r="Y957" s="5">
        <v>1671.1</v>
      </c>
      <c r="AI957" s="17" t="s">
        <v>235</v>
      </c>
      <c r="AJ957" s="5">
        <v>2031.36</v>
      </c>
      <c r="AK957" s="5">
        <v>840.26</v>
      </c>
      <c r="AT957" s="17" t="s">
        <v>233</v>
      </c>
      <c r="AU957" s="5">
        <v>11415.02</v>
      </c>
      <c r="AV957" s="5">
        <v>13844.89</v>
      </c>
      <c r="BH957" s="17" t="s">
        <v>231</v>
      </c>
      <c r="BI957" s="5">
        <v>96232.84</v>
      </c>
      <c r="BJ957" s="5">
        <v>48168.27</v>
      </c>
      <c r="BS957" s="17" t="s">
        <v>174</v>
      </c>
      <c r="BT957" s="5">
        <v>86812.37</v>
      </c>
      <c r="BU957" s="5">
        <v>159291.20000000001</v>
      </c>
    </row>
    <row r="958" spans="4:73" x14ac:dyDescent="0.25">
      <c r="D958" s="17" t="s">
        <v>239</v>
      </c>
      <c r="E958" s="5">
        <v>165995.05000000002</v>
      </c>
      <c r="F958" s="5">
        <v>19198.609999999997</v>
      </c>
      <c r="W958" s="17" t="s">
        <v>239</v>
      </c>
      <c r="X958" s="5">
        <v>6878.45</v>
      </c>
      <c r="Y958" s="5">
        <v>19670.05</v>
      </c>
      <c r="AI958" s="17" t="s">
        <v>236</v>
      </c>
      <c r="AJ958" s="5">
        <v>3191.1</v>
      </c>
      <c r="AK958" s="5">
        <v>1558.5</v>
      </c>
      <c r="AT958" s="17" t="s">
        <v>235</v>
      </c>
      <c r="AU958" s="5">
        <v>3807.41</v>
      </c>
      <c r="AV958" s="5">
        <v>3953.83</v>
      </c>
      <c r="BH958" s="17" t="s">
        <v>149</v>
      </c>
      <c r="BI958" s="5">
        <v>9547.3799999999992</v>
      </c>
      <c r="BJ958" s="5">
        <v>106088.6</v>
      </c>
      <c r="BS958" s="17" t="s">
        <v>231</v>
      </c>
      <c r="BT958" s="5">
        <v>0</v>
      </c>
      <c r="BU958" s="5">
        <v>7096.29</v>
      </c>
    </row>
    <row r="959" spans="4:73" x14ac:dyDescent="0.25">
      <c r="D959" s="17" t="s">
        <v>257</v>
      </c>
      <c r="E959" s="5">
        <v>38893.03</v>
      </c>
      <c r="F959" s="5">
        <v>66376.55</v>
      </c>
      <c r="W959" s="17" t="s">
        <v>257</v>
      </c>
      <c r="X959" s="5">
        <v>10207.09</v>
      </c>
      <c r="Y959" s="5">
        <v>3998.44</v>
      </c>
      <c r="AI959" s="17" t="s">
        <v>237</v>
      </c>
      <c r="AJ959" s="5">
        <v>17230.759999999998</v>
      </c>
      <c r="AK959" s="5">
        <v>17444.45</v>
      </c>
      <c r="AT959" s="17" t="s">
        <v>236</v>
      </c>
      <c r="AU959" s="5">
        <v>2070.2199999999998</v>
      </c>
      <c r="AV959" s="5">
        <v>1466.68</v>
      </c>
      <c r="BH959" s="17" t="s">
        <v>233</v>
      </c>
      <c r="BI959" s="5">
        <v>1408.09</v>
      </c>
      <c r="BJ959" s="5">
        <v>989.17</v>
      </c>
      <c r="BS959" s="17" t="s">
        <v>149</v>
      </c>
      <c r="BT959" s="5">
        <v>0</v>
      </c>
      <c r="BU959" s="5">
        <v>0</v>
      </c>
    </row>
    <row r="960" spans="4:73" x14ac:dyDescent="0.25">
      <c r="D960" s="17" t="s">
        <v>240</v>
      </c>
      <c r="E960" s="5">
        <v>147658.28</v>
      </c>
      <c r="F960" s="5">
        <v>204371.32</v>
      </c>
      <c r="W960" s="17" t="s">
        <v>240</v>
      </c>
      <c r="X960" s="5">
        <v>15177.84</v>
      </c>
      <c r="Y960" s="5">
        <v>10157.16</v>
      </c>
      <c r="AI960" s="17" t="s">
        <v>239</v>
      </c>
      <c r="AJ960" s="5">
        <v>807.78</v>
      </c>
      <c r="AK960" s="5">
        <v>7024.2</v>
      </c>
      <c r="AT960" s="17" t="s">
        <v>237</v>
      </c>
      <c r="AU960" s="5">
        <v>1622.7</v>
      </c>
      <c r="AV960" s="5">
        <v>72</v>
      </c>
      <c r="BH960" s="17" t="s">
        <v>235</v>
      </c>
      <c r="BI960" s="5">
        <v>0</v>
      </c>
      <c r="BJ960" s="5">
        <v>49.34</v>
      </c>
      <c r="BS960" s="17" t="s">
        <v>233</v>
      </c>
      <c r="BT960" s="5">
        <v>29843.7</v>
      </c>
      <c r="BU960" s="5">
        <v>94218.09</v>
      </c>
    </row>
    <row r="961" spans="4:73" x14ac:dyDescent="0.25">
      <c r="D961" s="17" t="s">
        <v>164</v>
      </c>
      <c r="E961" s="5">
        <v>26789.66</v>
      </c>
      <c r="F961" s="5">
        <v>25683.99</v>
      </c>
      <c r="W961" s="17" t="s">
        <v>164</v>
      </c>
      <c r="X961" s="5">
        <v>5002.76</v>
      </c>
      <c r="Y961" s="5">
        <v>1699.74</v>
      </c>
      <c r="AI961" s="17" t="s">
        <v>257</v>
      </c>
      <c r="AJ961" s="5">
        <v>12724.82</v>
      </c>
      <c r="AK961" s="5">
        <v>11530.79</v>
      </c>
      <c r="AT961" s="17" t="s">
        <v>239</v>
      </c>
      <c r="AU961" s="5">
        <v>9987.4599999999991</v>
      </c>
      <c r="AV961" s="5">
        <v>128302.9</v>
      </c>
      <c r="BH961" s="17" t="s">
        <v>236</v>
      </c>
      <c r="BI961" s="5">
        <v>4099.4399999999996</v>
      </c>
      <c r="BJ961" s="5">
        <v>4604.66</v>
      </c>
      <c r="BS961" s="17" t="s">
        <v>235</v>
      </c>
      <c r="BT961" s="5">
        <v>1000</v>
      </c>
      <c r="BU961" s="5">
        <v>110467.2</v>
      </c>
    </row>
    <row r="962" spans="4:73" x14ac:dyDescent="0.25">
      <c r="D962" s="17" t="s">
        <v>241</v>
      </c>
      <c r="E962" s="5">
        <v>11334.619999999999</v>
      </c>
      <c r="F962" s="5">
        <v>15956.79</v>
      </c>
      <c r="W962" s="17" t="s">
        <v>241</v>
      </c>
      <c r="X962" s="5">
        <v>5034.6499999999996</v>
      </c>
      <c r="Y962" s="5">
        <v>8195.4599999999991</v>
      </c>
      <c r="AI962" s="17" t="s">
        <v>240</v>
      </c>
      <c r="AJ962" s="5">
        <v>30232.28</v>
      </c>
      <c r="AK962" s="5">
        <v>26375</v>
      </c>
      <c r="AT962" s="17" t="s">
        <v>257</v>
      </c>
      <c r="AU962" s="5">
        <v>20433.759999999998</v>
      </c>
      <c r="AV962" s="5">
        <v>12070.79</v>
      </c>
      <c r="BH962" s="17" t="s">
        <v>237</v>
      </c>
      <c r="BI962" s="5">
        <v>62.9</v>
      </c>
      <c r="BJ962" s="5">
        <v>0</v>
      </c>
      <c r="BS962" s="17" t="s">
        <v>236</v>
      </c>
      <c r="BT962" s="5">
        <v>0</v>
      </c>
      <c r="BU962" s="5">
        <v>0</v>
      </c>
    </row>
    <row r="963" spans="4:73" x14ac:dyDescent="0.25">
      <c r="D963" s="17" t="s">
        <v>243</v>
      </c>
      <c r="E963" s="5">
        <v>7418.7999999999993</v>
      </c>
      <c r="F963" s="5">
        <v>21565.9</v>
      </c>
      <c r="W963" s="17" t="s">
        <v>243</v>
      </c>
      <c r="X963" s="5">
        <v>20969.2</v>
      </c>
      <c r="Y963" s="5">
        <v>7418.8</v>
      </c>
      <c r="AI963" s="17" t="s">
        <v>164</v>
      </c>
      <c r="AJ963" s="5">
        <v>3452.09</v>
      </c>
      <c r="AK963" s="5">
        <v>4756.1099999999997</v>
      </c>
      <c r="AT963" s="17" t="s">
        <v>240</v>
      </c>
      <c r="AU963" s="5">
        <v>21951.200000000001</v>
      </c>
      <c r="AV963" s="5">
        <v>23484.519999999997</v>
      </c>
      <c r="BH963" s="17" t="s">
        <v>239</v>
      </c>
      <c r="BI963" s="5">
        <v>24.92</v>
      </c>
      <c r="BJ963" s="5">
        <v>10997.88</v>
      </c>
      <c r="BS963" s="17" t="s">
        <v>237</v>
      </c>
      <c r="BT963" s="5">
        <v>0</v>
      </c>
      <c r="BU963" s="5">
        <v>0</v>
      </c>
    </row>
    <row r="964" spans="4:73" x14ac:dyDescent="0.25">
      <c r="D964" s="17" t="s">
        <v>244</v>
      </c>
      <c r="E964" s="5">
        <v>31581.35</v>
      </c>
      <c r="F964" s="5">
        <v>35437.129999999997</v>
      </c>
      <c r="W964" s="17" t="s">
        <v>244</v>
      </c>
      <c r="X964" s="5">
        <v>19199.52</v>
      </c>
      <c r="Y964" s="5">
        <v>8872.98</v>
      </c>
      <c r="AI964" s="17" t="s">
        <v>241</v>
      </c>
      <c r="AJ964" s="5">
        <v>0</v>
      </c>
      <c r="AK964" s="5">
        <v>0</v>
      </c>
      <c r="AT964" s="17" t="s">
        <v>164</v>
      </c>
      <c r="AU964" s="5">
        <v>927.35</v>
      </c>
      <c r="AV964" s="5">
        <v>257.08</v>
      </c>
      <c r="BH964" s="17" t="s">
        <v>257</v>
      </c>
      <c r="BI964" s="5">
        <v>19177.88</v>
      </c>
      <c r="BJ964" s="5">
        <v>11293.01</v>
      </c>
      <c r="BS964" s="17" t="s">
        <v>239</v>
      </c>
      <c r="BT964" s="5">
        <v>0</v>
      </c>
      <c r="BU964" s="5">
        <v>0</v>
      </c>
    </row>
    <row r="965" spans="4:73" x14ac:dyDescent="0.25">
      <c r="D965" s="17" t="s">
        <v>245</v>
      </c>
      <c r="E965" s="5">
        <v>160549</v>
      </c>
      <c r="F965" s="5">
        <v>445893.89</v>
      </c>
      <c r="W965" s="17" t="s">
        <v>245</v>
      </c>
      <c r="X965" s="5">
        <v>12613.8</v>
      </c>
      <c r="Y965" s="5">
        <v>6698.2</v>
      </c>
      <c r="AI965" s="17" t="s">
        <v>243</v>
      </c>
      <c r="AJ965" s="5">
        <v>0</v>
      </c>
      <c r="AK965" s="5">
        <v>0</v>
      </c>
      <c r="AT965" s="17" t="s">
        <v>241</v>
      </c>
      <c r="AU965" s="5">
        <v>1363.42</v>
      </c>
      <c r="AV965" s="5">
        <v>2568.29</v>
      </c>
      <c r="BH965" s="17" t="s">
        <v>240</v>
      </c>
      <c r="BI965" s="5">
        <v>5673.7999999999993</v>
      </c>
      <c r="BJ965" s="5">
        <v>7259.9500000000007</v>
      </c>
      <c r="BS965" s="17" t="s">
        <v>257</v>
      </c>
      <c r="BT965" s="5">
        <v>0</v>
      </c>
      <c r="BU965" s="5">
        <v>0</v>
      </c>
    </row>
    <row r="966" spans="4:73" x14ac:dyDescent="0.25">
      <c r="D966" s="17" t="s">
        <v>150</v>
      </c>
      <c r="E966" s="5">
        <v>4502.0600000000004</v>
      </c>
      <c r="F966" s="5">
        <v>5858.39</v>
      </c>
      <c r="W966" s="17" t="s">
        <v>150</v>
      </c>
      <c r="X966" s="5">
        <v>278.97000000000003</v>
      </c>
      <c r="Y966" s="5">
        <v>1363.03</v>
      </c>
      <c r="AI966" s="17" t="s">
        <v>244</v>
      </c>
      <c r="AJ966" s="5">
        <v>3534.97</v>
      </c>
      <c r="AK966" s="5">
        <v>3417.97</v>
      </c>
      <c r="AT966" s="17" t="s">
        <v>243</v>
      </c>
      <c r="AU966" s="5">
        <v>596.70000000000005</v>
      </c>
      <c r="AV966" s="5">
        <v>0</v>
      </c>
      <c r="BH966" s="17" t="s">
        <v>164</v>
      </c>
      <c r="BI966" s="5">
        <v>189</v>
      </c>
      <c r="BJ966" s="5">
        <v>143</v>
      </c>
      <c r="BS966" s="17" t="s">
        <v>240</v>
      </c>
      <c r="BT966" s="5">
        <v>128759.2</v>
      </c>
      <c r="BU966" s="5">
        <v>80381.66</v>
      </c>
    </row>
    <row r="967" spans="4:73" x14ac:dyDescent="0.25">
      <c r="D967" s="17" t="s">
        <v>145</v>
      </c>
      <c r="E967" s="5">
        <v>31510.620000000003</v>
      </c>
      <c r="F967" s="5">
        <v>37608.109999999993</v>
      </c>
      <c r="W967" s="17" t="s">
        <v>145</v>
      </c>
      <c r="X967" s="5">
        <v>30421.85</v>
      </c>
      <c r="Y967" s="5">
        <v>13127.25</v>
      </c>
      <c r="AI967" s="17" t="s">
        <v>245</v>
      </c>
      <c r="AJ967" s="5">
        <v>17217.37</v>
      </c>
      <c r="AK967" s="5">
        <v>11661.67</v>
      </c>
      <c r="AT967" s="17" t="s">
        <v>244</v>
      </c>
      <c r="AU967" s="5">
        <v>11757.76</v>
      </c>
      <c r="AV967" s="5">
        <v>19247.05</v>
      </c>
      <c r="BH967" s="17" t="s">
        <v>241</v>
      </c>
      <c r="BI967" s="5">
        <v>110.72</v>
      </c>
      <c r="BJ967" s="5">
        <v>570.87</v>
      </c>
      <c r="BS967" s="17" t="s">
        <v>164</v>
      </c>
      <c r="BT967" s="5">
        <v>16112.79</v>
      </c>
      <c r="BU967" s="5">
        <v>19933.73</v>
      </c>
    </row>
    <row r="968" spans="4:73" x14ac:dyDescent="0.25">
      <c r="D968" s="17" t="s">
        <v>246</v>
      </c>
      <c r="E968" s="5">
        <v>3304.8899999999994</v>
      </c>
      <c r="F968" s="5">
        <v>17076.47</v>
      </c>
      <c r="W968" s="17" t="s">
        <v>246</v>
      </c>
      <c r="X968" s="5">
        <v>1935</v>
      </c>
      <c r="Y968" s="5">
        <v>348</v>
      </c>
      <c r="AI968" s="17" t="s">
        <v>150</v>
      </c>
      <c r="AJ968" s="5">
        <v>0</v>
      </c>
      <c r="AK968" s="5">
        <v>0</v>
      </c>
      <c r="AT968" s="17" t="s">
        <v>245</v>
      </c>
      <c r="AU968" s="5">
        <v>18510.3</v>
      </c>
      <c r="AV968" s="5">
        <v>15462.73</v>
      </c>
      <c r="BH968" s="17" t="s">
        <v>243</v>
      </c>
      <c r="BI968" s="5">
        <v>0</v>
      </c>
      <c r="BJ968" s="5">
        <v>0</v>
      </c>
      <c r="BS968" s="17" t="s">
        <v>241</v>
      </c>
      <c r="BT968" s="5">
        <v>0</v>
      </c>
      <c r="BU968" s="5">
        <v>0</v>
      </c>
    </row>
    <row r="969" spans="4:73" x14ac:dyDescent="0.25">
      <c r="D969" s="17" t="s">
        <v>269</v>
      </c>
      <c r="E969" s="5">
        <v>45986.89</v>
      </c>
      <c r="F969" s="5">
        <v>58553.350000000006</v>
      </c>
      <c r="W969" s="17" t="s">
        <v>269</v>
      </c>
      <c r="X969" s="5">
        <v>10973.93</v>
      </c>
      <c r="Y969" s="5">
        <v>4636.3599999999997</v>
      </c>
      <c r="AI969" s="17" t="s">
        <v>145</v>
      </c>
      <c r="AJ969" s="5">
        <v>2359.5</v>
      </c>
      <c r="AK969" s="5">
        <v>13851.62</v>
      </c>
      <c r="AT969" s="17" t="s">
        <v>150</v>
      </c>
      <c r="AU969" s="5">
        <v>0</v>
      </c>
      <c r="AV969" s="5">
        <v>0</v>
      </c>
      <c r="BH969" s="17" t="s">
        <v>244</v>
      </c>
      <c r="BI969" s="5">
        <v>136.88</v>
      </c>
      <c r="BJ969" s="5">
        <v>43.35</v>
      </c>
      <c r="BS969" s="17" t="s">
        <v>243</v>
      </c>
      <c r="BT969" s="5">
        <v>0</v>
      </c>
      <c r="BU969" s="5">
        <v>0</v>
      </c>
    </row>
    <row r="970" spans="4:73" x14ac:dyDescent="0.25">
      <c r="D970" s="17" t="s">
        <v>265</v>
      </c>
      <c r="E970" s="5">
        <v>228419.02</v>
      </c>
      <c r="F970" s="5">
        <v>28584.1</v>
      </c>
      <c r="W970" s="17" t="s">
        <v>265</v>
      </c>
      <c r="X970" s="5">
        <v>6458.5</v>
      </c>
      <c r="Y970" s="5">
        <v>4649</v>
      </c>
      <c r="AI970" s="17" t="s">
        <v>246</v>
      </c>
      <c r="AJ970" s="5">
        <v>3799.48</v>
      </c>
      <c r="AK970" s="5">
        <v>862.68</v>
      </c>
      <c r="AT970" s="17" t="s">
        <v>145</v>
      </c>
      <c r="AU970" s="5">
        <v>1700.38</v>
      </c>
      <c r="AV970" s="5">
        <v>1733.62</v>
      </c>
      <c r="BH970" s="17" t="s">
        <v>245</v>
      </c>
      <c r="BI970" s="5">
        <v>1035.6199999999999</v>
      </c>
      <c r="BJ970" s="5">
        <v>744.13</v>
      </c>
      <c r="BS970" s="17" t="s">
        <v>244</v>
      </c>
      <c r="BT970" s="5">
        <v>0</v>
      </c>
      <c r="BU970" s="5">
        <v>0</v>
      </c>
    </row>
    <row r="971" spans="4:73" x14ac:dyDescent="0.25">
      <c r="D971" s="17" t="s">
        <v>254</v>
      </c>
      <c r="E971" s="5">
        <v>103895.4</v>
      </c>
      <c r="F971" s="5">
        <v>75989.290000000008</v>
      </c>
      <c r="W971" s="17" t="s">
        <v>254</v>
      </c>
      <c r="X971" s="5">
        <v>13304.8</v>
      </c>
      <c r="Y971" s="5">
        <v>17007.2</v>
      </c>
      <c r="AI971" s="17" t="s">
        <v>269</v>
      </c>
      <c r="AJ971" s="5">
        <v>13254.69</v>
      </c>
      <c r="AK971" s="5">
        <v>13819.76</v>
      </c>
      <c r="AT971" s="17" t="s">
        <v>246</v>
      </c>
      <c r="AU971" s="5">
        <v>452.2</v>
      </c>
      <c r="AV971" s="5">
        <v>662.65</v>
      </c>
      <c r="BH971" s="17" t="s">
        <v>150</v>
      </c>
      <c r="BI971" s="5">
        <v>474.42</v>
      </c>
      <c r="BJ971" s="5">
        <v>3139.03</v>
      </c>
      <c r="BS971" s="17" t="s">
        <v>245</v>
      </c>
      <c r="BT971" s="5">
        <v>392655.8</v>
      </c>
      <c r="BU971" s="5">
        <v>125982.3</v>
      </c>
    </row>
    <row r="972" spans="4:73" x14ac:dyDescent="0.25">
      <c r="D972" s="17" t="s">
        <v>270</v>
      </c>
      <c r="E972" s="5">
        <v>18681.800000000003</v>
      </c>
      <c r="F972" s="5">
        <v>30263.89</v>
      </c>
      <c r="W972" s="17" t="s">
        <v>270</v>
      </c>
      <c r="X972" s="5">
        <v>5501.84</v>
      </c>
      <c r="Y972" s="5">
        <v>2395.4299999999998</v>
      </c>
      <c r="AI972" s="17" t="s">
        <v>265</v>
      </c>
      <c r="AJ972" s="5">
        <v>72.5</v>
      </c>
      <c r="AK972" s="5">
        <v>681.5</v>
      </c>
      <c r="AT972" s="17" t="s">
        <v>269</v>
      </c>
      <c r="AU972" s="5">
        <v>16721.2</v>
      </c>
      <c r="AV972" s="5">
        <v>14680.03</v>
      </c>
      <c r="BH972" s="17" t="s">
        <v>145</v>
      </c>
      <c r="BI972" s="5">
        <v>2337.38</v>
      </c>
      <c r="BJ972" s="5">
        <v>2798.13</v>
      </c>
      <c r="BS972" s="17" t="s">
        <v>150</v>
      </c>
      <c r="BT972" s="5">
        <v>0</v>
      </c>
      <c r="BU972" s="5">
        <v>0</v>
      </c>
    </row>
    <row r="973" spans="4:73" x14ac:dyDescent="0.25">
      <c r="D973" s="17" t="s">
        <v>271</v>
      </c>
      <c r="E973" s="5">
        <v>0</v>
      </c>
      <c r="F973" s="5">
        <v>155</v>
      </c>
      <c r="W973" s="17" t="s">
        <v>271</v>
      </c>
      <c r="X973" s="5">
        <v>155</v>
      </c>
      <c r="Y973" s="5">
        <v>0</v>
      </c>
      <c r="AI973" s="17" t="s">
        <v>254</v>
      </c>
      <c r="AJ973" s="5">
        <v>852.52</v>
      </c>
      <c r="AK973" s="5">
        <v>735.54</v>
      </c>
      <c r="AT973" s="17" t="s">
        <v>265</v>
      </c>
      <c r="AU973" s="5">
        <v>2546.4</v>
      </c>
      <c r="AV973" s="5">
        <v>8392.99</v>
      </c>
      <c r="BH973" s="17" t="s">
        <v>246</v>
      </c>
      <c r="BI973" s="5">
        <v>2544.79</v>
      </c>
      <c r="BJ973" s="5">
        <v>1431.56</v>
      </c>
      <c r="BS973" s="17" t="s">
        <v>145</v>
      </c>
      <c r="BT973" s="5">
        <v>0</v>
      </c>
      <c r="BU973" s="5">
        <v>0</v>
      </c>
    </row>
    <row r="974" spans="4:73" x14ac:dyDescent="0.25">
      <c r="D974" s="17" t="s">
        <v>249</v>
      </c>
      <c r="E974" s="5">
        <v>54154.76</v>
      </c>
      <c r="F974" s="5">
        <v>0</v>
      </c>
      <c r="W974" s="17" t="s">
        <v>249</v>
      </c>
      <c r="X974" s="5">
        <v>0</v>
      </c>
      <c r="Y974" s="5">
        <v>0</v>
      </c>
      <c r="AI974" s="17" t="s">
        <v>270</v>
      </c>
      <c r="AJ974" s="5">
        <v>4061.08</v>
      </c>
      <c r="AK974" s="5">
        <v>3512.86</v>
      </c>
      <c r="AT974" s="17" t="s">
        <v>254</v>
      </c>
      <c r="AU974" s="5">
        <v>20379.43</v>
      </c>
      <c r="AV974" s="5">
        <v>27152.81</v>
      </c>
      <c r="BH974" s="17" t="s">
        <v>269</v>
      </c>
      <c r="BI974" s="5">
        <v>14752.53</v>
      </c>
      <c r="BJ974" s="5">
        <v>12850.74</v>
      </c>
      <c r="BS974" s="17" t="s">
        <v>246</v>
      </c>
      <c r="BT974" s="5">
        <v>0</v>
      </c>
      <c r="BU974" s="5">
        <v>0</v>
      </c>
    </row>
    <row r="975" spans="4:73" x14ac:dyDescent="0.25">
      <c r="D975" s="17" t="s">
        <v>272</v>
      </c>
      <c r="E975" s="5">
        <v>91079.28</v>
      </c>
      <c r="F975" s="5">
        <v>44758.000000000007</v>
      </c>
      <c r="W975" s="17" t="s">
        <v>272</v>
      </c>
      <c r="X975" s="5">
        <v>10891.9</v>
      </c>
      <c r="Y975" s="5">
        <v>7418.1</v>
      </c>
      <c r="AI975" s="17" t="s">
        <v>271</v>
      </c>
      <c r="AJ975" s="5">
        <v>0</v>
      </c>
      <c r="AK975" s="5">
        <v>0</v>
      </c>
      <c r="AT975" s="17" t="s">
        <v>270</v>
      </c>
      <c r="AU975" s="5">
        <v>10710.12</v>
      </c>
      <c r="AV975" s="5">
        <v>7173.8</v>
      </c>
      <c r="BH975" s="17" t="s">
        <v>265</v>
      </c>
      <c r="BI975" s="5">
        <v>19506.7</v>
      </c>
      <c r="BJ975" s="5">
        <v>17892.71</v>
      </c>
      <c r="BS975" s="17" t="s">
        <v>269</v>
      </c>
      <c r="BT975" s="5">
        <v>0</v>
      </c>
      <c r="BU975" s="5">
        <v>0</v>
      </c>
    </row>
    <row r="976" spans="4:73" x14ac:dyDescent="0.25">
      <c r="D976" s="17" t="s">
        <v>151</v>
      </c>
      <c r="E976" s="5">
        <v>92670.399999999994</v>
      </c>
      <c r="F976" s="5">
        <v>45038.93</v>
      </c>
      <c r="W976" s="17" t="s">
        <v>151</v>
      </c>
      <c r="X976" s="5">
        <v>3531.27</v>
      </c>
      <c r="Y976" s="5">
        <v>11910.13</v>
      </c>
      <c r="AI976" s="17" t="s">
        <v>249</v>
      </c>
      <c r="AJ976" s="5">
        <v>0</v>
      </c>
      <c r="AK976" s="5">
        <v>0</v>
      </c>
      <c r="AT976" s="17" t="s">
        <v>271</v>
      </c>
      <c r="AU976" s="5">
        <v>0</v>
      </c>
      <c r="AV976" s="5">
        <v>0</v>
      </c>
      <c r="BH976" s="17" t="s">
        <v>254</v>
      </c>
      <c r="BI976" s="5">
        <v>37288.54</v>
      </c>
      <c r="BJ976" s="5">
        <v>52143.74</v>
      </c>
      <c r="BS976" s="17" t="s">
        <v>265</v>
      </c>
      <c r="BT976" s="5">
        <v>0</v>
      </c>
      <c r="BU976" s="5">
        <v>196802.8</v>
      </c>
    </row>
    <row r="977" spans="4:73" x14ac:dyDescent="0.25">
      <c r="D977" s="17" t="s">
        <v>264</v>
      </c>
      <c r="E977" s="5">
        <v>0</v>
      </c>
      <c r="F977" s="5">
        <v>7958</v>
      </c>
      <c r="W977" s="17" t="s">
        <v>264</v>
      </c>
      <c r="X977" s="5">
        <v>0</v>
      </c>
      <c r="Y977" s="5">
        <v>0</v>
      </c>
      <c r="AI977" s="17" t="s">
        <v>272</v>
      </c>
      <c r="AJ977" s="5">
        <v>33028.69</v>
      </c>
      <c r="AK977" s="5">
        <v>82480.59</v>
      </c>
      <c r="AT977" s="17" t="s">
        <v>249</v>
      </c>
      <c r="AU977" s="5">
        <v>0</v>
      </c>
      <c r="AV977" s="5">
        <v>0</v>
      </c>
      <c r="BH977" s="17" t="s">
        <v>270</v>
      </c>
      <c r="BI977" s="5">
        <v>9115.85</v>
      </c>
      <c r="BJ977" s="5">
        <v>5599.71</v>
      </c>
      <c r="BS977" s="17" t="s">
        <v>254</v>
      </c>
      <c r="BT977" s="5">
        <v>0</v>
      </c>
      <c r="BU977" s="5">
        <v>6856.11</v>
      </c>
    </row>
    <row r="978" spans="4:73" x14ac:dyDescent="0.25">
      <c r="D978" s="17" t="s">
        <v>273</v>
      </c>
      <c r="E978" s="5">
        <v>0</v>
      </c>
      <c r="F978" s="5">
        <v>85</v>
      </c>
      <c r="W978" s="17" t="s">
        <v>273</v>
      </c>
      <c r="X978" s="5">
        <v>85</v>
      </c>
      <c r="Y978" s="5">
        <v>0</v>
      </c>
      <c r="AI978" s="17" t="s">
        <v>151</v>
      </c>
      <c r="AJ978" s="5">
        <v>0</v>
      </c>
      <c r="AK978" s="5">
        <v>0</v>
      </c>
      <c r="AT978" s="17" t="s">
        <v>272</v>
      </c>
      <c r="AU978" s="5">
        <v>105.37</v>
      </c>
      <c r="AV978" s="5">
        <v>529.38</v>
      </c>
      <c r="BH978" s="17" t="s">
        <v>271</v>
      </c>
      <c r="BI978" s="5">
        <v>0</v>
      </c>
      <c r="BJ978" s="5">
        <v>0</v>
      </c>
      <c r="BS978" s="17" t="s">
        <v>270</v>
      </c>
      <c r="BT978" s="5">
        <v>0</v>
      </c>
      <c r="BU978" s="5">
        <v>0</v>
      </c>
    </row>
    <row r="979" spans="4:73" x14ac:dyDescent="0.25">
      <c r="D979" s="17" t="s">
        <v>274</v>
      </c>
      <c r="E979" s="5">
        <v>0</v>
      </c>
      <c r="F979" s="5">
        <v>1100</v>
      </c>
      <c r="W979" s="17" t="s">
        <v>274</v>
      </c>
      <c r="X979" s="5">
        <v>0</v>
      </c>
      <c r="Y979" s="5">
        <v>0</v>
      </c>
      <c r="AI979" s="17" t="s">
        <v>264</v>
      </c>
      <c r="AJ979" s="5">
        <v>0</v>
      </c>
      <c r="AK979" s="5">
        <v>0</v>
      </c>
      <c r="AT979" s="17" t="s">
        <v>151</v>
      </c>
      <c r="AU979" s="5">
        <v>0</v>
      </c>
      <c r="AV979" s="5">
        <v>0</v>
      </c>
      <c r="BH979" s="17" t="s">
        <v>249</v>
      </c>
      <c r="BI979" s="5">
        <v>0</v>
      </c>
      <c r="BJ979" s="5">
        <v>25.03</v>
      </c>
      <c r="BS979" s="17" t="s">
        <v>271</v>
      </c>
      <c r="BT979" s="5">
        <v>0</v>
      </c>
      <c r="BU979" s="5">
        <v>0</v>
      </c>
    </row>
    <row r="980" spans="4:73" x14ac:dyDescent="0.25">
      <c r="D980" s="17" t="s">
        <v>275</v>
      </c>
      <c r="E980" s="5">
        <v>0</v>
      </c>
      <c r="F980" s="5">
        <v>170</v>
      </c>
      <c r="W980" s="17" t="s">
        <v>275</v>
      </c>
      <c r="X980" s="5">
        <v>170</v>
      </c>
      <c r="Y980" s="5">
        <v>0</v>
      </c>
      <c r="AI980" s="17" t="s">
        <v>273</v>
      </c>
      <c r="AJ980" s="5">
        <v>0</v>
      </c>
      <c r="AK980" s="5">
        <v>0</v>
      </c>
      <c r="AT980" s="17" t="s">
        <v>264</v>
      </c>
      <c r="AU980" s="5">
        <v>0</v>
      </c>
      <c r="AV980" s="5">
        <v>0</v>
      </c>
      <c r="BH980" s="17" t="s">
        <v>272</v>
      </c>
      <c r="BI980" s="5">
        <v>732.04</v>
      </c>
      <c r="BJ980" s="5">
        <v>651.21</v>
      </c>
      <c r="BS980" s="17" t="s">
        <v>249</v>
      </c>
      <c r="BT980" s="5">
        <v>0</v>
      </c>
      <c r="BU980" s="5">
        <v>0</v>
      </c>
    </row>
    <row r="981" spans="4:73" x14ac:dyDescent="0.25">
      <c r="D981" s="2" t="s">
        <v>6</v>
      </c>
      <c r="E981" s="5">
        <v>16265532.52</v>
      </c>
      <c r="F981" s="5">
        <v>7755850.8700000001</v>
      </c>
      <c r="W981" s="2" t="s">
        <v>6</v>
      </c>
      <c r="X981" s="5">
        <v>1324791.01</v>
      </c>
      <c r="Y981" s="5">
        <v>676252.46</v>
      </c>
      <c r="AI981" s="17" t="s">
        <v>274</v>
      </c>
      <c r="AJ981" s="5">
        <v>0</v>
      </c>
      <c r="AK981" s="5">
        <v>0</v>
      </c>
      <c r="AT981" s="17" t="s">
        <v>273</v>
      </c>
      <c r="AU981" s="5">
        <v>0</v>
      </c>
      <c r="AV981" s="5">
        <v>0</v>
      </c>
      <c r="BH981" s="17" t="s">
        <v>151</v>
      </c>
      <c r="BI981" s="5">
        <v>14055.66</v>
      </c>
      <c r="BJ981" s="5">
        <v>80760.27</v>
      </c>
      <c r="BS981" s="17" t="s">
        <v>272</v>
      </c>
      <c r="BT981" s="5">
        <v>0</v>
      </c>
      <c r="BU981" s="5">
        <v>0</v>
      </c>
    </row>
    <row r="982" spans="4:73" x14ac:dyDescent="0.25">
      <c r="D982" s="17" t="s">
        <v>139</v>
      </c>
      <c r="E982" s="5">
        <v>45410.930000000008</v>
      </c>
      <c r="F982" s="5">
        <v>123105.01</v>
      </c>
      <c r="W982" s="17" t="s">
        <v>139</v>
      </c>
      <c r="X982" s="5">
        <v>12632.5</v>
      </c>
      <c r="Y982" s="5">
        <v>1777.5</v>
      </c>
      <c r="AI982" s="17" t="s">
        <v>275</v>
      </c>
      <c r="AJ982" s="5">
        <v>0</v>
      </c>
      <c r="AK982" s="5">
        <v>0</v>
      </c>
      <c r="AT982" s="17" t="s">
        <v>274</v>
      </c>
      <c r="AU982" s="5">
        <v>0</v>
      </c>
      <c r="AV982" s="5">
        <v>0</v>
      </c>
      <c r="BH982" s="17" t="s">
        <v>264</v>
      </c>
      <c r="BI982" s="5">
        <v>0</v>
      </c>
      <c r="BJ982" s="5">
        <v>0</v>
      </c>
      <c r="BS982" s="17" t="s">
        <v>151</v>
      </c>
      <c r="BT982" s="5">
        <v>0</v>
      </c>
      <c r="BU982" s="5">
        <v>0</v>
      </c>
    </row>
    <row r="983" spans="4:73" x14ac:dyDescent="0.25">
      <c r="D983" s="17" t="s">
        <v>167</v>
      </c>
      <c r="E983" s="5">
        <v>40801.679999999993</v>
      </c>
      <c r="F983" s="5">
        <v>49387</v>
      </c>
      <c r="W983" s="17" t="s">
        <v>167</v>
      </c>
      <c r="X983" s="5">
        <v>7107.25</v>
      </c>
      <c r="Y983" s="5">
        <v>1712.75</v>
      </c>
      <c r="AI983" s="2" t="s">
        <v>6</v>
      </c>
      <c r="AJ983" s="5">
        <v>998025.58000000007</v>
      </c>
      <c r="AK983" s="5">
        <v>723581.53000000014</v>
      </c>
      <c r="AT983" s="17" t="s">
        <v>275</v>
      </c>
      <c r="AU983" s="5">
        <v>0</v>
      </c>
      <c r="AV983" s="5">
        <v>0</v>
      </c>
      <c r="BH983" s="17" t="s">
        <v>273</v>
      </c>
      <c r="BI983" s="5">
        <v>0</v>
      </c>
      <c r="BJ983" s="5">
        <v>0</v>
      </c>
      <c r="BS983" s="17" t="s">
        <v>264</v>
      </c>
      <c r="BT983" s="5">
        <v>0</v>
      </c>
      <c r="BU983" s="5">
        <v>0</v>
      </c>
    </row>
    <row r="984" spans="4:73" x14ac:dyDescent="0.25">
      <c r="D984" s="17" t="s">
        <v>140</v>
      </c>
      <c r="E984" s="5">
        <v>127493.55000000002</v>
      </c>
      <c r="F984" s="5">
        <v>200534.53</v>
      </c>
      <c r="W984" s="17" t="s">
        <v>140</v>
      </c>
      <c r="X984" s="5">
        <v>39804.78</v>
      </c>
      <c r="Y984" s="5">
        <v>11198.97</v>
      </c>
      <c r="AI984" s="17" t="s">
        <v>139</v>
      </c>
      <c r="AJ984" s="5">
        <v>1557.98</v>
      </c>
      <c r="AK984" s="5">
        <v>956.95</v>
      </c>
      <c r="AT984" s="2" t="s">
        <v>6</v>
      </c>
      <c r="AU984" s="5">
        <v>907514.7799999998</v>
      </c>
      <c r="AV984" s="5">
        <v>918732.4099999998</v>
      </c>
      <c r="BH984" s="17" t="s">
        <v>274</v>
      </c>
      <c r="BI984" s="5">
        <v>0</v>
      </c>
      <c r="BJ984" s="5">
        <v>0</v>
      </c>
      <c r="BS984" s="17" t="s">
        <v>273</v>
      </c>
      <c r="BT984" s="5">
        <v>0</v>
      </c>
      <c r="BU984" s="5">
        <v>0</v>
      </c>
    </row>
    <row r="985" spans="4:73" x14ac:dyDescent="0.25">
      <c r="D985" s="17" t="s">
        <v>181</v>
      </c>
      <c r="E985" s="5">
        <v>190727.99</v>
      </c>
      <c r="F985" s="5">
        <v>21861.200000000001</v>
      </c>
      <c r="W985" s="17" t="s">
        <v>181</v>
      </c>
      <c r="X985" s="5">
        <v>0</v>
      </c>
      <c r="Y985" s="5">
        <v>0</v>
      </c>
      <c r="AI985" s="17" t="s">
        <v>167</v>
      </c>
      <c r="AJ985" s="5">
        <v>3121.66</v>
      </c>
      <c r="AK985" s="5">
        <v>1109.22</v>
      </c>
      <c r="AT985" s="17" t="s">
        <v>139</v>
      </c>
      <c r="AU985" s="5">
        <v>634.86</v>
      </c>
      <c r="AV985" s="5">
        <v>140.93</v>
      </c>
      <c r="BH985" s="17" t="s">
        <v>275</v>
      </c>
      <c r="BI985" s="5">
        <v>0</v>
      </c>
      <c r="BJ985" s="5">
        <v>0</v>
      </c>
      <c r="BS985" s="17" t="s">
        <v>274</v>
      </c>
      <c r="BT985" s="5">
        <v>0</v>
      </c>
      <c r="BU985" s="5">
        <v>0</v>
      </c>
    </row>
    <row r="986" spans="4:73" x14ac:dyDescent="0.25">
      <c r="D986" s="17" t="s">
        <v>156</v>
      </c>
      <c r="E986" s="5">
        <v>597635.90999999992</v>
      </c>
      <c r="F986" s="5">
        <v>149569.18</v>
      </c>
      <c r="W986" s="17" t="s">
        <v>156</v>
      </c>
      <c r="X986" s="5">
        <v>70745.95</v>
      </c>
      <c r="Y986" s="5">
        <v>36317.800000000003</v>
      </c>
      <c r="AI986" s="17" t="s">
        <v>140</v>
      </c>
      <c r="AJ986" s="5">
        <v>13999.57</v>
      </c>
      <c r="AK986" s="5">
        <v>6029.99</v>
      </c>
      <c r="AT986" s="17" t="s">
        <v>167</v>
      </c>
      <c r="AU986" s="5">
        <v>3901.79</v>
      </c>
      <c r="AV986" s="5">
        <v>1449.79</v>
      </c>
      <c r="BH986" s="2" t="s">
        <v>6</v>
      </c>
      <c r="BI986" s="5">
        <v>561594</v>
      </c>
      <c r="BJ986" s="5">
        <v>627043.42999999993</v>
      </c>
      <c r="BS986" s="17" t="s">
        <v>275</v>
      </c>
      <c r="BT986" s="5">
        <v>0</v>
      </c>
      <c r="BU986" s="5">
        <v>0</v>
      </c>
    </row>
    <row r="987" spans="4:73" x14ac:dyDescent="0.25">
      <c r="D987" s="17" t="s">
        <v>182</v>
      </c>
      <c r="E987" s="5">
        <v>58309.83</v>
      </c>
      <c r="F987" s="5">
        <v>313.22000000000003</v>
      </c>
      <c r="W987" s="17" t="s">
        <v>182</v>
      </c>
      <c r="X987" s="5">
        <v>0</v>
      </c>
      <c r="Y987" s="5">
        <v>0</v>
      </c>
      <c r="AI987" s="17" t="s">
        <v>181</v>
      </c>
      <c r="AJ987" s="5">
        <v>0</v>
      </c>
      <c r="AK987" s="5">
        <v>0</v>
      </c>
      <c r="AT987" s="17" t="s">
        <v>140</v>
      </c>
      <c r="AU987" s="5">
        <v>2169.06</v>
      </c>
      <c r="AV987" s="5">
        <v>1066.1400000000001</v>
      </c>
      <c r="BH987" s="17" t="s">
        <v>139</v>
      </c>
      <c r="BI987" s="5">
        <v>1731.47</v>
      </c>
      <c r="BJ987" s="5">
        <v>321.66000000000003</v>
      </c>
      <c r="BS987" s="2" t="s">
        <v>6</v>
      </c>
      <c r="BT987" s="5">
        <v>3605269.4999999995</v>
      </c>
      <c r="BU987" s="5">
        <v>9751532.8300000019</v>
      </c>
    </row>
    <row r="988" spans="4:73" x14ac:dyDescent="0.25">
      <c r="D988" s="17" t="s">
        <v>183</v>
      </c>
      <c r="E988" s="5">
        <v>9064.9099999999962</v>
      </c>
      <c r="F988" s="5">
        <v>45711.86</v>
      </c>
      <c r="W988" s="17" t="s">
        <v>183</v>
      </c>
      <c r="X988" s="5">
        <v>42903.5</v>
      </c>
      <c r="Y988" s="5">
        <v>8505.5</v>
      </c>
      <c r="AI988" s="17" t="s">
        <v>156</v>
      </c>
      <c r="AJ988" s="5">
        <v>23457.759999999998</v>
      </c>
      <c r="AK988" s="5">
        <v>13841.79</v>
      </c>
      <c r="AT988" s="17" t="s">
        <v>181</v>
      </c>
      <c r="AU988" s="5">
        <v>0</v>
      </c>
      <c r="AV988" s="5">
        <v>0</v>
      </c>
      <c r="BH988" s="17" t="s">
        <v>167</v>
      </c>
      <c r="BI988" s="5">
        <v>300.60000000000002</v>
      </c>
      <c r="BJ988" s="5">
        <v>89.7</v>
      </c>
      <c r="BS988" s="17" t="s">
        <v>139</v>
      </c>
      <c r="BT988" s="5">
        <v>106540.2</v>
      </c>
      <c r="BU988" s="5">
        <v>37184.03</v>
      </c>
    </row>
    <row r="989" spans="4:73" x14ac:dyDescent="0.25">
      <c r="D989" s="17" t="s">
        <v>184</v>
      </c>
      <c r="E989" s="5">
        <v>246962.88</v>
      </c>
      <c r="F989" s="5">
        <v>0</v>
      </c>
      <c r="W989" s="17" t="s">
        <v>184</v>
      </c>
      <c r="X989" s="5">
        <v>0</v>
      </c>
      <c r="Y989" s="5">
        <v>0</v>
      </c>
      <c r="AI989" s="17" t="s">
        <v>182</v>
      </c>
      <c r="AJ989" s="5">
        <v>0</v>
      </c>
      <c r="AK989" s="5">
        <v>0</v>
      </c>
      <c r="AT989" s="17" t="s">
        <v>156</v>
      </c>
      <c r="AU989" s="5">
        <v>29914.560000000001</v>
      </c>
      <c r="AV989" s="5">
        <v>27172.080000000002</v>
      </c>
      <c r="BH989" s="17" t="s">
        <v>140</v>
      </c>
      <c r="BI989" s="5">
        <v>2612.02</v>
      </c>
      <c r="BJ989" s="5">
        <v>1507.18</v>
      </c>
      <c r="BS989" s="17" t="s">
        <v>167</v>
      </c>
      <c r="BT989" s="5">
        <v>34513.699999999997</v>
      </c>
      <c r="BU989" s="5">
        <v>27978.46</v>
      </c>
    </row>
    <row r="990" spans="4:73" x14ac:dyDescent="0.25">
      <c r="D990" s="17" t="s">
        <v>185</v>
      </c>
      <c r="E990" s="5">
        <v>144079.08000000002</v>
      </c>
      <c r="F990" s="5">
        <v>52287.87</v>
      </c>
      <c r="W990" s="17" t="s">
        <v>185</v>
      </c>
      <c r="X990" s="5">
        <v>10072.950000000001</v>
      </c>
      <c r="Y990" s="5">
        <v>18515.55</v>
      </c>
      <c r="AI990" s="17" t="s">
        <v>183</v>
      </c>
      <c r="AJ990" s="5">
        <v>0</v>
      </c>
      <c r="AK990" s="5">
        <v>0</v>
      </c>
      <c r="AT990" s="17" t="s">
        <v>182</v>
      </c>
      <c r="AU990" s="5">
        <v>0</v>
      </c>
      <c r="AV990" s="5">
        <v>0</v>
      </c>
      <c r="BH990" s="17" t="s">
        <v>181</v>
      </c>
      <c r="BI990" s="5">
        <v>0</v>
      </c>
      <c r="BJ990" s="5">
        <v>0</v>
      </c>
      <c r="BS990" s="17" t="s">
        <v>140</v>
      </c>
      <c r="BT990" s="5">
        <v>141891.1</v>
      </c>
      <c r="BU990" s="5">
        <v>67632.149999999994</v>
      </c>
    </row>
    <row r="991" spans="4:73" x14ac:dyDescent="0.25">
      <c r="D991" s="17" t="s">
        <v>157</v>
      </c>
      <c r="E991" s="5">
        <v>1773941.6600000001</v>
      </c>
      <c r="F991" s="5">
        <v>15100.89</v>
      </c>
      <c r="W991" s="17" t="s">
        <v>157</v>
      </c>
      <c r="X991" s="5">
        <v>0</v>
      </c>
      <c r="Y991" s="5">
        <v>0</v>
      </c>
      <c r="AI991" s="17" t="s">
        <v>184</v>
      </c>
      <c r="AJ991" s="5">
        <v>0</v>
      </c>
      <c r="AK991" s="5">
        <v>0</v>
      </c>
      <c r="AT991" s="17" t="s">
        <v>183</v>
      </c>
      <c r="AU991" s="5">
        <v>2808.36</v>
      </c>
      <c r="AV991" s="5">
        <v>559.41</v>
      </c>
      <c r="BH991" s="17" t="s">
        <v>156</v>
      </c>
      <c r="BI991" s="5">
        <v>7226.85</v>
      </c>
      <c r="BJ991" s="5">
        <v>7053.67</v>
      </c>
      <c r="BS991" s="17" t="s">
        <v>181</v>
      </c>
      <c r="BT991" s="5">
        <v>21861.200000000001</v>
      </c>
      <c r="BU991" s="5">
        <v>190728</v>
      </c>
    </row>
    <row r="992" spans="4:73" x14ac:dyDescent="0.25">
      <c r="D992" s="17" t="s">
        <v>158</v>
      </c>
      <c r="E992" s="5">
        <v>49903.47</v>
      </c>
      <c r="F992" s="5">
        <v>31902.06</v>
      </c>
      <c r="W992" s="17" t="s">
        <v>158</v>
      </c>
      <c r="X992" s="5">
        <v>19492.5</v>
      </c>
      <c r="Y992" s="5">
        <v>18859.5</v>
      </c>
      <c r="AI992" s="17" t="s">
        <v>185</v>
      </c>
      <c r="AJ992" s="5">
        <v>11140.28</v>
      </c>
      <c r="AK992" s="5">
        <v>10680.18</v>
      </c>
      <c r="AT992" s="17" t="s">
        <v>184</v>
      </c>
      <c r="AU992" s="5">
        <v>0</v>
      </c>
      <c r="AV992" s="5">
        <v>0</v>
      </c>
      <c r="BH992" s="17" t="s">
        <v>182</v>
      </c>
      <c r="BI992" s="5">
        <v>12.22</v>
      </c>
      <c r="BJ992" s="5">
        <v>48.88</v>
      </c>
      <c r="BS992" s="17" t="s">
        <v>156</v>
      </c>
      <c r="BT992" s="5">
        <v>16582.060000000001</v>
      </c>
      <c r="BU992" s="5">
        <v>438651.5</v>
      </c>
    </row>
    <row r="993" spans="4:73" x14ac:dyDescent="0.25">
      <c r="D993" s="17" t="s">
        <v>250</v>
      </c>
      <c r="E993" s="5">
        <v>957.40000000000009</v>
      </c>
      <c r="F993" s="5">
        <v>1127.94</v>
      </c>
      <c r="W993" s="17" t="s">
        <v>250</v>
      </c>
      <c r="X993" s="5">
        <v>427.5</v>
      </c>
      <c r="Y993" s="5">
        <v>330.5</v>
      </c>
      <c r="AI993" s="17" t="s">
        <v>157</v>
      </c>
      <c r="AJ993" s="5">
        <v>0</v>
      </c>
      <c r="AK993" s="5">
        <v>0</v>
      </c>
      <c r="AT993" s="17" t="s">
        <v>185</v>
      </c>
      <c r="AU993" s="5">
        <v>27443.08</v>
      </c>
      <c r="AV993" s="5">
        <v>69993.740000000005</v>
      </c>
      <c r="BH993" s="17" t="s">
        <v>183</v>
      </c>
      <c r="BI993" s="5">
        <v>0</v>
      </c>
      <c r="BJ993" s="5">
        <v>0</v>
      </c>
      <c r="BS993" s="17" t="s">
        <v>182</v>
      </c>
      <c r="BT993" s="5">
        <v>0</v>
      </c>
      <c r="BU993" s="5">
        <v>0</v>
      </c>
    </row>
    <row r="994" spans="4:73" x14ac:dyDescent="0.25">
      <c r="D994" s="17" t="s">
        <v>189</v>
      </c>
      <c r="E994" s="5">
        <v>88151.250000000015</v>
      </c>
      <c r="F994" s="5">
        <v>53270.759999999995</v>
      </c>
      <c r="W994" s="17" t="s">
        <v>189</v>
      </c>
      <c r="X994" s="5">
        <v>9553.57</v>
      </c>
      <c r="Y994" s="5">
        <v>4434.93</v>
      </c>
      <c r="AI994" s="17" t="s">
        <v>158</v>
      </c>
      <c r="AJ994" s="5">
        <v>1883.86</v>
      </c>
      <c r="AK994" s="5">
        <v>2319.36</v>
      </c>
      <c r="AT994" s="17" t="s">
        <v>157</v>
      </c>
      <c r="AU994" s="5">
        <v>0</v>
      </c>
      <c r="AV994" s="5">
        <v>0</v>
      </c>
      <c r="BH994" s="17" t="s">
        <v>184</v>
      </c>
      <c r="BI994" s="5">
        <v>0</v>
      </c>
      <c r="BJ994" s="5">
        <v>0</v>
      </c>
      <c r="BS994" s="17" t="s">
        <v>183</v>
      </c>
      <c r="BT994" s="5">
        <v>0</v>
      </c>
      <c r="BU994" s="5">
        <v>0</v>
      </c>
    </row>
    <row r="995" spans="4:73" x14ac:dyDescent="0.25">
      <c r="D995" s="17" t="s">
        <v>190</v>
      </c>
      <c r="E995" s="5">
        <v>245137.64999999997</v>
      </c>
      <c r="F995" s="5">
        <v>112918.90000000001</v>
      </c>
      <c r="W995" s="17" t="s">
        <v>190</v>
      </c>
      <c r="X995" s="5">
        <v>20699.63</v>
      </c>
      <c r="Y995" s="5">
        <v>12517.87</v>
      </c>
      <c r="AI995" s="17" t="s">
        <v>250</v>
      </c>
      <c r="AJ995" s="5">
        <v>0</v>
      </c>
      <c r="AK995" s="5">
        <v>0</v>
      </c>
      <c r="AT995" s="17" t="s">
        <v>158</v>
      </c>
      <c r="AU995" s="5">
        <v>6078.9</v>
      </c>
      <c r="AV995" s="5">
        <v>6065</v>
      </c>
      <c r="BH995" s="17" t="s">
        <v>185</v>
      </c>
      <c r="BI995" s="5">
        <v>1619.56</v>
      </c>
      <c r="BJ995" s="5">
        <v>1248.69</v>
      </c>
      <c r="BS995" s="17" t="s">
        <v>184</v>
      </c>
      <c r="BT995" s="5">
        <v>0</v>
      </c>
      <c r="BU995" s="5">
        <v>246962.9</v>
      </c>
    </row>
    <row r="996" spans="4:73" x14ac:dyDescent="0.25">
      <c r="D996" s="17" t="s">
        <v>191</v>
      </c>
      <c r="E996" s="5">
        <v>50329.979999999996</v>
      </c>
      <c r="F996" s="5">
        <v>53668.58</v>
      </c>
      <c r="W996" s="17" t="s">
        <v>191</v>
      </c>
      <c r="X996" s="5">
        <v>5744.15</v>
      </c>
      <c r="Y996" s="5">
        <v>3510.85</v>
      </c>
      <c r="AI996" s="17" t="s">
        <v>189</v>
      </c>
      <c r="AJ996" s="5">
        <v>14355.78</v>
      </c>
      <c r="AK996" s="5">
        <v>10000.25</v>
      </c>
      <c r="AT996" s="17" t="s">
        <v>250</v>
      </c>
      <c r="AU996" s="5">
        <v>0</v>
      </c>
      <c r="AV996" s="5">
        <v>0</v>
      </c>
      <c r="BH996" s="17" t="s">
        <v>157</v>
      </c>
      <c r="BI996" s="5">
        <v>0</v>
      </c>
      <c r="BJ996" s="5">
        <v>0</v>
      </c>
      <c r="BS996" s="17" t="s">
        <v>185</v>
      </c>
      <c r="BT996" s="5">
        <v>0</v>
      </c>
      <c r="BU996" s="5">
        <v>0</v>
      </c>
    </row>
    <row r="997" spans="4:73" x14ac:dyDescent="0.25">
      <c r="D997" s="17" t="s">
        <v>192</v>
      </c>
      <c r="E997" s="5">
        <v>156122.06</v>
      </c>
      <c r="F997" s="5">
        <v>40795.39</v>
      </c>
      <c r="W997" s="17" t="s">
        <v>192</v>
      </c>
      <c r="X997" s="5">
        <v>10189.35</v>
      </c>
      <c r="Y997" s="5">
        <v>7457.65</v>
      </c>
      <c r="AI997" s="17" t="s">
        <v>190</v>
      </c>
      <c r="AJ997" s="5">
        <v>37206.700000000004</v>
      </c>
      <c r="AK997" s="5">
        <v>37346.36</v>
      </c>
      <c r="AT997" s="17" t="s">
        <v>189</v>
      </c>
      <c r="AU997" s="5">
        <v>12326.78</v>
      </c>
      <c r="AV997" s="5">
        <v>7448.19</v>
      </c>
      <c r="BH997" s="17" t="s">
        <v>158</v>
      </c>
      <c r="BI997" s="5">
        <v>3684.8</v>
      </c>
      <c r="BJ997" s="5">
        <v>6179.21</v>
      </c>
      <c r="BS997" s="17" t="s">
        <v>157</v>
      </c>
      <c r="BT997" s="5">
        <v>11718.89</v>
      </c>
      <c r="BU997" s="5">
        <v>1773942</v>
      </c>
    </row>
    <row r="998" spans="4:73" x14ac:dyDescent="0.25">
      <c r="D998" s="17" t="s">
        <v>193</v>
      </c>
      <c r="E998" s="5">
        <v>9310.7099999999991</v>
      </c>
      <c r="F998" s="5">
        <v>13655.54</v>
      </c>
      <c r="W998" s="17" t="s">
        <v>193</v>
      </c>
      <c r="X998" s="5">
        <v>7694.85</v>
      </c>
      <c r="Y998" s="5">
        <v>2750.15</v>
      </c>
      <c r="AI998" s="17" t="s">
        <v>191</v>
      </c>
      <c r="AJ998" s="5">
        <v>823.53</v>
      </c>
      <c r="AK998" s="5">
        <v>739.9</v>
      </c>
      <c r="AT998" s="17" t="s">
        <v>190</v>
      </c>
      <c r="AU998" s="5">
        <v>36366.429999999993</v>
      </c>
      <c r="AV998" s="5">
        <v>40504.560000000005</v>
      </c>
      <c r="BH998" s="17" t="s">
        <v>250</v>
      </c>
      <c r="BI998" s="5">
        <v>166.44</v>
      </c>
      <c r="BJ998" s="5">
        <v>626.9</v>
      </c>
      <c r="BS998" s="17" t="s">
        <v>158</v>
      </c>
      <c r="BT998" s="5">
        <v>0</v>
      </c>
      <c r="BU998" s="5">
        <v>8073.96</v>
      </c>
    </row>
    <row r="999" spans="4:73" x14ac:dyDescent="0.25">
      <c r="D999" s="17" t="s">
        <v>194</v>
      </c>
      <c r="E999" s="5">
        <v>296746.02</v>
      </c>
      <c r="F999" s="5">
        <v>214112.61</v>
      </c>
      <c r="W999" s="17" t="s">
        <v>194</v>
      </c>
      <c r="X999" s="5">
        <v>19236.41</v>
      </c>
      <c r="Y999" s="5">
        <v>10491.34</v>
      </c>
      <c r="AI999" s="17" t="s">
        <v>192</v>
      </c>
      <c r="AJ999" s="5">
        <v>28999</v>
      </c>
      <c r="AK999" s="5">
        <v>29629.35</v>
      </c>
      <c r="AT999" s="17" t="s">
        <v>191</v>
      </c>
      <c r="AU999" s="5">
        <v>16382.89</v>
      </c>
      <c r="AV999" s="5">
        <v>17583.27</v>
      </c>
      <c r="BH999" s="17" t="s">
        <v>189</v>
      </c>
      <c r="BI999" s="5">
        <v>12207.63</v>
      </c>
      <c r="BJ999" s="5">
        <v>17555.82</v>
      </c>
      <c r="BS999" s="17" t="s">
        <v>250</v>
      </c>
      <c r="BT999" s="5">
        <v>0</v>
      </c>
      <c r="BU999" s="5">
        <v>0</v>
      </c>
    </row>
    <row r="1000" spans="4:73" x14ac:dyDescent="0.25">
      <c r="D1000" s="17" t="s">
        <v>195</v>
      </c>
      <c r="E1000" s="5">
        <v>95394.579999999987</v>
      </c>
      <c r="F1000" s="5">
        <v>54406</v>
      </c>
      <c r="W1000" s="17" t="s">
        <v>195</v>
      </c>
      <c r="X1000" s="5">
        <v>8471.33</v>
      </c>
      <c r="Y1000" s="5">
        <v>3066.67</v>
      </c>
      <c r="AI1000" s="17" t="s">
        <v>193</v>
      </c>
      <c r="AJ1000" s="5">
        <v>138.08000000000001</v>
      </c>
      <c r="AK1000" s="5">
        <v>790.85</v>
      </c>
      <c r="AT1000" s="17" t="s">
        <v>192</v>
      </c>
      <c r="AU1000" s="5">
        <v>1436.04</v>
      </c>
      <c r="AV1000" s="5">
        <v>1454.32</v>
      </c>
      <c r="BH1000" s="17" t="s">
        <v>190</v>
      </c>
      <c r="BI1000" s="5">
        <v>11111.8</v>
      </c>
      <c r="BJ1000" s="5">
        <v>4038.35</v>
      </c>
      <c r="BS1000" s="17" t="s">
        <v>189</v>
      </c>
      <c r="BT1000" s="5">
        <v>0</v>
      </c>
      <c r="BU1000" s="5">
        <v>0</v>
      </c>
    </row>
    <row r="1001" spans="4:73" x14ac:dyDescent="0.25">
      <c r="D1001" s="17" t="s">
        <v>197</v>
      </c>
      <c r="E1001" s="5">
        <v>50636.08</v>
      </c>
      <c r="F1001" s="5">
        <v>47251.08</v>
      </c>
      <c r="W1001" s="17" t="s">
        <v>197</v>
      </c>
      <c r="X1001" s="5">
        <v>8856.85</v>
      </c>
      <c r="Y1001" s="5">
        <v>3084.15</v>
      </c>
      <c r="AI1001" s="17" t="s">
        <v>194</v>
      </c>
      <c r="AJ1001" s="5">
        <v>34499.370000000003</v>
      </c>
      <c r="AK1001" s="5">
        <v>27781.21</v>
      </c>
      <c r="AT1001" s="17" t="s">
        <v>193</v>
      </c>
      <c r="AU1001" s="5">
        <v>184.99</v>
      </c>
      <c r="AV1001" s="5">
        <v>1243.06</v>
      </c>
      <c r="BH1001" s="17" t="s">
        <v>191</v>
      </c>
      <c r="BI1001" s="5">
        <v>30718.01</v>
      </c>
      <c r="BJ1001" s="5">
        <v>25369.1</v>
      </c>
      <c r="BS1001" s="17" t="s">
        <v>190</v>
      </c>
      <c r="BT1001" s="5">
        <v>3799.34</v>
      </c>
      <c r="BU1001" s="5">
        <v>1624.39</v>
      </c>
    </row>
    <row r="1002" spans="4:73" x14ac:dyDescent="0.25">
      <c r="D1002" s="17" t="s">
        <v>198</v>
      </c>
      <c r="E1002" s="5">
        <v>4008.08</v>
      </c>
      <c r="F1002" s="5">
        <v>9431.32</v>
      </c>
      <c r="W1002" s="17" t="s">
        <v>198</v>
      </c>
      <c r="X1002" s="5">
        <v>9431.32</v>
      </c>
      <c r="Y1002" s="5">
        <v>4008.08</v>
      </c>
      <c r="AI1002" s="17" t="s">
        <v>195</v>
      </c>
      <c r="AJ1002" s="5">
        <v>15213</v>
      </c>
      <c r="AK1002" s="5">
        <v>12741.91</v>
      </c>
      <c r="AT1002" s="17" t="s">
        <v>194</v>
      </c>
      <c r="AU1002" s="5">
        <v>25354.53</v>
      </c>
      <c r="AV1002" s="5">
        <v>21228.02</v>
      </c>
      <c r="BH1002" s="17" t="s">
        <v>192</v>
      </c>
      <c r="BI1002" s="5">
        <v>171</v>
      </c>
      <c r="BJ1002" s="5">
        <v>324.04000000000002</v>
      </c>
      <c r="BS1002" s="17" t="s">
        <v>191</v>
      </c>
      <c r="BT1002" s="5">
        <v>0</v>
      </c>
      <c r="BU1002" s="5">
        <v>0</v>
      </c>
    </row>
    <row r="1003" spans="4:73" x14ac:dyDescent="0.25">
      <c r="D1003" s="17" t="s">
        <v>199</v>
      </c>
      <c r="E1003" s="5">
        <v>59125.299999999996</v>
      </c>
      <c r="F1003" s="5">
        <v>45880.24</v>
      </c>
      <c r="W1003" s="17" t="s">
        <v>199</v>
      </c>
      <c r="X1003" s="5">
        <v>11135.3</v>
      </c>
      <c r="Y1003" s="5">
        <v>6159.2</v>
      </c>
      <c r="AI1003" s="17" t="s">
        <v>197</v>
      </c>
      <c r="AJ1003" s="5">
        <v>11089.88</v>
      </c>
      <c r="AK1003" s="5">
        <v>1455.18</v>
      </c>
      <c r="AT1003" s="17" t="s">
        <v>195</v>
      </c>
      <c r="AU1003" s="5">
        <v>14116.37</v>
      </c>
      <c r="AV1003" s="5">
        <v>13812.59</v>
      </c>
      <c r="BH1003" s="17" t="s">
        <v>193</v>
      </c>
      <c r="BI1003" s="5">
        <v>5567.62</v>
      </c>
      <c r="BJ1003" s="5">
        <v>2668.79</v>
      </c>
      <c r="BS1003" s="17" t="s">
        <v>192</v>
      </c>
      <c r="BT1003" s="5">
        <v>0</v>
      </c>
      <c r="BU1003" s="5">
        <v>0</v>
      </c>
    </row>
    <row r="1004" spans="4:73" x14ac:dyDescent="0.25">
      <c r="D1004" s="17" t="s">
        <v>168</v>
      </c>
      <c r="E1004" s="5">
        <v>134987.56</v>
      </c>
      <c r="F1004" s="5">
        <v>90086.099999999991</v>
      </c>
      <c r="W1004" s="17" t="s">
        <v>168</v>
      </c>
      <c r="X1004" s="5">
        <v>8938.01</v>
      </c>
      <c r="Y1004" s="5">
        <v>2934.49</v>
      </c>
      <c r="AI1004" s="17" t="s">
        <v>198</v>
      </c>
      <c r="AJ1004" s="5">
        <v>0</v>
      </c>
      <c r="AK1004" s="5">
        <v>0</v>
      </c>
      <c r="AT1004" s="17" t="s">
        <v>197</v>
      </c>
      <c r="AU1004" s="5">
        <v>3032.26</v>
      </c>
      <c r="AV1004" s="5">
        <v>787.25</v>
      </c>
      <c r="BH1004" s="17" t="s">
        <v>194</v>
      </c>
      <c r="BI1004" s="5">
        <v>8454.1</v>
      </c>
      <c r="BJ1004" s="5">
        <v>3838.24</v>
      </c>
      <c r="BS1004" s="17" t="s">
        <v>193</v>
      </c>
      <c r="BT1004" s="5">
        <v>0</v>
      </c>
      <c r="BU1004" s="5">
        <v>0</v>
      </c>
    </row>
    <row r="1005" spans="4:73" x14ac:dyDescent="0.25">
      <c r="D1005" s="17" t="s">
        <v>200</v>
      </c>
      <c r="E1005" s="5">
        <v>14535.720000000001</v>
      </c>
      <c r="F1005" s="5">
        <v>5109.8499999999995</v>
      </c>
      <c r="W1005" s="17" t="s">
        <v>200</v>
      </c>
      <c r="X1005" s="5">
        <v>2683.75</v>
      </c>
      <c r="Y1005" s="5">
        <v>1368.75</v>
      </c>
      <c r="AI1005" s="17" t="s">
        <v>199</v>
      </c>
      <c r="AJ1005" s="5">
        <v>11146.69</v>
      </c>
      <c r="AK1005" s="5">
        <v>5674.6</v>
      </c>
      <c r="AT1005" s="17" t="s">
        <v>198</v>
      </c>
      <c r="AU1005" s="5">
        <v>0</v>
      </c>
      <c r="AV1005" s="5">
        <v>0</v>
      </c>
      <c r="BH1005" s="17" t="s">
        <v>195</v>
      </c>
      <c r="BI1005" s="5">
        <v>12332.3</v>
      </c>
      <c r="BJ1005" s="5">
        <v>9863.59</v>
      </c>
      <c r="BS1005" s="17" t="s">
        <v>194</v>
      </c>
      <c r="BT1005" s="5">
        <v>120683.2</v>
      </c>
      <c r="BU1005" s="5">
        <v>108846.1</v>
      </c>
    </row>
    <row r="1006" spans="4:73" x14ac:dyDescent="0.25">
      <c r="D1006" s="17" t="s">
        <v>152</v>
      </c>
      <c r="E1006" s="5">
        <v>131150.09999999998</v>
      </c>
      <c r="F1006" s="5">
        <v>78506.83</v>
      </c>
      <c r="W1006" s="17" t="s">
        <v>152</v>
      </c>
      <c r="X1006" s="5">
        <v>13964.27</v>
      </c>
      <c r="Y1006" s="5">
        <v>13416.98</v>
      </c>
      <c r="AI1006" s="17" t="s">
        <v>168</v>
      </c>
      <c r="AJ1006" s="5">
        <v>11674.35</v>
      </c>
      <c r="AK1006" s="5">
        <v>2122.63</v>
      </c>
      <c r="AT1006" s="17" t="s">
        <v>199</v>
      </c>
      <c r="AU1006" s="5">
        <v>9032.09</v>
      </c>
      <c r="AV1006" s="5">
        <v>5931.51</v>
      </c>
      <c r="BH1006" s="17" t="s">
        <v>197</v>
      </c>
      <c r="BI1006" s="5">
        <v>1778.39</v>
      </c>
      <c r="BJ1006" s="5">
        <v>2282.06</v>
      </c>
      <c r="BS1006" s="17" t="s">
        <v>195</v>
      </c>
      <c r="BT1006" s="5">
        <v>0</v>
      </c>
      <c r="BU1006" s="5">
        <v>0</v>
      </c>
    </row>
    <row r="1007" spans="4:73" x14ac:dyDescent="0.25">
      <c r="D1007" s="17" t="s">
        <v>201</v>
      </c>
      <c r="E1007" s="5">
        <v>111556.62</v>
      </c>
      <c r="F1007" s="5">
        <v>175317.87</v>
      </c>
      <c r="W1007" s="17" t="s">
        <v>201</v>
      </c>
      <c r="X1007" s="5">
        <v>24608.63</v>
      </c>
      <c r="Y1007" s="5">
        <v>6676.37</v>
      </c>
      <c r="AI1007" s="17" t="s">
        <v>200</v>
      </c>
      <c r="AJ1007" s="5">
        <v>0</v>
      </c>
      <c r="AK1007" s="5">
        <v>0</v>
      </c>
      <c r="AT1007" s="17" t="s">
        <v>168</v>
      </c>
      <c r="AU1007" s="5">
        <v>4011.94</v>
      </c>
      <c r="AV1007" s="5">
        <v>2410.63</v>
      </c>
      <c r="BH1007" s="17" t="s">
        <v>198</v>
      </c>
      <c r="BI1007" s="5">
        <v>0</v>
      </c>
      <c r="BJ1007" s="5">
        <v>0</v>
      </c>
      <c r="BS1007" s="17" t="s">
        <v>197</v>
      </c>
      <c r="BT1007" s="5">
        <v>22493.7</v>
      </c>
      <c r="BU1007" s="5">
        <v>17937.32</v>
      </c>
    </row>
    <row r="1008" spans="4:73" x14ac:dyDescent="0.25">
      <c r="D1008" s="17" t="s">
        <v>202</v>
      </c>
      <c r="E1008" s="5">
        <v>22696.33</v>
      </c>
      <c r="F1008" s="5">
        <v>35705.72</v>
      </c>
      <c r="W1008" s="17" t="s">
        <v>202</v>
      </c>
      <c r="X1008" s="5">
        <v>30726.92</v>
      </c>
      <c r="Y1008" s="5">
        <v>12414.33</v>
      </c>
      <c r="AI1008" s="17" t="s">
        <v>152</v>
      </c>
      <c r="AJ1008" s="5">
        <v>12849.08</v>
      </c>
      <c r="AK1008" s="5">
        <v>11935.91</v>
      </c>
      <c r="AT1008" s="17" t="s">
        <v>200</v>
      </c>
      <c r="AU1008" s="5">
        <v>1362.2</v>
      </c>
      <c r="AV1008" s="5">
        <v>2669.8</v>
      </c>
      <c r="BH1008" s="17" t="s">
        <v>199</v>
      </c>
      <c r="BI1008" s="5">
        <v>8881.16</v>
      </c>
      <c r="BJ1008" s="5">
        <v>7717.41</v>
      </c>
      <c r="BS1008" s="17" t="s">
        <v>198</v>
      </c>
      <c r="BT1008" s="5">
        <v>0</v>
      </c>
      <c r="BU1008" s="5">
        <v>0</v>
      </c>
    </row>
    <row r="1009" spans="4:73" x14ac:dyDescent="0.25">
      <c r="D1009" s="17" t="s">
        <v>203</v>
      </c>
      <c r="E1009" s="5">
        <v>67384.56</v>
      </c>
      <c r="F1009" s="5">
        <v>101836.68</v>
      </c>
      <c r="W1009" s="17" t="s">
        <v>203</v>
      </c>
      <c r="X1009" s="5">
        <v>20522.759999999998</v>
      </c>
      <c r="Y1009" s="5">
        <v>13737.24</v>
      </c>
      <c r="AI1009" s="17" t="s">
        <v>201</v>
      </c>
      <c r="AJ1009" s="5">
        <v>21060.2</v>
      </c>
      <c r="AK1009" s="5">
        <v>8466.67</v>
      </c>
      <c r="AT1009" s="17" t="s">
        <v>152</v>
      </c>
      <c r="AU1009" s="5">
        <v>34379.760000000002</v>
      </c>
      <c r="AV1009" s="5">
        <v>56005.23</v>
      </c>
      <c r="BH1009" s="17" t="s">
        <v>168</v>
      </c>
      <c r="BI1009" s="5">
        <v>240.6</v>
      </c>
      <c r="BJ1009" s="5">
        <v>307.2</v>
      </c>
      <c r="BS1009" s="17" t="s">
        <v>199</v>
      </c>
      <c r="BT1009" s="5">
        <v>0</v>
      </c>
      <c r="BU1009" s="5">
        <v>0</v>
      </c>
    </row>
    <row r="1010" spans="4:73" x14ac:dyDescent="0.25">
      <c r="D1010" s="17" t="s">
        <v>159</v>
      </c>
      <c r="E1010" s="5">
        <v>691.82</v>
      </c>
      <c r="F1010" s="5">
        <v>571.17999999999995</v>
      </c>
      <c r="W1010" s="17" t="s">
        <v>159</v>
      </c>
      <c r="X1010" s="5">
        <v>386.4</v>
      </c>
      <c r="Y1010" s="5">
        <v>237.6</v>
      </c>
      <c r="AI1010" s="17" t="s">
        <v>202</v>
      </c>
      <c r="AJ1010" s="5">
        <v>0</v>
      </c>
      <c r="AK1010" s="5">
        <v>98.67</v>
      </c>
      <c r="AT1010" s="17" t="s">
        <v>201</v>
      </c>
      <c r="AU1010" s="5">
        <v>57202.14</v>
      </c>
      <c r="AV1010" s="5">
        <v>32709.24</v>
      </c>
      <c r="BH1010" s="17" t="s">
        <v>200</v>
      </c>
      <c r="BI1010" s="5">
        <v>63.9</v>
      </c>
      <c r="BJ1010" s="5">
        <v>181.25</v>
      </c>
      <c r="BS1010" s="17" t="s">
        <v>168</v>
      </c>
      <c r="BT1010" s="5">
        <v>65221.2</v>
      </c>
      <c r="BU1010" s="5">
        <v>99618.65</v>
      </c>
    </row>
    <row r="1011" spans="4:73" x14ac:dyDescent="0.25">
      <c r="D1011" s="17" t="s">
        <v>204</v>
      </c>
      <c r="E1011" s="5">
        <v>251521.57999999996</v>
      </c>
      <c r="F1011" s="5">
        <v>74126.27</v>
      </c>
      <c r="W1011" s="17" t="s">
        <v>204</v>
      </c>
      <c r="X1011" s="5">
        <v>15558.2</v>
      </c>
      <c r="Y1011" s="5">
        <v>11308.3</v>
      </c>
      <c r="AI1011" s="17" t="s">
        <v>203</v>
      </c>
      <c r="AJ1011" s="5">
        <v>4970.79</v>
      </c>
      <c r="AK1011" s="5">
        <v>1571.16</v>
      </c>
      <c r="AT1011" s="17" t="s">
        <v>202</v>
      </c>
      <c r="AU1011" s="5">
        <v>1906.68</v>
      </c>
      <c r="AV1011" s="5">
        <v>5272.95</v>
      </c>
      <c r="BH1011" s="17" t="s">
        <v>152</v>
      </c>
      <c r="BI1011" s="5">
        <v>153</v>
      </c>
      <c r="BJ1011" s="5">
        <v>222</v>
      </c>
      <c r="BS1011" s="17" t="s">
        <v>200</v>
      </c>
      <c r="BT1011" s="5">
        <v>1000</v>
      </c>
      <c r="BU1011" s="5">
        <v>10315.92</v>
      </c>
    </row>
    <row r="1012" spans="4:73" x14ac:dyDescent="0.25">
      <c r="D1012" s="17" t="s">
        <v>205</v>
      </c>
      <c r="E1012" s="5">
        <v>17553.46</v>
      </c>
      <c r="F1012" s="5">
        <v>29705.300000000003</v>
      </c>
      <c r="W1012" s="17" t="s">
        <v>205</v>
      </c>
      <c r="X1012" s="5">
        <v>3508.95</v>
      </c>
      <c r="Y1012" s="5">
        <v>736.05</v>
      </c>
      <c r="AI1012" s="17" t="s">
        <v>159</v>
      </c>
      <c r="AJ1012" s="5">
        <v>0</v>
      </c>
      <c r="AK1012" s="5">
        <v>0</v>
      </c>
      <c r="AT1012" s="17" t="s">
        <v>203</v>
      </c>
      <c r="AU1012" s="5">
        <v>26321.17</v>
      </c>
      <c r="AV1012" s="5">
        <v>38735.120000000003</v>
      </c>
      <c r="BH1012" s="17" t="s">
        <v>201</v>
      </c>
      <c r="BI1012" s="5">
        <v>49338.9</v>
      </c>
      <c r="BJ1012" s="5">
        <v>4650.6000000000004</v>
      </c>
      <c r="BS1012" s="17" t="s">
        <v>152</v>
      </c>
      <c r="BT1012" s="5">
        <v>13017.72</v>
      </c>
      <c r="BU1012" s="5">
        <v>0</v>
      </c>
    </row>
    <row r="1013" spans="4:73" x14ac:dyDescent="0.25">
      <c r="D1013" s="17" t="s">
        <v>160</v>
      </c>
      <c r="E1013" s="5">
        <v>553760</v>
      </c>
      <c r="F1013" s="5">
        <v>60045.919999999998</v>
      </c>
      <c r="W1013" s="17" t="s">
        <v>160</v>
      </c>
      <c r="X1013" s="5">
        <v>27107.15</v>
      </c>
      <c r="Y1013" s="5">
        <v>28304.85</v>
      </c>
      <c r="AI1013" s="17" t="s">
        <v>204</v>
      </c>
      <c r="AJ1013" s="5">
        <v>40484.46</v>
      </c>
      <c r="AK1013" s="5">
        <v>49854.31</v>
      </c>
      <c r="AT1013" s="17" t="s">
        <v>159</v>
      </c>
      <c r="AU1013" s="5">
        <v>83.55</v>
      </c>
      <c r="AV1013" s="5">
        <v>132.6</v>
      </c>
      <c r="BH1013" s="17" t="s">
        <v>202</v>
      </c>
      <c r="BI1013" s="5">
        <v>1773.12</v>
      </c>
      <c r="BJ1013" s="5">
        <v>4713.04</v>
      </c>
      <c r="BS1013" s="17" t="s">
        <v>201</v>
      </c>
      <c r="BT1013" s="5">
        <v>0</v>
      </c>
      <c r="BU1013" s="5">
        <v>0</v>
      </c>
    </row>
    <row r="1014" spans="4:73" x14ac:dyDescent="0.25">
      <c r="D1014" s="17" t="s">
        <v>206</v>
      </c>
      <c r="E1014" s="5">
        <v>23066.510000000002</v>
      </c>
      <c r="F1014" s="5">
        <v>24158.5</v>
      </c>
      <c r="W1014" s="17" t="s">
        <v>206</v>
      </c>
      <c r="X1014" s="5">
        <v>19431.45</v>
      </c>
      <c r="Y1014" s="5">
        <v>16283.55</v>
      </c>
      <c r="AI1014" s="17" t="s">
        <v>205</v>
      </c>
      <c r="AJ1014" s="5">
        <v>4994.75</v>
      </c>
      <c r="AK1014" s="5">
        <v>1867.82</v>
      </c>
      <c r="AT1014" s="17" t="s">
        <v>204</v>
      </c>
      <c r="AU1014" s="5">
        <v>9456.6200000000008</v>
      </c>
      <c r="AV1014" s="5">
        <v>7893.96</v>
      </c>
      <c r="BH1014" s="17" t="s">
        <v>203</v>
      </c>
      <c r="BI1014" s="5">
        <v>24.96</v>
      </c>
      <c r="BJ1014" s="5">
        <v>257.14</v>
      </c>
      <c r="BS1014" s="17" t="s">
        <v>202</v>
      </c>
      <c r="BT1014" s="5">
        <v>0</v>
      </c>
      <c r="BU1014" s="5">
        <v>0</v>
      </c>
    </row>
    <row r="1015" spans="4:73" x14ac:dyDescent="0.25">
      <c r="D1015" s="17" t="s">
        <v>207</v>
      </c>
      <c r="E1015" s="5">
        <v>141747</v>
      </c>
      <c r="F1015" s="5">
        <v>62711.41</v>
      </c>
      <c r="W1015" s="17" t="s">
        <v>207</v>
      </c>
      <c r="X1015" s="5">
        <v>6926.75</v>
      </c>
      <c r="Y1015" s="5">
        <v>2970.75</v>
      </c>
      <c r="AI1015" s="17" t="s">
        <v>160</v>
      </c>
      <c r="AJ1015" s="5">
        <v>3913.14</v>
      </c>
      <c r="AK1015" s="5">
        <v>1653.06</v>
      </c>
      <c r="AT1015" s="17" t="s">
        <v>205</v>
      </c>
      <c r="AU1015" s="5">
        <v>2704.69</v>
      </c>
      <c r="AV1015" s="5">
        <v>743.81</v>
      </c>
      <c r="BH1015" s="17" t="s">
        <v>159</v>
      </c>
      <c r="BI1015" s="5">
        <v>101.23</v>
      </c>
      <c r="BJ1015" s="5">
        <v>321.62</v>
      </c>
      <c r="BS1015" s="17" t="s">
        <v>203</v>
      </c>
      <c r="BT1015" s="5">
        <v>0</v>
      </c>
      <c r="BU1015" s="5">
        <v>0</v>
      </c>
    </row>
    <row r="1016" spans="4:73" x14ac:dyDescent="0.25">
      <c r="D1016" s="17" t="s">
        <v>141</v>
      </c>
      <c r="E1016" s="5">
        <v>24493.03</v>
      </c>
      <c r="F1016" s="5">
        <v>19420.599999999999</v>
      </c>
      <c r="W1016" s="17" t="s">
        <v>141</v>
      </c>
      <c r="X1016" s="5">
        <v>8253</v>
      </c>
      <c r="Y1016" s="5">
        <v>2802</v>
      </c>
      <c r="AI1016" s="17" t="s">
        <v>206</v>
      </c>
      <c r="AJ1016" s="5">
        <v>0</v>
      </c>
      <c r="AK1016" s="5">
        <v>0</v>
      </c>
      <c r="AT1016" s="17" t="s">
        <v>160</v>
      </c>
      <c r="AU1016" s="5">
        <v>8517.76</v>
      </c>
      <c r="AV1016" s="5">
        <v>15390.39</v>
      </c>
      <c r="BH1016" s="17" t="s">
        <v>204</v>
      </c>
      <c r="BI1016" s="5">
        <v>5462.99</v>
      </c>
      <c r="BJ1016" s="5">
        <v>1787.47</v>
      </c>
      <c r="BS1016" s="17" t="s">
        <v>159</v>
      </c>
      <c r="BT1016" s="5">
        <v>0</v>
      </c>
      <c r="BU1016" s="5">
        <v>0</v>
      </c>
    </row>
    <row r="1017" spans="4:73" x14ac:dyDescent="0.25">
      <c r="D1017" s="17" t="s">
        <v>208</v>
      </c>
      <c r="E1017" s="5">
        <v>1497.5499999999884</v>
      </c>
      <c r="F1017" s="5">
        <v>439730.2</v>
      </c>
      <c r="W1017" s="17" t="s">
        <v>208</v>
      </c>
      <c r="X1017" s="5">
        <v>11343</v>
      </c>
      <c r="Y1017" s="5">
        <v>792</v>
      </c>
      <c r="AI1017" s="17" t="s">
        <v>207</v>
      </c>
      <c r="AJ1017" s="5">
        <v>1803.66</v>
      </c>
      <c r="AK1017" s="5">
        <v>3249.54</v>
      </c>
      <c r="AT1017" s="17" t="s">
        <v>206</v>
      </c>
      <c r="AU1017" s="5">
        <v>3870.13</v>
      </c>
      <c r="AV1017" s="5">
        <v>5737.98</v>
      </c>
      <c r="BH1017" s="17" t="s">
        <v>205</v>
      </c>
      <c r="BI1017" s="5">
        <v>4616.91</v>
      </c>
      <c r="BJ1017" s="5">
        <v>480.64</v>
      </c>
      <c r="BS1017" s="17" t="s">
        <v>204</v>
      </c>
      <c r="BT1017" s="5">
        <v>0</v>
      </c>
      <c r="BU1017" s="5">
        <v>0</v>
      </c>
    </row>
    <row r="1018" spans="4:73" x14ac:dyDescent="0.25">
      <c r="D1018" s="17" t="s">
        <v>209</v>
      </c>
      <c r="E1018" s="5">
        <v>418613.23</v>
      </c>
      <c r="F1018" s="5">
        <v>11609.51</v>
      </c>
      <c r="W1018" s="17" t="s">
        <v>209</v>
      </c>
      <c r="X1018" s="5">
        <v>0</v>
      </c>
      <c r="Y1018" s="5">
        <v>0</v>
      </c>
      <c r="AI1018" s="17" t="s">
        <v>141</v>
      </c>
      <c r="AJ1018" s="5">
        <v>2906.9</v>
      </c>
      <c r="AK1018" s="5">
        <v>1451.8</v>
      </c>
      <c r="AT1018" s="17" t="s">
        <v>207</v>
      </c>
      <c r="AU1018" s="5">
        <v>1331.59</v>
      </c>
      <c r="AV1018" s="5">
        <v>821.98</v>
      </c>
      <c r="BH1018" s="17" t="s">
        <v>160</v>
      </c>
      <c r="BI1018" s="5">
        <v>4758.6000000000004</v>
      </c>
      <c r="BJ1018" s="5">
        <v>14317.39</v>
      </c>
      <c r="BS1018" s="17" t="s">
        <v>205</v>
      </c>
      <c r="BT1018" s="5">
        <v>0</v>
      </c>
      <c r="BU1018" s="5">
        <v>0</v>
      </c>
    </row>
    <row r="1019" spans="4:73" x14ac:dyDescent="0.25">
      <c r="D1019" s="17" t="s">
        <v>210</v>
      </c>
      <c r="E1019" s="5">
        <v>345910.68</v>
      </c>
      <c r="F1019" s="5">
        <v>114690.17</v>
      </c>
      <c r="W1019" s="17" t="s">
        <v>210</v>
      </c>
      <c r="X1019" s="5">
        <v>31016.63</v>
      </c>
      <c r="Y1019" s="5">
        <v>11209.63</v>
      </c>
      <c r="AI1019" s="17" t="s">
        <v>208</v>
      </c>
      <c r="AJ1019" s="5">
        <v>325.8</v>
      </c>
      <c r="AK1019" s="5">
        <v>0</v>
      </c>
      <c r="AT1019" s="17" t="s">
        <v>141</v>
      </c>
      <c r="AU1019" s="5">
        <v>89</v>
      </c>
      <c r="AV1019" s="5">
        <v>418.2</v>
      </c>
      <c r="BH1019" s="17" t="s">
        <v>206</v>
      </c>
      <c r="BI1019" s="5">
        <v>41.92</v>
      </c>
      <c r="BJ1019" s="5">
        <v>1044.98</v>
      </c>
      <c r="BS1019" s="17" t="s">
        <v>160</v>
      </c>
      <c r="BT1019" s="5">
        <v>14388.27</v>
      </c>
      <c r="BU1019" s="5">
        <v>482961.9</v>
      </c>
    </row>
    <row r="1020" spans="4:73" x14ac:dyDescent="0.25">
      <c r="D1020" s="17" t="s">
        <v>161</v>
      </c>
      <c r="E1020" s="5">
        <v>9651.8499999999985</v>
      </c>
      <c r="F1020" s="5">
        <v>17845.150000000001</v>
      </c>
      <c r="W1020" s="17" t="s">
        <v>161</v>
      </c>
      <c r="X1020" s="5">
        <v>4278.25</v>
      </c>
      <c r="Y1020" s="5">
        <v>1931.75</v>
      </c>
      <c r="AI1020" s="17" t="s">
        <v>209</v>
      </c>
      <c r="AJ1020" s="5">
        <v>0</v>
      </c>
      <c r="AK1020" s="5">
        <v>0</v>
      </c>
      <c r="AT1020" s="17" t="s">
        <v>208</v>
      </c>
      <c r="AU1020" s="5">
        <v>1274.4000000000001</v>
      </c>
      <c r="AV1020" s="5">
        <v>53.95</v>
      </c>
      <c r="BH1020" s="17" t="s">
        <v>207</v>
      </c>
      <c r="BI1020" s="5">
        <v>1604.41</v>
      </c>
      <c r="BJ1020" s="5">
        <v>926.04</v>
      </c>
      <c r="BS1020" s="17" t="s">
        <v>206</v>
      </c>
      <c r="BT1020" s="5">
        <v>0</v>
      </c>
      <c r="BU1020" s="5">
        <v>0</v>
      </c>
    </row>
    <row r="1021" spans="4:73" x14ac:dyDescent="0.25">
      <c r="D1021" s="17" t="s">
        <v>211</v>
      </c>
      <c r="E1021" s="5">
        <v>517153.81000000006</v>
      </c>
      <c r="F1021" s="5">
        <v>431277.74</v>
      </c>
      <c r="W1021" s="17" t="s">
        <v>211</v>
      </c>
      <c r="X1021" s="5">
        <v>22583.4</v>
      </c>
      <c r="Y1021" s="5">
        <v>14799.6</v>
      </c>
      <c r="AI1021" s="17" t="s">
        <v>210</v>
      </c>
      <c r="AJ1021" s="5">
        <v>19364.02</v>
      </c>
      <c r="AK1021" s="5">
        <v>12628.86</v>
      </c>
      <c r="AT1021" s="17" t="s">
        <v>209</v>
      </c>
      <c r="AU1021" s="5">
        <v>0</v>
      </c>
      <c r="AV1021" s="5">
        <v>0</v>
      </c>
      <c r="BH1021" s="17" t="s">
        <v>141</v>
      </c>
      <c r="BI1021" s="5">
        <v>506.7</v>
      </c>
      <c r="BJ1021" s="5">
        <v>195</v>
      </c>
      <c r="BS1021" s="17" t="s">
        <v>207</v>
      </c>
      <c r="BT1021" s="5">
        <v>51045</v>
      </c>
      <c r="BU1021" s="5">
        <v>123672.3</v>
      </c>
    </row>
    <row r="1022" spans="4:73" x14ac:dyDescent="0.25">
      <c r="D1022" s="17" t="s">
        <v>170</v>
      </c>
      <c r="E1022" s="5">
        <v>55466.61</v>
      </c>
      <c r="F1022" s="5">
        <v>31565.759999999998</v>
      </c>
      <c r="W1022" s="17" t="s">
        <v>170</v>
      </c>
      <c r="X1022" s="5">
        <v>9880.2000000000007</v>
      </c>
      <c r="Y1022" s="5">
        <v>3508.8</v>
      </c>
      <c r="AI1022" s="17" t="s">
        <v>161</v>
      </c>
      <c r="AJ1022" s="5">
        <v>90</v>
      </c>
      <c r="AK1022" s="5">
        <v>0</v>
      </c>
      <c r="AT1022" s="17" t="s">
        <v>210</v>
      </c>
      <c r="AU1022" s="5">
        <v>120.34</v>
      </c>
      <c r="AV1022" s="5">
        <v>897.05</v>
      </c>
      <c r="BH1022" s="17" t="s">
        <v>208</v>
      </c>
      <c r="BI1022" s="5">
        <v>0</v>
      </c>
      <c r="BJ1022" s="5">
        <v>0</v>
      </c>
      <c r="BS1022" s="17" t="s">
        <v>141</v>
      </c>
      <c r="BT1022" s="5">
        <v>7665</v>
      </c>
      <c r="BU1022" s="5">
        <v>10908.63</v>
      </c>
    </row>
    <row r="1023" spans="4:73" x14ac:dyDescent="0.25">
      <c r="D1023" s="17" t="s">
        <v>212</v>
      </c>
      <c r="E1023" s="5">
        <v>1379829.17</v>
      </c>
      <c r="F1023" s="5">
        <v>31986.03</v>
      </c>
      <c r="W1023" s="17" t="s">
        <v>212</v>
      </c>
      <c r="X1023" s="5">
        <v>7225</v>
      </c>
      <c r="Y1023" s="5">
        <v>1520</v>
      </c>
      <c r="AI1023" s="17" t="s">
        <v>211</v>
      </c>
      <c r="AJ1023" s="5">
        <v>36981.15</v>
      </c>
      <c r="AK1023" s="5">
        <v>27226.87</v>
      </c>
      <c r="AT1023" s="17" t="s">
        <v>161</v>
      </c>
      <c r="AU1023" s="5">
        <v>154.80000000000001</v>
      </c>
      <c r="AV1023" s="5">
        <v>426.4</v>
      </c>
      <c r="BH1023" s="17" t="s">
        <v>209</v>
      </c>
      <c r="BI1023" s="5">
        <v>0</v>
      </c>
      <c r="BJ1023" s="5">
        <v>0</v>
      </c>
      <c r="BS1023" s="17" t="s">
        <v>208</v>
      </c>
      <c r="BT1023" s="5">
        <v>424867</v>
      </c>
      <c r="BU1023" s="5">
        <v>0</v>
      </c>
    </row>
    <row r="1024" spans="4:73" x14ac:dyDescent="0.25">
      <c r="D1024" s="17" t="s">
        <v>153</v>
      </c>
      <c r="E1024" s="5">
        <v>328890.99</v>
      </c>
      <c r="F1024" s="5">
        <v>153118.07</v>
      </c>
      <c r="W1024" s="17" t="s">
        <v>153</v>
      </c>
      <c r="X1024" s="5">
        <v>33006.550000000003</v>
      </c>
      <c r="Y1024" s="5">
        <v>28119.45</v>
      </c>
      <c r="AI1024" s="17" t="s">
        <v>170</v>
      </c>
      <c r="AJ1024" s="5">
        <v>13161.69</v>
      </c>
      <c r="AK1024" s="5">
        <v>7459.86</v>
      </c>
      <c r="AT1024" s="17" t="s">
        <v>211</v>
      </c>
      <c r="AU1024" s="5">
        <v>28845.279999999999</v>
      </c>
      <c r="AV1024" s="5">
        <v>19296.79</v>
      </c>
      <c r="BH1024" s="17" t="s">
        <v>210</v>
      </c>
      <c r="BI1024" s="5">
        <v>2791.98</v>
      </c>
      <c r="BJ1024" s="5">
        <v>1018.87</v>
      </c>
      <c r="BS1024" s="17" t="s">
        <v>209</v>
      </c>
      <c r="BT1024" s="5">
        <v>11609.51</v>
      </c>
      <c r="BU1024" s="5">
        <v>418613.2</v>
      </c>
    </row>
    <row r="1025" spans="4:73" x14ac:dyDescent="0.25">
      <c r="D1025" s="17" t="s">
        <v>213</v>
      </c>
      <c r="E1025" s="5">
        <v>831120.32</v>
      </c>
      <c r="F1025" s="5">
        <v>51022.14</v>
      </c>
      <c r="W1025" s="17" t="s">
        <v>213</v>
      </c>
      <c r="X1025" s="5">
        <v>11868.88</v>
      </c>
      <c r="Y1025" s="5">
        <v>5367.37</v>
      </c>
      <c r="AI1025" s="17" t="s">
        <v>212</v>
      </c>
      <c r="AJ1025" s="5">
        <v>5784.66</v>
      </c>
      <c r="AK1025" s="5">
        <v>454.34</v>
      </c>
      <c r="AT1025" s="17" t="s">
        <v>170</v>
      </c>
      <c r="AU1025" s="5">
        <v>3903.3</v>
      </c>
      <c r="AV1025" s="5">
        <v>287.24</v>
      </c>
      <c r="BH1025" s="17" t="s">
        <v>161</v>
      </c>
      <c r="BI1025" s="5">
        <v>12977.1</v>
      </c>
      <c r="BJ1025" s="5">
        <v>7113.7</v>
      </c>
      <c r="BS1025" s="17" t="s">
        <v>210</v>
      </c>
      <c r="BT1025" s="5">
        <v>61215.199999999997</v>
      </c>
      <c r="BU1025" s="5">
        <v>256170.5</v>
      </c>
    </row>
    <row r="1026" spans="4:73" x14ac:dyDescent="0.25">
      <c r="D1026" s="17" t="s">
        <v>146</v>
      </c>
      <c r="E1026" s="5">
        <v>98322.35</v>
      </c>
      <c r="F1026" s="5">
        <v>17202.260000000002</v>
      </c>
      <c r="W1026" s="17" t="s">
        <v>146</v>
      </c>
      <c r="X1026" s="5">
        <v>2090</v>
      </c>
      <c r="Y1026" s="5">
        <v>6883.65</v>
      </c>
      <c r="AI1026" s="17" t="s">
        <v>153</v>
      </c>
      <c r="AJ1026" s="5">
        <v>31331.74</v>
      </c>
      <c r="AK1026" s="5">
        <v>13275.89</v>
      </c>
      <c r="AT1026" s="17" t="s">
        <v>212</v>
      </c>
      <c r="AU1026" s="5">
        <v>5215.08</v>
      </c>
      <c r="AV1026" s="5">
        <v>3003.67</v>
      </c>
      <c r="BH1026" s="17" t="s">
        <v>211</v>
      </c>
      <c r="BI1026" s="5">
        <v>8441.11</v>
      </c>
      <c r="BJ1026" s="5">
        <v>2178.2199999999998</v>
      </c>
      <c r="BS1026" s="17" t="s">
        <v>161</v>
      </c>
      <c r="BT1026" s="5">
        <v>0</v>
      </c>
      <c r="BU1026" s="5">
        <v>0</v>
      </c>
    </row>
    <row r="1027" spans="4:73" x14ac:dyDescent="0.25">
      <c r="D1027" s="17" t="s">
        <v>175</v>
      </c>
      <c r="E1027" s="5">
        <v>581186.63</v>
      </c>
      <c r="F1027" s="5">
        <v>368356.37</v>
      </c>
      <c r="W1027" s="17" t="s">
        <v>175</v>
      </c>
      <c r="X1027" s="5">
        <v>48231.14</v>
      </c>
      <c r="Y1027" s="5">
        <v>22351.360000000001</v>
      </c>
      <c r="AI1027" s="17" t="s">
        <v>213</v>
      </c>
      <c r="AJ1027" s="5">
        <v>0</v>
      </c>
      <c r="AK1027" s="5">
        <v>0</v>
      </c>
      <c r="AT1027" s="17" t="s">
        <v>153</v>
      </c>
      <c r="AU1027" s="5">
        <v>78670.59</v>
      </c>
      <c r="AV1027" s="5">
        <v>106967.9</v>
      </c>
      <c r="BH1027" s="17" t="s">
        <v>170</v>
      </c>
      <c r="BI1027" s="5">
        <v>4620.57</v>
      </c>
      <c r="BJ1027" s="5">
        <v>2967.61</v>
      </c>
      <c r="BS1027" s="17" t="s">
        <v>211</v>
      </c>
      <c r="BT1027" s="5">
        <v>326045.8</v>
      </c>
      <c r="BU1027" s="5">
        <v>325236.3</v>
      </c>
    </row>
    <row r="1028" spans="4:73" x14ac:dyDescent="0.25">
      <c r="D1028" s="17" t="s">
        <v>142</v>
      </c>
      <c r="E1028" s="5">
        <v>26054.689999999995</v>
      </c>
      <c r="F1028" s="5">
        <v>17800.510000000002</v>
      </c>
      <c r="W1028" s="17" t="s">
        <v>142</v>
      </c>
      <c r="X1028" s="5">
        <v>8525.51</v>
      </c>
      <c r="Y1028" s="5">
        <v>2071.9899999999998</v>
      </c>
      <c r="AI1028" s="17" t="s">
        <v>146</v>
      </c>
      <c r="AJ1028" s="5">
        <v>0</v>
      </c>
      <c r="AK1028" s="5">
        <v>0</v>
      </c>
      <c r="AT1028" s="17" t="s">
        <v>213</v>
      </c>
      <c r="AU1028" s="5">
        <v>2177.58</v>
      </c>
      <c r="AV1028" s="5">
        <v>6417.37</v>
      </c>
      <c r="BH1028" s="17" t="s">
        <v>212</v>
      </c>
      <c r="BI1028" s="5">
        <v>0</v>
      </c>
      <c r="BJ1028" s="5">
        <v>0</v>
      </c>
      <c r="BS1028" s="17" t="s">
        <v>170</v>
      </c>
      <c r="BT1028" s="5">
        <v>0</v>
      </c>
      <c r="BU1028" s="5">
        <v>0</v>
      </c>
    </row>
    <row r="1029" spans="4:73" x14ac:dyDescent="0.25">
      <c r="D1029" s="17" t="s">
        <v>214</v>
      </c>
      <c r="E1029" s="5">
        <v>9891.1200000000026</v>
      </c>
      <c r="F1029" s="5">
        <v>53526.5</v>
      </c>
      <c r="W1029" s="17" t="s">
        <v>214</v>
      </c>
      <c r="X1029" s="5">
        <v>19799.759999999998</v>
      </c>
      <c r="Y1029" s="5">
        <v>6370.24</v>
      </c>
      <c r="AI1029" s="17" t="s">
        <v>175</v>
      </c>
      <c r="AJ1029" s="5">
        <v>54459.56</v>
      </c>
      <c r="AK1029" s="5">
        <v>58616.17</v>
      </c>
      <c r="AT1029" s="17" t="s">
        <v>146</v>
      </c>
      <c r="AU1029" s="5">
        <v>0</v>
      </c>
      <c r="AV1029" s="5">
        <v>0</v>
      </c>
      <c r="BH1029" s="17" t="s">
        <v>153</v>
      </c>
      <c r="BI1029" s="5">
        <v>1772.22</v>
      </c>
      <c r="BJ1029" s="5">
        <v>1447.73</v>
      </c>
      <c r="BS1029" s="17" t="s">
        <v>212</v>
      </c>
      <c r="BT1029" s="5">
        <v>13761.29</v>
      </c>
      <c r="BU1029" s="5">
        <v>1362373</v>
      </c>
    </row>
    <row r="1030" spans="4:73" x14ac:dyDescent="0.25">
      <c r="D1030" s="17" t="s">
        <v>171</v>
      </c>
      <c r="E1030" s="5">
        <v>137721.62999999995</v>
      </c>
      <c r="F1030" s="5">
        <v>469070.19</v>
      </c>
      <c r="W1030" s="17" t="s">
        <v>171</v>
      </c>
      <c r="X1030" s="5">
        <v>14824.13</v>
      </c>
      <c r="Y1030" s="5">
        <v>4472.12</v>
      </c>
      <c r="AI1030" s="17" t="s">
        <v>142</v>
      </c>
      <c r="AJ1030" s="5">
        <v>6201.1</v>
      </c>
      <c r="AK1030" s="5">
        <v>3566.5</v>
      </c>
      <c r="AT1030" s="17" t="s">
        <v>175</v>
      </c>
      <c r="AU1030" s="5">
        <v>37927.040000000001</v>
      </c>
      <c r="AV1030" s="5">
        <v>39113.379999999997</v>
      </c>
      <c r="BH1030" s="17" t="s">
        <v>213</v>
      </c>
      <c r="BI1030" s="5">
        <v>21127.01</v>
      </c>
      <c r="BJ1030" s="5">
        <v>13438.27</v>
      </c>
      <c r="BS1030" s="17" t="s">
        <v>153</v>
      </c>
      <c r="BT1030" s="5">
        <v>7277.97</v>
      </c>
      <c r="BU1030" s="5">
        <v>89864.75</v>
      </c>
    </row>
    <row r="1031" spans="4:73" x14ac:dyDescent="0.25">
      <c r="D1031" s="17" t="s">
        <v>143</v>
      </c>
      <c r="E1031" s="5">
        <v>123431.47999999998</v>
      </c>
      <c r="F1031" s="5">
        <v>34186.82</v>
      </c>
      <c r="W1031" s="17" t="s">
        <v>143</v>
      </c>
      <c r="X1031" s="5">
        <v>12949.38</v>
      </c>
      <c r="Y1031" s="5">
        <v>4090.62</v>
      </c>
      <c r="AI1031" s="17" t="s">
        <v>214</v>
      </c>
      <c r="AJ1031" s="5">
        <v>0</v>
      </c>
      <c r="AK1031" s="5">
        <v>0</v>
      </c>
      <c r="AT1031" s="17" t="s">
        <v>142</v>
      </c>
      <c r="AU1031" s="5">
        <v>65.7</v>
      </c>
      <c r="AV1031" s="5">
        <v>0</v>
      </c>
      <c r="BH1031" s="17" t="s">
        <v>146</v>
      </c>
      <c r="BI1031" s="5">
        <v>11930.26</v>
      </c>
      <c r="BJ1031" s="5">
        <v>91438.7</v>
      </c>
      <c r="BS1031" s="17" t="s">
        <v>213</v>
      </c>
      <c r="BT1031" s="5">
        <v>13989.67</v>
      </c>
      <c r="BU1031" s="5">
        <v>805897.3</v>
      </c>
    </row>
    <row r="1032" spans="4:73" x14ac:dyDescent="0.25">
      <c r="D1032" s="17" t="s">
        <v>215</v>
      </c>
      <c r="E1032" s="5">
        <v>115791.45</v>
      </c>
      <c r="F1032" s="5">
        <v>41618.180000000008</v>
      </c>
      <c r="W1032" s="17" t="s">
        <v>215</v>
      </c>
      <c r="X1032" s="5">
        <v>23170.400000000001</v>
      </c>
      <c r="Y1032" s="5">
        <v>16961.599999999999</v>
      </c>
      <c r="AI1032" s="17" t="s">
        <v>171</v>
      </c>
      <c r="AJ1032" s="5">
        <v>8141.29</v>
      </c>
      <c r="AK1032" s="5">
        <v>4712.01</v>
      </c>
      <c r="AT1032" s="17" t="s">
        <v>214</v>
      </c>
      <c r="AU1032" s="5">
        <v>3450.61</v>
      </c>
      <c r="AV1032" s="5">
        <v>1839.77</v>
      </c>
      <c r="BH1032" s="17" t="s">
        <v>175</v>
      </c>
      <c r="BI1032" s="5">
        <v>1091.6300000000001</v>
      </c>
      <c r="BJ1032" s="5">
        <v>294.83</v>
      </c>
      <c r="BS1032" s="17" t="s">
        <v>146</v>
      </c>
      <c r="BT1032" s="5">
        <v>0</v>
      </c>
      <c r="BU1032" s="5">
        <v>0</v>
      </c>
    </row>
    <row r="1033" spans="4:73" x14ac:dyDescent="0.25">
      <c r="D1033" s="17" t="s">
        <v>176</v>
      </c>
      <c r="E1033" s="5">
        <v>42728.649999999994</v>
      </c>
      <c r="F1033" s="5">
        <v>59749.03</v>
      </c>
      <c r="W1033" s="17" t="s">
        <v>176</v>
      </c>
      <c r="X1033" s="5">
        <v>7278.38</v>
      </c>
      <c r="Y1033" s="5">
        <v>2907.87</v>
      </c>
      <c r="AI1033" s="17" t="s">
        <v>143</v>
      </c>
      <c r="AJ1033" s="5">
        <v>3701.84</v>
      </c>
      <c r="AK1033" s="5">
        <v>11944.16</v>
      </c>
      <c r="AT1033" s="17" t="s">
        <v>171</v>
      </c>
      <c r="AU1033" s="5">
        <v>13936.49</v>
      </c>
      <c r="AV1033" s="5">
        <v>3897.96</v>
      </c>
      <c r="BH1033" s="17" t="s">
        <v>142</v>
      </c>
      <c r="BI1033" s="5">
        <v>3008.2</v>
      </c>
      <c r="BJ1033" s="5">
        <v>881</v>
      </c>
      <c r="BS1033" s="17" t="s">
        <v>175</v>
      </c>
      <c r="BT1033" s="5">
        <v>216187</v>
      </c>
      <c r="BU1033" s="5">
        <v>234659.4</v>
      </c>
    </row>
    <row r="1034" spans="4:73" x14ac:dyDescent="0.25">
      <c r="D1034" s="17" t="s">
        <v>216</v>
      </c>
      <c r="E1034" s="5">
        <v>32860.879999999997</v>
      </c>
      <c r="F1034" s="5">
        <v>18617.32</v>
      </c>
      <c r="W1034" s="17" t="s">
        <v>216</v>
      </c>
      <c r="X1034" s="5">
        <v>4634.51</v>
      </c>
      <c r="Y1034" s="5">
        <v>5487.99</v>
      </c>
      <c r="AI1034" s="17" t="s">
        <v>215</v>
      </c>
      <c r="AJ1034" s="5">
        <v>10303.83</v>
      </c>
      <c r="AK1034" s="5">
        <v>8527.49</v>
      </c>
      <c r="AT1034" s="17" t="s">
        <v>143</v>
      </c>
      <c r="AU1034" s="5">
        <v>154.80000000000001</v>
      </c>
      <c r="AV1034" s="5">
        <v>53.95</v>
      </c>
      <c r="BH1034" s="17" t="s">
        <v>214</v>
      </c>
      <c r="BI1034" s="5">
        <v>171.13</v>
      </c>
      <c r="BJ1034" s="5">
        <v>1681.11</v>
      </c>
      <c r="BS1034" s="17" t="s">
        <v>142</v>
      </c>
      <c r="BT1034" s="5">
        <v>0</v>
      </c>
      <c r="BU1034" s="5">
        <v>0</v>
      </c>
    </row>
    <row r="1035" spans="4:73" x14ac:dyDescent="0.25">
      <c r="D1035" s="17" t="s">
        <v>217</v>
      </c>
      <c r="E1035" s="5">
        <v>44745.2</v>
      </c>
      <c r="F1035" s="5">
        <v>36600.699999999997</v>
      </c>
      <c r="W1035" s="17" t="s">
        <v>217</v>
      </c>
      <c r="X1035" s="5">
        <v>31116.2</v>
      </c>
      <c r="Y1035" s="5">
        <v>25307.8</v>
      </c>
      <c r="AI1035" s="17" t="s">
        <v>176</v>
      </c>
      <c r="AJ1035" s="5">
        <v>6043.38</v>
      </c>
      <c r="AK1035" s="5">
        <v>4184.0200000000004</v>
      </c>
      <c r="AT1035" s="17" t="s">
        <v>215</v>
      </c>
      <c r="AU1035" s="5">
        <v>5754.47</v>
      </c>
      <c r="AV1035" s="5">
        <v>15577.22</v>
      </c>
      <c r="BH1035" s="17" t="s">
        <v>171</v>
      </c>
      <c r="BI1035" s="5">
        <v>183.98</v>
      </c>
      <c r="BJ1035" s="5">
        <v>73.319999999999993</v>
      </c>
      <c r="BS1035" s="17" t="s">
        <v>214</v>
      </c>
      <c r="BT1035" s="5">
        <v>0</v>
      </c>
      <c r="BU1035" s="5">
        <v>0</v>
      </c>
    </row>
    <row r="1036" spans="4:73" x14ac:dyDescent="0.25">
      <c r="D1036" s="17" t="s">
        <v>162</v>
      </c>
      <c r="E1036" s="5">
        <v>11066.93</v>
      </c>
      <c r="F1036" s="5">
        <v>12718.32</v>
      </c>
      <c r="W1036" s="17" t="s">
        <v>162</v>
      </c>
      <c r="X1036" s="5">
        <v>4508.75</v>
      </c>
      <c r="Y1036" s="5">
        <v>3023.75</v>
      </c>
      <c r="AI1036" s="17" t="s">
        <v>216</v>
      </c>
      <c r="AJ1036" s="5">
        <v>0</v>
      </c>
      <c r="AK1036" s="5">
        <v>0</v>
      </c>
      <c r="AT1036" s="17" t="s">
        <v>176</v>
      </c>
      <c r="AU1036" s="5">
        <v>3044.97</v>
      </c>
      <c r="AV1036" s="5">
        <v>553.95000000000005</v>
      </c>
      <c r="BH1036" s="17" t="s">
        <v>143</v>
      </c>
      <c r="BI1036" s="5">
        <v>137.1</v>
      </c>
      <c r="BJ1036" s="5">
        <v>192</v>
      </c>
      <c r="BS1036" s="17" t="s">
        <v>171</v>
      </c>
      <c r="BT1036" s="5">
        <v>431534.3</v>
      </c>
      <c r="BU1036" s="5">
        <v>98859.65</v>
      </c>
    </row>
    <row r="1037" spans="4:73" x14ac:dyDescent="0.25">
      <c r="D1037" s="17" t="s">
        <v>218</v>
      </c>
      <c r="E1037" s="5">
        <v>135812.35999999999</v>
      </c>
      <c r="F1037" s="5">
        <v>64768.86</v>
      </c>
      <c r="W1037" s="17" t="s">
        <v>218</v>
      </c>
      <c r="X1037" s="5">
        <v>13946.3</v>
      </c>
      <c r="Y1037" s="5">
        <v>7488.7</v>
      </c>
      <c r="AI1037" s="17" t="s">
        <v>217</v>
      </c>
      <c r="AJ1037" s="5">
        <v>0</v>
      </c>
      <c r="AK1037" s="5">
        <v>0</v>
      </c>
      <c r="AT1037" s="17" t="s">
        <v>216</v>
      </c>
      <c r="AU1037" s="5">
        <v>984.38</v>
      </c>
      <c r="AV1037" s="5">
        <v>510.22</v>
      </c>
      <c r="BH1037" s="17" t="s">
        <v>215</v>
      </c>
      <c r="BI1037" s="5">
        <v>1664.48</v>
      </c>
      <c r="BJ1037" s="5">
        <v>2204.21</v>
      </c>
      <c r="BS1037" s="17" t="s">
        <v>143</v>
      </c>
      <c r="BT1037" s="5">
        <v>17243.7</v>
      </c>
      <c r="BU1037" s="5">
        <v>75858.75</v>
      </c>
    </row>
    <row r="1038" spans="4:73" x14ac:dyDescent="0.25">
      <c r="D1038" s="17" t="s">
        <v>154</v>
      </c>
      <c r="E1038" s="5">
        <v>365221.68999999994</v>
      </c>
      <c r="F1038" s="5">
        <v>329589.75</v>
      </c>
      <c r="W1038" s="17" t="s">
        <v>154</v>
      </c>
      <c r="X1038" s="5">
        <v>34575.25</v>
      </c>
      <c r="Y1038" s="5">
        <v>23458.75</v>
      </c>
      <c r="AI1038" s="17" t="s">
        <v>162</v>
      </c>
      <c r="AJ1038" s="5">
        <v>834.24</v>
      </c>
      <c r="AK1038" s="5">
        <v>251.16</v>
      </c>
      <c r="AT1038" s="17" t="s">
        <v>217</v>
      </c>
      <c r="AU1038" s="5">
        <v>682.76</v>
      </c>
      <c r="AV1038" s="5">
        <v>477.27</v>
      </c>
      <c r="BH1038" s="17" t="s">
        <v>176</v>
      </c>
      <c r="BI1038" s="5">
        <v>2355.3000000000002</v>
      </c>
      <c r="BJ1038" s="5">
        <v>81.900000000000006</v>
      </c>
      <c r="BS1038" s="17" t="s">
        <v>215</v>
      </c>
      <c r="BT1038" s="5">
        <v>0</v>
      </c>
      <c r="BU1038" s="5">
        <v>34858.29</v>
      </c>
    </row>
    <row r="1039" spans="4:73" x14ac:dyDescent="0.25">
      <c r="D1039" s="17" t="s">
        <v>147</v>
      </c>
      <c r="E1039" s="5">
        <v>61764.92</v>
      </c>
      <c r="F1039" s="5">
        <v>19235.64</v>
      </c>
      <c r="W1039" s="17" t="s">
        <v>147</v>
      </c>
      <c r="X1039" s="5">
        <v>2647.05</v>
      </c>
      <c r="Y1039" s="5">
        <v>5558.95</v>
      </c>
      <c r="AI1039" s="17" t="s">
        <v>218</v>
      </c>
      <c r="AJ1039" s="5">
        <v>18858.21</v>
      </c>
      <c r="AK1039" s="5">
        <v>20780.05</v>
      </c>
      <c r="AT1039" s="17" t="s">
        <v>162</v>
      </c>
      <c r="AU1039" s="5">
        <v>6200.01</v>
      </c>
      <c r="AV1039" s="5">
        <v>5534.21</v>
      </c>
      <c r="BH1039" s="17" t="s">
        <v>216</v>
      </c>
      <c r="BI1039" s="5">
        <v>1300.5899999999999</v>
      </c>
      <c r="BJ1039" s="5">
        <v>4859.47</v>
      </c>
      <c r="BS1039" s="17" t="s">
        <v>176</v>
      </c>
      <c r="BT1039" s="5">
        <v>40425</v>
      </c>
      <c r="BU1039" s="5">
        <v>14546.11</v>
      </c>
    </row>
    <row r="1040" spans="4:73" x14ac:dyDescent="0.25">
      <c r="D1040" s="17" t="s">
        <v>219</v>
      </c>
      <c r="E1040" s="5">
        <v>85367.55</v>
      </c>
      <c r="F1040" s="5">
        <v>48217.740000000005</v>
      </c>
      <c r="W1040" s="17" t="s">
        <v>219</v>
      </c>
      <c r="X1040" s="5">
        <v>10420.52</v>
      </c>
      <c r="Y1040" s="5">
        <v>4771.7299999999996</v>
      </c>
      <c r="AI1040" s="17" t="s">
        <v>154</v>
      </c>
      <c r="AJ1040" s="5">
        <v>48948.76</v>
      </c>
      <c r="AK1040" s="5">
        <v>31193.24</v>
      </c>
      <c r="AT1040" s="17" t="s">
        <v>218</v>
      </c>
      <c r="AU1040" s="5">
        <v>15692.02</v>
      </c>
      <c r="AV1040" s="5">
        <v>13788.39</v>
      </c>
      <c r="BH1040" s="17" t="s">
        <v>217</v>
      </c>
      <c r="BI1040" s="5">
        <v>4134.74</v>
      </c>
      <c r="BJ1040" s="5">
        <v>18960.13</v>
      </c>
      <c r="BS1040" s="17" t="s">
        <v>216</v>
      </c>
      <c r="BT1040" s="5">
        <v>11697.84</v>
      </c>
      <c r="BU1040" s="5">
        <v>22003.200000000001</v>
      </c>
    </row>
    <row r="1041" spans="4:73" x14ac:dyDescent="0.25">
      <c r="D1041" s="17" t="s">
        <v>148</v>
      </c>
      <c r="E1041" s="5">
        <v>16416.140000000014</v>
      </c>
      <c r="F1041" s="5">
        <v>186756.5</v>
      </c>
      <c r="W1041" s="17" t="s">
        <v>148</v>
      </c>
      <c r="X1041" s="5">
        <v>1151.5</v>
      </c>
      <c r="Y1041" s="5">
        <v>372.4</v>
      </c>
      <c r="AI1041" s="17" t="s">
        <v>147</v>
      </c>
      <c r="AJ1041" s="5">
        <v>0</v>
      </c>
      <c r="AK1041" s="5">
        <v>0</v>
      </c>
      <c r="AT1041" s="17" t="s">
        <v>154</v>
      </c>
      <c r="AU1041" s="5">
        <v>114068.5</v>
      </c>
      <c r="AV1041" s="5">
        <v>95291.26</v>
      </c>
      <c r="BH1041" s="17" t="s">
        <v>162</v>
      </c>
      <c r="BI1041" s="5">
        <v>43.32</v>
      </c>
      <c r="BJ1041" s="5">
        <v>87.01</v>
      </c>
      <c r="BS1041" s="17" t="s">
        <v>217</v>
      </c>
      <c r="BT1041" s="5">
        <v>0</v>
      </c>
      <c r="BU1041" s="5">
        <v>0</v>
      </c>
    </row>
    <row r="1042" spans="4:73" x14ac:dyDescent="0.25">
      <c r="D1042" s="17" t="s">
        <v>177</v>
      </c>
      <c r="E1042" s="5">
        <v>31471.379999999997</v>
      </c>
      <c r="F1042" s="5">
        <v>12217.11</v>
      </c>
      <c r="W1042" s="17" t="s">
        <v>177</v>
      </c>
      <c r="X1042" s="5">
        <v>2808.9</v>
      </c>
      <c r="Y1042" s="5">
        <v>1682.1</v>
      </c>
      <c r="AI1042" s="17" t="s">
        <v>219</v>
      </c>
      <c r="AJ1042" s="5">
        <v>8324.6</v>
      </c>
      <c r="AK1042" s="5">
        <v>14416.45</v>
      </c>
      <c r="AT1042" s="17" t="s">
        <v>147</v>
      </c>
      <c r="AU1042" s="5">
        <v>0</v>
      </c>
      <c r="AV1042" s="5">
        <v>0</v>
      </c>
      <c r="BH1042" s="17" t="s">
        <v>218</v>
      </c>
      <c r="BI1042" s="5">
        <v>11347.33</v>
      </c>
      <c r="BJ1042" s="5">
        <v>14478.7</v>
      </c>
      <c r="BS1042" s="17" t="s">
        <v>162</v>
      </c>
      <c r="BT1042" s="5">
        <v>0</v>
      </c>
      <c r="BU1042" s="5">
        <v>0</v>
      </c>
    </row>
    <row r="1043" spans="4:73" x14ac:dyDescent="0.25">
      <c r="D1043" s="17" t="s">
        <v>220</v>
      </c>
      <c r="E1043" s="5">
        <v>75146.399999999994</v>
      </c>
      <c r="F1043" s="5">
        <v>34131.4</v>
      </c>
      <c r="W1043" s="17" t="s">
        <v>220</v>
      </c>
      <c r="X1043" s="5">
        <v>3356</v>
      </c>
      <c r="Y1043" s="5">
        <v>1091.5</v>
      </c>
      <c r="AI1043" s="17" t="s">
        <v>148</v>
      </c>
      <c r="AJ1043" s="5">
        <v>0</v>
      </c>
      <c r="AK1043" s="5">
        <v>0</v>
      </c>
      <c r="AT1043" s="17" t="s">
        <v>219</v>
      </c>
      <c r="AU1043" s="5">
        <v>13368.32</v>
      </c>
      <c r="AV1043" s="5">
        <v>8062.22</v>
      </c>
      <c r="BH1043" s="17" t="s">
        <v>154</v>
      </c>
      <c r="BI1043" s="5">
        <v>5628.94</v>
      </c>
      <c r="BJ1043" s="5">
        <v>5207.66</v>
      </c>
      <c r="BS1043" s="17" t="s">
        <v>218</v>
      </c>
      <c r="BT1043" s="5">
        <v>0</v>
      </c>
      <c r="BU1043" s="5">
        <v>0</v>
      </c>
    </row>
    <row r="1044" spans="4:73" x14ac:dyDescent="0.25">
      <c r="D1044" s="17" t="s">
        <v>178</v>
      </c>
      <c r="E1044" s="5">
        <v>105117.62000000001</v>
      </c>
      <c r="F1044" s="5">
        <v>37883.360000000001</v>
      </c>
      <c r="W1044" s="17" t="s">
        <v>178</v>
      </c>
      <c r="X1044" s="5">
        <v>6899.9</v>
      </c>
      <c r="Y1044" s="5">
        <v>3660.1</v>
      </c>
      <c r="AI1044" s="17" t="s">
        <v>177</v>
      </c>
      <c r="AJ1044" s="5">
        <v>6924.71</v>
      </c>
      <c r="AK1044" s="5">
        <v>4322.5200000000004</v>
      </c>
      <c r="AT1044" s="17" t="s">
        <v>148</v>
      </c>
      <c r="AU1044" s="5">
        <v>0</v>
      </c>
      <c r="AV1044" s="5">
        <v>0</v>
      </c>
      <c r="BH1044" s="17" t="s">
        <v>147</v>
      </c>
      <c r="BI1044" s="5">
        <v>8019.59</v>
      </c>
      <c r="BJ1044" s="5">
        <v>56205.97</v>
      </c>
      <c r="BS1044" s="17" t="s">
        <v>154</v>
      </c>
      <c r="BT1044" s="5">
        <v>124820.3</v>
      </c>
      <c r="BU1044" s="5">
        <v>49786.78</v>
      </c>
    </row>
    <row r="1045" spans="4:73" x14ac:dyDescent="0.25">
      <c r="D1045" s="17" t="s">
        <v>221</v>
      </c>
      <c r="E1045" s="5">
        <v>24318.92</v>
      </c>
      <c r="F1045" s="5">
        <v>39815.39</v>
      </c>
      <c r="W1045" s="17" t="s">
        <v>221</v>
      </c>
      <c r="X1045" s="5">
        <v>13101.5</v>
      </c>
      <c r="Y1045" s="5">
        <v>3176</v>
      </c>
      <c r="AI1045" s="17" t="s">
        <v>220</v>
      </c>
      <c r="AJ1045" s="5">
        <v>23972</v>
      </c>
      <c r="AK1045" s="5">
        <v>8274</v>
      </c>
      <c r="AT1045" s="17" t="s">
        <v>177</v>
      </c>
      <c r="AU1045" s="5">
        <v>2287</v>
      </c>
      <c r="AV1045" s="5">
        <v>2686.3</v>
      </c>
      <c r="BH1045" s="17" t="s">
        <v>219</v>
      </c>
      <c r="BI1045" s="5">
        <v>12497.3</v>
      </c>
      <c r="BJ1045" s="5">
        <v>12635.05</v>
      </c>
      <c r="BS1045" s="17" t="s">
        <v>147</v>
      </c>
      <c r="BT1045" s="5">
        <v>0</v>
      </c>
      <c r="BU1045" s="5">
        <v>0</v>
      </c>
    </row>
    <row r="1046" spans="4:73" x14ac:dyDescent="0.25">
      <c r="D1046" s="17" t="s">
        <v>172</v>
      </c>
      <c r="E1046" s="5">
        <v>16630.22</v>
      </c>
      <c r="F1046" s="5">
        <v>48866.68</v>
      </c>
      <c r="W1046" s="17" t="s">
        <v>172</v>
      </c>
      <c r="X1046" s="5">
        <v>9276.1299999999992</v>
      </c>
      <c r="Y1046" s="5">
        <v>1951.37</v>
      </c>
      <c r="AI1046" s="17" t="s">
        <v>178</v>
      </c>
      <c r="AJ1046" s="5">
        <v>19078.580000000002</v>
      </c>
      <c r="AK1046" s="5">
        <v>18308.78</v>
      </c>
      <c r="AT1046" s="17" t="s">
        <v>220</v>
      </c>
      <c r="AU1046" s="5">
        <v>4010.4</v>
      </c>
      <c r="AV1046" s="5">
        <v>1288.9000000000001</v>
      </c>
      <c r="BH1046" s="17" t="s">
        <v>148</v>
      </c>
      <c r="BI1046" s="5">
        <v>0</v>
      </c>
      <c r="BJ1046" s="5">
        <v>0</v>
      </c>
      <c r="BS1046" s="17" t="s">
        <v>219</v>
      </c>
      <c r="BT1046" s="5">
        <v>0</v>
      </c>
      <c r="BU1046" s="5">
        <v>0</v>
      </c>
    </row>
    <row r="1047" spans="4:73" x14ac:dyDescent="0.25">
      <c r="D1047" s="17" t="s">
        <v>144</v>
      </c>
      <c r="E1047" s="5">
        <v>119310.03999999998</v>
      </c>
      <c r="F1047" s="5">
        <v>141700.33000000002</v>
      </c>
      <c r="W1047" s="17" t="s">
        <v>144</v>
      </c>
      <c r="X1047" s="5">
        <v>26568.63</v>
      </c>
      <c r="Y1047" s="5">
        <v>8108.88</v>
      </c>
      <c r="AI1047" s="17" t="s">
        <v>221</v>
      </c>
      <c r="AJ1047" s="5">
        <v>7789.79</v>
      </c>
      <c r="AK1047" s="5">
        <v>1715.58</v>
      </c>
      <c r="AT1047" s="17" t="s">
        <v>178</v>
      </c>
      <c r="AU1047" s="5">
        <v>10825.16</v>
      </c>
      <c r="AV1047" s="5">
        <v>8124.81</v>
      </c>
      <c r="BH1047" s="17" t="s">
        <v>177</v>
      </c>
      <c r="BI1047" s="5">
        <v>196.5</v>
      </c>
      <c r="BJ1047" s="5">
        <v>286</v>
      </c>
      <c r="BS1047" s="17" t="s">
        <v>148</v>
      </c>
      <c r="BT1047" s="5">
        <v>185605</v>
      </c>
      <c r="BU1047" s="5">
        <v>16043.74</v>
      </c>
    </row>
    <row r="1048" spans="4:73" x14ac:dyDescent="0.25">
      <c r="D1048" s="17" t="s">
        <v>222</v>
      </c>
      <c r="E1048" s="5">
        <v>5651.380000000001</v>
      </c>
      <c r="F1048" s="5">
        <v>9359.0299999999988</v>
      </c>
      <c r="W1048" s="17" t="s">
        <v>222</v>
      </c>
      <c r="X1048" s="5">
        <v>5572.9</v>
      </c>
      <c r="Y1048" s="5">
        <v>2925.1</v>
      </c>
      <c r="AI1048" s="17" t="s">
        <v>172</v>
      </c>
      <c r="AJ1048" s="5">
        <v>3307.59</v>
      </c>
      <c r="AK1048" s="5">
        <v>2176.79</v>
      </c>
      <c r="AT1048" s="17" t="s">
        <v>221</v>
      </c>
      <c r="AU1048" s="5">
        <v>1893.1</v>
      </c>
      <c r="AV1048" s="5">
        <v>416.6</v>
      </c>
      <c r="BH1048" s="17" t="s">
        <v>220</v>
      </c>
      <c r="BI1048" s="5">
        <v>0</v>
      </c>
      <c r="BJ1048" s="5">
        <v>0</v>
      </c>
      <c r="BS1048" s="17" t="s">
        <v>177</v>
      </c>
      <c r="BT1048" s="5">
        <v>0</v>
      </c>
      <c r="BU1048" s="5">
        <v>0</v>
      </c>
    </row>
    <row r="1049" spans="4:73" x14ac:dyDescent="0.25">
      <c r="D1049" s="17" t="s">
        <v>223</v>
      </c>
      <c r="E1049" s="5">
        <v>3825.2200000000003</v>
      </c>
      <c r="F1049" s="5">
        <v>3570.34</v>
      </c>
      <c r="W1049" s="17" t="s">
        <v>223</v>
      </c>
      <c r="X1049" s="5">
        <v>2472.0500000000002</v>
      </c>
      <c r="Y1049" s="5">
        <v>1027.95</v>
      </c>
      <c r="AI1049" s="17" t="s">
        <v>144</v>
      </c>
      <c r="AJ1049" s="5">
        <v>14018.3</v>
      </c>
      <c r="AK1049" s="5">
        <v>4787.1000000000004</v>
      </c>
      <c r="AT1049" s="17" t="s">
        <v>172</v>
      </c>
      <c r="AU1049" s="5">
        <v>3465.66</v>
      </c>
      <c r="AV1049" s="5">
        <v>1443.92</v>
      </c>
      <c r="BH1049" s="17" t="s">
        <v>178</v>
      </c>
      <c r="BI1049" s="5">
        <v>939.72</v>
      </c>
      <c r="BJ1049" s="5">
        <v>249.21</v>
      </c>
      <c r="BS1049" s="17" t="s">
        <v>220</v>
      </c>
      <c r="BT1049" s="5">
        <v>0</v>
      </c>
      <c r="BU1049" s="5">
        <v>0</v>
      </c>
    </row>
    <row r="1050" spans="4:73" x14ac:dyDescent="0.25">
      <c r="D1050" s="17" t="s">
        <v>173</v>
      </c>
      <c r="E1050" s="5">
        <v>39294.149999999965</v>
      </c>
      <c r="F1050" s="5">
        <v>472798.72000000003</v>
      </c>
      <c r="W1050" s="17" t="s">
        <v>173</v>
      </c>
      <c r="X1050" s="5">
        <v>12376.76</v>
      </c>
      <c r="Y1050" s="5">
        <v>2468.2399999999998</v>
      </c>
      <c r="AI1050" s="17" t="s">
        <v>222</v>
      </c>
      <c r="AJ1050" s="5">
        <v>90</v>
      </c>
      <c r="AK1050" s="5">
        <v>0</v>
      </c>
      <c r="AT1050" s="17" t="s">
        <v>144</v>
      </c>
      <c r="AU1050" s="5">
        <v>2109.6</v>
      </c>
      <c r="AV1050" s="5">
        <v>323.05</v>
      </c>
      <c r="BH1050" s="17" t="s">
        <v>221</v>
      </c>
      <c r="BI1050" s="5">
        <v>0</v>
      </c>
      <c r="BJ1050" s="5">
        <v>0</v>
      </c>
      <c r="BS1050" s="17" t="s">
        <v>178</v>
      </c>
      <c r="BT1050" s="5">
        <v>0</v>
      </c>
      <c r="BU1050" s="5">
        <v>0</v>
      </c>
    </row>
    <row r="1051" spans="4:73" x14ac:dyDescent="0.25">
      <c r="D1051" s="17" t="s">
        <v>224</v>
      </c>
      <c r="E1051" s="5">
        <v>201726.65000000002</v>
      </c>
      <c r="F1051" s="5">
        <v>99464.62999999999</v>
      </c>
      <c r="W1051" s="17" t="s">
        <v>224</v>
      </c>
      <c r="X1051" s="5">
        <v>27278.959999999999</v>
      </c>
      <c r="Y1051" s="5">
        <v>9682.5400000000009</v>
      </c>
      <c r="AI1051" s="17" t="s">
        <v>223</v>
      </c>
      <c r="AJ1051" s="5">
        <v>4.49</v>
      </c>
      <c r="AK1051" s="5">
        <v>505.51</v>
      </c>
      <c r="AT1051" s="17" t="s">
        <v>222</v>
      </c>
      <c r="AU1051" s="5">
        <v>836.56</v>
      </c>
      <c r="AV1051" s="5">
        <v>845.69</v>
      </c>
      <c r="BH1051" s="17" t="s">
        <v>172</v>
      </c>
      <c r="BI1051" s="5">
        <v>267.3</v>
      </c>
      <c r="BJ1051" s="5">
        <v>89.38</v>
      </c>
      <c r="BS1051" s="17" t="s">
        <v>221</v>
      </c>
      <c r="BT1051" s="5">
        <v>16669</v>
      </c>
      <c r="BU1051" s="5">
        <v>0</v>
      </c>
    </row>
    <row r="1052" spans="4:73" x14ac:dyDescent="0.25">
      <c r="D1052" s="17" t="s">
        <v>225</v>
      </c>
      <c r="E1052" s="5">
        <v>4453.1000000000004</v>
      </c>
      <c r="F1052" s="5">
        <v>1936.6999999999998</v>
      </c>
      <c r="W1052" s="17" t="s">
        <v>225</v>
      </c>
      <c r="X1052" s="5">
        <v>1515</v>
      </c>
      <c r="Y1052" s="5">
        <v>735</v>
      </c>
      <c r="AI1052" s="17" t="s">
        <v>173</v>
      </c>
      <c r="AJ1052" s="5">
        <v>5053.5</v>
      </c>
      <c r="AK1052" s="5">
        <v>0</v>
      </c>
      <c r="AT1052" s="17" t="s">
        <v>223</v>
      </c>
      <c r="AU1052" s="5">
        <v>78.709999999999994</v>
      </c>
      <c r="AV1052" s="5">
        <v>314.83999999999997</v>
      </c>
      <c r="BH1052" s="17" t="s">
        <v>144</v>
      </c>
      <c r="BI1052" s="5">
        <v>1136.8</v>
      </c>
      <c r="BJ1052" s="5">
        <v>434</v>
      </c>
      <c r="BS1052" s="17" t="s">
        <v>172</v>
      </c>
      <c r="BT1052" s="5">
        <v>32550</v>
      </c>
      <c r="BU1052" s="5">
        <v>0</v>
      </c>
    </row>
    <row r="1053" spans="4:73" x14ac:dyDescent="0.25">
      <c r="D1053" s="17" t="s">
        <v>226</v>
      </c>
      <c r="E1053" s="5">
        <v>129481</v>
      </c>
      <c r="F1053" s="5">
        <v>0</v>
      </c>
      <c r="W1053" s="17" t="s">
        <v>226</v>
      </c>
      <c r="X1053" s="5">
        <v>0</v>
      </c>
      <c r="Y1053" s="5">
        <v>0</v>
      </c>
      <c r="AI1053" s="17" t="s">
        <v>224</v>
      </c>
      <c r="AJ1053" s="5">
        <v>50194.52</v>
      </c>
      <c r="AK1053" s="5">
        <v>25318.240000000002</v>
      </c>
      <c r="AT1053" s="17" t="s">
        <v>173</v>
      </c>
      <c r="AU1053" s="5">
        <v>16613.72</v>
      </c>
      <c r="AV1053" s="5">
        <v>5192.68</v>
      </c>
      <c r="BH1053" s="17" t="s">
        <v>222</v>
      </c>
      <c r="BI1053" s="5">
        <v>2256.5700000000002</v>
      </c>
      <c r="BJ1053" s="5">
        <v>1700.59</v>
      </c>
      <c r="BS1053" s="17" t="s">
        <v>144</v>
      </c>
      <c r="BT1053" s="5">
        <v>97204</v>
      </c>
      <c r="BU1053" s="5">
        <v>68046.210000000006</v>
      </c>
    </row>
    <row r="1054" spans="4:73" x14ac:dyDescent="0.25">
      <c r="D1054" s="17" t="s">
        <v>166</v>
      </c>
      <c r="E1054" s="5">
        <v>563552.67000000004</v>
      </c>
      <c r="F1054" s="5">
        <v>53201.859999999993</v>
      </c>
      <c r="W1054" s="17" t="s">
        <v>166</v>
      </c>
      <c r="X1054" s="5">
        <v>21466.26</v>
      </c>
      <c r="Y1054" s="5">
        <v>7716.24</v>
      </c>
      <c r="AI1054" s="17" t="s">
        <v>225</v>
      </c>
      <c r="AJ1054" s="5">
        <v>0</v>
      </c>
      <c r="AK1054" s="5">
        <v>0</v>
      </c>
      <c r="AT1054" s="17" t="s">
        <v>224</v>
      </c>
      <c r="AU1054" s="5">
        <v>4178.03</v>
      </c>
      <c r="AV1054" s="5">
        <v>4025.47</v>
      </c>
      <c r="BH1054" s="17" t="s">
        <v>223</v>
      </c>
      <c r="BI1054" s="5">
        <v>1015.09</v>
      </c>
      <c r="BJ1054" s="5">
        <v>956.92</v>
      </c>
      <c r="BS1054" s="17" t="s">
        <v>222</v>
      </c>
      <c r="BT1054" s="5">
        <v>0</v>
      </c>
      <c r="BU1054" s="5">
        <v>0</v>
      </c>
    </row>
    <row r="1055" spans="4:73" x14ac:dyDescent="0.25">
      <c r="D1055" s="17" t="s">
        <v>227</v>
      </c>
      <c r="E1055" s="5">
        <v>251873.89999999997</v>
      </c>
      <c r="F1055" s="5">
        <v>159056.40000000002</v>
      </c>
      <c r="W1055" s="17" t="s">
        <v>227</v>
      </c>
      <c r="X1055" s="5">
        <v>60908.14</v>
      </c>
      <c r="Y1055" s="5">
        <v>22631.86</v>
      </c>
      <c r="AI1055" s="17" t="s">
        <v>226</v>
      </c>
      <c r="AJ1055" s="5">
        <v>0</v>
      </c>
      <c r="AK1055" s="5">
        <v>0</v>
      </c>
      <c r="AT1055" s="17" t="s">
        <v>225</v>
      </c>
      <c r="AU1055" s="5">
        <v>282.60000000000002</v>
      </c>
      <c r="AV1055" s="5">
        <v>288</v>
      </c>
      <c r="BH1055" s="17" t="s">
        <v>173</v>
      </c>
      <c r="BI1055" s="5">
        <v>3461.34</v>
      </c>
      <c r="BJ1055" s="5">
        <v>63.36</v>
      </c>
      <c r="BS1055" s="17" t="s">
        <v>223</v>
      </c>
      <c r="BT1055" s="5">
        <v>0</v>
      </c>
      <c r="BU1055" s="5">
        <v>0</v>
      </c>
    </row>
    <row r="1056" spans="4:73" x14ac:dyDescent="0.25">
      <c r="D1056" s="17" t="s">
        <v>228</v>
      </c>
      <c r="E1056" s="5">
        <v>235233.29000000004</v>
      </c>
      <c r="F1056" s="5">
        <v>44030.11</v>
      </c>
      <c r="W1056" s="17" t="s">
        <v>228</v>
      </c>
      <c r="X1056" s="5">
        <v>11081.75</v>
      </c>
      <c r="Y1056" s="5">
        <v>5320.75</v>
      </c>
      <c r="AI1056" s="17" t="s">
        <v>166</v>
      </c>
      <c r="AJ1056" s="5">
        <v>23722.58</v>
      </c>
      <c r="AK1056" s="5">
        <v>7468.39</v>
      </c>
      <c r="AT1056" s="17" t="s">
        <v>226</v>
      </c>
      <c r="AU1056" s="5">
        <v>0</v>
      </c>
      <c r="AV1056" s="5">
        <v>0</v>
      </c>
      <c r="BH1056" s="17" t="s">
        <v>224</v>
      </c>
      <c r="BI1056" s="5">
        <v>17813.12</v>
      </c>
      <c r="BJ1056" s="5">
        <v>11674.88</v>
      </c>
      <c r="BS1056" s="17" t="s">
        <v>173</v>
      </c>
      <c r="BT1056" s="5">
        <v>390072.4</v>
      </c>
      <c r="BU1056" s="5">
        <v>21462.83</v>
      </c>
    </row>
    <row r="1057" spans="4:73" x14ac:dyDescent="0.25">
      <c r="D1057" s="17" t="s">
        <v>229</v>
      </c>
      <c r="E1057" s="5">
        <v>12768.63</v>
      </c>
      <c r="F1057" s="5">
        <v>14242.92</v>
      </c>
      <c r="W1057" s="17" t="s">
        <v>229</v>
      </c>
      <c r="X1057" s="5">
        <v>5477</v>
      </c>
      <c r="Y1057" s="5">
        <v>1603</v>
      </c>
      <c r="AI1057" s="17" t="s">
        <v>227</v>
      </c>
      <c r="AJ1057" s="5">
        <v>55858.05</v>
      </c>
      <c r="AK1057" s="5">
        <v>34766.449999999997</v>
      </c>
      <c r="AT1057" s="17" t="s">
        <v>166</v>
      </c>
      <c r="AU1057" s="5">
        <v>3691.88</v>
      </c>
      <c r="AV1057" s="5">
        <v>3762.52</v>
      </c>
      <c r="BH1057" s="17" t="s">
        <v>225</v>
      </c>
      <c r="BI1057" s="5">
        <v>139.1</v>
      </c>
      <c r="BJ1057" s="5">
        <v>3430.1</v>
      </c>
      <c r="BS1057" s="17" t="s">
        <v>224</v>
      </c>
      <c r="BT1057" s="5">
        <v>0</v>
      </c>
      <c r="BU1057" s="5">
        <v>0</v>
      </c>
    </row>
    <row r="1058" spans="4:73" x14ac:dyDescent="0.25">
      <c r="D1058" s="17" t="s">
        <v>174</v>
      </c>
      <c r="E1058" s="5">
        <v>92277.700000000012</v>
      </c>
      <c r="F1058" s="5">
        <v>130374.62</v>
      </c>
      <c r="W1058" s="17" t="s">
        <v>174</v>
      </c>
      <c r="X1058" s="5">
        <v>8991</v>
      </c>
      <c r="Y1058" s="5">
        <v>3145</v>
      </c>
      <c r="AI1058" s="17" t="s">
        <v>228</v>
      </c>
      <c r="AJ1058" s="5">
        <v>5694.56</v>
      </c>
      <c r="AK1058" s="5">
        <v>5846.81</v>
      </c>
      <c r="AT1058" s="17" t="s">
        <v>227</v>
      </c>
      <c r="AU1058" s="5">
        <v>10899.07</v>
      </c>
      <c r="AV1058" s="5">
        <v>4312.13</v>
      </c>
      <c r="BH1058" s="17" t="s">
        <v>226</v>
      </c>
      <c r="BI1058" s="5">
        <v>0</v>
      </c>
      <c r="BJ1058" s="5">
        <v>0</v>
      </c>
      <c r="BS1058" s="17" t="s">
        <v>225</v>
      </c>
      <c r="BT1058" s="5">
        <v>0</v>
      </c>
      <c r="BU1058" s="5">
        <v>0</v>
      </c>
    </row>
    <row r="1059" spans="4:73" x14ac:dyDescent="0.25">
      <c r="D1059" s="17" t="s">
        <v>230</v>
      </c>
      <c r="E1059" s="5">
        <v>15745.640000000003</v>
      </c>
      <c r="F1059" s="5">
        <v>12687.419999999998</v>
      </c>
      <c r="W1059" s="17" t="s">
        <v>230</v>
      </c>
      <c r="X1059" s="5">
        <v>3061.6</v>
      </c>
      <c r="Y1059" s="5">
        <v>1039.4000000000001</v>
      </c>
      <c r="AI1059" s="17" t="s">
        <v>229</v>
      </c>
      <c r="AJ1059" s="5">
        <v>1980.9</v>
      </c>
      <c r="AK1059" s="5">
        <v>855.4</v>
      </c>
      <c r="AT1059" s="17" t="s">
        <v>228</v>
      </c>
      <c r="AU1059" s="5">
        <v>1845.27</v>
      </c>
      <c r="AV1059" s="5">
        <v>2419.34</v>
      </c>
      <c r="BH1059" s="17" t="s">
        <v>166</v>
      </c>
      <c r="BI1059" s="5">
        <v>1423.14</v>
      </c>
      <c r="BJ1059" s="5">
        <v>937.57</v>
      </c>
      <c r="BS1059" s="17" t="s">
        <v>226</v>
      </c>
      <c r="BT1059" s="5">
        <v>0</v>
      </c>
      <c r="BU1059" s="5">
        <v>129481</v>
      </c>
    </row>
    <row r="1060" spans="4:73" x14ac:dyDescent="0.25">
      <c r="D1060" s="17" t="s">
        <v>231</v>
      </c>
      <c r="E1060" s="5">
        <v>76020.510000000038</v>
      </c>
      <c r="F1060" s="5">
        <v>224311.75999999998</v>
      </c>
      <c r="W1060" s="17" t="s">
        <v>231</v>
      </c>
      <c r="X1060" s="5">
        <v>33583.129999999997</v>
      </c>
      <c r="Y1060" s="5">
        <v>6319.37</v>
      </c>
      <c r="AI1060" s="17" t="s">
        <v>174</v>
      </c>
      <c r="AJ1060" s="5">
        <v>7675.69</v>
      </c>
      <c r="AK1060" s="5">
        <v>2958.16</v>
      </c>
      <c r="AT1060" s="17" t="s">
        <v>229</v>
      </c>
      <c r="AU1060" s="5">
        <v>6435.82</v>
      </c>
      <c r="AV1060" s="5">
        <v>4631.13</v>
      </c>
      <c r="BH1060" s="17" t="s">
        <v>227</v>
      </c>
      <c r="BI1060" s="5">
        <v>28006.14</v>
      </c>
      <c r="BJ1060" s="5">
        <v>8914.4599999999991</v>
      </c>
      <c r="BS1060" s="17" t="s">
        <v>166</v>
      </c>
      <c r="BT1060" s="5">
        <v>0</v>
      </c>
      <c r="BU1060" s="5">
        <v>481286</v>
      </c>
    </row>
    <row r="1061" spans="4:73" x14ac:dyDescent="0.25">
      <c r="D1061" s="17" t="s">
        <v>149</v>
      </c>
      <c r="E1061" s="5">
        <v>91338.32</v>
      </c>
      <c r="F1061" s="5">
        <v>18592.28</v>
      </c>
      <c r="W1061" s="17" t="s">
        <v>149</v>
      </c>
      <c r="X1061" s="5">
        <v>2289.48</v>
      </c>
      <c r="Y1061" s="5">
        <v>5352.02</v>
      </c>
      <c r="AI1061" s="17" t="s">
        <v>230</v>
      </c>
      <c r="AJ1061" s="5">
        <v>1827.62</v>
      </c>
      <c r="AK1061" s="5">
        <v>1330.78</v>
      </c>
      <c r="AT1061" s="17" t="s">
        <v>174</v>
      </c>
      <c r="AU1061" s="5">
        <v>3782.33</v>
      </c>
      <c r="AV1061" s="5">
        <v>1756.12</v>
      </c>
      <c r="BH1061" s="17" t="s">
        <v>228</v>
      </c>
      <c r="BI1061" s="5">
        <v>327.60000000000002</v>
      </c>
      <c r="BJ1061" s="5">
        <v>0</v>
      </c>
      <c r="BS1061" s="17" t="s">
        <v>227</v>
      </c>
      <c r="BT1061" s="5">
        <v>0</v>
      </c>
      <c r="BU1061" s="5">
        <v>0</v>
      </c>
    </row>
    <row r="1062" spans="4:73" x14ac:dyDescent="0.25">
      <c r="D1062" s="17" t="s">
        <v>232</v>
      </c>
      <c r="E1062" s="5">
        <v>906797.93</v>
      </c>
      <c r="F1062" s="5">
        <v>82999.37999999999</v>
      </c>
      <c r="W1062" s="17" t="s">
        <v>232</v>
      </c>
      <c r="X1062" s="5">
        <v>21801</v>
      </c>
      <c r="Y1062" s="5">
        <v>7622</v>
      </c>
      <c r="AI1062" s="17" t="s">
        <v>231</v>
      </c>
      <c r="AJ1062" s="5">
        <v>16591.05</v>
      </c>
      <c r="AK1062" s="5">
        <v>3896.13</v>
      </c>
      <c r="AT1062" s="17" t="s">
        <v>230</v>
      </c>
      <c r="AU1062" s="5">
        <v>3191.79</v>
      </c>
      <c r="AV1062" s="5">
        <v>3770.26</v>
      </c>
      <c r="BH1062" s="17" t="s">
        <v>229</v>
      </c>
      <c r="BI1062" s="5">
        <v>349.2</v>
      </c>
      <c r="BJ1062" s="5">
        <v>6.5</v>
      </c>
      <c r="BS1062" s="17" t="s">
        <v>228</v>
      </c>
      <c r="BT1062" s="5">
        <v>25080.93</v>
      </c>
      <c r="BU1062" s="5">
        <v>198563.7</v>
      </c>
    </row>
    <row r="1063" spans="4:73" x14ac:dyDescent="0.25">
      <c r="D1063" s="17" t="s">
        <v>233</v>
      </c>
      <c r="E1063" s="5">
        <v>108058.32</v>
      </c>
      <c r="F1063" s="5">
        <v>184803.5</v>
      </c>
      <c r="W1063" s="17" t="s">
        <v>233</v>
      </c>
      <c r="X1063" s="5">
        <v>11594.88</v>
      </c>
      <c r="Y1063" s="5">
        <v>4257.62</v>
      </c>
      <c r="AI1063" s="17" t="s">
        <v>149</v>
      </c>
      <c r="AJ1063" s="5">
        <v>0</v>
      </c>
      <c r="AK1063" s="5">
        <v>0</v>
      </c>
      <c r="AT1063" s="17" t="s">
        <v>231</v>
      </c>
      <c r="AU1063" s="5">
        <v>51942.2</v>
      </c>
      <c r="AV1063" s="5">
        <v>15262.13</v>
      </c>
      <c r="BH1063" s="17" t="s">
        <v>174</v>
      </c>
      <c r="BI1063" s="5">
        <v>384.6</v>
      </c>
      <c r="BJ1063" s="5">
        <v>202.8</v>
      </c>
      <c r="BS1063" s="17" t="s">
        <v>229</v>
      </c>
      <c r="BT1063" s="5">
        <v>0</v>
      </c>
      <c r="BU1063" s="5">
        <v>0</v>
      </c>
    </row>
    <row r="1064" spans="4:73" x14ac:dyDescent="0.25">
      <c r="D1064" s="17" t="s">
        <v>234</v>
      </c>
      <c r="E1064" s="5">
        <v>412117.91999999993</v>
      </c>
      <c r="F1064" s="5">
        <v>171559.77</v>
      </c>
      <c r="W1064" s="17" t="s">
        <v>234</v>
      </c>
      <c r="X1064" s="5">
        <v>36922.76</v>
      </c>
      <c r="Y1064" s="5">
        <v>13903.49</v>
      </c>
      <c r="AI1064" s="17" t="s">
        <v>232</v>
      </c>
      <c r="AJ1064" s="5">
        <v>28709.09</v>
      </c>
      <c r="AK1064" s="5">
        <v>39070.660000000003</v>
      </c>
      <c r="AT1064" s="17" t="s">
        <v>149</v>
      </c>
      <c r="AU1064" s="5">
        <v>0</v>
      </c>
      <c r="AV1064" s="5">
        <v>0</v>
      </c>
      <c r="BH1064" s="17" t="s">
        <v>230</v>
      </c>
      <c r="BI1064" s="5">
        <v>3564.41</v>
      </c>
      <c r="BJ1064" s="5">
        <v>3288.4</v>
      </c>
      <c r="BS1064" s="17" t="s">
        <v>174</v>
      </c>
      <c r="BT1064" s="5">
        <v>109541</v>
      </c>
      <c r="BU1064" s="5">
        <v>62947.92</v>
      </c>
    </row>
    <row r="1065" spans="4:73" x14ac:dyDescent="0.25">
      <c r="D1065" s="17" t="s">
        <v>235</v>
      </c>
      <c r="E1065" s="5">
        <v>360940.42</v>
      </c>
      <c r="F1065" s="5">
        <v>22212.06</v>
      </c>
      <c r="W1065" s="17" t="s">
        <v>235</v>
      </c>
      <c r="X1065" s="5">
        <v>2078</v>
      </c>
      <c r="Y1065" s="5">
        <v>807</v>
      </c>
      <c r="AI1065" s="17" t="s">
        <v>233</v>
      </c>
      <c r="AJ1065" s="5">
        <v>21048.29</v>
      </c>
      <c r="AK1065" s="5">
        <v>17546.93</v>
      </c>
      <c r="AT1065" s="17" t="s">
        <v>232</v>
      </c>
      <c r="AU1065" s="5">
        <v>8751.73</v>
      </c>
      <c r="AV1065" s="5">
        <v>14744.41</v>
      </c>
      <c r="BH1065" s="17" t="s">
        <v>231</v>
      </c>
      <c r="BI1065" s="5">
        <v>96189.78</v>
      </c>
      <c r="BJ1065" s="5">
        <v>9568.52</v>
      </c>
      <c r="BS1065" s="17" t="s">
        <v>230</v>
      </c>
      <c r="BT1065" s="5">
        <v>0</v>
      </c>
      <c r="BU1065" s="5">
        <v>0</v>
      </c>
    </row>
    <row r="1066" spans="4:73" x14ac:dyDescent="0.25">
      <c r="D1066" s="17" t="s">
        <v>237</v>
      </c>
      <c r="E1066" s="5">
        <v>62102.720000000001</v>
      </c>
      <c r="F1066" s="5">
        <v>18020.86</v>
      </c>
      <c r="W1066" s="17" t="s">
        <v>237</v>
      </c>
      <c r="X1066" s="5">
        <v>3370.75</v>
      </c>
      <c r="Y1066" s="5">
        <v>1674.25</v>
      </c>
      <c r="AI1066" s="17" t="s">
        <v>234</v>
      </c>
      <c r="AJ1066" s="5">
        <v>57262.55</v>
      </c>
      <c r="AK1066" s="5">
        <v>37798.800000000003</v>
      </c>
      <c r="AT1066" s="17" t="s">
        <v>233</v>
      </c>
      <c r="AU1066" s="5">
        <v>609.03</v>
      </c>
      <c r="AV1066" s="5">
        <v>932.58</v>
      </c>
      <c r="BH1066" s="17" t="s">
        <v>149</v>
      </c>
      <c r="BI1066" s="5">
        <v>11026.8</v>
      </c>
      <c r="BJ1066" s="5">
        <v>85986.3</v>
      </c>
      <c r="BS1066" s="17" t="s">
        <v>231</v>
      </c>
      <c r="BT1066" s="5">
        <v>9960.6</v>
      </c>
      <c r="BU1066" s="5">
        <v>0</v>
      </c>
    </row>
    <row r="1067" spans="4:73" x14ac:dyDescent="0.25">
      <c r="D1067" s="17" t="s">
        <v>238</v>
      </c>
      <c r="E1067" s="5">
        <v>27472.660000000003</v>
      </c>
      <c r="F1067" s="5">
        <v>14956.03</v>
      </c>
      <c r="W1067" s="17" t="s">
        <v>238</v>
      </c>
      <c r="X1067" s="5">
        <v>2308.25</v>
      </c>
      <c r="Y1067" s="5">
        <v>1386.25</v>
      </c>
      <c r="AI1067" s="17" t="s">
        <v>235</v>
      </c>
      <c r="AJ1067" s="5">
        <v>2173.5</v>
      </c>
      <c r="AK1067" s="5">
        <v>0</v>
      </c>
      <c r="AT1067" s="17" t="s">
        <v>234</v>
      </c>
      <c r="AU1067" s="5">
        <v>870.93</v>
      </c>
      <c r="AV1067" s="5">
        <v>414.92</v>
      </c>
      <c r="BH1067" s="17" t="s">
        <v>232</v>
      </c>
      <c r="BI1067" s="5">
        <v>7042.5</v>
      </c>
      <c r="BJ1067" s="5">
        <v>5318.1</v>
      </c>
      <c r="BS1067" s="17" t="s">
        <v>149</v>
      </c>
      <c r="BT1067" s="5">
        <v>0</v>
      </c>
      <c r="BU1067" s="5">
        <v>0</v>
      </c>
    </row>
    <row r="1068" spans="4:73" x14ac:dyDescent="0.25">
      <c r="D1068" s="17" t="s">
        <v>276</v>
      </c>
      <c r="E1068" s="5">
        <v>26799.61</v>
      </c>
      <c r="F1068" s="5">
        <v>26498.68</v>
      </c>
      <c r="W1068" s="17" t="s">
        <v>276</v>
      </c>
      <c r="X1068" s="5">
        <v>6104.77</v>
      </c>
      <c r="Y1068" s="5">
        <v>2097.48</v>
      </c>
      <c r="AI1068" s="17" t="s">
        <v>237</v>
      </c>
      <c r="AJ1068" s="5">
        <v>14006.61</v>
      </c>
      <c r="AK1068" s="5">
        <v>10797.5</v>
      </c>
      <c r="AT1068" s="17" t="s">
        <v>235</v>
      </c>
      <c r="AU1068" s="5">
        <v>3300.68</v>
      </c>
      <c r="AV1068" s="5">
        <v>1403.97</v>
      </c>
      <c r="BH1068" s="17" t="s">
        <v>233</v>
      </c>
      <c r="BI1068" s="5">
        <v>1129.5</v>
      </c>
      <c r="BJ1068" s="5">
        <v>403.65</v>
      </c>
      <c r="BS1068" s="17" t="s">
        <v>232</v>
      </c>
      <c r="BT1068" s="5">
        <v>13071.06</v>
      </c>
      <c r="BU1068" s="5">
        <v>704483.3</v>
      </c>
    </row>
    <row r="1069" spans="4:73" x14ac:dyDescent="0.25">
      <c r="D1069" s="17" t="s">
        <v>239</v>
      </c>
      <c r="E1069" s="5">
        <v>54314.31</v>
      </c>
      <c r="F1069" s="5">
        <v>9468.4599999999991</v>
      </c>
      <c r="W1069" s="17" t="s">
        <v>239</v>
      </c>
      <c r="X1069" s="5">
        <v>3101.85</v>
      </c>
      <c r="Y1069" s="5">
        <v>8992.15</v>
      </c>
      <c r="AI1069" s="17" t="s">
        <v>238</v>
      </c>
      <c r="AJ1069" s="5">
        <v>4849.0600000000004</v>
      </c>
      <c r="AK1069" s="5">
        <v>3025.74</v>
      </c>
      <c r="AT1069" s="17" t="s">
        <v>237</v>
      </c>
      <c r="AU1069" s="5">
        <v>490.5</v>
      </c>
      <c r="AV1069" s="5">
        <v>0</v>
      </c>
      <c r="BH1069" s="17" t="s">
        <v>234</v>
      </c>
      <c r="BI1069" s="5">
        <v>1568.2</v>
      </c>
      <c r="BJ1069" s="5">
        <v>1121.5999999999999</v>
      </c>
      <c r="BS1069" s="17" t="s">
        <v>233</v>
      </c>
      <c r="BT1069" s="5">
        <v>150421.79999999999</v>
      </c>
      <c r="BU1069" s="5">
        <v>7727.09</v>
      </c>
    </row>
    <row r="1070" spans="4:73" x14ac:dyDescent="0.25">
      <c r="D1070" s="17" t="s">
        <v>240</v>
      </c>
      <c r="E1070" s="5">
        <v>24469.210000000003</v>
      </c>
      <c r="F1070" s="5">
        <v>41271.19</v>
      </c>
      <c r="W1070" s="17" t="s">
        <v>240</v>
      </c>
      <c r="X1070" s="5">
        <v>3331.95</v>
      </c>
      <c r="Y1070" s="5">
        <v>1390.05</v>
      </c>
      <c r="AI1070" s="17" t="s">
        <v>276</v>
      </c>
      <c r="AJ1070" s="5">
        <v>4594.84</v>
      </c>
      <c r="AK1070" s="5">
        <v>2133.59</v>
      </c>
      <c r="AT1070" s="17" t="s">
        <v>238</v>
      </c>
      <c r="AU1070" s="5">
        <v>1889.97</v>
      </c>
      <c r="AV1070" s="5">
        <v>2839.47</v>
      </c>
      <c r="BH1070" s="17" t="s">
        <v>235</v>
      </c>
      <c r="BI1070" s="5">
        <v>6.56</v>
      </c>
      <c r="BJ1070" s="5">
        <v>26.24</v>
      </c>
      <c r="BS1070" s="17" t="s">
        <v>234</v>
      </c>
      <c r="BT1070" s="5">
        <v>74935.33</v>
      </c>
      <c r="BU1070" s="5">
        <v>168756.4</v>
      </c>
    </row>
    <row r="1071" spans="4:73" x14ac:dyDescent="0.25">
      <c r="D1071" s="17" t="s">
        <v>164</v>
      </c>
      <c r="E1071" s="5">
        <v>26768</v>
      </c>
      <c r="F1071" s="5">
        <v>17155.96</v>
      </c>
      <c r="W1071" s="17" t="s">
        <v>164</v>
      </c>
      <c r="X1071" s="5">
        <v>4539.75</v>
      </c>
      <c r="Y1071" s="5">
        <v>1227.75</v>
      </c>
      <c r="AI1071" s="17" t="s">
        <v>239</v>
      </c>
      <c r="AJ1071" s="5">
        <v>362.5</v>
      </c>
      <c r="AK1071" s="5">
        <v>2886.38</v>
      </c>
      <c r="AT1071" s="17" t="s">
        <v>276</v>
      </c>
      <c r="AU1071" s="5">
        <v>5760.41</v>
      </c>
      <c r="AV1071" s="5">
        <v>4270.3500000000004</v>
      </c>
      <c r="BH1071" s="17" t="s">
        <v>237</v>
      </c>
      <c r="BI1071" s="5">
        <v>153</v>
      </c>
      <c r="BJ1071" s="5">
        <v>22.75</v>
      </c>
      <c r="BS1071" s="17" t="s">
        <v>235</v>
      </c>
      <c r="BT1071" s="5">
        <v>14653.32</v>
      </c>
      <c r="BU1071" s="5">
        <v>354356.2</v>
      </c>
    </row>
    <row r="1072" spans="4:73" x14ac:dyDescent="0.25">
      <c r="D1072" s="17" t="s">
        <v>241</v>
      </c>
      <c r="E1072" s="5">
        <v>9932.8900000000012</v>
      </c>
      <c r="F1072" s="5">
        <v>10113.92</v>
      </c>
      <c r="W1072" s="17" t="s">
        <v>241</v>
      </c>
      <c r="X1072" s="5">
        <v>4583.59</v>
      </c>
      <c r="Y1072" s="5">
        <v>5176.3599999999997</v>
      </c>
      <c r="AI1072" s="17" t="s">
        <v>240</v>
      </c>
      <c r="AJ1072" s="5">
        <v>4878.79</v>
      </c>
      <c r="AK1072" s="5">
        <v>2207.84</v>
      </c>
      <c r="AT1072" s="17" t="s">
        <v>239</v>
      </c>
      <c r="AU1072" s="5">
        <v>3794.74</v>
      </c>
      <c r="AV1072" s="5">
        <v>35307.24</v>
      </c>
      <c r="BH1072" s="17" t="s">
        <v>238</v>
      </c>
      <c r="BI1072" s="5">
        <v>3908.75</v>
      </c>
      <c r="BJ1072" s="5">
        <v>4471.6000000000004</v>
      </c>
      <c r="BS1072" s="17" t="s">
        <v>237</v>
      </c>
      <c r="BT1072" s="5">
        <v>0</v>
      </c>
      <c r="BU1072" s="5">
        <v>0</v>
      </c>
    </row>
    <row r="1073" spans="4:73" x14ac:dyDescent="0.25">
      <c r="D1073" s="17" t="s">
        <v>242</v>
      </c>
      <c r="E1073" s="5">
        <v>25491.440000000002</v>
      </c>
      <c r="F1073" s="5">
        <v>25087.68</v>
      </c>
      <c r="W1073" s="17" t="s">
        <v>242</v>
      </c>
      <c r="X1073" s="5">
        <v>4581.6099999999997</v>
      </c>
      <c r="Y1073" s="5">
        <v>1706.89</v>
      </c>
      <c r="AI1073" s="17" t="s">
        <v>164</v>
      </c>
      <c r="AJ1073" s="5">
        <v>1440.61</v>
      </c>
      <c r="AK1073" s="5">
        <v>604.44000000000005</v>
      </c>
      <c r="AT1073" s="17" t="s">
        <v>240</v>
      </c>
      <c r="AU1073" s="5">
        <v>683.75</v>
      </c>
      <c r="AV1073" s="5">
        <v>2066.2600000000002</v>
      </c>
      <c r="BH1073" s="17" t="s">
        <v>276</v>
      </c>
      <c r="BI1073" s="5">
        <v>7214.66</v>
      </c>
      <c r="BJ1073" s="5">
        <v>4841.33</v>
      </c>
      <c r="BS1073" s="17" t="s">
        <v>238</v>
      </c>
      <c r="BT1073" s="5">
        <v>0</v>
      </c>
      <c r="BU1073" s="5">
        <v>0</v>
      </c>
    </row>
    <row r="1074" spans="4:73" x14ac:dyDescent="0.25">
      <c r="D1074" s="17" t="s">
        <v>243</v>
      </c>
      <c r="E1074" s="5">
        <v>4301.0200000000004</v>
      </c>
      <c r="F1074" s="5">
        <v>24181.38</v>
      </c>
      <c r="W1074" s="17" t="s">
        <v>243</v>
      </c>
      <c r="X1074" s="5">
        <v>24181.38</v>
      </c>
      <c r="Y1074" s="5">
        <v>4301.0200000000004</v>
      </c>
      <c r="AI1074" s="17" t="s">
        <v>241</v>
      </c>
      <c r="AJ1074" s="5">
        <v>0</v>
      </c>
      <c r="AK1074" s="5">
        <v>0</v>
      </c>
      <c r="AT1074" s="17" t="s">
        <v>164</v>
      </c>
      <c r="AU1074" s="5">
        <v>1050.8</v>
      </c>
      <c r="AV1074" s="5">
        <v>296</v>
      </c>
      <c r="BH1074" s="17" t="s">
        <v>239</v>
      </c>
      <c r="BI1074" s="5">
        <v>118.37</v>
      </c>
      <c r="BJ1074" s="5">
        <v>630.78</v>
      </c>
      <c r="BS1074" s="17" t="s">
        <v>276</v>
      </c>
      <c r="BT1074" s="5">
        <v>0</v>
      </c>
      <c r="BU1074" s="5">
        <v>0</v>
      </c>
    </row>
    <row r="1075" spans="4:73" x14ac:dyDescent="0.25">
      <c r="D1075" s="17" t="s">
        <v>244</v>
      </c>
      <c r="E1075" s="5">
        <v>24880.419999999995</v>
      </c>
      <c r="F1075" s="5">
        <v>23745.350000000002</v>
      </c>
      <c r="W1075" s="17" t="s">
        <v>244</v>
      </c>
      <c r="X1075" s="5">
        <v>13553.26</v>
      </c>
      <c r="Y1075" s="5">
        <v>4960.49</v>
      </c>
      <c r="AI1075" s="17" t="s">
        <v>242</v>
      </c>
      <c r="AJ1075" s="5">
        <v>6023.66</v>
      </c>
      <c r="AK1075" s="5">
        <v>1160.31</v>
      </c>
      <c r="AT1075" s="17" t="s">
        <v>241</v>
      </c>
      <c r="AU1075" s="5">
        <v>1247.05</v>
      </c>
      <c r="AV1075" s="5">
        <v>3723.41</v>
      </c>
      <c r="BH1075" s="17" t="s">
        <v>240</v>
      </c>
      <c r="BI1075" s="5">
        <v>2051.6999999999998</v>
      </c>
      <c r="BJ1075" s="5">
        <v>4631.8</v>
      </c>
      <c r="BS1075" s="17" t="s">
        <v>239</v>
      </c>
      <c r="BT1075" s="5">
        <v>0</v>
      </c>
      <c r="BU1075" s="5">
        <v>0</v>
      </c>
    </row>
    <row r="1076" spans="4:73" x14ac:dyDescent="0.25">
      <c r="D1076" s="17" t="s">
        <v>245</v>
      </c>
      <c r="E1076" s="5">
        <v>124754.48999999999</v>
      </c>
      <c r="F1076" s="5">
        <v>163814.89000000001</v>
      </c>
      <c r="W1076" s="17" t="s">
        <v>245</v>
      </c>
      <c r="X1076" s="5">
        <v>8533.2000000000007</v>
      </c>
      <c r="Y1076" s="5">
        <v>1600.8</v>
      </c>
      <c r="AI1076" s="17" t="s">
        <v>243</v>
      </c>
      <c r="AJ1076" s="5">
        <v>0</v>
      </c>
      <c r="AK1076" s="5">
        <v>0</v>
      </c>
      <c r="AT1076" s="17" t="s">
        <v>242</v>
      </c>
      <c r="AU1076" s="5">
        <v>6033.94</v>
      </c>
      <c r="AV1076" s="5">
        <v>2838.21</v>
      </c>
      <c r="BH1076" s="17" t="s">
        <v>164</v>
      </c>
      <c r="BI1076" s="5">
        <v>874.8</v>
      </c>
      <c r="BJ1076" s="5">
        <v>57.6</v>
      </c>
      <c r="BS1076" s="17" t="s">
        <v>240</v>
      </c>
      <c r="BT1076" s="5">
        <v>13319</v>
      </c>
      <c r="BU1076" s="5">
        <v>0</v>
      </c>
    </row>
    <row r="1077" spans="4:73" x14ac:dyDescent="0.25">
      <c r="D1077" s="17" t="s">
        <v>145</v>
      </c>
      <c r="E1077" s="5">
        <v>42943.76</v>
      </c>
      <c r="F1077" s="5">
        <v>26467.510000000002</v>
      </c>
      <c r="W1077" s="17" t="s">
        <v>145</v>
      </c>
      <c r="X1077" s="5">
        <v>22131.200000000001</v>
      </c>
      <c r="Y1077" s="5">
        <v>10793.8</v>
      </c>
      <c r="AI1077" s="17" t="s">
        <v>244</v>
      </c>
      <c r="AJ1077" s="5">
        <v>553.6</v>
      </c>
      <c r="AK1077" s="5">
        <v>3634.65</v>
      </c>
      <c r="AT1077" s="17" t="s">
        <v>243</v>
      </c>
      <c r="AU1077" s="5">
        <v>0</v>
      </c>
      <c r="AV1077" s="5">
        <v>0</v>
      </c>
      <c r="BH1077" s="17" t="s">
        <v>241</v>
      </c>
      <c r="BI1077" s="5">
        <v>33.28</v>
      </c>
      <c r="BJ1077" s="5">
        <v>1033.1199999999999</v>
      </c>
      <c r="BS1077" s="17" t="s">
        <v>164</v>
      </c>
      <c r="BT1077" s="5">
        <v>9250</v>
      </c>
      <c r="BU1077" s="5">
        <v>20492.11</v>
      </c>
    </row>
    <row r="1078" spans="4:73" x14ac:dyDescent="0.25">
      <c r="D1078" s="17" t="s">
        <v>247</v>
      </c>
      <c r="E1078" s="5">
        <v>95811.01</v>
      </c>
      <c r="F1078" s="5">
        <v>40357.11</v>
      </c>
      <c r="W1078" s="17" t="s">
        <v>247</v>
      </c>
      <c r="X1078" s="5">
        <v>10629.65</v>
      </c>
      <c r="Y1078" s="5">
        <v>18453.349999999999</v>
      </c>
      <c r="AI1078" s="17" t="s">
        <v>245</v>
      </c>
      <c r="AJ1078" s="5">
        <v>13586.25</v>
      </c>
      <c r="AK1078" s="5">
        <v>3848.1</v>
      </c>
      <c r="AT1078" s="17" t="s">
        <v>244</v>
      </c>
      <c r="AU1078" s="5">
        <v>9287.19</v>
      </c>
      <c r="AV1078" s="5">
        <v>7411.49</v>
      </c>
      <c r="BH1078" s="17" t="s">
        <v>242</v>
      </c>
      <c r="BI1078" s="5">
        <v>6241.47</v>
      </c>
      <c r="BJ1078" s="5">
        <v>5418.09</v>
      </c>
      <c r="BS1078" s="17" t="s">
        <v>241</v>
      </c>
      <c r="BT1078" s="5">
        <v>0</v>
      </c>
      <c r="BU1078" s="5">
        <v>0</v>
      </c>
    </row>
    <row r="1079" spans="4:73" x14ac:dyDescent="0.25">
      <c r="D1079" s="17" t="s">
        <v>248</v>
      </c>
      <c r="E1079" s="5">
        <v>4464.7000000000007</v>
      </c>
      <c r="F1079" s="5">
        <v>4712.24</v>
      </c>
      <c r="W1079" s="17" t="s">
        <v>248</v>
      </c>
      <c r="X1079" s="5">
        <v>3095.5</v>
      </c>
      <c r="Y1079" s="5">
        <v>3034.5</v>
      </c>
      <c r="AI1079" s="17" t="s">
        <v>145</v>
      </c>
      <c r="AJ1079" s="5">
        <v>816.88</v>
      </c>
      <c r="AK1079" s="5">
        <v>8992.48</v>
      </c>
      <c r="AT1079" s="17" t="s">
        <v>245</v>
      </c>
      <c r="AU1079" s="5">
        <v>10614.74</v>
      </c>
      <c r="AV1079" s="5">
        <v>2315.96</v>
      </c>
      <c r="BH1079" s="17" t="s">
        <v>243</v>
      </c>
      <c r="BI1079" s="5">
        <v>0</v>
      </c>
      <c r="BJ1079" s="5">
        <v>0</v>
      </c>
      <c r="BS1079" s="17" t="s">
        <v>242</v>
      </c>
      <c r="BT1079" s="5">
        <v>0</v>
      </c>
      <c r="BU1079" s="5">
        <v>0</v>
      </c>
    </row>
    <row r="1080" spans="4:73" x14ac:dyDescent="0.25">
      <c r="D1080" s="17" t="s">
        <v>254</v>
      </c>
      <c r="E1080" s="5">
        <v>68088.289999999979</v>
      </c>
      <c r="F1080" s="5">
        <v>89847.950000000012</v>
      </c>
      <c r="W1080" s="17" t="s">
        <v>254</v>
      </c>
      <c r="X1080" s="5">
        <v>8497.5499999999993</v>
      </c>
      <c r="Y1080" s="5">
        <v>6759.45</v>
      </c>
      <c r="AI1080" s="17" t="s">
        <v>247</v>
      </c>
      <c r="AJ1080" s="5">
        <v>6772.48</v>
      </c>
      <c r="AK1080" s="5">
        <v>3710.77</v>
      </c>
      <c r="AT1080" s="17" t="s">
        <v>145</v>
      </c>
      <c r="AU1080" s="5">
        <v>1110.5999999999999</v>
      </c>
      <c r="AV1080" s="5">
        <v>956.8</v>
      </c>
      <c r="BH1080" s="17" t="s">
        <v>244</v>
      </c>
      <c r="BI1080" s="5">
        <v>351.3</v>
      </c>
      <c r="BJ1080" s="5">
        <v>497.29</v>
      </c>
      <c r="BS1080" s="17" t="s">
        <v>243</v>
      </c>
      <c r="BT1080" s="5">
        <v>0</v>
      </c>
      <c r="BU1080" s="5">
        <v>0</v>
      </c>
    </row>
    <row r="1081" spans="4:73" x14ac:dyDescent="0.25">
      <c r="D1081" s="17" t="s">
        <v>249</v>
      </c>
      <c r="E1081" s="5">
        <v>66914.899999999994</v>
      </c>
      <c r="F1081" s="5">
        <v>121</v>
      </c>
      <c r="W1081" s="17" t="s">
        <v>249</v>
      </c>
      <c r="X1081" s="5">
        <v>0</v>
      </c>
      <c r="Y1081" s="5">
        <v>0</v>
      </c>
      <c r="AI1081" s="17" t="s">
        <v>248</v>
      </c>
      <c r="AJ1081" s="5">
        <v>0</v>
      </c>
      <c r="AK1081" s="5">
        <v>0</v>
      </c>
      <c r="AT1081" s="17" t="s">
        <v>247</v>
      </c>
      <c r="AU1081" s="5">
        <v>19842.84</v>
      </c>
      <c r="AV1081" s="5">
        <v>52255.34</v>
      </c>
      <c r="BH1081" s="17" t="s">
        <v>245</v>
      </c>
      <c r="BI1081" s="5">
        <v>1018.8</v>
      </c>
      <c r="BJ1081" s="5">
        <v>0</v>
      </c>
      <c r="BS1081" s="17" t="s">
        <v>244</v>
      </c>
      <c r="BT1081" s="5">
        <v>0</v>
      </c>
      <c r="BU1081" s="5">
        <v>0</v>
      </c>
    </row>
    <row r="1082" spans="4:73" x14ac:dyDescent="0.25">
      <c r="D1082" s="17" t="s">
        <v>151</v>
      </c>
      <c r="E1082" s="5">
        <v>80958.59</v>
      </c>
      <c r="F1082" s="5">
        <v>45762.020000000004</v>
      </c>
      <c r="W1082" s="17" t="s">
        <v>151</v>
      </c>
      <c r="X1082" s="5">
        <v>3878.4</v>
      </c>
      <c r="Y1082" s="5">
        <v>9753</v>
      </c>
      <c r="AI1082" s="17" t="s">
        <v>254</v>
      </c>
      <c r="AJ1082" s="5">
        <v>1016.6</v>
      </c>
      <c r="AK1082" s="5">
        <v>1026.96</v>
      </c>
      <c r="AT1082" s="17" t="s">
        <v>248</v>
      </c>
      <c r="AU1082" s="5">
        <v>0</v>
      </c>
      <c r="AV1082" s="5">
        <v>0</v>
      </c>
      <c r="BH1082" s="17" t="s">
        <v>145</v>
      </c>
      <c r="BI1082" s="5">
        <v>2145.83</v>
      </c>
      <c r="BJ1082" s="5">
        <v>2581.96</v>
      </c>
      <c r="BS1082" s="17" t="s">
        <v>245</v>
      </c>
      <c r="BT1082" s="5">
        <v>129840.9</v>
      </c>
      <c r="BU1082" s="5">
        <v>82120.89</v>
      </c>
    </row>
    <row r="1083" spans="4:73" x14ac:dyDescent="0.25">
      <c r="D1083" s="2" t="s">
        <v>16</v>
      </c>
      <c r="E1083" s="5">
        <v>11948028.67</v>
      </c>
      <c r="F1083" s="5">
        <v>7368631.7700000033</v>
      </c>
      <c r="W1083" s="2" t="s">
        <v>16</v>
      </c>
      <c r="X1083" s="5">
        <v>1288335.3499999994</v>
      </c>
      <c r="Y1083" s="5">
        <v>785423.83999999973</v>
      </c>
      <c r="AI1083" s="17" t="s">
        <v>249</v>
      </c>
      <c r="AJ1083" s="5">
        <v>0</v>
      </c>
      <c r="AK1083" s="5">
        <v>0</v>
      </c>
      <c r="AT1083" s="17" t="s">
        <v>254</v>
      </c>
      <c r="AU1083" s="5">
        <v>25695.32</v>
      </c>
      <c r="AV1083" s="5">
        <v>18660.189999999999</v>
      </c>
      <c r="BH1083" s="17" t="s">
        <v>247</v>
      </c>
      <c r="BI1083" s="5">
        <v>423.14</v>
      </c>
      <c r="BJ1083" s="5">
        <v>425.05</v>
      </c>
      <c r="BS1083" s="17" t="s">
        <v>145</v>
      </c>
      <c r="BT1083" s="5">
        <v>0</v>
      </c>
      <c r="BU1083" s="5">
        <v>0</v>
      </c>
    </row>
    <row r="1084" spans="4:73" x14ac:dyDescent="0.25">
      <c r="D1084" s="17" t="s">
        <v>139</v>
      </c>
      <c r="E1084" s="5">
        <v>25034.11</v>
      </c>
      <c r="F1084" s="5">
        <v>7599.3</v>
      </c>
      <c r="W1084" s="17" t="s">
        <v>139</v>
      </c>
      <c r="X1084" s="5">
        <v>2326</v>
      </c>
      <c r="Y1084" s="5">
        <v>719</v>
      </c>
      <c r="AI1084" s="17" t="s">
        <v>151</v>
      </c>
      <c r="AJ1084" s="5">
        <v>0</v>
      </c>
      <c r="AK1084" s="5">
        <v>0</v>
      </c>
      <c r="AT1084" s="17" t="s">
        <v>249</v>
      </c>
      <c r="AU1084" s="5">
        <v>0</v>
      </c>
      <c r="AV1084" s="5">
        <v>0</v>
      </c>
      <c r="BH1084" s="17" t="s">
        <v>248</v>
      </c>
      <c r="BI1084" s="5">
        <v>771.74</v>
      </c>
      <c r="BJ1084" s="5">
        <v>1430.2</v>
      </c>
      <c r="BS1084" s="17" t="s">
        <v>247</v>
      </c>
      <c r="BT1084" s="5">
        <v>0</v>
      </c>
      <c r="BU1084" s="5">
        <v>0</v>
      </c>
    </row>
    <row r="1085" spans="4:73" x14ac:dyDescent="0.25">
      <c r="D1085" s="17" t="s">
        <v>167</v>
      </c>
      <c r="E1085" s="5">
        <v>15749.929999999997</v>
      </c>
      <c r="F1085" s="5">
        <v>31329.45</v>
      </c>
      <c r="W1085" s="17" t="s">
        <v>167</v>
      </c>
      <c r="X1085" s="5">
        <v>7150</v>
      </c>
      <c r="Y1085" s="5">
        <v>2235</v>
      </c>
      <c r="AI1085" s="2" t="s">
        <v>16</v>
      </c>
      <c r="AJ1085" s="5">
        <v>910876.27999999968</v>
      </c>
      <c r="AK1085" s="5">
        <v>935064.31000000052</v>
      </c>
      <c r="AT1085" s="17" t="s">
        <v>151</v>
      </c>
      <c r="AU1085" s="5">
        <v>0</v>
      </c>
      <c r="AV1085" s="5">
        <v>0</v>
      </c>
      <c r="BH1085" s="17" t="s">
        <v>254</v>
      </c>
      <c r="BI1085" s="5">
        <v>52701.48</v>
      </c>
      <c r="BJ1085" s="5">
        <v>37554.57</v>
      </c>
      <c r="BS1085" s="17" t="s">
        <v>248</v>
      </c>
      <c r="BT1085" s="5">
        <v>0</v>
      </c>
      <c r="BU1085" s="5">
        <v>0</v>
      </c>
    </row>
    <row r="1086" spans="4:73" x14ac:dyDescent="0.25">
      <c r="D1086" s="17" t="s">
        <v>140</v>
      </c>
      <c r="E1086" s="5">
        <v>95010.200000000012</v>
      </c>
      <c r="F1086" s="5">
        <v>156346.22</v>
      </c>
      <c r="W1086" s="17" t="s">
        <v>140</v>
      </c>
      <c r="X1086" s="5">
        <v>39058.54</v>
      </c>
      <c r="Y1086" s="5">
        <v>16526.46</v>
      </c>
      <c r="AI1086" s="17" t="s">
        <v>139</v>
      </c>
      <c r="AJ1086" s="5">
        <v>976</v>
      </c>
      <c r="AK1086" s="5">
        <v>0</v>
      </c>
      <c r="AT1086" s="2" t="s">
        <v>16</v>
      </c>
      <c r="AU1086" s="5">
        <v>1000732.5299999998</v>
      </c>
      <c r="AV1086" s="5">
        <v>1196532.8899999999</v>
      </c>
      <c r="BH1086" s="17" t="s">
        <v>249</v>
      </c>
      <c r="BI1086" s="5">
        <v>0</v>
      </c>
      <c r="BJ1086" s="5">
        <v>0</v>
      </c>
      <c r="BS1086" s="17" t="s">
        <v>254</v>
      </c>
      <c r="BT1086" s="5">
        <v>0</v>
      </c>
      <c r="BU1086" s="5">
        <v>0</v>
      </c>
    </row>
    <row r="1087" spans="4:73" x14ac:dyDescent="0.25">
      <c r="D1087" s="17" t="s">
        <v>181</v>
      </c>
      <c r="E1087" s="5">
        <v>1832393.77</v>
      </c>
      <c r="F1087" s="5">
        <v>85609.68</v>
      </c>
      <c r="W1087" s="17" t="s">
        <v>181</v>
      </c>
      <c r="X1087" s="5">
        <v>0</v>
      </c>
      <c r="Y1087" s="5">
        <v>0</v>
      </c>
      <c r="AI1087" s="17" t="s">
        <v>167</v>
      </c>
      <c r="AJ1087" s="5">
        <v>2439.19</v>
      </c>
      <c r="AK1087" s="5">
        <v>4775.3100000000004</v>
      </c>
      <c r="AT1087" s="17" t="s">
        <v>139</v>
      </c>
      <c r="AU1087" s="5">
        <v>0</v>
      </c>
      <c r="AV1087" s="5">
        <v>0</v>
      </c>
      <c r="BH1087" s="17" t="s">
        <v>151</v>
      </c>
      <c r="BI1087" s="5">
        <v>12834.62</v>
      </c>
      <c r="BJ1087" s="5">
        <v>71205.59</v>
      </c>
      <c r="BS1087" s="17" t="s">
        <v>249</v>
      </c>
      <c r="BT1087" s="5">
        <v>0</v>
      </c>
      <c r="BU1087" s="5">
        <v>0</v>
      </c>
    </row>
    <row r="1088" spans="4:73" x14ac:dyDescent="0.25">
      <c r="D1088" s="17" t="s">
        <v>156</v>
      </c>
      <c r="E1088" s="5">
        <v>449478.15</v>
      </c>
      <c r="F1088" s="5">
        <v>187314.91</v>
      </c>
      <c r="W1088" s="17" t="s">
        <v>156</v>
      </c>
      <c r="X1088" s="5">
        <v>81265.929999999993</v>
      </c>
      <c r="Y1088" s="5">
        <v>43474.07</v>
      </c>
      <c r="AI1088" s="17" t="s">
        <v>140</v>
      </c>
      <c r="AJ1088" s="5">
        <v>8395.7999999999993</v>
      </c>
      <c r="AK1088" s="5">
        <v>9599.0499999999993</v>
      </c>
      <c r="AT1088" s="17" t="s">
        <v>167</v>
      </c>
      <c r="AU1088" s="5">
        <v>1470.26</v>
      </c>
      <c r="AV1088" s="5">
        <v>840.29</v>
      </c>
      <c r="BH1088" s="2" t="s">
        <v>16</v>
      </c>
      <c r="BI1088" s="5">
        <v>514869.10000000027</v>
      </c>
      <c r="BJ1088" s="5">
        <v>683343.48000000033</v>
      </c>
      <c r="BS1088" s="17" t="s">
        <v>151</v>
      </c>
      <c r="BT1088" s="5">
        <v>0</v>
      </c>
      <c r="BU1088" s="5">
        <v>0</v>
      </c>
    </row>
    <row r="1089" spans="4:73" x14ac:dyDescent="0.25">
      <c r="D1089" s="17" t="s">
        <v>182</v>
      </c>
      <c r="E1089" s="5">
        <v>73013.75</v>
      </c>
      <c r="F1089" s="5">
        <v>211</v>
      </c>
      <c r="W1089" s="17" t="s">
        <v>182</v>
      </c>
      <c r="X1089" s="5">
        <v>0</v>
      </c>
      <c r="Y1089" s="5">
        <v>0</v>
      </c>
      <c r="AI1089" s="17" t="s">
        <v>181</v>
      </c>
      <c r="AJ1089" s="5">
        <v>0</v>
      </c>
      <c r="AK1089" s="5">
        <v>0</v>
      </c>
      <c r="AT1089" s="17" t="s">
        <v>140</v>
      </c>
      <c r="AU1089" s="5">
        <v>1636.26</v>
      </c>
      <c r="AV1089" s="5">
        <v>1215.6400000000001</v>
      </c>
      <c r="BH1089" s="17" t="s">
        <v>139</v>
      </c>
      <c r="BI1089" s="5">
        <v>210.4</v>
      </c>
      <c r="BJ1089" s="5">
        <v>195</v>
      </c>
      <c r="BS1089" s="2" t="s">
        <v>16</v>
      </c>
      <c r="BT1089" s="5">
        <v>3239697.5100000007</v>
      </c>
      <c r="BU1089" s="5">
        <v>8215198.7700000005</v>
      </c>
    </row>
    <row r="1090" spans="4:73" x14ac:dyDescent="0.25">
      <c r="D1090" s="17" t="s">
        <v>183</v>
      </c>
      <c r="E1090" s="5">
        <v>12894.980000000003</v>
      </c>
      <c r="F1090" s="5">
        <v>40489.49</v>
      </c>
      <c r="W1090" s="17" t="s">
        <v>183</v>
      </c>
      <c r="X1090" s="5">
        <v>38940.199999999997</v>
      </c>
      <c r="Y1090" s="5">
        <v>11897.8</v>
      </c>
      <c r="AI1090" s="17" t="s">
        <v>156</v>
      </c>
      <c r="AJ1090" s="5">
        <v>26697.83</v>
      </c>
      <c r="AK1090" s="5">
        <v>13956.57</v>
      </c>
      <c r="AT1090" s="17" t="s">
        <v>181</v>
      </c>
      <c r="AU1090" s="5">
        <v>0</v>
      </c>
      <c r="AV1090" s="5">
        <v>0</v>
      </c>
      <c r="BH1090" s="17" t="s">
        <v>167</v>
      </c>
      <c r="BI1090" s="5">
        <v>316.8</v>
      </c>
      <c r="BJ1090" s="5">
        <v>241.8</v>
      </c>
      <c r="BS1090" s="17" t="s">
        <v>139</v>
      </c>
      <c r="BT1090" s="5">
        <v>4086.9</v>
      </c>
      <c r="BU1090" s="5">
        <v>24120.11</v>
      </c>
    </row>
    <row r="1091" spans="4:73" x14ac:dyDescent="0.25">
      <c r="D1091" s="17" t="s">
        <v>184</v>
      </c>
      <c r="E1091" s="5">
        <v>13550.679999999997</v>
      </c>
      <c r="F1091" s="5">
        <v>31612.77</v>
      </c>
      <c r="W1091" s="17" t="s">
        <v>184</v>
      </c>
      <c r="X1091" s="5">
        <v>7962.75</v>
      </c>
      <c r="Y1091" s="5">
        <v>3232.25</v>
      </c>
      <c r="AI1091" s="17" t="s">
        <v>182</v>
      </c>
      <c r="AJ1091" s="5">
        <v>0</v>
      </c>
      <c r="AK1091" s="5">
        <v>0</v>
      </c>
      <c r="AT1091" s="17" t="s">
        <v>156</v>
      </c>
      <c r="AU1091" s="5">
        <v>19255.57</v>
      </c>
      <c r="AV1091" s="5">
        <v>14490.22</v>
      </c>
      <c r="BH1091" s="17" t="s">
        <v>140</v>
      </c>
      <c r="BI1091" s="5">
        <v>2428.02</v>
      </c>
      <c r="BJ1091" s="5">
        <v>2160.85</v>
      </c>
      <c r="BS1091" s="17" t="s">
        <v>167</v>
      </c>
      <c r="BT1091" s="5">
        <v>19651.2</v>
      </c>
      <c r="BU1091" s="5">
        <v>7657.53</v>
      </c>
    </row>
    <row r="1092" spans="4:73" x14ac:dyDescent="0.25">
      <c r="D1092" s="17" t="s">
        <v>185</v>
      </c>
      <c r="E1092" s="5">
        <v>157102.40999999997</v>
      </c>
      <c r="F1092" s="5">
        <v>88569.39</v>
      </c>
      <c r="W1092" s="17" t="s">
        <v>185</v>
      </c>
      <c r="X1092" s="5">
        <v>14553.35</v>
      </c>
      <c r="Y1092" s="5">
        <v>25737.15</v>
      </c>
      <c r="AI1092" s="17" t="s">
        <v>183</v>
      </c>
      <c r="AJ1092" s="5">
        <v>0</v>
      </c>
      <c r="AK1092" s="5">
        <v>0</v>
      </c>
      <c r="AT1092" s="17" t="s">
        <v>182</v>
      </c>
      <c r="AU1092" s="5">
        <v>0</v>
      </c>
      <c r="AV1092" s="5">
        <v>0</v>
      </c>
      <c r="BH1092" s="17" t="s">
        <v>181</v>
      </c>
      <c r="BI1092" s="5">
        <v>0</v>
      </c>
      <c r="BJ1092" s="5">
        <v>0</v>
      </c>
      <c r="BS1092" s="17" t="s">
        <v>140</v>
      </c>
      <c r="BT1092" s="5">
        <v>104827.6</v>
      </c>
      <c r="BU1092" s="5">
        <v>65508.22</v>
      </c>
    </row>
    <row r="1093" spans="4:73" x14ac:dyDescent="0.25">
      <c r="D1093" s="17" t="s">
        <v>157</v>
      </c>
      <c r="E1093" s="5">
        <v>427124.97</v>
      </c>
      <c r="F1093" s="5">
        <v>101115.52</v>
      </c>
      <c r="W1093" s="17" t="s">
        <v>157</v>
      </c>
      <c r="X1093" s="5">
        <v>0</v>
      </c>
      <c r="Y1093" s="5">
        <v>600</v>
      </c>
      <c r="AI1093" s="17" t="s">
        <v>184</v>
      </c>
      <c r="AJ1093" s="5">
        <v>9383.2199999999993</v>
      </c>
      <c r="AK1093" s="5">
        <v>10264.48</v>
      </c>
      <c r="AT1093" s="17" t="s">
        <v>183</v>
      </c>
      <c r="AU1093" s="5">
        <v>1525.29</v>
      </c>
      <c r="AV1093" s="5">
        <v>997.18</v>
      </c>
      <c r="BH1093" s="17" t="s">
        <v>156</v>
      </c>
      <c r="BI1093" s="5">
        <v>9734.73</v>
      </c>
      <c r="BJ1093" s="5">
        <v>12197.83</v>
      </c>
      <c r="BS1093" s="17" t="s">
        <v>181</v>
      </c>
      <c r="BT1093" s="5">
        <v>85609.68</v>
      </c>
      <c r="BU1093" s="5">
        <v>1832394</v>
      </c>
    </row>
    <row r="1094" spans="4:73" x14ac:dyDescent="0.25">
      <c r="D1094" s="17" t="s">
        <v>267</v>
      </c>
      <c r="E1094" s="5">
        <v>29541.259999999995</v>
      </c>
      <c r="F1094" s="5">
        <v>68916.52</v>
      </c>
      <c r="W1094" s="17" t="s">
        <v>267</v>
      </c>
      <c r="X1094" s="5">
        <v>23259.8</v>
      </c>
      <c r="Y1094" s="5">
        <v>10534.2</v>
      </c>
      <c r="AI1094" s="17" t="s">
        <v>185</v>
      </c>
      <c r="AJ1094" s="5">
        <v>21212.58</v>
      </c>
      <c r="AK1094" s="5">
        <v>20693.55</v>
      </c>
      <c r="AT1094" s="17" t="s">
        <v>184</v>
      </c>
      <c r="AU1094" s="5">
        <v>0</v>
      </c>
      <c r="AV1094" s="5">
        <v>53.95</v>
      </c>
      <c r="BH1094" s="17" t="s">
        <v>182</v>
      </c>
      <c r="BI1094" s="5">
        <v>0</v>
      </c>
      <c r="BJ1094" s="5">
        <v>0</v>
      </c>
      <c r="BS1094" s="17" t="s">
        <v>156</v>
      </c>
      <c r="BT1094" s="5">
        <v>48257.85</v>
      </c>
      <c r="BU1094" s="5">
        <v>365359.5</v>
      </c>
    </row>
    <row r="1095" spans="4:73" x14ac:dyDescent="0.25">
      <c r="D1095" s="17" t="s">
        <v>186</v>
      </c>
      <c r="E1095" s="5">
        <v>1751.9800000000005</v>
      </c>
      <c r="F1095" s="5">
        <v>5866.82</v>
      </c>
      <c r="W1095" s="17" t="s">
        <v>186</v>
      </c>
      <c r="X1095" s="5">
        <v>3132.45</v>
      </c>
      <c r="Y1095" s="5">
        <v>1185.55</v>
      </c>
      <c r="AI1095" s="17" t="s">
        <v>157</v>
      </c>
      <c r="AJ1095" s="5">
        <v>0</v>
      </c>
      <c r="AK1095" s="5">
        <v>450.66</v>
      </c>
      <c r="AT1095" s="17" t="s">
        <v>185</v>
      </c>
      <c r="AU1095" s="5">
        <v>47373.5</v>
      </c>
      <c r="AV1095" s="5">
        <v>109067</v>
      </c>
      <c r="BH1095" s="17" t="s">
        <v>183</v>
      </c>
      <c r="BI1095" s="5">
        <v>24</v>
      </c>
      <c r="BJ1095" s="5">
        <v>0</v>
      </c>
      <c r="BS1095" s="17" t="s">
        <v>182</v>
      </c>
      <c r="BT1095" s="5">
        <v>0</v>
      </c>
      <c r="BU1095" s="5">
        <v>0</v>
      </c>
    </row>
    <row r="1096" spans="4:73" x14ac:dyDescent="0.25">
      <c r="D1096" s="17" t="s">
        <v>158</v>
      </c>
      <c r="E1096" s="5">
        <v>35594.949999999997</v>
      </c>
      <c r="F1096" s="5">
        <v>18907.29</v>
      </c>
      <c r="W1096" s="17" t="s">
        <v>158</v>
      </c>
      <c r="X1096" s="5">
        <v>11527</v>
      </c>
      <c r="Y1096" s="5">
        <v>16497</v>
      </c>
      <c r="AI1096" s="17" t="s">
        <v>267</v>
      </c>
      <c r="AJ1096" s="5">
        <v>33781.5</v>
      </c>
      <c r="AK1096" s="5">
        <v>15183.41</v>
      </c>
      <c r="AT1096" s="17" t="s">
        <v>157</v>
      </c>
      <c r="AU1096" s="5">
        <v>0</v>
      </c>
      <c r="AV1096" s="5">
        <v>342.78</v>
      </c>
      <c r="BH1096" s="17" t="s">
        <v>184</v>
      </c>
      <c r="BI1096" s="5">
        <v>91.8</v>
      </c>
      <c r="BJ1096" s="5">
        <v>0</v>
      </c>
      <c r="BS1096" s="17" t="s">
        <v>183</v>
      </c>
      <c r="BT1096" s="5">
        <v>0</v>
      </c>
      <c r="BU1096" s="5">
        <v>0</v>
      </c>
    </row>
    <row r="1097" spans="4:73" x14ac:dyDescent="0.25">
      <c r="D1097" s="17" t="s">
        <v>187</v>
      </c>
      <c r="E1097" s="5">
        <v>0</v>
      </c>
      <c r="F1097" s="5">
        <v>791.2</v>
      </c>
      <c r="W1097" s="17" t="s">
        <v>187</v>
      </c>
      <c r="X1097" s="5">
        <v>168</v>
      </c>
      <c r="Y1097" s="5">
        <v>0</v>
      </c>
      <c r="AI1097" s="17" t="s">
        <v>186</v>
      </c>
      <c r="AJ1097" s="5">
        <v>0</v>
      </c>
      <c r="AK1097" s="5">
        <v>0</v>
      </c>
      <c r="AT1097" s="17" t="s">
        <v>267</v>
      </c>
      <c r="AU1097" s="5">
        <v>5103.42</v>
      </c>
      <c r="AV1097" s="5">
        <v>2628.65</v>
      </c>
      <c r="BH1097" s="17" t="s">
        <v>185</v>
      </c>
      <c r="BI1097" s="5">
        <v>5071.96</v>
      </c>
      <c r="BJ1097" s="5">
        <v>1604.72</v>
      </c>
      <c r="BS1097" s="17" t="s">
        <v>184</v>
      </c>
      <c r="BT1097" s="5">
        <v>14175</v>
      </c>
      <c r="BU1097" s="5">
        <v>0</v>
      </c>
    </row>
    <row r="1098" spans="4:73" x14ac:dyDescent="0.25">
      <c r="D1098" s="17" t="s">
        <v>250</v>
      </c>
      <c r="E1098" s="5">
        <v>306.87</v>
      </c>
      <c r="F1098" s="5">
        <v>73.73</v>
      </c>
      <c r="W1098" s="17" t="s">
        <v>250</v>
      </c>
      <c r="X1098" s="5">
        <v>12</v>
      </c>
      <c r="Y1098" s="5">
        <v>48</v>
      </c>
      <c r="AI1098" s="17" t="s">
        <v>158</v>
      </c>
      <c r="AJ1098" s="5">
        <v>1033.18</v>
      </c>
      <c r="AK1098" s="5">
        <v>1099.28</v>
      </c>
      <c r="AT1098" s="17" t="s">
        <v>186</v>
      </c>
      <c r="AU1098" s="5">
        <v>894.42</v>
      </c>
      <c r="AV1098" s="5">
        <v>39.68</v>
      </c>
      <c r="BH1098" s="17" t="s">
        <v>157</v>
      </c>
      <c r="BI1098" s="5">
        <v>0</v>
      </c>
      <c r="BJ1098" s="5">
        <v>4551.5600000000004</v>
      </c>
      <c r="BS1098" s="17" t="s">
        <v>185</v>
      </c>
      <c r="BT1098" s="5">
        <v>0</v>
      </c>
      <c r="BU1098" s="5">
        <v>0</v>
      </c>
    </row>
    <row r="1099" spans="4:73" x14ac:dyDescent="0.25">
      <c r="D1099" s="17" t="s">
        <v>188</v>
      </c>
      <c r="E1099" s="5">
        <v>551.3599999999999</v>
      </c>
      <c r="F1099" s="5">
        <v>500.24</v>
      </c>
      <c r="W1099" s="17" t="s">
        <v>188</v>
      </c>
      <c r="X1099" s="5">
        <v>193.2</v>
      </c>
      <c r="Y1099" s="5">
        <v>100.8</v>
      </c>
      <c r="AI1099" s="17" t="s">
        <v>187</v>
      </c>
      <c r="AJ1099" s="5">
        <v>0</v>
      </c>
      <c r="AK1099" s="5">
        <v>0</v>
      </c>
      <c r="AT1099" s="17" t="s">
        <v>158</v>
      </c>
      <c r="AU1099" s="5">
        <v>608.94000000000005</v>
      </c>
      <c r="AV1099" s="5">
        <v>2474</v>
      </c>
      <c r="BH1099" s="17" t="s">
        <v>267</v>
      </c>
      <c r="BI1099" s="5">
        <v>6046.8</v>
      </c>
      <c r="BJ1099" s="5">
        <v>1195</v>
      </c>
      <c r="BS1099" s="17" t="s">
        <v>157</v>
      </c>
      <c r="BT1099" s="5">
        <v>97928.52</v>
      </c>
      <c r="BU1099" s="5">
        <v>421180</v>
      </c>
    </row>
    <row r="1100" spans="4:73" x14ac:dyDescent="0.25">
      <c r="D1100" s="17" t="s">
        <v>189</v>
      </c>
      <c r="E1100" s="5">
        <v>46.08</v>
      </c>
      <c r="F1100" s="5">
        <v>11.52</v>
      </c>
      <c r="W1100" s="17" t="s">
        <v>189</v>
      </c>
      <c r="X1100" s="5">
        <v>0</v>
      </c>
      <c r="Y1100" s="5">
        <v>0</v>
      </c>
      <c r="AI1100" s="17" t="s">
        <v>250</v>
      </c>
      <c r="AJ1100" s="5">
        <v>0</v>
      </c>
      <c r="AK1100" s="5">
        <v>0</v>
      </c>
      <c r="AT1100" s="17" t="s">
        <v>187</v>
      </c>
      <c r="AU1100" s="5">
        <v>623.20000000000005</v>
      </c>
      <c r="AV1100" s="5">
        <v>0</v>
      </c>
      <c r="BH1100" s="17" t="s">
        <v>186</v>
      </c>
      <c r="BI1100" s="5">
        <v>1356.95</v>
      </c>
      <c r="BJ1100" s="5">
        <v>526.75</v>
      </c>
      <c r="BS1100" s="17" t="s">
        <v>267</v>
      </c>
      <c r="BT1100" s="5">
        <v>0</v>
      </c>
      <c r="BU1100" s="5">
        <v>0</v>
      </c>
    </row>
    <row r="1101" spans="4:73" x14ac:dyDescent="0.25">
      <c r="D1101" s="17" t="s">
        <v>190</v>
      </c>
      <c r="E1101" s="5">
        <v>112962.00999999998</v>
      </c>
      <c r="F1101" s="5">
        <v>75393.64</v>
      </c>
      <c r="W1101" s="17" t="s">
        <v>190</v>
      </c>
      <c r="X1101" s="5">
        <v>15304.07</v>
      </c>
      <c r="Y1101" s="5">
        <v>12269.68</v>
      </c>
      <c r="AI1101" s="17" t="s">
        <v>188</v>
      </c>
      <c r="AJ1101" s="5">
        <v>0</v>
      </c>
      <c r="AK1101" s="5">
        <v>0</v>
      </c>
      <c r="AT1101" s="17" t="s">
        <v>250</v>
      </c>
      <c r="AU1101" s="5">
        <v>34.43</v>
      </c>
      <c r="AV1101" s="5">
        <v>149.66999999999999</v>
      </c>
      <c r="BH1101" s="17" t="s">
        <v>158</v>
      </c>
      <c r="BI1101" s="5">
        <v>2099.9</v>
      </c>
      <c r="BJ1101" s="5">
        <v>3424.05</v>
      </c>
      <c r="BS1101" s="17" t="s">
        <v>186</v>
      </c>
      <c r="BT1101" s="5">
        <v>0</v>
      </c>
      <c r="BU1101" s="5">
        <v>0</v>
      </c>
    </row>
    <row r="1102" spans="4:73" x14ac:dyDescent="0.25">
      <c r="D1102" s="17" t="s">
        <v>191</v>
      </c>
      <c r="E1102" s="5">
        <v>52946.98</v>
      </c>
      <c r="F1102" s="5">
        <v>49116.24</v>
      </c>
      <c r="W1102" s="17" t="s">
        <v>191</v>
      </c>
      <c r="X1102" s="5">
        <v>6754.45</v>
      </c>
      <c r="Y1102" s="5">
        <v>6391.05</v>
      </c>
      <c r="AI1102" s="17" t="s">
        <v>189</v>
      </c>
      <c r="AJ1102" s="5">
        <v>0</v>
      </c>
      <c r="AK1102" s="5">
        <v>0</v>
      </c>
      <c r="AT1102" s="17" t="s">
        <v>188</v>
      </c>
      <c r="AU1102" s="5">
        <v>56.14</v>
      </c>
      <c r="AV1102" s="5">
        <v>224.56</v>
      </c>
      <c r="BH1102" s="17" t="s">
        <v>187</v>
      </c>
      <c r="BI1102" s="5">
        <v>0</v>
      </c>
      <c r="BJ1102" s="5">
        <v>0</v>
      </c>
      <c r="BS1102" s="17" t="s">
        <v>158</v>
      </c>
      <c r="BT1102" s="5">
        <v>2029.27</v>
      </c>
      <c r="BU1102" s="5">
        <v>12100.62</v>
      </c>
    </row>
    <row r="1103" spans="4:73" x14ac:dyDescent="0.25">
      <c r="D1103" s="17" t="s">
        <v>192</v>
      </c>
      <c r="E1103" s="5">
        <v>53.95</v>
      </c>
      <c r="F1103" s="5">
        <v>0</v>
      </c>
      <c r="W1103" s="17" t="s">
        <v>192</v>
      </c>
      <c r="X1103" s="5">
        <v>0</v>
      </c>
      <c r="Y1103" s="5">
        <v>0</v>
      </c>
      <c r="AI1103" s="17" t="s">
        <v>190</v>
      </c>
      <c r="AJ1103" s="5">
        <v>27049</v>
      </c>
      <c r="AK1103" s="5">
        <v>40646.22</v>
      </c>
      <c r="AT1103" s="17" t="s">
        <v>189</v>
      </c>
      <c r="AU1103" s="5">
        <v>0</v>
      </c>
      <c r="AV1103" s="5">
        <v>0</v>
      </c>
      <c r="BH1103" s="17" t="s">
        <v>250</v>
      </c>
      <c r="BI1103" s="5">
        <v>27.3</v>
      </c>
      <c r="BJ1103" s="5">
        <v>109.2</v>
      </c>
      <c r="BS1103" s="17" t="s">
        <v>187</v>
      </c>
      <c r="BT1103" s="5">
        <v>0</v>
      </c>
      <c r="BU1103" s="5">
        <v>0</v>
      </c>
    </row>
    <row r="1104" spans="4:73" x14ac:dyDescent="0.25">
      <c r="D1104" s="17" t="s">
        <v>193</v>
      </c>
      <c r="E1104" s="5">
        <v>18844.57</v>
      </c>
      <c r="F1104" s="5">
        <v>22853.699999999997</v>
      </c>
      <c r="W1104" s="17" t="s">
        <v>193</v>
      </c>
      <c r="X1104" s="5">
        <v>13428.55</v>
      </c>
      <c r="Y1104" s="5">
        <v>7580.45</v>
      </c>
      <c r="AI1104" s="17" t="s">
        <v>191</v>
      </c>
      <c r="AJ1104" s="5">
        <v>170</v>
      </c>
      <c r="AK1104" s="5">
        <v>206.7</v>
      </c>
      <c r="AT1104" s="17" t="s">
        <v>190</v>
      </c>
      <c r="AU1104" s="5">
        <v>21746.78</v>
      </c>
      <c r="AV1104" s="5">
        <v>53016.07</v>
      </c>
      <c r="BH1104" s="17" t="s">
        <v>188</v>
      </c>
      <c r="BI1104" s="5">
        <v>250.9</v>
      </c>
      <c r="BJ1104" s="5">
        <v>226</v>
      </c>
      <c r="BS1104" s="17" t="s">
        <v>250</v>
      </c>
      <c r="BT1104" s="5">
        <v>0</v>
      </c>
      <c r="BU1104" s="5">
        <v>0</v>
      </c>
    </row>
    <row r="1105" spans="4:73" x14ac:dyDescent="0.25">
      <c r="D1105" s="17" t="s">
        <v>194</v>
      </c>
      <c r="E1105" s="5">
        <v>122970.45999999999</v>
      </c>
      <c r="F1105" s="5">
        <v>129801.22</v>
      </c>
      <c r="W1105" s="17" t="s">
        <v>194</v>
      </c>
      <c r="X1105" s="5">
        <v>12045.09</v>
      </c>
      <c r="Y1105" s="5">
        <v>10381.41</v>
      </c>
      <c r="AI1105" s="17" t="s">
        <v>192</v>
      </c>
      <c r="AJ1105" s="5">
        <v>0</v>
      </c>
      <c r="AK1105" s="5">
        <v>0</v>
      </c>
      <c r="AT1105" s="17" t="s">
        <v>191</v>
      </c>
      <c r="AU1105" s="5">
        <v>13490.44</v>
      </c>
      <c r="AV1105" s="5">
        <v>19258.240000000002</v>
      </c>
      <c r="BH1105" s="17" t="s">
        <v>189</v>
      </c>
      <c r="BI1105" s="5">
        <v>11.52</v>
      </c>
      <c r="BJ1105" s="5">
        <v>46.08</v>
      </c>
      <c r="BS1105" s="17" t="s">
        <v>188</v>
      </c>
      <c r="BT1105" s="5">
        <v>0</v>
      </c>
      <c r="BU1105" s="5">
        <v>0</v>
      </c>
    </row>
    <row r="1106" spans="4:73" x14ac:dyDescent="0.25">
      <c r="D1106" s="17" t="s">
        <v>195</v>
      </c>
      <c r="E1106" s="5">
        <v>0</v>
      </c>
      <c r="F1106" s="5">
        <v>2391.3000000000002</v>
      </c>
      <c r="W1106" s="17" t="s">
        <v>195</v>
      </c>
      <c r="X1106" s="5">
        <v>0</v>
      </c>
      <c r="Y1106" s="5">
        <v>0</v>
      </c>
      <c r="AI1106" s="17" t="s">
        <v>193</v>
      </c>
      <c r="AJ1106" s="5">
        <v>72.06</v>
      </c>
      <c r="AK1106" s="5">
        <v>604.34</v>
      </c>
      <c r="AT1106" s="17" t="s">
        <v>192</v>
      </c>
      <c r="AU1106" s="5">
        <v>0</v>
      </c>
      <c r="AV1106" s="5">
        <v>53.95</v>
      </c>
      <c r="BH1106" s="17" t="s">
        <v>190</v>
      </c>
      <c r="BI1106" s="5">
        <v>3765.55</v>
      </c>
      <c r="BJ1106" s="5">
        <v>7030.04</v>
      </c>
      <c r="BS1106" s="17" t="s">
        <v>189</v>
      </c>
      <c r="BT1106" s="5">
        <v>0</v>
      </c>
      <c r="BU1106" s="5">
        <v>0</v>
      </c>
    </row>
    <row r="1107" spans="4:73" x14ac:dyDescent="0.25">
      <c r="D1107" s="17" t="s">
        <v>197</v>
      </c>
      <c r="E1107" s="5">
        <v>36944.43</v>
      </c>
      <c r="F1107" s="5">
        <v>45167.85</v>
      </c>
      <c r="W1107" s="17" t="s">
        <v>197</v>
      </c>
      <c r="X1107" s="5">
        <v>10657.85</v>
      </c>
      <c r="Y1107" s="5">
        <v>3212.15</v>
      </c>
      <c r="AI1107" s="17" t="s">
        <v>194</v>
      </c>
      <c r="AJ1107" s="5">
        <v>21336.880000000001</v>
      </c>
      <c r="AK1107" s="5">
        <v>26116.400000000001</v>
      </c>
      <c r="AT1107" s="17" t="s">
        <v>193</v>
      </c>
      <c r="AU1107" s="5">
        <v>195.15</v>
      </c>
      <c r="AV1107" s="5">
        <v>899.52</v>
      </c>
      <c r="BH1107" s="17" t="s">
        <v>191</v>
      </c>
      <c r="BI1107" s="5">
        <v>27861.35</v>
      </c>
      <c r="BJ1107" s="5">
        <v>27090.99</v>
      </c>
      <c r="BS1107" s="17" t="s">
        <v>190</v>
      </c>
      <c r="BT1107" s="5">
        <v>3330.24</v>
      </c>
      <c r="BU1107" s="5">
        <v>0</v>
      </c>
    </row>
    <row r="1108" spans="4:73" x14ac:dyDescent="0.25">
      <c r="D1108" s="17" t="s">
        <v>199</v>
      </c>
      <c r="E1108" s="5">
        <v>42230.489999999991</v>
      </c>
      <c r="F1108" s="5">
        <v>47492.240000000005</v>
      </c>
      <c r="W1108" s="17" t="s">
        <v>199</v>
      </c>
      <c r="X1108" s="5">
        <v>13174.3</v>
      </c>
      <c r="Y1108" s="5">
        <v>9631.2000000000007</v>
      </c>
      <c r="AI1108" s="17" t="s">
        <v>195</v>
      </c>
      <c r="AJ1108" s="5">
        <v>2391.3000000000002</v>
      </c>
      <c r="AK1108" s="5">
        <v>0</v>
      </c>
      <c r="AT1108" s="17" t="s">
        <v>194</v>
      </c>
      <c r="AU1108" s="5">
        <v>20025.47</v>
      </c>
      <c r="AV1108" s="5">
        <v>26040.309999999998</v>
      </c>
      <c r="BH1108" s="17" t="s">
        <v>192</v>
      </c>
      <c r="BI1108" s="5">
        <v>0</v>
      </c>
      <c r="BJ1108" s="5">
        <v>0</v>
      </c>
      <c r="BS1108" s="17" t="s">
        <v>191</v>
      </c>
      <c r="BT1108" s="5">
        <v>0</v>
      </c>
      <c r="BU1108" s="5">
        <v>0</v>
      </c>
    </row>
    <row r="1109" spans="4:73" x14ac:dyDescent="0.25">
      <c r="D1109" s="17" t="s">
        <v>168</v>
      </c>
      <c r="E1109" s="5">
        <v>153080.34999999998</v>
      </c>
      <c r="F1109" s="5">
        <v>117817.07</v>
      </c>
      <c r="W1109" s="17" t="s">
        <v>168</v>
      </c>
      <c r="X1109" s="5">
        <v>7106.75</v>
      </c>
      <c r="Y1109" s="5">
        <v>3680.75</v>
      </c>
      <c r="AI1109" s="17" t="s">
        <v>197</v>
      </c>
      <c r="AJ1109" s="5">
        <v>8734.2999999999993</v>
      </c>
      <c r="AK1109" s="5">
        <v>3171.89</v>
      </c>
      <c r="AT1109" s="17" t="s">
        <v>195</v>
      </c>
      <c r="AU1109" s="5">
        <v>0</v>
      </c>
      <c r="AV1109" s="5">
        <v>0</v>
      </c>
      <c r="BH1109" s="17" t="s">
        <v>193</v>
      </c>
      <c r="BI1109" s="5">
        <v>9037.94</v>
      </c>
      <c r="BJ1109" s="5">
        <v>9760.26</v>
      </c>
      <c r="BS1109" s="17" t="s">
        <v>192</v>
      </c>
      <c r="BT1109" s="5">
        <v>0</v>
      </c>
      <c r="BU1109" s="5">
        <v>0</v>
      </c>
    </row>
    <row r="1110" spans="4:73" x14ac:dyDescent="0.25">
      <c r="D1110" s="17" t="s">
        <v>200</v>
      </c>
      <c r="E1110" s="5">
        <v>20002.18</v>
      </c>
      <c r="F1110" s="5">
        <v>6212.91</v>
      </c>
      <c r="W1110" s="17" t="s">
        <v>200</v>
      </c>
      <c r="X1110" s="5">
        <v>4825.01</v>
      </c>
      <c r="Y1110" s="5">
        <v>3401.24</v>
      </c>
      <c r="AI1110" s="17" t="s">
        <v>199</v>
      </c>
      <c r="AJ1110" s="5">
        <v>10892.7</v>
      </c>
      <c r="AK1110" s="5">
        <v>14946.81</v>
      </c>
      <c r="AT1110" s="17" t="s">
        <v>197</v>
      </c>
      <c r="AU1110" s="5">
        <v>1350.76</v>
      </c>
      <c r="AV1110" s="5">
        <v>2037.64</v>
      </c>
      <c r="BH1110" s="17" t="s">
        <v>194</v>
      </c>
      <c r="BI1110" s="5">
        <v>4312.33</v>
      </c>
      <c r="BJ1110" s="5">
        <v>3788.71</v>
      </c>
      <c r="BS1110" s="17" t="s">
        <v>193</v>
      </c>
      <c r="BT1110" s="5">
        <v>0</v>
      </c>
      <c r="BU1110" s="5">
        <v>0</v>
      </c>
    </row>
    <row r="1111" spans="4:73" x14ac:dyDescent="0.25">
      <c r="D1111" s="17" t="s">
        <v>152</v>
      </c>
      <c r="E1111" s="5">
        <v>190897.39</v>
      </c>
      <c r="F1111" s="5">
        <v>115162.62</v>
      </c>
      <c r="W1111" s="17" t="s">
        <v>152</v>
      </c>
      <c r="X1111" s="5">
        <v>20401.759999999998</v>
      </c>
      <c r="Y1111" s="5">
        <v>25173.24</v>
      </c>
      <c r="AI1111" s="17" t="s">
        <v>168</v>
      </c>
      <c r="AJ1111" s="5">
        <v>4899.6400000000003</v>
      </c>
      <c r="AK1111" s="5">
        <v>10697.64</v>
      </c>
      <c r="AT1111" s="17" t="s">
        <v>199</v>
      </c>
      <c r="AU1111" s="5">
        <v>7845.38</v>
      </c>
      <c r="AV1111" s="5">
        <v>7918.21</v>
      </c>
      <c r="BH1111" s="17" t="s">
        <v>195</v>
      </c>
      <c r="BI1111" s="5">
        <v>0</v>
      </c>
      <c r="BJ1111" s="5">
        <v>0</v>
      </c>
      <c r="BS1111" s="17" t="s">
        <v>194</v>
      </c>
      <c r="BT1111" s="5">
        <v>65474.45</v>
      </c>
      <c r="BU1111" s="5">
        <v>56643.63</v>
      </c>
    </row>
    <row r="1112" spans="4:73" x14ac:dyDescent="0.25">
      <c r="D1112" s="17" t="s">
        <v>201</v>
      </c>
      <c r="E1112" s="5">
        <v>126787.32999999999</v>
      </c>
      <c r="F1112" s="5">
        <v>226643.04</v>
      </c>
      <c r="W1112" s="17" t="s">
        <v>201</v>
      </c>
      <c r="X1112" s="5">
        <v>28832.38</v>
      </c>
      <c r="Y1112" s="5">
        <v>10770.12</v>
      </c>
      <c r="AI1112" s="17" t="s">
        <v>200</v>
      </c>
      <c r="AJ1112" s="5">
        <v>0</v>
      </c>
      <c r="AK1112" s="5">
        <v>0</v>
      </c>
      <c r="AT1112" s="17" t="s">
        <v>168</v>
      </c>
      <c r="AU1112" s="5">
        <v>5446.58</v>
      </c>
      <c r="AV1112" s="5">
        <v>1668.56</v>
      </c>
      <c r="BH1112" s="17" t="s">
        <v>197</v>
      </c>
      <c r="BI1112" s="5">
        <v>4549.8</v>
      </c>
      <c r="BJ1112" s="5">
        <v>3182.65</v>
      </c>
      <c r="BS1112" s="17" t="s">
        <v>195</v>
      </c>
      <c r="BT1112" s="5">
        <v>0</v>
      </c>
      <c r="BU1112" s="5">
        <v>0</v>
      </c>
    </row>
    <row r="1113" spans="4:73" x14ac:dyDescent="0.25">
      <c r="D1113" s="17" t="s">
        <v>202</v>
      </c>
      <c r="E1113" s="5">
        <v>21297.010000000006</v>
      </c>
      <c r="F1113" s="5">
        <v>21342.179999999997</v>
      </c>
      <c r="W1113" s="17" t="s">
        <v>202</v>
      </c>
      <c r="X1113" s="5">
        <v>18192.64</v>
      </c>
      <c r="Y1113" s="5">
        <v>12666.11</v>
      </c>
      <c r="AI1113" s="17" t="s">
        <v>152</v>
      </c>
      <c r="AJ1113" s="5">
        <v>22362.71</v>
      </c>
      <c r="AK1113" s="5">
        <v>30887.279999999999</v>
      </c>
      <c r="AT1113" s="17" t="s">
        <v>200</v>
      </c>
      <c r="AU1113" s="5">
        <v>1148.6600000000001</v>
      </c>
      <c r="AV1113" s="5">
        <v>4182.7</v>
      </c>
      <c r="BH1113" s="17" t="s">
        <v>199</v>
      </c>
      <c r="BI1113" s="5">
        <v>9544.86</v>
      </c>
      <c r="BJ1113" s="5">
        <v>9734.27</v>
      </c>
      <c r="BS1113" s="17" t="s">
        <v>197</v>
      </c>
      <c r="BT1113" s="5">
        <v>19875.14</v>
      </c>
      <c r="BU1113" s="5">
        <v>25340.1</v>
      </c>
    </row>
    <row r="1114" spans="4:73" x14ac:dyDescent="0.25">
      <c r="D1114" s="17" t="s">
        <v>203</v>
      </c>
      <c r="E1114" s="5">
        <v>57105.210000000021</v>
      </c>
      <c r="F1114" s="5">
        <v>167881.77</v>
      </c>
      <c r="W1114" s="17" t="s">
        <v>203</v>
      </c>
      <c r="X1114" s="5">
        <v>20625.64</v>
      </c>
      <c r="Y1114" s="5">
        <v>13824.36</v>
      </c>
      <c r="AI1114" s="17" t="s">
        <v>201</v>
      </c>
      <c r="AJ1114" s="5">
        <v>27137.83</v>
      </c>
      <c r="AK1114" s="5">
        <v>22359.97</v>
      </c>
      <c r="AT1114" s="17" t="s">
        <v>152</v>
      </c>
      <c r="AU1114" s="5">
        <v>69210.149999999994</v>
      </c>
      <c r="AV1114" s="5">
        <v>134083.79999999999</v>
      </c>
      <c r="BH1114" s="17" t="s">
        <v>168</v>
      </c>
      <c r="BI1114" s="5">
        <v>19.8</v>
      </c>
      <c r="BJ1114" s="5">
        <v>79.2</v>
      </c>
      <c r="BS1114" s="17" t="s">
        <v>199</v>
      </c>
      <c r="BT1114" s="5">
        <v>0</v>
      </c>
      <c r="BU1114" s="5">
        <v>0</v>
      </c>
    </row>
    <row r="1115" spans="4:73" x14ac:dyDescent="0.25">
      <c r="D1115" s="17" t="s">
        <v>159</v>
      </c>
      <c r="E1115" s="5">
        <v>14982.050000000003</v>
      </c>
      <c r="F1115" s="5">
        <v>21711.599999999999</v>
      </c>
      <c r="W1115" s="17" t="s">
        <v>159</v>
      </c>
      <c r="X1115" s="5">
        <v>11865.65</v>
      </c>
      <c r="Y1115" s="5">
        <v>5556.85</v>
      </c>
      <c r="AI1115" s="17" t="s">
        <v>202</v>
      </c>
      <c r="AJ1115" s="5">
        <v>0</v>
      </c>
      <c r="AK1115" s="5">
        <v>0</v>
      </c>
      <c r="AT1115" s="17" t="s">
        <v>201</v>
      </c>
      <c r="AU1115" s="5">
        <v>89988.96</v>
      </c>
      <c r="AV1115" s="5">
        <v>63039.91</v>
      </c>
      <c r="BH1115" s="17" t="s">
        <v>200</v>
      </c>
      <c r="BI1115" s="5">
        <v>239.24</v>
      </c>
      <c r="BJ1115" s="5">
        <v>400.9</v>
      </c>
      <c r="BS1115" s="17" t="s">
        <v>168</v>
      </c>
      <c r="BT1115" s="5">
        <v>100344.3</v>
      </c>
      <c r="BU1115" s="5">
        <v>136954.20000000001</v>
      </c>
    </row>
    <row r="1116" spans="4:73" x14ac:dyDescent="0.25">
      <c r="D1116" s="17" t="s">
        <v>205</v>
      </c>
      <c r="E1116" s="5">
        <v>10164.670000000006</v>
      </c>
      <c r="F1116" s="5">
        <v>34776.449999999997</v>
      </c>
      <c r="W1116" s="17" t="s">
        <v>205</v>
      </c>
      <c r="X1116" s="5">
        <v>2503.25</v>
      </c>
      <c r="Y1116" s="5">
        <v>1014.75</v>
      </c>
      <c r="AI1116" s="17" t="s">
        <v>203</v>
      </c>
      <c r="AJ1116" s="5">
        <v>3600.7</v>
      </c>
      <c r="AK1116" s="5">
        <v>4950.22</v>
      </c>
      <c r="AT1116" s="17" t="s">
        <v>202</v>
      </c>
      <c r="AU1116" s="5">
        <v>1646.26</v>
      </c>
      <c r="AV1116" s="5">
        <v>5755.22</v>
      </c>
      <c r="BH1116" s="17" t="s">
        <v>152</v>
      </c>
      <c r="BI1116" s="5">
        <v>748</v>
      </c>
      <c r="BJ1116" s="5">
        <v>753.05</v>
      </c>
      <c r="BS1116" s="17" t="s">
        <v>200</v>
      </c>
      <c r="BT1116" s="5">
        <v>0</v>
      </c>
      <c r="BU1116" s="5">
        <v>12017.34</v>
      </c>
    </row>
    <row r="1117" spans="4:73" x14ac:dyDescent="0.25">
      <c r="D1117" s="17" t="s">
        <v>160</v>
      </c>
      <c r="E1117" s="5">
        <v>560094.91</v>
      </c>
      <c r="F1117" s="5">
        <v>46578.11</v>
      </c>
      <c r="W1117" s="17" t="s">
        <v>160</v>
      </c>
      <c r="X1117" s="5">
        <v>26235.8</v>
      </c>
      <c r="Y1117" s="5">
        <v>32209.200000000001</v>
      </c>
      <c r="AI1117" s="17" t="s">
        <v>159</v>
      </c>
      <c r="AJ1117" s="5">
        <v>83.58</v>
      </c>
      <c r="AK1117" s="5">
        <v>586.76</v>
      </c>
      <c r="AT1117" s="17" t="s">
        <v>203</v>
      </c>
      <c r="AU1117" s="5">
        <v>30276.23</v>
      </c>
      <c r="AV1117" s="5">
        <v>38233.129999999997</v>
      </c>
      <c r="BH1117" s="17" t="s">
        <v>201</v>
      </c>
      <c r="BI1117" s="5">
        <v>51648.87</v>
      </c>
      <c r="BJ1117" s="5">
        <v>14435.11</v>
      </c>
      <c r="BS1117" s="17" t="s">
        <v>152</v>
      </c>
      <c r="BT1117" s="5">
        <v>0</v>
      </c>
      <c r="BU1117" s="5">
        <v>0</v>
      </c>
    </row>
    <row r="1118" spans="4:73" x14ac:dyDescent="0.25">
      <c r="D1118" s="17" t="s">
        <v>277</v>
      </c>
      <c r="E1118" s="5">
        <v>1170.4400000000003</v>
      </c>
      <c r="F1118" s="5">
        <v>1356.36</v>
      </c>
      <c r="W1118" s="17" t="s">
        <v>277</v>
      </c>
      <c r="X1118" s="5">
        <v>183</v>
      </c>
      <c r="Y1118" s="5">
        <v>84</v>
      </c>
      <c r="AI1118" s="17" t="s">
        <v>205</v>
      </c>
      <c r="AJ1118" s="5">
        <v>4485.88</v>
      </c>
      <c r="AK1118" s="5">
        <v>2584.4699999999998</v>
      </c>
      <c r="AT1118" s="17" t="s">
        <v>159</v>
      </c>
      <c r="AU1118" s="5">
        <v>1150.68</v>
      </c>
      <c r="AV1118" s="5">
        <v>3206.31</v>
      </c>
      <c r="BH1118" s="17" t="s">
        <v>202</v>
      </c>
      <c r="BI1118" s="5">
        <v>498.28</v>
      </c>
      <c r="BJ1118" s="5">
        <v>2875.68</v>
      </c>
      <c r="BS1118" s="17" t="s">
        <v>201</v>
      </c>
      <c r="BT1118" s="5">
        <v>0</v>
      </c>
      <c r="BU1118" s="5">
        <v>16182.22</v>
      </c>
    </row>
    <row r="1119" spans="4:73" x14ac:dyDescent="0.25">
      <c r="D1119" s="17" t="s">
        <v>207</v>
      </c>
      <c r="E1119" s="5">
        <v>212312.68000000002</v>
      </c>
      <c r="F1119" s="5">
        <v>153049.13999999998</v>
      </c>
      <c r="W1119" s="17" t="s">
        <v>207</v>
      </c>
      <c r="X1119" s="5">
        <v>10147.129999999999</v>
      </c>
      <c r="Y1119" s="5">
        <v>5742.87</v>
      </c>
      <c r="AI1119" s="17" t="s">
        <v>160</v>
      </c>
      <c r="AJ1119" s="5">
        <v>1559.45</v>
      </c>
      <c r="AK1119" s="5">
        <v>4319.97</v>
      </c>
      <c r="AT1119" s="17" t="s">
        <v>205</v>
      </c>
      <c r="AU1119" s="5">
        <v>1872.56</v>
      </c>
      <c r="AV1119" s="5">
        <v>3328.01</v>
      </c>
      <c r="BH1119" s="17" t="s">
        <v>203</v>
      </c>
      <c r="BI1119" s="5">
        <v>79.2</v>
      </c>
      <c r="BJ1119" s="5">
        <v>97.5</v>
      </c>
      <c r="BS1119" s="17" t="s">
        <v>202</v>
      </c>
      <c r="BT1119" s="5">
        <v>0</v>
      </c>
      <c r="BU1119" s="5">
        <v>0</v>
      </c>
    </row>
    <row r="1120" spans="4:73" x14ac:dyDescent="0.25">
      <c r="D1120" s="17" t="s">
        <v>169</v>
      </c>
      <c r="E1120" s="5">
        <v>220559.66000000003</v>
      </c>
      <c r="F1120" s="5">
        <v>89153.049999999988</v>
      </c>
      <c r="W1120" s="17" t="s">
        <v>169</v>
      </c>
      <c r="X1120" s="5">
        <v>5683.76</v>
      </c>
      <c r="Y1120" s="5">
        <v>3573.74</v>
      </c>
      <c r="AI1120" s="17" t="s">
        <v>277</v>
      </c>
      <c r="AJ1120" s="5">
        <v>481.46</v>
      </c>
      <c r="AK1120" s="5">
        <v>433.24</v>
      </c>
      <c r="AT1120" s="17" t="s">
        <v>160</v>
      </c>
      <c r="AU1120" s="5">
        <v>6469.75</v>
      </c>
      <c r="AV1120" s="5">
        <v>15156.47</v>
      </c>
      <c r="BH1120" s="17" t="s">
        <v>159</v>
      </c>
      <c r="BI1120" s="5">
        <v>8420.69</v>
      </c>
      <c r="BJ1120" s="5">
        <v>5632.13</v>
      </c>
      <c r="BS1120" s="17" t="s">
        <v>203</v>
      </c>
      <c r="BT1120" s="5">
        <v>0</v>
      </c>
      <c r="BU1120" s="5">
        <v>0</v>
      </c>
    </row>
    <row r="1121" spans="4:73" x14ac:dyDescent="0.25">
      <c r="D1121" s="17" t="s">
        <v>208</v>
      </c>
      <c r="E1121" s="5">
        <v>1566.3000000000466</v>
      </c>
      <c r="F1121" s="5">
        <v>385057.64999999997</v>
      </c>
      <c r="W1121" s="17" t="s">
        <v>208</v>
      </c>
      <c r="X1121" s="5">
        <v>10656.75</v>
      </c>
      <c r="Y1121" s="5">
        <v>925.75</v>
      </c>
      <c r="AI1121" s="17" t="s">
        <v>207</v>
      </c>
      <c r="AJ1121" s="5">
        <v>9444.36</v>
      </c>
      <c r="AK1121" s="5">
        <v>1567.57</v>
      </c>
      <c r="AT1121" s="17" t="s">
        <v>277</v>
      </c>
      <c r="AU1121" s="5">
        <v>402.62</v>
      </c>
      <c r="AV1121" s="5">
        <v>482.88</v>
      </c>
      <c r="BH1121" s="17" t="s">
        <v>205</v>
      </c>
      <c r="BI1121" s="5">
        <v>2187.7600000000002</v>
      </c>
      <c r="BJ1121" s="5">
        <v>3237.44</v>
      </c>
      <c r="BS1121" s="17" t="s">
        <v>159</v>
      </c>
      <c r="BT1121" s="5">
        <v>0</v>
      </c>
      <c r="BU1121" s="5">
        <v>0</v>
      </c>
    </row>
    <row r="1122" spans="4:73" x14ac:dyDescent="0.25">
      <c r="D1122" s="17" t="s">
        <v>260</v>
      </c>
      <c r="E1122" s="5">
        <v>56410.68</v>
      </c>
      <c r="F1122" s="5">
        <v>15251.4</v>
      </c>
      <c r="W1122" s="17" t="s">
        <v>260</v>
      </c>
      <c r="X1122" s="5">
        <v>12428.76</v>
      </c>
      <c r="Y1122" s="5">
        <v>11482.49</v>
      </c>
      <c r="AI1122" s="17" t="s">
        <v>169</v>
      </c>
      <c r="AJ1122" s="5">
        <v>3729.82</v>
      </c>
      <c r="AK1122" s="5">
        <v>9253.16</v>
      </c>
      <c r="AT1122" s="17" t="s">
        <v>207</v>
      </c>
      <c r="AU1122" s="5">
        <v>5369.23</v>
      </c>
      <c r="AV1122" s="5">
        <v>1678.27</v>
      </c>
      <c r="BH1122" s="17" t="s">
        <v>160</v>
      </c>
      <c r="BI1122" s="5">
        <v>5039.88</v>
      </c>
      <c r="BJ1122" s="5">
        <v>10663.49</v>
      </c>
      <c r="BS1122" s="17" t="s">
        <v>205</v>
      </c>
      <c r="BT1122" s="5">
        <v>0</v>
      </c>
      <c r="BU1122" s="5">
        <v>0</v>
      </c>
    </row>
    <row r="1123" spans="4:73" x14ac:dyDescent="0.25">
      <c r="D1123" s="17" t="s">
        <v>209</v>
      </c>
      <c r="E1123" s="5">
        <v>11200.620000000003</v>
      </c>
      <c r="F1123" s="5">
        <v>19009.739999999998</v>
      </c>
      <c r="W1123" s="17" t="s">
        <v>209</v>
      </c>
      <c r="X1123" s="5">
        <v>11706.8</v>
      </c>
      <c r="Y1123" s="5">
        <v>3010.2</v>
      </c>
      <c r="AI1123" s="17" t="s">
        <v>208</v>
      </c>
      <c r="AJ1123" s="5">
        <v>1274.8900000000001</v>
      </c>
      <c r="AK1123" s="5">
        <v>382.11</v>
      </c>
      <c r="AT1123" s="17" t="s">
        <v>169</v>
      </c>
      <c r="AU1123" s="5">
        <v>3688.88</v>
      </c>
      <c r="AV1123" s="5">
        <v>2186.1799999999998</v>
      </c>
      <c r="BH1123" s="17" t="s">
        <v>277</v>
      </c>
      <c r="BI1123" s="5">
        <v>198.28</v>
      </c>
      <c r="BJ1123" s="5">
        <v>170.32</v>
      </c>
      <c r="BS1123" s="17" t="s">
        <v>160</v>
      </c>
      <c r="BT1123" s="5">
        <v>4682.2299999999996</v>
      </c>
      <c r="BU1123" s="5">
        <v>497745.8</v>
      </c>
    </row>
    <row r="1124" spans="4:73" x14ac:dyDescent="0.25">
      <c r="D1124" s="17" t="s">
        <v>210</v>
      </c>
      <c r="E1124" s="5">
        <v>562059.45000000007</v>
      </c>
      <c r="F1124" s="5">
        <v>76260.47</v>
      </c>
      <c r="W1124" s="17" t="s">
        <v>210</v>
      </c>
      <c r="X1124" s="5">
        <v>23886.51</v>
      </c>
      <c r="Y1124" s="5">
        <v>10164.74</v>
      </c>
      <c r="AI1124" s="17" t="s">
        <v>260</v>
      </c>
      <c r="AJ1124" s="5">
        <v>13.8</v>
      </c>
      <c r="AK1124" s="5">
        <v>1466.25</v>
      </c>
      <c r="AT1124" s="17" t="s">
        <v>208</v>
      </c>
      <c r="AU1124" s="5">
        <v>108.71</v>
      </c>
      <c r="AV1124" s="5">
        <v>258.44</v>
      </c>
      <c r="BH1124" s="17" t="s">
        <v>207</v>
      </c>
      <c r="BI1124" s="5">
        <v>764.92</v>
      </c>
      <c r="BJ1124" s="5">
        <v>5189.1400000000003</v>
      </c>
      <c r="BS1124" s="17" t="s">
        <v>277</v>
      </c>
      <c r="BT1124" s="5">
        <v>0</v>
      </c>
      <c r="BU1124" s="5">
        <v>0</v>
      </c>
    </row>
    <row r="1125" spans="4:73" x14ac:dyDescent="0.25">
      <c r="D1125" s="17" t="s">
        <v>161</v>
      </c>
      <c r="E1125" s="5">
        <v>6636.32</v>
      </c>
      <c r="F1125" s="5">
        <v>7828.4400000000005</v>
      </c>
      <c r="W1125" s="17" t="s">
        <v>161</v>
      </c>
      <c r="X1125" s="5">
        <v>2500.2600000000002</v>
      </c>
      <c r="Y1125" s="5">
        <v>1202.24</v>
      </c>
      <c r="AI1125" s="17" t="s">
        <v>209</v>
      </c>
      <c r="AJ1125" s="5">
        <v>2107</v>
      </c>
      <c r="AK1125" s="5">
        <v>8136.5</v>
      </c>
      <c r="AT1125" s="17" t="s">
        <v>260</v>
      </c>
      <c r="AU1125" s="5">
        <v>0</v>
      </c>
      <c r="AV1125" s="5">
        <v>0</v>
      </c>
      <c r="BH1125" s="17" t="s">
        <v>169</v>
      </c>
      <c r="BI1125" s="5">
        <v>0</v>
      </c>
      <c r="BJ1125" s="5">
        <v>411.13</v>
      </c>
      <c r="BS1125" s="17" t="s">
        <v>207</v>
      </c>
      <c r="BT1125" s="5">
        <v>127323.5</v>
      </c>
      <c r="BU1125" s="5">
        <v>198134.8</v>
      </c>
    </row>
    <row r="1126" spans="4:73" x14ac:dyDescent="0.25">
      <c r="D1126" s="17" t="s">
        <v>278</v>
      </c>
      <c r="E1126" s="5">
        <v>1637.7800000000007</v>
      </c>
      <c r="F1126" s="5">
        <v>8377.2199999999993</v>
      </c>
      <c r="W1126" s="17" t="s">
        <v>278</v>
      </c>
      <c r="X1126" s="5">
        <v>2092.5</v>
      </c>
      <c r="Y1126" s="5">
        <v>835</v>
      </c>
      <c r="AI1126" s="17" t="s">
        <v>210</v>
      </c>
      <c r="AJ1126" s="5">
        <v>9889.11</v>
      </c>
      <c r="AK1126" s="5">
        <v>10324.719999999999</v>
      </c>
      <c r="AT1126" s="17" t="s">
        <v>209</v>
      </c>
      <c r="AU1126" s="5">
        <v>1594.8</v>
      </c>
      <c r="AV1126" s="5">
        <v>49.34</v>
      </c>
      <c r="BH1126" s="17" t="s">
        <v>208</v>
      </c>
      <c r="BI1126" s="5">
        <v>0</v>
      </c>
      <c r="BJ1126" s="5">
        <v>0</v>
      </c>
      <c r="BS1126" s="17" t="s">
        <v>169</v>
      </c>
      <c r="BT1126" s="5">
        <v>76050.59</v>
      </c>
      <c r="BU1126" s="5">
        <v>205135.5</v>
      </c>
    </row>
    <row r="1127" spans="4:73" x14ac:dyDescent="0.25">
      <c r="D1127" s="17" t="s">
        <v>211</v>
      </c>
      <c r="E1127" s="5">
        <v>166451.82</v>
      </c>
      <c r="F1127" s="5">
        <v>262400.61</v>
      </c>
      <c r="W1127" s="17" t="s">
        <v>211</v>
      </c>
      <c r="X1127" s="5">
        <v>18429.95</v>
      </c>
      <c r="Y1127" s="5">
        <v>12784.05</v>
      </c>
      <c r="AI1127" s="17" t="s">
        <v>161</v>
      </c>
      <c r="AJ1127" s="5">
        <v>136.94</v>
      </c>
      <c r="AK1127" s="5">
        <v>627.46</v>
      </c>
      <c r="AT1127" s="17" t="s">
        <v>210</v>
      </c>
      <c r="AU1127" s="5">
        <v>1308.1300000000001</v>
      </c>
      <c r="AV1127" s="5">
        <v>1015.8</v>
      </c>
      <c r="BH1127" s="17" t="s">
        <v>260</v>
      </c>
      <c r="BI1127" s="5">
        <v>635.34</v>
      </c>
      <c r="BJ1127" s="5">
        <v>9535.56</v>
      </c>
      <c r="BS1127" s="17" t="s">
        <v>208</v>
      </c>
      <c r="BT1127" s="5">
        <v>373017.3</v>
      </c>
      <c r="BU1127" s="5">
        <v>0</v>
      </c>
    </row>
    <row r="1128" spans="4:73" x14ac:dyDescent="0.25">
      <c r="D1128" s="17" t="s">
        <v>170</v>
      </c>
      <c r="E1128" s="5">
        <v>13952.670000000006</v>
      </c>
      <c r="F1128" s="5">
        <v>23987.089999999997</v>
      </c>
      <c r="W1128" s="17" t="s">
        <v>170</v>
      </c>
      <c r="X1128" s="5">
        <v>8145.7</v>
      </c>
      <c r="Y1128" s="5">
        <v>2752.3</v>
      </c>
      <c r="AI1128" s="17" t="s">
        <v>278</v>
      </c>
      <c r="AJ1128" s="5">
        <v>420.68</v>
      </c>
      <c r="AK1128" s="5">
        <v>197.92</v>
      </c>
      <c r="AT1128" s="17" t="s">
        <v>161</v>
      </c>
      <c r="AU1128" s="5">
        <v>8.06</v>
      </c>
      <c r="AV1128" s="5">
        <v>72.540000000000006</v>
      </c>
      <c r="BH1128" s="17" t="s">
        <v>209</v>
      </c>
      <c r="BI1128" s="5">
        <v>3601.14</v>
      </c>
      <c r="BJ1128" s="5">
        <v>4.58</v>
      </c>
      <c r="BS1128" s="17" t="s">
        <v>260</v>
      </c>
      <c r="BT1128" s="5">
        <v>2173.5</v>
      </c>
      <c r="BU1128" s="5">
        <v>33926.379999999997</v>
      </c>
    </row>
    <row r="1129" spans="4:73" x14ac:dyDescent="0.25">
      <c r="D1129" s="17" t="s">
        <v>212</v>
      </c>
      <c r="E1129" s="5">
        <v>88592.790000000008</v>
      </c>
      <c r="F1129" s="5">
        <v>174413.25999999998</v>
      </c>
      <c r="W1129" s="17" t="s">
        <v>212</v>
      </c>
      <c r="X1129" s="5">
        <v>12669.75</v>
      </c>
      <c r="Y1129" s="5">
        <v>3894</v>
      </c>
      <c r="AI1129" s="17" t="s">
        <v>211</v>
      </c>
      <c r="AJ1129" s="5">
        <v>30259.119999999999</v>
      </c>
      <c r="AK1129" s="5">
        <v>26343.66</v>
      </c>
      <c r="AT1129" s="17" t="s">
        <v>278</v>
      </c>
      <c r="AU1129" s="5">
        <v>5851.7</v>
      </c>
      <c r="AV1129" s="5">
        <v>584.54999999999995</v>
      </c>
      <c r="BH1129" s="17" t="s">
        <v>210</v>
      </c>
      <c r="BI1129" s="5">
        <v>1095.8</v>
      </c>
      <c r="BJ1129" s="5">
        <v>1113.9000000000001</v>
      </c>
      <c r="BS1129" s="17" t="s">
        <v>209</v>
      </c>
      <c r="BT1129" s="5">
        <v>0</v>
      </c>
      <c r="BU1129" s="5">
        <v>0</v>
      </c>
    </row>
    <row r="1130" spans="4:73" x14ac:dyDescent="0.25">
      <c r="D1130" s="17" t="s">
        <v>153</v>
      </c>
      <c r="E1130" s="5">
        <v>73759.56</v>
      </c>
      <c r="F1130" s="5">
        <v>57453.37</v>
      </c>
      <c r="W1130" s="17" t="s">
        <v>153</v>
      </c>
      <c r="X1130" s="5">
        <v>12898.95</v>
      </c>
      <c r="Y1130" s="5">
        <v>13280.05</v>
      </c>
      <c r="AI1130" s="17" t="s">
        <v>170</v>
      </c>
      <c r="AJ1130" s="5">
        <v>11347.85</v>
      </c>
      <c r="AK1130" s="5">
        <v>8526.82</v>
      </c>
      <c r="AT1130" s="17" t="s">
        <v>211</v>
      </c>
      <c r="AU1130" s="5">
        <v>15684.24</v>
      </c>
      <c r="AV1130" s="5">
        <v>22937.23</v>
      </c>
      <c r="BH1130" s="17" t="s">
        <v>161</v>
      </c>
      <c r="BI1130" s="5">
        <v>4222.18</v>
      </c>
      <c r="BJ1130" s="5">
        <v>4734.08</v>
      </c>
      <c r="BS1130" s="17" t="s">
        <v>210</v>
      </c>
      <c r="BT1130" s="5">
        <v>40074.92</v>
      </c>
      <c r="BU1130" s="5">
        <v>539440.30000000005</v>
      </c>
    </row>
    <row r="1131" spans="4:73" x14ac:dyDescent="0.25">
      <c r="D1131" s="17" t="s">
        <v>213</v>
      </c>
      <c r="E1131" s="5">
        <v>938174.89</v>
      </c>
      <c r="F1131" s="5">
        <v>116426.89</v>
      </c>
      <c r="W1131" s="17" t="s">
        <v>213</v>
      </c>
      <c r="X1131" s="5">
        <v>12588.13</v>
      </c>
      <c r="Y1131" s="5">
        <v>6761.87</v>
      </c>
      <c r="AI1131" s="17" t="s">
        <v>212</v>
      </c>
      <c r="AJ1131" s="5">
        <v>2886.9</v>
      </c>
      <c r="AK1131" s="5">
        <v>1020.4</v>
      </c>
      <c r="AT1131" s="17" t="s">
        <v>170</v>
      </c>
      <c r="AU1131" s="5">
        <v>2521.7600000000002</v>
      </c>
      <c r="AV1131" s="5">
        <v>2042.71</v>
      </c>
      <c r="BH1131" s="17" t="s">
        <v>278</v>
      </c>
      <c r="BI1131" s="5">
        <v>12.34</v>
      </c>
      <c r="BJ1131" s="5">
        <v>20.309999999999999</v>
      </c>
      <c r="BS1131" s="17" t="s">
        <v>161</v>
      </c>
      <c r="BT1131" s="5">
        <v>0</v>
      </c>
      <c r="BU1131" s="5">
        <v>0</v>
      </c>
    </row>
    <row r="1132" spans="4:73" x14ac:dyDescent="0.25">
      <c r="D1132" s="17" t="s">
        <v>146</v>
      </c>
      <c r="E1132" s="5">
        <v>84532.860000000015</v>
      </c>
      <c r="F1132" s="5">
        <v>12045.46</v>
      </c>
      <c r="W1132" s="17" t="s">
        <v>146</v>
      </c>
      <c r="X1132" s="5">
        <v>2026.58</v>
      </c>
      <c r="Y1132" s="5">
        <v>5882.12</v>
      </c>
      <c r="AI1132" s="17" t="s">
        <v>153</v>
      </c>
      <c r="AJ1132" s="5">
        <v>9663.5</v>
      </c>
      <c r="AK1132" s="5">
        <v>5636.11</v>
      </c>
      <c r="AT1132" s="17" t="s">
        <v>212</v>
      </c>
      <c r="AU1132" s="5">
        <v>9762.1</v>
      </c>
      <c r="AV1132" s="5">
        <v>4454.2299999999996</v>
      </c>
      <c r="BH1132" s="17" t="s">
        <v>211</v>
      </c>
      <c r="BI1132" s="5">
        <v>4431.1000000000004</v>
      </c>
      <c r="BJ1132" s="5">
        <v>2678.92</v>
      </c>
      <c r="BS1132" s="17" t="s">
        <v>278</v>
      </c>
      <c r="BT1132" s="5">
        <v>0</v>
      </c>
      <c r="BU1132" s="5">
        <v>0</v>
      </c>
    </row>
    <row r="1133" spans="4:73" x14ac:dyDescent="0.25">
      <c r="D1133" s="17" t="s">
        <v>175</v>
      </c>
      <c r="E1133" s="5">
        <v>367565.97</v>
      </c>
      <c r="F1133" s="5">
        <v>286600.23</v>
      </c>
      <c r="W1133" s="17" t="s">
        <v>175</v>
      </c>
      <c r="X1133" s="5">
        <v>32978.769999999997</v>
      </c>
      <c r="Y1133" s="5">
        <v>17793.73</v>
      </c>
      <c r="AI1133" s="17" t="s">
        <v>213</v>
      </c>
      <c r="AJ1133" s="5">
        <v>923.3</v>
      </c>
      <c r="AK1133" s="5">
        <v>291.2</v>
      </c>
      <c r="AT1133" s="17" t="s">
        <v>153</v>
      </c>
      <c r="AU1133" s="5">
        <v>33623.24</v>
      </c>
      <c r="AV1133" s="5">
        <v>53919.34</v>
      </c>
      <c r="BH1133" s="17" t="s">
        <v>170</v>
      </c>
      <c r="BI1133" s="5">
        <v>1971.78</v>
      </c>
      <c r="BJ1133" s="5">
        <v>630.84</v>
      </c>
      <c r="BS1133" s="17" t="s">
        <v>211</v>
      </c>
      <c r="BT1133" s="5">
        <v>186886.2</v>
      </c>
      <c r="BU1133" s="5">
        <v>101708</v>
      </c>
    </row>
    <row r="1134" spans="4:73" x14ac:dyDescent="0.25">
      <c r="D1134" s="17" t="s">
        <v>142</v>
      </c>
      <c r="E1134" s="5">
        <v>16637.07</v>
      </c>
      <c r="F1134" s="5">
        <v>14243.03</v>
      </c>
      <c r="W1134" s="17" t="s">
        <v>142</v>
      </c>
      <c r="X1134" s="5">
        <v>10899.14</v>
      </c>
      <c r="Y1134" s="5">
        <v>4279.6099999999997</v>
      </c>
      <c r="AI1134" s="17" t="s">
        <v>146</v>
      </c>
      <c r="AJ1134" s="5">
        <v>0</v>
      </c>
      <c r="AK1134" s="5">
        <v>0</v>
      </c>
      <c r="AT1134" s="17" t="s">
        <v>213</v>
      </c>
      <c r="AU1134" s="5">
        <v>2695.4</v>
      </c>
      <c r="AV1134" s="5">
        <v>6489.28</v>
      </c>
      <c r="BH1134" s="17" t="s">
        <v>212</v>
      </c>
      <c r="BI1134" s="5">
        <v>297.20999999999998</v>
      </c>
      <c r="BJ1134" s="5">
        <v>8.84</v>
      </c>
      <c r="BS1134" s="17" t="s">
        <v>170</v>
      </c>
      <c r="BT1134" s="5">
        <v>0</v>
      </c>
      <c r="BU1134" s="5">
        <v>0</v>
      </c>
    </row>
    <row r="1135" spans="4:73" x14ac:dyDescent="0.25">
      <c r="D1135" s="17" t="s">
        <v>214</v>
      </c>
      <c r="E1135" s="5">
        <v>16061.049999999996</v>
      </c>
      <c r="F1135" s="5">
        <v>29636.29</v>
      </c>
      <c r="W1135" s="17" t="s">
        <v>214</v>
      </c>
      <c r="X1135" s="5">
        <v>11680.5</v>
      </c>
      <c r="Y1135" s="5">
        <v>6788.25</v>
      </c>
      <c r="AI1135" s="17" t="s">
        <v>175</v>
      </c>
      <c r="AJ1135" s="5">
        <v>40463.949999999997</v>
      </c>
      <c r="AK1135" s="5">
        <v>30396.47</v>
      </c>
      <c r="AT1135" s="17" t="s">
        <v>146</v>
      </c>
      <c r="AU1135" s="5">
        <v>0</v>
      </c>
      <c r="AV1135" s="5">
        <v>0</v>
      </c>
      <c r="BH1135" s="17" t="s">
        <v>153</v>
      </c>
      <c r="BI1135" s="5">
        <v>774.68</v>
      </c>
      <c r="BJ1135" s="5">
        <v>924.06</v>
      </c>
      <c r="BS1135" s="17" t="s">
        <v>212</v>
      </c>
      <c r="BT1135" s="5">
        <v>148797.29999999999</v>
      </c>
      <c r="BU1135" s="5">
        <v>79215.360000000001</v>
      </c>
    </row>
    <row r="1136" spans="4:73" x14ac:dyDescent="0.25">
      <c r="D1136" s="17" t="s">
        <v>171</v>
      </c>
      <c r="E1136" s="5">
        <v>166054.10999999999</v>
      </c>
      <c r="F1136" s="5">
        <v>271460.14</v>
      </c>
      <c r="W1136" s="17" t="s">
        <v>171</v>
      </c>
      <c r="X1136" s="5">
        <v>12873.4</v>
      </c>
      <c r="Y1136" s="5">
        <v>4251.6000000000004</v>
      </c>
      <c r="AI1136" s="17" t="s">
        <v>142</v>
      </c>
      <c r="AJ1136" s="5">
        <v>2496.79</v>
      </c>
      <c r="AK1136" s="5">
        <v>11707.46</v>
      </c>
      <c r="AT1136" s="17" t="s">
        <v>175</v>
      </c>
      <c r="AU1136" s="5">
        <v>37708.85</v>
      </c>
      <c r="AV1136" s="5">
        <v>30968.03</v>
      </c>
      <c r="BH1136" s="17" t="s">
        <v>213</v>
      </c>
      <c r="BI1136" s="5">
        <v>29064.28</v>
      </c>
      <c r="BJ1136" s="5">
        <v>19207.36</v>
      </c>
      <c r="BS1136" s="17" t="s">
        <v>153</v>
      </c>
      <c r="BT1136" s="5">
        <v>0</v>
      </c>
      <c r="BU1136" s="5">
        <v>0</v>
      </c>
    </row>
    <row r="1137" spans="4:73" x14ac:dyDescent="0.25">
      <c r="D1137" s="17" t="s">
        <v>165</v>
      </c>
      <c r="E1137" s="5">
        <v>149272.52999999997</v>
      </c>
      <c r="F1137" s="5">
        <v>64747.05</v>
      </c>
      <c r="W1137" s="17" t="s">
        <v>165</v>
      </c>
      <c r="X1137" s="5">
        <v>19115.64</v>
      </c>
      <c r="Y1137" s="5">
        <v>11733.11</v>
      </c>
      <c r="AI1137" s="17" t="s">
        <v>214</v>
      </c>
      <c r="AJ1137" s="5">
        <v>0</v>
      </c>
      <c r="AK1137" s="5">
        <v>0</v>
      </c>
      <c r="AT1137" s="17" t="s">
        <v>142</v>
      </c>
      <c r="AU1137" s="5">
        <v>0</v>
      </c>
      <c r="AV1137" s="5">
        <v>0</v>
      </c>
      <c r="BH1137" s="17" t="s">
        <v>146</v>
      </c>
      <c r="BI1137" s="5">
        <v>9443.8799999999992</v>
      </c>
      <c r="BJ1137" s="5">
        <v>78650.740000000005</v>
      </c>
      <c r="BS1137" s="17" t="s">
        <v>213</v>
      </c>
      <c r="BT1137" s="5">
        <v>71005.78</v>
      </c>
      <c r="BU1137" s="5">
        <v>905425.2</v>
      </c>
    </row>
    <row r="1138" spans="4:73" x14ac:dyDescent="0.25">
      <c r="D1138" s="17" t="s">
        <v>143</v>
      </c>
      <c r="E1138" s="5">
        <v>191281.74000000002</v>
      </c>
      <c r="F1138" s="5">
        <v>53863.71</v>
      </c>
      <c r="W1138" s="17" t="s">
        <v>143</v>
      </c>
      <c r="X1138" s="5">
        <v>19181.64</v>
      </c>
      <c r="Y1138" s="5">
        <v>8529.61</v>
      </c>
      <c r="AI1138" s="17" t="s">
        <v>171</v>
      </c>
      <c r="AJ1138" s="5">
        <v>7415.67</v>
      </c>
      <c r="AK1138" s="5">
        <v>5310.38</v>
      </c>
      <c r="AT1138" s="17" t="s">
        <v>214</v>
      </c>
      <c r="AU1138" s="5">
        <v>3405.79</v>
      </c>
      <c r="AV1138" s="5">
        <v>6370.07</v>
      </c>
      <c r="BH1138" s="17" t="s">
        <v>175</v>
      </c>
      <c r="BI1138" s="5">
        <v>838.56</v>
      </c>
      <c r="BJ1138" s="5">
        <v>1743.99</v>
      </c>
      <c r="BS1138" s="17" t="s">
        <v>146</v>
      </c>
      <c r="BT1138" s="5">
        <v>0</v>
      </c>
      <c r="BU1138" s="5">
        <v>0</v>
      </c>
    </row>
    <row r="1139" spans="4:73" x14ac:dyDescent="0.25">
      <c r="D1139" s="17" t="s">
        <v>176</v>
      </c>
      <c r="E1139" s="5">
        <v>78616.25</v>
      </c>
      <c r="F1139" s="5">
        <v>58023.66</v>
      </c>
      <c r="W1139" s="17" t="s">
        <v>176</v>
      </c>
      <c r="X1139" s="5">
        <v>14530.78</v>
      </c>
      <c r="Y1139" s="5">
        <v>7205.52</v>
      </c>
      <c r="AI1139" s="17" t="s">
        <v>165</v>
      </c>
      <c r="AJ1139" s="5">
        <v>7659.98</v>
      </c>
      <c r="AK1139" s="5">
        <v>6480.08</v>
      </c>
      <c r="AT1139" s="17" t="s">
        <v>171</v>
      </c>
      <c r="AU1139" s="5">
        <v>8699.59</v>
      </c>
      <c r="AV1139" s="5">
        <v>2606.04</v>
      </c>
      <c r="BH1139" s="17" t="s">
        <v>142</v>
      </c>
      <c r="BI1139" s="5">
        <v>847.1</v>
      </c>
      <c r="BJ1139" s="5">
        <v>650</v>
      </c>
      <c r="BS1139" s="17" t="s">
        <v>175</v>
      </c>
      <c r="BT1139" s="5">
        <v>168364.1</v>
      </c>
      <c r="BU1139" s="5">
        <v>286663.7</v>
      </c>
    </row>
    <row r="1140" spans="4:73" x14ac:dyDescent="0.25">
      <c r="D1140" s="17" t="s">
        <v>216</v>
      </c>
      <c r="E1140" s="5">
        <v>38007.520000000004</v>
      </c>
      <c r="F1140" s="5">
        <v>26430.66</v>
      </c>
      <c r="W1140" s="17" t="s">
        <v>216</v>
      </c>
      <c r="X1140" s="5">
        <v>7713.14</v>
      </c>
      <c r="Y1140" s="5">
        <v>6164.36</v>
      </c>
      <c r="AI1140" s="17" t="s">
        <v>143</v>
      </c>
      <c r="AJ1140" s="5">
        <v>5431.91</v>
      </c>
      <c r="AK1140" s="5">
        <v>14446.15</v>
      </c>
      <c r="AT1140" s="17" t="s">
        <v>165</v>
      </c>
      <c r="AU1140" s="5">
        <v>16019.8</v>
      </c>
      <c r="AV1140" s="5">
        <v>16905.14</v>
      </c>
      <c r="BH1140" s="17" t="s">
        <v>214</v>
      </c>
      <c r="BI1140" s="5">
        <v>0</v>
      </c>
      <c r="BJ1140" s="5">
        <v>2902.73</v>
      </c>
      <c r="BS1140" s="17" t="s">
        <v>142</v>
      </c>
      <c r="BT1140" s="5">
        <v>0</v>
      </c>
      <c r="BU1140" s="5">
        <v>0</v>
      </c>
    </row>
    <row r="1141" spans="4:73" x14ac:dyDescent="0.25">
      <c r="D1141" s="17" t="s">
        <v>217</v>
      </c>
      <c r="E1141" s="5">
        <v>56545.490000000005</v>
      </c>
      <c r="F1141" s="5">
        <v>29688.33</v>
      </c>
      <c r="W1141" s="17" t="s">
        <v>217</v>
      </c>
      <c r="X1141" s="5">
        <v>22238.400000000001</v>
      </c>
      <c r="Y1141" s="5">
        <v>28306.6</v>
      </c>
      <c r="AI1141" s="17" t="s">
        <v>176</v>
      </c>
      <c r="AJ1141" s="5">
        <v>13062.61</v>
      </c>
      <c r="AK1141" s="5">
        <v>10042.99</v>
      </c>
      <c r="AT1141" s="17" t="s">
        <v>143</v>
      </c>
      <c r="AU1141" s="5">
        <v>65.7</v>
      </c>
      <c r="AV1141" s="5">
        <v>0</v>
      </c>
      <c r="BH1141" s="17" t="s">
        <v>171</v>
      </c>
      <c r="BI1141" s="5">
        <v>645.48</v>
      </c>
      <c r="BJ1141" s="5">
        <v>189.4</v>
      </c>
      <c r="BS1141" s="17" t="s">
        <v>214</v>
      </c>
      <c r="BT1141" s="5">
        <v>0</v>
      </c>
      <c r="BU1141" s="5">
        <v>0</v>
      </c>
    </row>
    <row r="1142" spans="4:73" x14ac:dyDescent="0.25">
      <c r="D1142" s="17" t="s">
        <v>162</v>
      </c>
      <c r="E1142" s="5">
        <v>26506.34</v>
      </c>
      <c r="F1142" s="5">
        <v>31908.81</v>
      </c>
      <c r="W1142" s="17" t="s">
        <v>162</v>
      </c>
      <c r="X1142" s="5">
        <v>10217</v>
      </c>
      <c r="Y1142" s="5">
        <v>4293</v>
      </c>
      <c r="AI1142" s="17" t="s">
        <v>216</v>
      </c>
      <c r="AJ1142" s="5">
        <v>0</v>
      </c>
      <c r="AK1142" s="5">
        <v>0</v>
      </c>
      <c r="AT1142" s="17" t="s">
        <v>176</v>
      </c>
      <c r="AU1142" s="5">
        <v>4928.95</v>
      </c>
      <c r="AV1142" s="5">
        <v>1888.57</v>
      </c>
      <c r="BH1142" s="17" t="s">
        <v>165</v>
      </c>
      <c r="BI1142" s="5">
        <v>446.9</v>
      </c>
      <c r="BJ1142" s="5">
        <v>641.71</v>
      </c>
      <c r="BS1142" s="17" t="s">
        <v>171</v>
      </c>
      <c r="BT1142" s="5">
        <v>241809</v>
      </c>
      <c r="BU1142" s="5">
        <v>153696.70000000001</v>
      </c>
    </row>
    <row r="1143" spans="4:73" x14ac:dyDescent="0.25">
      <c r="D1143" s="17" t="s">
        <v>218</v>
      </c>
      <c r="E1143" s="5">
        <v>58120.91</v>
      </c>
      <c r="F1143" s="5">
        <v>48423.11</v>
      </c>
      <c r="W1143" s="17" t="s">
        <v>218</v>
      </c>
      <c r="X1143" s="5">
        <v>11712.25</v>
      </c>
      <c r="Y1143" s="5">
        <v>11584.25</v>
      </c>
      <c r="AI1143" s="17" t="s">
        <v>217</v>
      </c>
      <c r="AJ1143" s="5">
        <v>28</v>
      </c>
      <c r="AK1143" s="5">
        <v>958.7</v>
      </c>
      <c r="AT1143" s="17" t="s">
        <v>216</v>
      </c>
      <c r="AU1143" s="5">
        <v>210.6</v>
      </c>
      <c r="AV1143" s="5">
        <v>170.95</v>
      </c>
      <c r="BH1143" s="17" t="s">
        <v>143</v>
      </c>
      <c r="BI1143" s="5">
        <v>361.96</v>
      </c>
      <c r="BJ1143" s="5">
        <v>1490.56</v>
      </c>
      <c r="BS1143" s="17" t="s">
        <v>165</v>
      </c>
      <c r="BT1143" s="5">
        <v>21504.73</v>
      </c>
      <c r="BU1143" s="5">
        <v>113512.5</v>
      </c>
    </row>
    <row r="1144" spans="4:73" x14ac:dyDescent="0.25">
      <c r="D1144" s="17" t="s">
        <v>279</v>
      </c>
      <c r="E1144" s="5">
        <v>21621.17</v>
      </c>
      <c r="F1144" s="5">
        <v>11873.71</v>
      </c>
      <c r="W1144" s="17" t="s">
        <v>279</v>
      </c>
      <c r="X1144" s="5">
        <v>3507.25</v>
      </c>
      <c r="Y1144" s="5">
        <v>1608.25</v>
      </c>
      <c r="AI1144" s="17" t="s">
        <v>162</v>
      </c>
      <c r="AJ1144" s="5">
        <v>1870.27</v>
      </c>
      <c r="AK1144" s="5">
        <v>8444.18</v>
      </c>
      <c r="AT1144" s="17" t="s">
        <v>217</v>
      </c>
      <c r="AU1144" s="5">
        <v>61.76</v>
      </c>
      <c r="AV1144" s="5">
        <v>497.94</v>
      </c>
      <c r="BH1144" s="17" t="s">
        <v>176</v>
      </c>
      <c r="BI1144" s="5">
        <v>278.82</v>
      </c>
      <c r="BJ1144" s="5">
        <v>80.709999999999994</v>
      </c>
      <c r="BS1144" s="17" t="s">
        <v>143</v>
      </c>
      <c r="BT1144" s="5">
        <v>28822.5</v>
      </c>
      <c r="BU1144" s="5">
        <v>166815.4</v>
      </c>
    </row>
    <row r="1145" spans="4:73" x14ac:dyDescent="0.25">
      <c r="D1145" s="17" t="s">
        <v>154</v>
      </c>
      <c r="E1145" s="5">
        <v>296464.69000000006</v>
      </c>
      <c r="F1145" s="5">
        <v>325430.73</v>
      </c>
      <c r="W1145" s="17" t="s">
        <v>154</v>
      </c>
      <c r="X1145" s="5">
        <v>46323.65</v>
      </c>
      <c r="Y1145" s="5">
        <v>37513.35</v>
      </c>
      <c r="AI1145" s="17" t="s">
        <v>218</v>
      </c>
      <c r="AJ1145" s="5">
        <v>11871.59</v>
      </c>
      <c r="AK1145" s="5">
        <v>15100.07</v>
      </c>
      <c r="AT1145" s="17" t="s">
        <v>162</v>
      </c>
      <c r="AU1145" s="5">
        <v>19294.43</v>
      </c>
      <c r="AV1145" s="5">
        <v>6693.17</v>
      </c>
      <c r="BH1145" s="17" t="s">
        <v>216</v>
      </c>
      <c r="BI1145" s="5">
        <v>1059.92</v>
      </c>
      <c r="BJ1145" s="5">
        <v>5252.21</v>
      </c>
      <c r="BS1145" s="17" t="s">
        <v>176</v>
      </c>
      <c r="BT1145" s="5">
        <v>24197.5</v>
      </c>
      <c r="BU1145" s="5">
        <v>59398.46</v>
      </c>
    </row>
    <row r="1146" spans="4:73" x14ac:dyDescent="0.25">
      <c r="D1146" s="17" t="s">
        <v>147</v>
      </c>
      <c r="E1146" s="5">
        <v>32258.87</v>
      </c>
      <c r="F1146" s="5">
        <v>13163.98</v>
      </c>
      <c r="W1146" s="17" t="s">
        <v>147</v>
      </c>
      <c r="X1146" s="5">
        <v>1447.11</v>
      </c>
      <c r="Y1146" s="5">
        <v>3281.39</v>
      </c>
      <c r="AI1146" s="17" t="s">
        <v>279</v>
      </c>
      <c r="AJ1146" s="5">
        <v>7634.4</v>
      </c>
      <c r="AK1146" s="5">
        <v>19385.18</v>
      </c>
      <c r="AT1146" s="17" t="s">
        <v>218</v>
      </c>
      <c r="AU1146" s="5">
        <v>12955.06</v>
      </c>
      <c r="AV1146" s="5">
        <v>16513.59</v>
      </c>
      <c r="BH1146" s="17" t="s">
        <v>217</v>
      </c>
      <c r="BI1146" s="5">
        <v>6515.17</v>
      </c>
      <c r="BJ1146" s="5">
        <v>26782.25</v>
      </c>
      <c r="BS1146" s="17" t="s">
        <v>216</v>
      </c>
      <c r="BT1146" s="5">
        <v>17447</v>
      </c>
      <c r="BU1146" s="5">
        <v>26420</v>
      </c>
    </row>
    <row r="1147" spans="4:73" x14ac:dyDescent="0.25">
      <c r="D1147" s="17" t="s">
        <v>219</v>
      </c>
      <c r="E1147" s="5">
        <v>52383.359999999993</v>
      </c>
      <c r="F1147" s="5">
        <v>40413.620000000003</v>
      </c>
      <c r="W1147" s="17" t="s">
        <v>219</v>
      </c>
      <c r="X1147" s="5">
        <v>10078.5</v>
      </c>
      <c r="Y1147" s="5">
        <v>6572.28</v>
      </c>
      <c r="AI1147" s="17" t="s">
        <v>154</v>
      </c>
      <c r="AJ1147" s="5">
        <v>55402.05</v>
      </c>
      <c r="AK1147" s="5">
        <v>38642.160000000003</v>
      </c>
      <c r="AT1147" s="17" t="s">
        <v>279</v>
      </c>
      <c r="AU1147" s="5">
        <v>465.55</v>
      </c>
      <c r="AV1147" s="5">
        <v>607.72</v>
      </c>
      <c r="BH1147" s="17" t="s">
        <v>162</v>
      </c>
      <c r="BI1147" s="5">
        <v>34.11</v>
      </c>
      <c r="BJ1147" s="5">
        <v>34.19</v>
      </c>
      <c r="BS1147" s="17" t="s">
        <v>217</v>
      </c>
      <c r="BT1147" s="5">
        <v>0</v>
      </c>
      <c r="BU1147" s="5">
        <v>0</v>
      </c>
    </row>
    <row r="1148" spans="4:73" x14ac:dyDescent="0.25">
      <c r="D1148" s="17" t="s">
        <v>148</v>
      </c>
      <c r="E1148" s="5">
        <v>29228.590000000004</v>
      </c>
      <c r="F1148" s="5">
        <v>32826.03</v>
      </c>
      <c r="W1148" s="17" t="s">
        <v>148</v>
      </c>
      <c r="X1148" s="5">
        <v>359.58</v>
      </c>
      <c r="Y1148" s="5">
        <v>717.52</v>
      </c>
      <c r="AI1148" s="17" t="s">
        <v>147</v>
      </c>
      <c r="AJ1148" s="5">
        <v>0</v>
      </c>
      <c r="AK1148" s="5">
        <v>0</v>
      </c>
      <c r="AT1148" s="17" t="s">
        <v>154</v>
      </c>
      <c r="AU1148" s="5">
        <v>164857.29999999999</v>
      </c>
      <c r="AV1148" s="5">
        <v>174255.8</v>
      </c>
      <c r="BH1148" s="17" t="s">
        <v>218</v>
      </c>
      <c r="BI1148" s="5">
        <v>10227.209999999999</v>
      </c>
      <c r="BJ1148" s="5">
        <v>14923</v>
      </c>
      <c r="BS1148" s="17" t="s">
        <v>162</v>
      </c>
      <c r="BT1148" s="5">
        <v>0</v>
      </c>
      <c r="BU1148" s="5">
        <v>7041.8</v>
      </c>
    </row>
    <row r="1149" spans="4:73" x14ac:dyDescent="0.25">
      <c r="D1149" s="17" t="s">
        <v>251</v>
      </c>
      <c r="E1149" s="5">
        <v>29764.320000000007</v>
      </c>
      <c r="F1149" s="5">
        <v>36729</v>
      </c>
      <c r="W1149" s="17" t="s">
        <v>251</v>
      </c>
      <c r="X1149" s="5">
        <v>8760.58</v>
      </c>
      <c r="Y1149" s="5">
        <v>4806.9399999999996</v>
      </c>
      <c r="AI1149" s="17" t="s">
        <v>219</v>
      </c>
      <c r="AJ1149" s="5">
        <v>6078.85</v>
      </c>
      <c r="AK1149" s="5">
        <v>19113.759999999998</v>
      </c>
      <c r="AT1149" s="17" t="s">
        <v>147</v>
      </c>
      <c r="AU1149" s="5">
        <v>0</v>
      </c>
      <c r="AV1149" s="5">
        <v>0</v>
      </c>
      <c r="BH1149" s="17" t="s">
        <v>279</v>
      </c>
      <c r="BI1149" s="5">
        <v>57.51</v>
      </c>
      <c r="BJ1149" s="5">
        <v>20.02</v>
      </c>
      <c r="BS1149" s="17" t="s">
        <v>218</v>
      </c>
      <c r="BT1149" s="5">
        <v>0</v>
      </c>
      <c r="BU1149" s="5">
        <v>0</v>
      </c>
    </row>
    <row r="1150" spans="4:73" x14ac:dyDescent="0.25">
      <c r="D1150" s="17" t="s">
        <v>177</v>
      </c>
      <c r="E1150" s="5">
        <v>39014.04</v>
      </c>
      <c r="F1150" s="5">
        <v>37322.280000000006</v>
      </c>
      <c r="W1150" s="17" t="s">
        <v>177</v>
      </c>
      <c r="X1150" s="5">
        <v>7187.6</v>
      </c>
      <c r="Y1150" s="5">
        <v>4992.8999999999996</v>
      </c>
      <c r="AI1150" s="17" t="s">
        <v>148</v>
      </c>
      <c r="AJ1150" s="5">
        <v>0</v>
      </c>
      <c r="AK1150" s="5">
        <v>0</v>
      </c>
      <c r="AT1150" s="17" t="s">
        <v>219</v>
      </c>
      <c r="AU1150" s="5">
        <v>8745.69</v>
      </c>
      <c r="AV1150" s="5">
        <v>11152.98</v>
      </c>
      <c r="BH1150" s="17" t="s">
        <v>154</v>
      </c>
      <c r="BI1150" s="5">
        <v>5882.24</v>
      </c>
      <c r="BJ1150" s="5">
        <v>4383.17</v>
      </c>
      <c r="BS1150" s="17" t="s">
        <v>279</v>
      </c>
      <c r="BT1150" s="5">
        <v>0</v>
      </c>
      <c r="BU1150" s="5">
        <v>0</v>
      </c>
    </row>
    <row r="1151" spans="4:73" x14ac:dyDescent="0.25">
      <c r="D1151" s="17" t="s">
        <v>220</v>
      </c>
      <c r="E1151" s="5">
        <v>21733.960000000003</v>
      </c>
      <c r="F1151" s="5">
        <v>21732.16</v>
      </c>
      <c r="W1151" s="17" t="s">
        <v>220</v>
      </c>
      <c r="X1151" s="5">
        <v>2116.75</v>
      </c>
      <c r="Y1151" s="5">
        <v>1185.75</v>
      </c>
      <c r="AI1151" s="17" t="s">
        <v>251</v>
      </c>
      <c r="AJ1151" s="5">
        <v>5530.76</v>
      </c>
      <c r="AK1151" s="5">
        <v>5779.23</v>
      </c>
      <c r="AT1151" s="17" t="s">
        <v>148</v>
      </c>
      <c r="AU1151" s="5">
        <v>0</v>
      </c>
      <c r="AV1151" s="5">
        <v>0</v>
      </c>
      <c r="BH1151" s="17" t="s">
        <v>147</v>
      </c>
      <c r="BI1151" s="5">
        <v>4653.87</v>
      </c>
      <c r="BJ1151" s="5">
        <v>28977.48</v>
      </c>
      <c r="BS1151" s="17" t="s">
        <v>154</v>
      </c>
      <c r="BT1151" s="5">
        <v>51116.49</v>
      </c>
      <c r="BU1151" s="5">
        <v>41670.14</v>
      </c>
    </row>
    <row r="1152" spans="4:73" x14ac:dyDescent="0.25">
      <c r="D1152" s="17" t="s">
        <v>178</v>
      </c>
      <c r="E1152" s="5">
        <v>19452.079999999998</v>
      </c>
      <c r="F1152" s="5">
        <v>25829.63</v>
      </c>
      <c r="W1152" s="17" t="s">
        <v>178</v>
      </c>
      <c r="X1152" s="5">
        <v>4592.45</v>
      </c>
      <c r="Y1152" s="5">
        <v>2685.55</v>
      </c>
      <c r="AI1152" s="17" t="s">
        <v>177</v>
      </c>
      <c r="AJ1152" s="5">
        <v>15660.52</v>
      </c>
      <c r="AK1152" s="5">
        <v>23797.360000000001</v>
      </c>
      <c r="AT1152" s="17" t="s">
        <v>251</v>
      </c>
      <c r="AU1152" s="5">
        <v>10297.67</v>
      </c>
      <c r="AV1152" s="5">
        <v>7965.79</v>
      </c>
      <c r="BH1152" s="17" t="s">
        <v>219</v>
      </c>
      <c r="BI1152" s="5">
        <v>13279.58</v>
      </c>
      <c r="BJ1152" s="5">
        <v>15544.34</v>
      </c>
      <c r="BS1152" s="17" t="s">
        <v>147</v>
      </c>
      <c r="BT1152" s="5">
        <v>0</v>
      </c>
      <c r="BU1152" s="5">
        <v>0</v>
      </c>
    </row>
    <row r="1153" spans="4:73" x14ac:dyDescent="0.25">
      <c r="D1153" s="17" t="s">
        <v>221</v>
      </c>
      <c r="E1153" s="5">
        <v>98879.860000000015</v>
      </c>
      <c r="F1153" s="5">
        <v>38188.03</v>
      </c>
      <c r="W1153" s="17" t="s">
        <v>221</v>
      </c>
      <c r="X1153" s="5">
        <v>19300.78</v>
      </c>
      <c r="Y1153" s="5">
        <v>8995.4699999999993</v>
      </c>
      <c r="AI1153" s="17" t="s">
        <v>220</v>
      </c>
      <c r="AJ1153" s="5">
        <v>17165.45</v>
      </c>
      <c r="AK1153" s="5">
        <v>18217.55</v>
      </c>
      <c r="AT1153" s="17" t="s">
        <v>177</v>
      </c>
      <c r="AU1153" s="5">
        <v>6971.76</v>
      </c>
      <c r="AV1153" s="5">
        <v>9920.4500000000007</v>
      </c>
      <c r="BH1153" s="17" t="s">
        <v>148</v>
      </c>
      <c r="BI1153" s="5">
        <v>677.95</v>
      </c>
      <c r="BJ1153" s="5">
        <v>6562.4</v>
      </c>
      <c r="BS1153" s="17" t="s">
        <v>219</v>
      </c>
      <c r="BT1153" s="5">
        <v>0</v>
      </c>
      <c r="BU1153" s="5">
        <v>0</v>
      </c>
    </row>
    <row r="1154" spans="4:73" x14ac:dyDescent="0.25">
      <c r="D1154" s="17" t="s">
        <v>172</v>
      </c>
      <c r="E1154" s="5">
        <v>166562.84000000003</v>
      </c>
      <c r="F1154" s="5">
        <v>67178.009999999995</v>
      </c>
      <c r="W1154" s="17" t="s">
        <v>172</v>
      </c>
      <c r="X1154" s="5">
        <v>7738</v>
      </c>
      <c r="Y1154" s="5">
        <v>1542</v>
      </c>
      <c r="AI1154" s="17" t="s">
        <v>178</v>
      </c>
      <c r="AJ1154" s="5">
        <v>13504.62</v>
      </c>
      <c r="AK1154" s="5">
        <v>11314.55</v>
      </c>
      <c r="AT1154" s="17" t="s">
        <v>220</v>
      </c>
      <c r="AU1154" s="5">
        <v>2449.96</v>
      </c>
      <c r="AV1154" s="5">
        <v>2330.66</v>
      </c>
      <c r="BH1154" s="17" t="s">
        <v>251</v>
      </c>
      <c r="BI1154" s="5">
        <v>10319.99</v>
      </c>
      <c r="BJ1154" s="5">
        <v>11212.36</v>
      </c>
      <c r="BS1154" s="17" t="s">
        <v>148</v>
      </c>
      <c r="BT1154" s="5">
        <v>31788.5</v>
      </c>
      <c r="BU1154" s="5">
        <v>21948.67</v>
      </c>
    </row>
    <row r="1155" spans="4:73" x14ac:dyDescent="0.25">
      <c r="D1155" s="17" t="s">
        <v>144</v>
      </c>
      <c r="E1155" s="5">
        <v>42292.619999999995</v>
      </c>
      <c r="F1155" s="5">
        <v>96106.37</v>
      </c>
      <c r="W1155" s="17" t="s">
        <v>144</v>
      </c>
      <c r="X1155" s="5">
        <v>22787.26</v>
      </c>
      <c r="Y1155" s="5">
        <v>9907.74</v>
      </c>
      <c r="AI1155" s="17" t="s">
        <v>221</v>
      </c>
      <c r="AJ1155" s="5">
        <v>11539.82</v>
      </c>
      <c r="AK1155" s="5">
        <v>10582.34</v>
      </c>
      <c r="AT1155" s="17" t="s">
        <v>178</v>
      </c>
      <c r="AU1155" s="5">
        <v>5975.72</v>
      </c>
      <c r="AV1155" s="5">
        <v>4996.05</v>
      </c>
      <c r="BH1155" s="17" t="s">
        <v>177</v>
      </c>
      <c r="BI1155" s="5">
        <v>4258.3999999999996</v>
      </c>
      <c r="BJ1155" s="5">
        <v>303.33</v>
      </c>
      <c r="BS1155" s="17" t="s">
        <v>251</v>
      </c>
      <c r="BT1155" s="5">
        <v>0</v>
      </c>
      <c r="BU1155" s="5">
        <v>0</v>
      </c>
    </row>
    <row r="1156" spans="4:73" x14ac:dyDescent="0.25">
      <c r="D1156" s="17" t="s">
        <v>280</v>
      </c>
      <c r="E1156" s="5">
        <v>0</v>
      </c>
      <c r="F1156" s="5">
        <v>91</v>
      </c>
      <c r="W1156" s="17" t="s">
        <v>280</v>
      </c>
      <c r="X1156" s="5">
        <v>0</v>
      </c>
      <c r="Y1156" s="5">
        <v>0</v>
      </c>
      <c r="AI1156" s="17" t="s">
        <v>172</v>
      </c>
      <c r="AJ1156" s="5">
        <v>5053.4799999999996</v>
      </c>
      <c r="AK1156" s="5">
        <v>591.41999999999996</v>
      </c>
      <c r="AT1156" s="17" t="s">
        <v>221</v>
      </c>
      <c r="AU1156" s="5">
        <v>2341.2199999999998</v>
      </c>
      <c r="AV1156" s="5">
        <v>205.25</v>
      </c>
      <c r="BH1156" s="17" t="s">
        <v>220</v>
      </c>
      <c r="BI1156" s="5">
        <v>0</v>
      </c>
      <c r="BJ1156" s="5">
        <v>0</v>
      </c>
      <c r="BS1156" s="17" t="s">
        <v>177</v>
      </c>
      <c r="BT1156" s="5">
        <v>0</v>
      </c>
      <c r="BU1156" s="5">
        <v>0</v>
      </c>
    </row>
    <row r="1157" spans="4:73" x14ac:dyDescent="0.25">
      <c r="D1157" s="17" t="s">
        <v>222</v>
      </c>
      <c r="E1157" s="5">
        <v>362.81999999999994</v>
      </c>
      <c r="F1157" s="5">
        <v>1672.96</v>
      </c>
      <c r="W1157" s="17" t="s">
        <v>222</v>
      </c>
      <c r="X1157" s="5">
        <v>1105.7</v>
      </c>
      <c r="Y1157" s="5">
        <v>253.8</v>
      </c>
      <c r="AI1157" s="17" t="s">
        <v>144</v>
      </c>
      <c r="AJ1157" s="5">
        <v>10516.75</v>
      </c>
      <c r="AK1157" s="5">
        <v>4922.25</v>
      </c>
      <c r="AT1157" s="17" t="s">
        <v>172</v>
      </c>
      <c r="AU1157" s="5">
        <v>864.53</v>
      </c>
      <c r="AV1157" s="5">
        <v>350.54</v>
      </c>
      <c r="BH1157" s="17" t="s">
        <v>178</v>
      </c>
      <c r="BI1157" s="5">
        <v>1616.84</v>
      </c>
      <c r="BJ1157" s="5">
        <v>455.93</v>
      </c>
      <c r="BS1157" s="17" t="s">
        <v>220</v>
      </c>
      <c r="BT1157" s="5">
        <v>0</v>
      </c>
      <c r="BU1157" s="5">
        <v>0</v>
      </c>
    </row>
    <row r="1158" spans="4:73" x14ac:dyDescent="0.25">
      <c r="D1158" s="17" t="s">
        <v>173</v>
      </c>
      <c r="E1158" s="5">
        <v>227341.21999999997</v>
      </c>
      <c r="F1158" s="5">
        <v>425240.72</v>
      </c>
      <c r="W1158" s="17" t="s">
        <v>173</v>
      </c>
      <c r="X1158" s="5">
        <v>12875.5</v>
      </c>
      <c r="Y1158" s="5">
        <v>5054.5</v>
      </c>
      <c r="AI1158" s="17" t="s">
        <v>280</v>
      </c>
      <c r="AJ1158" s="5">
        <v>0</v>
      </c>
      <c r="AK1158" s="5">
        <v>0</v>
      </c>
      <c r="AT1158" s="17" t="s">
        <v>144</v>
      </c>
      <c r="AU1158" s="5">
        <v>2136.64</v>
      </c>
      <c r="AV1158" s="5">
        <v>1022.7</v>
      </c>
      <c r="BH1158" s="17" t="s">
        <v>221</v>
      </c>
      <c r="BI1158" s="5">
        <v>1623.21</v>
      </c>
      <c r="BJ1158" s="5">
        <v>284.83999999999997</v>
      </c>
      <c r="BS1158" s="17" t="s">
        <v>178</v>
      </c>
      <c r="BT1158" s="5">
        <v>0</v>
      </c>
      <c r="BU1158" s="5">
        <v>0</v>
      </c>
    </row>
    <row r="1159" spans="4:73" x14ac:dyDescent="0.25">
      <c r="D1159" s="17" t="s">
        <v>259</v>
      </c>
      <c r="E1159" s="5">
        <v>134073.09</v>
      </c>
      <c r="F1159" s="5">
        <v>56335.29</v>
      </c>
      <c r="W1159" s="17" t="s">
        <v>259</v>
      </c>
      <c r="X1159" s="5">
        <v>17570.900000000001</v>
      </c>
      <c r="Y1159" s="5">
        <v>14361.1</v>
      </c>
      <c r="AI1159" s="17" t="s">
        <v>222</v>
      </c>
      <c r="AJ1159" s="5">
        <v>0</v>
      </c>
      <c r="AK1159" s="5">
        <v>0</v>
      </c>
      <c r="AT1159" s="17" t="s">
        <v>280</v>
      </c>
      <c r="AU1159" s="5">
        <v>0</v>
      </c>
      <c r="AV1159" s="5">
        <v>0</v>
      </c>
      <c r="BH1159" s="17" t="s">
        <v>172</v>
      </c>
      <c r="BI1159" s="5">
        <v>184.5</v>
      </c>
      <c r="BJ1159" s="5">
        <v>104.4</v>
      </c>
      <c r="BS1159" s="17" t="s">
        <v>221</v>
      </c>
      <c r="BT1159" s="5">
        <v>3019</v>
      </c>
      <c r="BU1159" s="5">
        <v>78811.960000000006</v>
      </c>
    </row>
    <row r="1160" spans="4:73" x14ac:dyDescent="0.25">
      <c r="D1160" s="17" t="s">
        <v>224</v>
      </c>
      <c r="E1160" s="5">
        <v>51968.880000000005</v>
      </c>
      <c r="F1160" s="5">
        <v>81782.44</v>
      </c>
      <c r="W1160" s="17" t="s">
        <v>224</v>
      </c>
      <c r="X1160" s="5">
        <v>20812.38</v>
      </c>
      <c r="Y1160" s="5">
        <v>10959.12</v>
      </c>
      <c r="AI1160" s="17" t="s">
        <v>173</v>
      </c>
      <c r="AJ1160" s="5">
        <v>9091.2000000000007</v>
      </c>
      <c r="AK1160" s="5">
        <v>1797.4</v>
      </c>
      <c r="AT1160" s="17" t="s">
        <v>222</v>
      </c>
      <c r="AU1160" s="5">
        <v>0</v>
      </c>
      <c r="AV1160" s="5">
        <v>0</v>
      </c>
      <c r="BH1160" s="17" t="s">
        <v>144</v>
      </c>
      <c r="BI1160" s="5">
        <v>1179.52</v>
      </c>
      <c r="BJ1160" s="5">
        <v>267.99</v>
      </c>
      <c r="BS1160" s="17" t="s">
        <v>172</v>
      </c>
      <c r="BT1160" s="5">
        <v>53337.5</v>
      </c>
      <c r="BU1160" s="5">
        <v>163974.5</v>
      </c>
    </row>
    <row r="1161" spans="4:73" x14ac:dyDescent="0.25">
      <c r="D1161" s="17" t="s">
        <v>225</v>
      </c>
      <c r="E1161" s="5">
        <v>101774.34</v>
      </c>
      <c r="F1161" s="5">
        <v>5178</v>
      </c>
      <c r="W1161" s="17" t="s">
        <v>225</v>
      </c>
      <c r="X1161" s="5">
        <v>766.25</v>
      </c>
      <c r="Y1161" s="5">
        <v>866.25</v>
      </c>
      <c r="AI1161" s="17" t="s">
        <v>259</v>
      </c>
      <c r="AJ1161" s="5">
        <v>31890.080000000002</v>
      </c>
      <c r="AK1161" s="5">
        <v>95630.15</v>
      </c>
      <c r="AT1161" s="17" t="s">
        <v>173</v>
      </c>
      <c r="AU1161" s="5">
        <v>16665.05</v>
      </c>
      <c r="AV1161" s="5">
        <v>3583.82</v>
      </c>
      <c r="BH1161" s="17" t="s">
        <v>280</v>
      </c>
      <c r="BI1161" s="5">
        <v>0</v>
      </c>
      <c r="BJ1161" s="5">
        <v>0</v>
      </c>
      <c r="BS1161" s="17" t="s">
        <v>144</v>
      </c>
      <c r="BT1161" s="5">
        <v>59486.2</v>
      </c>
      <c r="BU1161" s="5">
        <v>26171.94</v>
      </c>
    </row>
    <row r="1162" spans="4:73" x14ac:dyDescent="0.25">
      <c r="D1162" s="17" t="s">
        <v>163</v>
      </c>
      <c r="E1162" s="5">
        <v>703.72</v>
      </c>
      <c r="F1162" s="5">
        <v>451.68</v>
      </c>
      <c r="W1162" s="17" t="s">
        <v>163</v>
      </c>
      <c r="X1162" s="5">
        <v>327.60000000000002</v>
      </c>
      <c r="Y1162" s="5">
        <v>207.4</v>
      </c>
      <c r="AI1162" s="17" t="s">
        <v>224</v>
      </c>
      <c r="AJ1162" s="5">
        <v>43138.96</v>
      </c>
      <c r="AK1162" s="5">
        <v>28679.21</v>
      </c>
      <c r="AT1162" s="17" t="s">
        <v>259</v>
      </c>
      <c r="AU1162" s="5">
        <v>4000.1</v>
      </c>
      <c r="AV1162" s="5">
        <v>20184.32</v>
      </c>
      <c r="BH1162" s="17" t="s">
        <v>222</v>
      </c>
      <c r="BI1162" s="5">
        <v>567.26</v>
      </c>
      <c r="BJ1162" s="5">
        <v>109.02</v>
      </c>
      <c r="BS1162" s="17" t="s">
        <v>280</v>
      </c>
      <c r="BT1162" s="5">
        <v>0</v>
      </c>
      <c r="BU1162" s="5">
        <v>0</v>
      </c>
    </row>
    <row r="1163" spans="4:73" x14ac:dyDescent="0.25">
      <c r="D1163" s="17" t="s">
        <v>226</v>
      </c>
      <c r="E1163" s="5">
        <v>68793.36</v>
      </c>
      <c r="F1163" s="5">
        <v>0</v>
      </c>
      <c r="W1163" s="17" t="s">
        <v>226</v>
      </c>
      <c r="X1163" s="5">
        <v>0</v>
      </c>
      <c r="Y1163" s="5">
        <v>0</v>
      </c>
      <c r="AI1163" s="17" t="s">
        <v>225</v>
      </c>
      <c r="AJ1163" s="5">
        <v>0</v>
      </c>
      <c r="AK1163" s="5">
        <v>0</v>
      </c>
      <c r="AT1163" s="17" t="s">
        <v>224</v>
      </c>
      <c r="AU1163" s="5">
        <v>7793.44</v>
      </c>
      <c r="AV1163" s="5">
        <v>7350.71</v>
      </c>
      <c r="BH1163" s="17" t="s">
        <v>173</v>
      </c>
      <c r="BI1163" s="5">
        <v>2113.4699999999998</v>
      </c>
      <c r="BJ1163" s="5">
        <v>3072.85</v>
      </c>
      <c r="BS1163" s="17" t="s">
        <v>222</v>
      </c>
      <c r="BT1163" s="5">
        <v>0</v>
      </c>
      <c r="BU1163" s="5">
        <v>0</v>
      </c>
    </row>
    <row r="1164" spans="4:73" x14ac:dyDescent="0.25">
      <c r="D1164" s="17" t="s">
        <v>166</v>
      </c>
      <c r="E1164" s="5">
        <v>228914.65000000002</v>
      </c>
      <c r="F1164" s="5">
        <v>76737.440000000002</v>
      </c>
      <c r="W1164" s="17" t="s">
        <v>166</v>
      </c>
      <c r="X1164" s="5">
        <v>18889.27</v>
      </c>
      <c r="Y1164" s="5">
        <v>10424.48</v>
      </c>
      <c r="AI1164" s="17" t="s">
        <v>163</v>
      </c>
      <c r="AJ1164" s="5">
        <v>102</v>
      </c>
      <c r="AK1164" s="5">
        <v>408</v>
      </c>
      <c r="AT1164" s="17" t="s">
        <v>225</v>
      </c>
      <c r="AU1164" s="5">
        <v>0</v>
      </c>
      <c r="AV1164" s="5">
        <v>0</v>
      </c>
      <c r="BH1164" s="17" t="s">
        <v>259</v>
      </c>
      <c r="BI1164" s="5">
        <v>2874.21</v>
      </c>
      <c r="BJ1164" s="5">
        <v>3897.52</v>
      </c>
      <c r="BS1164" s="17" t="s">
        <v>173</v>
      </c>
      <c r="BT1164" s="5">
        <v>348278.5</v>
      </c>
      <c r="BU1164" s="5">
        <v>213832.7</v>
      </c>
    </row>
    <row r="1165" spans="4:73" x14ac:dyDescent="0.25">
      <c r="D1165" s="17" t="s">
        <v>227</v>
      </c>
      <c r="E1165" s="5">
        <v>49922.73000000001</v>
      </c>
      <c r="F1165" s="5">
        <v>115175.03</v>
      </c>
      <c r="W1165" s="17" t="s">
        <v>227</v>
      </c>
      <c r="X1165" s="5">
        <v>57460.88</v>
      </c>
      <c r="Y1165" s="5">
        <v>20374.13</v>
      </c>
      <c r="AI1165" s="17" t="s">
        <v>226</v>
      </c>
      <c r="AJ1165" s="5">
        <v>0</v>
      </c>
      <c r="AK1165" s="5">
        <v>0</v>
      </c>
      <c r="AT1165" s="17" t="s">
        <v>163</v>
      </c>
      <c r="AU1165" s="5">
        <v>0</v>
      </c>
      <c r="AV1165" s="5">
        <v>0</v>
      </c>
      <c r="BH1165" s="17" t="s">
        <v>224</v>
      </c>
      <c r="BI1165" s="5">
        <v>9863.66</v>
      </c>
      <c r="BJ1165" s="5">
        <v>4979.84</v>
      </c>
      <c r="BS1165" s="17" t="s">
        <v>259</v>
      </c>
      <c r="BT1165" s="5">
        <v>0</v>
      </c>
      <c r="BU1165" s="5">
        <v>0</v>
      </c>
    </row>
    <row r="1166" spans="4:73" x14ac:dyDescent="0.25">
      <c r="D1166" s="17" t="s">
        <v>228</v>
      </c>
      <c r="E1166" s="5">
        <v>268883.16000000003</v>
      </c>
      <c r="F1166" s="5">
        <v>116370.91</v>
      </c>
      <c r="W1166" s="17" t="s">
        <v>228</v>
      </c>
      <c r="X1166" s="5">
        <v>22926.77</v>
      </c>
      <c r="Y1166" s="5">
        <v>11514.48</v>
      </c>
      <c r="AI1166" s="17" t="s">
        <v>166</v>
      </c>
      <c r="AJ1166" s="5">
        <v>36370.35</v>
      </c>
      <c r="AK1166" s="5">
        <v>8203.77</v>
      </c>
      <c r="AT1166" s="17" t="s">
        <v>226</v>
      </c>
      <c r="AU1166" s="5">
        <v>0</v>
      </c>
      <c r="AV1166" s="5">
        <v>0</v>
      </c>
      <c r="BH1166" s="17" t="s">
        <v>225</v>
      </c>
      <c r="BI1166" s="5">
        <v>788.75</v>
      </c>
      <c r="BJ1166" s="5">
        <v>4498.6400000000003</v>
      </c>
      <c r="BS1166" s="17" t="s">
        <v>224</v>
      </c>
      <c r="BT1166" s="5">
        <v>0</v>
      </c>
      <c r="BU1166" s="5">
        <v>0</v>
      </c>
    </row>
    <row r="1167" spans="4:73" x14ac:dyDescent="0.25">
      <c r="D1167" s="17" t="s">
        <v>229</v>
      </c>
      <c r="E1167" s="5">
        <v>21261.200000000001</v>
      </c>
      <c r="F1167" s="5">
        <v>22187.13</v>
      </c>
      <c r="W1167" s="17" t="s">
        <v>229</v>
      </c>
      <c r="X1167" s="5">
        <v>6110.5</v>
      </c>
      <c r="Y1167" s="5">
        <v>3719.5</v>
      </c>
      <c r="AI1167" s="17" t="s">
        <v>227</v>
      </c>
      <c r="AJ1167" s="5">
        <v>24983.59</v>
      </c>
      <c r="AK1167" s="5">
        <v>24704.86</v>
      </c>
      <c r="AT1167" s="17" t="s">
        <v>166</v>
      </c>
      <c r="AU1167" s="5">
        <v>3469.02</v>
      </c>
      <c r="AV1167" s="5">
        <v>7464.79</v>
      </c>
      <c r="BH1167" s="17" t="s">
        <v>163</v>
      </c>
      <c r="BI1167" s="5">
        <v>22.08</v>
      </c>
      <c r="BJ1167" s="5">
        <v>88.32</v>
      </c>
      <c r="BS1167" s="17" t="s">
        <v>225</v>
      </c>
      <c r="BT1167" s="5">
        <v>0</v>
      </c>
      <c r="BU1167" s="5">
        <v>96409.45</v>
      </c>
    </row>
    <row r="1168" spans="4:73" x14ac:dyDescent="0.25">
      <c r="D1168" s="17" t="s">
        <v>174</v>
      </c>
      <c r="E1168" s="5">
        <v>73099.61</v>
      </c>
      <c r="F1168" s="5">
        <v>53684.59</v>
      </c>
      <c r="W1168" s="17" t="s">
        <v>174</v>
      </c>
      <c r="X1168" s="5">
        <v>5997.5</v>
      </c>
      <c r="Y1168" s="5">
        <v>2746.5</v>
      </c>
      <c r="AI1168" s="17" t="s">
        <v>228</v>
      </c>
      <c r="AJ1168" s="5">
        <v>9164.9500000000007</v>
      </c>
      <c r="AK1168" s="5">
        <v>19393.849999999999</v>
      </c>
      <c r="AT1168" s="17" t="s">
        <v>227</v>
      </c>
      <c r="AU1168" s="5">
        <v>16347.61</v>
      </c>
      <c r="AV1168" s="5">
        <v>906.02</v>
      </c>
      <c r="BH1168" s="17" t="s">
        <v>226</v>
      </c>
      <c r="BI1168" s="5">
        <v>0</v>
      </c>
      <c r="BJ1168" s="5">
        <v>0</v>
      </c>
      <c r="BS1168" s="17" t="s">
        <v>163</v>
      </c>
      <c r="BT1168" s="5">
        <v>0</v>
      </c>
      <c r="BU1168" s="5">
        <v>0</v>
      </c>
    </row>
    <row r="1169" spans="4:73" x14ac:dyDescent="0.25">
      <c r="D1169" s="17" t="s">
        <v>231</v>
      </c>
      <c r="E1169" s="5">
        <v>86555.199999999983</v>
      </c>
      <c r="F1169" s="5">
        <v>145638.39000000001</v>
      </c>
      <c r="W1169" s="17" t="s">
        <v>231</v>
      </c>
      <c r="X1169" s="5">
        <v>20080.75</v>
      </c>
      <c r="Y1169" s="5">
        <v>6606.75</v>
      </c>
      <c r="AI1169" s="17" t="s">
        <v>229</v>
      </c>
      <c r="AJ1169" s="5">
        <v>3084.33</v>
      </c>
      <c r="AK1169" s="5">
        <v>3778.31</v>
      </c>
      <c r="AT1169" s="17" t="s">
        <v>228</v>
      </c>
      <c r="AU1169" s="5">
        <v>1602.97</v>
      </c>
      <c r="AV1169" s="5">
        <v>6180.86</v>
      </c>
      <c r="BH1169" s="17" t="s">
        <v>166</v>
      </c>
      <c r="BI1169" s="5">
        <v>1623.83</v>
      </c>
      <c r="BJ1169" s="5">
        <v>1035.94</v>
      </c>
      <c r="BS1169" s="17" t="s">
        <v>226</v>
      </c>
      <c r="BT1169" s="5">
        <v>0</v>
      </c>
      <c r="BU1169" s="5">
        <v>68793.36</v>
      </c>
    </row>
    <row r="1170" spans="4:73" x14ac:dyDescent="0.25">
      <c r="D1170" s="17" t="s">
        <v>149</v>
      </c>
      <c r="E1170" s="5">
        <v>97372.28</v>
      </c>
      <c r="F1170" s="5">
        <v>13408.25</v>
      </c>
      <c r="W1170" s="17" t="s">
        <v>149</v>
      </c>
      <c r="X1170" s="5">
        <v>2039.52</v>
      </c>
      <c r="Y1170" s="5">
        <v>6788.48</v>
      </c>
      <c r="AI1170" s="17" t="s">
        <v>174</v>
      </c>
      <c r="AJ1170" s="5">
        <v>3193.6</v>
      </c>
      <c r="AK1170" s="5">
        <v>1457</v>
      </c>
      <c r="AT1170" s="17" t="s">
        <v>229</v>
      </c>
      <c r="AU1170" s="5">
        <v>11682.9</v>
      </c>
      <c r="AV1170" s="5">
        <v>12870.29</v>
      </c>
      <c r="BH1170" s="17" t="s">
        <v>227</v>
      </c>
      <c r="BI1170" s="5">
        <v>16382.95</v>
      </c>
      <c r="BJ1170" s="5">
        <v>3937.72</v>
      </c>
      <c r="BS1170" s="17" t="s">
        <v>166</v>
      </c>
      <c r="BT1170" s="5">
        <v>16384.97</v>
      </c>
      <c r="BU1170" s="5">
        <v>201785.7</v>
      </c>
    </row>
    <row r="1171" spans="4:73" x14ac:dyDescent="0.25">
      <c r="D1171" s="17" t="s">
        <v>233</v>
      </c>
      <c r="E1171" s="5">
        <v>371656.93999999994</v>
      </c>
      <c r="F1171" s="5">
        <v>83944.72</v>
      </c>
      <c r="W1171" s="17" t="s">
        <v>233</v>
      </c>
      <c r="X1171" s="5">
        <v>16590.759999999998</v>
      </c>
      <c r="Y1171" s="5">
        <v>8337.99</v>
      </c>
      <c r="AI1171" s="17" t="s">
        <v>231</v>
      </c>
      <c r="AJ1171" s="5">
        <v>19414.599999999999</v>
      </c>
      <c r="AK1171" s="5">
        <v>15646.53</v>
      </c>
      <c r="AT1171" s="17" t="s">
        <v>174</v>
      </c>
      <c r="AU1171" s="5">
        <v>2903.53</v>
      </c>
      <c r="AV1171" s="5">
        <v>1390.37</v>
      </c>
      <c r="BH1171" s="17" t="s">
        <v>228</v>
      </c>
      <c r="BI1171" s="5">
        <v>640.14</v>
      </c>
      <c r="BJ1171" s="5">
        <v>573.34</v>
      </c>
      <c r="BS1171" s="17" t="s">
        <v>227</v>
      </c>
      <c r="BT1171" s="5">
        <v>0</v>
      </c>
      <c r="BU1171" s="5">
        <v>0</v>
      </c>
    </row>
    <row r="1172" spans="4:73" x14ac:dyDescent="0.25">
      <c r="D1172" s="17" t="s">
        <v>235</v>
      </c>
      <c r="E1172" s="5">
        <v>18784.160000000003</v>
      </c>
      <c r="F1172" s="5">
        <v>32028.189999999995</v>
      </c>
      <c r="W1172" s="17" t="s">
        <v>235</v>
      </c>
      <c r="X1172" s="5">
        <v>3244.75</v>
      </c>
      <c r="Y1172" s="5">
        <v>2332.75</v>
      </c>
      <c r="AI1172" s="17" t="s">
        <v>149</v>
      </c>
      <c r="AJ1172" s="5">
        <v>0</v>
      </c>
      <c r="AK1172" s="5">
        <v>0</v>
      </c>
      <c r="AT1172" s="17" t="s">
        <v>231</v>
      </c>
      <c r="AU1172" s="5">
        <v>29294.720000000001</v>
      </c>
      <c r="AV1172" s="5">
        <v>22832.76</v>
      </c>
      <c r="BH1172" s="17" t="s">
        <v>229</v>
      </c>
      <c r="BI1172" s="5">
        <v>1309.4000000000001</v>
      </c>
      <c r="BJ1172" s="5">
        <v>893.1</v>
      </c>
      <c r="BS1172" s="17" t="s">
        <v>228</v>
      </c>
      <c r="BT1172" s="5">
        <v>82036.08</v>
      </c>
      <c r="BU1172" s="5">
        <v>231220.6</v>
      </c>
    </row>
    <row r="1173" spans="4:73" x14ac:dyDescent="0.25">
      <c r="D1173" s="17" t="s">
        <v>236</v>
      </c>
      <c r="E1173" s="5">
        <v>7038.02</v>
      </c>
      <c r="F1173" s="5">
        <v>26784.01</v>
      </c>
      <c r="W1173" s="17" t="s">
        <v>236</v>
      </c>
      <c r="X1173" s="5">
        <v>2840.65</v>
      </c>
      <c r="Y1173" s="5">
        <v>732.35</v>
      </c>
      <c r="AI1173" s="17" t="s">
        <v>233</v>
      </c>
      <c r="AJ1173" s="5">
        <v>32045.79</v>
      </c>
      <c r="AK1173" s="5">
        <v>25096.080000000002</v>
      </c>
      <c r="AT1173" s="17" t="s">
        <v>149</v>
      </c>
      <c r="AU1173" s="5">
        <v>0</v>
      </c>
      <c r="AV1173" s="5">
        <v>0</v>
      </c>
      <c r="BH1173" s="17" t="s">
        <v>174</v>
      </c>
      <c r="BI1173" s="5">
        <v>344.76</v>
      </c>
      <c r="BJ1173" s="5">
        <v>446.94</v>
      </c>
      <c r="BS1173" s="17" t="s">
        <v>229</v>
      </c>
      <c r="BT1173" s="5">
        <v>0</v>
      </c>
      <c r="BU1173" s="5">
        <v>0</v>
      </c>
    </row>
    <row r="1174" spans="4:73" x14ac:dyDescent="0.25">
      <c r="D1174" s="17" t="s">
        <v>237</v>
      </c>
      <c r="E1174" s="5">
        <v>40632.960000000006</v>
      </c>
      <c r="F1174" s="5">
        <v>36744.189999999988</v>
      </c>
      <c r="W1174" s="17" t="s">
        <v>237</v>
      </c>
      <c r="X1174" s="5">
        <v>5013.75</v>
      </c>
      <c r="Y1174" s="5">
        <v>3437.75</v>
      </c>
      <c r="AI1174" s="17" t="s">
        <v>235</v>
      </c>
      <c r="AJ1174" s="5">
        <v>1582.48</v>
      </c>
      <c r="AK1174" s="5">
        <v>572.91999999999996</v>
      </c>
      <c r="AT1174" s="17" t="s">
        <v>233</v>
      </c>
      <c r="AU1174" s="5">
        <v>11653.2</v>
      </c>
      <c r="AV1174" s="5">
        <v>8477.58</v>
      </c>
      <c r="BH1174" s="17" t="s">
        <v>231</v>
      </c>
      <c r="BI1174" s="5">
        <v>53668.32</v>
      </c>
      <c r="BJ1174" s="5">
        <v>28138.639999999999</v>
      </c>
      <c r="BS1174" s="17" t="s">
        <v>174</v>
      </c>
      <c r="BT1174" s="5">
        <v>41245.199999999997</v>
      </c>
      <c r="BU1174" s="5">
        <v>67058.8</v>
      </c>
    </row>
    <row r="1175" spans="4:73" x14ac:dyDescent="0.25">
      <c r="D1175" s="17" t="s">
        <v>239</v>
      </c>
      <c r="E1175" s="5">
        <v>62627.179999999993</v>
      </c>
      <c r="F1175" s="5">
        <v>8012.94</v>
      </c>
      <c r="W1175" s="17" t="s">
        <v>239</v>
      </c>
      <c r="X1175" s="5">
        <v>2640.1</v>
      </c>
      <c r="Y1175" s="5">
        <v>8444.9</v>
      </c>
      <c r="AI1175" s="17" t="s">
        <v>236</v>
      </c>
      <c r="AJ1175" s="5">
        <v>3396.24</v>
      </c>
      <c r="AK1175" s="5">
        <v>2141.31</v>
      </c>
      <c r="AT1175" s="17" t="s">
        <v>235</v>
      </c>
      <c r="AU1175" s="5">
        <v>4856.8</v>
      </c>
      <c r="AV1175" s="5">
        <v>4565.8500000000004</v>
      </c>
      <c r="BH1175" s="17" t="s">
        <v>149</v>
      </c>
      <c r="BI1175" s="5">
        <v>9349.73</v>
      </c>
      <c r="BJ1175" s="5">
        <v>90583.8</v>
      </c>
      <c r="BS1175" s="17" t="s">
        <v>231</v>
      </c>
      <c r="BT1175" s="5">
        <v>900</v>
      </c>
      <c r="BU1175" s="5">
        <v>13330.52</v>
      </c>
    </row>
    <row r="1176" spans="4:73" x14ac:dyDescent="0.25">
      <c r="D1176" s="17" t="s">
        <v>257</v>
      </c>
      <c r="E1176" s="5">
        <v>33797.699999999997</v>
      </c>
      <c r="F1176" s="5">
        <v>59714.69</v>
      </c>
      <c r="W1176" s="17" t="s">
        <v>257</v>
      </c>
      <c r="X1176" s="5">
        <v>11767.97</v>
      </c>
      <c r="Y1176" s="5">
        <v>4263.03</v>
      </c>
      <c r="AI1176" s="17" t="s">
        <v>237</v>
      </c>
      <c r="AJ1176" s="5">
        <v>31453.759999999998</v>
      </c>
      <c r="AK1176" s="5">
        <v>35847.79</v>
      </c>
      <c r="AT1176" s="17" t="s">
        <v>236</v>
      </c>
      <c r="AU1176" s="5">
        <v>909.66</v>
      </c>
      <c r="AV1176" s="5">
        <v>1344.27</v>
      </c>
      <c r="BH1176" s="17" t="s">
        <v>233</v>
      </c>
      <c r="BI1176" s="5">
        <v>1494.97</v>
      </c>
      <c r="BJ1176" s="5">
        <v>925.28</v>
      </c>
      <c r="BS1176" s="17" t="s">
        <v>149</v>
      </c>
      <c r="BT1176" s="5">
        <v>0</v>
      </c>
      <c r="BU1176" s="5">
        <v>0</v>
      </c>
    </row>
    <row r="1177" spans="4:73" x14ac:dyDescent="0.25">
      <c r="D1177" s="17" t="s">
        <v>240</v>
      </c>
      <c r="E1177" s="5">
        <v>162246.21000000002</v>
      </c>
      <c r="F1177" s="5">
        <v>121997.77</v>
      </c>
      <c r="W1177" s="17" t="s">
        <v>240</v>
      </c>
      <c r="X1177" s="5">
        <v>16287.64</v>
      </c>
      <c r="Y1177" s="5">
        <v>12381.86</v>
      </c>
      <c r="AI1177" s="17" t="s">
        <v>239</v>
      </c>
      <c r="AJ1177" s="5">
        <v>608.9</v>
      </c>
      <c r="AK1177" s="5">
        <v>3564.8</v>
      </c>
      <c r="AT1177" s="17" t="s">
        <v>237</v>
      </c>
      <c r="AU1177" s="5">
        <v>93.34</v>
      </c>
      <c r="AV1177" s="5">
        <v>876.1</v>
      </c>
      <c r="BH1177" s="17" t="s">
        <v>235</v>
      </c>
      <c r="BI1177" s="5">
        <v>161.9</v>
      </c>
      <c r="BJ1177" s="5">
        <v>74.64</v>
      </c>
      <c r="BS1177" s="17" t="s">
        <v>233</v>
      </c>
      <c r="BT1177" s="5">
        <v>22160</v>
      </c>
      <c r="BU1177" s="5">
        <v>328820</v>
      </c>
    </row>
    <row r="1178" spans="4:73" x14ac:dyDescent="0.25">
      <c r="D1178" s="17" t="s">
        <v>164</v>
      </c>
      <c r="E1178" s="5">
        <v>12235.3</v>
      </c>
      <c r="F1178" s="5">
        <v>16744.71</v>
      </c>
      <c r="W1178" s="17" t="s">
        <v>164</v>
      </c>
      <c r="X1178" s="5">
        <v>1680.25</v>
      </c>
      <c r="Y1178" s="5">
        <v>527.25</v>
      </c>
      <c r="AI1178" s="17" t="s">
        <v>257</v>
      </c>
      <c r="AJ1178" s="5">
        <v>11287.22</v>
      </c>
      <c r="AK1178" s="5">
        <v>6148.01</v>
      </c>
      <c r="AT1178" s="17" t="s">
        <v>239</v>
      </c>
      <c r="AU1178" s="5">
        <v>4410.8999999999996</v>
      </c>
      <c r="AV1178" s="5">
        <v>50156.72</v>
      </c>
      <c r="BH1178" s="17" t="s">
        <v>236</v>
      </c>
      <c r="BI1178" s="5">
        <v>3094.46</v>
      </c>
      <c r="BJ1178" s="5">
        <v>2820.09</v>
      </c>
      <c r="BS1178" s="17" t="s">
        <v>235</v>
      </c>
      <c r="BT1178" s="5">
        <v>22182.26</v>
      </c>
      <c r="BU1178" s="5">
        <v>11238</v>
      </c>
    </row>
    <row r="1179" spans="4:73" x14ac:dyDescent="0.25">
      <c r="D1179" s="17" t="s">
        <v>241</v>
      </c>
      <c r="E1179" s="5">
        <v>7559.43</v>
      </c>
      <c r="F1179" s="5">
        <v>13899.279999999999</v>
      </c>
      <c r="W1179" s="17" t="s">
        <v>241</v>
      </c>
      <c r="X1179" s="5">
        <v>6052.23</v>
      </c>
      <c r="Y1179" s="5">
        <v>5185.37</v>
      </c>
      <c r="AI1179" s="17" t="s">
        <v>240</v>
      </c>
      <c r="AJ1179" s="5">
        <v>24993.85</v>
      </c>
      <c r="AK1179" s="5">
        <v>34514.1</v>
      </c>
      <c r="AT1179" s="17" t="s">
        <v>257</v>
      </c>
      <c r="AU1179" s="5">
        <v>13148.31</v>
      </c>
      <c r="AV1179" s="5">
        <v>10264.75</v>
      </c>
      <c r="BH1179" s="17" t="s">
        <v>237</v>
      </c>
      <c r="BI1179" s="5">
        <v>183.34</v>
      </c>
      <c r="BJ1179" s="5">
        <v>471.32</v>
      </c>
      <c r="BS1179" s="17" t="s">
        <v>236</v>
      </c>
      <c r="BT1179" s="5">
        <v>0</v>
      </c>
      <c r="BU1179" s="5">
        <v>0</v>
      </c>
    </row>
    <row r="1180" spans="4:73" x14ac:dyDescent="0.25">
      <c r="D1180" s="17" t="s">
        <v>243</v>
      </c>
      <c r="E1180" s="5">
        <v>10675.32</v>
      </c>
      <c r="F1180" s="5">
        <v>29716.080000000002</v>
      </c>
      <c r="W1180" s="17" t="s">
        <v>243</v>
      </c>
      <c r="X1180" s="5">
        <v>29716.080000000002</v>
      </c>
      <c r="Y1180" s="5">
        <v>10675.32</v>
      </c>
      <c r="AI1180" s="17" t="s">
        <v>164</v>
      </c>
      <c r="AJ1180" s="5">
        <v>708.89</v>
      </c>
      <c r="AK1180" s="5">
        <v>296.01</v>
      </c>
      <c r="AT1180" s="17" t="s">
        <v>240</v>
      </c>
      <c r="AU1180" s="5">
        <v>26712.33</v>
      </c>
      <c r="AV1180" s="5">
        <v>31497.85</v>
      </c>
      <c r="BH1180" s="17" t="s">
        <v>239</v>
      </c>
      <c r="BI1180" s="5">
        <v>69.040000000000006</v>
      </c>
      <c r="BJ1180" s="5">
        <v>460.76</v>
      </c>
      <c r="BS1180" s="17" t="s">
        <v>237</v>
      </c>
      <c r="BT1180" s="5">
        <v>0</v>
      </c>
      <c r="BU1180" s="5">
        <v>0</v>
      </c>
    </row>
    <row r="1181" spans="4:73" x14ac:dyDescent="0.25">
      <c r="D1181" s="17" t="s">
        <v>281</v>
      </c>
      <c r="E1181" s="5">
        <v>1681.6799999999998</v>
      </c>
      <c r="F1181" s="5">
        <v>2922.39</v>
      </c>
      <c r="W1181" s="17" t="s">
        <v>281</v>
      </c>
      <c r="X1181" s="5">
        <v>492.8</v>
      </c>
      <c r="Y1181" s="5">
        <v>99.2</v>
      </c>
      <c r="AI1181" s="17" t="s">
        <v>241</v>
      </c>
      <c r="AJ1181" s="5">
        <v>0</v>
      </c>
      <c r="AK1181" s="5">
        <v>0</v>
      </c>
      <c r="AT1181" s="17" t="s">
        <v>164</v>
      </c>
      <c r="AU1181" s="5">
        <v>896.97</v>
      </c>
      <c r="AV1181" s="5">
        <v>546.33000000000004</v>
      </c>
      <c r="BH1181" s="17" t="s">
        <v>257</v>
      </c>
      <c r="BI1181" s="5">
        <v>21812.19</v>
      </c>
      <c r="BJ1181" s="5">
        <v>13121.91</v>
      </c>
      <c r="BS1181" s="17" t="s">
        <v>239</v>
      </c>
      <c r="BT1181" s="5">
        <v>0</v>
      </c>
      <c r="BU1181" s="5">
        <v>0</v>
      </c>
    </row>
    <row r="1182" spans="4:73" x14ac:dyDescent="0.25">
      <c r="D1182" s="17" t="s">
        <v>244</v>
      </c>
      <c r="E1182" s="5">
        <v>32992.849999999991</v>
      </c>
      <c r="F1182" s="5">
        <v>31523.000000000004</v>
      </c>
      <c r="W1182" s="17" t="s">
        <v>244</v>
      </c>
      <c r="X1182" s="5">
        <v>16867.38</v>
      </c>
      <c r="Y1182" s="5">
        <v>8711.3700000000008</v>
      </c>
      <c r="AI1182" s="17" t="s">
        <v>243</v>
      </c>
      <c r="AJ1182" s="5">
        <v>0</v>
      </c>
      <c r="AK1182" s="5">
        <v>0</v>
      </c>
      <c r="AT1182" s="17" t="s">
        <v>241</v>
      </c>
      <c r="AU1182" s="5">
        <v>2692.05</v>
      </c>
      <c r="AV1182" s="5">
        <v>2224.46</v>
      </c>
      <c r="BH1182" s="17" t="s">
        <v>240</v>
      </c>
      <c r="BI1182" s="5">
        <v>3384.21</v>
      </c>
      <c r="BJ1182" s="5">
        <v>4079.43</v>
      </c>
      <c r="BS1182" s="17" t="s">
        <v>257</v>
      </c>
      <c r="BT1182" s="5">
        <v>0</v>
      </c>
      <c r="BU1182" s="5">
        <v>0</v>
      </c>
    </row>
    <row r="1183" spans="4:73" x14ac:dyDescent="0.25">
      <c r="D1183" s="17" t="s">
        <v>245</v>
      </c>
      <c r="E1183" s="5">
        <v>205629.56000000006</v>
      </c>
      <c r="F1183" s="5">
        <v>424449.37</v>
      </c>
      <c r="W1183" s="17" t="s">
        <v>245</v>
      </c>
      <c r="X1183" s="5">
        <v>15284.7</v>
      </c>
      <c r="Y1183" s="5">
        <v>4979.3</v>
      </c>
      <c r="AI1183" s="17" t="s">
        <v>281</v>
      </c>
      <c r="AJ1183" s="5">
        <v>129.44999999999999</v>
      </c>
      <c r="AK1183" s="5">
        <v>1306.05</v>
      </c>
      <c r="AT1183" s="17" t="s">
        <v>243</v>
      </c>
      <c r="AU1183" s="5">
        <v>0</v>
      </c>
      <c r="AV1183" s="5">
        <v>0</v>
      </c>
      <c r="BH1183" s="17" t="s">
        <v>164</v>
      </c>
      <c r="BI1183" s="5">
        <v>0</v>
      </c>
      <c r="BJ1183" s="5">
        <v>0</v>
      </c>
      <c r="BS1183" s="17" t="s">
        <v>240</v>
      </c>
      <c r="BT1183" s="5">
        <v>44597.74</v>
      </c>
      <c r="BU1183" s="5">
        <v>79772.97</v>
      </c>
    </row>
    <row r="1184" spans="4:73" x14ac:dyDescent="0.25">
      <c r="D1184" s="17" t="s">
        <v>150</v>
      </c>
      <c r="E1184" s="5">
        <v>8399.91</v>
      </c>
      <c r="F1184" s="5">
        <v>14975.18</v>
      </c>
      <c r="W1184" s="17" t="s">
        <v>150</v>
      </c>
      <c r="X1184" s="5">
        <v>328.15</v>
      </c>
      <c r="Y1184" s="5">
        <v>1022.25</v>
      </c>
      <c r="AI1184" s="17" t="s">
        <v>244</v>
      </c>
      <c r="AJ1184" s="5">
        <v>1856.12</v>
      </c>
      <c r="AK1184" s="5">
        <v>6986.01</v>
      </c>
      <c r="AT1184" s="17" t="s">
        <v>281</v>
      </c>
      <c r="AU1184" s="5">
        <v>1617.08</v>
      </c>
      <c r="AV1184" s="5">
        <v>205.5</v>
      </c>
      <c r="BH1184" s="17" t="s">
        <v>241</v>
      </c>
      <c r="BI1184" s="5">
        <v>0</v>
      </c>
      <c r="BJ1184" s="5">
        <v>149.6</v>
      </c>
      <c r="BS1184" s="17" t="s">
        <v>164</v>
      </c>
      <c r="BT1184" s="5">
        <v>13458.6</v>
      </c>
      <c r="BU1184" s="5">
        <v>10865.71</v>
      </c>
    </row>
    <row r="1185" spans="4:73" x14ac:dyDescent="0.25">
      <c r="D1185" s="17" t="s">
        <v>145</v>
      </c>
      <c r="E1185" s="5">
        <v>31913.559999999998</v>
      </c>
      <c r="F1185" s="5">
        <v>39155.960000000006</v>
      </c>
      <c r="W1185" s="17" t="s">
        <v>145</v>
      </c>
      <c r="X1185" s="5">
        <v>32120.75</v>
      </c>
      <c r="Y1185" s="5">
        <v>14378.75</v>
      </c>
      <c r="AI1185" s="17" t="s">
        <v>245</v>
      </c>
      <c r="AJ1185" s="5">
        <v>27473.06</v>
      </c>
      <c r="AK1185" s="5">
        <v>12909.28</v>
      </c>
      <c r="AT1185" s="17" t="s">
        <v>244</v>
      </c>
      <c r="AU1185" s="5">
        <v>12638.94</v>
      </c>
      <c r="AV1185" s="5">
        <v>17228.009999999998</v>
      </c>
      <c r="BH1185" s="17" t="s">
        <v>243</v>
      </c>
      <c r="BI1185" s="5">
        <v>0</v>
      </c>
      <c r="BJ1185" s="5">
        <v>0</v>
      </c>
      <c r="BS1185" s="17" t="s">
        <v>241</v>
      </c>
      <c r="BT1185" s="5">
        <v>0</v>
      </c>
      <c r="BU1185" s="5">
        <v>0</v>
      </c>
    </row>
    <row r="1186" spans="4:73" x14ac:dyDescent="0.25">
      <c r="D1186" s="17" t="s">
        <v>282</v>
      </c>
      <c r="E1186" s="5">
        <v>93.6</v>
      </c>
      <c r="F1186" s="5">
        <v>23.4</v>
      </c>
      <c r="W1186" s="17" t="s">
        <v>282</v>
      </c>
      <c r="X1186" s="5">
        <v>23.4</v>
      </c>
      <c r="Y1186" s="5">
        <v>93.6</v>
      </c>
      <c r="AI1186" s="17" t="s">
        <v>150</v>
      </c>
      <c r="AJ1186" s="5">
        <v>0</v>
      </c>
      <c r="AK1186" s="5">
        <v>0</v>
      </c>
      <c r="AT1186" s="17" t="s">
        <v>245</v>
      </c>
      <c r="AU1186" s="5">
        <v>29928.36</v>
      </c>
      <c r="AV1186" s="5">
        <v>15030.27</v>
      </c>
      <c r="BH1186" s="17" t="s">
        <v>281</v>
      </c>
      <c r="BI1186" s="5">
        <v>683.06</v>
      </c>
      <c r="BJ1186" s="5">
        <v>70.930000000000007</v>
      </c>
      <c r="BS1186" s="17" t="s">
        <v>243</v>
      </c>
      <c r="BT1186" s="5">
        <v>0</v>
      </c>
      <c r="BU1186" s="5">
        <v>0</v>
      </c>
    </row>
    <row r="1187" spans="4:73" x14ac:dyDescent="0.25">
      <c r="D1187" s="17" t="s">
        <v>246</v>
      </c>
      <c r="E1187" s="5">
        <v>10168.64</v>
      </c>
      <c r="F1187" s="5">
        <v>7547.66</v>
      </c>
      <c r="W1187" s="17" t="s">
        <v>246</v>
      </c>
      <c r="X1187" s="5">
        <v>889.2</v>
      </c>
      <c r="Y1187" s="5">
        <v>598.79999999999995</v>
      </c>
      <c r="AI1187" s="17" t="s">
        <v>145</v>
      </c>
      <c r="AJ1187" s="5">
        <v>2884.18</v>
      </c>
      <c r="AK1187" s="5">
        <v>12880.27</v>
      </c>
      <c r="AT1187" s="17" t="s">
        <v>150</v>
      </c>
      <c r="AU1187" s="5">
        <v>0</v>
      </c>
      <c r="AV1187" s="5">
        <v>0</v>
      </c>
      <c r="BH1187" s="17" t="s">
        <v>244</v>
      </c>
      <c r="BI1187" s="5">
        <v>160.56</v>
      </c>
      <c r="BJ1187" s="5">
        <v>67.459999999999994</v>
      </c>
      <c r="BS1187" s="17" t="s">
        <v>281</v>
      </c>
      <c r="BT1187" s="5">
        <v>0</v>
      </c>
      <c r="BU1187" s="5">
        <v>0</v>
      </c>
    </row>
    <row r="1188" spans="4:73" x14ac:dyDescent="0.25">
      <c r="D1188" s="17" t="s">
        <v>269</v>
      </c>
      <c r="E1188" s="5">
        <v>35657.39</v>
      </c>
      <c r="F1188" s="5">
        <v>53398.22</v>
      </c>
      <c r="W1188" s="17" t="s">
        <v>269</v>
      </c>
      <c r="X1188" s="5">
        <v>10684.4</v>
      </c>
      <c r="Y1188" s="5">
        <v>5121.6099999999997</v>
      </c>
      <c r="AI1188" s="17" t="s">
        <v>282</v>
      </c>
      <c r="AJ1188" s="5">
        <v>0</v>
      </c>
      <c r="AK1188" s="5">
        <v>0</v>
      </c>
      <c r="AT1188" s="17" t="s">
        <v>145</v>
      </c>
      <c r="AU1188" s="5">
        <v>404.87</v>
      </c>
      <c r="AV1188" s="5">
        <v>1717.99</v>
      </c>
      <c r="BH1188" s="17" t="s">
        <v>245</v>
      </c>
      <c r="BI1188" s="5">
        <v>1193.8499999999999</v>
      </c>
      <c r="BJ1188" s="5">
        <v>791.6</v>
      </c>
      <c r="BS1188" s="17" t="s">
        <v>244</v>
      </c>
      <c r="BT1188" s="5">
        <v>0</v>
      </c>
      <c r="BU1188" s="5">
        <v>0</v>
      </c>
    </row>
    <row r="1189" spans="4:73" x14ac:dyDescent="0.25">
      <c r="D1189" s="17" t="s">
        <v>265</v>
      </c>
      <c r="E1189" s="5">
        <v>56952.430000000008</v>
      </c>
      <c r="F1189" s="5">
        <v>26208.089999999997</v>
      </c>
      <c r="W1189" s="17" t="s">
        <v>265</v>
      </c>
      <c r="X1189" s="5">
        <v>5110.26</v>
      </c>
      <c r="Y1189" s="5">
        <v>3129.74</v>
      </c>
      <c r="AI1189" s="17" t="s">
        <v>246</v>
      </c>
      <c r="AJ1189" s="5">
        <v>1255.27</v>
      </c>
      <c r="AK1189" s="5">
        <v>1998.53</v>
      </c>
      <c r="AT1189" s="17" t="s">
        <v>282</v>
      </c>
      <c r="AU1189" s="5">
        <v>0</v>
      </c>
      <c r="AV1189" s="5">
        <v>0</v>
      </c>
      <c r="BH1189" s="17" t="s">
        <v>150</v>
      </c>
      <c r="BI1189" s="5">
        <v>345.03</v>
      </c>
      <c r="BJ1189" s="5">
        <v>7377.66</v>
      </c>
      <c r="BS1189" s="17" t="s">
        <v>245</v>
      </c>
      <c r="BT1189" s="5">
        <v>345704.4</v>
      </c>
      <c r="BU1189" s="5">
        <v>171919.1</v>
      </c>
    </row>
    <row r="1190" spans="4:73" x14ac:dyDescent="0.25">
      <c r="D1190" s="17" t="s">
        <v>283</v>
      </c>
      <c r="E1190" s="5">
        <v>15981.929999999998</v>
      </c>
      <c r="F1190" s="5">
        <v>3004.9900000000002</v>
      </c>
      <c r="W1190" s="17" t="s">
        <v>283</v>
      </c>
      <c r="X1190" s="5">
        <v>1373.85</v>
      </c>
      <c r="Y1190" s="5">
        <v>4097.6499999999996</v>
      </c>
      <c r="AI1190" s="17" t="s">
        <v>269</v>
      </c>
      <c r="AJ1190" s="5">
        <v>14614.27</v>
      </c>
      <c r="AK1190" s="5">
        <v>9930.68</v>
      </c>
      <c r="AT1190" s="17" t="s">
        <v>246</v>
      </c>
      <c r="AU1190" s="5">
        <v>536.54999999999995</v>
      </c>
      <c r="AV1190" s="5">
        <v>5592.35</v>
      </c>
      <c r="BH1190" s="17" t="s">
        <v>145</v>
      </c>
      <c r="BI1190" s="5">
        <v>3138.16</v>
      </c>
      <c r="BJ1190" s="5">
        <v>2936.55</v>
      </c>
      <c r="BS1190" s="17" t="s">
        <v>150</v>
      </c>
      <c r="BT1190" s="5">
        <v>0</v>
      </c>
      <c r="BU1190" s="5">
        <v>0</v>
      </c>
    </row>
    <row r="1191" spans="4:73" x14ac:dyDescent="0.25">
      <c r="D1191" s="17" t="s">
        <v>254</v>
      </c>
      <c r="E1191" s="5">
        <v>80902.219999999987</v>
      </c>
      <c r="F1191" s="5">
        <v>91064.900000000009</v>
      </c>
      <c r="W1191" s="17" t="s">
        <v>254</v>
      </c>
      <c r="X1191" s="5">
        <v>14961</v>
      </c>
      <c r="Y1191" s="5">
        <v>12600</v>
      </c>
      <c r="AI1191" s="17" t="s">
        <v>265</v>
      </c>
      <c r="AJ1191" s="5">
        <v>0</v>
      </c>
      <c r="AK1191" s="5">
        <v>754</v>
      </c>
      <c r="AT1191" s="17" t="s">
        <v>269</v>
      </c>
      <c r="AU1191" s="5">
        <v>12718.72</v>
      </c>
      <c r="AV1191" s="5">
        <v>8817.81</v>
      </c>
      <c r="BH1191" s="17" t="s">
        <v>282</v>
      </c>
      <c r="BI1191" s="5">
        <v>0</v>
      </c>
      <c r="BJ1191" s="5">
        <v>0</v>
      </c>
      <c r="BS1191" s="17" t="s">
        <v>145</v>
      </c>
      <c r="BT1191" s="5">
        <v>0</v>
      </c>
      <c r="BU1191" s="5">
        <v>0</v>
      </c>
    </row>
    <row r="1192" spans="4:73" x14ac:dyDescent="0.25">
      <c r="D1192" s="17" t="s">
        <v>270</v>
      </c>
      <c r="E1192" s="5">
        <v>30364.590000000011</v>
      </c>
      <c r="F1192" s="5">
        <v>56293.929999999993</v>
      </c>
      <c r="W1192" s="17" t="s">
        <v>270</v>
      </c>
      <c r="X1192" s="5">
        <v>9002.93</v>
      </c>
      <c r="Y1192" s="5">
        <v>3923.59</v>
      </c>
      <c r="AI1192" s="17" t="s">
        <v>283</v>
      </c>
      <c r="AJ1192" s="5">
        <v>84</v>
      </c>
      <c r="AK1192" s="5">
        <v>336</v>
      </c>
      <c r="AT1192" s="17" t="s">
        <v>265</v>
      </c>
      <c r="AU1192" s="5">
        <v>2720.57</v>
      </c>
      <c r="AV1192" s="5">
        <v>3321.38</v>
      </c>
      <c r="BH1192" s="17" t="s">
        <v>246</v>
      </c>
      <c r="BI1192" s="5">
        <v>521.64</v>
      </c>
      <c r="BJ1192" s="5">
        <v>1978.96</v>
      </c>
      <c r="BS1192" s="17" t="s">
        <v>282</v>
      </c>
      <c r="BT1192" s="5">
        <v>0</v>
      </c>
      <c r="BU1192" s="5">
        <v>0</v>
      </c>
    </row>
    <row r="1193" spans="4:73" x14ac:dyDescent="0.25">
      <c r="D1193" s="17" t="s">
        <v>271</v>
      </c>
      <c r="E1193" s="5">
        <v>0</v>
      </c>
      <c r="F1193" s="5">
        <v>315</v>
      </c>
      <c r="W1193" s="17" t="s">
        <v>271</v>
      </c>
      <c r="X1193" s="5">
        <v>315</v>
      </c>
      <c r="Y1193" s="5">
        <v>0</v>
      </c>
      <c r="AI1193" s="17" t="s">
        <v>254</v>
      </c>
      <c r="AJ1193" s="5">
        <v>1168.6300000000001</v>
      </c>
      <c r="AK1193" s="5">
        <v>4242.21</v>
      </c>
      <c r="AT1193" s="17" t="s">
        <v>283</v>
      </c>
      <c r="AU1193" s="5">
        <v>1481.2</v>
      </c>
      <c r="AV1193" s="5">
        <v>11284.52</v>
      </c>
      <c r="BH1193" s="17" t="s">
        <v>269</v>
      </c>
      <c r="BI1193" s="5">
        <v>13416.83</v>
      </c>
      <c r="BJ1193" s="5">
        <v>11787.29</v>
      </c>
      <c r="BS1193" s="17" t="s">
        <v>246</v>
      </c>
      <c r="BT1193" s="5">
        <v>0</v>
      </c>
      <c r="BU1193" s="5">
        <v>0</v>
      </c>
    </row>
    <row r="1194" spans="4:73" x14ac:dyDescent="0.25">
      <c r="D1194" s="17" t="s">
        <v>249</v>
      </c>
      <c r="E1194" s="5">
        <v>59452.02</v>
      </c>
      <c r="F1194" s="5">
        <v>0</v>
      </c>
      <c r="W1194" s="17" t="s">
        <v>249</v>
      </c>
      <c r="X1194" s="5">
        <v>0</v>
      </c>
      <c r="Y1194" s="5">
        <v>0</v>
      </c>
      <c r="AI1194" s="17" t="s">
        <v>270</v>
      </c>
      <c r="AJ1194" s="5">
        <v>15238.98</v>
      </c>
      <c r="AK1194" s="5">
        <v>8300.7999999999993</v>
      </c>
      <c r="AT1194" s="17" t="s">
        <v>254</v>
      </c>
      <c r="AU1194" s="5">
        <v>21974.12</v>
      </c>
      <c r="AV1194" s="5">
        <v>28895.37</v>
      </c>
      <c r="BH1194" s="17" t="s">
        <v>265</v>
      </c>
      <c r="BI1194" s="5">
        <v>18377.259999999998</v>
      </c>
      <c r="BJ1194" s="5">
        <v>11910.03</v>
      </c>
      <c r="BS1194" s="17" t="s">
        <v>269</v>
      </c>
      <c r="BT1194" s="5">
        <v>0</v>
      </c>
      <c r="BU1194" s="5">
        <v>0</v>
      </c>
    </row>
    <row r="1195" spans="4:73" x14ac:dyDescent="0.25">
      <c r="D1195" s="17" t="s">
        <v>151</v>
      </c>
      <c r="E1195" s="5">
        <v>75705.47</v>
      </c>
      <c r="F1195" s="5">
        <v>43917.06</v>
      </c>
      <c r="W1195" s="17" t="s">
        <v>151</v>
      </c>
      <c r="X1195" s="5">
        <v>2800.22</v>
      </c>
      <c r="Y1195" s="5">
        <v>8808.8799999999992</v>
      </c>
      <c r="AI1195" s="17" t="s">
        <v>271</v>
      </c>
      <c r="AJ1195" s="5">
        <v>0</v>
      </c>
      <c r="AK1195" s="5">
        <v>0</v>
      </c>
      <c r="AT1195" s="17" t="s">
        <v>270</v>
      </c>
      <c r="AU1195" s="5">
        <v>16058.54</v>
      </c>
      <c r="AV1195" s="5">
        <v>9727.94</v>
      </c>
      <c r="BH1195" s="17" t="s">
        <v>283</v>
      </c>
      <c r="BI1195" s="5">
        <v>65.94</v>
      </c>
      <c r="BJ1195" s="5">
        <v>263.76</v>
      </c>
      <c r="BS1195" s="17" t="s">
        <v>265</v>
      </c>
      <c r="BT1195" s="5">
        <v>0</v>
      </c>
      <c r="BU1195" s="5">
        <v>37837.279999999999</v>
      </c>
    </row>
    <row r="1196" spans="4:73" x14ac:dyDescent="0.25">
      <c r="D1196" s="17" t="s">
        <v>264</v>
      </c>
      <c r="E1196" s="5">
        <v>0</v>
      </c>
      <c r="F1196" s="5">
        <v>7284</v>
      </c>
      <c r="W1196" s="17" t="s">
        <v>264</v>
      </c>
      <c r="X1196" s="5">
        <v>84</v>
      </c>
      <c r="Y1196" s="5">
        <v>0</v>
      </c>
      <c r="AI1196" s="17" t="s">
        <v>249</v>
      </c>
      <c r="AJ1196" s="5">
        <v>0</v>
      </c>
      <c r="AK1196" s="5">
        <v>0</v>
      </c>
      <c r="AT1196" s="17" t="s">
        <v>271</v>
      </c>
      <c r="AU1196" s="5">
        <v>0</v>
      </c>
      <c r="AV1196" s="5">
        <v>0</v>
      </c>
      <c r="BH1196" s="17" t="s">
        <v>254</v>
      </c>
      <c r="BI1196" s="5">
        <v>45019.38</v>
      </c>
      <c r="BJ1196" s="5">
        <v>35164.639999999999</v>
      </c>
      <c r="BS1196" s="17" t="s">
        <v>283</v>
      </c>
      <c r="BT1196" s="5">
        <v>0</v>
      </c>
      <c r="BU1196" s="5">
        <v>0</v>
      </c>
    </row>
    <row r="1197" spans="4:73" x14ac:dyDescent="0.25">
      <c r="D1197" s="17" t="s">
        <v>273</v>
      </c>
      <c r="E1197" s="5">
        <v>0</v>
      </c>
      <c r="F1197" s="5">
        <v>192.5</v>
      </c>
      <c r="W1197" s="17" t="s">
        <v>273</v>
      </c>
      <c r="X1197" s="5">
        <v>192.5</v>
      </c>
      <c r="Y1197" s="5">
        <v>0</v>
      </c>
      <c r="AI1197" s="17" t="s">
        <v>151</v>
      </c>
      <c r="AJ1197" s="5">
        <v>0</v>
      </c>
      <c r="AK1197" s="5">
        <v>0</v>
      </c>
      <c r="AT1197" s="17" t="s">
        <v>249</v>
      </c>
      <c r="AU1197" s="5">
        <v>0</v>
      </c>
      <c r="AV1197" s="5">
        <v>0</v>
      </c>
      <c r="BH1197" s="17" t="s">
        <v>270</v>
      </c>
      <c r="BI1197" s="5">
        <v>14126.48</v>
      </c>
      <c r="BJ1197" s="5">
        <v>8412.26</v>
      </c>
      <c r="BS1197" s="17" t="s">
        <v>254</v>
      </c>
      <c r="BT1197" s="5">
        <v>6255.77</v>
      </c>
      <c r="BU1197" s="5">
        <v>0</v>
      </c>
    </row>
    <row r="1198" spans="4:73" x14ac:dyDescent="0.25">
      <c r="D1198" s="17" t="s">
        <v>274</v>
      </c>
      <c r="E1198" s="5">
        <v>0</v>
      </c>
      <c r="F1198" s="5">
        <v>3200</v>
      </c>
      <c r="W1198" s="17" t="s">
        <v>274</v>
      </c>
      <c r="X1198" s="5">
        <v>0</v>
      </c>
      <c r="Y1198" s="5">
        <v>0</v>
      </c>
      <c r="AI1198" s="17" t="s">
        <v>264</v>
      </c>
      <c r="AJ1198" s="5">
        <v>0</v>
      </c>
      <c r="AK1198" s="5">
        <v>0</v>
      </c>
      <c r="AT1198" s="17" t="s">
        <v>151</v>
      </c>
      <c r="AU1198" s="5">
        <v>0</v>
      </c>
      <c r="AV1198" s="5">
        <v>0</v>
      </c>
      <c r="BH1198" s="17" t="s">
        <v>271</v>
      </c>
      <c r="BI1198" s="5">
        <v>0</v>
      </c>
      <c r="BJ1198" s="5">
        <v>0</v>
      </c>
      <c r="BS1198" s="17" t="s">
        <v>270</v>
      </c>
      <c r="BT1198" s="5">
        <v>0</v>
      </c>
      <c r="BU1198" s="5">
        <v>0</v>
      </c>
    </row>
    <row r="1199" spans="4:73" x14ac:dyDescent="0.25">
      <c r="D1199" s="17" t="s">
        <v>275</v>
      </c>
      <c r="E1199" s="5">
        <v>0</v>
      </c>
      <c r="F1199" s="5">
        <v>120</v>
      </c>
      <c r="W1199" s="17" t="s">
        <v>275</v>
      </c>
      <c r="X1199" s="5">
        <v>120</v>
      </c>
      <c r="Y1199" s="5">
        <v>0</v>
      </c>
      <c r="AI1199" s="17" t="s">
        <v>273</v>
      </c>
      <c r="AJ1199" s="5">
        <v>0</v>
      </c>
      <c r="AK1199" s="5">
        <v>0</v>
      </c>
      <c r="AT1199" s="17" t="s">
        <v>264</v>
      </c>
      <c r="AU1199" s="5">
        <v>0</v>
      </c>
      <c r="AV1199" s="5">
        <v>0</v>
      </c>
      <c r="BH1199" s="17" t="s">
        <v>249</v>
      </c>
      <c r="BI1199" s="5">
        <v>0</v>
      </c>
      <c r="BJ1199" s="5">
        <v>0</v>
      </c>
      <c r="BS1199" s="17" t="s">
        <v>271</v>
      </c>
      <c r="BT1199" s="5">
        <v>0</v>
      </c>
      <c r="BU1199" s="5">
        <v>0</v>
      </c>
    </row>
    <row r="1200" spans="4:73" x14ac:dyDescent="0.25">
      <c r="D1200" s="2" t="s">
        <v>17</v>
      </c>
      <c r="E1200" s="5">
        <v>7308818.660000002</v>
      </c>
      <c r="F1200" s="5">
        <v>11560548.950000001</v>
      </c>
      <c r="W1200" s="2" t="s">
        <v>17</v>
      </c>
      <c r="X1200" s="5">
        <v>1250113.9500000004</v>
      </c>
      <c r="Y1200" s="5">
        <v>797018.4700000002</v>
      </c>
      <c r="AI1200" s="17" t="s">
        <v>274</v>
      </c>
      <c r="AJ1200" s="5">
        <v>0</v>
      </c>
      <c r="AK1200" s="5">
        <v>0</v>
      </c>
      <c r="AT1200" s="17" t="s">
        <v>273</v>
      </c>
      <c r="AU1200" s="5">
        <v>0</v>
      </c>
      <c r="AV1200" s="5">
        <v>0</v>
      </c>
      <c r="BH1200" s="17" t="s">
        <v>151</v>
      </c>
      <c r="BI1200" s="5">
        <v>10945.84</v>
      </c>
      <c r="BJ1200" s="5">
        <v>66896.59</v>
      </c>
      <c r="BS1200" s="17" t="s">
        <v>249</v>
      </c>
      <c r="BT1200" s="5">
        <v>0</v>
      </c>
      <c r="BU1200" s="5">
        <v>0</v>
      </c>
    </row>
    <row r="1201" spans="4:73" x14ac:dyDescent="0.25">
      <c r="D1201" s="17" t="s">
        <v>139</v>
      </c>
      <c r="E1201" s="5">
        <v>22930.43</v>
      </c>
      <c r="F1201" s="5">
        <v>37246.33</v>
      </c>
      <c r="W1201" s="17" t="s">
        <v>139</v>
      </c>
      <c r="X1201" s="5">
        <v>7246.26</v>
      </c>
      <c r="Y1201" s="5">
        <v>3381.29</v>
      </c>
      <c r="AI1201" s="17" t="s">
        <v>275</v>
      </c>
      <c r="AJ1201" s="5">
        <v>0</v>
      </c>
      <c r="AK1201" s="5">
        <v>0</v>
      </c>
      <c r="AT1201" s="17" t="s">
        <v>274</v>
      </c>
      <c r="AU1201" s="5">
        <v>0</v>
      </c>
      <c r="AV1201" s="5">
        <v>0</v>
      </c>
      <c r="BH1201" s="17" t="s">
        <v>264</v>
      </c>
      <c r="BI1201" s="5">
        <v>0</v>
      </c>
      <c r="BJ1201" s="5">
        <v>0</v>
      </c>
      <c r="BS1201" s="17" t="s">
        <v>151</v>
      </c>
      <c r="BT1201" s="5">
        <v>0</v>
      </c>
      <c r="BU1201" s="5">
        <v>0</v>
      </c>
    </row>
    <row r="1202" spans="4:73" x14ac:dyDescent="0.25">
      <c r="D1202" s="17" t="s">
        <v>167</v>
      </c>
      <c r="E1202" s="5">
        <v>66183.33</v>
      </c>
      <c r="F1202" s="5">
        <v>39389.03</v>
      </c>
      <c r="W1202" s="17" t="s">
        <v>167</v>
      </c>
      <c r="X1202" s="5">
        <v>6273</v>
      </c>
      <c r="Y1202" s="5">
        <v>1597</v>
      </c>
      <c r="AI1202" s="2" t="s">
        <v>17</v>
      </c>
      <c r="AJ1202" s="5">
        <v>957507.30000000016</v>
      </c>
      <c r="AK1202" s="5">
        <v>909742.01999999967</v>
      </c>
      <c r="AT1202" s="17" t="s">
        <v>275</v>
      </c>
      <c r="AU1202" s="5">
        <v>0</v>
      </c>
      <c r="AV1202" s="5">
        <v>0</v>
      </c>
      <c r="BH1202" s="17" t="s">
        <v>273</v>
      </c>
      <c r="BI1202" s="5">
        <v>0</v>
      </c>
      <c r="BJ1202" s="5">
        <v>0</v>
      </c>
      <c r="BS1202" s="17" t="s">
        <v>264</v>
      </c>
      <c r="BT1202" s="5">
        <v>0</v>
      </c>
      <c r="BU1202" s="5">
        <v>0</v>
      </c>
    </row>
    <row r="1203" spans="4:73" x14ac:dyDescent="0.25">
      <c r="D1203" s="17" t="s">
        <v>140</v>
      </c>
      <c r="E1203" s="5">
        <v>197380.19</v>
      </c>
      <c r="F1203" s="5">
        <v>124925.39000000001</v>
      </c>
      <c r="W1203" s="17" t="s">
        <v>140</v>
      </c>
      <c r="X1203" s="5">
        <v>38974.400000000001</v>
      </c>
      <c r="Y1203" s="5">
        <v>16571.849999999999</v>
      </c>
      <c r="AI1203" s="17" t="s">
        <v>139</v>
      </c>
      <c r="AJ1203" s="5">
        <v>5216.58</v>
      </c>
      <c r="AK1203" s="5">
        <v>2923.31</v>
      </c>
      <c r="AT1203" s="2" t="s">
        <v>17</v>
      </c>
      <c r="AU1203" s="5">
        <v>904492.24</v>
      </c>
      <c r="AV1203" s="5">
        <v>1174273.19</v>
      </c>
      <c r="BH1203" s="17" t="s">
        <v>274</v>
      </c>
      <c r="BI1203" s="5">
        <v>0</v>
      </c>
      <c r="BJ1203" s="5">
        <v>0</v>
      </c>
      <c r="BS1203" s="17" t="s">
        <v>273</v>
      </c>
      <c r="BT1203" s="5">
        <v>0</v>
      </c>
      <c r="BU1203" s="5">
        <v>0</v>
      </c>
    </row>
    <row r="1204" spans="4:73" x14ac:dyDescent="0.25">
      <c r="D1204" s="17" t="s">
        <v>181</v>
      </c>
      <c r="E1204" s="5">
        <v>36021.56</v>
      </c>
      <c r="F1204" s="5">
        <v>1662339.79</v>
      </c>
      <c r="W1204" s="17" t="s">
        <v>181</v>
      </c>
      <c r="X1204" s="5">
        <v>0</v>
      </c>
      <c r="Y1204" s="5">
        <v>0</v>
      </c>
      <c r="AI1204" s="17" t="s">
        <v>167</v>
      </c>
      <c r="AJ1204" s="5">
        <v>1633.82</v>
      </c>
      <c r="AK1204" s="5">
        <v>5029.18</v>
      </c>
      <c r="AT1204" s="17" t="s">
        <v>139</v>
      </c>
      <c r="AU1204" s="5">
        <v>413.83</v>
      </c>
      <c r="AV1204" s="5">
        <v>320.95999999999998</v>
      </c>
      <c r="BH1204" s="17" t="s">
        <v>275</v>
      </c>
      <c r="BI1204" s="5">
        <v>0</v>
      </c>
      <c r="BJ1204" s="5">
        <v>0</v>
      </c>
      <c r="BS1204" s="17" t="s">
        <v>274</v>
      </c>
      <c r="BT1204" s="5">
        <v>0</v>
      </c>
      <c r="BU1204" s="5">
        <v>0</v>
      </c>
    </row>
    <row r="1205" spans="4:73" x14ac:dyDescent="0.25">
      <c r="D1205" s="17" t="s">
        <v>156</v>
      </c>
      <c r="E1205" s="5">
        <v>178861.74</v>
      </c>
      <c r="F1205" s="5">
        <v>488232.57000000007</v>
      </c>
      <c r="W1205" s="17" t="s">
        <v>156</v>
      </c>
      <c r="X1205" s="5">
        <v>88271.82</v>
      </c>
      <c r="Y1205" s="5">
        <v>48579.43</v>
      </c>
      <c r="AI1205" s="17" t="s">
        <v>140</v>
      </c>
      <c r="AJ1205" s="5">
        <v>13992.55</v>
      </c>
      <c r="AK1205" s="5">
        <v>10976.8</v>
      </c>
      <c r="AT1205" s="17" t="s">
        <v>167</v>
      </c>
      <c r="AU1205" s="5">
        <v>3630.6</v>
      </c>
      <c r="AV1205" s="5">
        <v>1408.38</v>
      </c>
      <c r="BH1205" s="2" t="s">
        <v>17</v>
      </c>
      <c r="BI1205" s="5">
        <v>540725.28</v>
      </c>
      <c r="BJ1205" s="5">
        <v>823635.37999999989</v>
      </c>
      <c r="BS1205" s="17" t="s">
        <v>275</v>
      </c>
      <c r="BT1205" s="5">
        <v>0</v>
      </c>
      <c r="BU1205" s="5">
        <v>0</v>
      </c>
    </row>
    <row r="1206" spans="4:73" x14ac:dyDescent="0.25">
      <c r="D1206" s="17" t="s">
        <v>182</v>
      </c>
      <c r="E1206" s="5">
        <v>418.8</v>
      </c>
      <c r="F1206" s="5">
        <v>93760.65</v>
      </c>
      <c r="W1206" s="17" t="s">
        <v>182</v>
      </c>
      <c r="X1206" s="5">
        <v>0</v>
      </c>
      <c r="Y1206" s="5">
        <v>0</v>
      </c>
      <c r="AI1206" s="17" t="s">
        <v>181</v>
      </c>
      <c r="AJ1206" s="5">
        <v>0</v>
      </c>
      <c r="AK1206" s="5">
        <v>0</v>
      </c>
      <c r="AT1206" s="17" t="s">
        <v>140</v>
      </c>
      <c r="AU1206" s="5">
        <v>1323.84</v>
      </c>
      <c r="AV1206" s="5">
        <v>1397.96</v>
      </c>
      <c r="BH1206" s="17" t="s">
        <v>139</v>
      </c>
      <c r="BI1206" s="5">
        <v>296.86</v>
      </c>
      <c r="BJ1206" s="5">
        <v>618.79999999999995</v>
      </c>
      <c r="BS1206" s="2" t="s">
        <v>17</v>
      </c>
      <c r="BT1206" s="5">
        <v>3260472.8900000006</v>
      </c>
      <c r="BU1206" s="5">
        <v>7689417.0499999998</v>
      </c>
    </row>
    <row r="1207" spans="4:73" x14ac:dyDescent="0.25">
      <c r="D1207" s="17" t="s">
        <v>183</v>
      </c>
      <c r="E1207" s="5">
        <v>37286.090000000004</v>
      </c>
      <c r="F1207" s="5">
        <v>16392.799999999996</v>
      </c>
      <c r="W1207" s="17" t="s">
        <v>183</v>
      </c>
      <c r="X1207" s="5">
        <v>36958.120000000003</v>
      </c>
      <c r="Y1207" s="5">
        <v>12469.48</v>
      </c>
      <c r="AI1207" s="17" t="s">
        <v>156</v>
      </c>
      <c r="AJ1207" s="5">
        <v>33118.379999999997</v>
      </c>
      <c r="AK1207" s="5">
        <v>16948.150000000001</v>
      </c>
      <c r="AT1207" s="17" t="s">
        <v>181</v>
      </c>
      <c r="AU1207" s="5">
        <v>0</v>
      </c>
      <c r="AV1207" s="5">
        <v>0</v>
      </c>
      <c r="BH1207" s="17" t="s">
        <v>167</v>
      </c>
      <c r="BI1207" s="5">
        <v>163.41</v>
      </c>
      <c r="BJ1207" s="5">
        <v>305.37</v>
      </c>
      <c r="BS1207" s="17" t="s">
        <v>139</v>
      </c>
      <c r="BT1207" s="5">
        <v>9756.9</v>
      </c>
      <c r="BU1207" s="5">
        <v>30001.97</v>
      </c>
    </row>
    <row r="1208" spans="4:73" x14ac:dyDescent="0.25">
      <c r="D1208" s="17" t="s">
        <v>184</v>
      </c>
      <c r="E1208" s="5">
        <v>59546.950000000004</v>
      </c>
      <c r="F1208" s="5">
        <v>13887.609999999993</v>
      </c>
      <c r="W1208" s="17" t="s">
        <v>184</v>
      </c>
      <c r="X1208" s="5">
        <v>13602.38</v>
      </c>
      <c r="Y1208" s="5">
        <v>3923.87</v>
      </c>
      <c r="AI1208" s="17" t="s">
        <v>182</v>
      </c>
      <c r="AJ1208" s="5">
        <v>0</v>
      </c>
      <c r="AK1208" s="5">
        <v>0</v>
      </c>
      <c r="AT1208" s="17" t="s">
        <v>156</v>
      </c>
      <c r="AU1208" s="5">
        <v>20413.810000000001</v>
      </c>
      <c r="AV1208" s="5">
        <v>10215.299999999999</v>
      </c>
      <c r="BH1208" s="17" t="s">
        <v>140</v>
      </c>
      <c r="BI1208" s="5">
        <v>3661.4</v>
      </c>
      <c r="BJ1208" s="5">
        <v>3186.88</v>
      </c>
      <c r="BS1208" s="17" t="s">
        <v>167</v>
      </c>
      <c r="BT1208" s="5">
        <v>54334.5</v>
      </c>
      <c r="BU1208" s="5">
        <v>31049.1</v>
      </c>
    </row>
    <row r="1209" spans="4:73" x14ac:dyDescent="0.25">
      <c r="D1209" s="17" t="s">
        <v>185</v>
      </c>
      <c r="E1209" s="5">
        <v>78851.88</v>
      </c>
      <c r="F1209" s="5">
        <v>151821.22</v>
      </c>
      <c r="W1209" s="17" t="s">
        <v>185</v>
      </c>
      <c r="X1209" s="5">
        <v>12769.75</v>
      </c>
      <c r="Y1209" s="5">
        <v>22785.75</v>
      </c>
      <c r="AI1209" s="17" t="s">
        <v>183</v>
      </c>
      <c r="AJ1209" s="5">
        <v>0.56999999999999995</v>
      </c>
      <c r="AK1209" s="5">
        <v>1707.18</v>
      </c>
      <c r="AT1209" s="17" t="s">
        <v>182</v>
      </c>
      <c r="AU1209" s="5">
        <v>55.8</v>
      </c>
      <c r="AV1209" s="5">
        <v>0</v>
      </c>
      <c r="BH1209" s="17" t="s">
        <v>181</v>
      </c>
      <c r="BI1209" s="5">
        <v>0</v>
      </c>
      <c r="BJ1209" s="5">
        <v>0</v>
      </c>
      <c r="BS1209" s="17" t="s">
        <v>140</v>
      </c>
      <c r="BT1209" s="5">
        <v>139428</v>
      </c>
      <c r="BU1209" s="5">
        <v>92791.9</v>
      </c>
    </row>
    <row r="1210" spans="4:73" x14ac:dyDescent="0.25">
      <c r="D1210" s="17" t="s">
        <v>157</v>
      </c>
      <c r="E1210" s="5">
        <v>98891.74</v>
      </c>
      <c r="F1210" s="5">
        <v>301574.83</v>
      </c>
      <c r="W1210" s="17" t="s">
        <v>157</v>
      </c>
      <c r="X1210" s="5">
        <v>0</v>
      </c>
      <c r="Y1210" s="5">
        <v>1800</v>
      </c>
      <c r="AI1210" s="17" t="s">
        <v>184</v>
      </c>
      <c r="AJ1210" s="5">
        <v>18957.84</v>
      </c>
      <c r="AK1210" s="5">
        <v>9425.61</v>
      </c>
      <c r="AT1210" s="17" t="s">
        <v>183</v>
      </c>
      <c r="AU1210" s="5">
        <v>327.39999999999998</v>
      </c>
      <c r="AV1210" s="5">
        <v>2216.14</v>
      </c>
      <c r="BH1210" s="17" t="s">
        <v>156</v>
      </c>
      <c r="BI1210" s="5">
        <v>11524.59</v>
      </c>
      <c r="BJ1210" s="5">
        <v>17735.009999999998</v>
      </c>
      <c r="BS1210" s="17" t="s">
        <v>181</v>
      </c>
      <c r="BT1210" s="5">
        <v>36021.56</v>
      </c>
      <c r="BU1210" s="5">
        <v>1662340</v>
      </c>
    </row>
    <row r="1211" spans="4:73" x14ac:dyDescent="0.25">
      <c r="D1211" s="17" t="s">
        <v>267</v>
      </c>
      <c r="E1211" s="5">
        <v>89157.099999999991</v>
      </c>
      <c r="F1211" s="5">
        <v>36814.260000000009</v>
      </c>
      <c r="W1211" s="17" t="s">
        <v>267</v>
      </c>
      <c r="X1211" s="5">
        <v>32461.3</v>
      </c>
      <c r="Y1211" s="5">
        <v>15591.7</v>
      </c>
      <c r="AI1211" s="17" t="s">
        <v>185</v>
      </c>
      <c r="AJ1211" s="5">
        <v>20054.32</v>
      </c>
      <c r="AK1211" s="5">
        <v>20998.77</v>
      </c>
      <c r="AT1211" s="17" t="s">
        <v>184</v>
      </c>
      <c r="AU1211" s="5">
        <v>480.12</v>
      </c>
      <c r="AV1211" s="5">
        <v>518.11</v>
      </c>
      <c r="BH1211" s="17" t="s">
        <v>182</v>
      </c>
      <c r="BI1211" s="5">
        <v>0</v>
      </c>
      <c r="BJ1211" s="5">
        <v>0</v>
      </c>
      <c r="BS1211" s="17" t="s">
        <v>156</v>
      </c>
      <c r="BT1211" s="5">
        <v>23182.14</v>
      </c>
      <c r="BU1211" s="5">
        <v>394754.7</v>
      </c>
    </row>
    <row r="1212" spans="4:73" x14ac:dyDescent="0.25">
      <c r="D1212" s="17" t="s">
        <v>186</v>
      </c>
      <c r="E1212" s="5">
        <v>3546.16</v>
      </c>
      <c r="F1212" s="5">
        <v>883.94000000000051</v>
      </c>
      <c r="W1212" s="17" t="s">
        <v>186</v>
      </c>
      <c r="X1212" s="5">
        <v>2090.3000000000002</v>
      </c>
      <c r="Y1212" s="5">
        <v>564.70000000000005</v>
      </c>
      <c r="AI1212" s="17" t="s">
        <v>157</v>
      </c>
      <c r="AJ1212" s="5">
        <v>0</v>
      </c>
      <c r="AK1212" s="5">
        <v>0</v>
      </c>
      <c r="AT1212" s="17" t="s">
        <v>185</v>
      </c>
      <c r="AU1212" s="5">
        <v>36919.26</v>
      </c>
      <c r="AV1212" s="5">
        <v>106759.1</v>
      </c>
      <c r="BH1212" s="17" t="s">
        <v>183</v>
      </c>
      <c r="BI1212" s="5">
        <v>0</v>
      </c>
      <c r="BJ1212" s="5">
        <v>0</v>
      </c>
      <c r="BS1212" s="17" t="s">
        <v>182</v>
      </c>
      <c r="BT1212" s="5">
        <v>0</v>
      </c>
      <c r="BU1212" s="5">
        <v>0</v>
      </c>
    </row>
    <row r="1213" spans="4:73" x14ac:dyDescent="0.25">
      <c r="D1213" s="17" t="s">
        <v>158</v>
      </c>
      <c r="E1213" s="5">
        <v>25699.579999999998</v>
      </c>
      <c r="F1213" s="5">
        <v>33834.869999999995</v>
      </c>
      <c r="W1213" s="17" t="s">
        <v>158</v>
      </c>
      <c r="X1213" s="5">
        <v>13250.1</v>
      </c>
      <c r="Y1213" s="5">
        <v>13785.9</v>
      </c>
      <c r="AI1213" s="17" t="s">
        <v>267</v>
      </c>
      <c r="AJ1213" s="5">
        <v>40608.92</v>
      </c>
      <c r="AK1213" s="5">
        <v>15088.69</v>
      </c>
      <c r="AT1213" s="17" t="s">
        <v>157</v>
      </c>
      <c r="AU1213" s="5">
        <v>0</v>
      </c>
      <c r="AV1213" s="5">
        <v>139</v>
      </c>
      <c r="BH1213" s="17" t="s">
        <v>184</v>
      </c>
      <c r="BI1213" s="5">
        <v>585.01</v>
      </c>
      <c r="BJ1213" s="5">
        <v>20.02</v>
      </c>
      <c r="BS1213" s="17" t="s">
        <v>183</v>
      </c>
      <c r="BT1213" s="5">
        <v>0</v>
      </c>
      <c r="BU1213" s="5">
        <v>0</v>
      </c>
    </row>
    <row r="1214" spans="4:73" x14ac:dyDescent="0.25">
      <c r="D1214" s="17" t="s">
        <v>250</v>
      </c>
      <c r="E1214" s="5">
        <v>101.19999999999999</v>
      </c>
      <c r="F1214" s="5">
        <v>404.8</v>
      </c>
      <c r="W1214" s="17" t="s">
        <v>250</v>
      </c>
      <c r="X1214" s="5">
        <v>15.6</v>
      </c>
      <c r="Y1214" s="5">
        <v>62.4</v>
      </c>
      <c r="AI1214" s="17" t="s">
        <v>186</v>
      </c>
      <c r="AJ1214" s="5">
        <v>435.74</v>
      </c>
      <c r="AK1214" s="5">
        <v>279.56</v>
      </c>
      <c r="AT1214" s="17" t="s">
        <v>267</v>
      </c>
      <c r="AU1214" s="5">
        <v>6211.4</v>
      </c>
      <c r="AV1214" s="5">
        <v>3260.95</v>
      </c>
      <c r="BH1214" s="17" t="s">
        <v>185</v>
      </c>
      <c r="BI1214" s="5">
        <v>6930.55</v>
      </c>
      <c r="BJ1214" s="5">
        <v>1277.58</v>
      </c>
      <c r="BS1214" s="17" t="s">
        <v>184</v>
      </c>
      <c r="BT1214" s="5">
        <v>25921.599999999999</v>
      </c>
      <c r="BU1214" s="5">
        <v>0</v>
      </c>
    </row>
    <row r="1215" spans="4:73" x14ac:dyDescent="0.25">
      <c r="D1215" s="17" t="s">
        <v>188</v>
      </c>
      <c r="E1215" s="5">
        <v>191.43</v>
      </c>
      <c r="F1215" s="5">
        <v>1178.82</v>
      </c>
      <c r="W1215" s="17" t="s">
        <v>188</v>
      </c>
      <c r="X1215" s="5">
        <v>39.450000000000003</v>
      </c>
      <c r="Y1215" s="5">
        <v>171.55</v>
      </c>
      <c r="AI1215" s="17" t="s">
        <v>158</v>
      </c>
      <c r="AJ1215" s="5">
        <v>1840.29</v>
      </c>
      <c r="AK1215" s="5">
        <v>1700</v>
      </c>
      <c r="AT1215" s="17" t="s">
        <v>186</v>
      </c>
      <c r="AU1215" s="5">
        <v>264</v>
      </c>
      <c r="AV1215" s="5">
        <v>0</v>
      </c>
      <c r="BH1215" s="17" t="s">
        <v>157</v>
      </c>
      <c r="BI1215" s="5">
        <v>0</v>
      </c>
      <c r="BJ1215" s="5">
        <v>8983.0300000000007</v>
      </c>
      <c r="BS1215" s="17" t="s">
        <v>185</v>
      </c>
      <c r="BT1215" s="5">
        <v>0</v>
      </c>
      <c r="BU1215" s="5">
        <v>0</v>
      </c>
    </row>
    <row r="1216" spans="4:73" x14ac:dyDescent="0.25">
      <c r="D1216" s="17" t="s">
        <v>189</v>
      </c>
      <c r="E1216" s="5">
        <v>7063.8899999999994</v>
      </c>
      <c r="F1216" s="5">
        <v>3392.3600000000006</v>
      </c>
      <c r="W1216" s="17" t="s">
        <v>189</v>
      </c>
      <c r="X1216" s="5">
        <v>1289.77</v>
      </c>
      <c r="Y1216" s="5">
        <v>832.23</v>
      </c>
      <c r="AI1216" s="17" t="s">
        <v>250</v>
      </c>
      <c r="AJ1216" s="5">
        <v>0</v>
      </c>
      <c r="AK1216" s="5">
        <v>0</v>
      </c>
      <c r="AT1216" s="17" t="s">
        <v>158</v>
      </c>
      <c r="AU1216" s="5">
        <v>2770.3</v>
      </c>
      <c r="AV1216" s="5">
        <v>3248.01</v>
      </c>
      <c r="BH1216" s="17" t="s">
        <v>267</v>
      </c>
      <c r="BI1216" s="5">
        <v>7585.48</v>
      </c>
      <c r="BJ1216" s="5">
        <v>2872.92</v>
      </c>
      <c r="BS1216" s="17" t="s">
        <v>157</v>
      </c>
      <c r="BT1216" s="5">
        <v>96615.74</v>
      </c>
      <c r="BU1216" s="5">
        <v>290652.79999999999</v>
      </c>
    </row>
    <row r="1217" spans="4:73" x14ac:dyDescent="0.25">
      <c r="D1217" s="17" t="s">
        <v>190</v>
      </c>
      <c r="E1217" s="5">
        <v>77014.01999999999</v>
      </c>
      <c r="F1217" s="5">
        <v>116244.21000000002</v>
      </c>
      <c r="W1217" s="17" t="s">
        <v>190</v>
      </c>
      <c r="X1217" s="5">
        <v>16512.62</v>
      </c>
      <c r="Y1217" s="5">
        <v>12778.63</v>
      </c>
      <c r="AI1217" s="17" t="s">
        <v>188</v>
      </c>
      <c r="AJ1217" s="5">
        <v>17.600000000000001</v>
      </c>
      <c r="AK1217" s="5">
        <v>70.400000000000006</v>
      </c>
      <c r="AT1217" s="17" t="s">
        <v>250</v>
      </c>
      <c r="AU1217" s="5">
        <v>44.16</v>
      </c>
      <c r="AV1217" s="5">
        <v>176.64</v>
      </c>
      <c r="BH1217" s="17" t="s">
        <v>186</v>
      </c>
      <c r="BI1217" s="5">
        <v>756.12</v>
      </c>
      <c r="BJ1217" s="5">
        <v>39.68</v>
      </c>
      <c r="BS1217" s="17" t="s">
        <v>267</v>
      </c>
      <c r="BT1217" s="5">
        <v>0</v>
      </c>
      <c r="BU1217" s="5">
        <v>0</v>
      </c>
    </row>
    <row r="1218" spans="4:73" x14ac:dyDescent="0.25">
      <c r="D1218" s="17" t="s">
        <v>191</v>
      </c>
      <c r="E1218" s="5">
        <v>45553.93</v>
      </c>
      <c r="F1218" s="5">
        <v>57819.9</v>
      </c>
      <c r="W1218" s="17" t="s">
        <v>191</v>
      </c>
      <c r="X1218" s="5">
        <v>5586.9</v>
      </c>
      <c r="Y1218" s="5">
        <v>5255.6</v>
      </c>
      <c r="AI1218" s="17" t="s">
        <v>189</v>
      </c>
      <c r="AJ1218" s="5">
        <v>1996.37</v>
      </c>
      <c r="AK1218" s="5">
        <v>914.77</v>
      </c>
      <c r="AT1218" s="17" t="s">
        <v>188</v>
      </c>
      <c r="AU1218" s="5">
        <v>91.07</v>
      </c>
      <c r="AV1218" s="5">
        <v>600.28</v>
      </c>
      <c r="BH1218" s="17" t="s">
        <v>158</v>
      </c>
      <c r="BI1218" s="5">
        <v>2366.98</v>
      </c>
      <c r="BJ1218" s="5">
        <v>2998.66</v>
      </c>
      <c r="BS1218" s="17" t="s">
        <v>186</v>
      </c>
      <c r="BT1218" s="5">
        <v>0</v>
      </c>
      <c r="BU1218" s="5">
        <v>0</v>
      </c>
    </row>
    <row r="1219" spans="4:73" x14ac:dyDescent="0.25">
      <c r="D1219" s="17" t="s">
        <v>193</v>
      </c>
      <c r="E1219" s="5">
        <v>20997.719999999998</v>
      </c>
      <c r="F1219" s="5">
        <v>13586.869999999999</v>
      </c>
      <c r="W1219" s="17" t="s">
        <v>193</v>
      </c>
      <c r="X1219" s="5">
        <v>12834.4</v>
      </c>
      <c r="Y1219" s="5">
        <v>6124.1</v>
      </c>
      <c r="AI1219" s="17" t="s">
        <v>190</v>
      </c>
      <c r="AJ1219" s="5">
        <v>31223.17</v>
      </c>
      <c r="AK1219" s="5">
        <v>39704.410000000003</v>
      </c>
      <c r="AT1219" s="17" t="s">
        <v>189</v>
      </c>
      <c r="AU1219" s="5">
        <v>1426.42</v>
      </c>
      <c r="AV1219" s="5">
        <v>722.64</v>
      </c>
      <c r="BH1219" s="17" t="s">
        <v>250</v>
      </c>
      <c r="BI1219" s="5">
        <v>41.44</v>
      </c>
      <c r="BJ1219" s="5">
        <v>165.76</v>
      </c>
      <c r="BS1219" s="17" t="s">
        <v>158</v>
      </c>
      <c r="BT1219" s="5">
        <v>5098.91</v>
      </c>
      <c r="BU1219" s="5">
        <v>12102.3</v>
      </c>
    </row>
    <row r="1220" spans="4:73" x14ac:dyDescent="0.25">
      <c r="D1220" s="17" t="s">
        <v>194</v>
      </c>
      <c r="E1220" s="5">
        <v>153608.27000000002</v>
      </c>
      <c r="F1220" s="5">
        <v>132730.53</v>
      </c>
      <c r="W1220" s="17" t="s">
        <v>194</v>
      </c>
      <c r="X1220" s="5">
        <v>11452.22</v>
      </c>
      <c r="Y1220" s="5">
        <v>6203.53</v>
      </c>
      <c r="AI1220" s="17" t="s">
        <v>191</v>
      </c>
      <c r="AJ1220" s="5">
        <v>0</v>
      </c>
      <c r="AK1220" s="5">
        <v>915.8</v>
      </c>
      <c r="AT1220" s="17" t="s">
        <v>190</v>
      </c>
      <c r="AU1220" s="5">
        <v>26512.51</v>
      </c>
      <c r="AV1220" s="5">
        <v>49218.720000000001</v>
      </c>
      <c r="BH1220" s="17" t="s">
        <v>188</v>
      </c>
      <c r="BI1220" s="5">
        <v>43.31</v>
      </c>
      <c r="BJ1220" s="5">
        <v>336.59</v>
      </c>
      <c r="BS1220" s="17" t="s">
        <v>250</v>
      </c>
      <c r="BT1220" s="5">
        <v>0</v>
      </c>
      <c r="BU1220" s="5">
        <v>0</v>
      </c>
    </row>
    <row r="1221" spans="4:73" x14ac:dyDescent="0.25">
      <c r="D1221" s="17" t="s">
        <v>197</v>
      </c>
      <c r="E1221" s="5">
        <v>18290.089999999997</v>
      </c>
      <c r="F1221" s="5">
        <v>44140.58</v>
      </c>
      <c r="W1221" s="17" t="s">
        <v>197</v>
      </c>
      <c r="X1221" s="5">
        <v>8142.65</v>
      </c>
      <c r="Y1221" s="5">
        <v>1763.35</v>
      </c>
      <c r="AI1221" s="17" t="s">
        <v>193</v>
      </c>
      <c r="AJ1221" s="5">
        <v>8.2200000000000006</v>
      </c>
      <c r="AK1221" s="5">
        <v>74.010000000000005</v>
      </c>
      <c r="AT1221" s="17" t="s">
        <v>191</v>
      </c>
      <c r="AU1221" s="5">
        <v>11580.45</v>
      </c>
      <c r="AV1221" s="5">
        <v>18780.23</v>
      </c>
      <c r="BH1221" s="17" t="s">
        <v>189</v>
      </c>
      <c r="BI1221" s="5">
        <v>1602.33</v>
      </c>
      <c r="BJ1221" s="5">
        <v>922.72</v>
      </c>
      <c r="BS1221" s="17" t="s">
        <v>188</v>
      </c>
      <c r="BT1221" s="5">
        <v>0</v>
      </c>
      <c r="BU1221" s="5">
        <v>0</v>
      </c>
    </row>
    <row r="1222" spans="4:73" x14ac:dyDescent="0.25">
      <c r="D1222" s="17" t="s">
        <v>199</v>
      </c>
      <c r="E1222" s="5">
        <v>36992.1</v>
      </c>
      <c r="F1222" s="5">
        <v>42919.29</v>
      </c>
      <c r="W1222" s="17" t="s">
        <v>199</v>
      </c>
      <c r="X1222" s="5">
        <v>13225.45</v>
      </c>
      <c r="Y1222" s="5">
        <v>9059.0499999999993</v>
      </c>
      <c r="AI1222" s="17" t="s">
        <v>194</v>
      </c>
      <c r="AJ1222" s="5">
        <v>22617.9</v>
      </c>
      <c r="AK1222" s="5">
        <v>17009.849999999999</v>
      </c>
      <c r="AT1222" s="17" t="s">
        <v>193</v>
      </c>
      <c r="AU1222" s="5">
        <v>710.49</v>
      </c>
      <c r="AV1222" s="5">
        <v>1081.76</v>
      </c>
      <c r="BH1222" s="17" t="s">
        <v>190</v>
      </c>
      <c r="BI1222" s="5">
        <v>1700.72</v>
      </c>
      <c r="BJ1222" s="5">
        <v>5166.66</v>
      </c>
      <c r="BS1222" s="17" t="s">
        <v>189</v>
      </c>
      <c r="BT1222" s="5">
        <v>0</v>
      </c>
      <c r="BU1222" s="5">
        <v>0</v>
      </c>
    </row>
    <row r="1223" spans="4:73" x14ac:dyDescent="0.25">
      <c r="D1223" s="17" t="s">
        <v>168</v>
      </c>
      <c r="E1223" s="5">
        <v>97838.76999999999</v>
      </c>
      <c r="F1223" s="5">
        <v>58455.920000000013</v>
      </c>
      <c r="W1223" s="17" t="s">
        <v>168</v>
      </c>
      <c r="X1223" s="5">
        <v>7841</v>
      </c>
      <c r="Y1223" s="5">
        <v>2176.5</v>
      </c>
      <c r="AI1223" s="17" t="s">
        <v>197</v>
      </c>
      <c r="AJ1223" s="5">
        <v>6063.61</v>
      </c>
      <c r="AK1223" s="5">
        <v>2338.7399999999998</v>
      </c>
      <c r="AT1223" s="17" t="s">
        <v>194</v>
      </c>
      <c r="AU1223" s="5">
        <v>14266.14</v>
      </c>
      <c r="AV1223" s="5">
        <v>15132.99</v>
      </c>
      <c r="BH1223" s="17" t="s">
        <v>191</v>
      </c>
      <c r="BI1223" s="5">
        <v>24836.58</v>
      </c>
      <c r="BJ1223" s="5">
        <v>32868.269999999997</v>
      </c>
      <c r="BS1223" s="17" t="s">
        <v>190</v>
      </c>
      <c r="BT1223" s="5">
        <v>0</v>
      </c>
      <c r="BU1223" s="5">
        <v>9375.7900000000009</v>
      </c>
    </row>
    <row r="1224" spans="4:73" x14ac:dyDescent="0.25">
      <c r="D1224" s="17" t="s">
        <v>200</v>
      </c>
      <c r="E1224" s="5">
        <v>3823.3</v>
      </c>
      <c r="F1224" s="5">
        <v>17537.47</v>
      </c>
      <c r="W1224" s="17" t="s">
        <v>200</v>
      </c>
      <c r="X1224" s="5">
        <v>2245</v>
      </c>
      <c r="Y1224" s="5">
        <v>2575</v>
      </c>
      <c r="AI1224" s="17" t="s">
        <v>199</v>
      </c>
      <c r="AJ1224" s="5">
        <v>4741.3900000000003</v>
      </c>
      <c r="AK1224" s="5">
        <v>11435.4</v>
      </c>
      <c r="AT1224" s="17" t="s">
        <v>197</v>
      </c>
      <c r="AU1224" s="5">
        <v>666.8</v>
      </c>
      <c r="AV1224" s="5">
        <v>680.03</v>
      </c>
      <c r="BH1224" s="17" t="s">
        <v>193</v>
      </c>
      <c r="BI1224" s="5">
        <v>7258.61</v>
      </c>
      <c r="BJ1224" s="5">
        <v>6307</v>
      </c>
      <c r="BS1224" s="17" t="s">
        <v>191</v>
      </c>
      <c r="BT1224" s="5">
        <v>0</v>
      </c>
      <c r="BU1224" s="5">
        <v>0</v>
      </c>
    </row>
    <row r="1225" spans="4:73" x14ac:dyDescent="0.25">
      <c r="D1225" s="17" t="s">
        <v>152</v>
      </c>
      <c r="E1225" s="5">
        <v>99843.010000000009</v>
      </c>
      <c r="F1225" s="5">
        <v>187851.08000000002</v>
      </c>
      <c r="W1225" s="17" t="s">
        <v>152</v>
      </c>
      <c r="X1225" s="5">
        <v>18840.02</v>
      </c>
      <c r="Y1225" s="5">
        <v>23453.73</v>
      </c>
      <c r="AI1225" s="17" t="s">
        <v>168</v>
      </c>
      <c r="AJ1225" s="5">
        <v>4431.3900000000003</v>
      </c>
      <c r="AK1225" s="5">
        <v>649.80999999999995</v>
      </c>
      <c r="AT1225" s="17" t="s">
        <v>199</v>
      </c>
      <c r="AU1225" s="5">
        <v>8389.41</v>
      </c>
      <c r="AV1225" s="5">
        <v>10137.08</v>
      </c>
      <c r="BH1225" s="17" t="s">
        <v>194</v>
      </c>
      <c r="BI1225" s="5">
        <v>3060.84</v>
      </c>
      <c r="BJ1225" s="5">
        <v>2720.13</v>
      </c>
      <c r="BS1225" s="17" t="s">
        <v>193</v>
      </c>
      <c r="BT1225" s="5">
        <v>0</v>
      </c>
      <c r="BU1225" s="5">
        <v>0</v>
      </c>
    </row>
    <row r="1226" spans="4:73" x14ac:dyDescent="0.25">
      <c r="D1226" s="17" t="s">
        <v>201</v>
      </c>
      <c r="E1226" s="5">
        <v>170863.72000000003</v>
      </c>
      <c r="F1226" s="5">
        <v>55723.379999999976</v>
      </c>
      <c r="W1226" s="17" t="s">
        <v>201</v>
      </c>
      <c r="X1226" s="5">
        <v>20517.38</v>
      </c>
      <c r="Y1226" s="5">
        <v>6926.37</v>
      </c>
      <c r="AI1226" s="17" t="s">
        <v>200</v>
      </c>
      <c r="AJ1226" s="5">
        <v>161</v>
      </c>
      <c r="AK1226" s="5">
        <v>1744.6</v>
      </c>
      <c r="AT1226" s="17" t="s">
        <v>168</v>
      </c>
      <c r="AU1226" s="5">
        <v>7893.08</v>
      </c>
      <c r="AV1226" s="5">
        <v>1404.1</v>
      </c>
      <c r="BH1226" s="17" t="s">
        <v>197</v>
      </c>
      <c r="BI1226" s="5">
        <v>3417.03</v>
      </c>
      <c r="BJ1226" s="5">
        <v>1561.02</v>
      </c>
      <c r="BS1226" s="17" t="s">
        <v>194</v>
      </c>
      <c r="BT1226" s="5">
        <v>92493.17</v>
      </c>
      <c r="BU1226" s="5">
        <v>91664.03</v>
      </c>
    </row>
    <row r="1227" spans="4:73" x14ac:dyDescent="0.25">
      <c r="D1227" s="17" t="s">
        <v>202</v>
      </c>
      <c r="E1227" s="5">
        <v>27544.590000000004</v>
      </c>
      <c r="F1227" s="5">
        <v>33743.339999999997</v>
      </c>
      <c r="W1227" s="17" t="s">
        <v>202</v>
      </c>
      <c r="X1227" s="5">
        <v>21653.27</v>
      </c>
      <c r="Y1227" s="5">
        <v>18812.98</v>
      </c>
      <c r="AI1227" s="17" t="s">
        <v>152</v>
      </c>
      <c r="AJ1227" s="5">
        <v>18749.310000000001</v>
      </c>
      <c r="AK1227" s="5">
        <v>21348.71</v>
      </c>
      <c r="AT1227" s="17" t="s">
        <v>200</v>
      </c>
      <c r="AU1227" s="5">
        <v>936.77</v>
      </c>
      <c r="AV1227" s="5">
        <v>4273.8500000000004</v>
      </c>
      <c r="BH1227" s="17" t="s">
        <v>199</v>
      </c>
      <c r="BI1227" s="5">
        <v>8597.85</v>
      </c>
      <c r="BJ1227" s="5">
        <v>12287.76</v>
      </c>
      <c r="BS1227" s="17" t="s">
        <v>197</v>
      </c>
      <c r="BT1227" s="5">
        <v>0</v>
      </c>
      <c r="BU1227" s="5">
        <v>37797.440000000002</v>
      </c>
    </row>
    <row r="1228" spans="4:73" x14ac:dyDescent="0.25">
      <c r="D1228" s="17" t="s">
        <v>203</v>
      </c>
      <c r="E1228" s="5">
        <v>174674.41999999998</v>
      </c>
      <c r="F1228" s="5">
        <v>48404.330000000016</v>
      </c>
      <c r="W1228" s="17" t="s">
        <v>203</v>
      </c>
      <c r="X1228" s="5">
        <v>15711.9</v>
      </c>
      <c r="Y1228" s="5">
        <v>13768.1</v>
      </c>
      <c r="AI1228" s="17" t="s">
        <v>201</v>
      </c>
      <c r="AJ1228" s="5">
        <v>22286.49</v>
      </c>
      <c r="AK1228" s="5">
        <v>8916.2199999999993</v>
      </c>
      <c r="AT1228" s="17" t="s">
        <v>152</v>
      </c>
      <c r="AU1228" s="5">
        <v>59089.49</v>
      </c>
      <c r="AV1228" s="5">
        <v>141175.5</v>
      </c>
      <c r="BH1228" s="17" t="s">
        <v>168</v>
      </c>
      <c r="BI1228" s="5">
        <v>198.6</v>
      </c>
      <c r="BJ1228" s="5">
        <v>763.6</v>
      </c>
      <c r="BS1228" s="17" t="s">
        <v>199</v>
      </c>
      <c r="BT1228" s="5">
        <v>0</v>
      </c>
      <c r="BU1228" s="5">
        <v>0</v>
      </c>
    </row>
    <row r="1229" spans="4:73" x14ac:dyDescent="0.25">
      <c r="D1229" s="17" t="s">
        <v>159</v>
      </c>
      <c r="E1229" s="5">
        <v>26400.57</v>
      </c>
      <c r="F1229" s="5">
        <v>20224.11</v>
      </c>
      <c r="W1229" s="17" t="s">
        <v>159</v>
      </c>
      <c r="X1229" s="5">
        <v>14613.41</v>
      </c>
      <c r="Y1229" s="5">
        <v>7684.64</v>
      </c>
      <c r="AI1229" s="17" t="s">
        <v>202</v>
      </c>
      <c r="AJ1229" s="5">
        <v>0</v>
      </c>
      <c r="AK1229" s="5">
        <v>0</v>
      </c>
      <c r="AT1229" s="17" t="s">
        <v>201</v>
      </c>
      <c r="AU1229" s="5">
        <v>52164.29</v>
      </c>
      <c r="AV1229" s="5">
        <v>33939.07</v>
      </c>
      <c r="BH1229" s="17" t="s">
        <v>200</v>
      </c>
      <c r="BI1229" s="5">
        <v>118.53</v>
      </c>
      <c r="BJ1229" s="5">
        <v>310.01</v>
      </c>
      <c r="BS1229" s="17" t="s">
        <v>168</v>
      </c>
      <c r="BT1229" s="5">
        <v>77474.7</v>
      </c>
      <c r="BU1229" s="5">
        <v>53461.91</v>
      </c>
    </row>
    <row r="1230" spans="4:73" x14ac:dyDescent="0.25">
      <c r="D1230" s="17" t="s">
        <v>205</v>
      </c>
      <c r="E1230" s="5">
        <v>29759.68</v>
      </c>
      <c r="F1230" s="5">
        <v>17124.04</v>
      </c>
      <c r="W1230" s="17" t="s">
        <v>205</v>
      </c>
      <c r="X1230" s="5">
        <v>2322.4</v>
      </c>
      <c r="Y1230" s="5">
        <v>1124.0999999999999</v>
      </c>
      <c r="AI1230" s="17" t="s">
        <v>203</v>
      </c>
      <c r="AJ1230" s="5">
        <v>4840.8599999999997</v>
      </c>
      <c r="AK1230" s="5">
        <v>1780.88</v>
      </c>
      <c r="AT1230" s="17" t="s">
        <v>202</v>
      </c>
      <c r="AU1230" s="5">
        <v>3956.92</v>
      </c>
      <c r="AV1230" s="5">
        <v>12502.34</v>
      </c>
      <c r="BH1230" s="17" t="s">
        <v>152</v>
      </c>
      <c r="BI1230" s="5">
        <v>223.19</v>
      </c>
      <c r="BJ1230" s="5">
        <v>1873.12</v>
      </c>
      <c r="BS1230" s="17" t="s">
        <v>200</v>
      </c>
      <c r="BT1230" s="5">
        <v>0</v>
      </c>
      <c r="BU1230" s="5">
        <v>8634.01</v>
      </c>
    </row>
    <row r="1231" spans="4:73" x14ac:dyDescent="0.25">
      <c r="D1231" s="17" t="s">
        <v>160</v>
      </c>
      <c r="E1231" s="5">
        <v>55432.780000000006</v>
      </c>
      <c r="F1231" s="5">
        <v>675321.58</v>
      </c>
      <c r="W1231" s="17" t="s">
        <v>160</v>
      </c>
      <c r="X1231" s="5">
        <v>30928.7</v>
      </c>
      <c r="Y1231" s="5">
        <v>35022.300000000003</v>
      </c>
      <c r="AI1231" s="17" t="s">
        <v>159</v>
      </c>
      <c r="AJ1231" s="5">
        <v>717.93</v>
      </c>
      <c r="AK1231" s="5">
        <v>321.85000000000002</v>
      </c>
      <c r="AT1231" s="17" t="s">
        <v>203</v>
      </c>
      <c r="AU1231" s="5">
        <v>28090.799999999999</v>
      </c>
      <c r="AV1231" s="5">
        <v>32637.06</v>
      </c>
      <c r="BH1231" s="17" t="s">
        <v>201</v>
      </c>
      <c r="BI1231" s="5">
        <v>24622.92</v>
      </c>
      <c r="BJ1231" s="5">
        <v>5941.72</v>
      </c>
      <c r="BS1231" s="17" t="s">
        <v>152</v>
      </c>
      <c r="BT1231" s="5">
        <v>0</v>
      </c>
      <c r="BU1231" s="5">
        <v>0</v>
      </c>
    </row>
    <row r="1232" spans="4:73" x14ac:dyDescent="0.25">
      <c r="D1232" s="17" t="s">
        <v>207</v>
      </c>
      <c r="E1232" s="5">
        <v>167908.03999999998</v>
      </c>
      <c r="F1232" s="5">
        <v>175893.25</v>
      </c>
      <c r="W1232" s="17" t="s">
        <v>207</v>
      </c>
      <c r="X1232" s="5">
        <v>15520.64</v>
      </c>
      <c r="Y1232" s="5">
        <v>5423.11</v>
      </c>
      <c r="AI1232" s="17" t="s">
        <v>205</v>
      </c>
      <c r="AJ1232" s="5">
        <v>5290.83</v>
      </c>
      <c r="AK1232" s="5">
        <v>3216.95</v>
      </c>
      <c r="AT1232" s="17" t="s">
        <v>159</v>
      </c>
      <c r="AU1232" s="5">
        <v>1985.02</v>
      </c>
      <c r="AV1232" s="5">
        <v>4614.3999999999996</v>
      </c>
      <c r="BH1232" s="17" t="s">
        <v>202</v>
      </c>
      <c r="BI1232" s="5">
        <v>419.4</v>
      </c>
      <c r="BJ1232" s="5">
        <v>2428.02</v>
      </c>
      <c r="BS1232" s="17" t="s">
        <v>201</v>
      </c>
      <c r="BT1232" s="5">
        <v>28074.639999999999</v>
      </c>
      <c r="BU1232" s="5">
        <v>0</v>
      </c>
    </row>
    <row r="1233" spans="4:73" x14ac:dyDescent="0.25">
      <c r="D1233" s="17" t="s">
        <v>169</v>
      </c>
      <c r="E1233" s="5">
        <v>144312.73000000001</v>
      </c>
      <c r="F1233" s="5">
        <v>71320.41</v>
      </c>
      <c r="W1233" s="17" t="s">
        <v>169</v>
      </c>
      <c r="X1233" s="5">
        <v>7909.38</v>
      </c>
      <c r="Y1233" s="5">
        <v>2680.62</v>
      </c>
      <c r="AI1233" s="17" t="s">
        <v>160</v>
      </c>
      <c r="AJ1233" s="5">
        <v>1689.52</v>
      </c>
      <c r="AK1233" s="5">
        <v>3400.76</v>
      </c>
      <c r="AT1233" s="17" t="s">
        <v>205</v>
      </c>
      <c r="AU1233" s="5">
        <v>2414.9499999999998</v>
      </c>
      <c r="AV1233" s="5">
        <v>2593.6799999999998</v>
      </c>
      <c r="BH1233" s="17" t="s">
        <v>203</v>
      </c>
      <c r="BI1233" s="5">
        <v>99.86</v>
      </c>
      <c r="BJ1233" s="5">
        <v>218.29</v>
      </c>
      <c r="BS1233" s="17" t="s">
        <v>202</v>
      </c>
      <c r="BT1233" s="5">
        <v>0</v>
      </c>
      <c r="BU1233" s="5">
        <v>0</v>
      </c>
    </row>
    <row r="1234" spans="4:73" x14ac:dyDescent="0.25">
      <c r="D1234" s="17" t="s">
        <v>208</v>
      </c>
      <c r="E1234" s="5">
        <v>440586.56</v>
      </c>
      <c r="F1234" s="5">
        <v>1502.4899999999907</v>
      </c>
      <c r="W1234" s="17" t="s">
        <v>208</v>
      </c>
      <c r="X1234" s="5">
        <v>9953.76</v>
      </c>
      <c r="Y1234" s="5">
        <v>1502.49</v>
      </c>
      <c r="AI1234" s="17" t="s">
        <v>207</v>
      </c>
      <c r="AJ1234" s="5">
        <v>5243.94</v>
      </c>
      <c r="AK1234" s="5">
        <v>10775.31</v>
      </c>
      <c r="AT1234" s="17" t="s">
        <v>160</v>
      </c>
      <c r="AU1234" s="5">
        <v>8662.2999999999993</v>
      </c>
      <c r="AV1234" s="5">
        <v>16630.88</v>
      </c>
      <c r="BH1234" s="17" t="s">
        <v>159</v>
      </c>
      <c r="BI1234" s="5">
        <v>8749.2099999999991</v>
      </c>
      <c r="BJ1234" s="5">
        <v>7603.22</v>
      </c>
      <c r="BS1234" s="17" t="s">
        <v>203</v>
      </c>
      <c r="BT1234" s="5">
        <v>0</v>
      </c>
      <c r="BU1234" s="5">
        <v>0</v>
      </c>
    </row>
    <row r="1235" spans="4:73" x14ac:dyDescent="0.25">
      <c r="D1235" s="17" t="s">
        <v>260</v>
      </c>
      <c r="E1235" s="5">
        <v>7275.34</v>
      </c>
      <c r="F1235" s="5">
        <v>73735.210000000006</v>
      </c>
      <c r="W1235" s="17" t="s">
        <v>260</v>
      </c>
      <c r="X1235" s="5">
        <v>5861.88</v>
      </c>
      <c r="Y1235" s="5">
        <v>10621.87</v>
      </c>
      <c r="AI1235" s="17" t="s">
        <v>169</v>
      </c>
      <c r="AJ1235" s="5">
        <v>6858.79</v>
      </c>
      <c r="AK1235" s="5">
        <v>4515.97</v>
      </c>
      <c r="AT1235" s="17" t="s">
        <v>207</v>
      </c>
      <c r="AU1235" s="5">
        <v>6591.36</v>
      </c>
      <c r="AV1235" s="5">
        <v>3198.73</v>
      </c>
      <c r="BH1235" s="17" t="s">
        <v>205</v>
      </c>
      <c r="BI1235" s="5">
        <v>4375.5</v>
      </c>
      <c r="BJ1235" s="5">
        <v>10189.31</v>
      </c>
      <c r="BS1235" s="17" t="s">
        <v>159</v>
      </c>
      <c r="BT1235" s="5">
        <v>0</v>
      </c>
      <c r="BU1235" s="5">
        <v>0</v>
      </c>
    </row>
    <row r="1236" spans="4:73" x14ac:dyDescent="0.25">
      <c r="D1236" s="17" t="s">
        <v>209</v>
      </c>
      <c r="E1236" s="5">
        <v>600</v>
      </c>
      <c r="F1236" s="5">
        <v>0</v>
      </c>
      <c r="W1236" s="17" t="s">
        <v>209</v>
      </c>
      <c r="X1236" s="5">
        <v>600</v>
      </c>
      <c r="Y1236" s="5">
        <v>0</v>
      </c>
      <c r="AI1236" s="17" t="s">
        <v>208</v>
      </c>
      <c r="AJ1236" s="5">
        <v>1255.2</v>
      </c>
      <c r="AK1236" s="5">
        <v>0</v>
      </c>
      <c r="AT1236" s="17" t="s">
        <v>169</v>
      </c>
      <c r="AU1236" s="5">
        <v>4065.27</v>
      </c>
      <c r="AV1236" s="5">
        <v>2477.2199999999998</v>
      </c>
      <c r="BH1236" s="17" t="s">
        <v>160</v>
      </c>
      <c r="BI1236" s="5">
        <v>5721.4900000000007</v>
      </c>
      <c r="BJ1236" s="5">
        <v>12903.29</v>
      </c>
      <c r="BS1236" s="17" t="s">
        <v>205</v>
      </c>
      <c r="BT1236" s="5">
        <v>0</v>
      </c>
      <c r="BU1236" s="5">
        <v>0</v>
      </c>
    </row>
    <row r="1237" spans="4:73" x14ac:dyDescent="0.25">
      <c r="D1237" s="17" t="s">
        <v>210</v>
      </c>
      <c r="E1237" s="5">
        <v>124575.44</v>
      </c>
      <c r="F1237" s="5">
        <v>311687.93</v>
      </c>
      <c r="W1237" s="17" t="s">
        <v>210</v>
      </c>
      <c r="X1237" s="5">
        <v>23750.25</v>
      </c>
      <c r="Y1237" s="5">
        <v>10243.5</v>
      </c>
      <c r="AI1237" s="17" t="s">
        <v>260</v>
      </c>
      <c r="AJ1237" s="5">
        <v>0</v>
      </c>
      <c r="AK1237" s="5">
        <v>1076.4000000000001</v>
      </c>
      <c r="AT1237" s="17" t="s">
        <v>208</v>
      </c>
      <c r="AU1237" s="5">
        <v>377.6</v>
      </c>
      <c r="AV1237" s="5">
        <v>0</v>
      </c>
      <c r="BH1237" s="17" t="s">
        <v>207</v>
      </c>
      <c r="BI1237" s="5">
        <v>707.2</v>
      </c>
      <c r="BJ1237" s="5">
        <v>3650.29</v>
      </c>
      <c r="BS1237" s="17" t="s">
        <v>160</v>
      </c>
      <c r="BT1237" s="5">
        <v>5978.77</v>
      </c>
      <c r="BU1237" s="5">
        <v>607364.4</v>
      </c>
    </row>
    <row r="1238" spans="4:73" x14ac:dyDescent="0.25">
      <c r="D1238" s="17" t="s">
        <v>161</v>
      </c>
      <c r="E1238" s="5">
        <v>10887.689999999999</v>
      </c>
      <c r="F1238" s="5">
        <v>10531.73</v>
      </c>
      <c r="W1238" s="17" t="s">
        <v>161</v>
      </c>
      <c r="X1238" s="5">
        <v>2625.88</v>
      </c>
      <c r="Y1238" s="5">
        <v>2035.37</v>
      </c>
      <c r="AI1238" s="17" t="s">
        <v>209</v>
      </c>
      <c r="AJ1238" s="5">
        <v>0</v>
      </c>
      <c r="AK1238" s="5">
        <v>0</v>
      </c>
      <c r="AT1238" s="17" t="s">
        <v>260</v>
      </c>
      <c r="AU1238" s="5">
        <v>369.12</v>
      </c>
      <c r="AV1238" s="5">
        <v>727.58</v>
      </c>
      <c r="BH1238" s="17" t="s">
        <v>169</v>
      </c>
      <c r="BI1238" s="5">
        <v>322.99</v>
      </c>
      <c r="BJ1238" s="5">
        <v>425.09</v>
      </c>
      <c r="BS1238" s="17" t="s">
        <v>207</v>
      </c>
      <c r="BT1238" s="5">
        <v>139844.9</v>
      </c>
      <c r="BU1238" s="5">
        <v>152845.79999999999</v>
      </c>
    </row>
    <row r="1239" spans="4:73" x14ac:dyDescent="0.25">
      <c r="D1239" s="17" t="s">
        <v>278</v>
      </c>
      <c r="E1239" s="5">
        <v>6500.6</v>
      </c>
      <c r="F1239" s="5">
        <v>3652.75</v>
      </c>
      <c r="W1239" s="17" t="s">
        <v>278</v>
      </c>
      <c r="X1239" s="5">
        <v>2373</v>
      </c>
      <c r="Y1239" s="5">
        <v>729.5</v>
      </c>
      <c r="AI1239" s="17" t="s">
        <v>210</v>
      </c>
      <c r="AJ1239" s="5">
        <v>12931.35</v>
      </c>
      <c r="AK1239" s="5">
        <v>20621.34</v>
      </c>
      <c r="AT1239" s="17" t="s">
        <v>209</v>
      </c>
      <c r="AU1239" s="5">
        <v>0</v>
      </c>
      <c r="AV1239" s="5">
        <v>0</v>
      </c>
      <c r="BH1239" s="17" t="s">
        <v>208</v>
      </c>
      <c r="BI1239" s="5">
        <v>0</v>
      </c>
      <c r="BJ1239" s="5">
        <v>0</v>
      </c>
      <c r="BS1239" s="17" t="s">
        <v>169</v>
      </c>
      <c r="BT1239" s="5">
        <v>125156.3</v>
      </c>
      <c r="BU1239" s="5">
        <v>61221.47</v>
      </c>
    </row>
    <row r="1240" spans="4:73" x14ac:dyDescent="0.25">
      <c r="D1240" s="17" t="s">
        <v>211</v>
      </c>
      <c r="E1240" s="5">
        <v>237651.85</v>
      </c>
      <c r="F1240" s="5">
        <v>198529.97</v>
      </c>
      <c r="W1240" s="17" t="s">
        <v>211</v>
      </c>
      <c r="X1240" s="5">
        <v>16877.599999999999</v>
      </c>
      <c r="Y1240" s="5">
        <v>11289.4</v>
      </c>
      <c r="AI1240" s="17" t="s">
        <v>161</v>
      </c>
      <c r="AJ1240" s="5">
        <v>6.58</v>
      </c>
      <c r="AK1240" s="5">
        <v>59.2</v>
      </c>
      <c r="AT1240" s="17" t="s">
        <v>210</v>
      </c>
      <c r="AU1240" s="5">
        <v>297.60000000000002</v>
      </c>
      <c r="AV1240" s="5">
        <v>125.45</v>
      </c>
      <c r="BH1240" s="17" t="s">
        <v>260</v>
      </c>
      <c r="BI1240" s="5">
        <v>1044.3399999999999</v>
      </c>
      <c r="BJ1240" s="5">
        <v>11656.1</v>
      </c>
      <c r="BS1240" s="17" t="s">
        <v>208</v>
      </c>
      <c r="BT1240" s="5">
        <v>428528</v>
      </c>
      <c r="BU1240" s="5">
        <v>0</v>
      </c>
    </row>
    <row r="1241" spans="4:73" x14ac:dyDescent="0.25">
      <c r="D1241" s="17" t="s">
        <v>170</v>
      </c>
      <c r="E1241" s="5">
        <v>21696.969999999998</v>
      </c>
      <c r="F1241" s="5">
        <v>13702.02</v>
      </c>
      <c r="W1241" s="17" t="s">
        <v>170</v>
      </c>
      <c r="X1241" s="5">
        <v>6985.65</v>
      </c>
      <c r="Y1241" s="5">
        <v>2579.85</v>
      </c>
      <c r="AI1241" s="17" t="s">
        <v>278</v>
      </c>
      <c r="AJ1241" s="5">
        <v>0</v>
      </c>
      <c r="AK1241" s="5">
        <v>0</v>
      </c>
      <c r="AT1241" s="17" t="s">
        <v>161</v>
      </c>
      <c r="AU1241" s="5">
        <v>178</v>
      </c>
      <c r="AV1241" s="5">
        <v>407.73</v>
      </c>
      <c r="BH1241" s="17" t="s">
        <v>209</v>
      </c>
      <c r="BI1241" s="5">
        <v>0</v>
      </c>
      <c r="BJ1241" s="5">
        <v>0</v>
      </c>
      <c r="BS1241" s="17" t="s">
        <v>260</v>
      </c>
      <c r="BT1241" s="5">
        <v>0</v>
      </c>
      <c r="BU1241" s="5">
        <v>49653.26</v>
      </c>
    </row>
    <row r="1242" spans="4:73" x14ac:dyDescent="0.25">
      <c r="D1242" s="17" t="s">
        <v>212</v>
      </c>
      <c r="E1242" s="5">
        <v>16938.550000000003</v>
      </c>
      <c r="F1242" s="5">
        <v>479061.94</v>
      </c>
      <c r="W1242" s="17" t="s">
        <v>212</v>
      </c>
      <c r="X1242" s="5">
        <v>7130</v>
      </c>
      <c r="Y1242" s="5">
        <v>3085</v>
      </c>
      <c r="AI1242" s="17" t="s">
        <v>211</v>
      </c>
      <c r="AJ1242" s="5">
        <v>27308.57</v>
      </c>
      <c r="AK1242" s="5">
        <v>22134.48</v>
      </c>
      <c r="AT1242" s="17" t="s">
        <v>278</v>
      </c>
      <c r="AU1242" s="5">
        <v>4127.6000000000004</v>
      </c>
      <c r="AV1242" s="5">
        <v>2923.25</v>
      </c>
      <c r="BH1242" s="17" t="s">
        <v>210</v>
      </c>
      <c r="BI1242" s="5">
        <v>2573.5300000000002</v>
      </c>
      <c r="BJ1242" s="5">
        <v>1599.59</v>
      </c>
      <c r="BS1242" s="17" t="s">
        <v>209</v>
      </c>
      <c r="BT1242" s="5">
        <v>0</v>
      </c>
      <c r="BU1242" s="5">
        <v>0</v>
      </c>
    </row>
    <row r="1243" spans="4:73" x14ac:dyDescent="0.25">
      <c r="D1243" s="17" t="s">
        <v>153</v>
      </c>
      <c r="E1243" s="5">
        <v>75756.850000000006</v>
      </c>
      <c r="F1243" s="5">
        <v>134779.34</v>
      </c>
      <c r="W1243" s="17" t="s">
        <v>153</v>
      </c>
      <c r="X1243" s="5">
        <v>20978.65</v>
      </c>
      <c r="Y1243" s="5">
        <v>25245.35</v>
      </c>
      <c r="AI1243" s="17" t="s">
        <v>170</v>
      </c>
      <c r="AJ1243" s="5">
        <v>9617.34</v>
      </c>
      <c r="AK1243" s="5">
        <v>5298.33</v>
      </c>
      <c r="AT1243" s="17" t="s">
        <v>211</v>
      </c>
      <c r="AU1243" s="5">
        <v>23692.17</v>
      </c>
      <c r="AV1243" s="5">
        <v>19985.599999999999</v>
      </c>
      <c r="BH1243" s="17" t="s">
        <v>161</v>
      </c>
      <c r="BI1243" s="5">
        <v>6397.23</v>
      </c>
      <c r="BJ1243" s="5">
        <v>8029.43</v>
      </c>
      <c r="BS1243" s="17" t="s">
        <v>210</v>
      </c>
      <c r="BT1243" s="5">
        <v>84598.71</v>
      </c>
      <c r="BU1243" s="5">
        <v>279098.09999999998</v>
      </c>
    </row>
    <row r="1244" spans="4:73" x14ac:dyDescent="0.25">
      <c r="D1244" s="17" t="s">
        <v>213</v>
      </c>
      <c r="E1244" s="5">
        <v>78903.26999999999</v>
      </c>
      <c r="F1244" s="5">
        <v>622116.48</v>
      </c>
      <c r="W1244" s="17" t="s">
        <v>213</v>
      </c>
      <c r="X1244" s="5">
        <v>11708.88</v>
      </c>
      <c r="Y1244" s="5">
        <v>8148.62</v>
      </c>
      <c r="AI1244" s="17" t="s">
        <v>212</v>
      </c>
      <c r="AJ1244" s="5">
        <v>3595.8</v>
      </c>
      <c r="AK1244" s="5">
        <v>601</v>
      </c>
      <c r="AT1244" s="17" t="s">
        <v>170</v>
      </c>
      <c r="AU1244" s="5">
        <v>2574.25</v>
      </c>
      <c r="AV1244" s="5">
        <v>1935.7</v>
      </c>
      <c r="BH1244" s="17" t="s">
        <v>278</v>
      </c>
      <c r="BI1244" s="5">
        <v>0</v>
      </c>
      <c r="BJ1244" s="5">
        <v>0</v>
      </c>
      <c r="BS1244" s="17" t="s">
        <v>161</v>
      </c>
      <c r="BT1244" s="5">
        <v>0</v>
      </c>
      <c r="BU1244" s="5">
        <v>0</v>
      </c>
    </row>
    <row r="1245" spans="4:73" x14ac:dyDescent="0.25">
      <c r="D1245" s="17" t="s">
        <v>146</v>
      </c>
      <c r="E1245" s="5">
        <v>9990.16</v>
      </c>
      <c r="F1245" s="5">
        <v>71009.279999999999</v>
      </c>
      <c r="W1245" s="17" t="s">
        <v>146</v>
      </c>
      <c r="X1245" s="5">
        <v>1367.45</v>
      </c>
      <c r="Y1245" s="5">
        <v>4007.05</v>
      </c>
      <c r="AI1245" s="17" t="s">
        <v>153</v>
      </c>
      <c r="AJ1245" s="5">
        <v>14601.34</v>
      </c>
      <c r="AK1245" s="5">
        <v>13267.07</v>
      </c>
      <c r="AT1245" s="17" t="s">
        <v>212</v>
      </c>
      <c r="AU1245" s="5">
        <v>6070.35</v>
      </c>
      <c r="AV1245" s="5">
        <v>4436.42</v>
      </c>
      <c r="BH1245" s="17" t="s">
        <v>211</v>
      </c>
      <c r="BI1245" s="5">
        <v>3460.91</v>
      </c>
      <c r="BJ1245" s="5">
        <v>3266.2</v>
      </c>
      <c r="BS1245" s="17" t="s">
        <v>278</v>
      </c>
      <c r="BT1245" s="5">
        <v>0</v>
      </c>
      <c r="BU1245" s="5">
        <v>0</v>
      </c>
    </row>
    <row r="1246" spans="4:73" x14ac:dyDescent="0.25">
      <c r="D1246" s="17" t="s">
        <v>175</v>
      </c>
      <c r="E1246" s="5">
        <v>205058</v>
      </c>
      <c r="F1246" s="5">
        <v>237956.13</v>
      </c>
      <c r="W1246" s="17" t="s">
        <v>175</v>
      </c>
      <c r="X1246" s="5">
        <v>24989.64</v>
      </c>
      <c r="Y1246" s="5">
        <v>16969.16</v>
      </c>
      <c r="AI1246" s="17" t="s">
        <v>213</v>
      </c>
      <c r="AJ1246" s="5">
        <v>724.3</v>
      </c>
      <c r="AK1246" s="5">
        <v>0</v>
      </c>
      <c r="AT1246" s="17" t="s">
        <v>153</v>
      </c>
      <c r="AU1246" s="5">
        <v>38963.97</v>
      </c>
      <c r="AV1246" s="5">
        <v>95784.89</v>
      </c>
      <c r="BH1246" s="17" t="s">
        <v>170</v>
      </c>
      <c r="BI1246" s="5">
        <v>2519.73</v>
      </c>
      <c r="BJ1246" s="5">
        <v>3888.14</v>
      </c>
      <c r="BS1246" s="17" t="s">
        <v>211</v>
      </c>
      <c r="BT1246" s="5">
        <v>158983.6</v>
      </c>
      <c r="BU1246" s="5">
        <v>141854.29999999999</v>
      </c>
    </row>
    <row r="1247" spans="4:73" x14ac:dyDescent="0.25">
      <c r="D1247" s="17" t="s">
        <v>142</v>
      </c>
      <c r="E1247" s="5">
        <v>14056.920000000002</v>
      </c>
      <c r="F1247" s="5">
        <v>13615.259999999998</v>
      </c>
      <c r="W1247" s="17" t="s">
        <v>142</v>
      </c>
      <c r="X1247" s="5">
        <v>7036.88</v>
      </c>
      <c r="Y1247" s="5">
        <v>4360.62</v>
      </c>
      <c r="AI1247" s="17" t="s">
        <v>146</v>
      </c>
      <c r="AJ1247" s="5">
        <v>0</v>
      </c>
      <c r="AK1247" s="5">
        <v>0</v>
      </c>
      <c r="AT1247" s="17" t="s">
        <v>213</v>
      </c>
      <c r="AU1247" s="5">
        <v>2842.2</v>
      </c>
      <c r="AV1247" s="5">
        <v>9771.64</v>
      </c>
      <c r="BH1247" s="17" t="s">
        <v>212</v>
      </c>
      <c r="BI1247" s="5">
        <v>142.4</v>
      </c>
      <c r="BJ1247" s="5">
        <v>0</v>
      </c>
      <c r="BS1247" s="17" t="s">
        <v>170</v>
      </c>
      <c r="BT1247" s="5">
        <v>0</v>
      </c>
      <c r="BU1247" s="5">
        <v>0</v>
      </c>
    </row>
    <row r="1248" spans="4:73" x14ac:dyDescent="0.25">
      <c r="D1248" s="17" t="s">
        <v>214</v>
      </c>
      <c r="E1248" s="5">
        <v>30469.159999999996</v>
      </c>
      <c r="F1248" s="5">
        <v>16757.560000000005</v>
      </c>
      <c r="W1248" s="17" t="s">
        <v>214</v>
      </c>
      <c r="X1248" s="5">
        <v>10954.38</v>
      </c>
      <c r="Y1248" s="5">
        <v>9599.3700000000008</v>
      </c>
      <c r="AI1248" s="17" t="s">
        <v>175</v>
      </c>
      <c r="AJ1248" s="5">
        <v>25883.919999999998</v>
      </c>
      <c r="AK1248" s="5">
        <v>39485.949999999997</v>
      </c>
      <c r="AT1248" s="17" t="s">
        <v>146</v>
      </c>
      <c r="AU1248" s="5">
        <v>0</v>
      </c>
      <c r="AV1248" s="5">
        <v>0</v>
      </c>
      <c r="BH1248" s="17" t="s">
        <v>153</v>
      </c>
      <c r="BI1248" s="5">
        <v>965.89</v>
      </c>
      <c r="BJ1248" s="5">
        <v>482.03</v>
      </c>
      <c r="BS1248" s="17" t="s">
        <v>212</v>
      </c>
      <c r="BT1248" s="5">
        <v>0</v>
      </c>
      <c r="BU1248" s="5">
        <v>470939.5</v>
      </c>
    </row>
    <row r="1249" spans="4:73" x14ac:dyDescent="0.25">
      <c r="D1249" s="17" t="s">
        <v>171</v>
      </c>
      <c r="E1249" s="5">
        <v>259895.21</v>
      </c>
      <c r="F1249" s="5">
        <v>116090.28</v>
      </c>
      <c r="W1249" s="17" t="s">
        <v>171</v>
      </c>
      <c r="X1249" s="5">
        <v>10088.14</v>
      </c>
      <c r="Y1249" s="5">
        <v>3620.61</v>
      </c>
      <c r="AI1249" s="17" t="s">
        <v>142</v>
      </c>
      <c r="AJ1249" s="5">
        <v>5994.84</v>
      </c>
      <c r="AK1249" s="5">
        <v>8175.31</v>
      </c>
      <c r="AT1249" s="17" t="s">
        <v>175</v>
      </c>
      <c r="AU1249" s="5">
        <v>29553.360000000001</v>
      </c>
      <c r="AV1249" s="5">
        <v>40180.25</v>
      </c>
      <c r="BH1249" s="17" t="s">
        <v>213</v>
      </c>
      <c r="BI1249" s="5">
        <v>18905.77</v>
      </c>
      <c r="BJ1249" s="5">
        <v>23438.29</v>
      </c>
      <c r="BS1249" s="17" t="s">
        <v>153</v>
      </c>
      <c r="BT1249" s="5">
        <v>0</v>
      </c>
      <c r="BU1249" s="5">
        <v>0</v>
      </c>
    </row>
    <row r="1250" spans="4:73" x14ac:dyDescent="0.25">
      <c r="D1250" s="17" t="s">
        <v>165</v>
      </c>
      <c r="E1250" s="5">
        <v>105753.41</v>
      </c>
      <c r="F1250" s="5">
        <v>347877.4</v>
      </c>
      <c r="W1250" s="17" t="s">
        <v>165</v>
      </c>
      <c r="X1250" s="5">
        <v>21099.91</v>
      </c>
      <c r="Y1250" s="5">
        <v>10776.34</v>
      </c>
      <c r="AI1250" s="17" t="s">
        <v>214</v>
      </c>
      <c r="AJ1250" s="5">
        <v>0</v>
      </c>
      <c r="AK1250" s="5">
        <v>0</v>
      </c>
      <c r="AT1250" s="17" t="s">
        <v>142</v>
      </c>
      <c r="AU1250" s="5">
        <v>190.74</v>
      </c>
      <c r="AV1250" s="5">
        <v>237.4</v>
      </c>
      <c r="BH1250" s="17" t="s">
        <v>146</v>
      </c>
      <c r="BI1250" s="5">
        <v>7560.71</v>
      </c>
      <c r="BJ1250" s="5">
        <v>67002.23</v>
      </c>
      <c r="BS1250" s="17" t="s">
        <v>213</v>
      </c>
      <c r="BT1250" s="5">
        <v>41102.120000000003</v>
      </c>
      <c r="BU1250" s="5">
        <v>580757.9</v>
      </c>
    </row>
    <row r="1251" spans="4:73" x14ac:dyDescent="0.25">
      <c r="D1251" s="17" t="s">
        <v>143</v>
      </c>
      <c r="E1251" s="5">
        <v>69077.490000000005</v>
      </c>
      <c r="F1251" s="5">
        <v>187361.21000000002</v>
      </c>
      <c r="W1251" s="17" t="s">
        <v>143</v>
      </c>
      <c r="X1251" s="5">
        <v>22320.52</v>
      </c>
      <c r="Y1251" s="5">
        <v>13084.48</v>
      </c>
      <c r="AI1251" s="17" t="s">
        <v>171</v>
      </c>
      <c r="AJ1251" s="5">
        <v>7449.17</v>
      </c>
      <c r="AK1251" s="5">
        <v>3430.42</v>
      </c>
      <c r="AT1251" s="17" t="s">
        <v>214</v>
      </c>
      <c r="AU1251" s="5">
        <v>2368.3200000000002</v>
      </c>
      <c r="AV1251" s="5">
        <v>4568.83</v>
      </c>
      <c r="BH1251" s="17" t="s">
        <v>175</v>
      </c>
      <c r="BI1251" s="5">
        <v>6370.18</v>
      </c>
      <c r="BJ1251" s="5">
        <v>381.98</v>
      </c>
      <c r="BS1251" s="17" t="s">
        <v>146</v>
      </c>
      <c r="BT1251" s="5">
        <v>0</v>
      </c>
      <c r="BU1251" s="5">
        <v>0</v>
      </c>
    </row>
    <row r="1252" spans="4:73" x14ac:dyDescent="0.25">
      <c r="D1252" s="17" t="s">
        <v>176</v>
      </c>
      <c r="E1252" s="5">
        <v>93377.08</v>
      </c>
      <c r="F1252" s="5">
        <v>51122.150000000009</v>
      </c>
      <c r="W1252" s="17" t="s">
        <v>176</v>
      </c>
      <c r="X1252" s="5">
        <v>12974.25</v>
      </c>
      <c r="Y1252" s="5">
        <v>5355.75</v>
      </c>
      <c r="AI1252" s="17" t="s">
        <v>165</v>
      </c>
      <c r="AJ1252" s="5">
        <v>7601.22</v>
      </c>
      <c r="AK1252" s="5">
        <v>7960.89</v>
      </c>
      <c r="AT1252" s="17" t="s">
        <v>171</v>
      </c>
      <c r="AU1252" s="5">
        <v>7354.6</v>
      </c>
      <c r="AV1252" s="5">
        <v>1766.77</v>
      </c>
      <c r="BH1252" s="17" t="s">
        <v>142</v>
      </c>
      <c r="BI1252" s="5">
        <v>834.46</v>
      </c>
      <c r="BJ1252" s="5">
        <v>841.93</v>
      </c>
      <c r="BS1252" s="17" t="s">
        <v>175</v>
      </c>
      <c r="BT1252" s="5">
        <v>114998.9</v>
      </c>
      <c r="BU1252" s="5">
        <v>140938.79999999999</v>
      </c>
    </row>
    <row r="1253" spans="4:73" x14ac:dyDescent="0.25">
      <c r="D1253" s="17" t="s">
        <v>216</v>
      </c>
      <c r="E1253" s="5">
        <v>14209.93</v>
      </c>
      <c r="F1253" s="5">
        <v>38766.31</v>
      </c>
      <c r="W1253" s="17" t="s">
        <v>216</v>
      </c>
      <c r="X1253" s="5">
        <v>4550.75</v>
      </c>
      <c r="Y1253" s="5">
        <v>6244.25</v>
      </c>
      <c r="AI1253" s="17" t="s">
        <v>143</v>
      </c>
      <c r="AJ1253" s="5">
        <v>6315.93</v>
      </c>
      <c r="AK1253" s="5">
        <v>22885.040000000001</v>
      </c>
      <c r="AT1253" s="17" t="s">
        <v>165</v>
      </c>
      <c r="AU1253" s="5">
        <v>17100.78</v>
      </c>
      <c r="AV1253" s="5">
        <v>15089.5</v>
      </c>
      <c r="BH1253" s="17" t="s">
        <v>214</v>
      </c>
      <c r="BI1253" s="5">
        <v>165.46</v>
      </c>
      <c r="BJ1253" s="5">
        <v>2589.36</v>
      </c>
      <c r="BS1253" s="17" t="s">
        <v>142</v>
      </c>
      <c r="BT1253" s="5">
        <v>0</v>
      </c>
      <c r="BU1253" s="5">
        <v>0</v>
      </c>
    </row>
    <row r="1254" spans="4:73" x14ac:dyDescent="0.25">
      <c r="D1254" s="17" t="s">
        <v>217</v>
      </c>
      <c r="E1254" s="5">
        <v>33045.019999999997</v>
      </c>
      <c r="F1254" s="5">
        <v>56066.810000000005</v>
      </c>
      <c r="W1254" s="17" t="s">
        <v>217</v>
      </c>
      <c r="X1254" s="5">
        <v>24271.3</v>
      </c>
      <c r="Y1254" s="5">
        <v>27916.7</v>
      </c>
      <c r="AI1254" s="17" t="s">
        <v>176</v>
      </c>
      <c r="AJ1254" s="5">
        <v>12442.83</v>
      </c>
      <c r="AK1254" s="5">
        <v>5199.3500000000004</v>
      </c>
      <c r="AT1254" s="17" t="s">
        <v>143</v>
      </c>
      <c r="AU1254" s="5">
        <v>564.24</v>
      </c>
      <c r="AV1254" s="5">
        <v>1014.98</v>
      </c>
      <c r="BH1254" s="17" t="s">
        <v>171</v>
      </c>
      <c r="BI1254" s="5">
        <v>320.2</v>
      </c>
      <c r="BJ1254" s="5">
        <v>20.74</v>
      </c>
      <c r="BS1254" s="17" t="s">
        <v>214</v>
      </c>
      <c r="BT1254" s="5">
        <v>0</v>
      </c>
      <c r="BU1254" s="5">
        <v>0</v>
      </c>
    </row>
    <row r="1255" spans="4:73" x14ac:dyDescent="0.25">
      <c r="D1255" s="17" t="s">
        <v>162</v>
      </c>
      <c r="E1255" s="5">
        <v>25604.7</v>
      </c>
      <c r="F1255" s="5">
        <v>29252.600000000002</v>
      </c>
      <c r="W1255" s="17" t="s">
        <v>162</v>
      </c>
      <c r="X1255" s="5">
        <v>8553.66</v>
      </c>
      <c r="Y1255" s="5">
        <v>5723.84</v>
      </c>
      <c r="AI1255" s="17" t="s">
        <v>216</v>
      </c>
      <c r="AJ1255" s="5">
        <v>0</v>
      </c>
      <c r="AK1255" s="5">
        <v>0</v>
      </c>
      <c r="AT1255" s="17" t="s">
        <v>176</v>
      </c>
      <c r="AU1255" s="5">
        <v>7301.62</v>
      </c>
      <c r="AV1255" s="5">
        <v>2401.67</v>
      </c>
      <c r="BH1255" s="17" t="s">
        <v>165</v>
      </c>
      <c r="BI1255" s="5">
        <v>190.88</v>
      </c>
      <c r="BJ1255" s="5">
        <v>1745.56</v>
      </c>
      <c r="BS1255" s="17" t="s">
        <v>171</v>
      </c>
      <c r="BT1255" s="5">
        <v>233968.1</v>
      </c>
      <c r="BU1255" s="5">
        <v>107251.7</v>
      </c>
    </row>
    <row r="1256" spans="4:73" x14ac:dyDescent="0.25">
      <c r="D1256" s="17" t="s">
        <v>218</v>
      </c>
      <c r="E1256" s="5">
        <v>24534.129999999997</v>
      </c>
      <c r="F1256" s="5">
        <v>17227.870000000003</v>
      </c>
      <c r="W1256" s="17" t="s">
        <v>218</v>
      </c>
      <c r="X1256" s="5">
        <v>4278.55</v>
      </c>
      <c r="Y1256" s="5">
        <v>3689.95</v>
      </c>
      <c r="AI1256" s="17" t="s">
        <v>217</v>
      </c>
      <c r="AJ1256" s="5">
        <v>0</v>
      </c>
      <c r="AK1256" s="5">
        <v>0</v>
      </c>
      <c r="AT1256" s="17" t="s">
        <v>216</v>
      </c>
      <c r="AU1256" s="5">
        <v>102.57</v>
      </c>
      <c r="AV1256" s="5">
        <v>410.28</v>
      </c>
      <c r="BH1256" s="17" t="s">
        <v>143</v>
      </c>
      <c r="BI1256" s="5">
        <v>516.79999999999995</v>
      </c>
      <c r="BJ1256" s="5">
        <v>3012.29</v>
      </c>
      <c r="BS1256" s="17" t="s">
        <v>165</v>
      </c>
      <c r="BT1256" s="5">
        <v>59481.62</v>
      </c>
      <c r="BU1256" s="5">
        <v>312305.09999999998</v>
      </c>
    </row>
    <row r="1257" spans="4:73" x14ac:dyDescent="0.25">
      <c r="D1257" s="17" t="s">
        <v>279</v>
      </c>
      <c r="E1257" s="5">
        <v>62055.880000000005</v>
      </c>
      <c r="F1257" s="5">
        <v>73049.359999999986</v>
      </c>
      <c r="W1257" s="17" t="s">
        <v>279</v>
      </c>
      <c r="X1257" s="5">
        <v>9654.7999999999993</v>
      </c>
      <c r="Y1257" s="5">
        <v>4529.7</v>
      </c>
      <c r="AI1257" s="17" t="s">
        <v>162</v>
      </c>
      <c r="AJ1257" s="5">
        <v>2951.83</v>
      </c>
      <c r="AK1257" s="5">
        <v>2778.2</v>
      </c>
      <c r="AT1257" s="17" t="s">
        <v>217</v>
      </c>
      <c r="AU1257" s="5">
        <v>196</v>
      </c>
      <c r="AV1257" s="5">
        <v>0</v>
      </c>
      <c r="BH1257" s="17" t="s">
        <v>176</v>
      </c>
      <c r="BI1257" s="5">
        <v>335.7</v>
      </c>
      <c r="BJ1257" s="5">
        <v>81.2</v>
      </c>
      <c r="BS1257" s="17" t="s">
        <v>143</v>
      </c>
      <c r="BT1257" s="5">
        <v>39360</v>
      </c>
      <c r="BU1257" s="5">
        <v>147364.4</v>
      </c>
    </row>
    <row r="1258" spans="4:73" x14ac:dyDescent="0.25">
      <c r="D1258" s="17" t="s">
        <v>154</v>
      </c>
      <c r="E1258" s="5">
        <v>242418.38999999998</v>
      </c>
      <c r="F1258" s="5">
        <v>367632.76</v>
      </c>
      <c r="W1258" s="17" t="s">
        <v>154</v>
      </c>
      <c r="X1258" s="5">
        <v>42038</v>
      </c>
      <c r="Y1258" s="5">
        <v>34078</v>
      </c>
      <c r="AI1258" s="17" t="s">
        <v>218</v>
      </c>
      <c r="AJ1258" s="5">
        <v>12339.73</v>
      </c>
      <c r="AK1258" s="5">
        <v>2402.31</v>
      </c>
      <c r="AT1258" s="17" t="s">
        <v>162</v>
      </c>
      <c r="AU1258" s="5">
        <v>7797.85</v>
      </c>
      <c r="AV1258" s="5">
        <v>8166.45</v>
      </c>
      <c r="BH1258" s="17" t="s">
        <v>216</v>
      </c>
      <c r="BI1258" s="5">
        <v>1049.6099999999999</v>
      </c>
      <c r="BJ1258" s="5">
        <v>5617.14</v>
      </c>
      <c r="BS1258" s="17" t="s">
        <v>176</v>
      </c>
      <c r="BT1258" s="5">
        <v>60224.68</v>
      </c>
      <c r="BU1258" s="5">
        <v>38084.18</v>
      </c>
    </row>
    <row r="1259" spans="4:73" x14ac:dyDescent="0.25">
      <c r="D1259" s="17" t="s">
        <v>147</v>
      </c>
      <c r="E1259" s="5">
        <v>14695.22</v>
      </c>
      <c r="F1259" s="5">
        <v>61964.130000000005</v>
      </c>
      <c r="W1259" s="17" t="s">
        <v>147</v>
      </c>
      <c r="X1259" s="5">
        <v>1956.65</v>
      </c>
      <c r="Y1259" s="5">
        <v>4962.2</v>
      </c>
      <c r="AI1259" s="17" t="s">
        <v>279</v>
      </c>
      <c r="AJ1259" s="5">
        <v>47697.7</v>
      </c>
      <c r="AK1259" s="5">
        <v>65419.91</v>
      </c>
      <c r="AT1259" s="17" t="s">
        <v>218</v>
      </c>
      <c r="AU1259" s="5">
        <v>3374.39</v>
      </c>
      <c r="AV1259" s="5">
        <v>5009.88</v>
      </c>
      <c r="BH1259" s="17" t="s">
        <v>217</v>
      </c>
      <c r="BI1259" s="5">
        <v>8577.7199999999993</v>
      </c>
      <c r="BJ1259" s="5">
        <v>28150.11</v>
      </c>
      <c r="BS1259" s="17" t="s">
        <v>216</v>
      </c>
      <c r="BT1259" s="5">
        <v>8507</v>
      </c>
      <c r="BU1259" s="5">
        <v>26494.639999999999</v>
      </c>
    </row>
    <row r="1260" spans="4:73" x14ac:dyDescent="0.25">
      <c r="D1260" s="17" t="s">
        <v>219</v>
      </c>
      <c r="E1260" s="5">
        <v>55062.239999999991</v>
      </c>
      <c r="F1260" s="5">
        <v>40555.670000000013</v>
      </c>
      <c r="W1260" s="17" t="s">
        <v>219</v>
      </c>
      <c r="X1260" s="5">
        <v>10060.82</v>
      </c>
      <c r="Y1260" s="5">
        <v>5680.71</v>
      </c>
      <c r="AI1260" s="17" t="s">
        <v>154</v>
      </c>
      <c r="AJ1260" s="5">
        <v>48446.69</v>
      </c>
      <c r="AK1260" s="5">
        <v>36502.269999999997</v>
      </c>
      <c r="AT1260" s="17" t="s">
        <v>279</v>
      </c>
      <c r="AU1260" s="5">
        <v>3724.51</v>
      </c>
      <c r="AV1260" s="5">
        <v>2403.69</v>
      </c>
      <c r="BH1260" s="17" t="s">
        <v>162</v>
      </c>
      <c r="BI1260" s="5">
        <v>9.66</v>
      </c>
      <c r="BJ1260" s="5">
        <v>25.11</v>
      </c>
      <c r="BS1260" s="17" t="s">
        <v>217</v>
      </c>
      <c r="BT1260" s="5">
        <v>0</v>
      </c>
      <c r="BU1260" s="5">
        <v>0</v>
      </c>
    </row>
    <row r="1261" spans="4:73" x14ac:dyDescent="0.25">
      <c r="D1261" s="17" t="s">
        <v>148</v>
      </c>
      <c r="E1261" s="5">
        <v>19584.61</v>
      </c>
      <c r="F1261" s="5">
        <v>51023.61</v>
      </c>
      <c r="W1261" s="17" t="s">
        <v>148</v>
      </c>
      <c r="X1261" s="5">
        <v>691.8</v>
      </c>
      <c r="Y1261" s="5">
        <v>1686</v>
      </c>
      <c r="AI1261" s="17" t="s">
        <v>147</v>
      </c>
      <c r="AJ1261" s="5">
        <v>0</v>
      </c>
      <c r="AK1261" s="5">
        <v>0</v>
      </c>
      <c r="AT1261" s="17" t="s">
        <v>154</v>
      </c>
      <c r="AU1261" s="5">
        <v>112557.8</v>
      </c>
      <c r="AV1261" s="5">
        <v>152936.4</v>
      </c>
      <c r="BH1261" s="17" t="s">
        <v>218</v>
      </c>
      <c r="BI1261" s="5">
        <v>3309.46</v>
      </c>
      <c r="BJ1261" s="5">
        <v>6125.73</v>
      </c>
      <c r="BS1261" s="17" t="s">
        <v>162</v>
      </c>
      <c r="BT1261" s="5">
        <v>5825.7</v>
      </c>
      <c r="BU1261" s="5">
        <v>12559</v>
      </c>
    </row>
    <row r="1262" spans="4:73" x14ac:dyDescent="0.25">
      <c r="D1262" s="17" t="s">
        <v>251</v>
      </c>
      <c r="E1262" s="5">
        <v>45646.49</v>
      </c>
      <c r="F1262" s="5">
        <v>38586.99</v>
      </c>
      <c r="W1262" s="17" t="s">
        <v>251</v>
      </c>
      <c r="X1262" s="5">
        <v>8713.9599999999991</v>
      </c>
      <c r="Y1262" s="5">
        <v>5490.04</v>
      </c>
      <c r="AI1262" s="17" t="s">
        <v>219</v>
      </c>
      <c r="AJ1262" s="5">
        <v>14594.13</v>
      </c>
      <c r="AK1262" s="5">
        <v>10459.950000000001</v>
      </c>
      <c r="AT1262" s="17" t="s">
        <v>147</v>
      </c>
      <c r="AU1262" s="5">
        <v>0</v>
      </c>
      <c r="AV1262" s="5">
        <v>0</v>
      </c>
      <c r="BH1262" s="17" t="s">
        <v>279</v>
      </c>
      <c r="BI1262" s="5">
        <v>862.87</v>
      </c>
      <c r="BJ1262" s="5">
        <v>696.06</v>
      </c>
      <c r="BS1262" s="17" t="s">
        <v>218</v>
      </c>
      <c r="BT1262" s="5">
        <v>0</v>
      </c>
      <c r="BU1262" s="5">
        <v>0</v>
      </c>
    </row>
    <row r="1263" spans="4:73" x14ac:dyDescent="0.25">
      <c r="D1263" s="17" t="s">
        <v>177</v>
      </c>
      <c r="E1263" s="5">
        <v>31976.440000000002</v>
      </c>
      <c r="F1263" s="5">
        <v>44059.099999999991</v>
      </c>
      <c r="W1263" s="17" t="s">
        <v>177</v>
      </c>
      <c r="X1263" s="5">
        <v>7380.5</v>
      </c>
      <c r="Y1263" s="5">
        <v>5207</v>
      </c>
      <c r="AI1263" s="17" t="s">
        <v>148</v>
      </c>
      <c r="AJ1263" s="5">
        <v>0</v>
      </c>
      <c r="AK1263" s="5">
        <v>0</v>
      </c>
      <c r="AT1263" s="17" t="s">
        <v>219</v>
      </c>
      <c r="AU1263" s="5">
        <v>10906.73</v>
      </c>
      <c r="AV1263" s="5">
        <v>9036.83</v>
      </c>
      <c r="BH1263" s="17" t="s">
        <v>154</v>
      </c>
      <c r="BI1263" s="5">
        <v>8648.36</v>
      </c>
      <c r="BJ1263" s="5">
        <v>5244.4</v>
      </c>
      <c r="BS1263" s="17" t="s">
        <v>279</v>
      </c>
      <c r="BT1263" s="5">
        <v>0</v>
      </c>
      <c r="BU1263" s="5">
        <v>0</v>
      </c>
    </row>
    <row r="1264" spans="4:73" x14ac:dyDescent="0.25">
      <c r="D1264" s="17" t="s">
        <v>220</v>
      </c>
      <c r="E1264" s="5">
        <v>32545.239999999998</v>
      </c>
      <c r="F1264" s="5">
        <v>18691.580000000002</v>
      </c>
      <c r="W1264" s="17" t="s">
        <v>220</v>
      </c>
      <c r="X1264" s="5">
        <v>2779.25</v>
      </c>
      <c r="Y1264" s="5">
        <v>1440.75</v>
      </c>
      <c r="AI1264" s="17" t="s">
        <v>251</v>
      </c>
      <c r="AJ1264" s="5">
        <v>9185.0400000000009</v>
      </c>
      <c r="AK1264" s="5">
        <v>15224.17</v>
      </c>
      <c r="AT1264" s="17" t="s">
        <v>148</v>
      </c>
      <c r="AU1264" s="5">
        <v>0</v>
      </c>
      <c r="AV1264" s="5">
        <v>0</v>
      </c>
      <c r="BH1264" s="17" t="s">
        <v>147</v>
      </c>
      <c r="BI1264" s="5">
        <v>7146.57</v>
      </c>
      <c r="BJ1264" s="5">
        <v>57001.93</v>
      </c>
      <c r="BS1264" s="17" t="s">
        <v>154</v>
      </c>
      <c r="BT1264" s="5">
        <v>27137.54</v>
      </c>
      <c r="BU1264" s="5">
        <v>138871.70000000001</v>
      </c>
    </row>
    <row r="1265" spans="4:73" x14ac:dyDescent="0.25">
      <c r="D1265" s="17" t="s">
        <v>178</v>
      </c>
      <c r="E1265" s="5">
        <v>23186</v>
      </c>
      <c r="F1265" s="5">
        <v>19837.080000000002</v>
      </c>
      <c r="W1265" s="17" t="s">
        <v>178</v>
      </c>
      <c r="X1265" s="5">
        <v>5156</v>
      </c>
      <c r="Y1265" s="5">
        <v>3432</v>
      </c>
      <c r="AI1265" s="17" t="s">
        <v>177</v>
      </c>
      <c r="AJ1265" s="5">
        <v>13356.09</v>
      </c>
      <c r="AK1265" s="5">
        <v>25612.240000000002</v>
      </c>
      <c r="AT1265" s="17" t="s">
        <v>251</v>
      </c>
      <c r="AU1265" s="5">
        <v>13187.75</v>
      </c>
      <c r="AV1265" s="5">
        <v>7075.07</v>
      </c>
      <c r="BH1265" s="17" t="s">
        <v>219</v>
      </c>
      <c r="BI1265" s="5">
        <v>15618.56</v>
      </c>
      <c r="BJ1265" s="5">
        <v>15378.18</v>
      </c>
      <c r="BS1265" s="17" t="s">
        <v>147</v>
      </c>
      <c r="BT1265" s="5">
        <v>0</v>
      </c>
      <c r="BU1265" s="5">
        <v>0</v>
      </c>
    </row>
    <row r="1266" spans="4:73" x14ac:dyDescent="0.25">
      <c r="D1266" s="17" t="s">
        <v>221</v>
      </c>
      <c r="E1266" s="5">
        <v>90286.23</v>
      </c>
      <c r="F1266" s="5">
        <v>95742.090000000011</v>
      </c>
      <c r="W1266" s="17" t="s">
        <v>221</v>
      </c>
      <c r="X1266" s="5">
        <v>19493.63</v>
      </c>
      <c r="Y1266" s="5">
        <v>8503.8799999999992</v>
      </c>
      <c r="AI1266" s="17" t="s">
        <v>220</v>
      </c>
      <c r="AJ1266" s="5">
        <v>25887.25</v>
      </c>
      <c r="AK1266" s="5">
        <v>15154.25</v>
      </c>
      <c r="AT1266" s="17" t="s">
        <v>177</v>
      </c>
      <c r="AU1266" s="5">
        <v>8366.9500000000007</v>
      </c>
      <c r="AV1266" s="5">
        <v>12210.71</v>
      </c>
      <c r="BH1266" s="17" t="s">
        <v>148</v>
      </c>
      <c r="BI1266" s="5">
        <v>2797.81</v>
      </c>
      <c r="BJ1266" s="5">
        <v>22645.08</v>
      </c>
      <c r="BS1266" s="17" t="s">
        <v>219</v>
      </c>
      <c r="BT1266" s="5">
        <v>0</v>
      </c>
      <c r="BU1266" s="5">
        <v>0</v>
      </c>
    </row>
    <row r="1267" spans="4:73" x14ac:dyDescent="0.25">
      <c r="D1267" s="17" t="s">
        <v>172</v>
      </c>
      <c r="E1267" s="5">
        <v>154566.18</v>
      </c>
      <c r="F1267" s="5">
        <v>102818.34</v>
      </c>
      <c r="W1267" s="17" t="s">
        <v>172</v>
      </c>
      <c r="X1267" s="5">
        <v>8936.6299999999992</v>
      </c>
      <c r="Y1267" s="5">
        <v>3117.12</v>
      </c>
      <c r="AI1267" s="17" t="s">
        <v>178</v>
      </c>
      <c r="AJ1267" s="5">
        <v>12904.06</v>
      </c>
      <c r="AK1267" s="5">
        <v>11403.95</v>
      </c>
      <c r="AT1267" s="17" t="s">
        <v>220</v>
      </c>
      <c r="AU1267" s="5">
        <v>3878.74</v>
      </c>
      <c r="AV1267" s="5">
        <v>2096.58</v>
      </c>
      <c r="BH1267" s="17" t="s">
        <v>251</v>
      </c>
      <c r="BI1267" s="5">
        <v>11396.74</v>
      </c>
      <c r="BJ1267" s="5">
        <v>10797.71</v>
      </c>
      <c r="BS1267" s="17" t="s">
        <v>148</v>
      </c>
      <c r="BT1267" s="5">
        <v>15053</v>
      </c>
      <c r="BU1267" s="5">
        <v>26692.53</v>
      </c>
    </row>
    <row r="1268" spans="4:73" x14ac:dyDescent="0.25">
      <c r="D1268" s="17" t="s">
        <v>144</v>
      </c>
      <c r="E1268" s="5">
        <v>106275.22</v>
      </c>
      <c r="F1268" s="5">
        <v>172954.12999999998</v>
      </c>
      <c r="W1268" s="17" t="s">
        <v>144</v>
      </c>
      <c r="X1268" s="5">
        <v>16535.13</v>
      </c>
      <c r="Y1268" s="5">
        <v>7903.62</v>
      </c>
      <c r="AI1268" s="17" t="s">
        <v>221</v>
      </c>
      <c r="AJ1268" s="5">
        <v>13852.31</v>
      </c>
      <c r="AK1268" s="5">
        <v>13634.39</v>
      </c>
      <c r="AT1268" s="17" t="s">
        <v>178</v>
      </c>
      <c r="AU1268" s="5">
        <v>3585.36</v>
      </c>
      <c r="AV1268" s="5">
        <v>4812.2299999999996</v>
      </c>
      <c r="BH1268" s="17" t="s">
        <v>177</v>
      </c>
      <c r="BI1268" s="5">
        <v>2374.9</v>
      </c>
      <c r="BJ1268" s="5">
        <v>1029.1500000000001</v>
      </c>
      <c r="BS1268" s="17" t="s">
        <v>251</v>
      </c>
      <c r="BT1268" s="5">
        <v>0</v>
      </c>
      <c r="BU1268" s="5">
        <v>0</v>
      </c>
    </row>
    <row r="1269" spans="4:73" x14ac:dyDescent="0.25">
      <c r="D1269" s="17" t="s">
        <v>222</v>
      </c>
      <c r="E1269" s="5">
        <v>2994.74</v>
      </c>
      <c r="F1269" s="5">
        <v>2652.9700000000003</v>
      </c>
      <c r="W1269" s="17" t="s">
        <v>222</v>
      </c>
      <c r="X1269" s="5">
        <v>1606.7</v>
      </c>
      <c r="Y1269" s="5">
        <v>1159.3</v>
      </c>
      <c r="AI1269" s="17" t="s">
        <v>172</v>
      </c>
      <c r="AJ1269" s="5">
        <v>5900.55</v>
      </c>
      <c r="AK1269" s="5">
        <v>6541.43</v>
      </c>
      <c r="AT1269" s="17" t="s">
        <v>221</v>
      </c>
      <c r="AU1269" s="5">
        <v>2309.02</v>
      </c>
      <c r="AV1269" s="5">
        <v>3764.64</v>
      </c>
      <c r="BH1269" s="17" t="s">
        <v>220</v>
      </c>
      <c r="BI1269" s="5">
        <v>0</v>
      </c>
      <c r="BJ1269" s="5">
        <v>0</v>
      </c>
      <c r="BS1269" s="17" t="s">
        <v>177</v>
      </c>
      <c r="BT1269" s="5">
        <v>0</v>
      </c>
      <c r="BU1269" s="5">
        <v>0</v>
      </c>
    </row>
    <row r="1270" spans="4:73" x14ac:dyDescent="0.25">
      <c r="D1270" s="17" t="s">
        <v>173</v>
      </c>
      <c r="E1270" s="5">
        <v>469830.94</v>
      </c>
      <c r="F1270" s="5">
        <v>291189.95</v>
      </c>
      <c r="W1270" s="17" t="s">
        <v>173</v>
      </c>
      <c r="X1270" s="5">
        <v>15749.5</v>
      </c>
      <c r="Y1270" s="5">
        <v>4878</v>
      </c>
      <c r="AI1270" s="17" t="s">
        <v>144</v>
      </c>
      <c r="AJ1270" s="5">
        <v>9742.1299999999992</v>
      </c>
      <c r="AK1270" s="5">
        <v>6991.8</v>
      </c>
      <c r="AT1270" s="17" t="s">
        <v>172</v>
      </c>
      <c r="AU1270" s="5">
        <v>4437.3999999999996</v>
      </c>
      <c r="AV1270" s="5">
        <v>2330.4499999999998</v>
      </c>
      <c r="BH1270" s="17" t="s">
        <v>178</v>
      </c>
      <c r="BI1270" s="5">
        <v>800.58</v>
      </c>
      <c r="BJ1270" s="5">
        <v>188.9</v>
      </c>
      <c r="BS1270" s="17" t="s">
        <v>220</v>
      </c>
      <c r="BT1270" s="5">
        <v>0</v>
      </c>
      <c r="BU1270" s="5">
        <v>0</v>
      </c>
    </row>
    <row r="1271" spans="4:73" x14ac:dyDescent="0.25">
      <c r="D1271" s="17" t="s">
        <v>259</v>
      </c>
      <c r="E1271" s="5">
        <v>67715.03</v>
      </c>
      <c r="F1271" s="5">
        <v>105931.59</v>
      </c>
      <c r="W1271" s="17" t="s">
        <v>259</v>
      </c>
      <c r="X1271" s="5">
        <v>18931.2</v>
      </c>
      <c r="Y1271" s="5">
        <v>13103.3</v>
      </c>
      <c r="AI1271" s="17" t="s">
        <v>222</v>
      </c>
      <c r="AJ1271" s="5">
        <v>17.600000000000001</v>
      </c>
      <c r="AK1271" s="5">
        <v>70.400000000000006</v>
      </c>
      <c r="AT1271" s="17" t="s">
        <v>144</v>
      </c>
      <c r="AU1271" s="5">
        <v>1186</v>
      </c>
      <c r="AV1271" s="5">
        <v>4222.92</v>
      </c>
      <c r="BH1271" s="17" t="s">
        <v>221</v>
      </c>
      <c r="BI1271" s="5">
        <v>2053.06</v>
      </c>
      <c r="BJ1271" s="5">
        <v>1261.72</v>
      </c>
      <c r="BS1271" s="17" t="s">
        <v>178</v>
      </c>
      <c r="BT1271" s="5">
        <v>0</v>
      </c>
      <c r="BU1271" s="5">
        <v>0</v>
      </c>
    </row>
    <row r="1272" spans="4:73" x14ac:dyDescent="0.25">
      <c r="D1272" s="17" t="s">
        <v>224</v>
      </c>
      <c r="E1272" s="5">
        <v>18667.169999999998</v>
      </c>
      <c r="F1272" s="5">
        <v>17315.11</v>
      </c>
      <c r="W1272" s="17" t="s">
        <v>224</v>
      </c>
      <c r="X1272" s="5">
        <v>5242.95</v>
      </c>
      <c r="Y1272" s="5">
        <v>2926.8</v>
      </c>
      <c r="AI1272" s="17" t="s">
        <v>173</v>
      </c>
      <c r="AJ1272" s="5">
        <v>16323.4</v>
      </c>
      <c r="AK1272" s="5">
        <v>3687.48</v>
      </c>
      <c r="AT1272" s="17" t="s">
        <v>222</v>
      </c>
      <c r="AU1272" s="5">
        <v>68.86</v>
      </c>
      <c r="AV1272" s="5">
        <v>699.44</v>
      </c>
      <c r="BH1272" s="17" t="s">
        <v>172</v>
      </c>
      <c r="BI1272" s="5">
        <v>220.8</v>
      </c>
      <c r="BJ1272" s="5">
        <v>195</v>
      </c>
      <c r="BS1272" s="17" t="s">
        <v>221</v>
      </c>
      <c r="BT1272" s="5">
        <v>52578.21</v>
      </c>
      <c r="BU1272" s="5">
        <v>68577.460000000006</v>
      </c>
    </row>
    <row r="1273" spans="4:73" x14ac:dyDescent="0.25">
      <c r="D1273" s="17" t="s">
        <v>225</v>
      </c>
      <c r="E1273" s="5">
        <v>9866.66</v>
      </c>
      <c r="F1273" s="5">
        <v>112881.84</v>
      </c>
      <c r="W1273" s="17" t="s">
        <v>225</v>
      </c>
      <c r="X1273" s="5">
        <v>3698.5</v>
      </c>
      <c r="Y1273" s="5">
        <v>2875.25</v>
      </c>
      <c r="AI1273" s="17" t="s">
        <v>259</v>
      </c>
      <c r="AJ1273" s="5">
        <v>33945.599999999999</v>
      </c>
      <c r="AK1273" s="5">
        <v>72893.7</v>
      </c>
      <c r="AT1273" s="17" t="s">
        <v>173</v>
      </c>
      <c r="AU1273" s="5">
        <v>21950.880000000001</v>
      </c>
      <c r="AV1273" s="5">
        <v>9855.25</v>
      </c>
      <c r="BH1273" s="17" t="s">
        <v>144</v>
      </c>
      <c r="BI1273" s="5">
        <v>1413.88</v>
      </c>
      <c r="BJ1273" s="5">
        <v>271.27</v>
      </c>
      <c r="BS1273" s="17" t="s">
        <v>172</v>
      </c>
      <c r="BT1273" s="5">
        <v>135070.79999999999</v>
      </c>
      <c r="BU1273" s="5">
        <v>90634.3</v>
      </c>
    </row>
    <row r="1274" spans="4:73" x14ac:dyDescent="0.25">
      <c r="D1274" s="17" t="s">
        <v>163</v>
      </c>
      <c r="E1274" s="5">
        <v>332.8</v>
      </c>
      <c r="F1274" s="5">
        <v>0</v>
      </c>
      <c r="W1274" s="17" t="s">
        <v>163</v>
      </c>
      <c r="X1274" s="5">
        <v>204</v>
      </c>
      <c r="Y1274" s="5">
        <v>0</v>
      </c>
      <c r="AI1274" s="17" t="s">
        <v>224</v>
      </c>
      <c r="AJ1274" s="5">
        <v>7114.78</v>
      </c>
      <c r="AK1274" s="5">
        <v>9863.82</v>
      </c>
      <c r="AT1274" s="17" t="s">
        <v>259</v>
      </c>
      <c r="AU1274" s="5">
        <v>11438.5</v>
      </c>
      <c r="AV1274" s="5">
        <v>17765.439999999999</v>
      </c>
      <c r="BH1274" s="17" t="s">
        <v>222</v>
      </c>
      <c r="BI1274" s="5">
        <v>1301.58</v>
      </c>
      <c r="BJ1274" s="5">
        <v>723.83</v>
      </c>
      <c r="BS1274" s="17" t="s">
        <v>144</v>
      </c>
      <c r="BT1274" s="5">
        <v>77135.08</v>
      </c>
      <c r="BU1274" s="5">
        <v>153564.5</v>
      </c>
    </row>
    <row r="1275" spans="4:73" x14ac:dyDescent="0.25">
      <c r="D1275" s="17" t="s">
        <v>226</v>
      </c>
      <c r="E1275" s="5">
        <v>15545</v>
      </c>
      <c r="F1275" s="5">
        <v>133815.76</v>
      </c>
      <c r="W1275" s="17" t="s">
        <v>226</v>
      </c>
      <c r="X1275" s="5">
        <v>0</v>
      </c>
      <c r="Y1275" s="5">
        <v>0</v>
      </c>
      <c r="AI1275" s="17" t="s">
        <v>225</v>
      </c>
      <c r="AJ1275" s="5">
        <v>0</v>
      </c>
      <c r="AK1275" s="5">
        <v>0</v>
      </c>
      <c r="AT1275" s="17" t="s">
        <v>224</v>
      </c>
      <c r="AU1275" s="5">
        <v>604.86</v>
      </c>
      <c r="AV1275" s="5">
        <v>2323.77</v>
      </c>
      <c r="BH1275" s="17" t="s">
        <v>173</v>
      </c>
      <c r="BI1275" s="5">
        <v>6187.16</v>
      </c>
      <c r="BJ1275" s="5">
        <v>1758.52</v>
      </c>
      <c r="BS1275" s="17" t="s">
        <v>222</v>
      </c>
      <c r="BT1275" s="5">
        <v>0</v>
      </c>
      <c r="BU1275" s="5">
        <v>0</v>
      </c>
    </row>
    <row r="1276" spans="4:73" x14ac:dyDescent="0.25">
      <c r="D1276" s="17" t="s">
        <v>166</v>
      </c>
      <c r="E1276" s="5">
        <v>76096.06</v>
      </c>
      <c r="F1276" s="5">
        <v>226371.93</v>
      </c>
      <c r="W1276" s="17" t="s">
        <v>166</v>
      </c>
      <c r="X1276" s="5">
        <v>20576.38</v>
      </c>
      <c r="Y1276" s="5">
        <v>11337.37</v>
      </c>
      <c r="AI1276" s="17" t="s">
        <v>163</v>
      </c>
      <c r="AJ1276" s="5">
        <v>80</v>
      </c>
      <c r="AK1276" s="5">
        <v>0</v>
      </c>
      <c r="AT1276" s="17" t="s">
        <v>225</v>
      </c>
      <c r="AU1276" s="5">
        <v>0</v>
      </c>
      <c r="AV1276" s="5">
        <v>0</v>
      </c>
      <c r="BH1276" s="17" t="s">
        <v>259</v>
      </c>
      <c r="BI1276" s="5">
        <v>3399.73</v>
      </c>
      <c r="BJ1276" s="5">
        <v>2169.15</v>
      </c>
      <c r="BS1276" s="17" t="s">
        <v>173</v>
      </c>
      <c r="BT1276" s="5">
        <v>378521</v>
      </c>
      <c r="BU1276" s="5">
        <v>271010.7</v>
      </c>
    </row>
    <row r="1277" spans="4:73" x14ac:dyDescent="0.25">
      <c r="D1277" s="17" t="s">
        <v>227</v>
      </c>
      <c r="E1277" s="5">
        <v>108042.1</v>
      </c>
      <c r="F1277" s="5">
        <v>62013.389999999985</v>
      </c>
      <c r="W1277" s="17" t="s">
        <v>227</v>
      </c>
      <c r="X1277" s="5">
        <v>50339.02</v>
      </c>
      <c r="Y1277" s="5">
        <v>21344.73</v>
      </c>
      <c r="AI1277" s="17" t="s">
        <v>226</v>
      </c>
      <c r="AJ1277" s="5">
        <v>0</v>
      </c>
      <c r="AK1277" s="5">
        <v>0</v>
      </c>
      <c r="AT1277" s="17" t="s">
        <v>163</v>
      </c>
      <c r="AU1277" s="5">
        <v>0</v>
      </c>
      <c r="AV1277" s="5">
        <v>0</v>
      </c>
      <c r="BH1277" s="17" t="s">
        <v>224</v>
      </c>
      <c r="BI1277" s="5">
        <v>5222.58</v>
      </c>
      <c r="BJ1277" s="5">
        <v>2200.7199999999998</v>
      </c>
      <c r="BS1277" s="17" t="s">
        <v>259</v>
      </c>
      <c r="BT1277" s="5">
        <v>0</v>
      </c>
      <c r="BU1277" s="5">
        <v>0</v>
      </c>
    </row>
    <row r="1278" spans="4:73" x14ac:dyDescent="0.25">
      <c r="D1278" s="17" t="s">
        <v>228</v>
      </c>
      <c r="E1278" s="5">
        <v>38674.479999999996</v>
      </c>
      <c r="F1278" s="5">
        <v>199453.62</v>
      </c>
      <c r="W1278" s="17" t="s">
        <v>228</v>
      </c>
      <c r="X1278" s="5">
        <v>18552.009999999998</v>
      </c>
      <c r="Y1278" s="5">
        <v>7716.74</v>
      </c>
      <c r="AI1278" s="17" t="s">
        <v>166</v>
      </c>
      <c r="AJ1278" s="5">
        <v>25462.65</v>
      </c>
      <c r="AK1278" s="5">
        <v>13819.94</v>
      </c>
      <c r="AT1278" s="17" t="s">
        <v>226</v>
      </c>
      <c r="AU1278" s="5">
        <v>0</v>
      </c>
      <c r="AV1278" s="5">
        <v>0</v>
      </c>
      <c r="BH1278" s="17" t="s">
        <v>225</v>
      </c>
      <c r="BI1278" s="5">
        <v>4930.2</v>
      </c>
      <c r="BJ1278" s="5">
        <v>16965.88</v>
      </c>
      <c r="BS1278" s="17" t="s">
        <v>224</v>
      </c>
      <c r="BT1278" s="5">
        <v>0</v>
      </c>
      <c r="BU1278" s="5">
        <v>0</v>
      </c>
    </row>
    <row r="1279" spans="4:73" x14ac:dyDescent="0.25">
      <c r="D1279" s="17" t="s">
        <v>229</v>
      </c>
      <c r="E1279" s="5">
        <v>17105.96</v>
      </c>
      <c r="F1279" s="5">
        <v>29100.489999999998</v>
      </c>
      <c r="W1279" s="17" t="s">
        <v>229</v>
      </c>
      <c r="X1279" s="5">
        <v>4888</v>
      </c>
      <c r="Y1279" s="5">
        <v>3664.5</v>
      </c>
      <c r="AI1279" s="17" t="s">
        <v>227</v>
      </c>
      <c r="AJ1279" s="5">
        <v>35303.199999999997</v>
      </c>
      <c r="AK1279" s="5">
        <v>30729.9</v>
      </c>
      <c r="AT1279" s="17" t="s">
        <v>166</v>
      </c>
      <c r="AU1279" s="5">
        <v>5665.32</v>
      </c>
      <c r="AV1279" s="5">
        <v>3991.43</v>
      </c>
      <c r="BH1279" s="17" t="s">
        <v>163</v>
      </c>
      <c r="BI1279" s="5">
        <v>48.8</v>
      </c>
      <c r="BJ1279" s="5">
        <v>0</v>
      </c>
      <c r="BS1279" s="17" t="s">
        <v>225</v>
      </c>
      <c r="BT1279" s="5">
        <v>1237.96</v>
      </c>
      <c r="BU1279" s="5">
        <v>93040.71</v>
      </c>
    </row>
    <row r="1280" spans="4:73" x14ac:dyDescent="0.25">
      <c r="D1280" s="17" t="s">
        <v>174</v>
      </c>
      <c r="E1280" s="5">
        <v>48383.15</v>
      </c>
      <c r="F1280" s="5">
        <v>62840.32</v>
      </c>
      <c r="W1280" s="17" t="s">
        <v>174</v>
      </c>
      <c r="X1280" s="5">
        <v>8102.2</v>
      </c>
      <c r="Y1280" s="5">
        <v>3860.8</v>
      </c>
      <c r="AI1280" s="17" t="s">
        <v>228</v>
      </c>
      <c r="AJ1280" s="5">
        <v>6938.66</v>
      </c>
      <c r="AK1280" s="5">
        <v>14275.07</v>
      </c>
      <c r="AT1280" s="17" t="s">
        <v>227</v>
      </c>
      <c r="AU1280" s="5">
        <v>6448.17</v>
      </c>
      <c r="AV1280" s="5">
        <v>3183.06</v>
      </c>
      <c r="BH1280" s="17" t="s">
        <v>226</v>
      </c>
      <c r="BI1280" s="5">
        <v>0</v>
      </c>
      <c r="BJ1280" s="5">
        <v>0</v>
      </c>
      <c r="BS1280" s="17" t="s">
        <v>163</v>
      </c>
      <c r="BT1280" s="5">
        <v>0</v>
      </c>
      <c r="BU1280" s="5">
        <v>0</v>
      </c>
    </row>
    <row r="1281" spans="4:73" x14ac:dyDescent="0.25">
      <c r="D1281" s="17" t="s">
        <v>231</v>
      </c>
      <c r="E1281" s="5">
        <v>255948.2</v>
      </c>
      <c r="F1281" s="5">
        <v>87620.969999999972</v>
      </c>
      <c r="W1281" s="17" t="s">
        <v>231</v>
      </c>
      <c r="X1281" s="5">
        <v>29713.38</v>
      </c>
      <c r="Y1281" s="5">
        <v>8981.6200000000008</v>
      </c>
      <c r="AI1281" s="17" t="s">
        <v>229</v>
      </c>
      <c r="AJ1281" s="5">
        <v>4754.9799999999996</v>
      </c>
      <c r="AK1281" s="5">
        <v>4204.68</v>
      </c>
      <c r="AT1281" s="17" t="s">
        <v>228</v>
      </c>
      <c r="AU1281" s="5">
        <v>815.02</v>
      </c>
      <c r="AV1281" s="5">
        <v>1468.69</v>
      </c>
      <c r="BH1281" s="17" t="s">
        <v>166</v>
      </c>
      <c r="BI1281" s="5">
        <v>1960.65</v>
      </c>
      <c r="BJ1281" s="5">
        <v>2531.2399999999998</v>
      </c>
      <c r="BS1281" s="17" t="s">
        <v>226</v>
      </c>
      <c r="BT1281" s="5">
        <v>15545</v>
      </c>
      <c r="BU1281" s="5">
        <v>133815.79999999999</v>
      </c>
    </row>
    <row r="1282" spans="4:73" x14ac:dyDescent="0.25">
      <c r="D1282" s="17" t="s">
        <v>149</v>
      </c>
      <c r="E1282" s="5">
        <v>19360.97</v>
      </c>
      <c r="F1282" s="5">
        <v>145742.98000000001</v>
      </c>
      <c r="W1282" s="17" t="s">
        <v>149</v>
      </c>
      <c r="X1282" s="5">
        <v>2708.72</v>
      </c>
      <c r="Y1282" s="5">
        <v>7862.48</v>
      </c>
      <c r="AI1282" s="17" t="s">
        <v>174</v>
      </c>
      <c r="AJ1282" s="5">
        <v>1737.79</v>
      </c>
      <c r="AK1282" s="5">
        <v>2557.5100000000002</v>
      </c>
      <c r="AT1282" s="17" t="s">
        <v>229</v>
      </c>
      <c r="AU1282" s="5">
        <v>7154.98</v>
      </c>
      <c r="AV1282" s="5">
        <v>20411.919999999998</v>
      </c>
      <c r="BH1282" s="17" t="s">
        <v>227</v>
      </c>
      <c r="BI1282" s="5">
        <v>15951.71</v>
      </c>
      <c r="BJ1282" s="5">
        <v>6755.7</v>
      </c>
      <c r="BS1282" s="17" t="s">
        <v>166</v>
      </c>
      <c r="BT1282" s="5">
        <v>20982.06</v>
      </c>
      <c r="BU1282" s="5">
        <v>194692</v>
      </c>
    </row>
    <row r="1283" spans="4:73" x14ac:dyDescent="0.25">
      <c r="D1283" s="17" t="s">
        <v>233</v>
      </c>
      <c r="E1283" s="5">
        <v>106101.62999999999</v>
      </c>
      <c r="F1283" s="5">
        <v>109918.43000000001</v>
      </c>
      <c r="W1283" s="17" t="s">
        <v>233</v>
      </c>
      <c r="X1283" s="5">
        <v>18935.03</v>
      </c>
      <c r="Y1283" s="5">
        <v>13582.48</v>
      </c>
      <c r="AI1283" s="17" t="s">
        <v>231</v>
      </c>
      <c r="AJ1283" s="5">
        <v>25679.279999999999</v>
      </c>
      <c r="AK1283" s="5">
        <v>15888.77</v>
      </c>
      <c r="AT1283" s="17" t="s">
        <v>174</v>
      </c>
      <c r="AU1283" s="5">
        <v>1913.36</v>
      </c>
      <c r="AV1283" s="5">
        <v>1656.44</v>
      </c>
      <c r="BH1283" s="17" t="s">
        <v>228</v>
      </c>
      <c r="BI1283" s="5">
        <v>507.2</v>
      </c>
      <c r="BJ1283" s="5">
        <v>246.68</v>
      </c>
      <c r="BS1283" s="17" t="s">
        <v>227</v>
      </c>
      <c r="BT1283" s="5">
        <v>0</v>
      </c>
      <c r="BU1283" s="5">
        <v>0</v>
      </c>
    </row>
    <row r="1284" spans="4:73" x14ac:dyDescent="0.25">
      <c r="D1284" s="17" t="s">
        <v>235</v>
      </c>
      <c r="E1284" s="5">
        <v>9359.41</v>
      </c>
      <c r="F1284" s="5">
        <v>54277.75</v>
      </c>
      <c r="W1284" s="17" t="s">
        <v>235</v>
      </c>
      <c r="X1284" s="5">
        <v>2572.25</v>
      </c>
      <c r="Y1284" s="5">
        <v>2160.25</v>
      </c>
      <c r="AI1284" s="17" t="s">
        <v>149</v>
      </c>
      <c r="AJ1284" s="5">
        <v>0</v>
      </c>
      <c r="AK1284" s="5">
        <v>0</v>
      </c>
      <c r="AT1284" s="17" t="s">
        <v>231</v>
      </c>
      <c r="AU1284" s="5">
        <v>56032.33</v>
      </c>
      <c r="AV1284" s="5">
        <v>24847.1</v>
      </c>
      <c r="BH1284" s="17" t="s">
        <v>229</v>
      </c>
      <c r="BI1284" s="5">
        <v>308</v>
      </c>
      <c r="BJ1284" s="5">
        <v>819.39</v>
      </c>
      <c r="BS1284" s="17" t="s">
        <v>228</v>
      </c>
      <c r="BT1284" s="5">
        <v>11861.59</v>
      </c>
      <c r="BU1284" s="5">
        <v>175746.4</v>
      </c>
    </row>
    <row r="1285" spans="4:73" x14ac:dyDescent="0.25">
      <c r="D1285" s="17" t="s">
        <v>236</v>
      </c>
      <c r="E1285" s="5">
        <v>19563.830000000002</v>
      </c>
      <c r="F1285" s="5">
        <v>5577.4599999999991</v>
      </c>
      <c r="W1285" s="17" t="s">
        <v>236</v>
      </c>
      <c r="X1285" s="5">
        <v>1845.45</v>
      </c>
      <c r="Y1285" s="5">
        <v>1092.55</v>
      </c>
      <c r="AI1285" s="17" t="s">
        <v>233</v>
      </c>
      <c r="AJ1285" s="5">
        <v>65454.64</v>
      </c>
      <c r="AK1285" s="5">
        <v>36859.17</v>
      </c>
      <c r="AT1285" s="17" t="s">
        <v>149</v>
      </c>
      <c r="AU1285" s="5">
        <v>0</v>
      </c>
      <c r="AV1285" s="5">
        <v>0</v>
      </c>
      <c r="BH1285" s="17" t="s">
        <v>174</v>
      </c>
      <c r="BI1285" s="5">
        <v>562.4</v>
      </c>
      <c r="BJ1285" s="5">
        <v>120</v>
      </c>
      <c r="BS1285" s="17" t="s">
        <v>229</v>
      </c>
      <c r="BT1285" s="5">
        <v>0</v>
      </c>
      <c r="BU1285" s="5">
        <v>0</v>
      </c>
    </row>
    <row r="1286" spans="4:73" x14ac:dyDescent="0.25">
      <c r="D1286" s="17" t="s">
        <v>237</v>
      </c>
      <c r="E1286" s="5">
        <v>9633.17</v>
      </c>
      <c r="F1286" s="5">
        <v>11119.69</v>
      </c>
      <c r="W1286" s="17" t="s">
        <v>237</v>
      </c>
      <c r="X1286" s="5">
        <v>1926.35</v>
      </c>
      <c r="Y1286" s="5">
        <v>1157.6500000000001</v>
      </c>
      <c r="AI1286" s="17" t="s">
        <v>235</v>
      </c>
      <c r="AJ1286" s="5">
        <v>1370.71</v>
      </c>
      <c r="AK1286" s="5">
        <v>1363.21</v>
      </c>
      <c r="AT1286" s="17" t="s">
        <v>233</v>
      </c>
      <c r="AU1286" s="5">
        <v>19885.98</v>
      </c>
      <c r="AV1286" s="5">
        <v>13992.12</v>
      </c>
      <c r="BH1286" s="17" t="s">
        <v>231</v>
      </c>
      <c r="BI1286" s="5">
        <v>94345.76</v>
      </c>
      <c r="BJ1286" s="5">
        <v>29920.77</v>
      </c>
      <c r="BS1286" s="17" t="s">
        <v>174</v>
      </c>
      <c r="BT1286" s="5">
        <v>36067.4</v>
      </c>
      <c r="BU1286" s="5">
        <v>54645.57</v>
      </c>
    </row>
    <row r="1287" spans="4:73" x14ac:dyDescent="0.25">
      <c r="D1287" s="17" t="s">
        <v>257</v>
      </c>
      <c r="E1287" s="5">
        <v>57901.45</v>
      </c>
      <c r="F1287" s="5">
        <v>36133.699999999997</v>
      </c>
      <c r="W1287" s="17" t="s">
        <v>257</v>
      </c>
      <c r="X1287" s="5">
        <v>10705.49</v>
      </c>
      <c r="Y1287" s="5">
        <v>4308.07</v>
      </c>
      <c r="AI1287" s="17" t="s">
        <v>236</v>
      </c>
      <c r="AJ1287" s="5">
        <v>3728.06</v>
      </c>
      <c r="AK1287" s="5">
        <v>2581.3200000000002</v>
      </c>
      <c r="AT1287" s="17" t="s">
        <v>235</v>
      </c>
      <c r="AU1287" s="5">
        <v>4068.81</v>
      </c>
      <c r="AV1287" s="5">
        <v>4154.6499999999996</v>
      </c>
      <c r="BH1287" s="17" t="s">
        <v>149</v>
      </c>
      <c r="BI1287" s="5">
        <v>15034.25</v>
      </c>
      <c r="BJ1287" s="5">
        <v>137880.5</v>
      </c>
      <c r="BS1287" s="17" t="s">
        <v>231</v>
      </c>
      <c r="BT1287" s="5">
        <v>14904.45</v>
      </c>
      <c r="BU1287" s="5">
        <v>7982.71</v>
      </c>
    </row>
    <row r="1288" spans="4:73" x14ac:dyDescent="0.25">
      <c r="D1288" s="17" t="s">
        <v>240</v>
      </c>
      <c r="E1288" s="5">
        <v>124746.22</v>
      </c>
      <c r="F1288" s="5">
        <v>183062.09</v>
      </c>
      <c r="W1288" s="17" t="s">
        <v>240</v>
      </c>
      <c r="X1288" s="5">
        <v>14810.26</v>
      </c>
      <c r="Y1288" s="5">
        <v>11237.99</v>
      </c>
      <c r="AI1288" s="17" t="s">
        <v>237</v>
      </c>
      <c r="AJ1288" s="5">
        <v>7677.22</v>
      </c>
      <c r="AK1288" s="5">
        <v>9934.74</v>
      </c>
      <c r="AT1288" s="17" t="s">
        <v>236</v>
      </c>
      <c r="AU1288" s="5">
        <v>759.88</v>
      </c>
      <c r="AV1288" s="5">
        <v>1275.43</v>
      </c>
      <c r="BH1288" s="17" t="s">
        <v>233</v>
      </c>
      <c r="BI1288" s="5">
        <v>1825.98</v>
      </c>
      <c r="BJ1288" s="5">
        <v>1618.66</v>
      </c>
      <c r="BS1288" s="17" t="s">
        <v>149</v>
      </c>
      <c r="BT1288" s="5">
        <v>0</v>
      </c>
      <c r="BU1288" s="5">
        <v>0</v>
      </c>
    </row>
    <row r="1289" spans="4:73" x14ac:dyDescent="0.25">
      <c r="D1289" s="17" t="s">
        <v>164</v>
      </c>
      <c r="E1289" s="5">
        <v>33074.76</v>
      </c>
      <c r="F1289" s="5">
        <v>42969.749999999993</v>
      </c>
      <c r="W1289" s="17" t="s">
        <v>164</v>
      </c>
      <c r="X1289" s="5">
        <v>2376.88</v>
      </c>
      <c r="Y1289" s="5">
        <v>1148.1199999999999</v>
      </c>
      <c r="AI1289" s="17" t="s">
        <v>257</v>
      </c>
      <c r="AJ1289" s="5">
        <v>9088.68</v>
      </c>
      <c r="AK1289" s="5">
        <v>5170.96</v>
      </c>
      <c r="AT1289" s="17" t="s">
        <v>237</v>
      </c>
      <c r="AU1289" s="5">
        <v>0</v>
      </c>
      <c r="AV1289" s="5">
        <v>0</v>
      </c>
      <c r="BH1289" s="17" t="s">
        <v>235</v>
      </c>
      <c r="BI1289" s="5">
        <v>19.600000000000001</v>
      </c>
      <c r="BJ1289" s="5">
        <v>0</v>
      </c>
      <c r="BS1289" s="17" t="s">
        <v>233</v>
      </c>
      <c r="BT1289" s="5">
        <v>0</v>
      </c>
      <c r="BU1289" s="5">
        <v>43866</v>
      </c>
    </row>
    <row r="1290" spans="4:73" x14ac:dyDescent="0.25">
      <c r="D1290" s="17" t="s">
        <v>241</v>
      </c>
      <c r="E1290" s="5">
        <v>284.8</v>
      </c>
      <c r="F1290" s="5">
        <v>0</v>
      </c>
      <c r="W1290" s="17" t="s">
        <v>241</v>
      </c>
      <c r="X1290" s="5">
        <v>0</v>
      </c>
      <c r="Y1290" s="5">
        <v>0</v>
      </c>
      <c r="AI1290" s="17" t="s">
        <v>240</v>
      </c>
      <c r="AJ1290" s="5">
        <v>28512.23</v>
      </c>
      <c r="AK1290" s="5">
        <v>31719.83</v>
      </c>
      <c r="AT1290" s="17" t="s">
        <v>257</v>
      </c>
      <c r="AU1290" s="5">
        <v>16162.88</v>
      </c>
      <c r="AV1290" s="5">
        <v>10593.91</v>
      </c>
      <c r="BH1290" s="17" t="s">
        <v>236</v>
      </c>
      <c r="BI1290" s="5">
        <v>5061.4399999999996</v>
      </c>
      <c r="BJ1290" s="5">
        <v>628.16</v>
      </c>
      <c r="BS1290" s="17" t="s">
        <v>235</v>
      </c>
      <c r="BT1290" s="5">
        <v>1328.04</v>
      </c>
      <c r="BU1290" s="5">
        <v>46599.64</v>
      </c>
    </row>
    <row r="1291" spans="4:73" x14ac:dyDescent="0.25">
      <c r="D1291" s="17" t="s">
        <v>243</v>
      </c>
      <c r="E1291" s="5">
        <v>33735.58</v>
      </c>
      <c r="F1291" s="5">
        <v>10952.82</v>
      </c>
      <c r="W1291" s="17" t="s">
        <v>243</v>
      </c>
      <c r="X1291" s="5">
        <v>33735.58</v>
      </c>
      <c r="Y1291" s="5">
        <v>10952.82</v>
      </c>
      <c r="AI1291" s="17" t="s">
        <v>164</v>
      </c>
      <c r="AJ1291" s="5">
        <v>408.2</v>
      </c>
      <c r="AK1291" s="5">
        <v>858</v>
      </c>
      <c r="AT1291" s="17" t="s">
        <v>240</v>
      </c>
      <c r="AU1291" s="5">
        <v>14350.37</v>
      </c>
      <c r="AV1291" s="5">
        <v>29271.03</v>
      </c>
      <c r="BH1291" s="17" t="s">
        <v>237</v>
      </c>
      <c r="BI1291" s="5">
        <v>29.6</v>
      </c>
      <c r="BJ1291" s="5">
        <v>27.3</v>
      </c>
      <c r="BS1291" s="17" t="s">
        <v>236</v>
      </c>
      <c r="BT1291" s="5">
        <v>0</v>
      </c>
      <c r="BU1291" s="5">
        <v>0</v>
      </c>
    </row>
    <row r="1292" spans="4:73" x14ac:dyDescent="0.25">
      <c r="D1292" s="17" t="s">
        <v>281</v>
      </c>
      <c r="E1292" s="5">
        <v>49646.67</v>
      </c>
      <c r="F1292" s="5">
        <v>47128.89</v>
      </c>
      <c r="W1292" s="17" t="s">
        <v>281</v>
      </c>
      <c r="X1292" s="5">
        <v>6664.2</v>
      </c>
      <c r="Y1292" s="5">
        <v>4290.09</v>
      </c>
      <c r="AI1292" s="17" t="s">
        <v>241</v>
      </c>
      <c r="AJ1292" s="5">
        <v>0</v>
      </c>
      <c r="AK1292" s="5">
        <v>0</v>
      </c>
      <c r="AT1292" s="17" t="s">
        <v>164</v>
      </c>
      <c r="AU1292" s="5">
        <v>112.54</v>
      </c>
      <c r="AV1292" s="5">
        <v>975.44</v>
      </c>
      <c r="BH1292" s="17" t="s">
        <v>257</v>
      </c>
      <c r="BI1292" s="5">
        <v>19667.400000000001</v>
      </c>
      <c r="BJ1292" s="5">
        <v>16060.76</v>
      </c>
      <c r="BS1292" s="17" t="s">
        <v>237</v>
      </c>
      <c r="BT1292" s="5">
        <v>0</v>
      </c>
      <c r="BU1292" s="5">
        <v>0</v>
      </c>
    </row>
    <row r="1293" spans="4:73" x14ac:dyDescent="0.25">
      <c r="D1293" s="17" t="s">
        <v>244</v>
      </c>
      <c r="E1293" s="5">
        <v>24909.54</v>
      </c>
      <c r="F1293" s="5">
        <v>22790.85</v>
      </c>
      <c r="W1293" s="17" t="s">
        <v>244</v>
      </c>
      <c r="X1293" s="5">
        <v>13623.39</v>
      </c>
      <c r="Y1293" s="5">
        <v>6715.36</v>
      </c>
      <c r="AI1293" s="17" t="s">
        <v>243</v>
      </c>
      <c r="AJ1293" s="5">
        <v>0</v>
      </c>
      <c r="AK1293" s="5">
        <v>0</v>
      </c>
      <c r="AT1293" s="17" t="s">
        <v>241</v>
      </c>
      <c r="AU1293" s="5">
        <v>284.8</v>
      </c>
      <c r="AV1293" s="5">
        <v>0</v>
      </c>
      <c r="BH1293" s="17" t="s">
        <v>240</v>
      </c>
      <c r="BI1293" s="5">
        <v>4382.3900000000003</v>
      </c>
      <c r="BJ1293" s="5">
        <v>3530.73</v>
      </c>
      <c r="BS1293" s="17" t="s">
        <v>257</v>
      </c>
      <c r="BT1293" s="5">
        <v>0</v>
      </c>
      <c r="BU1293" s="5">
        <v>0</v>
      </c>
    </row>
    <row r="1294" spans="4:73" x14ac:dyDescent="0.25">
      <c r="D1294" s="17" t="s">
        <v>245</v>
      </c>
      <c r="E1294" s="5">
        <v>336754.66000000003</v>
      </c>
      <c r="F1294" s="5">
        <v>127043.24999999994</v>
      </c>
      <c r="W1294" s="17" t="s">
        <v>245</v>
      </c>
      <c r="X1294" s="5">
        <v>10602.6</v>
      </c>
      <c r="Y1294" s="5">
        <v>4076.4</v>
      </c>
      <c r="AI1294" s="17" t="s">
        <v>281</v>
      </c>
      <c r="AJ1294" s="5">
        <v>16365.75</v>
      </c>
      <c r="AK1294" s="5">
        <v>18159.03</v>
      </c>
      <c r="AT1294" s="17" t="s">
        <v>243</v>
      </c>
      <c r="AU1294" s="5">
        <v>0</v>
      </c>
      <c r="AV1294" s="5">
        <v>0</v>
      </c>
      <c r="BH1294" s="17" t="s">
        <v>164</v>
      </c>
      <c r="BI1294" s="5">
        <v>0</v>
      </c>
      <c r="BJ1294" s="5">
        <v>0</v>
      </c>
      <c r="BS1294" s="17" t="s">
        <v>240</v>
      </c>
      <c r="BT1294" s="5">
        <v>57835.97</v>
      </c>
      <c r="BU1294" s="5">
        <v>107302.5</v>
      </c>
    </row>
    <row r="1295" spans="4:73" x14ac:dyDescent="0.25">
      <c r="D1295" s="17" t="s">
        <v>150</v>
      </c>
      <c r="E1295" s="5">
        <v>2338.21</v>
      </c>
      <c r="F1295" s="5">
        <v>10795.64</v>
      </c>
      <c r="W1295" s="17" t="s">
        <v>150</v>
      </c>
      <c r="X1295" s="5">
        <v>610.95000000000005</v>
      </c>
      <c r="Y1295" s="5">
        <v>1397.05</v>
      </c>
      <c r="AI1295" s="17" t="s">
        <v>244</v>
      </c>
      <c r="AJ1295" s="5">
        <v>219.76</v>
      </c>
      <c r="AK1295" s="5">
        <v>1957.74</v>
      </c>
      <c r="AT1295" s="17" t="s">
        <v>281</v>
      </c>
      <c r="AU1295" s="5">
        <v>15544.91</v>
      </c>
      <c r="AV1295" s="5">
        <v>14045.87</v>
      </c>
      <c r="BH1295" s="17" t="s">
        <v>241</v>
      </c>
      <c r="BI1295" s="5">
        <v>0</v>
      </c>
      <c r="BJ1295" s="5">
        <v>0</v>
      </c>
      <c r="BS1295" s="17" t="s">
        <v>164</v>
      </c>
      <c r="BT1295" s="5">
        <v>30177.14</v>
      </c>
      <c r="BU1295" s="5">
        <v>39988.19</v>
      </c>
    </row>
    <row r="1296" spans="4:73" x14ac:dyDescent="0.25">
      <c r="D1296" s="17" t="s">
        <v>145</v>
      </c>
      <c r="E1296" s="5">
        <v>32189.119999999999</v>
      </c>
      <c r="F1296" s="5">
        <v>30356.600000000002</v>
      </c>
      <c r="W1296" s="17" t="s">
        <v>145</v>
      </c>
      <c r="X1296" s="5">
        <v>27649.85</v>
      </c>
      <c r="Y1296" s="5">
        <v>14363.15</v>
      </c>
      <c r="AI1296" s="17" t="s">
        <v>245</v>
      </c>
      <c r="AJ1296" s="5">
        <v>15417.9</v>
      </c>
      <c r="AK1296" s="5">
        <v>10608.44</v>
      </c>
      <c r="AT1296" s="17" t="s">
        <v>244</v>
      </c>
      <c r="AU1296" s="5">
        <v>10973.81</v>
      </c>
      <c r="AV1296" s="5">
        <v>14062.22</v>
      </c>
      <c r="BH1296" s="17" t="s">
        <v>243</v>
      </c>
      <c r="BI1296" s="5">
        <v>0</v>
      </c>
      <c r="BJ1296" s="5">
        <v>0</v>
      </c>
      <c r="BS1296" s="17" t="s">
        <v>241</v>
      </c>
      <c r="BT1296" s="5">
        <v>0</v>
      </c>
      <c r="BU1296" s="5">
        <v>0</v>
      </c>
    </row>
    <row r="1297" spans="4:73" x14ac:dyDescent="0.25">
      <c r="D1297" s="17" t="s">
        <v>246</v>
      </c>
      <c r="E1297" s="5">
        <v>15611.18</v>
      </c>
      <c r="F1297" s="5">
        <v>4808.6699999999983</v>
      </c>
      <c r="W1297" s="17" t="s">
        <v>246</v>
      </c>
      <c r="X1297" s="5">
        <v>1785.1</v>
      </c>
      <c r="Y1297" s="5">
        <v>930.9</v>
      </c>
      <c r="AI1297" s="17" t="s">
        <v>150</v>
      </c>
      <c r="AJ1297" s="5">
        <v>0</v>
      </c>
      <c r="AK1297" s="5">
        <v>0</v>
      </c>
      <c r="AT1297" s="17" t="s">
        <v>245</v>
      </c>
      <c r="AU1297" s="5">
        <v>19043.66</v>
      </c>
      <c r="AV1297" s="5">
        <v>8429.74</v>
      </c>
      <c r="BH1297" s="17" t="s">
        <v>281</v>
      </c>
      <c r="BI1297" s="5">
        <v>9672.81</v>
      </c>
      <c r="BJ1297" s="5">
        <v>10633.9</v>
      </c>
      <c r="BS1297" s="17" t="s">
        <v>243</v>
      </c>
      <c r="BT1297" s="5">
        <v>0</v>
      </c>
      <c r="BU1297" s="5">
        <v>0</v>
      </c>
    </row>
    <row r="1298" spans="4:73" x14ac:dyDescent="0.25">
      <c r="D1298" s="17" t="s">
        <v>269</v>
      </c>
      <c r="E1298" s="5">
        <v>49208.67</v>
      </c>
      <c r="F1298" s="5">
        <v>65479.820000000007</v>
      </c>
      <c r="W1298" s="17" t="s">
        <v>269</v>
      </c>
      <c r="X1298" s="5">
        <v>9086.4</v>
      </c>
      <c r="Y1298" s="5">
        <v>4522.6099999999997</v>
      </c>
      <c r="AI1298" s="17" t="s">
        <v>145</v>
      </c>
      <c r="AJ1298" s="5">
        <v>1624.62</v>
      </c>
      <c r="AK1298" s="5">
        <v>11704.97</v>
      </c>
      <c r="AT1298" s="17" t="s">
        <v>150</v>
      </c>
      <c r="AU1298" s="5">
        <v>0</v>
      </c>
      <c r="AV1298" s="5">
        <v>0</v>
      </c>
      <c r="BH1298" s="17" t="s">
        <v>244</v>
      </c>
      <c r="BI1298" s="5">
        <v>92.58</v>
      </c>
      <c r="BJ1298" s="5">
        <v>55.53</v>
      </c>
      <c r="BS1298" s="17" t="s">
        <v>281</v>
      </c>
      <c r="BT1298" s="5">
        <v>0</v>
      </c>
      <c r="BU1298" s="5">
        <v>0</v>
      </c>
    </row>
    <row r="1299" spans="4:73" x14ac:dyDescent="0.25">
      <c r="D1299" s="17" t="s">
        <v>265</v>
      </c>
      <c r="E1299" s="5">
        <v>30350.34</v>
      </c>
      <c r="F1299" s="5">
        <v>19636.13</v>
      </c>
      <c r="W1299" s="17" t="s">
        <v>265</v>
      </c>
      <c r="X1299" s="5">
        <v>6964.75</v>
      </c>
      <c r="Y1299" s="5">
        <v>3030.25</v>
      </c>
      <c r="AI1299" s="17" t="s">
        <v>246</v>
      </c>
      <c r="AJ1299" s="5">
        <v>3149.51</v>
      </c>
      <c r="AK1299" s="5">
        <v>2851.63</v>
      </c>
      <c r="AT1299" s="17" t="s">
        <v>145</v>
      </c>
      <c r="AU1299" s="5">
        <v>628.61</v>
      </c>
      <c r="AV1299" s="5">
        <v>800.46</v>
      </c>
      <c r="BH1299" s="17" t="s">
        <v>245</v>
      </c>
      <c r="BI1299" s="5">
        <v>3185.5</v>
      </c>
      <c r="BJ1299" s="5">
        <v>151.44999999999999</v>
      </c>
      <c r="BS1299" s="17" t="s">
        <v>244</v>
      </c>
      <c r="BT1299" s="5">
        <v>0</v>
      </c>
      <c r="BU1299" s="5">
        <v>0</v>
      </c>
    </row>
    <row r="1300" spans="4:73" x14ac:dyDescent="0.25">
      <c r="D1300" s="17" t="s">
        <v>283</v>
      </c>
      <c r="E1300" s="5">
        <v>17377.34</v>
      </c>
      <c r="F1300" s="5">
        <v>70268.990000000005</v>
      </c>
      <c r="W1300" s="17" t="s">
        <v>283</v>
      </c>
      <c r="X1300" s="5">
        <v>6051.2</v>
      </c>
      <c r="Y1300" s="5">
        <v>20214.8</v>
      </c>
      <c r="AI1300" s="17" t="s">
        <v>269</v>
      </c>
      <c r="AJ1300" s="5">
        <v>8774.17</v>
      </c>
      <c r="AK1300" s="5">
        <v>24831.89</v>
      </c>
      <c r="AT1300" s="17" t="s">
        <v>246</v>
      </c>
      <c r="AU1300" s="5">
        <v>396.56</v>
      </c>
      <c r="AV1300" s="5">
        <v>324.77999999999997</v>
      </c>
      <c r="BH1300" s="17" t="s">
        <v>150</v>
      </c>
      <c r="BI1300" s="5">
        <v>1227.26</v>
      </c>
      <c r="BJ1300" s="5">
        <v>9398.59</v>
      </c>
      <c r="BS1300" s="17" t="s">
        <v>245</v>
      </c>
      <c r="BT1300" s="5">
        <v>287983</v>
      </c>
      <c r="BU1300" s="5">
        <v>103777.2</v>
      </c>
    </row>
    <row r="1301" spans="4:73" x14ac:dyDescent="0.25">
      <c r="D1301" s="17" t="s">
        <v>321</v>
      </c>
      <c r="E1301" s="5">
        <v>2925.92</v>
      </c>
      <c r="F1301" s="5">
        <v>12692.87</v>
      </c>
      <c r="W1301" s="17" t="s">
        <v>321</v>
      </c>
      <c r="X1301" s="5">
        <v>492.98</v>
      </c>
      <c r="Y1301" s="5">
        <v>1003.42</v>
      </c>
      <c r="AI1301" s="17" t="s">
        <v>265</v>
      </c>
      <c r="AJ1301" s="5">
        <v>0</v>
      </c>
      <c r="AK1301" s="5">
        <v>0</v>
      </c>
      <c r="AT1301" s="17" t="s">
        <v>269</v>
      </c>
      <c r="AU1301" s="5">
        <v>14916.17</v>
      </c>
      <c r="AV1301" s="5">
        <v>11012.86</v>
      </c>
      <c r="BH1301" s="17" t="s">
        <v>145</v>
      </c>
      <c r="BI1301" s="5">
        <v>2286.04</v>
      </c>
      <c r="BJ1301" s="5">
        <v>3488.02</v>
      </c>
      <c r="BS1301" s="17" t="s">
        <v>150</v>
      </c>
      <c r="BT1301" s="5">
        <v>0</v>
      </c>
      <c r="BU1301" s="5">
        <v>0</v>
      </c>
    </row>
    <row r="1302" spans="4:73" x14ac:dyDescent="0.25">
      <c r="D1302" s="17" t="s">
        <v>344</v>
      </c>
      <c r="E1302" s="5">
        <v>1741.96</v>
      </c>
      <c r="F1302" s="5">
        <v>9163.89</v>
      </c>
      <c r="W1302" s="17" t="s">
        <v>344</v>
      </c>
      <c r="X1302" s="5">
        <v>461.7</v>
      </c>
      <c r="Y1302" s="5">
        <v>858.8</v>
      </c>
      <c r="AI1302" s="17" t="s">
        <v>283</v>
      </c>
      <c r="AJ1302" s="5">
        <v>702.47</v>
      </c>
      <c r="AK1302" s="5">
        <v>2747.96</v>
      </c>
      <c r="AT1302" s="17" t="s">
        <v>265</v>
      </c>
      <c r="AU1302" s="5">
        <v>2707.13</v>
      </c>
      <c r="AV1302" s="5">
        <v>3200.36</v>
      </c>
      <c r="BH1302" s="17" t="s">
        <v>246</v>
      </c>
      <c r="BI1302" s="5">
        <v>1819.01</v>
      </c>
      <c r="BJ1302" s="5">
        <v>701.36</v>
      </c>
      <c r="BS1302" s="17" t="s">
        <v>145</v>
      </c>
      <c r="BT1302" s="5">
        <v>0</v>
      </c>
      <c r="BU1302" s="5">
        <v>0</v>
      </c>
    </row>
    <row r="1303" spans="4:73" x14ac:dyDescent="0.25">
      <c r="D1303" s="17" t="s">
        <v>254</v>
      </c>
      <c r="E1303" s="5">
        <v>76366.84</v>
      </c>
      <c r="F1303" s="5">
        <v>160390.07</v>
      </c>
      <c r="W1303" s="17" t="s">
        <v>254</v>
      </c>
      <c r="X1303" s="5">
        <v>12906.8</v>
      </c>
      <c r="Y1303" s="5">
        <v>12836.2</v>
      </c>
      <c r="AI1303" s="17" t="s">
        <v>321</v>
      </c>
      <c r="AJ1303" s="5">
        <v>56.59</v>
      </c>
      <c r="AK1303" s="5">
        <v>1199.21</v>
      </c>
      <c r="AT1303" s="17" t="s">
        <v>283</v>
      </c>
      <c r="AU1303" s="5">
        <v>9008.73</v>
      </c>
      <c r="AV1303" s="5">
        <v>44478.49</v>
      </c>
      <c r="BH1303" s="17" t="s">
        <v>269</v>
      </c>
      <c r="BI1303" s="5">
        <v>13543.93</v>
      </c>
      <c r="BJ1303" s="5">
        <v>25112.46</v>
      </c>
      <c r="BS1303" s="17" t="s">
        <v>246</v>
      </c>
      <c r="BT1303" s="5">
        <v>0</v>
      </c>
      <c r="BU1303" s="5">
        <v>0</v>
      </c>
    </row>
    <row r="1304" spans="4:73" x14ac:dyDescent="0.25">
      <c r="D1304" s="17" t="s">
        <v>270</v>
      </c>
      <c r="E1304" s="5">
        <v>45131.409999999996</v>
      </c>
      <c r="F1304" s="5">
        <v>19977.620000000003</v>
      </c>
      <c r="W1304" s="17" t="s">
        <v>270</v>
      </c>
      <c r="X1304" s="5">
        <v>8492.08</v>
      </c>
      <c r="Y1304" s="5">
        <v>3555.68</v>
      </c>
      <c r="AI1304" s="17" t="s">
        <v>344</v>
      </c>
      <c r="AJ1304" s="5">
        <v>0</v>
      </c>
      <c r="AK1304" s="5">
        <v>0</v>
      </c>
      <c r="AT1304" s="17" t="s">
        <v>321</v>
      </c>
      <c r="AU1304" s="5">
        <v>86.8</v>
      </c>
      <c r="AV1304" s="5">
        <v>864.15</v>
      </c>
      <c r="BH1304" s="17" t="s">
        <v>265</v>
      </c>
      <c r="BI1304" s="5">
        <v>18868.46</v>
      </c>
      <c r="BJ1304" s="5">
        <v>8811.7099999999991</v>
      </c>
      <c r="BS1304" s="17" t="s">
        <v>269</v>
      </c>
      <c r="BT1304" s="5">
        <v>0</v>
      </c>
      <c r="BU1304" s="5">
        <v>0</v>
      </c>
    </row>
    <row r="1305" spans="4:73" x14ac:dyDescent="0.25">
      <c r="D1305" s="17" t="s">
        <v>271</v>
      </c>
      <c r="E1305" s="5">
        <v>50</v>
      </c>
      <c r="F1305" s="5">
        <v>0</v>
      </c>
      <c r="W1305" s="17" t="s">
        <v>271</v>
      </c>
      <c r="X1305" s="5">
        <v>50</v>
      </c>
      <c r="Y1305" s="5">
        <v>0</v>
      </c>
      <c r="AI1305" s="17" t="s">
        <v>254</v>
      </c>
      <c r="AJ1305" s="5">
        <v>521.9</v>
      </c>
      <c r="AK1305" s="5">
        <v>556.6</v>
      </c>
      <c r="AT1305" s="17" t="s">
        <v>344</v>
      </c>
      <c r="AU1305" s="5">
        <v>0</v>
      </c>
      <c r="AV1305" s="5">
        <v>0</v>
      </c>
      <c r="BH1305" s="17" t="s">
        <v>283</v>
      </c>
      <c r="BI1305" s="5">
        <v>408.94</v>
      </c>
      <c r="BJ1305" s="5">
        <v>2827.74</v>
      </c>
      <c r="BS1305" s="17" t="s">
        <v>265</v>
      </c>
      <c r="BT1305" s="5">
        <v>0</v>
      </c>
      <c r="BU1305" s="5">
        <v>4593.8100000000004</v>
      </c>
    </row>
    <row r="1306" spans="4:73" x14ac:dyDescent="0.25">
      <c r="D1306" s="17" t="s">
        <v>249</v>
      </c>
      <c r="E1306" s="5">
        <v>0</v>
      </c>
      <c r="F1306" s="5">
        <v>72702.3</v>
      </c>
      <c r="W1306" s="17" t="s">
        <v>249</v>
      </c>
      <c r="X1306" s="5">
        <v>0</v>
      </c>
      <c r="Y1306" s="5">
        <v>0</v>
      </c>
      <c r="AI1306" s="17" t="s">
        <v>270</v>
      </c>
      <c r="AJ1306" s="5">
        <v>11693.72</v>
      </c>
      <c r="AK1306" s="5">
        <v>2114.71</v>
      </c>
      <c r="AT1306" s="17" t="s">
        <v>254</v>
      </c>
      <c r="AU1306" s="5">
        <v>20379.34</v>
      </c>
      <c r="AV1306" s="5">
        <v>25451.85</v>
      </c>
      <c r="BH1306" s="17" t="s">
        <v>321</v>
      </c>
      <c r="BI1306" s="5">
        <v>195.16</v>
      </c>
      <c r="BJ1306" s="5">
        <v>2482.69</v>
      </c>
      <c r="BS1306" s="17" t="s">
        <v>283</v>
      </c>
      <c r="BT1306" s="5">
        <v>0</v>
      </c>
      <c r="BU1306" s="5">
        <v>0</v>
      </c>
    </row>
    <row r="1307" spans="4:73" x14ac:dyDescent="0.25">
      <c r="D1307" s="17" t="s">
        <v>151</v>
      </c>
      <c r="E1307" s="5">
        <v>32309.91</v>
      </c>
      <c r="F1307" s="5">
        <v>61861.62999999999</v>
      </c>
      <c r="W1307" s="17" t="s">
        <v>151</v>
      </c>
      <c r="X1307" s="5">
        <v>2813.86</v>
      </c>
      <c r="Y1307" s="5">
        <v>7991.99</v>
      </c>
      <c r="AI1307" s="17" t="s">
        <v>271</v>
      </c>
      <c r="AJ1307" s="5">
        <v>0</v>
      </c>
      <c r="AK1307" s="5">
        <v>0</v>
      </c>
      <c r="AT1307" s="17" t="s">
        <v>270</v>
      </c>
      <c r="AU1307" s="5">
        <v>11203.33</v>
      </c>
      <c r="AV1307" s="5">
        <v>7842.39</v>
      </c>
      <c r="BH1307" s="17" t="s">
        <v>344</v>
      </c>
      <c r="BI1307" s="5">
        <v>982.26</v>
      </c>
      <c r="BJ1307" s="5">
        <v>8305.09</v>
      </c>
      <c r="BS1307" s="17" t="s">
        <v>321</v>
      </c>
      <c r="BT1307" s="5">
        <v>2094.39</v>
      </c>
      <c r="BU1307" s="5">
        <v>7143.4</v>
      </c>
    </row>
    <row r="1308" spans="4:73" x14ac:dyDescent="0.25">
      <c r="D1308" s="17" t="s">
        <v>264</v>
      </c>
      <c r="E1308" s="5">
        <v>6800</v>
      </c>
      <c r="F1308" s="5">
        <v>0</v>
      </c>
      <c r="W1308" s="17" t="s">
        <v>264</v>
      </c>
      <c r="X1308" s="5">
        <v>0</v>
      </c>
      <c r="Y1308" s="5">
        <v>0</v>
      </c>
      <c r="AI1308" s="17" t="s">
        <v>249</v>
      </c>
      <c r="AJ1308" s="5">
        <v>0</v>
      </c>
      <c r="AK1308" s="5">
        <v>0</v>
      </c>
      <c r="AT1308" s="17" t="s">
        <v>271</v>
      </c>
      <c r="AU1308" s="5">
        <v>0</v>
      </c>
      <c r="AV1308" s="5">
        <v>0</v>
      </c>
      <c r="BH1308" s="17" t="s">
        <v>254</v>
      </c>
      <c r="BI1308" s="5">
        <v>37258.800000000003</v>
      </c>
      <c r="BJ1308" s="5">
        <v>38031.99</v>
      </c>
      <c r="BS1308" s="17" t="s">
        <v>344</v>
      </c>
      <c r="BT1308" s="5">
        <v>0</v>
      </c>
      <c r="BU1308" s="5">
        <v>0</v>
      </c>
    </row>
    <row r="1309" spans="4:73" x14ac:dyDescent="0.25">
      <c r="D1309" s="17" t="s">
        <v>273</v>
      </c>
      <c r="E1309" s="5">
        <v>375</v>
      </c>
      <c r="F1309" s="5">
        <v>0</v>
      </c>
      <c r="W1309" s="17" t="s">
        <v>273</v>
      </c>
      <c r="X1309" s="5">
        <v>375</v>
      </c>
      <c r="Y1309" s="5">
        <v>0</v>
      </c>
      <c r="AI1309" s="17" t="s">
        <v>151</v>
      </c>
      <c r="AJ1309" s="5">
        <v>0</v>
      </c>
      <c r="AK1309" s="5">
        <v>0</v>
      </c>
      <c r="AT1309" s="17" t="s">
        <v>249</v>
      </c>
      <c r="AU1309" s="5">
        <v>0</v>
      </c>
      <c r="AV1309" s="5">
        <v>0</v>
      </c>
      <c r="BH1309" s="17" t="s">
        <v>270</v>
      </c>
      <c r="BI1309" s="5">
        <v>12622.28</v>
      </c>
      <c r="BJ1309" s="5">
        <v>6464.84</v>
      </c>
      <c r="BS1309" s="17" t="s">
        <v>254</v>
      </c>
      <c r="BT1309" s="5">
        <v>0</v>
      </c>
      <c r="BU1309" s="5">
        <v>83513.429999999993</v>
      </c>
    </row>
    <row r="1310" spans="4:73" x14ac:dyDescent="0.25">
      <c r="D1310" s="17" t="s">
        <v>274</v>
      </c>
      <c r="E1310" s="5">
        <v>3618</v>
      </c>
      <c r="F1310" s="5">
        <v>72</v>
      </c>
      <c r="W1310" s="17" t="s">
        <v>274</v>
      </c>
      <c r="X1310" s="5">
        <v>18</v>
      </c>
      <c r="Y1310" s="5">
        <v>72</v>
      </c>
      <c r="AI1310" s="17" t="s">
        <v>264</v>
      </c>
      <c r="AJ1310" s="5">
        <v>0</v>
      </c>
      <c r="AK1310" s="5">
        <v>0</v>
      </c>
      <c r="AT1310" s="17" t="s">
        <v>151</v>
      </c>
      <c r="AU1310" s="5">
        <v>0</v>
      </c>
      <c r="AV1310" s="5">
        <v>0</v>
      </c>
      <c r="BH1310" s="17" t="s">
        <v>271</v>
      </c>
      <c r="BI1310" s="5">
        <v>0</v>
      </c>
      <c r="BJ1310" s="5">
        <v>0</v>
      </c>
      <c r="BS1310" s="17" t="s">
        <v>270</v>
      </c>
      <c r="BT1310" s="5">
        <v>0</v>
      </c>
      <c r="BU1310" s="5">
        <v>0</v>
      </c>
    </row>
    <row r="1311" spans="4:73" x14ac:dyDescent="0.25">
      <c r="D1311" s="17" t="s">
        <v>275</v>
      </c>
      <c r="E1311" s="5">
        <v>417.5</v>
      </c>
      <c r="F1311" s="5">
        <v>0</v>
      </c>
      <c r="W1311" s="17" t="s">
        <v>275</v>
      </c>
      <c r="X1311" s="5">
        <v>417.5</v>
      </c>
      <c r="Y1311" s="5">
        <v>0</v>
      </c>
      <c r="AI1311" s="17" t="s">
        <v>273</v>
      </c>
      <c r="AJ1311" s="5">
        <v>0</v>
      </c>
      <c r="AK1311" s="5">
        <v>0</v>
      </c>
      <c r="AT1311" s="17" t="s">
        <v>264</v>
      </c>
      <c r="AU1311" s="5">
        <v>0</v>
      </c>
      <c r="AV1311" s="5">
        <v>0</v>
      </c>
      <c r="BH1311" s="17" t="s">
        <v>249</v>
      </c>
      <c r="BI1311" s="5">
        <v>0</v>
      </c>
      <c r="BJ1311" s="5">
        <v>0</v>
      </c>
      <c r="BS1311" s="17" t="s">
        <v>271</v>
      </c>
      <c r="BT1311" s="5">
        <v>0</v>
      </c>
      <c r="BU1311" s="5">
        <v>0</v>
      </c>
    </row>
    <row r="1312" spans="4:73" x14ac:dyDescent="0.25">
      <c r="AI1312" s="17" t="s">
        <v>274</v>
      </c>
      <c r="AJ1312" s="5">
        <v>0</v>
      </c>
      <c r="AK1312" s="5">
        <v>0</v>
      </c>
      <c r="AT1312" s="17" t="s">
        <v>273</v>
      </c>
      <c r="AU1312" s="5">
        <v>0</v>
      </c>
      <c r="AV1312" s="5">
        <v>0</v>
      </c>
      <c r="BH1312" s="17" t="s">
        <v>151</v>
      </c>
      <c r="BI1312" s="5">
        <v>9243.0499999999993</v>
      </c>
      <c r="BJ1312" s="5">
        <v>53869.64</v>
      </c>
      <c r="BS1312" s="17" t="s">
        <v>249</v>
      </c>
      <c r="BT1312" s="5">
        <v>0</v>
      </c>
      <c r="BU1312" s="5">
        <v>0</v>
      </c>
    </row>
    <row r="1313" spans="35:73" x14ac:dyDescent="0.25">
      <c r="AI1313" s="17" t="s">
        <v>275</v>
      </c>
      <c r="AJ1313" s="5">
        <v>0</v>
      </c>
      <c r="AK1313" s="5">
        <v>0</v>
      </c>
      <c r="AT1313" s="17" t="s">
        <v>274</v>
      </c>
      <c r="AU1313" s="5">
        <v>0</v>
      </c>
      <c r="AV1313" s="5">
        <v>0</v>
      </c>
      <c r="BH1313" s="17" t="s">
        <v>264</v>
      </c>
      <c r="BI1313" s="5">
        <v>0</v>
      </c>
      <c r="BJ1313" s="5">
        <v>0</v>
      </c>
      <c r="BS1313" s="17" t="s">
        <v>151</v>
      </c>
      <c r="BT1313" s="5">
        <v>0</v>
      </c>
      <c r="BU1313" s="5">
        <v>0</v>
      </c>
    </row>
    <row r="1314" spans="35:73" x14ac:dyDescent="0.25">
      <c r="AT1314" s="17" t="s">
        <v>275</v>
      </c>
      <c r="AU1314" s="5">
        <v>0</v>
      </c>
      <c r="AV1314" s="5">
        <v>0</v>
      </c>
      <c r="BH1314" s="17" t="s">
        <v>273</v>
      </c>
      <c r="BI1314" s="5">
        <v>0</v>
      </c>
      <c r="BJ1314" s="5">
        <v>0</v>
      </c>
      <c r="BS1314" s="17" t="s">
        <v>264</v>
      </c>
      <c r="BT1314" s="5">
        <v>0</v>
      </c>
      <c r="BU1314" s="5">
        <v>0</v>
      </c>
    </row>
    <row r="1315" spans="35:73" x14ac:dyDescent="0.25">
      <c r="BH1315" s="17" t="s">
        <v>274</v>
      </c>
      <c r="BI1315" s="5">
        <v>0</v>
      </c>
      <c r="BJ1315" s="5">
        <v>0</v>
      </c>
      <c r="BS1315" s="17" t="s">
        <v>273</v>
      </c>
      <c r="BT1315" s="5">
        <v>0</v>
      </c>
      <c r="BU1315" s="5">
        <v>0</v>
      </c>
    </row>
    <row r="1316" spans="35:73" x14ac:dyDescent="0.25">
      <c r="BH1316" s="17" t="s">
        <v>275</v>
      </c>
      <c r="BI1316" s="5">
        <v>0</v>
      </c>
      <c r="BJ1316" s="5">
        <v>0</v>
      </c>
      <c r="BS1316" s="17" t="s">
        <v>274</v>
      </c>
      <c r="BT1316" s="5">
        <v>0</v>
      </c>
      <c r="BU1316" s="5">
        <v>0</v>
      </c>
    </row>
    <row r="1317" spans="35:73" x14ac:dyDescent="0.25">
      <c r="BS1317" s="17" t="s">
        <v>275</v>
      </c>
      <c r="BT1317" s="5">
        <v>0</v>
      </c>
      <c r="BU1317" s="5">
        <v>0</v>
      </c>
    </row>
  </sheetData>
  <mergeCells count="6">
    <mergeCell ref="L136:N136"/>
    <mergeCell ref="L7:N7"/>
    <mergeCell ref="L31:N31"/>
    <mergeCell ref="L56:N56"/>
    <mergeCell ref="L89:N89"/>
    <mergeCell ref="L111:N11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9054E-4270-4AED-8BBA-106192CEE718}">
  <sheetPr codeName="Sheet10"/>
  <dimension ref="D3:AW419"/>
  <sheetViews>
    <sheetView workbookViewId="0">
      <selection activeCell="K129" sqref="K129"/>
    </sheetView>
  </sheetViews>
  <sheetFormatPr defaultRowHeight="15" x14ac:dyDescent="0.25"/>
  <cols>
    <col min="4" max="4" width="23.85546875" bestFit="1" customWidth="1"/>
    <col min="5" max="5" width="13.140625" bestFit="1" customWidth="1"/>
    <col min="6" max="6" width="14.28515625" bestFit="1" customWidth="1"/>
    <col min="7" max="9" width="13.28515625" bestFit="1" customWidth="1"/>
    <col min="10" max="10" width="22" customWidth="1"/>
    <col min="11" max="11" width="19.85546875" customWidth="1"/>
    <col min="12" max="12" width="20.7109375" customWidth="1"/>
    <col min="13" max="14" width="13.28515625" bestFit="1" customWidth="1"/>
    <col min="15" max="15" width="23.85546875" bestFit="1" customWidth="1"/>
    <col min="16" max="16" width="13.140625" bestFit="1" customWidth="1"/>
    <col min="17" max="17" width="31.42578125" bestFit="1" customWidth="1"/>
    <col min="18" max="18" width="13.28515625" bestFit="1" customWidth="1"/>
    <col min="19" max="19" width="11.5703125" bestFit="1" customWidth="1"/>
    <col min="20" max="21" width="13.28515625" bestFit="1" customWidth="1"/>
    <col min="22" max="22" width="23.85546875" bestFit="1" customWidth="1"/>
    <col min="23" max="23" width="24.85546875" bestFit="1" customWidth="1"/>
    <col min="24" max="24" width="28.42578125" bestFit="1" customWidth="1"/>
    <col min="25" max="26" width="13.28515625" bestFit="1" customWidth="1"/>
    <col min="31" max="31" width="23.85546875" bestFit="1" customWidth="1"/>
    <col min="32" max="32" width="17.42578125" bestFit="1" customWidth="1"/>
    <col min="33" max="33" width="16.5703125" bestFit="1" customWidth="1"/>
    <col min="39" max="39" width="23.85546875" bestFit="1" customWidth="1"/>
    <col min="40" max="40" width="22.42578125" bestFit="1" customWidth="1"/>
    <col min="41" max="41" width="27.7109375" bestFit="1" customWidth="1"/>
    <col min="48" max="48" width="23.85546875" bestFit="1" customWidth="1"/>
    <col min="49" max="49" width="33.42578125" bestFit="1" customWidth="1"/>
    <col min="50" max="50" width="23" bestFit="1" customWidth="1"/>
  </cols>
  <sheetData>
    <row r="3" spans="4:49" x14ac:dyDescent="0.25">
      <c r="D3" s="1" t="s">
        <v>108</v>
      </c>
      <c r="E3" s="2">
        <v>2021</v>
      </c>
      <c r="I3" s="22" t="s">
        <v>133</v>
      </c>
      <c r="J3" s="22"/>
      <c r="K3" s="22"/>
      <c r="O3" s="1" t="s">
        <v>108</v>
      </c>
      <c r="P3" s="2">
        <v>2021</v>
      </c>
    </row>
    <row r="4" spans="4:49" x14ac:dyDescent="0.25">
      <c r="I4" t="str">
        <f>'ANALYSIS '!$E$60</f>
        <v>النساء والولادة</v>
      </c>
      <c r="V4" s="1" t="s">
        <v>108</v>
      </c>
      <c r="W4" s="2">
        <v>2021</v>
      </c>
    </row>
    <row r="5" spans="4:49" x14ac:dyDescent="0.25">
      <c r="D5" s="1" t="s">
        <v>2</v>
      </c>
      <c r="E5" t="s">
        <v>112</v>
      </c>
      <c r="J5" t="s">
        <v>134</v>
      </c>
      <c r="K5" t="s">
        <v>18</v>
      </c>
      <c r="L5" t="s">
        <v>135</v>
      </c>
      <c r="O5" s="1" t="s">
        <v>2</v>
      </c>
      <c r="P5" t="s">
        <v>112</v>
      </c>
      <c r="AE5" s="1" t="s">
        <v>108</v>
      </c>
      <c r="AF5" s="2">
        <v>2021</v>
      </c>
      <c r="AV5" s="1" t="s">
        <v>108</v>
      </c>
      <c r="AW5" s="2">
        <v>2021</v>
      </c>
    </row>
    <row r="6" spans="4:49" x14ac:dyDescent="0.25">
      <c r="D6" s="2" t="s">
        <v>39</v>
      </c>
      <c r="E6" s="5">
        <v>12504</v>
      </c>
      <c r="I6" s="17" t="s">
        <v>6</v>
      </c>
      <c r="J6" s="6">
        <f>IFERROR(GETPIVOTDATA("VISITS",$D$5,"MONTH ",I6,"CLINIC",$I$4)," ")</f>
        <v>1090</v>
      </c>
      <c r="K6" s="4" t="str">
        <f>IFERROR(GETPIVOTDATA("Sum of CASH ",$D$5,"MONTH ",I6,"CLINIC",$I$4)," ")</f>
        <v xml:space="preserve"> </v>
      </c>
      <c r="L6" s="19">
        <f>SUM(J6:K6)</f>
        <v>1090</v>
      </c>
      <c r="O6" s="2" t="s">
        <v>39</v>
      </c>
      <c r="P6" s="5">
        <v>12504</v>
      </c>
      <c r="V6" s="1" t="s">
        <v>2</v>
      </c>
      <c r="W6" t="s">
        <v>115</v>
      </c>
      <c r="AM6" s="1" t="s">
        <v>108</v>
      </c>
      <c r="AN6" s="2">
        <v>2021</v>
      </c>
    </row>
    <row r="7" spans="4:49" x14ac:dyDescent="0.25">
      <c r="D7" s="17" t="s">
        <v>3</v>
      </c>
      <c r="E7" s="5">
        <v>990</v>
      </c>
      <c r="I7" s="17" t="s">
        <v>3</v>
      </c>
      <c r="J7" s="6">
        <f t="shared" ref="J7:J17" si="0">IFERROR(GETPIVOTDATA("VISITS",$D$5,"MONTH ",I7,"CLINIC",$I$4)," ")</f>
        <v>1137</v>
      </c>
      <c r="K7" s="4" t="str">
        <f t="shared" ref="K7:K17" si="1">IFERROR(GETPIVOTDATA("Sum of CASH ",$D$5,"MONTH ",I7,"CLINIC",$I$4)," ")</f>
        <v xml:space="preserve"> </v>
      </c>
      <c r="L7" s="19">
        <f t="shared" ref="L7:L17" si="2">SUM(J7:K7)</f>
        <v>1137</v>
      </c>
      <c r="O7" s="17" t="s">
        <v>3</v>
      </c>
      <c r="P7" s="5">
        <v>990</v>
      </c>
      <c r="V7" s="2" t="s">
        <v>39</v>
      </c>
      <c r="W7" s="5">
        <v>1</v>
      </c>
      <c r="AE7" s="1" t="s">
        <v>2</v>
      </c>
      <c r="AF7" t="s">
        <v>116</v>
      </c>
      <c r="AV7" s="1" t="s">
        <v>2</v>
      </c>
      <c r="AW7" t="s">
        <v>118</v>
      </c>
    </row>
    <row r="8" spans="4:49" x14ac:dyDescent="0.25">
      <c r="D8" s="17" t="s">
        <v>4</v>
      </c>
      <c r="E8" s="5">
        <v>1248</v>
      </c>
      <c r="I8" s="17" t="s">
        <v>4</v>
      </c>
      <c r="J8" s="6">
        <f t="shared" si="0"/>
        <v>1317</v>
      </c>
      <c r="K8" s="4" t="str">
        <f t="shared" si="1"/>
        <v xml:space="preserve"> </v>
      </c>
      <c r="L8" s="19">
        <f t="shared" si="2"/>
        <v>1317</v>
      </c>
      <c r="O8" s="17" t="s">
        <v>4</v>
      </c>
      <c r="P8" s="5">
        <v>1248</v>
      </c>
      <c r="V8" s="17" t="s">
        <v>3</v>
      </c>
      <c r="W8" s="5">
        <v>0</v>
      </c>
      <c r="AE8" s="2" t="s">
        <v>39</v>
      </c>
      <c r="AF8" s="5">
        <v>3</v>
      </c>
      <c r="AM8" s="1" t="s">
        <v>2</v>
      </c>
      <c r="AN8" t="s">
        <v>117</v>
      </c>
      <c r="AV8" s="2" t="s">
        <v>39</v>
      </c>
      <c r="AW8" s="5">
        <v>230</v>
      </c>
    </row>
    <row r="9" spans="4:49" x14ac:dyDescent="0.25">
      <c r="D9" s="17" t="s">
        <v>5</v>
      </c>
      <c r="E9" s="5">
        <v>1096</v>
      </c>
      <c r="I9" s="17" t="s">
        <v>5</v>
      </c>
      <c r="J9" s="6">
        <f t="shared" si="0"/>
        <v>966</v>
      </c>
      <c r="K9" s="4" t="str">
        <f t="shared" si="1"/>
        <v xml:space="preserve"> </v>
      </c>
      <c r="L9" s="19">
        <f t="shared" si="2"/>
        <v>966</v>
      </c>
      <c r="O9" s="17" t="s">
        <v>5</v>
      </c>
      <c r="P9" s="5">
        <v>1096</v>
      </c>
      <c r="V9" s="17" t="s">
        <v>4</v>
      </c>
      <c r="W9" s="5">
        <v>0</v>
      </c>
      <c r="AE9" s="17" t="s">
        <v>3</v>
      </c>
      <c r="AF9" s="5">
        <v>0</v>
      </c>
      <c r="AM9" s="2" t="s">
        <v>39</v>
      </c>
      <c r="AN9" s="5">
        <v>14443</v>
      </c>
      <c r="AV9" s="17" t="s">
        <v>3</v>
      </c>
      <c r="AW9" s="5">
        <v>21</v>
      </c>
    </row>
    <row r="10" spans="4:49" x14ac:dyDescent="0.25">
      <c r="D10" s="17" t="s">
        <v>10</v>
      </c>
      <c r="E10" s="5">
        <v>830</v>
      </c>
      <c r="I10" s="17" t="s">
        <v>10</v>
      </c>
      <c r="J10" s="6">
        <f t="shared" si="0"/>
        <v>1134</v>
      </c>
      <c r="K10" s="4" t="str">
        <f t="shared" si="1"/>
        <v xml:space="preserve"> </v>
      </c>
      <c r="L10" s="19">
        <f t="shared" si="2"/>
        <v>1134</v>
      </c>
      <c r="O10" s="17" t="s">
        <v>10</v>
      </c>
      <c r="P10" s="5">
        <v>830</v>
      </c>
      <c r="V10" s="17" t="s">
        <v>5</v>
      </c>
      <c r="W10" s="5">
        <v>0</v>
      </c>
      <c r="AE10" s="17" t="s">
        <v>4</v>
      </c>
      <c r="AF10" s="5">
        <v>0</v>
      </c>
      <c r="AM10" s="17" t="s">
        <v>3</v>
      </c>
      <c r="AN10" s="5">
        <v>1045</v>
      </c>
      <c r="AV10" s="17" t="s">
        <v>4</v>
      </c>
      <c r="AW10" s="5">
        <v>31</v>
      </c>
    </row>
    <row r="11" spans="4:49" x14ac:dyDescent="0.25">
      <c r="D11" s="17" t="s">
        <v>11</v>
      </c>
      <c r="E11" s="5">
        <v>1184</v>
      </c>
      <c r="I11" s="17" t="s">
        <v>11</v>
      </c>
      <c r="J11" s="6">
        <f t="shared" si="0"/>
        <v>1505</v>
      </c>
      <c r="K11" s="4" t="str">
        <f t="shared" si="1"/>
        <v xml:space="preserve"> </v>
      </c>
      <c r="L11" s="19">
        <f t="shared" si="2"/>
        <v>1505</v>
      </c>
      <c r="O11" s="17" t="s">
        <v>11</v>
      </c>
      <c r="P11" s="5">
        <v>1184</v>
      </c>
      <c r="V11" s="17" t="s">
        <v>10</v>
      </c>
      <c r="W11" s="5">
        <v>0</v>
      </c>
      <c r="AE11" s="17" t="s">
        <v>5</v>
      </c>
      <c r="AF11" s="5">
        <v>0</v>
      </c>
      <c r="AM11" s="17" t="s">
        <v>4</v>
      </c>
      <c r="AN11" s="5">
        <v>1385</v>
      </c>
      <c r="AV11" s="17" t="s">
        <v>5</v>
      </c>
      <c r="AW11" s="5">
        <v>26</v>
      </c>
    </row>
    <row r="12" spans="4:49" x14ac:dyDescent="0.25">
      <c r="D12" s="17" t="s">
        <v>12</v>
      </c>
      <c r="E12" s="5">
        <v>980</v>
      </c>
      <c r="I12" s="17" t="s">
        <v>12</v>
      </c>
      <c r="J12" s="6">
        <f t="shared" si="0"/>
        <v>1379</v>
      </c>
      <c r="K12" s="4" t="str">
        <f t="shared" si="1"/>
        <v xml:space="preserve"> </v>
      </c>
      <c r="L12" s="19">
        <f t="shared" si="2"/>
        <v>1379</v>
      </c>
      <c r="O12" s="17" t="s">
        <v>12</v>
      </c>
      <c r="P12" s="5">
        <v>980</v>
      </c>
      <c r="V12" s="17" t="s">
        <v>11</v>
      </c>
      <c r="W12" s="5">
        <v>0</v>
      </c>
      <c r="AE12" s="17" t="s">
        <v>10</v>
      </c>
      <c r="AF12" s="5">
        <v>0</v>
      </c>
      <c r="AM12" s="17" t="s">
        <v>5</v>
      </c>
      <c r="AN12" s="5">
        <v>1208</v>
      </c>
      <c r="AV12" s="17" t="s">
        <v>10</v>
      </c>
      <c r="AW12" s="5">
        <v>8</v>
      </c>
    </row>
    <row r="13" spans="4:49" x14ac:dyDescent="0.25">
      <c r="D13" s="17" t="s">
        <v>13</v>
      </c>
      <c r="E13" s="5">
        <v>1270</v>
      </c>
      <c r="I13" s="17" t="s">
        <v>13</v>
      </c>
      <c r="J13" s="6">
        <f t="shared" si="0"/>
        <v>1614</v>
      </c>
      <c r="K13" s="4" t="str">
        <f t="shared" si="1"/>
        <v xml:space="preserve"> </v>
      </c>
      <c r="L13" s="19">
        <f t="shared" si="2"/>
        <v>1614</v>
      </c>
      <c r="O13" s="17" t="s">
        <v>13</v>
      </c>
      <c r="P13" s="5">
        <v>1270</v>
      </c>
      <c r="V13" s="17" t="s">
        <v>12</v>
      </c>
      <c r="W13" s="5">
        <v>0</v>
      </c>
      <c r="AE13" s="17" t="s">
        <v>11</v>
      </c>
      <c r="AF13" s="5">
        <v>0</v>
      </c>
      <c r="AM13" s="17" t="s">
        <v>10</v>
      </c>
      <c r="AN13" s="5">
        <v>1012</v>
      </c>
      <c r="AV13" s="17" t="s">
        <v>11</v>
      </c>
      <c r="AW13" s="5">
        <v>5</v>
      </c>
    </row>
    <row r="14" spans="4:49" x14ac:dyDescent="0.25">
      <c r="D14" s="17" t="s">
        <v>14</v>
      </c>
      <c r="E14" s="5">
        <v>1081</v>
      </c>
      <c r="I14" s="17" t="s">
        <v>14</v>
      </c>
      <c r="J14" s="6">
        <f t="shared" si="0"/>
        <v>1336</v>
      </c>
      <c r="K14" s="4" t="str">
        <f t="shared" si="1"/>
        <v xml:space="preserve"> </v>
      </c>
      <c r="L14" s="19">
        <f t="shared" si="2"/>
        <v>1336</v>
      </c>
      <c r="O14" s="17" t="s">
        <v>14</v>
      </c>
      <c r="P14" s="5">
        <v>1081</v>
      </c>
      <c r="V14" s="17" t="s">
        <v>13</v>
      </c>
      <c r="W14" s="5">
        <v>0</v>
      </c>
      <c r="AE14" s="17" t="s">
        <v>12</v>
      </c>
      <c r="AF14" s="5">
        <v>0</v>
      </c>
      <c r="AM14" s="17" t="s">
        <v>11</v>
      </c>
      <c r="AN14" s="5">
        <v>1369</v>
      </c>
      <c r="AV14" s="17" t="s">
        <v>12</v>
      </c>
      <c r="AW14" s="5">
        <v>24</v>
      </c>
    </row>
    <row r="15" spans="4:49" x14ac:dyDescent="0.25">
      <c r="D15" s="17" t="s">
        <v>15</v>
      </c>
      <c r="E15" s="5">
        <v>905</v>
      </c>
      <c r="I15" s="17" t="s">
        <v>15</v>
      </c>
      <c r="J15" s="6">
        <f t="shared" si="0"/>
        <v>1358</v>
      </c>
      <c r="K15" s="4" t="str">
        <f t="shared" si="1"/>
        <v xml:space="preserve"> </v>
      </c>
      <c r="L15" s="19">
        <f t="shared" si="2"/>
        <v>1358</v>
      </c>
      <c r="O15" s="17" t="s">
        <v>15</v>
      </c>
      <c r="P15" s="5">
        <v>905</v>
      </c>
      <c r="V15" s="17" t="s">
        <v>14</v>
      </c>
      <c r="W15" s="5">
        <v>0</v>
      </c>
      <c r="AE15" s="17" t="s">
        <v>13</v>
      </c>
      <c r="AF15" s="5">
        <v>0</v>
      </c>
      <c r="AM15" s="17" t="s">
        <v>12</v>
      </c>
      <c r="AN15" s="5">
        <v>1081</v>
      </c>
      <c r="AV15" s="17" t="s">
        <v>13</v>
      </c>
      <c r="AW15" s="5">
        <v>28</v>
      </c>
    </row>
    <row r="16" spans="4:49" x14ac:dyDescent="0.25">
      <c r="D16" s="17" t="s">
        <v>6</v>
      </c>
      <c r="E16" s="5">
        <v>1057</v>
      </c>
      <c r="I16" s="17" t="s">
        <v>16</v>
      </c>
      <c r="J16" s="6">
        <f t="shared" si="0"/>
        <v>1385</v>
      </c>
      <c r="K16" s="4" t="str">
        <f t="shared" si="1"/>
        <v xml:space="preserve"> </v>
      </c>
      <c r="L16" s="19">
        <f t="shared" si="2"/>
        <v>1385</v>
      </c>
      <c r="O16" s="17" t="s">
        <v>6</v>
      </c>
      <c r="P16" s="5">
        <v>1057</v>
      </c>
      <c r="V16" s="17" t="s">
        <v>15</v>
      </c>
      <c r="W16" s="5">
        <v>0</v>
      </c>
      <c r="AE16" s="17" t="s">
        <v>14</v>
      </c>
      <c r="AF16" s="5">
        <v>1</v>
      </c>
      <c r="AM16" s="17" t="s">
        <v>13</v>
      </c>
      <c r="AN16" s="5">
        <v>1497</v>
      </c>
      <c r="AV16" s="17" t="s">
        <v>14</v>
      </c>
      <c r="AW16" s="5">
        <v>15</v>
      </c>
    </row>
    <row r="17" spans="4:49" x14ac:dyDescent="0.25">
      <c r="D17" s="17" t="s">
        <v>16</v>
      </c>
      <c r="E17" s="5">
        <v>874</v>
      </c>
      <c r="I17" s="17" t="s">
        <v>17</v>
      </c>
      <c r="J17" s="6">
        <f t="shared" si="0"/>
        <v>1274</v>
      </c>
      <c r="K17" s="4" t="str">
        <f t="shared" si="1"/>
        <v xml:space="preserve"> </v>
      </c>
      <c r="L17" s="19">
        <f t="shared" si="2"/>
        <v>1274</v>
      </c>
      <c r="O17" s="17" t="s">
        <v>16</v>
      </c>
      <c r="P17" s="5">
        <v>874</v>
      </c>
      <c r="V17" s="17" t="s">
        <v>6</v>
      </c>
      <c r="W17" s="5">
        <v>0</v>
      </c>
      <c r="AE17" s="17" t="s">
        <v>15</v>
      </c>
      <c r="AF17" s="5">
        <v>0</v>
      </c>
      <c r="AM17" s="17" t="s">
        <v>14</v>
      </c>
      <c r="AN17" s="5">
        <v>1281</v>
      </c>
      <c r="AV17" s="17" t="s">
        <v>15</v>
      </c>
      <c r="AW17" s="5">
        <v>28</v>
      </c>
    </row>
    <row r="18" spans="4:49" x14ac:dyDescent="0.25">
      <c r="D18" s="17" t="s">
        <v>17</v>
      </c>
      <c r="E18" s="5">
        <v>989</v>
      </c>
      <c r="O18" s="17" t="s">
        <v>17</v>
      </c>
      <c r="P18" s="5">
        <v>989</v>
      </c>
      <c r="V18" s="17" t="s">
        <v>16</v>
      </c>
      <c r="W18" s="5">
        <v>0</v>
      </c>
      <c r="AE18" s="17" t="s">
        <v>6</v>
      </c>
      <c r="AF18" s="5">
        <v>0</v>
      </c>
      <c r="AM18" s="17" t="s">
        <v>15</v>
      </c>
      <c r="AN18" s="5">
        <v>1022</v>
      </c>
      <c r="AV18" s="17" t="s">
        <v>6</v>
      </c>
      <c r="AW18" s="5">
        <v>29</v>
      </c>
    </row>
    <row r="19" spans="4:49" x14ac:dyDescent="0.25">
      <c r="D19" s="2" t="s">
        <v>31</v>
      </c>
      <c r="E19" s="5">
        <v>21886</v>
      </c>
      <c r="O19" s="2" t="s">
        <v>31</v>
      </c>
      <c r="P19" s="5">
        <v>21886</v>
      </c>
      <c r="V19" s="17" t="s">
        <v>17</v>
      </c>
      <c r="W19" s="5">
        <v>1</v>
      </c>
      <c r="AE19" s="17" t="s">
        <v>16</v>
      </c>
      <c r="AF19" s="5">
        <v>0</v>
      </c>
      <c r="AM19" s="17" t="s">
        <v>6</v>
      </c>
      <c r="AN19" s="5">
        <v>1087</v>
      </c>
      <c r="AV19" s="17" t="s">
        <v>16</v>
      </c>
      <c r="AW19" s="5">
        <v>8</v>
      </c>
    </row>
    <row r="20" spans="4:49" x14ac:dyDescent="0.25">
      <c r="D20" s="17" t="s">
        <v>3</v>
      </c>
      <c r="E20" s="5">
        <v>1167</v>
      </c>
      <c r="O20" s="17" t="s">
        <v>3</v>
      </c>
      <c r="P20" s="5">
        <v>1167</v>
      </c>
      <c r="V20" s="2" t="s">
        <v>31</v>
      </c>
      <c r="W20" s="5">
        <v>3599</v>
      </c>
      <c r="AE20" s="17" t="s">
        <v>17</v>
      </c>
      <c r="AF20" s="5">
        <v>2</v>
      </c>
      <c r="AM20" s="17" t="s">
        <v>16</v>
      </c>
      <c r="AN20" s="5">
        <v>1076</v>
      </c>
      <c r="AV20" s="17" t="s">
        <v>17</v>
      </c>
      <c r="AW20" s="5">
        <v>7</v>
      </c>
    </row>
    <row r="21" spans="4:49" x14ac:dyDescent="0.25">
      <c r="D21" s="17" t="s">
        <v>4</v>
      </c>
      <c r="E21" s="5">
        <v>1456</v>
      </c>
      <c r="I21" s="22" t="s">
        <v>114</v>
      </c>
      <c r="J21" s="22"/>
      <c r="K21" s="22"/>
      <c r="O21" s="17" t="s">
        <v>4</v>
      </c>
      <c r="P21" s="5">
        <v>1456</v>
      </c>
      <c r="V21" s="17" t="s">
        <v>3</v>
      </c>
      <c r="W21" s="5">
        <v>258</v>
      </c>
      <c r="AE21" s="2" t="s">
        <v>31</v>
      </c>
      <c r="AF21" s="5">
        <v>8611</v>
      </c>
      <c r="AM21" s="17" t="s">
        <v>17</v>
      </c>
      <c r="AN21" s="5">
        <v>1380</v>
      </c>
      <c r="AV21" s="2" t="s">
        <v>31</v>
      </c>
      <c r="AW21" s="5">
        <v>1636</v>
      </c>
    </row>
    <row r="22" spans="4:49" x14ac:dyDescent="0.25">
      <c r="D22" s="17" t="s">
        <v>5</v>
      </c>
      <c r="E22" s="5">
        <v>1244</v>
      </c>
      <c r="I22" t="str">
        <f>'ANALYSIS '!$E$60</f>
        <v>النساء والولادة</v>
      </c>
      <c r="O22" s="17" t="s">
        <v>5</v>
      </c>
      <c r="P22" s="5">
        <v>1244</v>
      </c>
      <c r="V22" s="17" t="s">
        <v>4</v>
      </c>
      <c r="W22" s="5">
        <v>344</v>
      </c>
      <c r="AE22" s="17" t="s">
        <v>3</v>
      </c>
      <c r="AF22" s="5">
        <v>652</v>
      </c>
      <c r="AM22" s="2" t="s">
        <v>31</v>
      </c>
      <c r="AN22" s="5">
        <v>8877</v>
      </c>
      <c r="AV22" s="17" t="s">
        <v>3</v>
      </c>
      <c r="AW22" s="5">
        <v>106</v>
      </c>
    </row>
    <row r="23" spans="4:49" x14ac:dyDescent="0.25">
      <c r="D23" s="17" t="s">
        <v>10</v>
      </c>
      <c r="E23" s="5">
        <v>1709</v>
      </c>
      <c r="J23" t="s">
        <v>18</v>
      </c>
      <c r="K23" t="s">
        <v>19</v>
      </c>
      <c r="L23" t="s">
        <v>135</v>
      </c>
      <c r="O23" s="17" t="s">
        <v>10</v>
      </c>
      <c r="P23" s="5">
        <v>1709</v>
      </c>
      <c r="V23" s="17" t="s">
        <v>5</v>
      </c>
      <c r="W23" s="5">
        <v>198</v>
      </c>
      <c r="AE23" s="17" t="s">
        <v>4</v>
      </c>
      <c r="AF23" s="5">
        <v>826</v>
      </c>
      <c r="AM23" s="17" t="s">
        <v>3</v>
      </c>
      <c r="AN23" s="5">
        <v>402</v>
      </c>
      <c r="AV23" s="17" t="s">
        <v>4</v>
      </c>
      <c r="AW23" s="5">
        <v>118</v>
      </c>
    </row>
    <row r="24" spans="4:49" x14ac:dyDescent="0.25">
      <c r="D24" s="17" t="s">
        <v>11</v>
      </c>
      <c r="E24" s="5">
        <v>2528</v>
      </c>
      <c r="I24" s="17" t="s">
        <v>6</v>
      </c>
      <c r="J24" s="6">
        <f>J6</f>
        <v>1090</v>
      </c>
      <c r="K24" s="4" t="str">
        <f>IFERROR(GETPIVOTDATA("Sum of CONSULATION-CREDIT(34)",$O$5,"MONTH ",I24,"CLINIC",$I$22),"")</f>
        <v/>
      </c>
      <c r="L24" s="14">
        <f>SUM(J24:K24)</f>
        <v>1090</v>
      </c>
      <c r="O24" s="17" t="s">
        <v>11</v>
      </c>
      <c r="P24" s="5">
        <v>2528</v>
      </c>
      <c r="V24" s="17" t="s">
        <v>10</v>
      </c>
      <c r="W24" s="5">
        <v>248</v>
      </c>
      <c r="AE24" s="17" t="s">
        <v>5</v>
      </c>
      <c r="AF24" s="5">
        <v>469</v>
      </c>
      <c r="AM24" s="17" t="s">
        <v>4</v>
      </c>
      <c r="AN24" s="5">
        <v>493</v>
      </c>
      <c r="AV24" s="17" t="s">
        <v>5</v>
      </c>
      <c r="AW24" s="5">
        <v>129</v>
      </c>
    </row>
    <row r="25" spans="4:49" x14ac:dyDescent="0.25">
      <c r="D25" s="17" t="s">
        <v>12</v>
      </c>
      <c r="E25" s="5">
        <v>2274</v>
      </c>
      <c r="I25" s="17" t="s">
        <v>3</v>
      </c>
      <c r="J25" s="6">
        <f t="shared" ref="J25:J35" si="3">J7</f>
        <v>1137</v>
      </c>
      <c r="K25" s="4" t="str">
        <f t="shared" ref="K25:K35" si="4">IFERROR(GETPIVOTDATA("Sum of CONSULATION-CREDIT(34)",$O$5,"MONTH ",I25,"CLINIC",$I$22),"")</f>
        <v/>
      </c>
      <c r="L25" s="14">
        <f t="shared" ref="L25:L35" si="5">SUM(J25:K25)</f>
        <v>1137</v>
      </c>
      <c r="O25" s="17" t="s">
        <v>12</v>
      </c>
      <c r="P25" s="5">
        <v>2274</v>
      </c>
      <c r="V25" s="17" t="s">
        <v>11</v>
      </c>
      <c r="W25" s="5">
        <v>359</v>
      </c>
      <c r="AE25" s="17" t="s">
        <v>10</v>
      </c>
      <c r="AF25" s="5">
        <v>527</v>
      </c>
      <c r="AM25" s="17" t="s">
        <v>5</v>
      </c>
      <c r="AN25" s="5">
        <v>475</v>
      </c>
      <c r="AV25" s="17" t="s">
        <v>10</v>
      </c>
      <c r="AW25" s="5">
        <v>126</v>
      </c>
    </row>
    <row r="26" spans="4:49" x14ac:dyDescent="0.25">
      <c r="D26" s="17" t="s">
        <v>13</v>
      </c>
      <c r="E26" s="5">
        <v>2721</v>
      </c>
      <c r="I26" s="17" t="s">
        <v>4</v>
      </c>
      <c r="J26" s="6">
        <f t="shared" si="3"/>
        <v>1317</v>
      </c>
      <c r="K26" s="4" t="str">
        <f t="shared" si="4"/>
        <v/>
      </c>
      <c r="L26" s="14">
        <f t="shared" si="5"/>
        <v>1317</v>
      </c>
      <c r="O26" s="17" t="s">
        <v>13</v>
      </c>
      <c r="P26" s="5">
        <v>2721</v>
      </c>
      <c r="V26" s="17" t="s">
        <v>12</v>
      </c>
      <c r="W26" s="5">
        <v>298</v>
      </c>
      <c r="AE26" s="17" t="s">
        <v>11</v>
      </c>
      <c r="AF26" s="5">
        <v>926</v>
      </c>
      <c r="AM26" s="17" t="s">
        <v>10</v>
      </c>
      <c r="AN26" s="5">
        <v>735</v>
      </c>
      <c r="AV26" s="17" t="s">
        <v>11</v>
      </c>
      <c r="AW26" s="5">
        <v>158</v>
      </c>
    </row>
    <row r="27" spans="4:49" x14ac:dyDescent="0.25">
      <c r="D27" s="17" t="s">
        <v>14</v>
      </c>
      <c r="E27" s="5">
        <v>1791</v>
      </c>
      <c r="I27" s="17" t="s">
        <v>5</v>
      </c>
      <c r="J27" s="6">
        <f t="shared" si="3"/>
        <v>966</v>
      </c>
      <c r="K27" s="4" t="str">
        <f t="shared" si="4"/>
        <v/>
      </c>
      <c r="L27" s="14">
        <f t="shared" si="5"/>
        <v>966</v>
      </c>
      <c r="O27" s="17" t="s">
        <v>14</v>
      </c>
      <c r="P27" s="5">
        <v>1791</v>
      </c>
      <c r="V27" s="17" t="s">
        <v>13</v>
      </c>
      <c r="W27" s="5">
        <v>316</v>
      </c>
      <c r="AE27" s="17" t="s">
        <v>12</v>
      </c>
      <c r="AF27" s="5">
        <v>836</v>
      </c>
      <c r="AM27" s="17" t="s">
        <v>11</v>
      </c>
      <c r="AN27" s="5">
        <v>1277</v>
      </c>
      <c r="AV27" s="17" t="s">
        <v>12</v>
      </c>
      <c r="AW27" s="5">
        <v>166</v>
      </c>
    </row>
    <row r="28" spans="4:49" x14ac:dyDescent="0.25">
      <c r="D28" s="17" t="s">
        <v>15</v>
      </c>
      <c r="E28" s="5">
        <v>1861</v>
      </c>
      <c r="I28" s="17" t="s">
        <v>10</v>
      </c>
      <c r="J28" s="6">
        <f t="shared" si="3"/>
        <v>1134</v>
      </c>
      <c r="K28" s="4" t="str">
        <f t="shared" si="4"/>
        <v/>
      </c>
      <c r="L28" s="14">
        <f t="shared" si="5"/>
        <v>1134</v>
      </c>
      <c r="O28" s="17" t="s">
        <v>15</v>
      </c>
      <c r="P28" s="5">
        <v>1861</v>
      </c>
      <c r="V28" s="17" t="s">
        <v>14</v>
      </c>
      <c r="W28" s="5">
        <v>380</v>
      </c>
      <c r="AE28" s="17" t="s">
        <v>13</v>
      </c>
      <c r="AF28" s="5">
        <v>908</v>
      </c>
      <c r="AM28" s="17" t="s">
        <v>12</v>
      </c>
      <c r="AN28" s="5">
        <v>1056</v>
      </c>
      <c r="AV28" s="17" t="s">
        <v>13</v>
      </c>
      <c r="AW28" s="5">
        <v>164</v>
      </c>
    </row>
    <row r="29" spans="4:49" x14ac:dyDescent="0.25">
      <c r="D29" s="17" t="s">
        <v>6</v>
      </c>
      <c r="E29" s="5">
        <v>1484</v>
      </c>
      <c r="I29" s="17" t="s">
        <v>11</v>
      </c>
      <c r="J29" s="6">
        <f t="shared" si="3"/>
        <v>1505</v>
      </c>
      <c r="K29" s="4" t="str">
        <f t="shared" si="4"/>
        <v/>
      </c>
      <c r="L29" s="14">
        <f t="shared" si="5"/>
        <v>1505</v>
      </c>
      <c r="O29" s="17" t="s">
        <v>6</v>
      </c>
      <c r="P29" s="5">
        <v>1484</v>
      </c>
      <c r="V29" s="17" t="s">
        <v>15</v>
      </c>
      <c r="W29" s="5">
        <v>300</v>
      </c>
      <c r="AE29" s="17" t="s">
        <v>14</v>
      </c>
      <c r="AF29" s="5">
        <v>799</v>
      </c>
      <c r="AM29" s="17" t="s">
        <v>13</v>
      </c>
      <c r="AN29" s="5">
        <v>1171</v>
      </c>
      <c r="AV29" s="17" t="s">
        <v>14</v>
      </c>
      <c r="AW29" s="5">
        <v>134</v>
      </c>
    </row>
    <row r="30" spans="4:49" x14ac:dyDescent="0.25">
      <c r="D30" s="17" t="s">
        <v>16</v>
      </c>
      <c r="E30" s="5">
        <v>1740</v>
      </c>
      <c r="I30" s="17" t="s">
        <v>12</v>
      </c>
      <c r="J30" s="6">
        <f t="shared" si="3"/>
        <v>1379</v>
      </c>
      <c r="K30" s="4" t="str">
        <f t="shared" si="4"/>
        <v/>
      </c>
      <c r="L30" s="14">
        <f t="shared" si="5"/>
        <v>1379</v>
      </c>
      <c r="O30" s="17" t="s">
        <v>16</v>
      </c>
      <c r="P30" s="5">
        <v>1740</v>
      </c>
      <c r="V30" s="17" t="s">
        <v>6</v>
      </c>
      <c r="W30" s="5">
        <v>242</v>
      </c>
      <c r="AE30" s="17" t="s">
        <v>15</v>
      </c>
      <c r="AF30" s="5">
        <v>786</v>
      </c>
      <c r="AM30" s="17" t="s">
        <v>14</v>
      </c>
      <c r="AN30" s="5">
        <v>628</v>
      </c>
      <c r="AV30" s="17" t="s">
        <v>15</v>
      </c>
      <c r="AW30" s="5">
        <v>125</v>
      </c>
    </row>
    <row r="31" spans="4:49" x14ac:dyDescent="0.25">
      <c r="D31" s="17" t="s">
        <v>17</v>
      </c>
      <c r="E31" s="5">
        <v>1911</v>
      </c>
      <c r="I31" s="17" t="s">
        <v>13</v>
      </c>
      <c r="J31" s="6">
        <f t="shared" si="3"/>
        <v>1614</v>
      </c>
      <c r="K31" s="4" t="str">
        <f t="shared" si="4"/>
        <v/>
      </c>
      <c r="L31" s="14">
        <f t="shared" si="5"/>
        <v>1614</v>
      </c>
      <c r="O31" s="17" t="s">
        <v>17</v>
      </c>
      <c r="P31" s="5">
        <v>1911</v>
      </c>
      <c r="V31" s="17" t="s">
        <v>16</v>
      </c>
      <c r="W31" s="5">
        <v>328</v>
      </c>
      <c r="AE31" s="17" t="s">
        <v>6</v>
      </c>
      <c r="AF31" s="5">
        <v>711</v>
      </c>
      <c r="AM31" s="17" t="s">
        <v>15</v>
      </c>
      <c r="AN31" s="5">
        <v>635</v>
      </c>
      <c r="AV31" s="17" t="s">
        <v>6</v>
      </c>
      <c r="AW31" s="5">
        <v>131</v>
      </c>
    </row>
    <row r="32" spans="4:49" x14ac:dyDescent="0.25">
      <c r="D32" s="2" t="s">
        <v>43</v>
      </c>
      <c r="E32" s="5">
        <v>15590</v>
      </c>
      <c r="I32" s="17" t="s">
        <v>14</v>
      </c>
      <c r="J32" s="6">
        <f t="shared" si="3"/>
        <v>1336</v>
      </c>
      <c r="K32" s="4" t="str">
        <f t="shared" si="4"/>
        <v/>
      </c>
      <c r="L32" s="14">
        <f t="shared" si="5"/>
        <v>1336</v>
      </c>
      <c r="O32" s="2" t="s">
        <v>43</v>
      </c>
      <c r="P32" s="5">
        <v>15590</v>
      </c>
      <c r="V32" s="17" t="s">
        <v>17</v>
      </c>
      <c r="W32" s="5">
        <v>328</v>
      </c>
      <c r="AE32" s="17" t="s">
        <v>16</v>
      </c>
      <c r="AF32" s="5">
        <v>564</v>
      </c>
      <c r="AM32" s="17" t="s">
        <v>6</v>
      </c>
      <c r="AN32" s="5">
        <v>622</v>
      </c>
      <c r="AV32" s="17" t="s">
        <v>16</v>
      </c>
      <c r="AW32" s="5">
        <v>132</v>
      </c>
    </row>
    <row r="33" spans="4:49" x14ac:dyDescent="0.25">
      <c r="D33" s="17" t="s">
        <v>3</v>
      </c>
      <c r="E33" s="5">
        <v>1040</v>
      </c>
      <c r="I33" s="17" t="s">
        <v>15</v>
      </c>
      <c r="J33" s="6">
        <f t="shared" si="3"/>
        <v>1358</v>
      </c>
      <c r="K33" s="4" t="str">
        <f t="shared" si="4"/>
        <v/>
      </c>
      <c r="L33" s="14">
        <f t="shared" si="5"/>
        <v>1358</v>
      </c>
      <c r="O33" s="17" t="s">
        <v>3</v>
      </c>
      <c r="P33" s="5">
        <v>1040</v>
      </c>
      <c r="V33" s="2" t="s">
        <v>43</v>
      </c>
      <c r="W33" s="5">
        <v>5022</v>
      </c>
      <c r="AE33" s="17" t="s">
        <v>17</v>
      </c>
      <c r="AF33" s="5">
        <v>607</v>
      </c>
      <c r="AM33" s="17" t="s">
        <v>16</v>
      </c>
      <c r="AN33" s="5">
        <v>629</v>
      </c>
      <c r="AV33" s="17" t="s">
        <v>17</v>
      </c>
      <c r="AW33" s="5">
        <v>147</v>
      </c>
    </row>
    <row r="34" spans="4:49" x14ac:dyDescent="0.25">
      <c r="D34" s="17" t="s">
        <v>4</v>
      </c>
      <c r="E34" s="5">
        <v>1507</v>
      </c>
      <c r="I34" s="17" t="s">
        <v>16</v>
      </c>
      <c r="J34" s="6">
        <f t="shared" si="3"/>
        <v>1385</v>
      </c>
      <c r="K34" s="4" t="str">
        <f t="shared" si="4"/>
        <v/>
      </c>
      <c r="L34" s="14">
        <f t="shared" si="5"/>
        <v>1385</v>
      </c>
      <c r="O34" s="17" t="s">
        <v>4</v>
      </c>
      <c r="P34" s="5">
        <v>1507</v>
      </c>
      <c r="V34" s="17" t="s">
        <v>3</v>
      </c>
      <c r="W34" s="5">
        <v>378</v>
      </c>
      <c r="AE34" s="2" t="s">
        <v>43</v>
      </c>
      <c r="AF34" s="5">
        <v>56380</v>
      </c>
      <c r="AM34" s="17" t="s">
        <v>17</v>
      </c>
      <c r="AN34" s="5">
        <v>754</v>
      </c>
      <c r="AV34" s="2" t="s">
        <v>43</v>
      </c>
      <c r="AW34" s="5">
        <v>172</v>
      </c>
    </row>
    <row r="35" spans="4:49" x14ac:dyDescent="0.25">
      <c r="D35" s="17" t="s">
        <v>5</v>
      </c>
      <c r="E35" s="5">
        <v>1221</v>
      </c>
      <c r="I35" s="17" t="s">
        <v>17</v>
      </c>
      <c r="J35" s="6">
        <f t="shared" si="3"/>
        <v>1274</v>
      </c>
      <c r="K35" s="4" t="str">
        <f t="shared" si="4"/>
        <v/>
      </c>
      <c r="L35" s="14">
        <f t="shared" si="5"/>
        <v>1274</v>
      </c>
      <c r="O35" s="17" t="s">
        <v>5</v>
      </c>
      <c r="P35" s="5">
        <v>1221</v>
      </c>
      <c r="V35" s="17" t="s">
        <v>4</v>
      </c>
      <c r="W35" s="5">
        <v>461</v>
      </c>
      <c r="AE35" s="17" t="s">
        <v>3</v>
      </c>
      <c r="AF35" s="5">
        <v>3634</v>
      </c>
      <c r="AM35" s="2" t="s">
        <v>43</v>
      </c>
      <c r="AN35" s="5">
        <v>1876</v>
      </c>
      <c r="AV35" s="17" t="s">
        <v>3</v>
      </c>
      <c r="AW35" s="5">
        <v>13</v>
      </c>
    </row>
    <row r="36" spans="4:49" x14ac:dyDescent="0.25">
      <c r="D36" s="17" t="s">
        <v>10</v>
      </c>
      <c r="E36" s="5">
        <v>1278</v>
      </c>
      <c r="O36" s="17" t="s">
        <v>10</v>
      </c>
      <c r="P36" s="5">
        <v>1278</v>
      </c>
      <c r="V36" s="17" t="s">
        <v>5</v>
      </c>
      <c r="W36" s="5">
        <v>379</v>
      </c>
      <c r="AE36" s="17" t="s">
        <v>4</v>
      </c>
      <c r="AF36" s="5">
        <v>6064</v>
      </c>
      <c r="AM36" s="17" t="s">
        <v>3</v>
      </c>
      <c r="AN36" s="5">
        <v>112</v>
      </c>
      <c r="AV36" s="17" t="s">
        <v>4</v>
      </c>
      <c r="AW36" s="5">
        <v>9</v>
      </c>
    </row>
    <row r="37" spans="4:49" x14ac:dyDescent="0.25">
      <c r="D37" s="17" t="s">
        <v>11</v>
      </c>
      <c r="E37" s="5">
        <v>1657</v>
      </c>
      <c r="O37" s="17" t="s">
        <v>11</v>
      </c>
      <c r="P37" s="5">
        <v>1657</v>
      </c>
      <c r="V37" s="17" t="s">
        <v>10</v>
      </c>
      <c r="W37" s="5">
        <v>444</v>
      </c>
      <c r="AE37" s="17" t="s">
        <v>5</v>
      </c>
      <c r="AF37" s="5">
        <v>4243</v>
      </c>
      <c r="AM37" s="17" t="s">
        <v>4</v>
      </c>
      <c r="AN37" s="5">
        <v>186</v>
      </c>
      <c r="AV37" s="17" t="s">
        <v>5</v>
      </c>
      <c r="AW37" s="5">
        <v>22</v>
      </c>
    </row>
    <row r="38" spans="4:49" x14ac:dyDescent="0.25">
      <c r="D38" s="17" t="s">
        <v>12</v>
      </c>
      <c r="E38" s="5">
        <v>1133</v>
      </c>
      <c r="O38" s="17" t="s">
        <v>12</v>
      </c>
      <c r="P38" s="5">
        <v>1133</v>
      </c>
      <c r="V38" s="17" t="s">
        <v>11</v>
      </c>
      <c r="W38" s="5">
        <v>583</v>
      </c>
      <c r="AE38" s="17" t="s">
        <v>10</v>
      </c>
      <c r="AF38" s="5">
        <v>4180</v>
      </c>
      <c r="AM38" s="17" t="s">
        <v>5</v>
      </c>
      <c r="AN38" s="5">
        <v>121</v>
      </c>
      <c r="AV38" s="17" t="s">
        <v>10</v>
      </c>
      <c r="AW38" s="5">
        <v>15</v>
      </c>
    </row>
    <row r="39" spans="4:49" x14ac:dyDescent="0.25">
      <c r="D39" s="17" t="s">
        <v>13</v>
      </c>
      <c r="E39" s="5">
        <v>1381</v>
      </c>
      <c r="O39" s="17" t="s">
        <v>13</v>
      </c>
      <c r="P39" s="5">
        <v>1381</v>
      </c>
      <c r="V39" s="17" t="s">
        <v>12</v>
      </c>
      <c r="W39" s="5">
        <v>320</v>
      </c>
      <c r="AE39" s="17" t="s">
        <v>11</v>
      </c>
      <c r="AF39" s="5">
        <v>6092</v>
      </c>
      <c r="AM39" s="17" t="s">
        <v>10</v>
      </c>
      <c r="AN39" s="5">
        <v>165</v>
      </c>
      <c r="AV39" s="17" t="s">
        <v>11</v>
      </c>
      <c r="AW39" s="5">
        <v>14</v>
      </c>
    </row>
    <row r="40" spans="4:49" x14ac:dyDescent="0.25">
      <c r="D40" s="17" t="s">
        <v>14</v>
      </c>
      <c r="E40" s="5">
        <v>1474</v>
      </c>
      <c r="I40" s="22" t="s">
        <v>100</v>
      </c>
      <c r="J40" s="22"/>
      <c r="K40" s="22"/>
      <c r="O40" s="17" t="s">
        <v>14</v>
      </c>
      <c r="P40" s="5">
        <v>1474</v>
      </c>
      <c r="V40" s="17" t="s">
        <v>13</v>
      </c>
      <c r="W40" s="5">
        <v>385</v>
      </c>
      <c r="AE40" s="17" t="s">
        <v>12</v>
      </c>
      <c r="AF40" s="5">
        <v>3803</v>
      </c>
      <c r="AM40" s="17" t="s">
        <v>11</v>
      </c>
      <c r="AN40" s="5">
        <v>175</v>
      </c>
      <c r="AV40" s="17" t="s">
        <v>12</v>
      </c>
      <c r="AW40" s="5">
        <v>11</v>
      </c>
    </row>
    <row r="41" spans="4:49" x14ac:dyDescent="0.25">
      <c r="D41" s="17" t="s">
        <v>15</v>
      </c>
      <c r="E41" s="5">
        <v>1470</v>
      </c>
      <c r="I41" t="str">
        <f>'ANALYSIS '!$E$60</f>
        <v>النساء والولادة</v>
      </c>
      <c r="O41" s="17" t="s">
        <v>15</v>
      </c>
      <c r="P41" s="5">
        <v>1470</v>
      </c>
      <c r="V41" s="17" t="s">
        <v>14</v>
      </c>
      <c r="W41" s="5">
        <v>482</v>
      </c>
      <c r="AE41" s="17" t="s">
        <v>13</v>
      </c>
      <c r="AF41" s="5">
        <v>4964</v>
      </c>
      <c r="AM41" s="17" t="s">
        <v>12</v>
      </c>
      <c r="AN41" s="5">
        <v>139</v>
      </c>
      <c r="AV41" s="17" t="s">
        <v>13</v>
      </c>
      <c r="AW41" s="5">
        <v>6</v>
      </c>
    </row>
    <row r="42" spans="4:49" x14ac:dyDescent="0.25">
      <c r="D42" s="17" t="s">
        <v>6</v>
      </c>
      <c r="E42" s="5">
        <v>1043</v>
      </c>
      <c r="J42" t="s">
        <v>136</v>
      </c>
      <c r="K42" t="s">
        <v>137</v>
      </c>
      <c r="L42" t="s">
        <v>135</v>
      </c>
      <c r="O42" s="17" t="s">
        <v>6</v>
      </c>
      <c r="P42" s="5">
        <v>1043</v>
      </c>
      <c r="V42" s="17" t="s">
        <v>15</v>
      </c>
      <c r="W42" s="5">
        <v>501</v>
      </c>
      <c r="AE42" s="17" t="s">
        <v>14</v>
      </c>
      <c r="AF42" s="5">
        <v>5287</v>
      </c>
      <c r="AM42" s="17" t="s">
        <v>13</v>
      </c>
      <c r="AN42" s="5">
        <v>155</v>
      </c>
      <c r="AV42" s="17" t="s">
        <v>14</v>
      </c>
      <c r="AW42" s="5">
        <v>21</v>
      </c>
    </row>
    <row r="43" spans="4:49" x14ac:dyDescent="0.25">
      <c r="D43" s="17" t="s">
        <v>16</v>
      </c>
      <c r="E43" s="5">
        <v>1195</v>
      </c>
      <c r="I43" s="17" t="s">
        <v>6</v>
      </c>
      <c r="J43" s="4">
        <f>GETPIVOTDATA("RADIOLOGY VISITS ",$V$6,"MONTH ",I43,"CLINIC",$I$41)</f>
        <v>643</v>
      </c>
      <c r="K43" s="4" t="str">
        <f>IFERROR(GETPIVOTDATA("Sum of CONSULATION-CREDIT(34)",$O$5,"MONTH ",I43,"CLINIC",$I$41),"")</f>
        <v/>
      </c>
      <c r="L43" s="5">
        <f>SUM(J43:K43)</f>
        <v>643</v>
      </c>
      <c r="O43" s="17" t="s">
        <v>16</v>
      </c>
      <c r="P43" s="5">
        <v>1195</v>
      </c>
      <c r="V43" s="17" t="s">
        <v>6</v>
      </c>
      <c r="W43" s="5">
        <v>347</v>
      </c>
      <c r="AE43" s="17" t="s">
        <v>15</v>
      </c>
      <c r="AF43" s="5">
        <v>5504</v>
      </c>
      <c r="AM43" s="17" t="s">
        <v>14</v>
      </c>
      <c r="AN43" s="5">
        <v>209</v>
      </c>
      <c r="AV43" s="17" t="s">
        <v>15</v>
      </c>
      <c r="AW43" s="5">
        <v>19</v>
      </c>
    </row>
    <row r="44" spans="4:49" x14ac:dyDescent="0.25">
      <c r="D44" s="17" t="s">
        <v>17</v>
      </c>
      <c r="E44" s="5">
        <v>1191</v>
      </c>
      <c r="I44" s="17" t="s">
        <v>3</v>
      </c>
      <c r="J44" s="4">
        <f t="shared" ref="J44:J54" si="6">GETPIVOTDATA("RADIOLOGY VISITS ",$V$6,"MONTH ",I44,"CLINIC",$I$41)</f>
        <v>653</v>
      </c>
      <c r="K44" s="4" t="str">
        <f t="shared" ref="K44:K54" si="7">IFERROR(GETPIVOTDATA("Sum of CONSULATION-CREDIT(34)",$O$5,"MONTH ",I44,"CLINIC",$I$41),"")</f>
        <v/>
      </c>
      <c r="L44" s="5">
        <f t="shared" ref="L44:L54" si="8">SUM(J44:K44)</f>
        <v>653</v>
      </c>
      <c r="O44" s="17" t="s">
        <v>17</v>
      </c>
      <c r="P44" s="5">
        <v>1191</v>
      </c>
      <c r="V44" s="17" t="s">
        <v>16</v>
      </c>
      <c r="W44" s="5">
        <v>369</v>
      </c>
      <c r="AE44" s="17" t="s">
        <v>6</v>
      </c>
      <c r="AF44" s="5">
        <v>3617</v>
      </c>
      <c r="AM44" s="17" t="s">
        <v>15</v>
      </c>
      <c r="AN44" s="5">
        <v>205</v>
      </c>
      <c r="AV44" s="17" t="s">
        <v>6</v>
      </c>
      <c r="AW44" s="5">
        <v>23</v>
      </c>
    </row>
    <row r="45" spans="4:49" x14ac:dyDescent="0.25">
      <c r="D45" s="2" t="s">
        <v>46</v>
      </c>
      <c r="E45" s="5">
        <v>48</v>
      </c>
      <c r="I45" s="17" t="s">
        <v>4</v>
      </c>
      <c r="J45" s="4">
        <f t="shared" si="6"/>
        <v>767</v>
      </c>
      <c r="K45" s="4" t="str">
        <f t="shared" si="7"/>
        <v/>
      </c>
      <c r="L45" s="5">
        <f t="shared" si="8"/>
        <v>767</v>
      </c>
      <c r="O45" s="2" t="s">
        <v>46</v>
      </c>
      <c r="P45" s="5">
        <v>48</v>
      </c>
      <c r="V45" s="17" t="s">
        <v>17</v>
      </c>
      <c r="W45" s="5">
        <v>373</v>
      </c>
      <c r="AE45" s="17" t="s">
        <v>16</v>
      </c>
      <c r="AF45" s="5">
        <v>4574</v>
      </c>
      <c r="AM45" s="17" t="s">
        <v>6</v>
      </c>
      <c r="AN45" s="5">
        <v>141</v>
      </c>
      <c r="AV45" s="17" t="s">
        <v>16</v>
      </c>
      <c r="AW45" s="5">
        <v>7</v>
      </c>
    </row>
    <row r="46" spans="4:49" x14ac:dyDescent="0.25">
      <c r="D46" s="17" t="s">
        <v>15</v>
      </c>
      <c r="E46" s="5">
        <v>10</v>
      </c>
      <c r="I46" s="17" t="s">
        <v>5</v>
      </c>
      <c r="J46" s="4">
        <f t="shared" si="6"/>
        <v>599</v>
      </c>
      <c r="K46" s="4" t="str">
        <f t="shared" si="7"/>
        <v/>
      </c>
      <c r="L46" s="5">
        <f t="shared" si="8"/>
        <v>599</v>
      </c>
      <c r="O46" s="17" t="s">
        <v>15</v>
      </c>
      <c r="P46" s="5">
        <v>10</v>
      </c>
      <c r="V46" s="2" t="s">
        <v>46</v>
      </c>
      <c r="W46" s="5">
        <v>0</v>
      </c>
      <c r="AE46" s="17" t="s">
        <v>17</v>
      </c>
      <c r="AF46" s="5">
        <v>4418</v>
      </c>
      <c r="AM46" s="17" t="s">
        <v>16</v>
      </c>
      <c r="AN46" s="5">
        <v>147</v>
      </c>
      <c r="AV46" s="17" t="s">
        <v>17</v>
      </c>
      <c r="AW46" s="5">
        <v>12</v>
      </c>
    </row>
    <row r="47" spans="4:49" x14ac:dyDescent="0.25">
      <c r="D47" s="17" t="s">
        <v>16</v>
      </c>
      <c r="E47" s="5">
        <v>17</v>
      </c>
      <c r="I47" s="17" t="s">
        <v>10</v>
      </c>
      <c r="J47" s="4">
        <f t="shared" si="6"/>
        <v>708</v>
      </c>
      <c r="K47" s="4" t="str">
        <f t="shared" si="7"/>
        <v/>
      </c>
      <c r="L47" s="5">
        <f t="shared" si="8"/>
        <v>708</v>
      </c>
      <c r="O47" s="17" t="s">
        <v>16</v>
      </c>
      <c r="P47" s="5">
        <v>17</v>
      </c>
      <c r="V47" s="17" t="s">
        <v>15</v>
      </c>
      <c r="W47" s="5">
        <v>0</v>
      </c>
      <c r="AE47" s="2" t="s">
        <v>46</v>
      </c>
      <c r="AF47" s="5">
        <v>0</v>
      </c>
      <c r="AM47" s="17" t="s">
        <v>17</v>
      </c>
      <c r="AN47" s="5">
        <v>121</v>
      </c>
      <c r="AV47" s="2" t="s">
        <v>46</v>
      </c>
      <c r="AW47" s="5">
        <v>0</v>
      </c>
    </row>
    <row r="48" spans="4:49" x14ac:dyDescent="0.25">
      <c r="D48" s="17" t="s">
        <v>17</v>
      </c>
      <c r="E48" s="5">
        <v>21</v>
      </c>
      <c r="I48" s="17" t="s">
        <v>11</v>
      </c>
      <c r="J48" s="4">
        <f t="shared" si="6"/>
        <v>922</v>
      </c>
      <c r="K48" s="4" t="str">
        <f t="shared" si="7"/>
        <v/>
      </c>
      <c r="L48" s="5">
        <f t="shared" si="8"/>
        <v>922</v>
      </c>
      <c r="O48" s="17" t="s">
        <v>17</v>
      </c>
      <c r="P48" s="5">
        <v>21</v>
      </c>
      <c r="V48" s="17" t="s">
        <v>16</v>
      </c>
      <c r="W48" s="5">
        <v>0</v>
      </c>
      <c r="AE48" s="17" t="s">
        <v>15</v>
      </c>
      <c r="AF48" s="5">
        <v>0</v>
      </c>
      <c r="AM48" s="2" t="s">
        <v>46</v>
      </c>
      <c r="AN48" s="5">
        <v>0</v>
      </c>
      <c r="AV48" s="17" t="s">
        <v>15</v>
      </c>
      <c r="AW48" s="5">
        <v>0</v>
      </c>
    </row>
    <row r="49" spans="4:49" x14ac:dyDescent="0.25">
      <c r="D49" s="2" t="s">
        <v>45</v>
      </c>
      <c r="E49" s="5">
        <v>11177</v>
      </c>
      <c r="I49" s="17" t="s">
        <v>12</v>
      </c>
      <c r="J49" s="4">
        <f t="shared" si="6"/>
        <v>848</v>
      </c>
      <c r="K49" s="4" t="str">
        <f t="shared" si="7"/>
        <v/>
      </c>
      <c r="L49" s="5">
        <f t="shared" si="8"/>
        <v>848</v>
      </c>
      <c r="O49" s="2" t="s">
        <v>45</v>
      </c>
      <c r="P49" s="5">
        <v>11177</v>
      </c>
      <c r="V49" s="17" t="s">
        <v>17</v>
      </c>
      <c r="W49" s="5">
        <v>0</v>
      </c>
      <c r="AE49" s="17" t="s">
        <v>16</v>
      </c>
      <c r="AF49" s="5">
        <v>0</v>
      </c>
      <c r="AM49" s="17" t="s">
        <v>15</v>
      </c>
      <c r="AN49" s="5">
        <v>0</v>
      </c>
      <c r="AV49" s="17" t="s">
        <v>16</v>
      </c>
      <c r="AW49" s="5">
        <v>0</v>
      </c>
    </row>
    <row r="50" spans="4:49" x14ac:dyDescent="0.25">
      <c r="D50" s="17" t="s">
        <v>3</v>
      </c>
      <c r="E50" s="5">
        <v>845</v>
      </c>
      <c r="I50" s="17" t="s">
        <v>13</v>
      </c>
      <c r="J50" s="4">
        <f t="shared" si="6"/>
        <v>990</v>
      </c>
      <c r="K50" s="4" t="str">
        <f t="shared" si="7"/>
        <v/>
      </c>
      <c r="L50" s="5">
        <f t="shared" si="8"/>
        <v>990</v>
      </c>
      <c r="O50" s="17" t="s">
        <v>3</v>
      </c>
      <c r="P50" s="5">
        <v>845</v>
      </c>
      <c r="V50" s="2" t="s">
        <v>45</v>
      </c>
      <c r="W50" s="5">
        <v>2079</v>
      </c>
      <c r="AE50" s="17" t="s">
        <v>17</v>
      </c>
      <c r="AF50" s="5">
        <v>0</v>
      </c>
      <c r="AM50" s="17" t="s">
        <v>16</v>
      </c>
      <c r="AN50" s="5">
        <v>0</v>
      </c>
      <c r="AV50" s="17" t="s">
        <v>17</v>
      </c>
      <c r="AW50" s="5">
        <v>0</v>
      </c>
    </row>
    <row r="51" spans="4:49" x14ac:dyDescent="0.25">
      <c r="D51" s="17" t="s">
        <v>4</v>
      </c>
      <c r="E51" s="5">
        <v>1055</v>
      </c>
      <c r="I51" s="17" t="s">
        <v>14</v>
      </c>
      <c r="J51" s="4">
        <f t="shared" si="6"/>
        <v>800</v>
      </c>
      <c r="K51" s="4" t="str">
        <f t="shared" si="7"/>
        <v/>
      </c>
      <c r="L51" s="5">
        <f t="shared" si="8"/>
        <v>800</v>
      </c>
      <c r="O51" s="17" t="s">
        <v>4</v>
      </c>
      <c r="P51" s="5">
        <v>1055</v>
      </c>
      <c r="V51" s="17" t="s">
        <v>3</v>
      </c>
      <c r="W51" s="5">
        <v>140</v>
      </c>
      <c r="AE51" s="2" t="s">
        <v>45</v>
      </c>
      <c r="AF51" s="5">
        <v>8104</v>
      </c>
      <c r="AM51" s="17" t="s">
        <v>17</v>
      </c>
      <c r="AN51" s="5">
        <v>0</v>
      </c>
      <c r="AV51" s="2" t="s">
        <v>45</v>
      </c>
      <c r="AW51" s="5">
        <v>1952</v>
      </c>
    </row>
    <row r="52" spans="4:49" x14ac:dyDescent="0.25">
      <c r="D52" s="17" t="s">
        <v>5</v>
      </c>
      <c r="E52" s="5">
        <v>778</v>
      </c>
      <c r="I52" s="17" t="s">
        <v>15</v>
      </c>
      <c r="J52" s="4">
        <f t="shared" si="6"/>
        <v>785</v>
      </c>
      <c r="K52" s="4" t="str">
        <f t="shared" si="7"/>
        <v/>
      </c>
      <c r="L52" s="5">
        <f t="shared" si="8"/>
        <v>785</v>
      </c>
      <c r="O52" s="17" t="s">
        <v>5</v>
      </c>
      <c r="P52" s="5">
        <v>778</v>
      </c>
      <c r="V52" s="17" t="s">
        <v>4</v>
      </c>
      <c r="W52" s="5">
        <v>189</v>
      </c>
      <c r="AE52" s="17" t="s">
        <v>3</v>
      </c>
      <c r="AF52" s="5">
        <v>584</v>
      </c>
      <c r="AM52" s="2" t="s">
        <v>45</v>
      </c>
      <c r="AN52" s="5">
        <v>1231</v>
      </c>
      <c r="AV52" s="17" t="s">
        <v>3</v>
      </c>
      <c r="AW52" s="5">
        <v>174</v>
      </c>
    </row>
    <row r="53" spans="4:49" x14ac:dyDescent="0.25">
      <c r="D53" s="17" t="s">
        <v>10</v>
      </c>
      <c r="E53" s="5">
        <v>773</v>
      </c>
      <c r="I53" s="17" t="s">
        <v>16</v>
      </c>
      <c r="J53" s="4">
        <f t="shared" si="6"/>
        <v>822</v>
      </c>
      <c r="K53" s="4" t="str">
        <f t="shared" si="7"/>
        <v/>
      </c>
      <c r="L53" s="5">
        <f t="shared" si="8"/>
        <v>822</v>
      </c>
      <c r="O53" s="17" t="s">
        <v>10</v>
      </c>
      <c r="P53" s="5">
        <v>773</v>
      </c>
      <c r="V53" s="17" t="s">
        <v>5</v>
      </c>
      <c r="W53" s="5">
        <v>133</v>
      </c>
      <c r="AE53" s="17" t="s">
        <v>4</v>
      </c>
      <c r="AF53" s="5">
        <v>753</v>
      </c>
      <c r="AM53" s="17" t="s">
        <v>3</v>
      </c>
      <c r="AN53" s="5">
        <v>89</v>
      </c>
      <c r="AV53" s="17" t="s">
        <v>4</v>
      </c>
      <c r="AW53" s="5">
        <v>151</v>
      </c>
    </row>
    <row r="54" spans="4:49" x14ac:dyDescent="0.25">
      <c r="D54" s="17" t="s">
        <v>11</v>
      </c>
      <c r="E54" s="5">
        <v>1348</v>
      </c>
      <c r="I54" s="17" t="s">
        <v>17</v>
      </c>
      <c r="J54" s="4">
        <f t="shared" si="6"/>
        <v>773</v>
      </c>
      <c r="K54" s="4" t="str">
        <f t="shared" si="7"/>
        <v/>
      </c>
      <c r="L54" s="5">
        <f t="shared" si="8"/>
        <v>773</v>
      </c>
      <c r="O54" s="17" t="s">
        <v>11</v>
      </c>
      <c r="P54" s="5">
        <v>1348</v>
      </c>
      <c r="V54" s="17" t="s">
        <v>10</v>
      </c>
      <c r="W54" s="5">
        <v>135</v>
      </c>
      <c r="AE54" s="17" t="s">
        <v>5</v>
      </c>
      <c r="AF54" s="5">
        <v>545</v>
      </c>
      <c r="AM54" s="17" t="s">
        <v>4</v>
      </c>
      <c r="AN54" s="5">
        <v>103</v>
      </c>
      <c r="AV54" s="17" t="s">
        <v>5</v>
      </c>
      <c r="AW54" s="5">
        <v>169</v>
      </c>
    </row>
    <row r="55" spans="4:49" x14ac:dyDescent="0.25">
      <c r="D55" s="17" t="s">
        <v>12</v>
      </c>
      <c r="E55" s="5">
        <v>937</v>
      </c>
      <c r="O55" s="17" t="s">
        <v>12</v>
      </c>
      <c r="P55" s="5">
        <v>937</v>
      </c>
      <c r="V55" s="17" t="s">
        <v>11</v>
      </c>
      <c r="W55" s="5">
        <v>262</v>
      </c>
      <c r="AE55" s="17" t="s">
        <v>10</v>
      </c>
      <c r="AF55" s="5">
        <v>629</v>
      </c>
      <c r="AM55" s="17" t="s">
        <v>5</v>
      </c>
      <c r="AN55" s="5">
        <v>109</v>
      </c>
      <c r="AV55" s="17" t="s">
        <v>10</v>
      </c>
      <c r="AW55" s="5">
        <v>126</v>
      </c>
    </row>
    <row r="56" spans="4:49" x14ac:dyDescent="0.25">
      <c r="D56" s="17" t="s">
        <v>13</v>
      </c>
      <c r="E56" s="5">
        <v>1149</v>
      </c>
      <c r="O56" s="17" t="s">
        <v>13</v>
      </c>
      <c r="P56" s="5">
        <v>1149</v>
      </c>
      <c r="V56" s="17" t="s">
        <v>12</v>
      </c>
      <c r="W56" s="5">
        <v>191</v>
      </c>
      <c r="AE56" s="17" t="s">
        <v>11</v>
      </c>
      <c r="AF56" s="5">
        <v>1043</v>
      </c>
      <c r="AM56" s="17" t="s">
        <v>10</v>
      </c>
      <c r="AN56" s="5">
        <v>80</v>
      </c>
      <c r="AV56" s="17" t="s">
        <v>11</v>
      </c>
      <c r="AW56" s="5">
        <v>235</v>
      </c>
    </row>
    <row r="57" spans="4:49" x14ac:dyDescent="0.25">
      <c r="D57" s="17" t="s">
        <v>14</v>
      </c>
      <c r="E57" s="5">
        <v>920</v>
      </c>
      <c r="O57" s="17" t="s">
        <v>14</v>
      </c>
      <c r="P57" s="5">
        <v>920</v>
      </c>
      <c r="V57" s="17" t="s">
        <v>13</v>
      </c>
      <c r="W57" s="5">
        <v>208</v>
      </c>
      <c r="AE57" s="17" t="s">
        <v>12</v>
      </c>
      <c r="AF57" s="5">
        <v>649</v>
      </c>
      <c r="AM57" s="17" t="s">
        <v>11</v>
      </c>
      <c r="AN57" s="5">
        <v>118</v>
      </c>
      <c r="AV57" s="17" t="s">
        <v>12</v>
      </c>
      <c r="AW57" s="5">
        <v>176</v>
      </c>
    </row>
    <row r="58" spans="4:49" x14ac:dyDescent="0.25">
      <c r="D58" s="17" t="s">
        <v>15</v>
      </c>
      <c r="E58" s="5">
        <v>933</v>
      </c>
      <c r="O58" s="17" t="s">
        <v>15</v>
      </c>
      <c r="P58" s="5">
        <v>933</v>
      </c>
      <c r="V58" s="17" t="s">
        <v>14</v>
      </c>
      <c r="W58" s="5">
        <v>176</v>
      </c>
      <c r="AE58" s="17" t="s">
        <v>13</v>
      </c>
      <c r="AF58" s="5">
        <v>779</v>
      </c>
      <c r="AM58" s="17" t="s">
        <v>12</v>
      </c>
      <c r="AN58" s="5">
        <v>121</v>
      </c>
      <c r="AV58" s="17" t="s">
        <v>13</v>
      </c>
      <c r="AW58" s="5">
        <v>179</v>
      </c>
    </row>
    <row r="59" spans="4:49" x14ac:dyDescent="0.25">
      <c r="D59" s="17" t="s">
        <v>6</v>
      </c>
      <c r="E59" s="5">
        <v>777</v>
      </c>
      <c r="O59" s="17" t="s">
        <v>6</v>
      </c>
      <c r="P59" s="5">
        <v>777</v>
      </c>
      <c r="V59" s="17" t="s">
        <v>15</v>
      </c>
      <c r="W59" s="5">
        <v>195</v>
      </c>
      <c r="AE59" s="17" t="s">
        <v>14</v>
      </c>
      <c r="AF59" s="5">
        <v>595</v>
      </c>
      <c r="AM59" s="17" t="s">
        <v>13</v>
      </c>
      <c r="AN59" s="5">
        <v>104</v>
      </c>
      <c r="AV59" s="17" t="s">
        <v>14</v>
      </c>
      <c r="AW59" s="5">
        <v>155</v>
      </c>
    </row>
    <row r="60" spans="4:49" x14ac:dyDescent="0.25">
      <c r="D60" s="17" t="s">
        <v>16</v>
      </c>
      <c r="E60" s="5">
        <v>823</v>
      </c>
      <c r="O60" s="17" t="s">
        <v>16</v>
      </c>
      <c r="P60" s="5">
        <v>823</v>
      </c>
      <c r="V60" s="17" t="s">
        <v>6</v>
      </c>
      <c r="W60" s="5">
        <v>126</v>
      </c>
      <c r="AE60" s="17" t="s">
        <v>15</v>
      </c>
      <c r="AF60" s="5">
        <v>743</v>
      </c>
      <c r="AM60" s="17" t="s">
        <v>14</v>
      </c>
      <c r="AN60" s="5">
        <v>117</v>
      </c>
      <c r="AV60" s="17" t="s">
        <v>15</v>
      </c>
      <c r="AW60" s="5">
        <v>174</v>
      </c>
    </row>
    <row r="61" spans="4:49" x14ac:dyDescent="0.25">
      <c r="D61" s="17" t="s">
        <v>17</v>
      </c>
      <c r="E61" s="5">
        <v>839</v>
      </c>
      <c r="I61" s="22" t="s">
        <v>101</v>
      </c>
      <c r="J61" s="22"/>
      <c r="K61" s="22"/>
      <c r="O61" s="17" t="s">
        <v>17</v>
      </c>
      <c r="P61" s="5">
        <v>839</v>
      </c>
      <c r="V61" s="17" t="s">
        <v>16</v>
      </c>
      <c r="W61" s="5">
        <v>157</v>
      </c>
      <c r="AE61" s="17" t="s">
        <v>6</v>
      </c>
      <c r="AF61" s="5">
        <v>598</v>
      </c>
      <c r="AM61" s="17" t="s">
        <v>15</v>
      </c>
      <c r="AN61" s="5">
        <v>125</v>
      </c>
      <c r="AV61" s="17" t="s">
        <v>6</v>
      </c>
      <c r="AW61" s="5">
        <v>122</v>
      </c>
    </row>
    <row r="62" spans="4:49" x14ac:dyDescent="0.25">
      <c r="D62" s="2" t="s">
        <v>47</v>
      </c>
      <c r="E62" s="5">
        <v>10069</v>
      </c>
      <c r="I62" t="str">
        <f>'ANALYSIS '!$E$60</f>
        <v>النساء والولادة</v>
      </c>
      <c r="O62" s="2" t="s">
        <v>47</v>
      </c>
      <c r="P62" s="5">
        <v>10069</v>
      </c>
      <c r="V62" s="17" t="s">
        <v>17</v>
      </c>
      <c r="W62" s="5">
        <v>167</v>
      </c>
      <c r="AE62" s="17" t="s">
        <v>16</v>
      </c>
      <c r="AF62" s="5">
        <v>526</v>
      </c>
      <c r="AM62" s="17" t="s">
        <v>6</v>
      </c>
      <c r="AN62" s="5">
        <v>61</v>
      </c>
      <c r="AV62" s="17" t="s">
        <v>16</v>
      </c>
      <c r="AW62" s="5">
        <v>155</v>
      </c>
    </row>
    <row r="63" spans="4:49" x14ac:dyDescent="0.25">
      <c r="D63" s="17" t="s">
        <v>3</v>
      </c>
      <c r="E63" s="5">
        <v>1047</v>
      </c>
      <c r="J63" t="s">
        <v>19</v>
      </c>
      <c r="K63" t="s">
        <v>18</v>
      </c>
      <c r="L63" t="s">
        <v>135</v>
      </c>
      <c r="O63" s="17" t="s">
        <v>3</v>
      </c>
      <c r="P63" s="5">
        <v>1047</v>
      </c>
      <c r="V63" s="2" t="s">
        <v>47</v>
      </c>
      <c r="W63" s="5">
        <v>7</v>
      </c>
      <c r="AE63" s="17" t="s">
        <v>17</v>
      </c>
      <c r="AF63" s="5">
        <v>660</v>
      </c>
      <c r="AM63" s="17" t="s">
        <v>16</v>
      </c>
      <c r="AN63" s="5">
        <v>90</v>
      </c>
      <c r="AV63" s="17" t="s">
        <v>17</v>
      </c>
      <c r="AW63" s="5">
        <v>136</v>
      </c>
    </row>
    <row r="64" spans="4:49" x14ac:dyDescent="0.25">
      <c r="D64" s="17" t="s">
        <v>4</v>
      </c>
      <c r="E64" s="5">
        <v>1444</v>
      </c>
      <c r="I64" s="17" t="s">
        <v>6</v>
      </c>
      <c r="J64" s="4">
        <f>IFERROR(GETPIVOTDATA("LAB VISITS ",$AE$7,"MONTH ",I64,"CLINIC",$I$62), " " )</f>
        <v>1457</v>
      </c>
      <c r="K64" s="4" t="str">
        <f>IFERROR(GETPIVOTDATA("Sum of LAB CASH ",$AE$7,"MONTH ",I64,"CLINIC",$I$62), " " )</f>
        <v xml:space="preserve"> </v>
      </c>
      <c r="L64" s="14">
        <f>SUM(J64:K64)</f>
        <v>1457</v>
      </c>
      <c r="O64" s="17" t="s">
        <v>4</v>
      </c>
      <c r="P64" s="5">
        <v>1444</v>
      </c>
      <c r="V64" s="17" t="s">
        <v>3</v>
      </c>
      <c r="W64" s="5">
        <v>1</v>
      </c>
      <c r="AE64" s="2" t="s">
        <v>47</v>
      </c>
      <c r="AF64" s="5">
        <v>2888</v>
      </c>
      <c r="AM64" s="17" t="s">
        <v>17</v>
      </c>
      <c r="AN64" s="5">
        <v>114</v>
      </c>
      <c r="AV64" s="2" t="s">
        <v>47</v>
      </c>
      <c r="AW64" s="5">
        <v>1</v>
      </c>
    </row>
    <row r="65" spans="4:49" x14ac:dyDescent="0.25">
      <c r="D65" s="17" t="s">
        <v>5</v>
      </c>
      <c r="E65" s="5">
        <v>1142</v>
      </c>
      <c r="I65" s="17" t="s">
        <v>3</v>
      </c>
      <c r="J65" s="4">
        <f t="shared" ref="J65:J75" si="9">IFERROR(GETPIVOTDATA("LAB VISITS ",$AE$7,"MONTH ",I65,"CLINIC",$I$62), " " )</f>
        <v>1583</v>
      </c>
      <c r="K65" s="4" t="str">
        <f t="shared" ref="K65:K75" si="10">IFERROR(GETPIVOTDATA("Sum of LAB CASH ",$AE$7,"MONTH ",I65,"CLINIC",$I$62), " " )</f>
        <v xml:space="preserve"> </v>
      </c>
      <c r="L65" s="14">
        <f t="shared" ref="L65:L75" si="11">SUM(J65:K65)</f>
        <v>1583</v>
      </c>
      <c r="O65" s="17" t="s">
        <v>5</v>
      </c>
      <c r="P65" s="5">
        <v>1142</v>
      </c>
      <c r="V65" s="17" t="s">
        <v>4</v>
      </c>
      <c r="W65" s="5">
        <v>1</v>
      </c>
      <c r="AE65" s="17" t="s">
        <v>3</v>
      </c>
      <c r="AF65" s="5">
        <v>259</v>
      </c>
      <c r="AM65" s="2" t="s">
        <v>47</v>
      </c>
      <c r="AN65" s="5">
        <v>415</v>
      </c>
      <c r="AV65" s="17" t="s">
        <v>3</v>
      </c>
      <c r="AW65" s="5">
        <v>0</v>
      </c>
    </row>
    <row r="66" spans="4:49" x14ac:dyDescent="0.25">
      <c r="D66" s="17" t="s">
        <v>10</v>
      </c>
      <c r="E66" s="5">
        <v>901</v>
      </c>
      <c r="I66" s="17" t="s">
        <v>4</v>
      </c>
      <c r="J66" s="4">
        <f t="shared" si="9"/>
        <v>1613</v>
      </c>
      <c r="K66" s="4" t="str">
        <f t="shared" si="10"/>
        <v xml:space="preserve"> </v>
      </c>
      <c r="L66" s="14">
        <f t="shared" si="11"/>
        <v>1613</v>
      </c>
      <c r="O66" s="17" t="s">
        <v>10</v>
      </c>
      <c r="P66" s="5">
        <v>901</v>
      </c>
      <c r="V66" s="17" t="s">
        <v>5</v>
      </c>
      <c r="W66" s="5">
        <v>0</v>
      </c>
      <c r="AE66" s="17" t="s">
        <v>4</v>
      </c>
      <c r="AF66" s="5">
        <v>422</v>
      </c>
      <c r="AM66" s="17" t="s">
        <v>3</v>
      </c>
      <c r="AN66" s="5">
        <v>45</v>
      </c>
      <c r="AV66" s="17" t="s">
        <v>4</v>
      </c>
      <c r="AW66" s="5">
        <v>0</v>
      </c>
    </row>
    <row r="67" spans="4:49" x14ac:dyDescent="0.25">
      <c r="D67" s="17" t="s">
        <v>11</v>
      </c>
      <c r="E67" s="5">
        <v>792</v>
      </c>
      <c r="I67" s="17" t="s">
        <v>5</v>
      </c>
      <c r="J67" s="4">
        <f t="shared" si="9"/>
        <v>1242</v>
      </c>
      <c r="K67" s="4" t="str">
        <f t="shared" si="10"/>
        <v xml:space="preserve"> </v>
      </c>
      <c r="L67" s="14">
        <f t="shared" si="11"/>
        <v>1242</v>
      </c>
      <c r="O67" s="17" t="s">
        <v>11</v>
      </c>
      <c r="P67" s="5">
        <v>792</v>
      </c>
      <c r="V67" s="17" t="s">
        <v>10</v>
      </c>
      <c r="W67" s="5">
        <v>0</v>
      </c>
      <c r="AE67" s="17" t="s">
        <v>5</v>
      </c>
      <c r="AF67" s="5">
        <v>238</v>
      </c>
      <c r="AM67" s="17" t="s">
        <v>4</v>
      </c>
      <c r="AN67" s="5">
        <v>46</v>
      </c>
      <c r="AV67" s="17" t="s">
        <v>5</v>
      </c>
      <c r="AW67" s="5">
        <v>0</v>
      </c>
    </row>
    <row r="68" spans="4:49" x14ac:dyDescent="0.25">
      <c r="D68" s="17" t="s">
        <v>12</v>
      </c>
      <c r="E68" s="5">
        <v>416</v>
      </c>
      <c r="I68" s="17" t="s">
        <v>10</v>
      </c>
      <c r="J68" s="4">
        <f t="shared" si="9"/>
        <v>1793</v>
      </c>
      <c r="K68" s="4" t="str">
        <f t="shared" si="10"/>
        <v xml:space="preserve"> </v>
      </c>
      <c r="L68" s="14">
        <f t="shared" si="11"/>
        <v>1793</v>
      </c>
      <c r="O68" s="17" t="s">
        <v>12</v>
      </c>
      <c r="P68" s="5">
        <v>416</v>
      </c>
      <c r="V68" s="17" t="s">
        <v>11</v>
      </c>
      <c r="W68" s="5">
        <v>1</v>
      </c>
      <c r="AE68" s="17" t="s">
        <v>10</v>
      </c>
      <c r="AF68" s="5">
        <v>173</v>
      </c>
      <c r="AM68" s="17" t="s">
        <v>5</v>
      </c>
      <c r="AN68" s="5">
        <v>44</v>
      </c>
      <c r="AV68" s="17" t="s">
        <v>10</v>
      </c>
      <c r="AW68" s="5">
        <v>0</v>
      </c>
    </row>
    <row r="69" spans="4:49" x14ac:dyDescent="0.25">
      <c r="D69" s="17" t="s">
        <v>13</v>
      </c>
      <c r="E69" s="5">
        <v>786</v>
      </c>
      <c r="I69" s="17" t="s">
        <v>11</v>
      </c>
      <c r="J69" s="4">
        <f t="shared" si="9"/>
        <v>2092</v>
      </c>
      <c r="K69" s="4" t="str">
        <f t="shared" si="10"/>
        <v xml:space="preserve"> </v>
      </c>
      <c r="L69" s="14">
        <f t="shared" si="11"/>
        <v>2092</v>
      </c>
      <c r="O69" s="17" t="s">
        <v>13</v>
      </c>
      <c r="P69" s="5">
        <v>786</v>
      </c>
      <c r="V69" s="17" t="s">
        <v>12</v>
      </c>
      <c r="W69" s="5">
        <v>0</v>
      </c>
      <c r="AE69" s="17" t="s">
        <v>11</v>
      </c>
      <c r="AF69" s="5">
        <v>268</v>
      </c>
      <c r="AM69" s="17" t="s">
        <v>10</v>
      </c>
      <c r="AN69" s="5">
        <v>17</v>
      </c>
      <c r="AV69" s="17" t="s">
        <v>11</v>
      </c>
      <c r="AW69" s="5">
        <v>0</v>
      </c>
    </row>
    <row r="70" spans="4:49" x14ac:dyDescent="0.25">
      <c r="D70" s="17" t="s">
        <v>14</v>
      </c>
      <c r="E70" s="5">
        <v>621</v>
      </c>
      <c r="I70" s="17" t="s">
        <v>12</v>
      </c>
      <c r="J70" s="4">
        <f t="shared" si="9"/>
        <v>2091</v>
      </c>
      <c r="K70" s="4" t="str">
        <f t="shared" si="10"/>
        <v xml:space="preserve"> </v>
      </c>
      <c r="L70" s="14">
        <f t="shared" si="11"/>
        <v>2091</v>
      </c>
      <c r="O70" s="17" t="s">
        <v>14</v>
      </c>
      <c r="P70" s="5">
        <v>621</v>
      </c>
      <c r="V70" s="17" t="s">
        <v>13</v>
      </c>
      <c r="W70" s="5">
        <v>0</v>
      </c>
      <c r="AE70" s="17" t="s">
        <v>12</v>
      </c>
      <c r="AF70" s="5">
        <v>115</v>
      </c>
      <c r="AM70" s="17" t="s">
        <v>11</v>
      </c>
      <c r="AN70" s="5">
        <v>36</v>
      </c>
      <c r="AV70" s="17" t="s">
        <v>12</v>
      </c>
      <c r="AW70" s="5">
        <v>0</v>
      </c>
    </row>
    <row r="71" spans="4:49" x14ac:dyDescent="0.25">
      <c r="D71" s="17" t="s">
        <v>15</v>
      </c>
      <c r="E71" s="5">
        <v>738</v>
      </c>
      <c r="I71" s="17" t="s">
        <v>13</v>
      </c>
      <c r="J71" s="4">
        <f t="shared" si="9"/>
        <v>2322</v>
      </c>
      <c r="K71" s="4" t="str">
        <f t="shared" si="10"/>
        <v xml:space="preserve"> </v>
      </c>
      <c r="L71" s="14">
        <f t="shared" si="11"/>
        <v>2322</v>
      </c>
      <c r="O71" s="17" t="s">
        <v>15</v>
      </c>
      <c r="P71" s="5">
        <v>738</v>
      </c>
      <c r="V71" s="17" t="s">
        <v>14</v>
      </c>
      <c r="W71" s="5">
        <v>2</v>
      </c>
      <c r="AE71" s="17" t="s">
        <v>13</v>
      </c>
      <c r="AF71" s="5">
        <v>264</v>
      </c>
      <c r="AM71" s="17" t="s">
        <v>12</v>
      </c>
      <c r="AN71" s="5">
        <v>24</v>
      </c>
      <c r="AV71" s="17" t="s">
        <v>13</v>
      </c>
      <c r="AW71" s="5">
        <v>1</v>
      </c>
    </row>
    <row r="72" spans="4:49" x14ac:dyDescent="0.25">
      <c r="D72" s="17" t="s">
        <v>6</v>
      </c>
      <c r="E72" s="5">
        <v>1170</v>
      </c>
      <c r="I72" s="17" t="s">
        <v>14</v>
      </c>
      <c r="J72" s="4">
        <f t="shared" si="9"/>
        <v>1961</v>
      </c>
      <c r="K72" s="4" t="str">
        <f t="shared" si="10"/>
        <v xml:space="preserve"> </v>
      </c>
      <c r="L72" s="14">
        <f t="shared" si="11"/>
        <v>1961</v>
      </c>
      <c r="O72" s="17" t="s">
        <v>6</v>
      </c>
      <c r="P72" s="5">
        <v>1170</v>
      </c>
      <c r="V72" s="17" t="s">
        <v>15</v>
      </c>
      <c r="W72" s="5">
        <v>1</v>
      </c>
      <c r="AE72" s="17" t="s">
        <v>14</v>
      </c>
      <c r="AF72" s="5">
        <v>222</v>
      </c>
      <c r="AM72" s="17" t="s">
        <v>13</v>
      </c>
      <c r="AN72" s="5">
        <v>44</v>
      </c>
      <c r="AV72" s="17" t="s">
        <v>14</v>
      </c>
      <c r="AW72" s="5">
        <v>0</v>
      </c>
    </row>
    <row r="73" spans="4:49" x14ac:dyDescent="0.25">
      <c r="D73" s="17" t="s">
        <v>16</v>
      </c>
      <c r="E73" s="5">
        <v>493</v>
      </c>
      <c r="I73" s="17" t="s">
        <v>15</v>
      </c>
      <c r="J73" s="4">
        <f t="shared" si="9"/>
        <v>1996</v>
      </c>
      <c r="K73" s="4" t="str">
        <f t="shared" si="10"/>
        <v xml:space="preserve"> </v>
      </c>
      <c r="L73" s="14">
        <f t="shared" si="11"/>
        <v>1996</v>
      </c>
      <c r="O73" s="17" t="s">
        <v>16</v>
      </c>
      <c r="P73" s="5">
        <v>493</v>
      </c>
      <c r="V73" s="17" t="s">
        <v>6</v>
      </c>
      <c r="W73" s="5">
        <v>1</v>
      </c>
      <c r="AE73" s="17" t="s">
        <v>15</v>
      </c>
      <c r="AF73" s="5">
        <v>246</v>
      </c>
      <c r="AM73" s="17" t="s">
        <v>14</v>
      </c>
      <c r="AN73" s="5">
        <v>33</v>
      </c>
      <c r="AV73" s="17" t="s">
        <v>15</v>
      </c>
      <c r="AW73" s="5">
        <v>0</v>
      </c>
    </row>
    <row r="74" spans="4:49" x14ac:dyDescent="0.25">
      <c r="D74" s="17" t="s">
        <v>17</v>
      </c>
      <c r="E74" s="5">
        <v>519</v>
      </c>
      <c r="I74" s="17" t="s">
        <v>16</v>
      </c>
      <c r="J74" s="4">
        <f t="shared" si="9"/>
        <v>2191</v>
      </c>
      <c r="K74" s="4" t="str">
        <f t="shared" si="10"/>
        <v xml:space="preserve"> </v>
      </c>
      <c r="L74" s="14">
        <f t="shared" si="11"/>
        <v>2191</v>
      </c>
      <c r="O74" s="17" t="s">
        <v>17</v>
      </c>
      <c r="P74" s="5">
        <v>519</v>
      </c>
      <c r="V74" s="17" t="s">
        <v>16</v>
      </c>
      <c r="W74" s="5">
        <v>0</v>
      </c>
      <c r="AE74" s="17" t="s">
        <v>6</v>
      </c>
      <c r="AF74" s="5">
        <v>253</v>
      </c>
      <c r="AM74" s="17" t="s">
        <v>15</v>
      </c>
      <c r="AN74" s="5">
        <v>39</v>
      </c>
      <c r="AV74" s="17" t="s">
        <v>6</v>
      </c>
      <c r="AW74" s="5">
        <v>0</v>
      </c>
    </row>
    <row r="75" spans="4:49" x14ac:dyDescent="0.25">
      <c r="D75" s="2" t="s">
        <v>48</v>
      </c>
      <c r="E75" s="5">
        <v>2783</v>
      </c>
      <c r="I75" s="17" t="s">
        <v>17</v>
      </c>
      <c r="J75" s="4">
        <f t="shared" si="9"/>
        <v>1877</v>
      </c>
      <c r="K75" s="4" t="str">
        <f t="shared" si="10"/>
        <v xml:space="preserve"> </v>
      </c>
      <c r="L75" s="14">
        <f t="shared" si="11"/>
        <v>1877</v>
      </c>
      <c r="O75" s="2" t="s">
        <v>48</v>
      </c>
      <c r="P75" s="5">
        <v>2783</v>
      </c>
      <c r="V75" s="17" t="s">
        <v>17</v>
      </c>
      <c r="W75" s="5">
        <v>0</v>
      </c>
      <c r="AE75" s="17" t="s">
        <v>16</v>
      </c>
      <c r="AF75" s="5">
        <v>210</v>
      </c>
      <c r="AM75" s="17" t="s">
        <v>6</v>
      </c>
      <c r="AN75" s="5">
        <v>43</v>
      </c>
      <c r="AV75" s="17" t="s">
        <v>16</v>
      </c>
      <c r="AW75" s="5">
        <v>0</v>
      </c>
    </row>
    <row r="76" spans="4:49" x14ac:dyDescent="0.25">
      <c r="D76" s="17" t="s">
        <v>3</v>
      </c>
      <c r="E76" s="5">
        <v>206</v>
      </c>
      <c r="O76" s="17" t="s">
        <v>3</v>
      </c>
      <c r="P76" s="5">
        <v>206</v>
      </c>
      <c r="V76" s="2" t="s">
        <v>48</v>
      </c>
      <c r="W76" s="5">
        <v>306</v>
      </c>
      <c r="AE76" s="17" t="s">
        <v>17</v>
      </c>
      <c r="AF76" s="5">
        <v>218</v>
      </c>
      <c r="AM76" s="17" t="s">
        <v>16</v>
      </c>
      <c r="AN76" s="5">
        <v>21</v>
      </c>
      <c r="AV76" s="17" t="s">
        <v>17</v>
      </c>
      <c r="AW76" s="5">
        <v>0</v>
      </c>
    </row>
    <row r="77" spans="4:49" x14ac:dyDescent="0.25">
      <c r="D77" s="17" t="s">
        <v>4</v>
      </c>
      <c r="E77" s="5">
        <v>283</v>
      </c>
      <c r="O77" s="17" t="s">
        <v>4</v>
      </c>
      <c r="P77" s="5">
        <v>283</v>
      </c>
      <c r="V77" s="17" t="s">
        <v>3</v>
      </c>
      <c r="W77" s="5">
        <v>23</v>
      </c>
      <c r="AE77" s="2" t="s">
        <v>48</v>
      </c>
      <c r="AF77" s="5">
        <v>5500</v>
      </c>
      <c r="AM77" s="17" t="s">
        <v>17</v>
      </c>
      <c r="AN77" s="5">
        <v>23</v>
      </c>
      <c r="AV77" s="2" t="s">
        <v>48</v>
      </c>
      <c r="AW77" s="5">
        <v>0</v>
      </c>
    </row>
    <row r="78" spans="4:49" x14ac:dyDescent="0.25">
      <c r="D78" s="17" t="s">
        <v>5</v>
      </c>
      <c r="E78" s="5">
        <v>220</v>
      </c>
      <c r="O78" s="17" t="s">
        <v>5</v>
      </c>
      <c r="P78" s="5">
        <v>220</v>
      </c>
      <c r="V78" s="17" t="s">
        <v>4</v>
      </c>
      <c r="W78" s="5">
        <v>27</v>
      </c>
      <c r="AE78" s="17" t="s">
        <v>3</v>
      </c>
      <c r="AF78" s="5">
        <v>470</v>
      </c>
      <c r="AM78" s="2" t="s">
        <v>48</v>
      </c>
      <c r="AN78" s="5">
        <v>74</v>
      </c>
      <c r="AV78" s="17" t="s">
        <v>3</v>
      </c>
      <c r="AW78" s="5">
        <v>0</v>
      </c>
    </row>
    <row r="79" spans="4:49" x14ac:dyDescent="0.25">
      <c r="D79" s="17" t="s">
        <v>10</v>
      </c>
      <c r="E79" s="5">
        <v>135</v>
      </c>
      <c r="O79" s="17" t="s">
        <v>10</v>
      </c>
      <c r="P79" s="5">
        <v>135</v>
      </c>
      <c r="V79" s="17" t="s">
        <v>5</v>
      </c>
      <c r="W79" s="5">
        <v>17</v>
      </c>
      <c r="AE79" s="17" t="s">
        <v>4</v>
      </c>
      <c r="AF79" s="5">
        <v>493</v>
      </c>
      <c r="AM79" s="17" t="s">
        <v>3</v>
      </c>
      <c r="AN79" s="5">
        <v>3</v>
      </c>
      <c r="AV79" s="17" t="s">
        <v>4</v>
      </c>
      <c r="AW79" s="5">
        <v>0</v>
      </c>
    </row>
    <row r="80" spans="4:49" x14ac:dyDescent="0.25">
      <c r="D80" s="17" t="s">
        <v>11</v>
      </c>
      <c r="E80" s="5">
        <v>267</v>
      </c>
      <c r="O80" s="17" t="s">
        <v>11</v>
      </c>
      <c r="P80" s="5">
        <v>267</v>
      </c>
      <c r="V80" s="17" t="s">
        <v>10</v>
      </c>
      <c r="W80" s="5">
        <v>14</v>
      </c>
      <c r="AE80" s="17" t="s">
        <v>5</v>
      </c>
      <c r="AF80" s="5">
        <v>360</v>
      </c>
      <c r="AM80" s="17" t="s">
        <v>4</v>
      </c>
      <c r="AN80" s="5">
        <v>11</v>
      </c>
      <c r="AV80" s="17" t="s">
        <v>5</v>
      </c>
      <c r="AW80" s="5">
        <v>0</v>
      </c>
    </row>
    <row r="81" spans="4:49" x14ac:dyDescent="0.25">
      <c r="D81" s="17" t="s">
        <v>12</v>
      </c>
      <c r="E81" s="5">
        <v>222</v>
      </c>
      <c r="I81" s="22" t="s">
        <v>138</v>
      </c>
      <c r="J81" s="22"/>
      <c r="K81" s="22"/>
      <c r="O81" s="17" t="s">
        <v>12</v>
      </c>
      <c r="P81" s="5">
        <v>222</v>
      </c>
      <c r="V81" s="17" t="s">
        <v>11</v>
      </c>
      <c r="W81" s="5">
        <v>25</v>
      </c>
      <c r="AE81" s="17" t="s">
        <v>10</v>
      </c>
      <c r="AF81" s="5">
        <v>295</v>
      </c>
      <c r="AM81" s="17" t="s">
        <v>5</v>
      </c>
      <c r="AN81" s="5">
        <v>10</v>
      </c>
      <c r="AV81" s="17" t="s">
        <v>10</v>
      </c>
      <c r="AW81" s="5">
        <v>0</v>
      </c>
    </row>
    <row r="82" spans="4:49" x14ac:dyDescent="0.25">
      <c r="D82" s="17" t="s">
        <v>13</v>
      </c>
      <c r="E82" s="5">
        <v>269</v>
      </c>
      <c r="I82" t="str">
        <f>'ANALYSIS '!$E$60</f>
        <v>النساء والولادة</v>
      </c>
      <c r="O82" s="17" t="s">
        <v>13</v>
      </c>
      <c r="P82" s="5">
        <v>269</v>
      </c>
      <c r="V82" s="17" t="s">
        <v>12</v>
      </c>
      <c r="W82" s="5">
        <v>25</v>
      </c>
      <c r="AE82" s="17" t="s">
        <v>11</v>
      </c>
      <c r="AF82" s="5">
        <v>519</v>
      </c>
      <c r="AM82" s="17" t="s">
        <v>10</v>
      </c>
      <c r="AN82" s="5">
        <v>4</v>
      </c>
      <c r="AV82" s="17" t="s">
        <v>11</v>
      </c>
      <c r="AW82" s="5">
        <v>0</v>
      </c>
    </row>
    <row r="83" spans="4:49" x14ac:dyDescent="0.25">
      <c r="D83" s="17" t="s">
        <v>14</v>
      </c>
      <c r="E83" s="5">
        <v>209</v>
      </c>
      <c r="J83" t="s">
        <v>19</v>
      </c>
      <c r="K83" t="s">
        <v>18</v>
      </c>
      <c r="L83" t="s">
        <v>135</v>
      </c>
      <c r="O83" s="17" t="s">
        <v>14</v>
      </c>
      <c r="P83" s="5">
        <v>209</v>
      </c>
      <c r="V83" s="17" t="s">
        <v>13</v>
      </c>
      <c r="W83" s="5">
        <v>35</v>
      </c>
      <c r="AE83" s="17" t="s">
        <v>12</v>
      </c>
      <c r="AF83" s="5">
        <v>472</v>
      </c>
      <c r="AM83" s="17" t="s">
        <v>11</v>
      </c>
      <c r="AN83" s="5">
        <v>6</v>
      </c>
      <c r="AV83" s="17" t="s">
        <v>12</v>
      </c>
      <c r="AW83" s="5">
        <v>0</v>
      </c>
    </row>
    <row r="84" spans="4:49" x14ac:dyDescent="0.25">
      <c r="D84" s="17" t="s">
        <v>15</v>
      </c>
      <c r="E84" s="5">
        <v>278</v>
      </c>
      <c r="I84" s="17" t="s">
        <v>6</v>
      </c>
      <c r="J84" s="4">
        <f>IFERROR(GETPIVOTDATA("SERVICES VISITS ",$AM$8,"MONTH ",I84,"CLINIC",$I$82), " " )</f>
        <v>152</v>
      </c>
      <c r="K84" s="4" t="str">
        <f>IFERROR(GETPIVOTDATA("Sum of SERVICES CASH COL 42",$AM$8,"MONTH ",I84,"CLINIC",$I$82), " " )</f>
        <v xml:space="preserve"> </v>
      </c>
      <c r="L84" s="19">
        <f>SUM(J84:K84)</f>
        <v>152</v>
      </c>
      <c r="O84" s="17" t="s">
        <v>15</v>
      </c>
      <c r="P84" s="5">
        <v>278</v>
      </c>
      <c r="V84" s="17" t="s">
        <v>14</v>
      </c>
      <c r="W84" s="5">
        <v>23</v>
      </c>
      <c r="AE84" s="17" t="s">
        <v>13</v>
      </c>
      <c r="AF84" s="5">
        <v>603</v>
      </c>
      <c r="AM84" s="17" t="s">
        <v>12</v>
      </c>
      <c r="AN84" s="5">
        <v>6</v>
      </c>
      <c r="AV84" s="17" t="s">
        <v>13</v>
      </c>
      <c r="AW84" s="5">
        <v>0</v>
      </c>
    </row>
    <row r="85" spans="4:49" x14ac:dyDescent="0.25">
      <c r="D85" s="17" t="s">
        <v>6</v>
      </c>
      <c r="E85" s="5">
        <v>228</v>
      </c>
      <c r="I85" s="17" t="s">
        <v>3</v>
      </c>
      <c r="J85" s="4">
        <f t="shared" ref="J85:J95" si="12">IFERROR(GETPIVOTDATA("SERVICES VISITS ",$AM$8,"MONTH ",I85,"CLINIC",$I$82), " " )</f>
        <v>165</v>
      </c>
      <c r="K85" s="4" t="str">
        <f t="shared" ref="K85:K95" si="13">IFERROR(GETPIVOTDATA("Sum of SERVICES CASH COL 42",$AM$8,"MONTH ",I85,"CLINIC",$I$82), " " )</f>
        <v xml:space="preserve"> </v>
      </c>
      <c r="L85" s="19">
        <f t="shared" ref="L85:L95" si="14">SUM(J85:K85)</f>
        <v>165</v>
      </c>
      <c r="O85" s="17" t="s">
        <v>6</v>
      </c>
      <c r="P85" s="5">
        <v>228</v>
      </c>
      <c r="V85" s="17" t="s">
        <v>15</v>
      </c>
      <c r="W85" s="5">
        <v>36</v>
      </c>
      <c r="AE85" s="17" t="s">
        <v>14</v>
      </c>
      <c r="AF85" s="5">
        <v>434</v>
      </c>
      <c r="AM85" s="17" t="s">
        <v>13</v>
      </c>
      <c r="AN85" s="5">
        <v>13</v>
      </c>
      <c r="AV85" s="17" t="s">
        <v>14</v>
      </c>
      <c r="AW85" s="5">
        <v>0</v>
      </c>
    </row>
    <row r="86" spans="4:49" x14ac:dyDescent="0.25">
      <c r="D86" s="17" t="s">
        <v>16</v>
      </c>
      <c r="E86" s="5">
        <v>248</v>
      </c>
      <c r="I86" s="17" t="s">
        <v>4</v>
      </c>
      <c r="J86" s="4">
        <f t="shared" si="12"/>
        <v>183</v>
      </c>
      <c r="K86" s="4" t="str">
        <f t="shared" si="13"/>
        <v xml:space="preserve"> </v>
      </c>
      <c r="L86" s="19">
        <f t="shared" si="14"/>
        <v>183</v>
      </c>
      <c r="O86" s="17" t="s">
        <v>16</v>
      </c>
      <c r="P86" s="5">
        <v>248</v>
      </c>
      <c r="V86" s="17" t="s">
        <v>6</v>
      </c>
      <c r="W86" s="5">
        <v>25</v>
      </c>
      <c r="AE86" s="17" t="s">
        <v>15</v>
      </c>
      <c r="AF86" s="5">
        <v>409</v>
      </c>
      <c r="AM86" s="17" t="s">
        <v>14</v>
      </c>
      <c r="AN86" s="5">
        <v>1</v>
      </c>
      <c r="AV86" s="17" t="s">
        <v>15</v>
      </c>
      <c r="AW86" s="5">
        <v>0</v>
      </c>
    </row>
    <row r="87" spans="4:49" x14ac:dyDescent="0.25">
      <c r="D87" s="17" t="s">
        <v>17</v>
      </c>
      <c r="E87" s="5">
        <v>218</v>
      </c>
      <c r="I87" s="17" t="s">
        <v>5</v>
      </c>
      <c r="J87" s="4">
        <f t="shared" si="12"/>
        <v>134</v>
      </c>
      <c r="K87" s="4" t="str">
        <f t="shared" si="13"/>
        <v xml:space="preserve"> </v>
      </c>
      <c r="L87" s="19">
        <f t="shared" si="14"/>
        <v>134</v>
      </c>
      <c r="O87" s="17" t="s">
        <v>17</v>
      </c>
      <c r="P87" s="5">
        <v>218</v>
      </c>
      <c r="V87" s="17" t="s">
        <v>16</v>
      </c>
      <c r="W87" s="5">
        <v>30</v>
      </c>
      <c r="AE87" s="17" t="s">
        <v>6</v>
      </c>
      <c r="AF87" s="5">
        <v>475</v>
      </c>
      <c r="AM87" s="17" t="s">
        <v>15</v>
      </c>
      <c r="AN87" s="5">
        <v>7</v>
      </c>
      <c r="AV87" s="17" t="s">
        <v>6</v>
      </c>
      <c r="AW87" s="5">
        <v>0</v>
      </c>
    </row>
    <row r="88" spans="4:49" x14ac:dyDescent="0.25">
      <c r="D88" s="2" t="s">
        <v>49</v>
      </c>
      <c r="E88" s="5">
        <v>5783</v>
      </c>
      <c r="I88" s="17" t="s">
        <v>10</v>
      </c>
      <c r="J88" s="4">
        <f t="shared" si="12"/>
        <v>144</v>
      </c>
      <c r="K88" s="4" t="str">
        <f t="shared" si="13"/>
        <v xml:space="preserve"> </v>
      </c>
      <c r="L88" s="19">
        <f t="shared" si="14"/>
        <v>144</v>
      </c>
      <c r="O88" s="2" t="s">
        <v>49</v>
      </c>
      <c r="P88" s="5">
        <v>5783</v>
      </c>
      <c r="V88" s="17" t="s">
        <v>17</v>
      </c>
      <c r="W88" s="5">
        <v>26</v>
      </c>
      <c r="AE88" s="17" t="s">
        <v>16</v>
      </c>
      <c r="AF88" s="5">
        <v>498</v>
      </c>
      <c r="AM88" s="17" t="s">
        <v>6</v>
      </c>
      <c r="AN88" s="5">
        <v>6</v>
      </c>
      <c r="AV88" s="17" t="s">
        <v>16</v>
      </c>
      <c r="AW88" s="5">
        <v>0</v>
      </c>
    </row>
    <row r="89" spans="4:49" x14ac:dyDescent="0.25">
      <c r="D89" s="17" t="s">
        <v>3</v>
      </c>
      <c r="E89" s="5">
        <v>427</v>
      </c>
      <c r="I89" s="17" t="s">
        <v>11</v>
      </c>
      <c r="J89" s="4">
        <f t="shared" si="12"/>
        <v>192</v>
      </c>
      <c r="K89" s="4" t="str">
        <f t="shared" si="13"/>
        <v xml:space="preserve"> </v>
      </c>
      <c r="L89" s="19">
        <f t="shared" si="14"/>
        <v>192</v>
      </c>
      <c r="O89" s="17" t="s">
        <v>3</v>
      </c>
      <c r="P89" s="5">
        <v>427</v>
      </c>
      <c r="V89" s="2" t="s">
        <v>49</v>
      </c>
      <c r="W89" s="5">
        <v>2942</v>
      </c>
      <c r="AE89" s="17" t="s">
        <v>17</v>
      </c>
      <c r="AF89" s="5">
        <v>472</v>
      </c>
      <c r="AM89" s="17" t="s">
        <v>16</v>
      </c>
      <c r="AN89" s="5">
        <v>2</v>
      </c>
      <c r="AV89" s="17" t="s">
        <v>17</v>
      </c>
      <c r="AW89" s="5">
        <v>0</v>
      </c>
    </row>
    <row r="90" spans="4:49" x14ac:dyDescent="0.25">
      <c r="D90" s="17" t="s">
        <v>4</v>
      </c>
      <c r="E90" s="5">
        <v>527</v>
      </c>
      <c r="I90" s="17" t="s">
        <v>12</v>
      </c>
      <c r="J90" s="4">
        <f t="shared" si="12"/>
        <v>193</v>
      </c>
      <c r="K90" s="4" t="str">
        <f t="shared" si="13"/>
        <v xml:space="preserve"> </v>
      </c>
      <c r="L90" s="19">
        <f t="shared" si="14"/>
        <v>193</v>
      </c>
      <c r="O90" s="17" t="s">
        <v>4</v>
      </c>
      <c r="P90" s="5">
        <v>527</v>
      </c>
      <c r="V90" s="17" t="s">
        <v>3</v>
      </c>
      <c r="W90" s="5">
        <v>233</v>
      </c>
      <c r="AE90" s="2" t="s">
        <v>49</v>
      </c>
      <c r="AF90" s="5">
        <v>2888</v>
      </c>
      <c r="AM90" s="17" t="s">
        <v>17</v>
      </c>
      <c r="AN90" s="5">
        <v>5</v>
      </c>
      <c r="AV90" s="2" t="s">
        <v>49</v>
      </c>
      <c r="AW90" s="5">
        <v>296</v>
      </c>
    </row>
    <row r="91" spans="4:49" x14ac:dyDescent="0.25">
      <c r="D91" s="17" t="s">
        <v>5</v>
      </c>
      <c r="E91" s="5">
        <v>432</v>
      </c>
      <c r="I91" s="17" t="s">
        <v>13</v>
      </c>
      <c r="J91" s="4">
        <f t="shared" si="12"/>
        <v>240</v>
      </c>
      <c r="K91" s="4" t="str">
        <f t="shared" si="13"/>
        <v xml:space="preserve"> </v>
      </c>
      <c r="L91" s="19">
        <f t="shared" si="14"/>
        <v>240</v>
      </c>
      <c r="O91" s="17" t="s">
        <v>5</v>
      </c>
      <c r="P91" s="5">
        <v>432</v>
      </c>
      <c r="V91" s="17" t="s">
        <v>4</v>
      </c>
      <c r="W91" s="5">
        <v>281</v>
      </c>
      <c r="AE91" s="17" t="s">
        <v>3</v>
      </c>
      <c r="AF91" s="5">
        <v>101</v>
      </c>
      <c r="AM91" s="2" t="s">
        <v>49</v>
      </c>
      <c r="AN91" s="5">
        <v>348</v>
      </c>
      <c r="AV91" s="17" t="s">
        <v>3</v>
      </c>
      <c r="AW91" s="5">
        <v>10</v>
      </c>
    </row>
    <row r="92" spans="4:49" x14ac:dyDescent="0.25">
      <c r="D92" s="17" t="s">
        <v>10</v>
      </c>
      <c r="E92" s="5">
        <v>389</v>
      </c>
      <c r="I92" s="17" t="s">
        <v>14</v>
      </c>
      <c r="J92" s="4">
        <f t="shared" si="12"/>
        <v>205</v>
      </c>
      <c r="K92" s="4" t="str">
        <f t="shared" si="13"/>
        <v xml:space="preserve"> </v>
      </c>
      <c r="L92" s="19">
        <f t="shared" si="14"/>
        <v>205</v>
      </c>
      <c r="O92" s="17" t="s">
        <v>10</v>
      </c>
      <c r="P92" s="5">
        <v>389</v>
      </c>
      <c r="V92" s="17" t="s">
        <v>5</v>
      </c>
      <c r="W92" s="5">
        <v>225</v>
      </c>
      <c r="AE92" s="17" t="s">
        <v>4</v>
      </c>
      <c r="AF92" s="5">
        <v>210</v>
      </c>
      <c r="AM92" s="17" t="s">
        <v>3</v>
      </c>
      <c r="AN92" s="5">
        <v>35</v>
      </c>
      <c r="AV92" s="17" t="s">
        <v>4</v>
      </c>
      <c r="AW92" s="5">
        <v>21</v>
      </c>
    </row>
    <row r="93" spans="4:49" x14ac:dyDescent="0.25">
      <c r="D93" s="17" t="s">
        <v>11</v>
      </c>
      <c r="E93" s="5">
        <v>595</v>
      </c>
      <c r="I93" s="17" t="s">
        <v>15</v>
      </c>
      <c r="J93" s="4">
        <f t="shared" si="12"/>
        <v>190</v>
      </c>
      <c r="K93" s="4" t="str">
        <f t="shared" si="13"/>
        <v xml:space="preserve"> </v>
      </c>
      <c r="L93" s="19">
        <f t="shared" si="14"/>
        <v>190</v>
      </c>
      <c r="O93" s="17" t="s">
        <v>11</v>
      </c>
      <c r="P93" s="5">
        <v>595</v>
      </c>
      <c r="V93" s="17" t="s">
        <v>10</v>
      </c>
      <c r="W93" s="5">
        <v>204</v>
      </c>
      <c r="AE93" s="17" t="s">
        <v>5</v>
      </c>
      <c r="AF93" s="5">
        <v>202</v>
      </c>
      <c r="AM93" s="17" t="s">
        <v>4</v>
      </c>
      <c r="AN93" s="5">
        <v>34</v>
      </c>
      <c r="AV93" s="17" t="s">
        <v>5</v>
      </c>
      <c r="AW93" s="5">
        <v>31</v>
      </c>
    </row>
    <row r="94" spans="4:49" x14ac:dyDescent="0.25">
      <c r="D94" s="17" t="s">
        <v>12</v>
      </c>
      <c r="E94" s="5">
        <v>421</v>
      </c>
      <c r="I94" s="17" t="s">
        <v>16</v>
      </c>
      <c r="J94" s="4">
        <f t="shared" si="12"/>
        <v>190</v>
      </c>
      <c r="K94" s="4" t="str">
        <f t="shared" si="13"/>
        <v xml:space="preserve"> </v>
      </c>
      <c r="L94" s="19">
        <f t="shared" si="14"/>
        <v>190</v>
      </c>
      <c r="O94" s="17" t="s">
        <v>12</v>
      </c>
      <c r="P94" s="5">
        <v>421</v>
      </c>
      <c r="V94" s="17" t="s">
        <v>11</v>
      </c>
      <c r="W94" s="5">
        <v>309</v>
      </c>
      <c r="AE94" s="17" t="s">
        <v>10</v>
      </c>
      <c r="AF94" s="5">
        <v>233</v>
      </c>
      <c r="AM94" s="17" t="s">
        <v>5</v>
      </c>
      <c r="AN94" s="5">
        <v>14</v>
      </c>
      <c r="AV94" s="17" t="s">
        <v>10</v>
      </c>
      <c r="AW94" s="5">
        <v>37</v>
      </c>
    </row>
    <row r="95" spans="4:49" x14ac:dyDescent="0.25">
      <c r="D95" s="17" t="s">
        <v>13</v>
      </c>
      <c r="E95" s="5">
        <v>614</v>
      </c>
      <c r="I95" s="17" t="s">
        <v>17</v>
      </c>
      <c r="J95" s="4">
        <f t="shared" si="12"/>
        <v>174</v>
      </c>
      <c r="K95" s="4" t="str">
        <f t="shared" si="13"/>
        <v xml:space="preserve"> </v>
      </c>
      <c r="L95" s="19">
        <f t="shared" si="14"/>
        <v>174</v>
      </c>
      <c r="O95" s="17" t="s">
        <v>13</v>
      </c>
      <c r="P95" s="5">
        <v>614</v>
      </c>
      <c r="V95" s="17" t="s">
        <v>12</v>
      </c>
      <c r="W95" s="5">
        <v>169</v>
      </c>
      <c r="AE95" s="17" t="s">
        <v>11</v>
      </c>
      <c r="AF95" s="5">
        <v>323</v>
      </c>
      <c r="AM95" s="17" t="s">
        <v>10</v>
      </c>
      <c r="AN95" s="5">
        <v>10</v>
      </c>
      <c r="AV95" s="17" t="s">
        <v>11</v>
      </c>
      <c r="AW95" s="5">
        <v>38</v>
      </c>
    </row>
    <row r="96" spans="4:49" x14ac:dyDescent="0.25">
      <c r="D96" s="17" t="s">
        <v>14</v>
      </c>
      <c r="E96" s="5">
        <v>524</v>
      </c>
      <c r="O96" s="17" t="s">
        <v>14</v>
      </c>
      <c r="P96" s="5">
        <v>524</v>
      </c>
      <c r="V96" s="17" t="s">
        <v>13</v>
      </c>
      <c r="W96" s="5">
        <v>339</v>
      </c>
      <c r="AE96" s="17" t="s">
        <v>12</v>
      </c>
      <c r="AF96" s="5">
        <v>232</v>
      </c>
      <c r="AM96" s="17" t="s">
        <v>11</v>
      </c>
      <c r="AN96" s="5">
        <v>25</v>
      </c>
      <c r="AV96" s="17" t="s">
        <v>12</v>
      </c>
      <c r="AW96" s="5">
        <v>18</v>
      </c>
    </row>
    <row r="97" spans="4:49" x14ac:dyDescent="0.25">
      <c r="D97" s="17" t="s">
        <v>15</v>
      </c>
      <c r="E97" s="5">
        <v>431</v>
      </c>
      <c r="O97" s="17" t="s">
        <v>15</v>
      </c>
      <c r="P97" s="5">
        <v>431</v>
      </c>
      <c r="V97" s="17" t="s">
        <v>14</v>
      </c>
      <c r="W97" s="5">
        <v>273</v>
      </c>
      <c r="AE97" s="17" t="s">
        <v>13</v>
      </c>
      <c r="AF97" s="5">
        <v>379</v>
      </c>
      <c r="AM97" s="17" t="s">
        <v>12</v>
      </c>
      <c r="AN97" s="5">
        <v>22</v>
      </c>
      <c r="AV97" s="17" t="s">
        <v>13</v>
      </c>
      <c r="AW97" s="5">
        <v>40</v>
      </c>
    </row>
    <row r="98" spans="4:49" x14ac:dyDescent="0.25">
      <c r="D98" s="17" t="s">
        <v>6</v>
      </c>
      <c r="E98" s="5">
        <v>490</v>
      </c>
      <c r="O98" s="17" t="s">
        <v>6</v>
      </c>
      <c r="P98" s="5">
        <v>490</v>
      </c>
      <c r="V98" s="17" t="s">
        <v>15</v>
      </c>
      <c r="W98" s="5">
        <v>167</v>
      </c>
      <c r="AE98" s="17" t="s">
        <v>14</v>
      </c>
      <c r="AF98" s="5">
        <v>320</v>
      </c>
      <c r="AM98" s="17" t="s">
        <v>13</v>
      </c>
      <c r="AN98" s="5">
        <v>27</v>
      </c>
      <c r="AV98" s="17" t="s">
        <v>14</v>
      </c>
      <c r="AW98" s="5">
        <v>20</v>
      </c>
    </row>
    <row r="99" spans="4:49" x14ac:dyDescent="0.25">
      <c r="D99" s="17" t="s">
        <v>16</v>
      </c>
      <c r="E99" s="5">
        <v>458</v>
      </c>
      <c r="O99" s="17" t="s">
        <v>16</v>
      </c>
      <c r="P99" s="5">
        <v>458</v>
      </c>
      <c r="V99" s="17" t="s">
        <v>6</v>
      </c>
      <c r="W99" s="5">
        <v>255</v>
      </c>
      <c r="AE99" s="17" t="s">
        <v>15</v>
      </c>
      <c r="AF99" s="5">
        <v>254</v>
      </c>
      <c r="AM99" s="17" t="s">
        <v>14</v>
      </c>
      <c r="AN99" s="5">
        <v>30</v>
      </c>
      <c r="AV99" s="17" t="s">
        <v>15</v>
      </c>
      <c r="AW99" s="5">
        <v>15</v>
      </c>
    </row>
    <row r="100" spans="4:49" x14ac:dyDescent="0.25">
      <c r="D100" s="17" t="s">
        <v>17</v>
      </c>
      <c r="E100" s="5">
        <v>475</v>
      </c>
      <c r="O100" s="17" t="s">
        <v>17</v>
      </c>
      <c r="P100" s="5">
        <v>475</v>
      </c>
      <c r="V100" s="17" t="s">
        <v>16</v>
      </c>
      <c r="W100" s="5">
        <v>213</v>
      </c>
      <c r="AE100" s="17" t="s">
        <v>6</v>
      </c>
      <c r="AF100" s="5">
        <v>207</v>
      </c>
      <c r="AM100" s="17" t="s">
        <v>15</v>
      </c>
      <c r="AN100" s="5">
        <v>9</v>
      </c>
      <c r="AV100" s="17" t="s">
        <v>6</v>
      </c>
      <c r="AW100" s="5">
        <v>12</v>
      </c>
    </row>
    <row r="101" spans="4:49" x14ac:dyDescent="0.25">
      <c r="D101" s="2" t="s">
        <v>109</v>
      </c>
      <c r="E101" s="5">
        <v>0</v>
      </c>
      <c r="O101" s="2" t="s">
        <v>109</v>
      </c>
      <c r="P101" s="5">
        <v>0</v>
      </c>
      <c r="V101" s="17" t="s">
        <v>17</v>
      </c>
      <c r="W101" s="5">
        <v>274</v>
      </c>
      <c r="AE101" s="17" t="s">
        <v>16</v>
      </c>
      <c r="AF101" s="5">
        <v>218</v>
      </c>
      <c r="AM101" s="17" t="s">
        <v>6</v>
      </c>
      <c r="AN101" s="5">
        <v>66</v>
      </c>
      <c r="AV101" s="17" t="s">
        <v>16</v>
      </c>
      <c r="AW101" s="5">
        <v>22</v>
      </c>
    </row>
    <row r="102" spans="4:49" x14ac:dyDescent="0.25">
      <c r="D102" s="17" t="s">
        <v>6</v>
      </c>
      <c r="E102" s="5">
        <v>0</v>
      </c>
      <c r="O102" s="17" t="s">
        <v>6</v>
      </c>
      <c r="P102" s="5">
        <v>0</v>
      </c>
      <c r="V102" s="2" t="s">
        <v>109</v>
      </c>
      <c r="W102" s="5">
        <v>0</v>
      </c>
      <c r="AE102" s="17" t="s">
        <v>17</v>
      </c>
      <c r="AF102" s="5">
        <v>209</v>
      </c>
      <c r="AM102" s="17" t="s">
        <v>16</v>
      </c>
      <c r="AN102" s="5">
        <v>28</v>
      </c>
      <c r="AV102" s="17" t="s">
        <v>17</v>
      </c>
      <c r="AW102" s="5">
        <v>32</v>
      </c>
    </row>
    <row r="103" spans="4:49" x14ac:dyDescent="0.25">
      <c r="D103" s="2" t="s">
        <v>50</v>
      </c>
      <c r="E103" s="5">
        <v>27833</v>
      </c>
      <c r="O103" s="2" t="s">
        <v>50</v>
      </c>
      <c r="P103" s="5">
        <v>27833</v>
      </c>
      <c r="V103" s="17" t="s">
        <v>6</v>
      </c>
      <c r="W103" s="5">
        <v>0</v>
      </c>
      <c r="AE103" s="2" t="s">
        <v>109</v>
      </c>
      <c r="AF103" s="5">
        <v>0</v>
      </c>
      <c r="AM103" s="17" t="s">
        <v>17</v>
      </c>
      <c r="AN103" s="5">
        <v>48</v>
      </c>
      <c r="AV103" s="2" t="s">
        <v>109</v>
      </c>
      <c r="AW103" s="5">
        <v>0</v>
      </c>
    </row>
    <row r="104" spans="4:49" x14ac:dyDescent="0.25">
      <c r="D104" s="17" t="s">
        <v>3</v>
      </c>
      <c r="E104" s="5">
        <v>1230</v>
      </c>
      <c r="O104" s="17" t="s">
        <v>3</v>
      </c>
      <c r="P104" s="5">
        <v>1230</v>
      </c>
      <c r="V104" s="2" t="s">
        <v>50</v>
      </c>
      <c r="W104" s="5">
        <v>7600</v>
      </c>
      <c r="AE104" s="17" t="s">
        <v>6</v>
      </c>
      <c r="AF104" s="5">
        <v>0</v>
      </c>
      <c r="AM104" s="2" t="s">
        <v>109</v>
      </c>
      <c r="AN104" s="5">
        <v>0</v>
      </c>
      <c r="AV104" s="17" t="s">
        <v>6</v>
      </c>
      <c r="AW104" s="5">
        <v>0</v>
      </c>
    </row>
    <row r="105" spans="4:49" x14ac:dyDescent="0.25">
      <c r="D105" s="17" t="s">
        <v>4</v>
      </c>
      <c r="E105" s="5">
        <v>1609</v>
      </c>
      <c r="O105" s="17" t="s">
        <v>4</v>
      </c>
      <c r="P105" s="5">
        <v>1609</v>
      </c>
      <c r="V105" s="17" t="s">
        <v>3</v>
      </c>
      <c r="W105" s="5">
        <v>399</v>
      </c>
      <c r="AE105" s="2" t="s">
        <v>50</v>
      </c>
      <c r="AF105" s="5">
        <v>20201</v>
      </c>
      <c r="AM105" s="17" t="s">
        <v>6</v>
      </c>
      <c r="AN105" s="5">
        <v>0</v>
      </c>
      <c r="AV105" s="2" t="s">
        <v>50</v>
      </c>
      <c r="AW105" s="5">
        <v>0</v>
      </c>
    </row>
    <row r="106" spans="4:49" x14ac:dyDescent="0.25">
      <c r="D106" s="17" t="s">
        <v>5</v>
      </c>
      <c r="E106" s="5">
        <v>1956</v>
      </c>
      <c r="O106" s="17" t="s">
        <v>5</v>
      </c>
      <c r="P106" s="5">
        <v>1956</v>
      </c>
      <c r="V106" s="17" t="s">
        <v>4</v>
      </c>
      <c r="W106" s="5">
        <v>486</v>
      </c>
      <c r="AE106" s="17" t="s">
        <v>3</v>
      </c>
      <c r="AF106" s="5">
        <v>986</v>
      </c>
      <c r="AM106" s="2" t="s">
        <v>50</v>
      </c>
      <c r="AN106" s="5">
        <v>47290</v>
      </c>
      <c r="AV106" s="17" t="s">
        <v>3</v>
      </c>
      <c r="AW106" s="5">
        <v>0</v>
      </c>
    </row>
    <row r="107" spans="4:49" x14ac:dyDescent="0.25">
      <c r="D107" s="17" t="s">
        <v>10</v>
      </c>
      <c r="E107" s="5">
        <v>3002</v>
      </c>
      <c r="O107" s="17" t="s">
        <v>10</v>
      </c>
      <c r="P107" s="5">
        <v>3002</v>
      </c>
      <c r="V107" s="17" t="s">
        <v>5</v>
      </c>
      <c r="W107" s="5">
        <v>659</v>
      </c>
      <c r="AE107" s="17" t="s">
        <v>4</v>
      </c>
      <c r="AF107" s="5">
        <v>1148</v>
      </c>
      <c r="AM107" s="17" t="s">
        <v>3</v>
      </c>
      <c r="AN107" s="5">
        <v>1965</v>
      </c>
      <c r="AV107" s="17" t="s">
        <v>4</v>
      </c>
      <c r="AW107" s="5">
        <v>0</v>
      </c>
    </row>
    <row r="108" spans="4:49" x14ac:dyDescent="0.25">
      <c r="D108" s="17" t="s">
        <v>11</v>
      </c>
      <c r="E108" s="5">
        <v>2899</v>
      </c>
      <c r="O108" s="17" t="s">
        <v>11</v>
      </c>
      <c r="P108" s="5">
        <v>2899</v>
      </c>
      <c r="V108" s="17" t="s">
        <v>10</v>
      </c>
      <c r="W108" s="5">
        <v>806</v>
      </c>
      <c r="AE108" s="17" t="s">
        <v>5</v>
      </c>
      <c r="AF108" s="5">
        <v>1797</v>
      </c>
      <c r="AM108" s="17" t="s">
        <v>4</v>
      </c>
      <c r="AN108" s="5">
        <v>2527</v>
      </c>
      <c r="AV108" s="17" t="s">
        <v>5</v>
      </c>
      <c r="AW108" s="5">
        <v>0</v>
      </c>
    </row>
    <row r="109" spans="4:49" x14ac:dyDescent="0.25">
      <c r="D109" s="17" t="s">
        <v>12</v>
      </c>
      <c r="E109" s="5">
        <v>3651</v>
      </c>
      <c r="I109" s="22" t="s">
        <v>97</v>
      </c>
      <c r="J109" s="22"/>
      <c r="K109" s="22"/>
      <c r="O109" s="17" t="s">
        <v>12</v>
      </c>
      <c r="P109" s="5">
        <v>3651</v>
      </c>
      <c r="V109" s="17" t="s">
        <v>11</v>
      </c>
      <c r="W109" s="5">
        <v>808</v>
      </c>
      <c r="AE109" s="17" t="s">
        <v>10</v>
      </c>
      <c r="AF109" s="5">
        <v>2344</v>
      </c>
      <c r="AM109" s="17" t="s">
        <v>5</v>
      </c>
      <c r="AN109" s="5">
        <v>3176</v>
      </c>
      <c r="AV109" s="17" t="s">
        <v>10</v>
      </c>
      <c r="AW109" s="5">
        <v>0</v>
      </c>
    </row>
    <row r="110" spans="4:49" x14ac:dyDescent="0.25">
      <c r="D110" s="17" t="s">
        <v>13</v>
      </c>
      <c r="E110" s="5">
        <v>2978</v>
      </c>
      <c r="I110" t="str">
        <f>'ANALYSIS '!$E$60</f>
        <v>النساء والولادة</v>
      </c>
      <c r="O110" s="17" t="s">
        <v>13</v>
      </c>
      <c r="P110" s="5">
        <v>2978</v>
      </c>
      <c r="V110" s="17" t="s">
        <v>12</v>
      </c>
      <c r="W110" s="5">
        <v>924</v>
      </c>
      <c r="AE110" s="17" t="s">
        <v>11</v>
      </c>
      <c r="AF110" s="5">
        <v>2108</v>
      </c>
      <c r="AM110" s="17" t="s">
        <v>10</v>
      </c>
      <c r="AN110" s="5">
        <v>5047</v>
      </c>
      <c r="AV110" s="17" t="s">
        <v>11</v>
      </c>
      <c r="AW110" s="5">
        <v>0</v>
      </c>
    </row>
    <row r="111" spans="4:49" x14ac:dyDescent="0.25">
      <c r="D111" s="17" t="s">
        <v>14</v>
      </c>
      <c r="E111" s="5">
        <v>1945</v>
      </c>
      <c r="J111" t="s">
        <v>19</v>
      </c>
      <c r="K111" t="s">
        <v>18</v>
      </c>
      <c r="L111" t="s">
        <v>135</v>
      </c>
      <c r="O111" s="17" t="s">
        <v>14</v>
      </c>
      <c r="P111" s="5">
        <v>1945</v>
      </c>
      <c r="V111" s="17" t="s">
        <v>13</v>
      </c>
      <c r="W111" s="5">
        <v>751</v>
      </c>
      <c r="AE111" s="17" t="s">
        <v>12</v>
      </c>
      <c r="AF111" s="5">
        <v>2318</v>
      </c>
      <c r="AM111" s="17" t="s">
        <v>11</v>
      </c>
      <c r="AN111" s="5">
        <v>4967</v>
      </c>
      <c r="AV111" s="17" t="s">
        <v>12</v>
      </c>
      <c r="AW111" s="5">
        <v>0</v>
      </c>
    </row>
    <row r="112" spans="4:49" x14ac:dyDescent="0.25">
      <c r="D112" s="17" t="s">
        <v>15</v>
      </c>
      <c r="E112" s="5">
        <v>2180</v>
      </c>
      <c r="I112" s="17" t="s">
        <v>6</v>
      </c>
      <c r="J112" s="4">
        <f>IFERROR(GETPIVOTDATA("INPATIENTS ( HOSPITALIZED)",$AV$7,"MONTH ",I112,"CLINIC",$I$110), " " )</f>
        <v>142</v>
      </c>
      <c r="K112" s="4" t="str">
        <f>IFERROR(GETPIVOTDATA("Sum of INPATIENT CASH ",$AV$7,"MONTH ",I112,"CLINIC",$I$110), " " )</f>
        <v xml:space="preserve"> </v>
      </c>
      <c r="L112" s="14">
        <f>SUM(J112:K112)</f>
        <v>142</v>
      </c>
      <c r="O112" s="17" t="s">
        <v>15</v>
      </c>
      <c r="P112" s="5">
        <v>2180</v>
      </c>
      <c r="V112" s="17" t="s">
        <v>14</v>
      </c>
      <c r="W112" s="5">
        <v>595</v>
      </c>
      <c r="AE112" s="17" t="s">
        <v>13</v>
      </c>
      <c r="AF112" s="5">
        <v>2071</v>
      </c>
      <c r="AM112" s="17" t="s">
        <v>12</v>
      </c>
      <c r="AN112" s="5">
        <v>5814</v>
      </c>
      <c r="AV112" s="17" t="s">
        <v>13</v>
      </c>
      <c r="AW112" s="5">
        <v>0</v>
      </c>
    </row>
    <row r="113" spans="4:49" x14ac:dyDescent="0.25">
      <c r="D113" s="17" t="s">
        <v>6</v>
      </c>
      <c r="E113" s="5">
        <v>1665</v>
      </c>
      <c r="I113" s="17" t="s">
        <v>3</v>
      </c>
      <c r="J113" s="4">
        <f t="shared" ref="J113:J123" si="15">IFERROR(GETPIVOTDATA("INPATIENTS ( HOSPITALIZED)",$AV$7,"MONTH ",I113,"CLINIC",$I$110), " " )</f>
        <v>136</v>
      </c>
      <c r="K113" s="4" t="str">
        <f t="shared" ref="K113:K123" si="16">IFERROR(GETPIVOTDATA("Sum of INPATIENT CASH ",$AV$7,"MONTH ",I113,"CLINIC",$I$110), " " )</f>
        <v xml:space="preserve"> </v>
      </c>
      <c r="L113" s="14">
        <f t="shared" ref="L113:L123" si="17">SUM(J113:K113)</f>
        <v>136</v>
      </c>
      <c r="O113" s="17" t="s">
        <v>6</v>
      </c>
      <c r="P113" s="5">
        <v>1665</v>
      </c>
      <c r="V113" s="17" t="s">
        <v>15</v>
      </c>
      <c r="W113" s="5">
        <v>612</v>
      </c>
      <c r="AE113" s="17" t="s">
        <v>14</v>
      </c>
      <c r="AF113" s="5">
        <v>1593</v>
      </c>
      <c r="AM113" s="17" t="s">
        <v>13</v>
      </c>
      <c r="AN113" s="5">
        <v>5545</v>
      </c>
      <c r="AV113" s="17" t="s">
        <v>14</v>
      </c>
      <c r="AW113" s="5">
        <v>0</v>
      </c>
    </row>
    <row r="114" spans="4:49" x14ac:dyDescent="0.25">
      <c r="D114" s="17" t="s">
        <v>16</v>
      </c>
      <c r="E114" s="5">
        <v>2358</v>
      </c>
      <c r="I114" s="17" t="s">
        <v>4</v>
      </c>
      <c r="J114" s="4">
        <f t="shared" si="15"/>
        <v>153</v>
      </c>
      <c r="K114" s="4" t="str">
        <f t="shared" si="16"/>
        <v xml:space="preserve"> </v>
      </c>
      <c r="L114" s="14">
        <f t="shared" si="17"/>
        <v>153</v>
      </c>
      <c r="O114" s="17" t="s">
        <v>16</v>
      </c>
      <c r="P114" s="5">
        <v>2358</v>
      </c>
      <c r="V114" s="17" t="s">
        <v>6</v>
      </c>
      <c r="W114" s="5">
        <v>488</v>
      </c>
      <c r="AE114" s="17" t="s">
        <v>15</v>
      </c>
      <c r="AF114" s="5">
        <v>1701</v>
      </c>
      <c r="AM114" s="17" t="s">
        <v>14</v>
      </c>
      <c r="AN114" s="5">
        <v>3439</v>
      </c>
      <c r="AV114" s="17" t="s">
        <v>15</v>
      </c>
      <c r="AW114" s="5">
        <v>0</v>
      </c>
    </row>
    <row r="115" spans="4:49" x14ac:dyDescent="0.25">
      <c r="D115" s="17" t="s">
        <v>17</v>
      </c>
      <c r="E115" s="5">
        <v>2360</v>
      </c>
      <c r="I115" s="17" t="s">
        <v>5</v>
      </c>
      <c r="J115" s="4">
        <f t="shared" si="15"/>
        <v>139</v>
      </c>
      <c r="K115" s="4" t="str">
        <f t="shared" si="16"/>
        <v xml:space="preserve"> </v>
      </c>
      <c r="L115" s="14">
        <f t="shared" si="17"/>
        <v>139</v>
      </c>
      <c r="O115" s="17" t="s">
        <v>17</v>
      </c>
      <c r="P115" s="5">
        <v>2360</v>
      </c>
      <c r="V115" s="17" t="s">
        <v>16</v>
      </c>
      <c r="W115" s="5">
        <v>502</v>
      </c>
      <c r="AE115" s="17" t="s">
        <v>6</v>
      </c>
      <c r="AF115" s="5">
        <v>1154</v>
      </c>
      <c r="AM115" s="17" t="s">
        <v>15</v>
      </c>
      <c r="AN115" s="5">
        <v>3710</v>
      </c>
      <c r="AV115" s="17" t="s">
        <v>6</v>
      </c>
      <c r="AW115" s="5">
        <v>0</v>
      </c>
    </row>
    <row r="116" spans="4:49" x14ac:dyDescent="0.25">
      <c r="D116" s="2" t="s">
        <v>44</v>
      </c>
      <c r="E116" s="5">
        <v>18080</v>
      </c>
      <c r="I116" s="17" t="s">
        <v>10</v>
      </c>
      <c r="J116" s="4">
        <f t="shared" si="15"/>
        <v>128</v>
      </c>
      <c r="K116" s="4" t="str">
        <f t="shared" si="16"/>
        <v xml:space="preserve"> </v>
      </c>
      <c r="L116" s="14">
        <f t="shared" si="17"/>
        <v>128</v>
      </c>
      <c r="O116" s="2" t="s">
        <v>44</v>
      </c>
      <c r="P116" s="5">
        <v>18080</v>
      </c>
      <c r="V116" s="17" t="s">
        <v>17</v>
      </c>
      <c r="W116" s="5">
        <v>570</v>
      </c>
      <c r="AE116" s="17" t="s">
        <v>16</v>
      </c>
      <c r="AF116" s="5">
        <v>1425</v>
      </c>
      <c r="AM116" s="17" t="s">
        <v>6</v>
      </c>
      <c r="AN116" s="5">
        <v>2695</v>
      </c>
      <c r="AV116" s="17" t="s">
        <v>16</v>
      </c>
      <c r="AW116" s="5">
        <v>0</v>
      </c>
    </row>
    <row r="117" spans="4:49" x14ac:dyDescent="0.25">
      <c r="D117" s="17" t="s">
        <v>3</v>
      </c>
      <c r="E117" s="5">
        <v>1172</v>
      </c>
      <c r="I117" s="17" t="s">
        <v>11</v>
      </c>
      <c r="J117" s="4">
        <f t="shared" si="15"/>
        <v>165</v>
      </c>
      <c r="K117" s="4" t="str">
        <f t="shared" si="16"/>
        <v xml:space="preserve"> </v>
      </c>
      <c r="L117" s="14">
        <f t="shared" si="17"/>
        <v>165</v>
      </c>
      <c r="O117" s="17" t="s">
        <v>3</v>
      </c>
      <c r="P117" s="5">
        <v>1172</v>
      </c>
      <c r="V117" s="2" t="s">
        <v>44</v>
      </c>
      <c r="W117" s="5">
        <v>12664</v>
      </c>
      <c r="AE117" s="17" t="s">
        <v>17</v>
      </c>
      <c r="AF117" s="5">
        <v>1556</v>
      </c>
      <c r="AM117" s="17" t="s">
        <v>16</v>
      </c>
      <c r="AN117" s="5">
        <v>4216</v>
      </c>
      <c r="AV117" s="17" t="s">
        <v>17</v>
      </c>
      <c r="AW117" s="5">
        <v>0</v>
      </c>
    </row>
    <row r="118" spans="4:49" x14ac:dyDescent="0.25">
      <c r="D118" s="17" t="s">
        <v>4</v>
      </c>
      <c r="E118" s="5">
        <v>1735</v>
      </c>
      <c r="I118" s="17" t="s">
        <v>12</v>
      </c>
      <c r="J118" s="4">
        <f t="shared" si="15"/>
        <v>175</v>
      </c>
      <c r="K118" s="4" t="str">
        <f t="shared" si="16"/>
        <v xml:space="preserve"> </v>
      </c>
      <c r="L118" s="14">
        <f t="shared" si="17"/>
        <v>175</v>
      </c>
      <c r="O118" s="17" t="s">
        <v>4</v>
      </c>
      <c r="P118" s="5">
        <v>1735</v>
      </c>
      <c r="V118" s="17" t="s">
        <v>3</v>
      </c>
      <c r="W118" s="5">
        <v>804</v>
      </c>
      <c r="AE118" s="2" t="s">
        <v>44</v>
      </c>
      <c r="AF118" s="5">
        <v>6376</v>
      </c>
      <c r="AM118" s="17" t="s">
        <v>17</v>
      </c>
      <c r="AN118" s="5">
        <v>4189</v>
      </c>
      <c r="AV118" s="2" t="s">
        <v>44</v>
      </c>
      <c r="AW118" s="5">
        <v>492</v>
      </c>
    </row>
    <row r="119" spans="4:49" x14ac:dyDescent="0.25">
      <c r="D119" s="17" t="s">
        <v>5</v>
      </c>
      <c r="E119" s="5">
        <v>1444</v>
      </c>
      <c r="I119" s="17" t="s">
        <v>13</v>
      </c>
      <c r="J119" s="4">
        <f t="shared" si="15"/>
        <v>164</v>
      </c>
      <c r="K119" s="4" t="str">
        <f t="shared" si="16"/>
        <v xml:space="preserve"> </v>
      </c>
      <c r="L119" s="14">
        <f t="shared" si="17"/>
        <v>164</v>
      </c>
      <c r="O119" s="17" t="s">
        <v>5</v>
      </c>
      <c r="P119" s="5">
        <v>1444</v>
      </c>
      <c r="V119" s="17" t="s">
        <v>4</v>
      </c>
      <c r="W119" s="5">
        <v>1222</v>
      </c>
      <c r="AE119" s="17" t="s">
        <v>3</v>
      </c>
      <c r="AF119" s="5">
        <v>310</v>
      </c>
      <c r="AM119" s="2" t="s">
        <v>44</v>
      </c>
      <c r="AN119" s="5">
        <v>1146</v>
      </c>
      <c r="AV119" s="17" t="s">
        <v>3</v>
      </c>
      <c r="AW119" s="5">
        <v>42</v>
      </c>
    </row>
    <row r="120" spans="4:49" x14ac:dyDescent="0.25">
      <c r="D120" s="17" t="s">
        <v>10</v>
      </c>
      <c r="E120" s="5">
        <v>1362</v>
      </c>
      <c r="I120" s="17" t="s">
        <v>14</v>
      </c>
      <c r="J120" s="4">
        <f t="shared" si="15"/>
        <v>150</v>
      </c>
      <c r="K120" s="4" t="str">
        <f t="shared" si="16"/>
        <v xml:space="preserve"> </v>
      </c>
      <c r="L120" s="14">
        <f t="shared" si="17"/>
        <v>150</v>
      </c>
      <c r="O120" s="17" t="s">
        <v>10</v>
      </c>
      <c r="P120" s="5">
        <v>1362</v>
      </c>
      <c r="V120" s="17" t="s">
        <v>5</v>
      </c>
      <c r="W120" s="5">
        <v>955</v>
      </c>
      <c r="AE120" s="17" t="s">
        <v>4</v>
      </c>
      <c r="AF120" s="5">
        <v>462</v>
      </c>
      <c r="AM120" s="17" t="s">
        <v>3</v>
      </c>
      <c r="AN120" s="5">
        <v>70</v>
      </c>
      <c r="AV120" s="17" t="s">
        <v>4</v>
      </c>
      <c r="AW120" s="5">
        <v>62</v>
      </c>
    </row>
    <row r="121" spans="4:49" x14ac:dyDescent="0.25">
      <c r="D121" s="17" t="s">
        <v>11</v>
      </c>
      <c r="E121" s="5">
        <v>1888</v>
      </c>
      <c r="I121" s="17" t="s">
        <v>15</v>
      </c>
      <c r="J121" s="4">
        <f t="shared" si="15"/>
        <v>162</v>
      </c>
      <c r="K121" s="4" t="str">
        <f t="shared" si="16"/>
        <v xml:space="preserve"> </v>
      </c>
      <c r="L121" s="14">
        <f t="shared" si="17"/>
        <v>162</v>
      </c>
      <c r="O121" s="17" t="s">
        <v>11</v>
      </c>
      <c r="P121" s="5">
        <v>1888</v>
      </c>
      <c r="V121" s="17" t="s">
        <v>10</v>
      </c>
      <c r="W121" s="5">
        <v>1001</v>
      </c>
      <c r="AE121" s="17" t="s">
        <v>5</v>
      </c>
      <c r="AF121" s="5">
        <v>303</v>
      </c>
      <c r="AM121" s="17" t="s">
        <v>4</v>
      </c>
      <c r="AN121" s="5">
        <v>110</v>
      </c>
      <c r="AV121" s="17" t="s">
        <v>5</v>
      </c>
      <c r="AW121" s="5">
        <v>40</v>
      </c>
    </row>
    <row r="122" spans="4:49" x14ac:dyDescent="0.25">
      <c r="D122" s="17" t="s">
        <v>12</v>
      </c>
      <c r="E122" s="5">
        <v>1493</v>
      </c>
      <c r="I122" s="17" t="s">
        <v>16</v>
      </c>
      <c r="J122" s="4">
        <f t="shared" si="15"/>
        <v>149</v>
      </c>
      <c r="K122" s="4" t="str">
        <f t="shared" si="16"/>
        <v xml:space="preserve"> </v>
      </c>
      <c r="L122" s="14">
        <f t="shared" si="17"/>
        <v>149</v>
      </c>
      <c r="O122" s="17" t="s">
        <v>12</v>
      </c>
      <c r="P122" s="5">
        <v>1493</v>
      </c>
      <c r="V122" s="17" t="s">
        <v>11</v>
      </c>
      <c r="W122" s="5">
        <v>1409</v>
      </c>
      <c r="AE122" s="17" t="s">
        <v>10</v>
      </c>
      <c r="AF122" s="5">
        <v>403</v>
      </c>
      <c r="AM122" s="17" t="s">
        <v>5</v>
      </c>
      <c r="AN122" s="5">
        <v>104</v>
      </c>
      <c r="AV122" s="17" t="s">
        <v>10</v>
      </c>
      <c r="AW122" s="5">
        <v>33</v>
      </c>
    </row>
    <row r="123" spans="4:49" x14ac:dyDescent="0.25">
      <c r="D123" s="17" t="s">
        <v>13</v>
      </c>
      <c r="E123" s="5">
        <v>1961</v>
      </c>
      <c r="I123" s="17" t="s">
        <v>17</v>
      </c>
      <c r="J123" s="4">
        <f t="shared" si="15"/>
        <v>147</v>
      </c>
      <c r="K123" s="4" t="str">
        <f t="shared" si="16"/>
        <v xml:space="preserve"> </v>
      </c>
      <c r="L123" s="14">
        <f t="shared" si="17"/>
        <v>147</v>
      </c>
      <c r="O123" s="17" t="s">
        <v>13</v>
      </c>
      <c r="P123" s="5">
        <v>1961</v>
      </c>
      <c r="V123" s="17" t="s">
        <v>12</v>
      </c>
      <c r="W123" s="5">
        <v>995</v>
      </c>
      <c r="AE123" s="17" t="s">
        <v>11</v>
      </c>
      <c r="AF123" s="5">
        <v>784</v>
      </c>
      <c r="AM123" s="17" t="s">
        <v>10</v>
      </c>
      <c r="AN123" s="5">
        <v>107</v>
      </c>
      <c r="AV123" s="17" t="s">
        <v>11</v>
      </c>
      <c r="AW123" s="5">
        <v>68</v>
      </c>
    </row>
    <row r="124" spans="4:49" x14ac:dyDescent="0.25">
      <c r="D124" s="17" t="s">
        <v>14</v>
      </c>
      <c r="E124" s="5">
        <v>1626</v>
      </c>
      <c r="O124" s="17" t="s">
        <v>14</v>
      </c>
      <c r="P124" s="5">
        <v>1626</v>
      </c>
      <c r="V124" s="17" t="s">
        <v>13</v>
      </c>
      <c r="W124" s="5">
        <v>1518</v>
      </c>
      <c r="AE124" s="17" t="s">
        <v>12</v>
      </c>
      <c r="AF124" s="5">
        <v>384</v>
      </c>
      <c r="AM124" s="17" t="s">
        <v>11</v>
      </c>
      <c r="AN124" s="5">
        <v>123</v>
      </c>
      <c r="AV124" s="17" t="s">
        <v>12</v>
      </c>
      <c r="AW124" s="5">
        <v>40</v>
      </c>
    </row>
    <row r="125" spans="4:49" x14ac:dyDescent="0.25">
      <c r="D125" s="17" t="s">
        <v>15</v>
      </c>
      <c r="E125" s="5">
        <v>1508</v>
      </c>
      <c r="O125" s="17" t="s">
        <v>15</v>
      </c>
      <c r="P125" s="5">
        <v>1508</v>
      </c>
      <c r="V125" s="17" t="s">
        <v>14</v>
      </c>
      <c r="W125" s="5">
        <v>1227</v>
      </c>
      <c r="AE125" s="17" t="s">
        <v>13</v>
      </c>
      <c r="AF125" s="5">
        <v>713</v>
      </c>
      <c r="AM125" s="17" t="s">
        <v>12</v>
      </c>
      <c r="AN125" s="5">
        <v>87</v>
      </c>
      <c r="AV125" s="17" t="s">
        <v>13</v>
      </c>
      <c r="AW125" s="5">
        <v>47</v>
      </c>
    </row>
    <row r="126" spans="4:49" x14ac:dyDescent="0.25">
      <c r="D126" s="17" t="s">
        <v>6</v>
      </c>
      <c r="E126" s="5">
        <v>1205</v>
      </c>
      <c r="O126" s="17" t="s">
        <v>6</v>
      </c>
      <c r="P126" s="5">
        <v>1205</v>
      </c>
      <c r="V126" s="17" t="s">
        <v>15</v>
      </c>
      <c r="W126" s="5">
        <v>1034</v>
      </c>
      <c r="AE126" s="17" t="s">
        <v>14</v>
      </c>
      <c r="AF126" s="5">
        <v>667</v>
      </c>
      <c r="AM126" s="17" t="s">
        <v>13</v>
      </c>
      <c r="AN126" s="5">
        <v>103</v>
      </c>
      <c r="AV126" s="17" t="s">
        <v>14</v>
      </c>
      <c r="AW126" s="5">
        <v>46</v>
      </c>
    </row>
    <row r="127" spans="4:49" x14ac:dyDescent="0.25">
      <c r="D127" s="17" t="s">
        <v>16</v>
      </c>
      <c r="E127" s="5">
        <v>1333</v>
      </c>
      <c r="O127" s="17" t="s">
        <v>16</v>
      </c>
      <c r="P127" s="5">
        <v>1333</v>
      </c>
      <c r="V127" s="17" t="s">
        <v>6</v>
      </c>
      <c r="W127" s="5">
        <v>795</v>
      </c>
      <c r="AE127" s="17" t="s">
        <v>15</v>
      </c>
      <c r="AF127" s="5">
        <v>886</v>
      </c>
      <c r="AM127" s="17" t="s">
        <v>14</v>
      </c>
      <c r="AN127" s="5">
        <v>106</v>
      </c>
      <c r="AV127" s="17" t="s">
        <v>15</v>
      </c>
      <c r="AW127" s="5">
        <v>28</v>
      </c>
    </row>
    <row r="128" spans="4:49" x14ac:dyDescent="0.25">
      <c r="D128" s="17" t="s">
        <v>17</v>
      </c>
      <c r="E128" s="5">
        <v>1353</v>
      </c>
      <c r="O128" s="17" t="s">
        <v>17</v>
      </c>
      <c r="P128" s="5">
        <v>1353</v>
      </c>
      <c r="V128" s="17" t="s">
        <v>16</v>
      </c>
      <c r="W128" s="5">
        <v>813</v>
      </c>
      <c r="AE128" s="17" t="s">
        <v>6</v>
      </c>
      <c r="AF128" s="5">
        <v>238</v>
      </c>
      <c r="AM128" s="17" t="s">
        <v>15</v>
      </c>
      <c r="AN128" s="5">
        <v>81</v>
      </c>
      <c r="AV128" s="17" t="s">
        <v>6</v>
      </c>
      <c r="AW128" s="5">
        <v>27</v>
      </c>
    </row>
    <row r="129" spans="4:49" x14ac:dyDescent="0.25">
      <c r="D129" s="2" t="s">
        <v>51</v>
      </c>
      <c r="E129" s="5">
        <v>21</v>
      </c>
      <c r="O129" s="2" t="s">
        <v>51</v>
      </c>
      <c r="P129" s="5">
        <v>21</v>
      </c>
      <c r="V129" s="17" t="s">
        <v>17</v>
      </c>
      <c r="W129" s="5">
        <v>891</v>
      </c>
      <c r="AE129" s="17" t="s">
        <v>16</v>
      </c>
      <c r="AF129" s="5">
        <v>554</v>
      </c>
      <c r="AM129" s="17" t="s">
        <v>6</v>
      </c>
      <c r="AN129" s="5">
        <v>87</v>
      </c>
      <c r="AV129" s="17" t="s">
        <v>16</v>
      </c>
      <c r="AW129" s="5">
        <v>32</v>
      </c>
    </row>
    <row r="130" spans="4:49" x14ac:dyDescent="0.25">
      <c r="D130" s="17" t="s">
        <v>12</v>
      </c>
      <c r="E130" s="5">
        <v>11</v>
      </c>
      <c r="O130" s="17" t="s">
        <v>12</v>
      </c>
      <c r="P130" s="5">
        <v>11</v>
      </c>
      <c r="V130" s="2" t="s">
        <v>51</v>
      </c>
      <c r="W130" s="5">
        <v>0</v>
      </c>
      <c r="AE130" s="17" t="s">
        <v>17</v>
      </c>
      <c r="AF130" s="5">
        <v>672</v>
      </c>
      <c r="AM130" s="17" t="s">
        <v>16</v>
      </c>
      <c r="AN130" s="5">
        <v>78</v>
      </c>
      <c r="AV130" s="17" t="s">
        <v>17</v>
      </c>
      <c r="AW130" s="5">
        <v>27</v>
      </c>
    </row>
    <row r="131" spans="4:49" x14ac:dyDescent="0.25">
      <c r="D131" s="17" t="s">
        <v>13</v>
      </c>
      <c r="E131" s="5">
        <v>8</v>
      </c>
      <c r="O131" s="17" t="s">
        <v>13</v>
      </c>
      <c r="P131" s="5">
        <v>8</v>
      </c>
      <c r="V131" s="17" t="s">
        <v>12</v>
      </c>
      <c r="W131" s="5">
        <v>0</v>
      </c>
      <c r="AE131" s="2" t="s">
        <v>51</v>
      </c>
      <c r="AF131" s="5">
        <v>0</v>
      </c>
      <c r="AM131" s="17" t="s">
        <v>17</v>
      </c>
      <c r="AN131" s="5">
        <v>90</v>
      </c>
      <c r="AV131" s="2" t="s">
        <v>51</v>
      </c>
      <c r="AW131" s="5">
        <v>0</v>
      </c>
    </row>
    <row r="132" spans="4:49" x14ac:dyDescent="0.25">
      <c r="D132" s="17" t="s">
        <v>14</v>
      </c>
      <c r="E132" s="5">
        <v>0</v>
      </c>
      <c r="O132" s="17" t="s">
        <v>14</v>
      </c>
      <c r="P132" s="5">
        <v>0</v>
      </c>
      <c r="V132" s="17" t="s">
        <v>13</v>
      </c>
      <c r="W132" s="5">
        <v>0</v>
      </c>
      <c r="AE132" s="17" t="s">
        <v>12</v>
      </c>
      <c r="AF132" s="5">
        <v>0</v>
      </c>
      <c r="AM132" s="2" t="s">
        <v>51</v>
      </c>
      <c r="AN132" s="5">
        <v>0</v>
      </c>
      <c r="AV132" s="17" t="s">
        <v>12</v>
      </c>
      <c r="AW132" s="5">
        <v>0</v>
      </c>
    </row>
    <row r="133" spans="4:49" x14ac:dyDescent="0.25">
      <c r="D133" s="17" t="s">
        <v>15</v>
      </c>
      <c r="E133" s="5">
        <v>0</v>
      </c>
      <c r="O133" s="17" t="s">
        <v>15</v>
      </c>
      <c r="P133" s="5">
        <v>0</v>
      </c>
      <c r="V133" s="17" t="s">
        <v>14</v>
      </c>
      <c r="W133" s="5">
        <v>0</v>
      </c>
      <c r="AE133" s="17" t="s">
        <v>13</v>
      </c>
      <c r="AF133" s="5">
        <v>0</v>
      </c>
      <c r="AM133" s="17" t="s">
        <v>12</v>
      </c>
      <c r="AN133" s="5">
        <v>0</v>
      </c>
      <c r="AV133" s="17" t="s">
        <v>13</v>
      </c>
      <c r="AW133" s="5">
        <v>0</v>
      </c>
    </row>
    <row r="134" spans="4:49" x14ac:dyDescent="0.25">
      <c r="D134" s="17" t="s">
        <v>16</v>
      </c>
      <c r="E134" s="5">
        <v>1</v>
      </c>
      <c r="O134" s="17" t="s">
        <v>16</v>
      </c>
      <c r="P134" s="5">
        <v>1</v>
      </c>
      <c r="V134" s="17" t="s">
        <v>15</v>
      </c>
      <c r="W134" s="5">
        <v>0</v>
      </c>
      <c r="AE134" s="17" t="s">
        <v>14</v>
      </c>
      <c r="AF134" s="5">
        <v>0</v>
      </c>
      <c r="AM134" s="17" t="s">
        <v>13</v>
      </c>
      <c r="AN134" s="5">
        <v>0</v>
      </c>
      <c r="AV134" s="17" t="s">
        <v>14</v>
      </c>
      <c r="AW134" s="5">
        <v>0</v>
      </c>
    </row>
    <row r="135" spans="4:49" x14ac:dyDescent="0.25">
      <c r="D135" s="17" t="s">
        <v>17</v>
      </c>
      <c r="E135" s="5">
        <v>1</v>
      </c>
      <c r="O135" s="17" t="s">
        <v>17</v>
      </c>
      <c r="P135" s="5">
        <v>1</v>
      </c>
      <c r="V135" s="17" t="s">
        <v>16</v>
      </c>
      <c r="W135" s="5">
        <v>0</v>
      </c>
      <c r="AE135" s="17" t="s">
        <v>15</v>
      </c>
      <c r="AF135" s="5">
        <v>0</v>
      </c>
      <c r="AM135" s="17" t="s">
        <v>14</v>
      </c>
      <c r="AN135" s="5">
        <v>0</v>
      </c>
      <c r="AV135" s="17" t="s">
        <v>15</v>
      </c>
      <c r="AW135" s="5">
        <v>0</v>
      </c>
    </row>
    <row r="136" spans="4:49" x14ac:dyDescent="0.25">
      <c r="D136" s="2" t="s">
        <v>52</v>
      </c>
      <c r="E136" s="5">
        <v>1486</v>
      </c>
      <c r="O136" s="2" t="s">
        <v>52</v>
      </c>
      <c r="P136" s="5">
        <v>1486</v>
      </c>
      <c r="V136" s="17" t="s">
        <v>17</v>
      </c>
      <c r="W136" s="5">
        <v>0</v>
      </c>
      <c r="AE136" s="17" t="s">
        <v>16</v>
      </c>
      <c r="AF136" s="5">
        <v>0</v>
      </c>
      <c r="AM136" s="17" t="s">
        <v>15</v>
      </c>
      <c r="AN136" s="5">
        <v>0</v>
      </c>
      <c r="AV136" s="17" t="s">
        <v>16</v>
      </c>
      <c r="AW136" s="5">
        <v>0</v>
      </c>
    </row>
    <row r="137" spans="4:49" x14ac:dyDescent="0.25">
      <c r="D137" s="17" t="s">
        <v>3</v>
      </c>
      <c r="E137" s="5">
        <v>117</v>
      </c>
      <c r="O137" s="17" t="s">
        <v>3</v>
      </c>
      <c r="P137" s="5">
        <v>117</v>
      </c>
      <c r="V137" s="2" t="s">
        <v>52</v>
      </c>
      <c r="W137" s="5">
        <v>0</v>
      </c>
      <c r="AE137" s="17" t="s">
        <v>17</v>
      </c>
      <c r="AF137" s="5">
        <v>0</v>
      </c>
      <c r="AM137" s="17" t="s">
        <v>16</v>
      </c>
      <c r="AN137" s="5">
        <v>0</v>
      </c>
      <c r="AV137" s="17" t="s">
        <v>17</v>
      </c>
      <c r="AW137" s="5">
        <v>0</v>
      </c>
    </row>
    <row r="138" spans="4:49" x14ac:dyDescent="0.25">
      <c r="D138" s="17" t="s">
        <v>4</v>
      </c>
      <c r="E138" s="5">
        <v>147</v>
      </c>
      <c r="O138" s="17" t="s">
        <v>4</v>
      </c>
      <c r="P138" s="5">
        <v>147</v>
      </c>
      <c r="V138" s="17" t="s">
        <v>3</v>
      </c>
      <c r="W138" s="5">
        <v>0</v>
      </c>
      <c r="AE138" s="2" t="s">
        <v>52</v>
      </c>
      <c r="AF138" s="5">
        <v>2</v>
      </c>
      <c r="AM138" s="17" t="s">
        <v>17</v>
      </c>
      <c r="AN138" s="5">
        <v>0</v>
      </c>
      <c r="AV138" s="2" t="s">
        <v>52</v>
      </c>
      <c r="AW138" s="5">
        <v>0</v>
      </c>
    </row>
    <row r="139" spans="4:49" x14ac:dyDescent="0.25">
      <c r="D139" s="17" t="s">
        <v>5</v>
      </c>
      <c r="E139" s="5">
        <v>152</v>
      </c>
      <c r="O139" s="17" t="s">
        <v>5</v>
      </c>
      <c r="P139" s="5">
        <v>152</v>
      </c>
      <c r="V139" s="17" t="s">
        <v>4</v>
      </c>
      <c r="W139" s="5">
        <v>0</v>
      </c>
      <c r="AE139" s="17" t="s">
        <v>3</v>
      </c>
      <c r="AF139" s="5">
        <v>0</v>
      </c>
      <c r="AM139" s="2" t="s">
        <v>52</v>
      </c>
      <c r="AN139" s="5">
        <v>11</v>
      </c>
      <c r="AV139" s="17" t="s">
        <v>3</v>
      </c>
      <c r="AW139" s="5">
        <v>0</v>
      </c>
    </row>
    <row r="140" spans="4:49" x14ac:dyDescent="0.25">
      <c r="D140" s="17" t="s">
        <v>10</v>
      </c>
      <c r="E140" s="5">
        <v>103</v>
      </c>
      <c r="O140" s="17" t="s">
        <v>10</v>
      </c>
      <c r="P140" s="5">
        <v>103</v>
      </c>
      <c r="V140" s="17" t="s">
        <v>5</v>
      </c>
      <c r="W140" s="5">
        <v>0</v>
      </c>
      <c r="AE140" s="17" t="s">
        <v>4</v>
      </c>
      <c r="AF140" s="5">
        <v>0</v>
      </c>
      <c r="AM140" s="17" t="s">
        <v>3</v>
      </c>
      <c r="AN140" s="5">
        <v>0</v>
      </c>
      <c r="AV140" s="17" t="s">
        <v>4</v>
      </c>
      <c r="AW140" s="5">
        <v>0</v>
      </c>
    </row>
    <row r="141" spans="4:49" x14ac:dyDescent="0.25">
      <c r="D141" s="17" t="s">
        <v>11</v>
      </c>
      <c r="E141" s="5">
        <v>149</v>
      </c>
      <c r="O141" s="17" t="s">
        <v>11</v>
      </c>
      <c r="P141" s="5">
        <v>149</v>
      </c>
      <c r="V141" s="17" t="s">
        <v>10</v>
      </c>
      <c r="W141" s="5">
        <v>0</v>
      </c>
      <c r="AE141" s="17" t="s">
        <v>5</v>
      </c>
      <c r="AF141" s="5">
        <v>0</v>
      </c>
      <c r="AM141" s="17" t="s">
        <v>4</v>
      </c>
      <c r="AN141" s="5">
        <v>0</v>
      </c>
      <c r="AV141" s="17" t="s">
        <v>5</v>
      </c>
      <c r="AW141" s="5">
        <v>0</v>
      </c>
    </row>
    <row r="142" spans="4:49" x14ac:dyDescent="0.25">
      <c r="D142" s="17" t="s">
        <v>12</v>
      </c>
      <c r="E142" s="5">
        <v>87</v>
      </c>
      <c r="O142" s="17" t="s">
        <v>12</v>
      </c>
      <c r="P142" s="5">
        <v>87</v>
      </c>
      <c r="V142" s="17" t="s">
        <v>11</v>
      </c>
      <c r="W142" s="5">
        <v>0</v>
      </c>
      <c r="AE142" s="17" t="s">
        <v>10</v>
      </c>
      <c r="AF142" s="5">
        <v>0</v>
      </c>
      <c r="AM142" s="17" t="s">
        <v>5</v>
      </c>
      <c r="AN142" s="5">
        <v>3</v>
      </c>
      <c r="AV142" s="17" t="s">
        <v>10</v>
      </c>
      <c r="AW142" s="5">
        <v>0</v>
      </c>
    </row>
    <row r="143" spans="4:49" x14ac:dyDescent="0.25">
      <c r="D143" s="17" t="s">
        <v>13</v>
      </c>
      <c r="E143" s="5">
        <v>161</v>
      </c>
      <c r="O143" s="17" t="s">
        <v>13</v>
      </c>
      <c r="P143" s="5">
        <v>161</v>
      </c>
      <c r="V143" s="17" t="s">
        <v>12</v>
      </c>
      <c r="W143" s="5">
        <v>0</v>
      </c>
      <c r="AE143" s="17" t="s">
        <v>11</v>
      </c>
      <c r="AF143" s="5">
        <v>0</v>
      </c>
      <c r="AM143" s="17" t="s">
        <v>10</v>
      </c>
      <c r="AN143" s="5">
        <v>2</v>
      </c>
      <c r="AV143" s="17" t="s">
        <v>11</v>
      </c>
      <c r="AW143" s="5">
        <v>0</v>
      </c>
    </row>
    <row r="144" spans="4:49" x14ac:dyDescent="0.25">
      <c r="D144" s="17" t="s">
        <v>14</v>
      </c>
      <c r="E144" s="5">
        <v>108</v>
      </c>
      <c r="O144" s="17" t="s">
        <v>14</v>
      </c>
      <c r="P144" s="5">
        <v>108</v>
      </c>
      <c r="V144" s="17" t="s">
        <v>13</v>
      </c>
      <c r="W144" s="5">
        <v>0</v>
      </c>
      <c r="AE144" s="17" t="s">
        <v>12</v>
      </c>
      <c r="AF144" s="5">
        <v>0</v>
      </c>
      <c r="AM144" s="17" t="s">
        <v>11</v>
      </c>
      <c r="AN144" s="5">
        <v>0</v>
      </c>
      <c r="AV144" s="17" t="s">
        <v>12</v>
      </c>
      <c r="AW144" s="5">
        <v>0</v>
      </c>
    </row>
    <row r="145" spans="4:49" x14ac:dyDescent="0.25">
      <c r="D145" s="17" t="s">
        <v>15</v>
      </c>
      <c r="E145" s="5">
        <v>120</v>
      </c>
      <c r="O145" s="17" t="s">
        <v>15</v>
      </c>
      <c r="P145" s="5">
        <v>120</v>
      </c>
      <c r="V145" s="17" t="s">
        <v>14</v>
      </c>
      <c r="W145" s="5">
        <v>0</v>
      </c>
      <c r="AE145" s="17" t="s">
        <v>13</v>
      </c>
      <c r="AF145" s="5">
        <v>1</v>
      </c>
      <c r="AM145" s="17" t="s">
        <v>12</v>
      </c>
      <c r="AN145" s="5">
        <v>1</v>
      </c>
      <c r="AV145" s="17" t="s">
        <v>13</v>
      </c>
      <c r="AW145" s="5">
        <v>0</v>
      </c>
    </row>
    <row r="146" spans="4:49" x14ac:dyDescent="0.25">
      <c r="D146" s="17" t="s">
        <v>6</v>
      </c>
      <c r="E146" s="5">
        <v>113</v>
      </c>
      <c r="O146" s="17" t="s">
        <v>6</v>
      </c>
      <c r="P146" s="5">
        <v>113</v>
      </c>
      <c r="V146" s="17" t="s">
        <v>15</v>
      </c>
      <c r="W146" s="5">
        <v>0</v>
      </c>
      <c r="AE146" s="17" t="s">
        <v>14</v>
      </c>
      <c r="AF146" s="5">
        <v>0</v>
      </c>
      <c r="AM146" s="17" t="s">
        <v>13</v>
      </c>
      <c r="AN146" s="5">
        <v>1</v>
      </c>
      <c r="AV146" s="17" t="s">
        <v>14</v>
      </c>
      <c r="AW146" s="5">
        <v>0</v>
      </c>
    </row>
    <row r="147" spans="4:49" x14ac:dyDescent="0.25">
      <c r="D147" s="17" t="s">
        <v>16</v>
      </c>
      <c r="E147" s="5">
        <v>106</v>
      </c>
      <c r="O147" s="17" t="s">
        <v>16</v>
      </c>
      <c r="P147" s="5">
        <v>106</v>
      </c>
      <c r="V147" s="17" t="s">
        <v>6</v>
      </c>
      <c r="W147" s="5">
        <v>0</v>
      </c>
      <c r="AE147" s="17" t="s">
        <v>15</v>
      </c>
      <c r="AF147" s="5">
        <v>0</v>
      </c>
      <c r="AM147" s="17" t="s">
        <v>14</v>
      </c>
      <c r="AN147" s="5">
        <v>0</v>
      </c>
      <c r="AV147" s="17" t="s">
        <v>15</v>
      </c>
      <c r="AW147" s="5">
        <v>0</v>
      </c>
    </row>
    <row r="148" spans="4:49" x14ac:dyDescent="0.25">
      <c r="D148" s="17" t="s">
        <v>17</v>
      </c>
      <c r="E148" s="5">
        <v>123</v>
      </c>
      <c r="O148" s="17" t="s">
        <v>17</v>
      </c>
      <c r="P148" s="5">
        <v>123</v>
      </c>
      <c r="V148" s="17" t="s">
        <v>16</v>
      </c>
      <c r="W148" s="5">
        <v>0</v>
      </c>
      <c r="AE148" s="17" t="s">
        <v>6</v>
      </c>
      <c r="AF148" s="5">
        <v>0</v>
      </c>
      <c r="AM148" s="17" t="s">
        <v>15</v>
      </c>
      <c r="AN148" s="5">
        <v>1</v>
      </c>
      <c r="AV148" s="17" t="s">
        <v>6</v>
      </c>
      <c r="AW148" s="5">
        <v>0</v>
      </c>
    </row>
    <row r="149" spans="4:49" x14ac:dyDescent="0.25">
      <c r="D149" s="2" t="s">
        <v>53</v>
      </c>
      <c r="E149" s="5">
        <v>7560</v>
      </c>
      <c r="O149" s="2" t="s">
        <v>53</v>
      </c>
      <c r="P149" s="5">
        <v>7560</v>
      </c>
      <c r="V149" s="17" t="s">
        <v>17</v>
      </c>
      <c r="W149" s="5">
        <v>0</v>
      </c>
      <c r="AE149" s="17" t="s">
        <v>16</v>
      </c>
      <c r="AF149" s="5">
        <v>0</v>
      </c>
      <c r="AM149" s="17" t="s">
        <v>6</v>
      </c>
      <c r="AN149" s="5">
        <v>3</v>
      </c>
      <c r="AV149" s="17" t="s">
        <v>16</v>
      </c>
      <c r="AW149" s="5">
        <v>0</v>
      </c>
    </row>
    <row r="150" spans="4:49" x14ac:dyDescent="0.25">
      <c r="D150" s="17" t="s">
        <v>3</v>
      </c>
      <c r="E150" s="5">
        <v>435</v>
      </c>
      <c r="O150" s="17" t="s">
        <v>3</v>
      </c>
      <c r="P150" s="5">
        <v>435</v>
      </c>
      <c r="V150" s="2" t="s">
        <v>53</v>
      </c>
      <c r="W150" s="5">
        <v>8</v>
      </c>
      <c r="AE150" s="17" t="s">
        <v>17</v>
      </c>
      <c r="AF150" s="5">
        <v>1</v>
      </c>
      <c r="AM150" s="17" t="s">
        <v>16</v>
      </c>
      <c r="AN150" s="5">
        <v>0</v>
      </c>
      <c r="AV150" s="17" t="s">
        <v>17</v>
      </c>
      <c r="AW150" s="5">
        <v>0</v>
      </c>
    </row>
    <row r="151" spans="4:49" x14ac:dyDescent="0.25">
      <c r="D151" s="17" t="s">
        <v>4</v>
      </c>
      <c r="E151" s="5">
        <v>685</v>
      </c>
      <c r="O151" s="17" t="s">
        <v>4</v>
      </c>
      <c r="P151" s="5">
        <v>685</v>
      </c>
      <c r="V151" s="17" t="s">
        <v>3</v>
      </c>
      <c r="W151" s="5">
        <v>1</v>
      </c>
      <c r="AE151" s="2" t="s">
        <v>53</v>
      </c>
      <c r="AF151" s="5">
        <v>213</v>
      </c>
      <c r="AM151" s="17" t="s">
        <v>17</v>
      </c>
      <c r="AN151" s="5">
        <v>0</v>
      </c>
      <c r="AV151" s="2" t="s">
        <v>53</v>
      </c>
      <c r="AW151" s="5">
        <v>193</v>
      </c>
    </row>
    <row r="152" spans="4:49" x14ac:dyDescent="0.25">
      <c r="D152" s="17" t="s">
        <v>5</v>
      </c>
      <c r="E152" s="5">
        <v>529</v>
      </c>
      <c r="O152" s="17" t="s">
        <v>5</v>
      </c>
      <c r="P152" s="5">
        <v>529</v>
      </c>
      <c r="V152" s="17" t="s">
        <v>4</v>
      </c>
      <c r="W152" s="5">
        <v>1</v>
      </c>
      <c r="AE152" s="17" t="s">
        <v>3</v>
      </c>
      <c r="AF152" s="5">
        <v>0</v>
      </c>
      <c r="AM152" s="2" t="s">
        <v>53</v>
      </c>
      <c r="AN152" s="5">
        <v>3871</v>
      </c>
      <c r="AV152" s="17" t="s">
        <v>3</v>
      </c>
      <c r="AW152" s="5">
        <v>10</v>
      </c>
    </row>
    <row r="153" spans="4:49" x14ac:dyDescent="0.25">
      <c r="D153" s="17" t="s">
        <v>10</v>
      </c>
      <c r="E153" s="5">
        <v>563</v>
      </c>
      <c r="O153" s="17" t="s">
        <v>10</v>
      </c>
      <c r="P153" s="5">
        <v>563</v>
      </c>
      <c r="V153" s="17" t="s">
        <v>5</v>
      </c>
      <c r="W153" s="5">
        <v>1</v>
      </c>
      <c r="AE153" s="17" t="s">
        <v>4</v>
      </c>
      <c r="AF153" s="5">
        <v>22</v>
      </c>
      <c r="AM153" s="17" t="s">
        <v>3</v>
      </c>
      <c r="AN153" s="5">
        <v>167</v>
      </c>
      <c r="AV153" s="17" t="s">
        <v>4</v>
      </c>
      <c r="AW153" s="5">
        <v>17</v>
      </c>
    </row>
    <row r="154" spans="4:49" x14ac:dyDescent="0.25">
      <c r="D154" s="17" t="s">
        <v>11</v>
      </c>
      <c r="E154" s="5">
        <v>758</v>
      </c>
      <c r="O154" s="17" t="s">
        <v>11</v>
      </c>
      <c r="P154" s="5">
        <v>758</v>
      </c>
      <c r="V154" s="17" t="s">
        <v>10</v>
      </c>
      <c r="W154" s="5">
        <v>0</v>
      </c>
      <c r="AE154" s="17" t="s">
        <v>5</v>
      </c>
      <c r="AF154" s="5">
        <v>11</v>
      </c>
      <c r="AM154" s="17" t="s">
        <v>4</v>
      </c>
      <c r="AN154" s="5">
        <v>350</v>
      </c>
      <c r="AV154" s="17" t="s">
        <v>5</v>
      </c>
      <c r="AW154" s="5">
        <v>21</v>
      </c>
    </row>
    <row r="155" spans="4:49" x14ac:dyDescent="0.25">
      <c r="D155" s="17" t="s">
        <v>12</v>
      </c>
      <c r="E155" s="5">
        <v>599</v>
      </c>
      <c r="O155" s="17" t="s">
        <v>12</v>
      </c>
      <c r="P155" s="5">
        <v>599</v>
      </c>
      <c r="V155" s="17" t="s">
        <v>11</v>
      </c>
      <c r="W155" s="5">
        <v>0</v>
      </c>
      <c r="AE155" s="17" t="s">
        <v>10</v>
      </c>
      <c r="AF155" s="5">
        <v>16</v>
      </c>
      <c r="AM155" s="17" t="s">
        <v>5</v>
      </c>
      <c r="AN155" s="5">
        <v>276</v>
      </c>
      <c r="AV155" s="17" t="s">
        <v>10</v>
      </c>
      <c r="AW155" s="5">
        <v>13</v>
      </c>
    </row>
    <row r="156" spans="4:49" x14ac:dyDescent="0.25">
      <c r="D156" s="17" t="s">
        <v>13</v>
      </c>
      <c r="E156" s="5">
        <v>817</v>
      </c>
      <c r="O156" s="17" t="s">
        <v>13</v>
      </c>
      <c r="P156" s="5">
        <v>817</v>
      </c>
      <c r="V156" s="17" t="s">
        <v>12</v>
      </c>
      <c r="W156" s="5">
        <v>1</v>
      </c>
      <c r="AE156" s="17" t="s">
        <v>11</v>
      </c>
      <c r="AF156" s="5">
        <v>24</v>
      </c>
      <c r="AM156" s="17" t="s">
        <v>10</v>
      </c>
      <c r="AN156" s="5">
        <v>275</v>
      </c>
      <c r="AV156" s="17" t="s">
        <v>11</v>
      </c>
      <c r="AW156" s="5">
        <v>21</v>
      </c>
    </row>
    <row r="157" spans="4:49" x14ac:dyDescent="0.25">
      <c r="D157" s="17" t="s">
        <v>14</v>
      </c>
      <c r="E157" s="5">
        <v>734</v>
      </c>
      <c r="O157" s="17" t="s">
        <v>14</v>
      </c>
      <c r="P157" s="5">
        <v>734</v>
      </c>
      <c r="V157" s="17" t="s">
        <v>13</v>
      </c>
      <c r="W157" s="5">
        <v>0</v>
      </c>
      <c r="AE157" s="17" t="s">
        <v>12</v>
      </c>
      <c r="AF157" s="5">
        <v>17</v>
      </c>
      <c r="AM157" s="17" t="s">
        <v>11</v>
      </c>
      <c r="AN157" s="5">
        <v>473</v>
      </c>
      <c r="AV157" s="17" t="s">
        <v>12</v>
      </c>
      <c r="AW157" s="5">
        <v>14</v>
      </c>
    </row>
    <row r="158" spans="4:49" x14ac:dyDescent="0.25">
      <c r="D158" s="17" t="s">
        <v>15</v>
      </c>
      <c r="E158" s="5">
        <v>698</v>
      </c>
      <c r="O158" s="17" t="s">
        <v>15</v>
      </c>
      <c r="P158" s="5">
        <v>698</v>
      </c>
      <c r="V158" s="17" t="s">
        <v>14</v>
      </c>
      <c r="W158" s="5">
        <v>1</v>
      </c>
      <c r="AE158" s="17" t="s">
        <v>13</v>
      </c>
      <c r="AF158" s="5">
        <v>36</v>
      </c>
      <c r="AM158" s="17" t="s">
        <v>12</v>
      </c>
      <c r="AN158" s="5">
        <v>358</v>
      </c>
      <c r="AV158" s="17" t="s">
        <v>13</v>
      </c>
      <c r="AW158" s="5">
        <v>29</v>
      </c>
    </row>
    <row r="159" spans="4:49" x14ac:dyDescent="0.25">
      <c r="D159" s="17" t="s">
        <v>6</v>
      </c>
      <c r="E159" s="5">
        <v>487</v>
      </c>
      <c r="O159" s="17" t="s">
        <v>6</v>
      </c>
      <c r="P159" s="5">
        <v>487</v>
      </c>
      <c r="V159" s="17" t="s">
        <v>15</v>
      </c>
      <c r="W159" s="5">
        <v>0</v>
      </c>
      <c r="AE159" s="17" t="s">
        <v>14</v>
      </c>
      <c r="AF159" s="5">
        <v>24</v>
      </c>
      <c r="AM159" s="17" t="s">
        <v>13</v>
      </c>
      <c r="AN159" s="5">
        <v>388</v>
      </c>
      <c r="AV159" s="17" t="s">
        <v>14</v>
      </c>
      <c r="AW159" s="5">
        <v>13</v>
      </c>
    </row>
    <row r="160" spans="4:49" x14ac:dyDescent="0.25">
      <c r="D160" s="17" t="s">
        <v>16</v>
      </c>
      <c r="E160" s="5">
        <v>637</v>
      </c>
      <c r="O160" s="17" t="s">
        <v>16</v>
      </c>
      <c r="P160" s="5">
        <v>637</v>
      </c>
      <c r="V160" s="17" t="s">
        <v>6</v>
      </c>
      <c r="W160" s="5">
        <v>0</v>
      </c>
      <c r="AE160" s="17" t="s">
        <v>15</v>
      </c>
      <c r="AF160" s="5">
        <v>13</v>
      </c>
      <c r="AM160" s="17" t="s">
        <v>14</v>
      </c>
      <c r="AN160" s="5">
        <v>317</v>
      </c>
      <c r="AV160" s="17" t="s">
        <v>15</v>
      </c>
      <c r="AW160" s="5">
        <v>20</v>
      </c>
    </row>
    <row r="161" spans="4:49" x14ac:dyDescent="0.25">
      <c r="D161" s="17" t="s">
        <v>17</v>
      </c>
      <c r="E161" s="5">
        <v>618</v>
      </c>
      <c r="O161" s="17" t="s">
        <v>17</v>
      </c>
      <c r="P161" s="5">
        <v>618</v>
      </c>
      <c r="V161" s="17" t="s">
        <v>16</v>
      </c>
      <c r="W161" s="5">
        <v>2</v>
      </c>
      <c r="AE161" s="17" t="s">
        <v>6</v>
      </c>
      <c r="AF161" s="5">
        <v>23</v>
      </c>
      <c r="AM161" s="17" t="s">
        <v>15</v>
      </c>
      <c r="AN161" s="5">
        <v>380</v>
      </c>
      <c r="AV161" s="17" t="s">
        <v>6</v>
      </c>
      <c r="AW161" s="5">
        <v>8</v>
      </c>
    </row>
    <row r="162" spans="4:49" x14ac:dyDescent="0.25">
      <c r="D162" s="2" t="s">
        <v>54</v>
      </c>
      <c r="E162" s="5">
        <v>325</v>
      </c>
      <c r="O162" s="2" t="s">
        <v>54</v>
      </c>
      <c r="P162" s="5">
        <v>325</v>
      </c>
      <c r="V162" s="17" t="s">
        <v>17</v>
      </c>
      <c r="W162" s="5">
        <v>1</v>
      </c>
      <c r="AE162" s="17" t="s">
        <v>16</v>
      </c>
      <c r="AF162" s="5">
        <v>6</v>
      </c>
      <c r="AM162" s="17" t="s">
        <v>6</v>
      </c>
      <c r="AN162" s="5">
        <v>163</v>
      </c>
      <c r="AV162" s="17" t="s">
        <v>16</v>
      </c>
      <c r="AW162" s="5">
        <v>14</v>
      </c>
    </row>
    <row r="163" spans="4:49" x14ac:dyDescent="0.25">
      <c r="D163" s="17" t="s">
        <v>3</v>
      </c>
      <c r="E163" s="5">
        <v>13</v>
      </c>
      <c r="O163" s="17" t="s">
        <v>3</v>
      </c>
      <c r="P163" s="5">
        <v>13</v>
      </c>
      <c r="V163" s="2" t="s">
        <v>54</v>
      </c>
      <c r="W163" s="5">
        <v>167</v>
      </c>
      <c r="AE163" s="17" t="s">
        <v>17</v>
      </c>
      <c r="AF163" s="5">
        <v>21</v>
      </c>
      <c r="AM163" s="17" t="s">
        <v>16</v>
      </c>
      <c r="AN163" s="5">
        <v>348</v>
      </c>
      <c r="AV163" s="17" t="s">
        <v>17</v>
      </c>
      <c r="AW163" s="5">
        <v>13</v>
      </c>
    </row>
    <row r="164" spans="4:49" x14ac:dyDescent="0.25">
      <c r="D164" s="17" t="s">
        <v>4</v>
      </c>
      <c r="E164" s="5">
        <v>22</v>
      </c>
      <c r="O164" s="17" t="s">
        <v>4</v>
      </c>
      <c r="P164" s="5">
        <v>22</v>
      </c>
      <c r="V164" s="17" t="s">
        <v>3</v>
      </c>
      <c r="W164" s="5">
        <v>5</v>
      </c>
      <c r="AE164" s="2" t="s">
        <v>54</v>
      </c>
      <c r="AF164" s="5">
        <v>170</v>
      </c>
      <c r="AM164" s="17" t="s">
        <v>17</v>
      </c>
      <c r="AN164" s="5">
        <v>376</v>
      </c>
      <c r="AV164" s="2" t="s">
        <v>54</v>
      </c>
      <c r="AW164" s="5">
        <v>0</v>
      </c>
    </row>
    <row r="165" spans="4:49" x14ac:dyDescent="0.25">
      <c r="D165" s="17" t="s">
        <v>5</v>
      </c>
      <c r="E165" s="5">
        <v>24</v>
      </c>
      <c r="O165" s="17" t="s">
        <v>5</v>
      </c>
      <c r="P165" s="5">
        <v>24</v>
      </c>
      <c r="V165" s="17" t="s">
        <v>4</v>
      </c>
      <c r="W165" s="5">
        <v>10</v>
      </c>
      <c r="AE165" s="17" t="s">
        <v>3</v>
      </c>
      <c r="AF165" s="5">
        <v>4</v>
      </c>
      <c r="AM165" s="2" t="s">
        <v>54</v>
      </c>
      <c r="AN165" s="5">
        <v>1</v>
      </c>
      <c r="AV165" s="17" t="s">
        <v>3</v>
      </c>
      <c r="AW165" s="5">
        <v>0</v>
      </c>
    </row>
    <row r="166" spans="4:49" x14ac:dyDescent="0.25">
      <c r="D166" s="17" t="s">
        <v>10</v>
      </c>
      <c r="E166" s="5">
        <v>20</v>
      </c>
      <c r="O166" s="17" t="s">
        <v>10</v>
      </c>
      <c r="P166" s="5">
        <v>20</v>
      </c>
      <c r="V166" s="17" t="s">
        <v>5</v>
      </c>
      <c r="W166" s="5">
        <v>11</v>
      </c>
      <c r="AE166" s="17" t="s">
        <v>4</v>
      </c>
      <c r="AF166" s="5">
        <v>11</v>
      </c>
      <c r="AM166" s="17" t="s">
        <v>3</v>
      </c>
      <c r="AN166" s="5">
        <v>0</v>
      </c>
      <c r="AV166" s="17" t="s">
        <v>4</v>
      </c>
      <c r="AW166" s="5">
        <v>0</v>
      </c>
    </row>
    <row r="167" spans="4:49" x14ac:dyDescent="0.25">
      <c r="D167" s="17" t="s">
        <v>11</v>
      </c>
      <c r="E167" s="5">
        <v>41</v>
      </c>
      <c r="O167" s="17" t="s">
        <v>11</v>
      </c>
      <c r="P167" s="5">
        <v>41</v>
      </c>
      <c r="V167" s="17" t="s">
        <v>10</v>
      </c>
      <c r="W167" s="5">
        <v>4</v>
      </c>
      <c r="AE167" s="17" t="s">
        <v>5</v>
      </c>
      <c r="AF167" s="5">
        <v>11</v>
      </c>
      <c r="AM167" s="17" t="s">
        <v>4</v>
      </c>
      <c r="AN167" s="5">
        <v>0</v>
      </c>
      <c r="AV167" s="17" t="s">
        <v>5</v>
      </c>
      <c r="AW167" s="5">
        <v>0</v>
      </c>
    </row>
    <row r="168" spans="4:49" x14ac:dyDescent="0.25">
      <c r="D168" s="17" t="s">
        <v>12</v>
      </c>
      <c r="E168" s="5">
        <v>16</v>
      </c>
      <c r="O168" s="17" t="s">
        <v>12</v>
      </c>
      <c r="P168" s="5">
        <v>16</v>
      </c>
      <c r="V168" s="17" t="s">
        <v>11</v>
      </c>
      <c r="W168" s="5">
        <v>16</v>
      </c>
      <c r="AE168" s="17" t="s">
        <v>10</v>
      </c>
      <c r="AF168" s="5">
        <v>4</v>
      </c>
      <c r="AM168" s="17" t="s">
        <v>5</v>
      </c>
      <c r="AN168" s="5">
        <v>0</v>
      </c>
      <c r="AV168" s="17" t="s">
        <v>10</v>
      </c>
      <c r="AW168" s="5">
        <v>0</v>
      </c>
    </row>
    <row r="169" spans="4:49" x14ac:dyDescent="0.25">
      <c r="D169" s="17" t="s">
        <v>13</v>
      </c>
      <c r="E169" s="5">
        <v>46</v>
      </c>
      <c r="O169" s="17" t="s">
        <v>13</v>
      </c>
      <c r="P169" s="5">
        <v>46</v>
      </c>
      <c r="V169" s="17" t="s">
        <v>12</v>
      </c>
      <c r="W169" s="5">
        <v>8</v>
      </c>
      <c r="AE169" s="17" t="s">
        <v>11</v>
      </c>
      <c r="AF169" s="5">
        <v>17</v>
      </c>
      <c r="AM169" s="17" t="s">
        <v>10</v>
      </c>
      <c r="AN169" s="5">
        <v>0</v>
      </c>
      <c r="AV169" s="17" t="s">
        <v>11</v>
      </c>
      <c r="AW169" s="5">
        <v>0</v>
      </c>
    </row>
    <row r="170" spans="4:49" x14ac:dyDescent="0.25">
      <c r="D170" s="17" t="s">
        <v>14</v>
      </c>
      <c r="E170" s="5">
        <v>36</v>
      </c>
      <c r="O170" s="17" t="s">
        <v>14</v>
      </c>
      <c r="P170" s="5">
        <v>36</v>
      </c>
      <c r="V170" s="17" t="s">
        <v>13</v>
      </c>
      <c r="W170" s="5">
        <v>24</v>
      </c>
      <c r="AE170" s="17" t="s">
        <v>12</v>
      </c>
      <c r="AF170" s="5">
        <v>9</v>
      </c>
      <c r="AM170" s="17" t="s">
        <v>11</v>
      </c>
      <c r="AN170" s="5">
        <v>0</v>
      </c>
      <c r="AV170" s="17" t="s">
        <v>12</v>
      </c>
      <c r="AW170" s="5">
        <v>0</v>
      </c>
    </row>
    <row r="171" spans="4:49" x14ac:dyDescent="0.25">
      <c r="D171" s="17" t="s">
        <v>15</v>
      </c>
      <c r="E171" s="5">
        <v>38</v>
      </c>
      <c r="O171" s="17" t="s">
        <v>15</v>
      </c>
      <c r="P171" s="5">
        <v>38</v>
      </c>
      <c r="V171" s="17" t="s">
        <v>14</v>
      </c>
      <c r="W171" s="5">
        <v>18</v>
      </c>
      <c r="AE171" s="17" t="s">
        <v>13</v>
      </c>
      <c r="AF171" s="5">
        <v>23</v>
      </c>
      <c r="AM171" s="17" t="s">
        <v>12</v>
      </c>
      <c r="AN171" s="5">
        <v>0</v>
      </c>
      <c r="AV171" s="17" t="s">
        <v>13</v>
      </c>
      <c r="AW171" s="5">
        <v>0</v>
      </c>
    </row>
    <row r="172" spans="4:49" x14ac:dyDescent="0.25">
      <c r="D172" s="17" t="s">
        <v>6</v>
      </c>
      <c r="E172" s="5">
        <v>24</v>
      </c>
      <c r="O172" s="17" t="s">
        <v>6</v>
      </c>
      <c r="P172" s="5">
        <v>24</v>
      </c>
      <c r="V172" s="17" t="s">
        <v>15</v>
      </c>
      <c r="W172" s="5">
        <v>24</v>
      </c>
      <c r="AE172" s="17" t="s">
        <v>14</v>
      </c>
      <c r="AF172" s="5">
        <v>17</v>
      </c>
      <c r="AM172" s="17" t="s">
        <v>13</v>
      </c>
      <c r="AN172" s="5">
        <v>1</v>
      </c>
      <c r="AV172" s="17" t="s">
        <v>14</v>
      </c>
      <c r="AW172" s="5">
        <v>0</v>
      </c>
    </row>
    <row r="173" spans="4:49" x14ac:dyDescent="0.25">
      <c r="D173" s="17" t="s">
        <v>16</v>
      </c>
      <c r="E173" s="5">
        <v>20</v>
      </c>
      <c r="O173" s="17" t="s">
        <v>16</v>
      </c>
      <c r="P173" s="5">
        <v>20</v>
      </c>
      <c r="V173" s="17" t="s">
        <v>6</v>
      </c>
      <c r="W173" s="5">
        <v>13</v>
      </c>
      <c r="AE173" s="17" t="s">
        <v>15</v>
      </c>
      <c r="AF173" s="5">
        <v>24</v>
      </c>
      <c r="AM173" s="17" t="s">
        <v>14</v>
      </c>
      <c r="AN173" s="5">
        <v>0</v>
      </c>
      <c r="AV173" s="17" t="s">
        <v>15</v>
      </c>
      <c r="AW173" s="5">
        <v>0</v>
      </c>
    </row>
    <row r="174" spans="4:49" x14ac:dyDescent="0.25">
      <c r="D174" s="17" t="s">
        <v>17</v>
      </c>
      <c r="E174" s="5">
        <v>25</v>
      </c>
      <c r="O174" s="17" t="s">
        <v>17</v>
      </c>
      <c r="P174" s="5">
        <v>25</v>
      </c>
      <c r="V174" s="17" t="s">
        <v>16</v>
      </c>
      <c r="W174" s="5">
        <v>15</v>
      </c>
      <c r="AE174" s="17" t="s">
        <v>6</v>
      </c>
      <c r="AF174" s="5">
        <v>16</v>
      </c>
      <c r="AM174" s="17" t="s">
        <v>15</v>
      </c>
      <c r="AN174" s="5">
        <v>0</v>
      </c>
      <c r="AV174" s="17" t="s">
        <v>6</v>
      </c>
      <c r="AW174" s="5">
        <v>0</v>
      </c>
    </row>
    <row r="175" spans="4:49" x14ac:dyDescent="0.25">
      <c r="D175" s="2" t="s">
        <v>55</v>
      </c>
      <c r="E175" s="5">
        <v>6959</v>
      </c>
      <c r="O175" s="2" t="s">
        <v>55</v>
      </c>
      <c r="P175" s="5">
        <v>6959</v>
      </c>
      <c r="V175" s="17" t="s">
        <v>17</v>
      </c>
      <c r="W175" s="5">
        <v>19</v>
      </c>
      <c r="AE175" s="17" t="s">
        <v>16</v>
      </c>
      <c r="AF175" s="5">
        <v>15</v>
      </c>
      <c r="AM175" s="17" t="s">
        <v>6</v>
      </c>
      <c r="AN175" s="5">
        <v>0</v>
      </c>
      <c r="AV175" s="17" t="s">
        <v>16</v>
      </c>
      <c r="AW175" s="5">
        <v>0</v>
      </c>
    </row>
    <row r="176" spans="4:49" x14ac:dyDescent="0.25">
      <c r="D176" s="17" t="s">
        <v>3</v>
      </c>
      <c r="E176" s="5">
        <v>496</v>
      </c>
      <c r="O176" s="17" t="s">
        <v>3</v>
      </c>
      <c r="P176" s="5">
        <v>496</v>
      </c>
      <c r="V176" s="2" t="s">
        <v>55</v>
      </c>
      <c r="W176" s="5">
        <v>369</v>
      </c>
      <c r="AE176" s="17" t="s">
        <v>17</v>
      </c>
      <c r="AF176" s="5">
        <v>19</v>
      </c>
      <c r="AM176" s="17" t="s">
        <v>16</v>
      </c>
      <c r="AN176" s="5">
        <v>0</v>
      </c>
      <c r="AV176" s="17" t="s">
        <v>17</v>
      </c>
      <c r="AW176" s="5">
        <v>0</v>
      </c>
    </row>
    <row r="177" spans="4:49" x14ac:dyDescent="0.25">
      <c r="D177" s="17" t="s">
        <v>4</v>
      </c>
      <c r="E177" s="5">
        <v>633</v>
      </c>
      <c r="O177" s="17" t="s">
        <v>4</v>
      </c>
      <c r="P177" s="5">
        <v>633</v>
      </c>
      <c r="V177" s="17" t="s">
        <v>3</v>
      </c>
      <c r="W177" s="5">
        <v>6</v>
      </c>
      <c r="AE177" s="2" t="s">
        <v>55</v>
      </c>
      <c r="AF177" s="5">
        <v>10130</v>
      </c>
      <c r="AM177" s="17" t="s">
        <v>17</v>
      </c>
      <c r="AN177" s="5">
        <v>0</v>
      </c>
      <c r="AV177" s="2" t="s">
        <v>55</v>
      </c>
      <c r="AW177" s="5">
        <v>403</v>
      </c>
    </row>
    <row r="178" spans="4:49" x14ac:dyDescent="0.25">
      <c r="D178" s="17" t="s">
        <v>5</v>
      </c>
      <c r="E178" s="5">
        <v>531</v>
      </c>
      <c r="O178" s="17" t="s">
        <v>5</v>
      </c>
      <c r="P178" s="5">
        <v>531</v>
      </c>
      <c r="V178" s="17" t="s">
        <v>4</v>
      </c>
      <c r="W178" s="5">
        <v>33</v>
      </c>
      <c r="AE178" s="17" t="s">
        <v>3</v>
      </c>
      <c r="AF178" s="5">
        <v>646</v>
      </c>
      <c r="AM178" s="2" t="s">
        <v>55</v>
      </c>
      <c r="AN178" s="5">
        <v>7301</v>
      </c>
      <c r="AV178" s="17" t="s">
        <v>3</v>
      </c>
      <c r="AW178" s="5">
        <v>37</v>
      </c>
    </row>
    <row r="179" spans="4:49" x14ac:dyDescent="0.25">
      <c r="D179" s="17" t="s">
        <v>10</v>
      </c>
      <c r="E179" s="5">
        <v>476</v>
      </c>
      <c r="O179" s="17" t="s">
        <v>10</v>
      </c>
      <c r="P179" s="5">
        <v>476</v>
      </c>
      <c r="V179" s="17" t="s">
        <v>5</v>
      </c>
      <c r="W179" s="5">
        <v>21</v>
      </c>
      <c r="AE179" s="17" t="s">
        <v>4</v>
      </c>
      <c r="AF179" s="5">
        <v>959</v>
      </c>
      <c r="AM179" s="17" t="s">
        <v>3</v>
      </c>
      <c r="AN179" s="5">
        <v>502</v>
      </c>
      <c r="AV179" s="17" t="s">
        <v>4</v>
      </c>
      <c r="AW179" s="5">
        <v>37</v>
      </c>
    </row>
    <row r="180" spans="4:49" x14ac:dyDescent="0.25">
      <c r="D180" s="17" t="s">
        <v>11</v>
      </c>
      <c r="E180" s="5">
        <v>713</v>
      </c>
      <c r="O180" s="17" t="s">
        <v>11</v>
      </c>
      <c r="P180" s="5">
        <v>713</v>
      </c>
      <c r="V180" s="17" t="s">
        <v>10</v>
      </c>
      <c r="W180" s="5">
        <v>27</v>
      </c>
      <c r="AE180" s="17" t="s">
        <v>5</v>
      </c>
      <c r="AF180" s="5">
        <v>676</v>
      </c>
      <c r="AM180" s="17" t="s">
        <v>4</v>
      </c>
      <c r="AN180" s="5">
        <v>659</v>
      </c>
      <c r="AV180" s="17" t="s">
        <v>5</v>
      </c>
      <c r="AW180" s="5">
        <v>28</v>
      </c>
    </row>
    <row r="181" spans="4:49" x14ac:dyDescent="0.25">
      <c r="D181" s="17" t="s">
        <v>12</v>
      </c>
      <c r="E181" s="5">
        <v>548</v>
      </c>
      <c r="O181" s="17" t="s">
        <v>12</v>
      </c>
      <c r="P181" s="5">
        <v>548</v>
      </c>
      <c r="V181" s="17" t="s">
        <v>11</v>
      </c>
      <c r="W181" s="5">
        <v>46</v>
      </c>
      <c r="AE181" s="17" t="s">
        <v>10</v>
      </c>
      <c r="AF181" s="5">
        <v>869</v>
      </c>
      <c r="AM181" s="17" t="s">
        <v>5</v>
      </c>
      <c r="AN181" s="5">
        <v>508</v>
      </c>
      <c r="AV181" s="17" t="s">
        <v>10</v>
      </c>
      <c r="AW181" s="5">
        <v>41</v>
      </c>
    </row>
    <row r="182" spans="4:49" x14ac:dyDescent="0.25">
      <c r="D182" s="17" t="s">
        <v>13</v>
      </c>
      <c r="E182" s="5">
        <v>741</v>
      </c>
      <c r="O182" s="17" t="s">
        <v>13</v>
      </c>
      <c r="P182" s="5">
        <v>741</v>
      </c>
      <c r="V182" s="17" t="s">
        <v>12</v>
      </c>
      <c r="W182" s="5">
        <v>37</v>
      </c>
      <c r="AE182" s="17" t="s">
        <v>11</v>
      </c>
      <c r="AF182" s="5">
        <v>1333</v>
      </c>
      <c r="AM182" s="17" t="s">
        <v>10</v>
      </c>
      <c r="AN182" s="5">
        <v>489</v>
      </c>
      <c r="AV182" s="17" t="s">
        <v>11</v>
      </c>
      <c r="AW182" s="5">
        <v>48</v>
      </c>
    </row>
    <row r="183" spans="4:49" x14ac:dyDescent="0.25">
      <c r="D183" s="17" t="s">
        <v>14</v>
      </c>
      <c r="E183" s="5">
        <v>600</v>
      </c>
      <c r="O183" s="17" t="s">
        <v>14</v>
      </c>
      <c r="P183" s="5">
        <v>600</v>
      </c>
      <c r="V183" s="17" t="s">
        <v>13</v>
      </c>
      <c r="W183" s="5">
        <v>54</v>
      </c>
      <c r="AE183" s="17" t="s">
        <v>12</v>
      </c>
      <c r="AF183" s="5">
        <v>839</v>
      </c>
      <c r="AM183" s="17" t="s">
        <v>11</v>
      </c>
      <c r="AN183" s="5">
        <v>817</v>
      </c>
      <c r="AV183" s="17" t="s">
        <v>12</v>
      </c>
      <c r="AW183" s="5">
        <v>29</v>
      </c>
    </row>
    <row r="184" spans="4:49" x14ac:dyDescent="0.25">
      <c r="D184" s="17" t="s">
        <v>15</v>
      </c>
      <c r="E184" s="5">
        <v>595</v>
      </c>
      <c r="O184" s="17" t="s">
        <v>15</v>
      </c>
      <c r="P184" s="5">
        <v>595</v>
      </c>
      <c r="V184" s="17" t="s">
        <v>14</v>
      </c>
      <c r="W184" s="5">
        <v>23</v>
      </c>
      <c r="AE184" s="17" t="s">
        <v>13</v>
      </c>
      <c r="AF184" s="5">
        <v>1104</v>
      </c>
      <c r="AM184" s="17" t="s">
        <v>12</v>
      </c>
      <c r="AN184" s="5">
        <v>591</v>
      </c>
      <c r="AV184" s="17" t="s">
        <v>13</v>
      </c>
      <c r="AW184" s="5">
        <v>29</v>
      </c>
    </row>
    <row r="185" spans="4:49" x14ac:dyDescent="0.25">
      <c r="D185" s="17" t="s">
        <v>6</v>
      </c>
      <c r="E185" s="5">
        <v>488</v>
      </c>
      <c r="O185" s="17" t="s">
        <v>6</v>
      </c>
      <c r="P185" s="5">
        <v>488</v>
      </c>
      <c r="V185" s="17" t="s">
        <v>15</v>
      </c>
      <c r="W185" s="5">
        <v>32</v>
      </c>
      <c r="AE185" s="17" t="s">
        <v>14</v>
      </c>
      <c r="AF185" s="5">
        <v>831</v>
      </c>
      <c r="AM185" s="17" t="s">
        <v>13</v>
      </c>
      <c r="AN185" s="5">
        <v>839</v>
      </c>
      <c r="AV185" s="17" t="s">
        <v>14</v>
      </c>
      <c r="AW185" s="5">
        <v>30</v>
      </c>
    </row>
    <row r="186" spans="4:49" x14ac:dyDescent="0.25">
      <c r="D186" s="17" t="s">
        <v>16</v>
      </c>
      <c r="E186" s="5">
        <v>586</v>
      </c>
      <c r="O186" s="17" t="s">
        <v>16</v>
      </c>
      <c r="P186" s="5">
        <v>586</v>
      </c>
      <c r="V186" s="17" t="s">
        <v>6</v>
      </c>
      <c r="W186" s="5">
        <v>33</v>
      </c>
      <c r="AE186" s="17" t="s">
        <v>15</v>
      </c>
      <c r="AF186" s="5">
        <v>746</v>
      </c>
      <c r="AM186" s="17" t="s">
        <v>14</v>
      </c>
      <c r="AN186" s="5">
        <v>650</v>
      </c>
      <c r="AV186" s="17" t="s">
        <v>15</v>
      </c>
      <c r="AW186" s="5">
        <v>32</v>
      </c>
    </row>
    <row r="187" spans="4:49" x14ac:dyDescent="0.25">
      <c r="D187" s="17" t="s">
        <v>17</v>
      </c>
      <c r="E187" s="5">
        <v>552</v>
      </c>
      <c r="O187" s="17" t="s">
        <v>17</v>
      </c>
      <c r="P187" s="5">
        <v>552</v>
      </c>
      <c r="V187" s="17" t="s">
        <v>16</v>
      </c>
      <c r="W187" s="5">
        <v>38</v>
      </c>
      <c r="AE187" s="17" t="s">
        <v>6</v>
      </c>
      <c r="AF187" s="5">
        <v>638</v>
      </c>
      <c r="AM187" s="17" t="s">
        <v>15</v>
      </c>
      <c r="AN187" s="5">
        <v>583</v>
      </c>
      <c r="AV187" s="17" t="s">
        <v>6</v>
      </c>
      <c r="AW187" s="5">
        <v>30</v>
      </c>
    </row>
    <row r="188" spans="4:49" x14ac:dyDescent="0.25">
      <c r="D188" s="2" t="s">
        <v>56</v>
      </c>
      <c r="E188" s="5">
        <v>13538</v>
      </c>
      <c r="O188" s="2" t="s">
        <v>56</v>
      </c>
      <c r="P188" s="5">
        <v>13538</v>
      </c>
      <c r="V188" s="17" t="s">
        <v>17</v>
      </c>
      <c r="W188" s="5">
        <v>19</v>
      </c>
      <c r="AE188" s="17" t="s">
        <v>16</v>
      </c>
      <c r="AF188" s="5">
        <v>777</v>
      </c>
      <c r="AM188" s="17" t="s">
        <v>6</v>
      </c>
      <c r="AN188" s="5">
        <v>493</v>
      </c>
      <c r="AV188" s="17" t="s">
        <v>16</v>
      </c>
      <c r="AW188" s="5">
        <v>32</v>
      </c>
    </row>
    <row r="189" spans="4:49" x14ac:dyDescent="0.25">
      <c r="D189" s="17" t="s">
        <v>3</v>
      </c>
      <c r="E189" s="5">
        <v>953</v>
      </c>
      <c r="O189" s="17" t="s">
        <v>3</v>
      </c>
      <c r="P189" s="5">
        <v>953</v>
      </c>
      <c r="V189" s="2" t="s">
        <v>56</v>
      </c>
      <c r="W189" s="5">
        <v>2120</v>
      </c>
      <c r="AE189" s="17" t="s">
        <v>17</v>
      </c>
      <c r="AF189" s="5">
        <v>712</v>
      </c>
      <c r="AM189" s="17" t="s">
        <v>16</v>
      </c>
      <c r="AN189" s="5">
        <v>595</v>
      </c>
      <c r="AV189" s="17" t="s">
        <v>17</v>
      </c>
      <c r="AW189" s="5">
        <v>30</v>
      </c>
    </row>
    <row r="190" spans="4:49" x14ac:dyDescent="0.25">
      <c r="D190" s="17" t="s">
        <v>4</v>
      </c>
      <c r="E190" s="5">
        <v>1273</v>
      </c>
      <c r="O190" s="17" t="s">
        <v>4</v>
      </c>
      <c r="P190" s="5">
        <v>1273</v>
      </c>
      <c r="V190" s="17" t="s">
        <v>3</v>
      </c>
      <c r="W190" s="5">
        <v>183</v>
      </c>
      <c r="AE190" s="2" t="s">
        <v>56</v>
      </c>
      <c r="AF190" s="5">
        <v>3000</v>
      </c>
      <c r="AM190" s="17" t="s">
        <v>17</v>
      </c>
      <c r="AN190" s="5">
        <v>575</v>
      </c>
      <c r="AV190" s="2" t="s">
        <v>56</v>
      </c>
      <c r="AW190" s="5">
        <v>226</v>
      </c>
    </row>
    <row r="191" spans="4:49" x14ac:dyDescent="0.25">
      <c r="D191" s="17" t="s">
        <v>5</v>
      </c>
      <c r="E191" s="5">
        <v>1021</v>
      </c>
      <c r="O191" s="17" t="s">
        <v>5</v>
      </c>
      <c r="P191" s="5">
        <v>1021</v>
      </c>
      <c r="V191" s="17" t="s">
        <v>4</v>
      </c>
      <c r="W191" s="5">
        <v>204</v>
      </c>
      <c r="AE191" s="17" t="s">
        <v>3</v>
      </c>
      <c r="AF191" s="5">
        <v>233</v>
      </c>
      <c r="AM191" s="2" t="s">
        <v>56</v>
      </c>
      <c r="AN191" s="5">
        <v>1210</v>
      </c>
      <c r="AV191" s="17" t="s">
        <v>3</v>
      </c>
      <c r="AW191" s="5">
        <v>30</v>
      </c>
    </row>
    <row r="192" spans="4:49" x14ac:dyDescent="0.25">
      <c r="D192" s="17" t="s">
        <v>10</v>
      </c>
      <c r="E192" s="5">
        <v>1051</v>
      </c>
      <c r="O192" s="17" t="s">
        <v>10</v>
      </c>
      <c r="P192" s="5">
        <v>1051</v>
      </c>
      <c r="V192" s="17" t="s">
        <v>5</v>
      </c>
      <c r="W192" s="5">
        <v>126</v>
      </c>
      <c r="AE192" s="17" t="s">
        <v>4</v>
      </c>
      <c r="AF192" s="5">
        <v>265</v>
      </c>
      <c r="AM192" s="17" t="s">
        <v>3</v>
      </c>
      <c r="AN192" s="5">
        <v>98</v>
      </c>
      <c r="AV192" s="17" t="s">
        <v>4</v>
      </c>
      <c r="AW192" s="5">
        <v>28</v>
      </c>
    </row>
    <row r="193" spans="4:49" x14ac:dyDescent="0.25">
      <c r="D193" s="17" t="s">
        <v>11</v>
      </c>
      <c r="E193" s="5">
        <v>1318</v>
      </c>
      <c r="O193" s="17" t="s">
        <v>11</v>
      </c>
      <c r="P193" s="5">
        <v>1318</v>
      </c>
      <c r="V193" s="17" t="s">
        <v>10</v>
      </c>
      <c r="W193" s="5">
        <v>144</v>
      </c>
      <c r="AE193" s="17" t="s">
        <v>5</v>
      </c>
      <c r="AF193" s="5">
        <v>181</v>
      </c>
      <c r="AM193" s="17" t="s">
        <v>4</v>
      </c>
      <c r="AN193" s="5">
        <v>115</v>
      </c>
      <c r="AV193" s="17" t="s">
        <v>5</v>
      </c>
      <c r="AW193" s="5">
        <v>21</v>
      </c>
    </row>
    <row r="194" spans="4:49" x14ac:dyDescent="0.25">
      <c r="D194" s="17" t="s">
        <v>12</v>
      </c>
      <c r="E194" s="5">
        <v>1124</v>
      </c>
      <c r="O194" s="17" t="s">
        <v>12</v>
      </c>
      <c r="P194" s="5">
        <v>1124</v>
      </c>
      <c r="V194" s="17" t="s">
        <v>11</v>
      </c>
      <c r="W194" s="5">
        <v>202</v>
      </c>
      <c r="AE194" s="17" t="s">
        <v>10</v>
      </c>
      <c r="AF194" s="5">
        <v>228</v>
      </c>
      <c r="AM194" s="17" t="s">
        <v>5</v>
      </c>
      <c r="AN194" s="5">
        <v>70</v>
      </c>
      <c r="AV194" s="17" t="s">
        <v>10</v>
      </c>
      <c r="AW194" s="5">
        <v>16</v>
      </c>
    </row>
    <row r="195" spans="4:49" x14ac:dyDescent="0.25">
      <c r="D195" s="17" t="s">
        <v>13</v>
      </c>
      <c r="E195" s="5">
        <v>1370</v>
      </c>
      <c r="O195" s="17" t="s">
        <v>13</v>
      </c>
      <c r="P195" s="5">
        <v>1370</v>
      </c>
      <c r="V195" s="17" t="s">
        <v>12</v>
      </c>
      <c r="W195" s="5">
        <v>154</v>
      </c>
      <c r="AE195" s="17" t="s">
        <v>11</v>
      </c>
      <c r="AF195" s="5">
        <v>313</v>
      </c>
      <c r="AM195" s="17" t="s">
        <v>10</v>
      </c>
      <c r="AN195" s="5">
        <v>76</v>
      </c>
      <c r="AV195" s="17" t="s">
        <v>11</v>
      </c>
      <c r="AW195" s="5">
        <v>25</v>
      </c>
    </row>
    <row r="196" spans="4:49" x14ac:dyDescent="0.25">
      <c r="D196" s="17" t="s">
        <v>14</v>
      </c>
      <c r="E196" s="5">
        <v>1193</v>
      </c>
      <c r="O196" s="17" t="s">
        <v>14</v>
      </c>
      <c r="P196" s="5">
        <v>1193</v>
      </c>
      <c r="V196" s="17" t="s">
        <v>13</v>
      </c>
      <c r="W196" s="5">
        <v>214</v>
      </c>
      <c r="AE196" s="17" t="s">
        <v>12</v>
      </c>
      <c r="AF196" s="5">
        <v>233</v>
      </c>
      <c r="AM196" s="17" t="s">
        <v>11</v>
      </c>
      <c r="AN196" s="5">
        <v>113</v>
      </c>
      <c r="AV196" s="17" t="s">
        <v>12</v>
      </c>
      <c r="AW196" s="5">
        <v>26</v>
      </c>
    </row>
    <row r="197" spans="4:49" x14ac:dyDescent="0.25">
      <c r="D197" s="17" t="s">
        <v>15</v>
      </c>
      <c r="E197" s="5">
        <v>998</v>
      </c>
      <c r="O197" s="17" t="s">
        <v>15</v>
      </c>
      <c r="P197" s="5">
        <v>998</v>
      </c>
      <c r="V197" s="17" t="s">
        <v>14</v>
      </c>
      <c r="W197" s="5">
        <v>199</v>
      </c>
      <c r="AE197" s="17" t="s">
        <v>13</v>
      </c>
      <c r="AF197" s="5">
        <v>387</v>
      </c>
      <c r="AM197" s="17" t="s">
        <v>12</v>
      </c>
      <c r="AN197" s="5">
        <v>92</v>
      </c>
      <c r="AV197" s="17" t="s">
        <v>13</v>
      </c>
      <c r="AW197" s="5">
        <v>28</v>
      </c>
    </row>
    <row r="198" spans="4:49" x14ac:dyDescent="0.25">
      <c r="D198" s="17" t="s">
        <v>6</v>
      </c>
      <c r="E198" s="5">
        <v>1090</v>
      </c>
      <c r="O198" s="17" t="s">
        <v>6</v>
      </c>
      <c r="P198" s="5">
        <v>1090</v>
      </c>
      <c r="V198" s="17" t="s">
        <v>15</v>
      </c>
      <c r="W198" s="5">
        <v>177</v>
      </c>
      <c r="AE198" s="17" t="s">
        <v>14</v>
      </c>
      <c r="AF198" s="5">
        <v>216</v>
      </c>
      <c r="AM198" s="17" t="s">
        <v>13</v>
      </c>
      <c r="AN198" s="5">
        <v>118</v>
      </c>
      <c r="AV198" s="17" t="s">
        <v>14</v>
      </c>
      <c r="AW198" s="5">
        <v>12</v>
      </c>
    </row>
    <row r="199" spans="4:49" x14ac:dyDescent="0.25">
      <c r="D199" s="17" t="s">
        <v>16</v>
      </c>
      <c r="E199" s="5">
        <v>1164</v>
      </c>
      <c r="O199" s="17" t="s">
        <v>16</v>
      </c>
      <c r="P199" s="5">
        <v>1164</v>
      </c>
      <c r="V199" s="17" t="s">
        <v>6</v>
      </c>
      <c r="W199" s="5">
        <v>177</v>
      </c>
      <c r="AE199" s="17" t="s">
        <v>15</v>
      </c>
      <c r="AF199" s="5">
        <v>189</v>
      </c>
      <c r="AM199" s="17" t="s">
        <v>14</v>
      </c>
      <c r="AN199" s="5">
        <v>134</v>
      </c>
      <c r="AV199" s="17" t="s">
        <v>15</v>
      </c>
      <c r="AW199" s="5">
        <v>2</v>
      </c>
    </row>
    <row r="200" spans="4:49" x14ac:dyDescent="0.25">
      <c r="D200" s="17" t="s">
        <v>17</v>
      </c>
      <c r="E200" s="5">
        <v>983</v>
      </c>
      <c r="O200" s="17" t="s">
        <v>17</v>
      </c>
      <c r="P200" s="5">
        <v>983</v>
      </c>
      <c r="V200" s="17" t="s">
        <v>16</v>
      </c>
      <c r="W200" s="5">
        <v>189</v>
      </c>
      <c r="AE200" s="17" t="s">
        <v>6</v>
      </c>
      <c r="AF200" s="5">
        <v>326</v>
      </c>
      <c r="AM200" s="17" t="s">
        <v>15</v>
      </c>
      <c r="AN200" s="5">
        <v>93</v>
      </c>
      <c r="AV200" s="17" t="s">
        <v>6</v>
      </c>
      <c r="AW200" s="5">
        <v>38</v>
      </c>
    </row>
    <row r="201" spans="4:49" x14ac:dyDescent="0.25">
      <c r="D201" s="2" t="s">
        <v>57</v>
      </c>
      <c r="E201" s="5">
        <v>10217</v>
      </c>
      <c r="O201" s="2" t="s">
        <v>57</v>
      </c>
      <c r="P201" s="5">
        <v>10217</v>
      </c>
      <c r="V201" s="17" t="s">
        <v>17</v>
      </c>
      <c r="W201" s="5">
        <v>151</v>
      </c>
      <c r="AE201" s="17" t="s">
        <v>16</v>
      </c>
      <c r="AF201" s="5">
        <v>274</v>
      </c>
      <c r="AM201" s="17" t="s">
        <v>6</v>
      </c>
      <c r="AN201" s="5">
        <v>129</v>
      </c>
      <c r="AV201" s="17" t="s">
        <v>16</v>
      </c>
      <c r="AW201" s="5">
        <v>0</v>
      </c>
    </row>
    <row r="202" spans="4:49" x14ac:dyDescent="0.25">
      <c r="D202" s="17" t="s">
        <v>3</v>
      </c>
      <c r="E202" s="5">
        <v>763</v>
      </c>
      <c r="O202" s="17" t="s">
        <v>3</v>
      </c>
      <c r="P202" s="5">
        <v>763</v>
      </c>
      <c r="V202" s="2" t="s">
        <v>57</v>
      </c>
      <c r="W202" s="5">
        <v>4576</v>
      </c>
      <c r="AE202" s="17" t="s">
        <v>17</v>
      </c>
      <c r="AF202" s="5">
        <v>155</v>
      </c>
      <c r="AM202" s="17" t="s">
        <v>16</v>
      </c>
      <c r="AN202" s="5">
        <v>101</v>
      </c>
      <c r="AV202" s="17" t="s">
        <v>17</v>
      </c>
      <c r="AW202" s="5">
        <v>0</v>
      </c>
    </row>
    <row r="203" spans="4:49" x14ac:dyDescent="0.25">
      <c r="D203" s="17" t="s">
        <v>4</v>
      </c>
      <c r="E203" s="5">
        <v>930</v>
      </c>
      <c r="O203" s="17" t="s">
        <v>4</v>
      </c>
      <c r="P203" s="5">
        <v>930</v>
      </c>
      <c r="V203" s="17" t="s">
        <v>3</v>
      </c>
      <c r="W203" s="5">
        <v>338</v>
      </c>
      <c r="AE203" s="2" t="s">
        <v>57</v>
      </c>
      <c r="AF203" s="5">
        <v>12061</v>
      </c>
      <c r="AM203" s="17" t="s">
        <v>17</v>
      </c>
      <c r="AN203" s="5">
        <v>71</v>
      </c>
      <c r="AV203" s="2" t="s">
        <v>57</v>
      </c>
      <c r="AW203" s="5">
        <v>538</v>
      </c>
    </row>
    <row r="204" spans="4:49" x14ac:dyDescent="0.25">
      <c r="D204" s="17" t="s">
        <v>5</v>
      </c>
      <c r="E204" s="5">
        <v>699</v>
      </c>
      <c r="O204" s="17" t="s">
        <v>5</v>
      </c>
      <c r="P204" s="5">
        <v>699</v>
      </c>
      <c r="V204" s="17" t="s">
        <v>4</v>
      </c>
      <c r="W204" s="5">
        <v>425</v>
      </c>
      <c r="AE204" s="17" t="s">
        <v>3</v>
      </c>
      <c r="AF204" s="5">
        <v>911</v>
      </c>
      <c r="AM204" s="2" t="s">
        <v>57</v>
      </c>
      <c r="AN204" s="5">
        <v>1047</v>
      </c>
      <c r="AV204" s="17" t="s">
        <v>3</v>
      </c>
      <c r="AW204" s="5">
        <v>42</v>
      </c>
    </row>
    <row r="205" spans="4:49" x14ac:dyDescent="0.25">
      <c r="D205" s="17" t="s">
        <v>10</v>
      </c>
      <c r="E205" s="5">
        <v>734</v>
      </c>
      <c r="O205" s="17" t="s">
        <v>10</v>
      </c>
      <c r="P205" s="5">
        <v>734</v>
      </c>
      <c r="V205" s="17" t="s">
        <v>5</v>
      </c>
      <c r="W205" s="5">
        <v>302</v>
      </c>
      <c r="AE205" s="17" t="s">
        <v>4</v>
      </c>
      <c r="AF205" s="5">
        <v>1146</v>
      </c>
      <c r="AM205" s="17" t="s">
        <v>3</v>
      </c>
      <c r="AN205" s="5">
        <v>86</v>
      </c>
      <c r="AV205" s="17" t="s">
        <v>4</v>
      </c>
      <c r="AW205" s="5">
        <v>49</v>
      </c>
    </row>
    <row r="206" spans="4:49" x14ac:dyDescent="0.25">
      <c r="D206" s="17" t="s">
        <v>11</v>
      </c>
      <c r="E206" s="5">
        <v>1079</v>
      </c>
      <c r="O206" s="17" t="s">
        <v>11</v>
      </c>
      <c r="P206" s="5">
        <v>1079</v>
      </c>
      <c r="V206" s="17" t="s">
        <v>10</v>
      </c>
      <c r="W206" s="5">
        <v>355</v>
      </c>
      <c r="AE206" s="17" t="s">
        <v>5</v>
      </c>
      <c r="AF206" s="5">
        <v>720</v>
      </c>
      <c r="AM206" s="17" t="s">
        <v>4</v>
      </c>
      <c r="AN206" s="5">
        <v>58</v>
      </c>
      <c r="AV206" s="17" t="s">
        <v>5</v>
      </c>
      <c r="AW206" s="5">
        <v>33</v>
      </c>
    </row>
    <row r="207" spans="4:49" x14ac:dyDescent="0.25">
      <c r="D207" s="17" t="s">
        <v>12</v>
      </c>
      <c r="E207" s="5">
        <v>900</v>
      </c>
      <c r="O207" s="17" t="s">
        <v>12</v>
      </c>
      <c r="P207" s="5">
        <v>900</v>
      </c>
      <c r="V207" s="17" t="s">
        <v>11</v>
      </c>
      <c r="W207" s="5">
        <v>502</v>
      </c>
      <c r="AE207" s="17" t="s">
        <v>10</v>
      </c>
      <c r="AF207" s="5">
        <v>986</v>
      </c>
      <c r="AM207" s="17" t="s">
        <v>5</v>
      </c>
      <c r="AN207" s="5">
        <v>70</v>
      </c>
      <c r="AV207" s="17" t="s">
        <v>10</v>
      </c>
      <c r="AW207" s="5">
        <v>43</v>
      </c>
    </row>
    <row r="208" spans="4:49" x14ac:dyDescent="0.25">
      <c r="D208" s="17" t="s">
        <v>13</v>
      </c>
      <c r="E208" s="5">
        <v>1034</v>
      </c>
      <c r="O208" s="17" t="s">
        <v>13</v>
      </c>
      <c r="P208" s="5">
        <v>1034</v>
      </c>
      <c r="V208" s="17" t="s">
        <v>12</v>
      </c>
      <c r="W208" s="5">
        <v>364</v>
      </c>
      <c r="AE208" s="17" t="s">
        <v>11</v>
      </c>
      <c r="AF208" s="5">
        <v>1390</v>
      </c>
      <c r="AM208" s="17" t="s">
        <v>10</v>
      </c>
      <c r="AN208" s="5">
        <v>78</v>
      </c>
      <c r="AV208" s="17" t="s">
        <v>11</v>
      </c>
      <c r="AW208" s="5">
        <v>59</v>
      </c>
    </row>
    <row r="209" spans="4:49" x14ac:dyDescent="0.25">
      <c r="D209" s="17" t="s">
        <v>14</v>
      </c>
      <c r="E209" s="5">
        <v>890</v>
      </c>
      <c r="O209" s="17" t="s">
        <v>14</v>
      </c>
      <c r="P209" s="5">
        <v>890</v>
      </c>
      <c r="V209" s="17" t="s">
        <v>13</v>
      </c>
      <c r="W209" s="5">
        <v>433</v>
      </c>
      <c r="AE209" s="17" t="s">
        <v>12</v>
      </c>
      <c r="AF209" s="5">
        <v>911</v>
      </c>
      <c r="AM209" s="17" t="s">
        <v>11</v>
      </c>
      <c r="AN209" s="5">
        <v>97</v>
      </c>
      <c r="AV209" s="17" t="s">
        <v>12</v>
      </c>
      <c r="AW209" s="5">
        <v>44</v>
      </c>
    </row>
    <row r="210" spans="4:49" x14ac:dyDescent="0.25">
      <c r="D210" s="17" t="s">
        <v>15</v>
      </c>
      <c r="E210" s="5">
        <v>821</v>
      </c>
      <c r="O210" s="17" t="s">
        <v>15</v>
      </c>
      <c r="P210" s="5">
        <v>821</v>
      </c>
      <c r="V210" s="17" t="s">
        <v>14</v>
      </c>
      <c r="W210" s="5">
        <v>381</v>
      </c>
      <c r="AE210" s="17" t="s">
        <v>13</v>
      </c>
      <c r="AF210" s="5">
        <v>1149</v>
      </c>
      <c r="AM210" s="17" t="s">
        <v>12</v>
      </c>
      <c r="AN210" s="5">
        <v>107</v>
      </c>
      <c r="AV210" s="17" t="s">
        <v>13</v>
      </c>
      <c r="AW210" s="5">
        <v>60</v>
      </c>
    </row>
    <row r="211" spans="4:49" x14ac:dyDescent="0.25">
      <c r="D211" s="17" t="s">
        <v>6</v>
      </c>
      <c r="E211" s="5">
        <v>749</v>
      </c>
      <c r="O211" s="17" t="s">
        <v>6</v>
      </c>
      <c r="P211" s="5">
        <v>749</v>
      </c>
      <c r="V211" s="17" t="s">
        <v>15</v>
      </c>
      <c r="W211" s="5">
        <v>392</v>
      </c>
      <c r="AE211" s="17" t="s">
        <v>14</v>
      </c>
      <c r="AF211" s="5">
        <v>986</v>
      </c>
      <c r="AM211" s="17" t="s">
        <v>13</v>
      </c>
      <c r="AN211" s="5">
        <v>123</v>
      </c>
      <c r="AV211" s="17" t="s">
        <v>14</v>
      </c>
      <c r="AW211" s="5">
        <v>39</v>
      </c>
    </row>
    <row r="212" spans="4:49" x14ac:dyDescent="0.25">
      <c r="D212" s="17" t="s">
        <v>16</v>
      </c>
      <c r="E212" s="5">
        <v>831</v>
      </c>
      <c r="O212" s="17" t="s">
        <v>16</v>
      </c>
      <c r="P212" s="5">
        <v>831</v>
      </c>
      <c r="V212" s="17" t="s">
        <v>6</v>
      </c>
      <c r="W212" s="5">
        <v>366</v>
      </c>
      <c r="AE212" s="17" t="s">
        <v>15</v>
      </c>
      <c r="AF212" s="5">
        <v>952</v>
      </c>
      <c r="AM212" s="17" t="s">
        <v>14</v>
      </c>
      <c r="AN212" s="5">
        <v>125</v>
      </c>
      <c r="AV212" s="17" t="s">
        <v>15</v>
      </c>
      <c r="AW212" s="5">
        <v>32</v>
      </c>
    </row>
    <row r="213" spans="4:49" x14ac:dyDescent="0.25">
      <c r="D213" s="17" t="s">
        <v>17</v>
      </c>
      <c r="E213" s="5">
        <v>787</v>
      </c>
      <c r="O213" s="17" t="s">
        <v>17</v>
      </c>
      <c r="P213" s="5">
        <v>787</v>
      </c>
      <c r="V213" s="17" t="s">
        <v>16</v>
      </c>
      <c r="W213" s="5">
        <v>352</v>
      </c>
      <c r="AE213" s="17" t="s">
        <v>6</v>
      </c>
      <c r="AF213" s="5">
        <v>991</v>
      </c>
      <c r="AM213" s="17" t="s">
        <v>15</v>
      </c>
      <c r="AN213" s="5">
        <v>81</v>
      </c>
      <c r="AV213" s="17" t="s">
        <v>6</v>
      </c>
      <c r="AW213" s="5">
        <v>43</v>
      </c>
    </row>
    <row r="214" spans="4:49" x14ac:dyDescent="0.25">
      <c r="D214" s="2" t="s">
        <v>58</v>
      </c>
      <c r="E214" s="5">
        <v>41</v>
      </c>
      <c r="O214" s="2" t="s">
        <v>58</v>
      </c>
      <c r="P214" s="5">
        <v>41</v>
      </c>
      <c r="V214" s="17" t="s">
        <v>17</v>
      </c>
      <c r="W214" s="5">
        <v>366</v>
      </c>
      <c r="AE214" s="17" t="s">
        <v>16</v>
      </c>
      <c r="AF214" s="5">
        <v>915</v>
      </c>
      <c r="AM214" s="17" t="s">
        <v>6</v>
      </c>
      <c r="AN214" s="5">
        <v>71</v>
      </c>
      <c r="AV214" s="17" t="s">
        <v>16</v>
      </c>
      <c r="AW214" s="5">
        <v>50</v>
      </c>
    </row>
    <row r="215" spans="4:49" x14ac:dyDescent="0.25">
      <c r="D215" s="17" t="s">
        <v>16</v>
      </c>
      <c r="E215" s="5">
        <v>18</v>
      </c>
      <c r="O215" s="17" t="s">
        <v>16</v>
      </c>
      <c r="P215" s="5">
        <v>18</v>
      </c>
      <c r="V215" s="2" t="s">
        <v>58</v>
      </c>
      <c r="W215" s="5">
        <v>5</v>
      </c>
      <c r="AE215" s="17" t="s">
        <v>17</v>
      </c>
      <c r="AF215" s="5">
        <v>1004</v>
      </c>
      <c r="AM215" s="17" t="s">
        <v>16</v>
      </c>
      <c r="AN215" s="5">
        <v>81</v>
      </c>
      <c r="AV215" s="17" t="s">
        <v>17</v>
      </c>
      <c r="AW215" s="5">
        <v>44</v>
      </c>
    </row>
    <row r="216" spans="4:49" x14ac:dyDescent="0.25">
      <c r="D216" s="17" t="s">
        <v>17</v>
      </c>
      <c r="E216" s="5">
        <v>23</v>
      </c>
      <c r="O216" s="17" t="s">
        <v>17</v>
      </c>
      <c r="P216" s="5">
        <v>23</v>
      </c>
      <c r="V216" s="17" t="s">
        <v>16</v>
      </c>
      <c r="W216" s="5">
        <v>5</v>
      </c>
      <c r="AE216" s="2" t="s">
        <v>58</v>
      </c>
      <c r="AF216" s="5">
        <v>56</v>
      </c>
      <c r="AM216" s="17" t="s">
        <v>17</v>
      </c>
      <c r="AN216" s="5">
        <v>70</v>
      </c>
      <c r="AV216" s="2" t="s">
        <v>58</v>
      </c>
      <c r="AW216" s="5">
        <v>0</v>
      </c>
    </row>
    <row r="217" spans="4:49" x14ac:dyDescent="0.25">
      <c r="D217" s="2" t="s">
        <v>59</v>
      </c>
      <c r="E217" s="5">
        <v>15495</v>
      </c>
      <c r="O217" s="2" t="s">
        <v>59</v>
      </c>
      <c r="P217" s="5">
        <v>15495</v>
      </c>
      <c r="V217" s="17" t="s">
        <v>17</v>
      </c>
      <c r="W217" s="5">
        <v>0</v>
      </c>
      <c r="AE217" s="17" t="s">
        <v>16</v>
      </c>
      <c r="AF217" s="5">
        <v>25</v>
      </c>
      <c r="AM217" s="2" t="s">
        <v>58</v>
      </c>
      <c r="AN217" s="5">
        <v>4</v>
      </c>
      <c r="AV217" s="17" t="s">
        <v>16</v>
      </c>
      <c r="AW217" s="5">
        <v>0</v>
      </c>
    </row>
    <row r="218" spans="4:49" x14ac:dyDescent="0.25">
      <c r="D218" s="17" t="s">
        <v>3</v>
      </c>
      <c r="E218" s="5">
        <v>1137</v>
      </c>
      <c r="O218" s="17" t="s">
        <v>3</v>
      </c>
      <c r="P218" s="5">
        <v>1137</v>
      </c>
      <c r="V218" s="2" t="s">
        <v>59</v>
      </c>
      <c r="W218" s="5">
        <v>9310</v>
      </c>
      <c r="AE218" s="17" t="s">
        <v>17</v>
      </c>
      <c r="AF218" s="5">
        <v>31</v>
      </c>
      <c r="AM218" s="17" t="s">
        <v>16</v>
      </c>
      <c r="AN218" s="5">
        <v>4</v>
      </c>
      <c r="AV218" s="17" t="s">
        <v>17</v>
      </c>
      <c r="AW218" s="5">
        <v>0</v>
      </c>
    </row>
    <row r="219" spans="4:49" x14ac:dyDescent="0.25">
      <c r="D219" s="17" t="s">
        <v>4</v>
      </c>
      <c r="E219" s="5">
        <v>1317</v>
      </c>
      <c r="O219" s="17" t="s">
        <v>4</v>
      </c>
      <c r="P219" s="5">
        <v>1317</v>
      </c>
      <c r="V219" s="17" t="s">
        <v>3</v>
      </c>
      <c r="W219" s="5">
        <v>653</v>
      </c>
      <c r="AE219" s="2" t="s">
        <v>59</v>
      </c>
      <c r="AF219" s="5">
        <v>22218</v>
      </c>
      <c r="AM219" s="17" t="s">
        <v>17</v>
      </c>
      <c r="AN219" s="5">
        <v>0</v>
      </c>
      <c r="AV219" s="2" t="s">
        <v>59</v>
      </c>
      <c r="AW219" s="5">
        <v>1810</v>
      </c>
    </row>
    <row r="220" spans="4:49" x14ac:dyDescent="0.25">
      <c r="D220" s="17" t="s">
        <v>5</v>
      </c>
      <c r="E220" s="5">
        <v>966</v>
      </c>
      <c r="O220" s="17" t="s">
        <v>5</v>
      </c>
      <c r="P220" s="5">
        <v>966</v>
      </c>
      <c r="V220" s="17" t="s">
        <v>4</v>
      </c>
      <c r="W220" s="5">
        <v>767</v>
      </c>
      <c r="AE220" s="17" t="s">
        <v>3</v>
      </c>
      <c r="AF220" s="5">
        <v>1583</v>
      </c>
      <c r="AM220" s="2" t="s">
        <v>59</v>
      </c>
      <c r="AN220" s="5">
        <v>2162</v>
      </c>
      <c r="AV220" s="17" t="s">
        <v>3</v>
      </c>
      <c r="AW220" s="5">
        <v>136</v>
      </c>
    </row>
    <row r="221" spans="4:49" x14ac:dyDescent="0.25">
      <c r="D221" s="17" t="s">
        <v>10</v>
      </c>
      <c r="E221" s="5">
        <v>1134</v>
      </c>
      <c r="O221" s="17" t="s">
        <v>10</v>
      </c>
      <c r="P221" s="5">
        <v>1134</v>
      </c>
      <c r="V221" s="17" t="s">
        <v>5</v>
      </c>
      <c r="W221" s="5">
        <v>599</v>
      </c>
      <c r="AE221" s="17" t="s">
        <v>4</v>
      </c>
      <c r="AF221" s="5">
        <v>1613</v>
      </c>
      <c r="AM221" s="17" t="s">
        <v>3</v>
      </c>
      <c r="AN221" s="5">
        <v>165</v>
      </c>
      <c r="AV221" s="17" t="s">
        <v>4</v>
      </c>
      <c r="AW221" s="5">
        <v>153</v>
      </c>
    </row>
    <row r="222" spans="4:49" x14ac:dyDescent="0.25">
      <c r="D222" s="17" t="s">
        <v>11</v>
      </c>
      <c r="E222" s="5">
        <v>1505</v>
      </c>
      <c r="O222" s="17" t="s">
        <v>11</v>
      </c>
      <c r="P222" s="5">
        <v>1505</v>
      </c>
      <c r="V222" s="17" t="s">
        <v>10</v>
      </c>
      <c r="W222" s="5">
        <v>708</v>
      </c>
      <c r="AE222" s="17" t="s">
        <v>5</v>
      </c>
      <c r="AF222" s="5">
        <v>1242</v>
      </c>
      <c r="AM222" s="17" t="s">
        <v>4</v>
      </c>
      <c r="AN222" s="5">
        <v>183</v>
      </c>
      <c r="AV222" s="17" t="s">
        <v>5</v>
      </c>
      <c r="AW222" s="5">
        <v>139</v>
      </c>
    </row>
    <row r="223" spans="4:49" x14ac:dyDescent="0.25">
      <c r="D223" s="17" t="s">
        <v>12</v>
      </c>
      <c r="E223" s="5">
        <v>1379</v>
      </c>
      <c r="O223" s="17" t="s">
        <v>12</v>
      </c>
      <c r="P223" s="5">
        <v>1379</v>
      </c>
      <c r="V223" s="17" t="s">
        <v>11</v>
      </c>
      <c r="W223" s="5">
        <v>922</v>
      </c>
      <c r="AE223" s="17" t="s">
        <v>10</v>
      </c>
      <c r="AF223" s="5">
        <v>1793</v>
      </c>
      <c r="AM223" s="17" t="s">
        <v>5</v>
      </c>
      <c r="AN223" s="5">
        <v>134</v>
      </c>
      <c r="AV223" s="17" t="s">
        <v>10</v>
      </c>
      <c r="AW223" s="5">
        <v>128</v>
      </c>
    </row>
    <row r="224" spans="4:49" x14ac:dyDescent="0.25">
      <c r="D224" s="17" t="s">
        <v>13</v>
      </c>
      <c r="E224" s="5">
        <v>1614</v>
      </c>
      <c r="O224" s="17" t="s">
        <v>13</v>
      </c>
      <c r="P224" s="5">
        <v>1614</v>
      </c>
      <c r="V224" s="17" t="s">
        <v>12</v>
      </c>
      <c r="W224" s="5">
        <v>848</v>
      </c>
      <c r="AE224" s="17" t="s">
        <v>11</v>
      </c>
      <c r="AF224" s="5">
        <v>2092</v>
      </c>
      <c r="AM224" s="17" t="s">
        <v>10</v>
      </c>
      <c r="AN224" s="5">
        <v>144</v>
      </c>
      <c r="AV224" s="17" t="s">
        <v>11</v>
      </c>
      <c r="AW224" s="5">
        <v>165</v>
      </c>
    </row>
    <row r="225" spans="4:49" x14ac:dyDescent="0.25">
      <c r="D225" s="17" t="s">
        <v>14</v>
      </c>
      <c r="E225" s="5">
        <v>1336</v>
      </c>
      <c r="O225" s="17" t="s">
        <v>14</v>
      </c>
      <c r="P225" s="5">
        <v>1336</v>
      </c>
      <c r="V225" s="17" t="s">
        <v>13</v>
      </c>
      <c r="W225" s="5">
        <v>990</v>
      </c>
      <c r="AE225" s="17" t="s">
        <v>12</v>
      </c>
      <c r="AF225" s="5">
        <v>2091</v>
      </c>
      <c r="AM225" s="17" t="s">
        <v>11</v>
      </c>
      <c r="AN225" s="5">
        <v>192</v>
      </c>
      <c r="AV225" s="17" t="s">
        <v>12</v>
      </c>
      <c r="AW225" s="5">
        <v>175</v>
      </c>
    </row>
    <row r="226" spans="4:49" x14ac:dyDescent="0.25">
      <c r="D226" s="17" t="s">
        <v>15</v>
      </c>
      <c r="E226" s="5">
        <v>1358</v>
      </c>
      <c r="O226" s="17" t="s">
        <v>15</v>
      </c>
      <c r="P226" s="5">
        <v>1358</v>
      </c>
      <c r="V226" s="17" t="s">
        <v>14</v>
      </c>
      <c r="W226" s="5">
        <v>800</v>
      </c>
      <c r="AE226" s="17" t="s">
        <v>13</v>
      </c>
      <c r="AF226" s="5">
        <v>2322</v>
      </c>
      <c r="AM226" s="17" t="s">
        <v>12</v>
      </c>
      <c r="AN226" s="5">
        <v>193</v>
      </c>
      <c r="AV226" s="17" t="s">
        <v>13</v>
      </c>
      <c r="AW226" s="5">
        <v>164</v>
      </c>
    </row>
    <row r="227" spans="4:49" x14ac:dyDescent="0.25">
      <c r="D227" s="17" t="s">
        <v>6</v>
      </c>
      <c r="E227" s="5">
        <v>1090</v>
      </c>
      <c r="O227" s="17" t="s">
        <v>6</v>
      </c>
      <c r="P227" s="5">
        <v>1090</v>
      </c>
      <c r="V227" s="17" t="s">
        <v>15</v>
      </c>
      <c r="W227" s="5">
        <v>785</v>
      </c>
      <c r="AE227" s="17" t="s">
        <v>14</v>
      </c>
      <c r="AF227" s="5">
        <v>1961</v>
      </c>
      <c r="AM227" s="17" t="s">
        <v>13</v>
      </c>
      <c r="AN227" s="5">
        <v>240</v>
      </c>
      <c r="AV227" s="17" t="s">
        <v>14</v>
      </c>
      <c r="AW227" s="5">
        <v>150</v>
      </c>
    </row>
    <row r="228" spans="4:49" x14ac:dyDescent="0.25">
      <c r="D228" s="17" t="s">
        <v>16</v>
      </c>
      <c r="E228" s="5">
        <v>1385</v>
      </c>
      <c r="O228" s="17" t="s">
        <v>16</v>
      </c>
      <c r="P228" s="5">
        <v>1385</v>
      </c>
      <c r="V228" s="17" t="s">
        <v>6</v>
      </c>
      <c r="W228" s="5">
        <v>643</v>
      </c>
      <c r="AE228" s="17" t="s">
        <v>15</v>
      </c>
      <c r="AF228" s="5">
        <v>1996</v>
      </c>
      <c r="AM228" s="17" t="s">
        <v>14</v>
      </c>
      <c r="AN228" s="5">
        <v>205</v>
      </c>
      <c r="AV228" s="17" t="s">
        <v>15</v>
      </c>
      <c r="AW228" s="5">
        <v>162</v>
      </c>
    </row>
    <row r="229" spans="4:49" x14ac:dyDescent="0.25">
      <c r="D229" s="17" t="s">
        <v>17</v>
      </c>
      <c r="E229" s="5">
        <v>1274</v>
      </c>
      <c r="O229" s="17" t="s">
        <v>17</v>
      </c>
      <c r="P229" s="5">
        <v>1274</v>
      </c>
      <c r="V229" s="17" t="s">
        <v>16</v>
      </c>
      <c r="W229" s="5">
        <v>822</v>
      </c>
      <c r="AE229" s="17" t="s">
        <v>6</v>
      </c>
      <c r="AF229" s="5">
        <v>1457</v>
      </c>
      <c r="AM229" s="17" t="s">
        <v>15</v>
      </c>
      <c r="AN229" s="5">
        <v>190</v>
      </c>
      <c r="AV229" s="17" t="s">
        <v>6</v>
      </c>
      <c r="AW229" s="5">
        <v>142</v>
      </c>
    </row>
    <row r="230" spans="4:49" x14ac:dyDescent="0.25">
      <c r="D230" s="2" t="s">
        <v>60</v>
      </c>
      <c r="E230" s="5">
        <v>4380</v>
      </c>
      <c r="O230" s="2" t="s">
        <v>60</v>
      </c>
      <c r="P230" s="5">
        <v>4380</v>
      </c>
      <c r="V230" s="17" t="s">
        <v>17</v>
      </c>
      <c r="W230" s="5">
        <v>773</v>
      </c>
      <c r="AE230" s="17" t="s">
        <v>16</v>
      </c>
      <c r="AF230" s="5">
        <v>2191</v>
      </c>
      <c r="AM230" s="17" t="s">
        <v>6</v>
      </c>
      <c r="AN230" s="5">
        <v>152</v>
      </c>
      <c r="AV230" s="17" t="s">
        <v>16</v>
      </c>
      <c r="AW230" s="5">
        <v>149</v>
      </c>
    </row>
    <row r="231" spans="4:49" x14ac:dyDescent="0.25">
      <c r="D231" s="17" t="s">
        <v>3</v>
      </c>
      <c r="E231" s="5">
        <v>366</v>
      </c>
      <c r="O231" s="17" t="s">
        <v>3</v>
      </c>
      <c r="P231" s="5">
        <v>366</v>
      </c>
      <c r="V231" s="2" t="s">
        <v>60</v>
      </c>
      <c r="W231" s="5">
        <v>5</v>
      </c>
      <c r="AE231" s="17" t="s">
        <v>17</v>
      </c>
      <c r="AF231" s="5">
        <v>1877</v>
      </c>
      <c r="AM231" s="17" t="s">
        <v>16</v>
      </c>
      <c r="AN231" s="5">
        <v>190</v>
      </c>
      <c r="AV231" s="17" t="s">
        <v>17</v>
      </c>
      <c r="AW231" s="5">
        <v>147</v>
      </c>
    </row>
    <row r="232" spans="4:49" x14ac:dyDescent="0.25">
      <c r="D232" s="17" t="s">
        <v>4</v>
      </c>
      <c r="E232" s="5">
        <v>403</v>
      </c>
      <c r="O232" s="17" t="s">
        <v>4</v>
      </c>
      <c r="P232" s="5">
        <v>403</v>
      </c>
      <c r="V232" s="17" t="s">
        <v>3</v>
      </c>
      <c r="W232" s="5">
        <v>1</v>
      </c>
      <c r="AE232" s="2" t="s">
        <v>60</v>
      </c>
      <c r="AF232" s="5">
        <v>193</v>
      </c>
      <c r="AM232" s="17" t="s">
        <v>17</v>
      </c>
      <c r="AN232" s="5">
        <v>174</v>
      </c>
      <c r="AV232" s="2" t="s">
        <v>60</v>
      </c>
      <c r="AW232" s="5">
        <v>5</v>
      </c>
    </row>
    <row r="233" spans="4:49" x14ac:dyDescent="0.25">
      <c r="D233" s="17" t="s">
        <v>5</v>
      </c>
      <c r="E233" s="5">
        <v>339</v>
      </c>
      <c r="O233" s="17" t="s">
        <v>5</v>
      </c>
      <c r="P233" s="5">
        <v>339</v>
      </c>
      <c r="V233" s="17" t="s">
        <v>4</v>
      </c>
      <c r="W233" s="5">
        <v>1</v>
      </c>
      <c r="AE233" s="17" t="s">
        <v>3</v>
      </c>
      <c r="AF233" s="5">
        <v>11</v>
      </c>
      <c r="AM233" s="2" t="s">
        <v>60</v>
      </c>
      <c r="AN233" s="5">
        <v>30</v>
      </c>
      <c r="AV233" s="17" t="s">
        <v>3</v>
      </c>
      <c r="AW233" s="5">
        <v>0</v>
      </c>
    </row>
    <row r="234" spans="4:49" x14ac:dyDescent="0.25">
      <c r="D234" s="17" t="s">
        <v>10</v>
      </c>
      <c r="E234" s="5">
        <v>260</v>
      </c>
      <c r="O234" s="17" t="s">
        <v>10</v>
      </c>
      <c r="P234" s="5">
        <v>260</v>
      </c>
      <c r="V234" s="17" t="s">
        <v>5</v>
      </c>
      <c r="W234" s="5">
        <v>0</v>
      </c>
      <c r="AE234" s="17" t="s">
        <v>4</v>
      </c>
      <c r="AF234" s="5">
        <v>19</v>
      </c>
      <c r="AM234" s="17" t="s">
        <v>3</v>
      </c>
      <c r="AN234" s="5">
        <v>2</v>
      </c>
      <c r="AV234" s="17" t="s">
        <v>4</v>
      </c>
      <c r="AW234" s="5">
        <v>0</v>
      </c>
    </row>
    <row r="235" spans="4:49" x14ac:dyDescent="0.25">
      <c r="D235" s="17" t="s">
        <v>11</v>
      </c>
      <c r="E235" s="5">
        <v>382</v>
      </c>
      <c r="O235" s="17" t="s">
        <v>11</v>
      </c>
      <c r="P235" s="5">
        <v>382</v>
      </c>
      <c r="V235" s="17" t="s">
        <v>10</v>
      </c>
      <c r="W235" s="5">
        <v>0</v>
      </c>
      <c r="AE235" s="17" t="s">
        <v>5</v>
      </c>
      <c r="AF235" s="5">
        <v>21</v>
      </c>
      <c r="AM235" s="17" t="s">
        <v>4</v>
      </c>
      <c r="AN235" s="5">
        <v>3</v>
      </c>
      <c r="AV235" s="17" t="s">
        <v>5</v>
      </c>
      <c r="AW235" s="5">
        <v>2</v>
      </c>
    </row>
    <row r="236" spans="4:49" x14ac:dyDescent="0.25">
      <c r="D236" s="17" t="s">
        <v>12</v>
      </c>
      <c r="E236" s="5">
        <v>280</v>
      </c>
      <c r="O236" s="17" t="s">
        <v>12</v>
      </c>
      <c r="P236" s="5">
        <v>280</v>
      </c>
      <c r="V236" s="17" t="s">
        <v>11</v>
      </c>
      <c r="W236" s="5">
        <v>1</v>
      </c>
      <c r="AE236" s="17" t="s">
        <v>10</v>
      </c>
      <c r="AF236" s="5">
        <v>13</v>
      </c>
      <c r="AM236" s="17" t="s">
        <v>5</v>
      </c>
      <c r="AN236" s="5">
        <v>5</v>
      </c>
      <c r="AV236" s="17" t="s">
        <v>10</v>
      </c>
      <c r="AW236" s="5">
        <v>0</v>
      </c>
    </row>
    <row r="237" spans="4:49" x14ac:dyDescent="0.25">
      <c r="D237" s="17" t="s">
        <v>13</v>
      </c>
      <c r="E237" s="5">
        <v>517</v>
      </c>
      <c r="O237" s="17" t="s">
        <v>13</v>
      </c>
      <c r="P237" s="5">
        <v>517</v>
      </c>
      <c r="V237" s="17" t="s">
        <v>12</v>
      </c>
      <c r="W237" s="5">
        <v>0</v>
      </c>
      <c r="AE237" s="17" t="s">
        <v>11</v>
      </c>
      <c r="AF237" s="5">
        <v>30</v>
      </c>
      <c r="AM237" s="17" t="s">
        <v>10</v>
      </c>
      <c r="AN237" s="5">
        <v>1</v>
      </c>
      <c r="AV237" s="17" t="s">
        <v>11</v>
      </c>
      <c r="AW237" s="5">
        <v>1</v>
      </c>
    </row>
    <row r="238" spans="4:49" x14ac:dyDescent="0.25">
      <c r="D238" s="17" t="s">
        <v>14</v>
      </c>
      <c r="E238" s="5">
        <v>379</v>
      </c>
      <c r="O238" s="17" t="s">
        <v>14</v>
      </c>
      <c r="P238" s="5">
        <v>379</v>
      </c>
      <c r="V238" s="17" t="s">
        <v>13</v>
      </c>
      <c r="W238" s="5">
        <v>0</v>
      </c>
      <c r="AE238" s="17" t="s">
        <v>12</v>
      </c>
      <c r="AF238" s="5">
        <v>5</v>
      </c>
      <c r="AM238" s="17" t="s">
        <v>11</v>
      </c>
      <c r="AN238" s="5">
        <v>4</v>
      </c>
      <c r="AV238" s="17" t="s">
        <v>12</v>
      </c>
      <c r="AW238" s="5">
        <v>0</v>
      </c>
    </row>
    <row r="239" spans="4:49" x14ac:dyDescent="0.25">
      <c r="D239" s="17" t="s">
        <v>15</v>
      </c>
      <c r="E239" s="5">
        <v>334</v>
      </c>
      <c r="O239" s="17" t="s">
        <v>15</v>
      </c>
      <c r="P239" s="5">
        <v>334</v>
      </c>
      <c r="V239" s="17" t="s">
        <v>14</v>
      </c>
      <c r="W239" s="5">
        <v>0</v>
      </c>
      <c r="AE239" s="17" t="s">
        <v>13</v>
      </c>
      <c r="AF239" s="5">
        <v>2</v>
      </c>
      <c r="AM239" s="17" t="s">
        <v>12</v>
      </c>
      <c r="AN239" s="5">
        <v>0</v>
      </c>
      <c r="AV239" s="17" t="s">
        <v>13</v>
      </c>
      <c r="AW239" s="5">
        <v>1</v>
      </c>
    </row>
    <row r="240" spans="4:49" x14ac:dyDescent="0.25">
      <c r="D240" s="17" t="s">
        <v>6</v>
      </c>
      <c r="E240" s="5">
        <v>365</v>
      </c>
      <c r="O240" s="17" t="s">
        <v>6</v>
      </c>
      <c r="P240" s="5">
        <v>365</v>
      </c>
      <c r="V240" s="17" t="s">
        <v>15</v>
      </c>
      <c r="W240" s="5">
        <v>1</v>
      </c>
      <c r="AE240" s="17" t="s">
        <v>14</v>
      </c>
      <c r="AF240" s="5">
        <v>11</v>
      </c>
      <c r="AM240" s="17" t="s">
        <v>13</v>
      </c>
      <c r="AN240" s="5">
        <v>1</v>
      </c>
      <c r="AV240" s="17" t="s">
        <v>14</v>
      </c>
      <c r="AW240" s="5">
        <v>0</v>
      </c>
    </row>
    <row r="241" spans="4:49" x14ac:dyDescent="0.25">
      <c r="D241" s="17" t="s">
        <v>16</v>
      </c>
      <c r="E241" s="5">
        <v>377</v>
      </c>
      <c r="O241" s="17" t="s">
        <v>16</v>
      </c>
      <c r="P241" s="5">
        <v>377</v>
      </c>
      <c r="V241" s="17" t="s">
        <v>6</v>
      </c>
      <c r="W241" s="5">
        <v>0</v>
      </c>
      <c r="AE241" s="17" t="s">
        <v>15</v>
      </c>
      <c r="AF241" s="5">
        <v>25</v>
      </c>
      <c r="AM241" s="17" t="s">
        <v>14</v>
      </c>
      <c r="AN241" s="5">
        <v>12</v>
      </c>
      <c r="AV241" s="17" t="s">
        <v>15</v>
      </c>
      <c r="AW241" s="5">
        <v>1</v>
      </c>
    </row>
    <row r="242" spans="4:49" x14ac:dyDescent="0.25">
      <c r="D242" s="17" t="s">
        <v>17</v>
      </c>
      <c r="E242" s="5">
        <v>378</v>
      </c>
      <c r="O242" s="17" t="s">
        <v>17</v>
      </c>
      <c r="P242" s="5">
        <v>378</v>
      </c>
      <c r="V242" s="17" t="s">
        <v>16</v>
      </c>
      <c r="W242" s="5">
        <v>0</v>
      </c>
      <c r="AE242" s="17" t="s">
        <v>6</v>
      </c>
      <c r="AF242" s="5">
        <v>21</v>
      </c>
      <c r="AM242" s="17" t="s">
        <v>15</v>
      </c>
      <c r="AN242" s="5">
        <v>1</v>
      </c>
      <c r="AV242" s="17" t="s">
        <v>6</v>
      </c>
      <c r="AW242" s="5">
        <v>0</v>
      </c>
    </row>
    <row r="243" spans="4:49" x14ac:dyDescent="0.25">
      <c r="D243" s="2" t="s">
        <v>61</v>
      </c>
      <c r="E243" s="5">
        <v>535</v>
      </c>
      <c r="O243" s="2" t="s">
        <v>61</v>
      </c>
      <c r="P243" s="5">
        <v>535</v>
      </c>
      <c r="V243" s="17" t="s">
        <v>17</v>
      </c>
      <c r="W243" s="5">
        <v>1</v>
      </c>
      <c r="AE243" s="17" t="s">
        <v>16</v>
      </c>
      <c r="AF243" s="5">
        <v>15</v>
      </c>
      <c r="AM243" s="17" t="s">
        <v>6</v>
      </c>
      <c r="AN243" s="5">
        <v>0</v>
      </c>
      <c r="AV243" s="17" t="s">
        <v>16</v>
      </c>
      <c r="AW243" s="5">
        <v>0</v>
      </c>
    </row>
    <row r="244" spans="4:49" x14ac:dyDescent="0.25">
      <c r="D244" s="17" t="s">
        <v>3</v>
      </c>
      <c r="E244" s="5">
        <v>31</v>
      </c>
      <c r="O244" s="17" t="s">
        <v>3</v>
      </c>
      <c r="P244" s="5">
        <v>31</v>
      </c>
      <c r="V244" s="2" t="s">
        <v>61</v>
      </c>
      <c r="W244" s="5">
        <v>27</v>
      </c>
      <c r="AE244" s="17" t="s">
        <v>17</v>
      </c>
      <c r="AF244" s="5">
        <v>20</v>
      </c>
      <c r="AM244" s="17" t="s">
        <v>16</v>
      </c>
      <c r="AN244" s="5">
        <v>1</v>
      </c>
      <c r="AV244" s="17" t="s">
        <v>17</v>
      </c>
      <c r="AW244" s="5">
        <v>0</v>
      </c>
    </row>
    <row r="245" spans="4:49" x14ac:dyDescent="0.25">
      <c r="D245" s="17" t="s">
        <v>4</v>
      </c>
      <c r="E245" s="5">
        <v>37</v>
      </c>
      <c r="O245" s="17" t="s">
        <v>4</v>
      </c>
      <c r="P245" s="5">
        <v>37</v>
      </c>
      <c r="V245" s="17" t="s">
        <v>3</v>
      </c>
      <c r="W245" s="5">
        <v>3</v>
      </c>
      <c r="AE245" s="2" t="s">
        <v>61</v>
      </c>
      <c r="AF245" s="5">
        <v>439</v>
      </c>
      <c r="AM245" s="17" t="s">
        <v>17</v>
      </c>
      <c r="AN245" s="5">
        <v>0</v>
      </c>
      <c r="AV245" s="2" t="s">
        <v>61</v>
      </c>
      <c r="AW245" s="5">
        <v>24</v>
      </c>
    </row>
    <row r="246" spans="4:49" x14ac:dyDescent="0.25">
      <c r="D246" s="17" t="s">
        <v>5</v>
      </c>
      <c r="E246" s="5">
        <v>36</v>
      </c>
      <c r="O246" s="17" t="s">
        <v>5</v>
      </c>
      <c r="P246" s="5">
        <v>36</v>
      </c>
      <c r="V246" s="17" t="s">
        <v>4</v>
      </c>
      <c r="W246" s="5">
        <v>1</v>
      </c>
      <c r="AE246" s="17" t="s">
        <v>3</v>
      </c>
      <c r="AF246" s="5">
        <v>34</v>
      </c>
      <c r="AM246" s="2" t="s">
        <v>61</v>
      </c>
      <c r="AN246" s="5">
        <v>89</v>
      </c>
      <c r="AV246" s="17" t="s">
        <v>3</v>
      </c>
      <c r="AW246" s="5">
        <v>3</v>
      </c>
    </row>
    <row r="247" spans="4:49" x14ac:dyDescent="0.25">
      <c r="D247" s="17" t="s">
        <v>10</v>
      </c>
      <c r="E247" s="5">
        <v>31</v>
      </c>
      <c r="O247" s="17" t="s">
        <v>10</v>
      </c>
      <c r="P247" s="5">
        <v>31</v>
      </c>
      <c r="V247" s="17" t="s">
        <v>5</v>
      </c>
      <c r="W247" s="5">
        <v>0</v>
      </c>
      <c r="AE247" s="17" t="s">
        <v>4</v>
      </c>
      <c r="AF247" s="5">
        <v>15</v>
      </c>
      <c r="AM247" s="17" t="s">
        <v>3</v>
      </c>
      <c r="AN247" s="5">
        <v>19</v>
      </c>
      <c r="AV247" s="17" t="s">
        <v>4</v>
      </c>
      <c r="AW247" s="5">
        <v>1</v>
      </c>
    </row>
    <row r="248" spans="4:49" x14ac:dyDescent="0.25">
      <c r="D248" s="17" t="s">
        <v>11</v>
      </c>
      <c r="E248" s="5">
        <v>77</v>
      </c>
      <c r="O248" s="17" t="s">
        <v>11</v>
      </c>
      <c r="P248" s="5">
        <v>77</v>
      </c>
      <c r="V248" s="17" t="s">
        <v>10</v>
      </c>
      <c r="W248" s="5">
        <v>0</v>
      </c>
      <c r="AE248" s="17" t="s">
        <v>5</v>
      </c>
      <c r="AF248" s="5">
        <v>26</v>
      </c>
      <c r="AM248" s="17" t="s">
        <v>4</v>
      </c>
      <c r="AN248" s="5">
        <v>6</v>
      </c>
      <c r="AV248" s="17" t="s">
        <v>5</v>
      </c>
      <c r="AW248" s="5">
        <v>2</v>
      </c>
    </row>
    <row r="249" spans="4:49" x14ac:dyDescent="0.25">
      <c r="D249" s="17" t="s">
        <v>12</v>
      </c>
      <c r="E249" s="5">
        <v>45</v>
      </c>
      <c r="O249" s="17" t="s">
        <v>12</v>
      </c>
      <c r="P249" s="5">
        <v>45</v>
      </c>
      <c r="V249" s="17" t="s">
        <v>11</v>
      </c>
      <c r="W249" s="5">
        <v>7</v>
      </c>
      <c r="AE249" s="17" t="s">
        <v>10</v>
      </c>
      <c r="AF249" s="5">
        <v>24</v>
      </c>
      <c r="AM249" s="17" t="s">
        <v>5</v>
      </c>
      <c r="AN249" s="5">
        <v>3</v>
      </c>
      <c r="AV249" s="17" t="s">
        <v>10</v>
      </c>
      <c r="AW249" s="5">
        <v>0</v>
      </c>
    </row>
    <row r="250" spans="4:49" x14ac:dyDescent="0.25">
      <c r="D250" s="17" t="s">
        <v>13</v>
      </c>
      <c r="E250" s="5">
        <v>56</v>
      </c>
      <c r="O250" s="17" t="s">
        <v>13</v>
      </c>
      <c r="P250" s="5">
        <v>56</v>
      </c>
      <c r="V250" s="17" t="s">
        <v>12</v>
      </c>
      <c r="W250" s="5">
        <v>4</v>
      </c>
      <c r="AE250" s="17" t="s">
        <v>11</v>
      </c>
      <c r="AF250" s="5">
        <v>57</v>
      </c>
      <c r="AM250" s="17" t="s">
        <v>10</v>
      </c>
      <c r="AN250" s="5">
        <v>6</v>
      </c>
      <c r="AV250" s="17" t="s">
        <v>11</v>
      </c>
      <c r="AW250" s="5">
        <v>8</v>
      </c>
    </row>
    <row r="251" spans="4:49" x14ac:dyDescent="0.25">
      <c r="D251" s="17" t="s">
        <v>14</v>
      </c>
      <c r="E251" s="5">
        <v>52</v>
      </c>
      <c r="O251" s="17" t="s">
        <v>14</v>
      </c>
      <c r="P251" s="5">
        <v>52</v>
      </c>
      <c r="V251" s="17" t="s">
        <v>13</v>
      </c>
      <c r="W251" s="5">
        <v>1</v>
      </c>
      <c r="AE251" s="17" t="s">
        <v>12</v>
      </c>
      <c r="AF251" s="5">
        <v>53</v>
      </c>
      <c r="AM251" s="17" t="s">
        <v>11</v>
      </c>
      <c r="AN251" s="5">
        <v>13</v>
      </c>
      <c r="AV251" s="17" t="s">
        <v>12</v>
      </c>
      <c r="AW251" s="5">
        <v>2</v>
      </c>
    </row>
    <row r="252" spans="4:49" x14ac:dyDescent="0.25">
      <c r="D252" s="17" t="s">
        <v>15</v>
      </c>
      <c r="E252" s="5">
        <v>58</v>
      </c>
      <c r="O252" s="17" t="s">
        <v>15</v>
      </c>
      <c r="P252" s="5">
        <v>58</v>
      </c>
      <c r="V252" s="17" t="s">
        <v>14</v>
      </c>
      <c r="W252" s="5">
        <v>4</v>
      </c>
      <c r="AE252" s="17" t="s">
        <v>13</v>
      </c>
      <c r="AF252" s="5">
        <v>55</v>
      </c>
      <c r="AM252" s="17" t="s">
        <v>12</v>
      </c>
      <c r="AN252" s="5">
        <v>2</v>
      </c>
      <c r="AV252" s="17" t="s">
        <v>13</v>
      </c>
      <c r="AW252" s="5">
        <v>1</v>
      </c>
    </row>
    <row r="253" spans="4:49" x14ac:dyDescent="0.25">
      <c r="D253" s="17" t="s">
        <v>6</v>
      </c>
      <c r="E253" s="5">
        <v>22</v>
      </c>
      <c r="O253" s="17" t="s">
        <v>6</v>
      </c>
      <c r="P253" s="5">
        <v>22</v>
      </c>
      <c r="V253" s="17" t="s">
        <v>15</v>
      </c>
      <c r="W253" s="5">
        <v>5</v>
      </c>
      <c r="AE253" s="17" t="s">
        <v>14</v>
      </c>
      <c r="AF253" s="5">
        <v>58</v>
      </c>
      <c r="AM253" s="17" t="s">
        <v>13</v>
      </c>
      <c r="AN253" s="5">
        <v>2</v>
      </c>
      <c r="AV253" s="17" t="s">
        <v>14</v>
      </c>
      <c r="AW253" s="5">
        <v>1</v>
      </c>
    </row>
    <row r="254" spans="4:49" x14ac:dyDescent="0.25">
      <c r="D254" s="17" t="s">
        <v>16</v>
      </c>
      <c r="E254" s="5">
        <v>53</v>
      </c>
      <c r="O254" s="17" t="s">
        <v>16</v>
      </c>
      <c r="P254" s="5">
        <v>53</v>
      </c>
      <c r="V254" s="17" t="s">
        <v>6</v>
      </c>
      <c r="W254" s="5">
        <v>0</v>
      </c>
      <c r="AE254" s="17" t="s">
        <v>15</v>
      </c>
      <c r="AF254" s="5">
        <v>35</v>
      </c>
      <c r="AM254" s="17" t="s">
        <v>14</v>
      </c>
      <c r="AN254" s="5">
        <v>6</v>
      </c>
      <c r="AV254" s="17" t="s">
        <v>15</v>
      </c>
      <c r="AW254" s="5">
        <v>2</v>
      </c>
    </row>
    <row r="255" spans="4:49" x14ac:dyDescent="0.25">
      <c r="D255" s="17" t="s">
        <v>17</v>
      </c>
      <c r="E255" s="5">
        <v>37</v>
      </c>
      <c r="O255" s="17" t="s">
        <v>17</v>
      </c>
      <c r="P255" s="5">
        <v>37</v>
      </c>
      <c r="V255" s="17" t="s">
        <v>16</v>
      </c>
      <c r="W255" s="5">
        <v>0</v>
      </c>
      <c r="AE255" s="17" t="s">
        <v>6</v>
      </c>
      <c r="AF255" s="5">
        <v>28</v>
      </c>
      <c r="AM255" s="17" t="s">
        <v>15</v>
      </c>
      <c r="AN255" s="5">
        <v>9</v>
      </c>
      <c r="AV255" s="17" t="s">
        <v>6</v>
      </c>
      <c r="AW255" s="5">
        <v>2</v>
      </c>
    </row>
    <row r="256" spans="4:49" x14ac:dyDescent="0.25">
      <c r="D256" s="2" t="s">
        <v>62</v>
      </c>
      <c r="E256" s="5">
        <v>3194</v>
      </c>
      <c r="O256" s="2" t="s">
        <v>62</v>
      </c>
      <c r="P256" s="5">
        <v>3194</v>
      </c>
      <c r="V256" s="17" t="s">
        <v>17</v>
      </c>
      <c r="W256" s="5">
        <v>2</v>
      </c>
      <c r="AE256" s="17" t="s">
        <v>16</v>
      </c>
      <c r="AF256" s="5">
        <v>28</v>
      </c>
      <c r="AM256" s="17" t="s">
        <v>6</v>
      </c>
      <c r="AN256" s="5">
        <v>5</v>
      </c>
      <c r="AV256" s="17" t="s">
        <v>16</v>
      </c>
      <c r="AW256" s="5">
        <v>1</v>
      </c>
    </row>
    <row r="257" spans="4:49" x14ac:dyDescent="0.25">
      <c r="D257" s="17" t="s">
        <v>3</v>
      </c>
      <c r="E257" s="5">
        <v>237</v>
      </c>
      <c r="O257" s="17" t="s">
        <v>3</v>
      </c>
      <c r="P257" s="5">
        <v>237</v>
      </c>
      <c r="V257" s="2" t="s">
        <v>62</v>
      </c>
      <c r="W257" s="5">
        <v>604</v>
      </c>
      <c r="AE257" s="17" t="s">
        <v>17</v>
      </c>
      <c r="AF257" s="5">
        <v>26</v>
      </c>
      <c r="AM257" s="17" t="s">
        <v>16</v>
      </c>
      <c r="AN257" s="5">
        <v>11</v>
      </c>
      <c r="AV257" s="17" t="s">
        <v>17</v>
      </c>
      <c r="AW257" s="5">
        <v>1</v>
      </c>
    </row>
    <row r="258" spans="4:49" x14ac:dyDescent="0.25">
      <c r="D258" s="17" t="s">
        <v>4</v>
      </c>
      <c r="E258" s="5">
        <v>306</v>
      </c>
      <c r="O258" s="17" t="s">
        <v>4</v>
      </c>
      <c r="P258" s="5">
        <v>306</v>
      </c>
      <c r="V258" s="17" t="s">
        <v>3</v>
      </c>
      <c r="W258" s="5">
        <v>45</v>
      </c>
      <c r="AE258" s="2" t="s">
        <v>62</v>
      </c>
      <c r="AF258" s="5">
        <v>5620</v>
      </c>
      <c r="AM258" s="17" t="s">
        <v>17</v>
      </c>
      <c r="AN258" s="5">
        <v>7</v>
      </c>
      <c r="AV258" s="2" t="s">
        <v>62</v>
      </c>
      <c r="AW258" s="5">
        <v>1</v>
      </c>
    </row>
    <row r="259" spans="4:49" x14ac:dyDescent="0.25">
      <c r="D259" s="17" t="s">
        <v>5</v>
      </c>
      <c r="E259" s="5">
        <v>232</v>
      </c>
      <c r="O259" s="17" t="s">
        <v>5</v>
      </c>
      <c r="P259" s="5">
        <v>232</v>
      </c>
      <c r="V259" s="17" t="s">
        <v>4</v>
      </c>
      <c r="W259" s="5">
        <v>54</v>
      </c>
      <c r="AE259" s="17" t="s">
        <v>3</v>
      </c>
      <c r="AF259" s="5">
        <v>364</v>
      </c>
      <c r="AM259" s="2" t="s">
        <v>62</v>
      </c>
      <c r="AN259" s="5">
        <v>335</v>
      </c>
      <c r="AV259" s="17" t="s">
        <v>3</v>
      </c>
      <c r="AW259" s="5">
        <v>0</v>
      </c>
    </row>
    <row r="260" spans="4:49" x14ac:dyDescent="0.25">
      <c r="D260" s="17" t="s">
        <v>10</v>
      </c>
      <c r="E260" s="5">
        <v>236</v>
      </c>
      <c r="O260" s="17" t="s">
        <v>10</v>
      </c>
      <c r="P260" s="5">
        <v>236</v>
      </c>
      <c r="V260" s="17" t="s">
        <v>5</v>
      </c>
      <c r="W260" s="5">
        <v>46</v>
      </c>
      <c r="AE260" s="17" t="s">
        <v>4</v>
      </c>
      <c r="AF260" s="5">
        <v>450</v>
      </c>
      <c r="AM260" s="17" t="s">
        <v>3</v>
      </c>
      <c r="AN260" s="5">
        <v>26</v>
      </c>
      <c r="AV260" s="17" t="s">
        <v>4</v>
      </c>
      <c r="AW260" s="5">
        <v>0</v>
      </c>
    </row>
    <row r="261" spans="4:49" x14ac:dyDescent="0.25">
      <c r="D261" s="17" t="s">
        <v>11</v>
      </c>
      <c r="E261" s="5">
        <v>408</v>
      </c>
      <c r="O261" s="17" t="s">
        <v>11</v>
      </c>
      <c r="P261" s="5">
        <v>408</v>
      </c>
      <c r="V261" s="17" t="s">
        <v>10</v>
      </c>
      <c r="W261" s="5">
        <v>40</v>
      </c>
      <c r="AE261" s="17" t="s">
        <v>5</v>
      </c>
      <c r="AF261" s="5">
        <v>377</v>
      </c>
      <c r="AM261" s="17" t="s">
        <v>4</v>
      </c>
      <c r="AN261" s="5">
        <v>26</v>
      </c>
      <c r="AV261" s="17" t="s">
        <v>5</v>
      </c>
      <c r="AW261" s="5">
        <v>1</v>
      </c>
    </row>
    <row r="262" spans="4:49" x14ac:dyDescent="0.25">
      <c r="D262" s="17" t="s">
        <v>12</v>
      </c>
      <c r="E262" s="5">
        <v>275</v>
      </c>
      <c r="O262" s="17" t="s">
        <v>12</v>
      </c>
      <c r="P262" s="5">
        <v>275</v>
      </c>
      <c r="V262" s="17" t="s">
        <v>11</v>
      </c>
      <c r="W262" s="5">
        <v>79</v>
      </c>
      <c r="AE262" s="17" t="s">
        <v>10</v>
      </c>
      <c r="AF262" s="5">
        <v>368</v>
      </c>
      <c r="AM262" s="17" t="s">
        <v>5</v>
      </c>
      <c r="AN262" s="5">
        <v>21</v>
      </c>
      <c r="AV262" s="17" t="s">
        <v>10</v>
      </c>
      <c r="AW262" s="5">
        <v>0</v>
      </c>
    </row>
    <row r="263" spans="4:49" x14ac:dyDescent="0.25">
      <c r="D263" s="17" t="s">
        <v>13</v>
      </c>
      <c r="E263" s="5">
        <v>367</v>
      </c>
      <c r="O263" s="17" t="s">
        <v>13</v>
      </c>
      <c r="P263" s="5">
        <v>367</v>
      </c>
      <c r="V263" s="17" t="s">
        <v>12</v>
      </c>
      <c r="W263" s="5">
        <v>54</v>
      </c>
      <c r="AE263" s="17" t="s">
        <v>11</v>
      </c>
      <c r="AF263" s="5">
        <v>750</v>
      </c>
      <c r="AM263" s="17" t="s">
        <v>10</v>
      </c>
      <c r="AN263" s="5">
        <v>32</v>
      </c>
      <c r="AV263" s="17" t="s">
        <v>11</v>
      </c>
      <c r="AW263" s="5">
        <v>0</v>
      </c>
    </row>
    <row r="264" spans="4:49" x14ac:dyDescent="0.25">
      <c r="D264" s="17" t="s">
        <v>14</v>
      </c>
      <c r="E264" s="5">
        <v>173</v>
      </c>
      <c r="O264" s="17" t="s">
        <v>14</v>
      </c>
      <c r="P264" s="5">
        <v>173</v>
      </c>
      <c r="V264" s="17" t="s">
        <v>13</v>
      </c>
      <c r="W264" s="5">
        <v>62</v>
      </c>
      <c r="AE264" s="17" t="s">
        <v>12</v>
      </c>
      <c r="AF264" s="5">
        <v>507</v>
      </c>
      <c r="AM264" s="17" t="s">
        <v>11</v>
      </c>
      <c r="AN264" s="5">
        <v>43</v>
      </c>
      <c r="AV264" s="17" t="s">
        <v>12</v>
      </c>
      <c r="AW264" s="5">
        <v>0</v>
      </c>
    </row>
    <row r="265" spans="4:49" x14ac:dyDescent="0.25">
      <c r="D265" s="17" t="s">
        <v>15</v>
      </c>
      <c r="E265" s="5">
        <v>304</v>
      </c>
      <c r="O265" s="17" t="s">
        <v>15</v>
      </c>
      <c r="P265" s="5">
        <v>304</v>
      </c>
      <c r="V265" s="17" t="s">
        <v>14</v>
      </c>
      <c r="W265" s="5">
        <v>56</v>
      </c>
      <c r="AE265" s="17" t="s">
        <v>13</v>
      </c>
      <c r="AF265" s="5">
        <v>681</v>
      </c>
      <c r="AM265" s="17" t="s">
        <v>12</v>
      </c>
      <c r="AN265" s="5">
        <v>35</v>
      </c>
      <c r="AV265" s="17" t="s">
        <v>13</v>
      </c>
      <c r="AW265" s="5">
        <v>0</v>
      </c>
    </row>
    <row r="266" spans="4:49" x14ac:dyDescent="0.25">
      <c r="D266" s="17" t="s">
        <v>6</v>
      </c>
      <c r="E266" s="5">
        <v>168</v>
      </c>
      <c r="O266" s="17" t="s">
        <v>6</v>
      </c>
      <c r="P266" s="5">
        <v>168</v>
      </c>
      <c r="V266" s="17" t="s">
        <v>15</v>
      </c>
      <c r="W266" s="5">
        <v>70</v>
      </c>
      <c r="AE266" s="17" t="s">
        <v>14</v>
      </c>
      <c r="AF266" s="5">
        <v>398</v>
      </c>
      <c r="AM266" s="17" t="s">
        <v>13</v>
      </c>
      <c r="AN266" s="5">
        <v>26</v>
      </c>
      <c r="AV266" s="17" t="s">
        <v>14</v>
      </c>
      <c r="AW266" s="5">
        <v>0</v>
      </c>
    </row>
    <row r="267" spans="4:49" x14ac:dyDescent="0.25">
      <c r="D267" s="17" t="s">
        <v>16</v>
      </c>
      <c r="E267" s="5">
        <v>271</v>
      </c>
      <c r="O267" s="17" t="s">
        <v>16</v>
      </c>
      <c r="P267" s="5">
        <v>271</v>
      </c>
      <c r="V267" s="17" t="s">
        <v>6</v>
      </c>
      <c r="W267" s="5">
        <v>20</v>
      </c>
      <c r="AE267" s="17" t="s">
        <v>15</v>
      </c>
      <c r="AF267" s="5">
        <v>548</v>
      </c>
      <c r="AM267" s="17" t="s">
        <v>14</v>
      </c>
      <c r="AN267" s="5">
        <v>17</v>
      </c>
      <c r="AV267" s="17" t="s">
        <v>15</v>
      </c>
      <c r="AW267" s="5">
        <v>0</v>
      </c>
    </row>
    <row r="268" spans="4:49" x14ac:dyDescent="0.25">
      <c r="D268" s="17" t="s">
        <v>17</v>
      </c>
      <c r="E268" s="5">
        <v>217</v>
      </c>
      <c r="O268" s="17" t="s">
        <v>17</v>
      </c>
      <c r="P268" s="5">
        <v>217</v>
      </c>
      <c r="V268" s="17" t="s">
        <v>16</v>
      </c>
      <c r="W268" s="5">
        <v>44</v>
      </c>
      <c r="AE268" s="17" t="s">
        <v>6</v>
      </c>
      <c r="AF268" s="5">
        <v>218</v>
      </c>
      <c r="AM268" s="17" t="s">
        <v>15</v>
      </c>
      <c r="AN268" s="5">
        <v>32</v>
      </c>
      <c r="AV268" s="17" t="s">
        <v>6</v>
      </c>
      <c r="AW268" s="5">
        <v>0</v>
      </c>
    </row>
    <row r="269" spans="4:49" x14ac:dyDescent="0.25">
      <c r="D269" s="2" t="s">
        <v>63</v>
      </c>
      <c r="E269" s="5">
        <v>20300</v>
      </c>
      <c r="O269" s="2" t="s">
        <v>63</v>
      </c>
      <c r="P269" s="5">
        <v>20300</v>
      </c>
      <c r="V269" s="17" t="s">
        <v>17</v>
      </c>
      <c r="W269" s="5">
        <v>34</v>
      </c>
      <c r="AE269" s="17" t="s">
        <v>16</v>
      </c>
      <c r="AF269" s="5">
        <v>481</v>
      </c>
      <c r="AM269" s="17" t="s">
        <v>6</v>
      </c>
      <c r="AN269" s="5">
        <v>18</v>
      </c>
      <c r="AV269" s="17" t="s">
        <v>16</v>
      </c>
      <c r="AW269" s="5">
        <v>0</v>
      </c>
    </row>
    <row r="270" spans="4:49" x14ac:dyDescent="0.25">
      <c r="D270" s="17" t="s">
        <v>3</v>
      </c>
      <c r="E270" s="5">
        <v>1429</v>
      </c>
      <c r="O270" s="17" t="s">
        <v>3</v>
      </c>
      <c r="P270" s="5">
        <v>1429</v>
      </c>
      <c r="V270" s="2" t="s">
        <v>63</v>
      </c>
      <c r="W270" s="5">
        <v>1789</v>
      </c>
      <c r="AE270" s="17" t="s">
        <v>17</v>
      </c>
      <c r="AF270" s="5">
        <v>478</v>
      </c>
      <c r="AM270" s="17" t="s">
        <v>16</v>
      </c>
      <c r="AN270" s="5">
        <v>37</v>
      </c>
      <c r="AV270" s="17" t="s">
        <v>17</v>
      </c>
      <c r="AW270" s="5">
        <v>0</v>
      </c>
    </row>
    <row r="271" spans="4:49" x14ac:dyDescent="0.25">
      <c r="D271" s="17" t="s">
        <v>4</v>
      </c>
      <c r="E271" s="5">
        <v>1824</v>
      </c>
      <c r="O271" s="17" t="s">
        <v>4</v>
      </c>
      <c r="P271" s="5">
        <v>1824</v>
      </c>
      <c r="V271" s="17" t="s">
        <v>3</v>
      </c>
      <c r="W271" s="5">
        <v>118</v>
      </c>
      <c r="AE271" s="2" t="s">
        <v>63</v>
      </c>
      <c r="AF271" s="5">
        <v>1013</v>
      </c>
      <c r="AM271" s="17" t="s">
        <v>17</v>
      </c>
      <c r="AN271" s="5">
        <v>22</v>
      </c>
      <c r="AV271" s="2" t="s">
        <v>63</v>
      </c>
      <c r="AW271" s="5">
        <v>1203</v>
      </c>
    </row>
    <row r="272" spans="4:49" x14ac:dyDescent="0.25">
      <c r="D272" s="17" t="s">
        <v>5</v>
      </c>
      <c r="E272" s="5">
        <v>1424</v>
      </c>
      <c r="O272" s="17" t="s">
        <v>5</v>
      </c>
      <c r="P272" s="5">
        <v>1424</v>
      </c>
      <c r="V272" s="17" t="s">
        <v>4</v>
      </c>
      <c r="W272" s="5">
        <v>162</v>
      </c>
      <c r="AE272" s="17" t="s">
        <v>3</v>
      </c>
      <c r="AF272" s="5">
        <v>81</v>
      </c>
      <c r="AM272" s="2" t="s">
        <v>63</v>
      </c>
      <c r="AN272" s="5">
        <v>1547</v>
      </c>
      <c r="AV272" s="17" t="s">
        <v>3</v>
      </c>
      <c r="AW272" s="5">
        <v>91</v>
      </c>
    </row>
    <row r="273" spans="4:49" x14ac:dyDescent="0.25">
      <c r="D273" s="17" t="s">
        <v>10</v>
      </c>
      <c r="E273" s="5">
        <v>1416</v>
      </c>
      <c r="O273" s="17" t="s">
        <v>10</v>
      </c>
      <c r="P273" s="5">
        <v>1416</v>
      </c>
      <c r="V273" s="17" t="s">
        <v>5</v>
      </c>
      <c r="W273" s="5">
        <v>118</v>
      </c>
      <c r="AE273" s="17" t="s">
        <v>4</v>
      </c>
      <c r="AF273" s="5">
        <v>102</v>
      </c>
      <c r="AM273" s="17" t="s">
        <v>3</v>
      </c>
      <c r="AN273" s="5">
        <v>124</v>
      </c>
      <c r="AV273" s="17" t="s">
        <v>4</v>
      </c>
      <c r="AW273" s="5">
        <v>108</v>
      </c>
    </row>
    <row r="274" spans="4:49" x14ac:dyDescent="0.25">
      <c r="D274" s="17" t="s">
        <v>11</v>
      </c>
      <c r="E274" s="5">
        <v>2187</v>
      </c>
      <c r="O274" s="17" t="s">
        <v>11</v>
      </c>
      <c r="P274" s="5">
        <v>2187</v>
      </c>
      <c r="V274" s="17" t="s">
        <v>10</v>
      </c>
      <c r="W274" s="5">
        <v>95</v>
      </c>
      <c r="AE274" s="17" t="s">
        <v>5</v>
      </c>
      <c r="AF274" s="5">
        <v>58</v>
      </c>
      <c r="AM274" s="17" t="s">
        <v>4</v>
      </c>
      <c r="AN274" s="5">
        <v>143</v>
      </c>
      <c r="AV274" s="17" t="s">
        <v>5</v>
      </c>
      <c r="AW274" s="5">
        <v>65</v>
      </c>
    </row>
    <row r="275" spans="4:49" x14ac:dyDescent="0.25">
      <c r="D275" s="17" t="s">
        <v>12</v>
      </c>
      <c r="E275" s="5">
        <v>1522</v>
      </c>
      <c r="O275" s="17" t="s">
        <v>12</v>
      </c>
      <c r="P275" s="5">
        <v>1522</v>
      </c>
      <c r="V275" s="17" t="s">
        <v>11</v>
      </c>
      <c r="W275" s="5">
        <v>212</v>
      </c>
      <c r="AE275" s="17" t="s">
        <v>10</v>
      </c>
      <c r="AF275" s="5">
        <v>56</v>
      </c>
      <c r="AM275" s="17" t="s">
        <v>5</v>
      </c>
      <c r="AN275" s="5">
        <v>87</v>
      </c>
      <c r="AV275" s="17" t="s">
        <v>10</v>
      </c>
      <c r="AW275" s="5">
        <v>62</v>
      </c>
    </row>
    <row r="276" spans="4:49" x14ac:dyDescent="0.25">
      <c r="D276" s="17" t="s">
        <v>13</v>
      </c>
      <c r="E276" s="5">
        <v>2183</v>
      </c>
      <c r="O276" s="17" t="s">
        <v>13</v>
      </c>
      <c r="P276" s="5">
        <v>2183</v>
      </c>
      <c r="V276" s="17" t="s">
        <v>12</v>
      </c>
      <c r="W276" s="5">
        <v>132</v>
      </c>
      <c r="AE276" s="17" t="s">
        <v>11</v>
      </c>
      <c r="AF276" s="5">
        <v>153</v>
      </c>
      <c r="AM276" s="17" t="s">
        <v>10</v>
      </c>
      <c r="AN276" s="5">
        <v>58</v>
      </c>
      <c r="AV276" s="17" t="s">
        <v>11</v>
      </c>
      <c r="AW276" s="5">
        <v>159</v>
      </c>
    </row>
    <row r="277" spans="4:49" x14ac:dyDescent="0.25">
      <c r="D277" s="17" t="s">
        <v>14</v>
      </c>
      <c r="E277" s="5">
        <v>1807</v>
      </c>
      <c r="O277" s="17" t="s">
        <v>14</v>
      </c>
      <c r="P277" s="5">
        <v>1807</v>
      </c>
      <c r="V277" s="17" t="s">
        <v>13</v>
      </c>
      <c r="W277" s="5">
        <v>223</v>
      </c>
      <c r="AE277" s="17" t="s">
        <v>12</v>
      </c>
      <c r="AF277" s="5">
        <v>62</v>
      </c>
      <c r="AM277" s="17" t="s">
        <v>11</v>
      </c>
      <c r="AN277" s="5">
        <v>142</v>
      </c>
      <c r="AV277" s="17" t="s">
        <v>12</v>
      </c>
      <c r="AW277" s="5">
        <v>91</v>
      </c>
    </row>
    <row r="278" spans="4:49" x14ac:dyDescent="0.25">
      <c r="D278" s="17" t="s">
        <v>15</v>
      </c>
      <c r="E278" s="5">
        <v>1798</v>
      </c>
      <c r="O278" s="17" t="s">
        <v>15</v>
      </c>
      <c r="P278" s="5">
        <v>1798</v>
      </c>
      <c r="V278" s="17" t="s">
        <v>14</v>
      </c>
      <c r="W278" s="5">
        <v>180</v>
      </c>
      <c r="AE278" s="17" t="s">
        <v>13</v>
      </c>
      <c r="AF278" s="5">
        <v>112</v>
      </c>
      <c r="AM278" s="17" t="s">
        <v>12</v>
      </c>
      <c r="AN278" s="5">
        <v>97</v>
      </c>
      <c r="AV278" s="17" t="s">
        <v>13</v>
      </c>
      <c r="AW278" s="5">
        <v>170</v>
      </c>
    </row>
    <row r="279" spans="4:49" x14ac:dyDescent="0.25">
      <c r="D279" s="17" t="s">
        <v>6</v>
      </c>
      <c r="E279" s="5">
        <v>1419</v>
      </c>
      <c r="O279" s="17" t="s">
        <v>6</v>
      </c>
      <c r="P279" s="5">
        <v>1419</v>
      </c>
      <c r="V279" s="17" t="s">
        <v>15</v>
      </c>
      <c r="W279" s="5">
        <v>161</v>
      </c>
      <c r="AE279" s="17" t="s">
        <v>14</v>
      </c>
      <c r="AF279" s="5">
        <v>96</v>
      </c>
      <c r="AM279" s="17" t="s">
        <v>13</v>
      </c>
      <c r="AN279" s="5">
        <v>212</v>
      </c>
      <c r="AV279" s="17" t="s">
        <v>14</v>
      </c>
      <c r="AW279" s="5">
        <v>117</v>
      </c>
    </row>
    <row r="280" spans="4:49" x14ac:dyDescent="0.25">
      <c r="D280" s="17" t="s">
        <v>16</v>
      </c>
      <c r="E280" s="5">
        <v>1652</v>
      </c>
      <c r="O280" s="17" t="s">
        <v>16</v>
      </c>
      <c r="P280" s="5">
        <v>1652</v>
      </c>
      <c r="V280" s="17" t="s">
        <v>6</v>
      </c>
      <c r="W280" s="5">
        <v>116</v>
      </c>
      <c r="AE280" s="17" t="s">
        <v>15</v>
      </c>
      <c r="AF280" s="5">
        <v>80</v>
      </c>
      <c r="AM280" s="17" t="s">
        <v>14</v>
      </c>
      <c r="AN280" s="5">
        <v>131</v>
      </c>
      <c r="AV280" s="17" t="s">
        <v>15</v>
      </c>
      <c r="AW280" s="5">
        <v>104</v>
      </c>
    </row>
    <row r="281" spans="4:49" x14ac:dyDescent="0.25">
      <c r="D281" s="17" t="s">
        <v>17</v>
      </c>
      <c r="E281" s="5">
        <v>1639</v>
      </c>
      <c r="O281" s="17" t="s">
        <v>17</v>
      </c>
      <c r="P281" s="5">
        <v>1639</v>
      </c>
      <c r="V281" s="17" t="s">
        <v>16</v>
      </c>
      <c r="W281" s="5">
        <v>128</v>
      </c>
      <c r="AE281" s="17" t="s">
        <v>6</v>
      </c>
      <c r="AF281" s="5">
        <v>69</v>
      </c>
      <c r="AM281" s="17" t="s">
        <v>15</v>
      </c>
      <c r="AN281" s="5">
        <v>139</v>
      </c>
      <c r="AV281" s="17" t="s">
        <v>6</v>
      </c>
      <c r="AW281" s="5">
        <v>85</v>
      </c>
    </row>
    <row r="282" spans="4:49" x14ac:dyDescent="0.25">
      <c r="D282" s="2" t="s">
        <v>64</v>
      </c>
      <c r="E282" s="5">
        <v>5412</v>
      </c>
      <c r="O282" s="2" t="s">
        <v>64</v>
      </c>
      <c r="P282" s="5">
        <v>5412</v>
      </c>
      <c r="V282" s="17" t="s">
        <v>17</v>
      </c>
      <c r="W282" s="5">
        <v>144</v>
      </c>
      <c r="AE282" s="17" t="s">
        <v>16</v>
      </c>
      <c r="AF282" s="5">
        <v>56</v>
      </c>
      <c r="AM282" s="17" t="s">
        <v>6</v>
      </c>
      <c r="AN282" s="5">
        <v>124</v>
      </c>
      <c r="AV282" s="17" t="s">
        <v>16</v>
      </c>
      <c r="AW282" s="5">
        <v>60</v>
      </c>
    </row>
    <row r="283" spans="4:49" x14ac:dyDescent="0.25">
      <c r="D283" s="17" t="s">
        <v>3</v>
      </c>
      <c r="E283" s="5">
        <v>378</v>
      </c>
      <c r="O283" s="17" t="s">
        <v>3</v>
      </c>
      <c r="P283" s="5">
        <v>378</v>
      </c>
      <c r="V283" s="2" t="s">
        <v>64</v>
      </c>
      <c r="W283" s="5">
        <v>1611</v>
      </c>
      <c r="AE283" s="17" t="s">
        <v>17</v>
      </c>
      <c r="AF283" s="5">
        <v>88</v>
      </c>
      <c r="AM283" s="17" t="s">
        <v>16</v>
      </c>
      <c r="AN283" s="5">
        <v>112</v>
      </c>
      <c r="AV283" s="17" t="s">
        <v>17</v>
      </c>
      <c r="AW283" s="5">
        <v>91</v>
      </c>
    </row>
    <row r="284" spans="4:49" x14ac:dyDescent="0.25">
      <c r="D284" s="17" t="s">
        <v>4</v>
      </c>
      <c r="E284" s="5">
        <v>504</v>
      </c>
      <c r="O284" s="17" t="s">
        <v>4</v>
      </c>
      <c r="P284" s="5">
        <v>504</v>
      </c>
      <c r="V284" s="17" t="s">
        <v>3</v>
      </c>
      <c r="W284" s="5">
        <v>120</v>
      </c>
      <c r="AE284" s="2" t="s">
        <v>64</v>
      </c>
      <c r="AF284" s="5">
        <v>12222</v>
      </c>
      <c r="AM284" s="17" t="s">
        <v>17</v>
      </c>
      <c r="AN284" s="5">
        <v>178</v>
      </c>
      <c r="AV284" s="2" t="s">
        <v>64</v>
      </c>
      <c r="AW284" s="5">
        <v>49</v>
      </c>
    </row>
    <row r="285" spans="4:49" x14ac:dyDescent="0.25">
      <c r="D285" s="17" t="s">
        <v>5</v>
      </c>
      <c r="E285" s="5">
        <v>358</v>
      </c>
      <c r="O285" s="17" t="s">
        <v>5</v>
      </c>
      <c r="P285" s="5">
        <v>358</v>
      </c>
      <c r="V285" s="17" t="s">
        <v>4</v>
      </c>
      <c r="W285" s="5">
        <v>138</v>
      </c>
      <c r="AE285" s="17" t="s">
        <v>3</v>
      </c>
      <c r="AF285" s="5">
        <v>797</v>
      </c>
      <c r="AM285" s="2" t="s">
        <v>64</v>
      </c>
      <c r="AN285" s="5">
        <v>1233</v>
      </c>
      <c r="AV285" s="17" t="s">
        <v>3</v>
      </c>
      <c r="AW285" s="5">
        <v>5</v>
      </c>
    </row>
    <row r="286" spans="4:49" x14ac:dyDescent="0.25">
      <c r="D286" s="17" t="s">
        <v>10</v>
      </c>
      <c r="E286" s="5">
        <v>295</v>
      </c>
      <c r="O286" s="17" t="s">
        <v>10</v>
      </c>
      <c r="P286" s="5">
        <v>295</v>
      </c>
      <c r="V286" s="17" t="s">
        <v>5</v>
      </c>
      <c r="W286" s="5">
        <v>92</v>
      </c>
      <c r="AE286" s="17" t="s">
        <v>4</v>
      </c>
      <c r="AF286" s="5">
        <v>981</v>
      </c>
      <c r="AM286" s="17" t="s">
        <v>3</v>
      </c>
      <c r="AN286" s="5">
        <v>81</v>
      </c>
      <c r="AV286" s="17" t="s">
        <v>4</v>
      </c>
      <c r="AW286" s="5">
        <v>3</v>
      </c>
    </row>
    <row r="287" spans="4:49" x14ac:dyDescent="0.25">
      <c r="D287" s="17" t="s">
        <v>11</v>
      </c>
      <c r="E287" s="5">
        <v>605</v>
      </c>
      <c r="O287" s="17" t="s">
        <v>11</v>
      </c>
      <c r="P287" s="5">
        <v>605</v>
      </c>
      <c r="V287" s="17" t="s">
        <v>10</v>
      </c>
      <c r="W287" s="5">
        <v>83</v>
      </c>
      <c r="AE287" s="17" t="s">
        <v>5</v>
      </c>
      <c r="AF287" s="5">
        <v>799</v>
      </c>
      <c r="AM287" s="17" t="s">
        <v>4</v>
      </c>
      <c r="AN287" s="5">
        <v>128</v>
      </c>
      <c r="AV287" s="17" t="s">
        <v>5</v>
      </c>
      <c r="AW287" s="5">
        <v>2</v>
      </c>
    </row>
    <row r="288" spans="4:49" x14ac:dyDescent="0.25">
      <c r="D288" s="17" t="s">
        <v>12</v>
      </c>
      <c r="E288" s="5">
        <v>433</v>
      </c>
      <c r="O288" s="17" t="s">
        <v>12</v>
      </c>
      <c r="P288" s="5">
        <v>433</v>
      </c>
      <c r="V288" s="17" t="s">
        <v>11</v>
      </c>
      <c r="W288" s="5">
        <v>172</v>
      </c>
      <c r="AE288" s="17" t="s">
        <v>10</v>
      </c>
      <c r="AF288" s="5">
        <v>597</v>
      </c>
      <c r="AM288" s="17" t="s">
        <v>5</v>
      </c>
      <c r="AN288" s="5">
        <v>88</v>
      </c>
      <c r="AV288" s="17" t="s">
        <v>10</v>
      </c>
      <c r="AW288" s="5">
        <v>1</v>
      </c>
    </row>
    <row r="289" spans="4:49" x14ac:dyDescent="0.25">
      <c r="D289" s="17" t="s">
        <v>13</v>
      </c>
      <c r="E289" s="5">
        <v>549</v>
      </c>
      <c r="O289" s="17" t="s">
        <v>13</v>
      </c>
      <c r="P289" s="5">
        <v>549</v>
      </c>
      <c r="V289" s="17" t="s">
        <v>12</v>
      </c>
      <c r="W289" s="5">
        <v>118</v>
      </c>
      <c r="AE289" s="17" t="s">
        <v>11</v>
      </c>
      <c r="AF289" s="5">
        <v>1269</v>
      </c>
      <c r="AM289" s="17" t="s">
        <v>10</v>
      </c>
      <c r="AN289" s="5">
        <v>64</v>
      </c>
      <c r="AV289" s="17" t="s">
        <v>11</v>
      </c>
      <c r="AW289" s="5">
        <v>8</v>
      </c>
    </row>
    <row r="290" spans="4:49" x14ac:dyDescent="0.25">
      <c r="D290" s="17" t="s">
        <v>14</v>
      </c>
      <c r="E290" s="5">
        <v>450</v>
      </c>
      <c r="O290" s="17" t="s">
        <v>14</v>
      </c>
      <c r="P290" s="5">
        <v>450</v>
      </c>
      <c r="V290" s="17" t="s">
        <v>13</v>
      </c>
      <c r="W290" s="5">
        <v>158</v>
      </c>
      <c r="AE290" s="17" t="s">
        <v>12</v>
      </c>
      <c r="AF290" s="5">
        <v>940</v>
      </c>
      <c r="AM290" s="17" t="s">
        <v>11</v>
      </c>
      <c r="AN290" s="5">
        <v>124</v>
      </c>
      <c r="AV290" s="17" t="s">
        <v>12</v>
      </c>
      <c r="AW290" s="5">
        <v>8</v>
      </c>
    </row>
    <row r="291" spans="4:49" x14ac:dyDescent="0.25">
      <c r="D291" s="17" t="s">
        <v>15</v>
      </c>
      <c r="E291" s="5">
        <v>515</v>
      </c>
      <c r="O291" s="17" t="s">
        <v>15</v>
      </c>
      <c r="P291" s="5">
        <v>515</v>
      </c>
      <c r="V291" s="17" t="s">
        <v>14</v>
      </c>
      <c r="W291" s="5">
        <v>138</v>
      </c>
      <c r="AE291" s="17" t="s">
        <v>13</v>
      </c>
      <c r="AF291" s="5">
        <v>1247</v>
      </c>
      <c r="AM291" s="17" t="s">
        <v>12</v>
      </c>
      <c r="AN291" s="5">
        <v>80</v>
      </c>
      <c r="AV291" s="17" t="s">
        <v>13</v>
      </c>
      <c r="AW291" s="5">
        <v>3</v>
      </c>
    </row>
    <row r="292" spans="4:49" x14ac:dyDescent="0.25">
      <c r="D292" s="17" t="s">
        <v>6</v>
      </c>
      <c r="E292" s="5">
        <v>410</v>
      </c>
      <c r="O292" s="17" t="s">
        <v>6</v>
      </c>
      <c r="P292" s="5">
        <v>410</v>
      </c>
      <c r="V292" s="17" t="s">
        <v>15</v>
      </c>
      <c r="W292" s="5">
        <v>176</v>
      </c>
      <c r="AE292" s="17" t="s">
        <v>14</v>
      </c>
      <c r="AF292" s="5">
        <v>1099</v>
      </c>
      <c r="AM292" s="17" t="s">
        <v>13</v>
      </c>
      <c r="AN292" s="5">
        <v>142</v>
      </c>
      <c r="AV292" s="17" t="s">
        <v>14</v>
      </c>
      <c r="AW292" s="5">
        <v>4</v>
      </c>
    </row>
    <row r="293" spans="4:49" x14ac:dyDescent="0.25">
      <c r="D293" s="17" t="s">
        <v>16</v>
      </c>
      <c r="E293" s="5">
        <v>463</v>
      </c>
      <c r="O293" s="17" t="s">
        <v>16</v>
      </c>
      <c r="P293" s="5">
        <v>463</v>
      </c>
      <c r="V293" s="17" t="s">
        <v>6</v>
      </c>
      <c r="W293" s="5">
        <v>112</v>
      </c>
      <c r="AE293" s="17" t="s">
        <v>15</v>
      </c>
      <c r="AF293" s="5">
        <v>1243</v>
      </c>
      <c r="AM293" s="17" t="s">
        <v>14</v>
      </c>
      <c r="AN293" s="5">
        <v>111</v>
      </c>
      <c r="AV293" s="17" t="s">
        <v>15</v>
      </c>
      <c r="AW293" s="5">
        <v>2</v>
      </c>
    </row>
    <row r="294" spans="4:49" x14ac:dyDescent="0.25">
      <c r="D294" s="17" t="s">
        <v>17</v>
      </c>
      <c r="E294" s="5">
        <v>452</v>
      </c>
      <c r="O294" s="17" t="s">
        <v>17</v>
      </c>
      <c r="P294" s="5">
        <v>452</v>
      </c>
      <c r="V294" s="17" t="s">
        <v>16</v>
      </c>
      <c r="W294" s="5">
        <v>164</v>
      </c>
      <c r="AE294" s="17" t="s">
        <v>6</v>
      </c>
      <c r="AF294" s="5">
        <v>890</v>
      </c>
      <c r="AM294" s="17" t="s">
        <v>15</v>
      </c>
      <c r="AN294" s="5">
        <v>131</v>
      </c>
      <c r="AV294" s="17" t="s">
        <v>6</v>
      </c>
      <c r="AW294" s="5">
        <v>4</v>
      </c>
    </row>
    <row r="295" spans="4:49" x14ac:dyDescent="0.25">
      <c r="D295" s="2" t="s">
        <v>65</v>
      </c>
      <c r="E295" s="5">
        <v>1257</v>
      </c>
      <c r="O295" s="2" t="s">
        <v>65</v>
      </c>
      <c r="P295" s="5">
        <v>1257</v>
      </c>
      <c r="V295" s="17" t="s">
        <v>17</v>
      </c>
      <c r="W295" s="5">
        <v>140</v>
      </c>
      <c r="AE295" s="17" t="s">
        <v>16</v>
      </c>
      <c r="AF295" s="5">
        <v>1357</v>
      </c>
      <c r="AM295" s="17" t="s">
        <v>6</v>
      </c>
      <c r="AN295" s="5">
        <v>86</v>
      </c>
      <c r="AV295" s="17" t="s">
        <v>16</v>
      </c>
      <c r="AW295" s="5">
        <v>3</v>
      </c>
    </row>
    <row r="296" spans="4:49" x14ac:dyDescent="0.25">
      <c r="D296" s="17" t="s">
        <v>3</v>
      </c>
      <c r="E296" s="5">
        <v>95</v>
      </c>
      <c r="O296" s="17" t="s">
        <v>3</v>
      </c>
      <c r="P296" s="5">
        <v>95</v>
      </c>
      <c r="V296" s="2" t="s">
        <v>65</v>
      </c>
      <c r="W296" s="5">
        <v>157</v>
      </c>
      <c r="AE296" s="17" t="s">
        <v>17</v>
      </c>
      <c r="AF296" s="5">
        <v>1003</v>
      </c>
      <c r="AM296" s="17" t="s">
        <v>16</v>
      </c>
      <c r="AN296" s="5">
        <v>97</v>
      </c>
      <c r="AV296" s="17" t="s">
        <v>17</v>
      </c>
      <c r="AW296" s="5">
        <v>6</v>
      </c>
    </row>
    <row r="297" spans="4:49" x14ac:dyDescent="0.25">
      <c r="D297" s="17" t="s">
        <v>4</v>
      </c>
      <c r="E297" s="5">
        <v>113</v>
      </c>
      <c r="O297" s="17" t="s">
        <v>4</v>
      </c>
      <c r="P297" s="5">
        <v>113</v>
      </c>
      <c r="V297" s="17" t="s">
        <v>3</v>
      </c>
      <c r="W297" s="5">
        <v>11</v>
      </c>
      <c r="AE297" s="2" t="s">
        <v>65</v>
      </c>
      <c r="AF297" s="5">
        <v>1236</v>
      </c>
      <c r="AM297" s="17" t="s">
        <v>17</v>
      </c>
      <c r="AN297" s="5">
        <v>101</v>
      </c>
      <c r="AV297" s="2" t="s">
        <v>65</v>
      </c>
      <c r="AW297" s="5">
        <v>394</v>
      </c>
    </row>
    <row r="298" spans="4:49" x14ac:dyDescent="0.25">
      <c r="D298" s="17" t="s">
        <v>5</v>
      </c>
      <c r="E298" s="5">
        <v>92</v>
      </c>
      <c r="O298" s="17" t="s">
        <v>5</v>
      </c>
      <c r="P298" s="5">
        <v>92</v>
      </c>
      <c r="V298" s="17" t="s">
        <v>4</v>
      </c>
      <c r="W298" s="5">
        <v>12</v>
      </c>
      <c r="AE298" s="17" t="s">
        <v>3</v>
      </c>
      <c r="AF298" s="5">
        <v>77</v>
      </c>
      <c r="AM298" s="2" t="s">
        <v>65</v>
      </c>
      <c r="AN298" s="5">
        <v>32</v>
      </c>
      <c r="AV298" s="17" t="s">
        <v>3</v>
      </c>
      <c r="AW298" s="5">
        <v>27</v>
      </c>
    </row>
    <row r="299" spans="4:49" x14ac:dyDescent="0.25">
      <c r="D299" s="17" t="s">
        <v>10</v>
      </c>
      <c r="E299" s="5">
        <v>85</v>
      </c>
      <c r="O299" s="17" t="s">
        <v>10</v>
      </c>
      <c r="P299" s="5">
        <v>85</v>
      </c>
      <c r="V299" s="17" t="s">
        <v>5</v>
      </c>
      <c r="W299" s="5">
        <v>11</v>
      </c>
      <c r="AE299" s="17" t="s">
        <v>4</v>
      </c>
      <c r="AF299" s="5">
        <v>96</v>
      </c>
      <c r="AM299" s="17" t="s">
        <v>3</v>
      </c>
      <c r="AN299" s="5">
        <v>0</v>
      </c>
      <c r="AV299" s="17" t="s">
        <v>4</v>
      </c>
      <c r="AW299" s="5">
        <v>26</v>
      </c>
    </row>
    <row r="300" spans="4:49" x14ac:dyDescent="0.25">
      <c r="D300" s="17" t="s">
        <v>11</v>
      </c>
      <c r="E300" s="5">
        <v>155</v>
      </c>
      <c r="O300" s="17" t="s">
        <v>11</v>
      </c>
      <c r="P300" s="5">
        <v>155</v>
      </c>
      <c r="V300" s="17" t="s">
        <v>10</v>
      </c>
      <c r="W300" s="5">
        <v>10</v>
      </c>
      <c r="AE300" s="17" t="s">
        <v>5</v>
      </c>
      <c r="AF300" s="5">
        <v>86</v>
      </c>
      <c r="AM300" s="17" t="s">
        <v>4</v>
      </c>
      <c r="AN300" s="5">
        <v>1</v>
      </c>
      <c r="AV300" s="17" t="s">
        <v>5</v>
      </c>
      <c r="AW300" s="5">
        <v>47</v>
      </c>
    </row>
    <row r="301" spans="4:49" x14ac:dyDescent="0.25">
      <c r="D301" s="17" t="s">
        <v>12</v>
      </c>
      <c r="E301" s="5">
        <v>110</v>
      </c>
      <c r="O301" s="17" t="s">
        <v>12</v>
      </c>
      <c r="P301" s="5">
        <v>110</v>
      </c>
      <c r="V301" s="17" t="s">
        <v>11</v>
      </c>
      <c r="W301" s="5">
        <v>18</v>
      </c>
      <c r="AE301" s="17" t="s">
        <v>10</v>
      </c>
      <c r="AF301" s="5">
        <v>65</v>
      </c>
      <c r="AM301" s="17" t="s">
        <v>5</v>
      </c>
      <c r="AN301" s="5">
        <v>0</v>
      </c>
      <c r="AV301" s="17" t="s">
        <v>10</v>
      </c>
      <c r="AW301" s="5">
        <v>69</v>
      </c>
    </row>
    <row r="302" spans="4:49" x14ac:dyDescent="0.25">
      <c r="D302" s="17" t="s">
        <v>13</v>
      </c>
      <c r="E302" s="5">
        <v>160</v>
      </c>
      <c r="O302" s="17" t="s">
        <v>13</v>
      </c>
      <c r="P302" s="5">
        <v>160</v>
      </c>
      <c r="V302" s="17" t="s">
        <v>12</v>
      </c>
      <c r="W302" s="5">
        <v>19</v>
      </c>
      <c r="AE302" s="17" t="s">
        <v>11</v>
      </c>
      <c r="AF302" s="5">
        <v>190</v>
      </c>
      <c r="AM302" s="17" t="s">
        <v>10</v>
      </c>
      <c r="AN302" s="5">
        <v>3</v>
      </c>
      <c r="AV302" s="17" t="s">
        <v>11</v>
      </c>
      <c r="AW302" s="5">
        <v>55</v>
      </c>
    </row>
    <row r="303" spans="4:49" x14ac:dyDescent="0.25">
      <c r="D303" s="17" t="s">
        <v>14</v>
      </c>
      <c r="E303" s="5">
        <v>110</v>
      </c>
      <c r="O303" s="17" t="s">
        <v>14</v>
      </c>
      <c r="P303" s="5">
        <v>110</v>
      </c>
      <c r="V303" s="17" t="s">
        <v>13</v>
      </c>
      <c r="W303" s="5">
        <v>23</v>
      </c>
      <c r="AE303" s="17" t="s">
        <v>12</v>
      </c>
      <c r="AF303" s="5">
        <v>131</v>
      </c>
      <c r="AM303" s="17" t="s">
        <v>11</v>
      </c>
      <c r="AN303" s="5">
        <v>5</v>
      </c>
      <c r="AV303" s="17" t="s">
        <v>12</v>
      </c>
      <c r="AW303" s="5">
        <v>61</v>
      </c>
    </row>
    <row r="304" spans="4:49" x14ac:dyDescent="0.25">
      <c r="D304" s="17" t="s">
        <v>15</v>
      </c>
      <c r="E304" s="5">
        <v>72</v>
      </c>
      <c r="O304" s="17" t="s">
        <v>15</v>
      </c>
      <c r="P304" s="5">
        <v>72</v>
      </c>
      <c r="V304" s="17" t="s">
        <v>14</v>
      </c>
      <c r="W304" s="5">
        <v>8</v>
      </c>
      <c r="AE304" s="17" t="s">
        <v>13</v>
      </c>
      <c r="AF304" s="5">
        <v>123</v>
      </c>
      <c r="AM304" s="17" t="s">
        <v>12</v>
      </c>
      <c r="AN304" s="5">
        <v>4</v>
      </c>
      <c r="AV304" s="17" t="s">
        <v>13</v>
      </c>
      <c r="AW304" s="5">
        <v>47</v>
      </c>
    </row>
    <row r="305" spans="4:49" x14ac:dyDescent="0.25">
      <c r="D305" s="17" t="s">
        <v>6</v>
      </c>
      <c r="E305" s="5">
        <v>67</v>
      </c>
      <c r="O305" s="17" t="s">
        <v>6</v>
      </c>
      <c r="P305" s="5">
        <v>67</v>
      </c>
      <c r="V305" s="17" t="s">
        <v>15</v>
      </c>
      <c r="W305" s="5">
        <v>7</v>
      </c>
      <c r="AE305" s="17" t="s">
        <v>14</v>
      </c>
      <c r="AF305" s="5">
        <v>115</v>
      </c>
      <c r="AM305" s="17" t="s">
        <v>13</v>
      </c>
      <c r="AN305" s="5">
        <v>3</v>
      </c>
      <c r="AV305" s="17" t="s">
        <v>14</v>
      </c>
      <c r="AW305" s="5">
        <v>15</v>
      </c>
    </row>
    <row r="306" spans="4:49" x14ac:dyDescent="0.25">
      <c r="D306" s="17" t="s">
        <v>16</v>
      </c>
      <c r="E306" s="5">
        <v>118</v>
      </c>
      <c r="O306" s="17" t="s">
        <v>16</v>
      </c>
      <c r="P306" s="5">
        <v>118</v>
      </c>
      <c r="V306" s="17" t="s">
        <v>6</v>
      </c>
      <c r="W306" s="5">
        <v>9</v>
      </c>
      <c r="AE306" s="17" t="s">
        <v>15</v>
      </c>
      <c r="AF306" s="5">
        <v>78</v>
      </c>
      <c r="AM306" s="17" t="s">
        <v>14</v>
      </c>
      <c r="AN306" s="5">
        <v>2</v>
      </c>
      <c r="AV306" s="17" t="s">
        <v>15</v>
      </c>
      <c r="AW306" s="5">
        <v>7</v>
      </c>
    </row>
    <row r="307" spans="4:49" x14ac:dyDescent="0.25">
      <c r="D307" s="17" t="s">
        <v>17</v>
      </c>
      <c r="E307" s="5">
        <v>80</v>
      </c>
      <c r="O307" s="17" t="s">
        <v>17</v>
      </c>
      <c r="P307" s="5">
        <v>80</v>
      </c>
      <c r="V307" s="17" t="s">
        <v>16</v>
      </c>
      <c r="W307" s="5">
        <v>20</v>
      </c>
      <c r="AE307" s="17" t="s">
        <v>6</v>
      </c>
      <c r="AF307" s="5">
        <v>55</v>
      </c>
      <c r="AM307" s="17" t="s">
        <v>15</v>
      </c>
      <c r="AN307" s="5">
        <v>2</v>
      </c>
      <c r="AV307" s="17" t="s">
        <v>6</v>
      </c>
      <c r="AW307" s="5">
        <v>31</v>
      </c>
    </row>
    <row r="308" spans="4:49" x14ac:dyDescent="0.25">
      <c r="D308" s="2" t="s">
        <v>66</v>
      </c>
      <c r="E308" s="5">
        <v>9131</v>
      </c>
      <c r="O308" s="2" t="s">
        <v>66</v>
      </c>
      <c r="P308" s="5">
        <v>9131</v>
      </c>
      <c r="V308" s="17" t="s">
        <v>17</v>
      </c>
      <c r="W308" s="5">
        <v>9</v>
      </c>
      <c r="AE308" s="17" t="s">
        <v>16</v>
      </c>
      <c r="AF308" s="5">
        <v>129</v>
      </c>
      <c r="AM308" s="17" t="s">
        <v>6</v>
      </c>
      <c r="AN308" s="5">
        <v>0</v>
      </c>
      <c r="AV308" s="17" t="s">
        <v>16</v>
      </c>
      <c r="AW308" s="5">
        <v>7</v>
      </c>
    </row>
    <row r="309" spans="4:49" x14ac:dyDescent="0.25">
      <c r="D309" s="17" t="s">
        <v>3</v>
      </c>
      <c r="E309" s="5">
        <v>765</v>
      </c>
      <c r="O309" s="17" t="s">
        <v>3</v>
      </c>
      <c r="P309" s="5">
        <v>765</v>
      </c>
      <c r="V309" s="2" t="s">
        <v>66</v>
      </c>
      <c r="W309" s="5">
        <v>1261</v>
      </c>
      <c r="AE309" s="17" t="s">
        <v>17</v>
      </c>
      <c r="AF309" s="5">
        <v>91</v>
      </c>
      <c r="AM309" s="17" t="s">
        <v>16</v>
      </c>
      <c r="AN309" s="5">
        <v>9</v>
      </c>
      <c r="AV309" s="17" t="s">
        <v>17</v>
      </c>
      <c r="AW309" s="5">
        <v>2</v>
      </c>
    </row>
    <row r="310" spans="4:49" x14ac:dyDescent="0.25">
      <c r="D310" s="17" t="s">
        <v>4</v>
      </c>
      <c r="E310" s="5">
        <v>980</v>
      </c>
      <c r="O310" s="17" t="s">
        <v>4</v>
      </c>
      <c r="P310" s="5">
        <v>980</v>
      </c>
      <c r="V310" s="17" t="s">
        <v>3</v>
      </c>
      <c r="W310" s="5">
        <v>68</v>
      </c>
      <c r="AE310" s="2" t="s">
        <v>66</v>
      </c>
      <c r="AF310" s="5">
        <v>18138</v>
      </c>
      <c r="AM310" s="17" t="s">
        <v>17</v>
      </c>
      <c r="AN310" s="5">
        <v>3</v>
      </c>
      <c r="AV310" s="2" t="s">
        <v>66</v>
      </c>
      <c r="AW310" s="5">
        <v>66</v>
      </c>
    </row>
    <row r="311" spans="4:49" x14ac:dyDescent="0.25">
      <c r="D311" s="17" t="s">
        <v>5</v>
      </c>
      <c r="E311" s="5">
        <v>650</v>
      </c>
      <c r="O311" s="17" t="s">
        <v>5</v>
      </c>
      <c r="P311" s="5">
        <v>650</v>
      </c>
      <c r="V311" s="17" t="s">
        <v>4</v>
      </c>
      <c r="W311" s="5">
        <v>84</v>
      </c>
      <c r="AE311" s="17" t="s">
        <v>3</v>
      </c>
      <c r="AF311" s="5">
        <v>1124</v>
      </c>
      <c r="AM311" s="2" t="s">
        <v>66</v>
      </c>
      <c r="AN311" s="5">
        <v>1129</v>
      </c>
      <c r="AV311" s="17" t="s">
        <v>3</v>
      </c>
      <c r="AW311" s="5">
        <v>7</v>
      </c>
    </row>
    <row r="312" spans="4:49" x14ac:dyDescent="0.25">
      <c r="D312" s="17" t="s">
        <v>10</v>
      </c>
      <c r="E312" s="5">
        <v>730</v>
      </c>
      <c r="O312" s="17" t="s">
        <v>10</v>
      </c>
      <c r="P312" s="5">
        <v>730</v>
      </c>
      <c r="V312" s="17" t="s">
        <v>5</v>
      </c>
      <c r="W312" s="5">
        <v>69</v>
      </c>
      <c r="AE312" s="17" t="s">
        <v>4</v>
      </c>
      <c r="AF312" s="5">
        <v>1975</v>
      </c>
      <c r="AM312" s="17" t="s">
        <v>3</v>
      </c>
      <c r="AN312" s="5">
        <v>38</v>
      </c>
      <c r="AV312" s="17" t="s">
        <v>4</v>
      </c>
      <c r="AW312" s="5">
        <v>5</v>
      </c>
    </row>
    <row r="313" spans="4:49" x14ac:dyDescent="0.25">
      <c r="D313" s="17" t="s">
        <v>11</v>
      </c>
      <c r="E313" s="5">
        <v>854</v>
      </c>
      <c r="O313" s="17" t="s">
        <v>11</v>
      </c>
      <c r="P313" s="5">
        <v>854</v>
      </c>
      <c r="V313" s="17" t="s">
        <v>10</v>
      </c>
      <c r="W313" s="5">
        <v>111</v>
      </c>
      <c r="AE313" s="17" t="s">
        <v>5</v>
      </c>
      <c r="AF313" s="5">
        <v>888</v>
      </c>
      <c r="AM313" s="17" t="s">
        <v>4</v>
      </c>
      <c r="AN313" s="5">
        <v>82</v>
      </c>
      <c r="AV313" s="17" t="s">
        <v>5</v>
      </c>
      <c r="AW313" s="5">
        <v>7</v>
      </c>
    </row>
    <row r="314" spans="4:49" x14ac:dyDescent="0.25">
      <c r="D314" s="17" t="s">
        <v>12</v>
      </c>
      <c r="E314" s="5">
        <v>745</v>
      </c>
      <c r="O314" s="17" t="s">
        <v>12</v>
      </c>
      <c r="P314" s="5">
        <v>745</v>
      </c>
      <c r="V314" s="17" t="s">
        <v>11</v>
      </c>
      <c r="W314" s="5">
        <v>144</v>
      </c>
      <c r="AE314" s="17" t="s">
        <v>10</v>
      </c>
      <c r="AF314" s="5">
        <v>1244</v>
      </c>
      <c r="AM314" s="17" t="s">
        <v>5</v>
      </c>
      <c r="AN314" s="5">
        <v>57</v>
      </c>
      <c r="AV314" s="17" t="s">
        <v>10</v>
      </c>
      <c r="AW314" s="5">
        <v>11</v>
      </c>
    </row>
    <row r="315" spans="4:49" x14ac:dyDescent="0.25">
      <c r="D315" s="17" t="s">
        <v>13</v>
      </c>
      <c r="E315" s="5">
        <v>915</v>
      </c>
      <c r="O315" s="17" t="s">
        <v>13</v>
      </c>
      <c r="P315" s="5">
        <v>915</v>
      </c>
      <c r="V315" s="17" t="s">
        <v>12</v>
      </c>
      <c r="W315" s="5">
        <v>116</v>
      </c>
      <c r="AE315" s="17" t="s">
        <v>11</v>
      </c>
      <c r="AF315" s="5">
        <v>1850</v>
      </c>
      <c r="AM315" s="17" t="s">
        <v>10</v>
      </c>
      <c r="AN315" s="5">
        <v>94</v>
      </c>
      <c r="AV315" s="17" t="s">
        <v>11</v>
      </c>
      <c r="AW315" s="5">
        <v>8</v>
      </c>
    </row>
    <row r="316" spans="4:49" x14ac:dyDescent="0.25">
      <c r="D316" s="17" t="s">
        <v>14</v>
      </c>
      <c r="E316" s="5">
        <v>692</v>
      </c>
      <c r="O316" s="17" t="s">
        <v>14</v>
      </c>
      <c r="P316" s="5">
        <v>692</v>
      </c>
      <c r="V316" s="17" t="s">
        <v>13</v>
      </c>
      <c r="W316" s="5">
        <v>149</v>
      </c>
      <c r="AE316" s="17" t="s">
        <v>12</v>
      </c>
      <c r="AF316" s="5">
        <v>1678</v>
      </c>
      <c r="AM316" s="17" t="s">
        <v>11</v>
      </c>
      <c r="AN316" s="5">
        <v>171</v>
      </c>
      <c r="AV316" s="17" t="s">
        <v>12</v>
      </c>
      <c r="AW316" s="5">
        <v>8</v>
      </c>
    </row>
    <row r="317" spans="4:49" x14ac:dyDescent="0.25">
      <c r="D317" s="17" t="s">
        <v>15</v>
      </c>
      <c r="E317" s="5">
        <v>610</v>
      </c>
      <c r="O317" s="17" t="s">
        <v>15</v>
      </c>
      <c r="P317" s="5">
        <v>610</v>
      </c>
      <c r="V317" s="17" t="s">
        <v>14</v>
      </c>
      <c r="W317" s="5">
        <v>114</v>
      </c>
      <c r="AE317" s="17" t="s">
        <v>13</v>
      </c>
      <c r="AF317" s="5">
        <v>1910</v>
      </c>
      <c r="AM317" s="17" t="s">
        <v>12</v>
      </c>
      <c r="AN317" s="5">
        <v>157</v>
      </c>
      <c r="AV317" s="17" t="s">
        <v>13</v>
      </c>
      <c r="AW317" s="5">
        <v>2</v>
      </c>
    </row>
    <row r="318" spans="4:49" x14ac:dyDescent="0.25">
      <c r="D318" s="17" t="s">
        <v>6</v>
      </c>
      <c r="E318" s="5">
        <v>897</v>
      </c>
      <c r="O318" s="17" t="s">
        <v>6</v>
      </c>
      <c r="P318" s="5">
        <v>897</v>
      </c>
      <c r="V318" s="17" t="s">
        <v>15</v>
      </c>
      <c r="W318" s="5">
        <v>98</v>
      </c>
      <c r="AE318" s="17" t="s">
        <v>14</v>
      </c>
      <c r="AF318" s="5">
        <v>1786</v>
      </c>
      <c r="AM318" s="17" t="s">
        <v>13</v>
      </c>
      <c r="AN318" s="5">
        <v>132</v>
      </c>
      <c r="AV318" s="17" t="s">
        <v>14</v>
      </c>
      <c r="AW318" s="5">
        <v>2</v>
      </c>
    </row>
    <row r="319" spans="4:49" x14ac:dyDescent="0.25">
      <c r="D319" s="17" t="s">
        <v>16</v>
      </c>
      <c r="E319" s="5">
        <v>674</v>
      </c>
      <c r="O319" s="17" t="s">
        <v>16</v>
      </c>
      <c r="P319" s="5">
        <v>674</v>
      </c>
      <c r="V319" s="17" t="s">
        <v>6</v>
      </c>
      <c r="W319" s="5">
        <v>89</v>
      </c>
      <c r="AE319" s="17" t="s">
        <v>15</v>
      </c>
      <c r="AF319" s="5">
        <v>1445</v>
      </c>
      <c r="AM319" s="17" t="s">
        <v>14</v>
      </c>
      <c r="AN319" s="5">
        <v>89</v>
      </c>
      <c r="AV319" s="17" t="s">
        <v>15</v>
      </c>
      <c r="AW319" s="5">
        <v>3</v>
      </c>
    </row>
    <row r="320" spans="4:49" x14ac:dyDescent="0.25">
      <c r="D320" s="17" t="s">
        <v>17</v>
      </c>
      <c r="E320" s="5">
        <v>619</v>
      </c>
      <c r="O320" s="17" t="s">
        <v>17</v>
      </c>
      <c r="P320" s="5">
        <v>619</v>
      </c>
      <c r="V320" s="17" t="s">
        <v>16</v>
      </c>
      <c r="W320" s="5">
        <v>111</v>
      </c>
      <c r="AE320" s="17" t="s">
        <v>6</v>
      </c>
      <c r="AF320" s="5">
        <v>1511</v>
      </c>
      <c r="AM320" s="17" t="s">
        <v>15</v>
      </c>
      <c r="AN320" s="5">
        <v>74</v>
      </c>
      <c r="AV320" s="17" t="s">
        <v>6</v>
      </c>
      <c r="AW320" s="5">
        <v>6</v>
      </c>
    </row>
    <row r="321" spans="4:49" x14ac:dyDescent="0.25">
      <c r="D321" s="2" t="s">
        <v>67</v>
      </c>
      <c r="E321" s="5">
        <v>462</v>
      </c>
      <c r="O321" s="2" t="s">
        <v>67</v>
      </c>
      <c r="P321" s="5">
        <v>462</v>
      </c>
      <c r="V321" s="17" t="s">
        <v>17</v>
      </c>
      <c r="W321" s="5">
        <v>108</v>
      </c>
      <c r="AE321" s="17" t="s">
        <v>16</v>
      </c>
      <c r="AF321" s="5">
        <v>1392</v>
      </c>
      <c r="AM321" s="17" t="s">
        <v>6</v>
      </c>
      <c r="AN321" s="5">
        <v>75</v>
      </c>
      <c r="AV321" s="17" t="s">
        <v>16</v>
      </c>
      <c r="AW321" s="5">
        <v>3</v>
      </c>
    </row>
    <row r="322" spans="4:49" x14ac:dyDescent="0.25">
      <c r="D322" s="17" t="s">
        <v>3</v>
      </c>
      <c r="E322" s="5">
        <v>45</v>
      </c>
      <c r="O322" s="17" t="s">
        <v>3</v>
      </c>
      <c r="P322" s="5">
        <v>45</v>
      </c>
      <c r="V322" s="2" t="s">
        <v>67</v>
      </c>
      <c r="W322" s="5">
        <v>92</v>
      </c>
      <c r="AE322" s="17" t="s">
        <v>17</v>
      </c>
      <c r="AF322" s="5">
        <v>1335</v>
      </c>
      <c r="AM322" s="17" t="s">
        <v>16</v>
      </c>
      <c r="AN322" s="5">
        <v>77</v>
      </c>
      <c r="AV322" s="17" t="s">
        <v>17</v>
      </c>
      <c r="AW322" s="5">
        <v>4</v>
      </c>
    </row>
    <row r="323" spans="4:49" x14ac:dyDescent="0.25">
      <c r="D323" s="17" t="s">
        <v>4</v>
      </c>
      <c r="E323" s="5">
        <v>46</v>
      </c>
      <c r="O323" s="17" t="s">
        <v>4</v>
      </c>
      <c r="P323" s="5">
        <v>46</v>
      </c>
      <c r="V323" s="17" t="s">
        <v>3</v>
      </c>
      <c r="W323" s="5">
        <v>10</v>
      </c>
      <c r="AE323" s="2" t="s">
        <v>67</v>
      </c>
      <c r="AF323" s="5">
        <v>220</v>
      </c>
      <c r="AM323" s="17" t="s">
        <v>17</v>
      </c>
      <c r="AN323" s="5">
        <v>83</v>
      </c>
      <c r="AV323" s="2" t="s">
        <v>67</v>
      </c>
      <c r="AW323" s="5">
        <v>95</v>
      </c>
    </row>
    <row r="324" spans="4:49" x14ac:dyDescent="0.25">
      <c r="D324" s="17" t="s">
        <v>5</v>
      </c>
      <c r="E324" s="5">
        <v>37</v>
      </c>
      <c r="O324" s="17" t="s">
        <v>5</v>
      </c>
      <c r="P324" s="5">
        <v>37</v>
      </c>
      <c r="V324" s="17" t="s">
        <v>4</v>
      </c>
      <c r="W324" s="5">
        <v>7</v>
      </c>
      <c r="AE324" s="17" t="s">
        <v>3</v>
      </c>
      <c r="AF324" s="5">
        <v>17</v>
      </c>
      <c r="AM324" s="2" t="s">
        <v>67</v>
      </c>
      <c r="AN324" s="5">
        <v>38</v>
      </c>
      <c r="AV324" s="17" t="s">
        <v>3</v>
      </c>
      <c r="AW324" s="5">
        <v>9</v>
      </c>
    </row>
    <row r="325" spans="4:49" x14ac:dyDescent="0.25">
      <c r="D325" s="17" t="s">
        <v>10</v>
      </c>
      <c r="E325" s="5">
        <v>32</v>
      </c>
      <c r="O325" s="17" t="s">
        <v>10</v>
      </c>
      <c r="P325" s="5">
        <v>32</v>
      </c>
      <c r="V325" s="17" t="s">
        <v>5</v>
      </c>
      <c r="W325" s="5">
        <v>8</v>
      </c>
      <c r="AE325" s="17" t="s">
        <v>4</v>
      </c>
      <c r="AF325" s="5">
        <v>25</v>
      </c>
      <c r="AM325" s="17" t="s">
        <v>3</v>
      </c>
      <c r="AN325" s="5">
        <v>2</v>
      </c>
      <c r="AV325" s="17" t="s">
        <v>4</v>
      </c>
      <c r="AW325" s="5">
        <v>14</v>
      </c>
    </row>
    <row r="326" spans="4:49" x14ac:dyDescent="0.25">
      <c r="D326" s="17" t="s">
        <v>11</v>
      </c>
      <c r="E326" s="5">
        <v>57</v>
      </c>
      <c r="O326" s="17" t="s">
        <v>11</v>
      </c>
      <c r="P326" s="5">
        <v>57</v>
      </c>
      <c r="V326" s="17" t="s">
        <v>10</v>
      </c>
      <c r="W326" s="5">
        <v>7</v>
      </c>
      <c r="AE326" s="17" t="s">
        <v>5</v>
      </c>
      <c r="AF326" s="5">
        <v>12</v>
      </c>
      <c r="AM326" s="17" t="s">
        <v>4</v>
      </c>
      <c r="AN326" s="5">
        <v>4</v>
      </c>
      <c r="AV326" s="17" t="s">
        <v>5</v>
      </c>
      <c r="AW326" s="5">
        <v>4</v>
      </c>
    </row>
    <row r="327" spans="4:49" x14ac:dyDescent="0.25">
      <c r="D327" s="17" t="s">
        <v>12</v>
      </c>
      <c r="E327" s="5">
        <v>49</v>
      </c>
      <c r="O327" s="17" t="s">
        <v>12</v>
      </c>
      <c r="P327" s="5">
        <v>49</v>
      </c>
      <c r="V327" s="17" t="s">
        <v>11</v>
      </c>
      <c r="W327" s="5">
        <v>7</v>
      </c>
      <c r="AE327" s="17" t="s">
        <v>10</v>
      </c>
      <c r="AF327" s="5">
        <v>18</v>
      </c>
      <c r="AM327" s="17" t="s">
        <v>5</v>
      </c>
      <c r="AN327" s="5">
        <v>5</v>
      </c>
      <c r="AV327" s="17" t="s">
        <v>10</v>
      </c>
      <c r="AW327" s="5">
        <v>7</v>
      </c>
    </row>
    <row r="328" spans="4:49" x14ac:dyDescent="0.25">
      <c r="D328" s="17" t="s">
        <v>13</v>
      </c>
      <c r="E328" s="5">
        <v>51</v>
      </c>
      <c r="O328" s="17" t="s">
        <v>13</v>
      </c>
      <c r="P328" s="5">
        <v>51</v>
      </c>
      <c r="V328" s="17" t="s">
        <v>12</v>
      </c>
      <c r="W328" s="5">
        <v>8</v>
      </c>
      <c r="AE328" s="17" t="s">
        <v>11</v>
      </c>
      <c r="AF328" s="5">
        <v>39</v>
      </c>
      <c r="AM328" s="17" t="s">
        <v>10</v>
      </c>
      <c r="AN328" s="5">
        <v>1</v>
      </c>
      <c r="AV328" s="17" t="s">
        <v>11</v>
      </c>
      <c r="AW328" s="5">
        <v>11</v>
      </c>
    </row>
    <row r="329" spans="4:49" x14ac:dyDescent="0.25">
      <c r="D329" s="17" t="s">
        <v>14</v>
      </c>
      <c r="E329" s="5">
        <v>30</v>
      </c>
      <c r="O329" s="17" t="s">
        <v>14</v>
      </c>
      <c r="P329" s="5">
        <v>30</v>
      </c>
      <c r="V329" s="17" t="s">
        <v>13</v>
      </c>
      <c r="W329" s="5">
        <v>15</v>
      </c>
      <c r="AE329" s="17" t="s">
        <v>12</v>
      </c>
      <c r="AF329" s="5">
        <v>35</v>
      </c>
      <c r="AM329" s="17" t="s">
        <v>11</v>
      </c>
      <c r="AN329" s="5">
        <v>6</v>
      </c>
      <c r="AV329" s="17" t="s">
        <v>12</v>
      </c>
      <c r="AW329" s="5">
        <v>14</v>
      </c>
    </row>
    <row r="330" spans="4:49" x14ac:dyDescent="0.25">
      <c r="D330" s="17" t="s">
        <v>15</v>
      </c>
      <c r="E330" s="5">
        <v>42</v>
      </c>
      <c r="O330" s="17" t="s">
        <v>15</v>
      </c>
      <c r="P330" s="5">
        <v>42</v>
      </c>
      <c r="V330" s="17" t="s">
        <v>14</v>
      </c>
      <c r="W330" s="5">
        <v>5</v>
      </c>
      <c r="AE330" s="17" t="s">
        <v>13</v>
      </c>
      <c r="AF330" s="5">
        <v>19</v>
      </c>
      <c r="AM330" s="17" t="s">
        <v>12</v>
      </c>
      <c r="AN330" s="5">
        <v>2</v>
      </c>
      <c r="AV330" s="17" t="s">
        <v>13</v>
      </c>
      <c r="AW330" s="5">
        <v>12</v>
      </c>
    </row>
    <row r="331" spans="4:49" x14ac:dyDescent="0.25">
      <c r="D331" s="17" t="s">
        <v>6</v>
      </c>
      <c r="E331" s="5">
        <v>33</v>
      </c>
      <c r="O331" s="17" t="s">
        <v>6</v>
      </c>
      <c r="P331" s="5">
        <v>33</v>
      </c>
      <c r="V331" s="17" t="s">
        <v>15</v>
      </c>
      <c r="W331" s="5">
        <v>12</v>
      </c>
      <c r="AE331" s="17" t="s">
        <v>14</v>
      </c>
      <c r="AF331" s="5">
        <v>15</v>
      </c>
      <c r="AM331" s="17" t="s">
        <v>13</v>
      </c>
      <c r="AN331" s="5">
        <v>4</v>
      </c>
      <c r="AV331" s="17" t="s">
        <v>14</v>
      </c>
      <c r="AW331" s="5">
        <v>6</v>
      </c>
    </row>
    <row r="332" spans="4:49" x14ac:dyDescent="0.25">
      <c r="D332" s="17" t="s">
        <v>16</v>
      </c>
      <c r="E332" s="5">
        <v>18</v>
      </c>
      <c r="O332" s="17" t="s">
        <v>16</v>
      </c>
      <c r="P332" s="5">
        <v>18</v>
      </c>
      <c r="V332" s="17" t="s">
        <v>6</v>
      </c>
      <c r="W332" s="5">
        <v>5</v>
      </c>
      <c r="AE332" s="17" t="s">
        <v>15</v>
      </c>
      <c r="AF332" s="5">
        <v>12</v>
      </c>
      <c r="AM332" s="17" t="s">
        <v>14</v>
      </c>
      <c r="AN332" s="5">
        <v>7</v>
      </c>
      <c r="AV332" s="17" t="s">
        <v>15</v>
      </c>
      <c r="AW332" s="5">
        <v>4</v>
      </c>
    </row>
    <row r="333" spans="4:49" x14ac:dyDescent="0.25">
      <c r="D333" s="17" t="s">
        <v>17</v>
      </c>
      <c r="E333" s="5">
        <v>22</v>
      </c>
      <c r="O333" s="17" t="s">
        <v>17</v>
      </c>
      <c r="P333" s="5">
        <v>22</v>
      </c>
      <c r="V333" s="17" t="s">
        <v>16</v>
      </c>
      <c r="W333" s="5">
        <v>3</v>
      </c>
      <c r="AE333" s="17" t="s">
        <v>6</v>
      </c>
      <c r="AF333" s="5">
        <v>10</v>
      </c>
      <c r="AM333" s="17" t="s">
        <v>15</v>
      </c>
      <c r="AN333" s="5">
        <v>2</v>
      </c>
      <c r="AV333" s="17" t="s">
        <v>6</v>
      </c>
      <c r="AW333" s="5">
        <v>4</v>
      </c>
    </row>
    <row r="334" spans="4:49" x14ac:dyDescent="0.25">
      <c r="D334" s="2" t="s">
        <v>68</v>
      </c>
      <c r="E334" s="5">
        <v>4973</v>
      </c>
      <c r="O334" s="2" t="s">
        <v>68</v>
      </c>
      <c r="P334" s="5">
        <v>4973</v>
      </c>
      <c r="V334" s="17" t="s">
        <v>17</v>
      </c>
      <c r="W334" s="5">
        <v>5</v>
      </c>
      <c r="AE334" s="17" t="s">
        <v>16</v>
      </c>
      <c r="AF334" s="5">
        <v>10</v>
      </c>
      <c r="AM334" s="17" t="s">
        <v>6</v>
      </c>
      <c r="AN334" s="5">
        <v>5</v>
      </c>
      <c r="AV334" s="17" t="s">
        <v>16</v>
      </c>
      <c r="AW334" s="5">
        <v>6</v>
      </c>
    </row>
    <row r="335" spans="4:49" x14ac:dyDescent="0.25">
      <c r="D335" s="17" t="s">
        <v>3</v>
      </c>
      <c r="E335" s="5">
        <v>407</v>
      </c>
      <c r="O335" s="17" t="s">
        <v>3</v>
      </c>
      <c r="P335" s="5">
        <v>407</v>
      </c>
      <c r="V335" s="2" t="s">
        <v>68</v>
      </c>
      <c r="W335" s="5">
        <v>985</v>
      </c>
      <c r="AE335" s="17" t="s">
        <v>17</v>
      </c>
      <c r="AF335" s="5">
        <v>8</v>
      </c>
      <c r="AM335" s="17" t="s">
        <v>16</v>
      </c>
      <c r="AN335" s="5">
        <v>0</v>
      </c>
      <c r="AV335" s="17" t="s">
        <v>17</v>
      </c>
      <c r="AW335" s="5">
        <v>4</v>
      </c>
    </row>
    <row r="336" spans="4:49" x14ac:dyDescent="0.25">
      <c r="D336" s="17" t="s">
        <v>4</v>
      </c>
      <c r="E336" s="5">
        <v>495</v>
      </c>
      <c r="O336" s="17" t="s">
        <v>4</v>
      </c>
      <c r="P336" s="5">
        <v>495</v>
      </c>
      <c r="V336" s="17" t="s">
        <v>3</v>
      </c>
      <c r="W336" s="5">
        <v>82</v>
      </c>
      <c r="AE336" s="2" t="s">
        <v>68</v>
      </c>
      <c r="AF336" s="5">
        <v>1252</v>
      </c>
      <c r="AM336" s="17" t="s">
        <v>17</v>
      </c>
      <c r="AN336" s="5">
        <v>0</v>
      </c>
      <c r="AV336" s="2" t="s">
        <v>68</v>
      </c>
      <c r="AW336" s="5">
        <v>598</v>
      </c>
    </row>
    <row r="337" spans="4:49" x14ac:dyDescent="0.25">
      <c r="D337" s="17" t="s">
        <v>5</v>
      </c>
      <c r="E337" s="5">
        <v>387</v>
      </c>
      <c r="O337" s="17" t="s">
        <v>5</v>
      </c>
      <c r="P337" s="5">
        <v>387</v>
      </c>
      <c r="V337" s="17" t="s">
        <v>4</v>
      </c>
      <c r="W337" s="5">
        <v>92</v>
      </c>
      <c r="AE337" s="17" t="s">
        <v>3</v>
      </c>
      <c r="AF337" s="5">
        <v>107</v>
      </c>
      <c r="AM337" s="2" t="s">
        <v>68</v>
      </c>
      <c r="AN337" s="5">
        <v>735</v>
      </c>
      <c r="AV337" s="17" t="s">
        <v>3</v>
      </c>
      <c r="AW337" s="5">
        <v>43</v>
      </c>
    </row>
    <row r="338" spans="4:49" x14ac:dyDescent="0.25">
      <c r="D338" s="17" t="s">
        <v>10</v>
      </c>
      <c r="E338" s="5">
        <v>388</v>
      </c>
      <c r="O338" s="17" t="s">
        <v>10</v>
      </c>
      <c r="P338" s="5">
        <v>388</v>
      </c>
      <c r="V338" s="17" t="s">
        <v>5</v>
      </c>
      <c r="W338" s="5">
        <v>75</v>
      </c>
      <c r="AE338" s="17" t="s">
        <v>4</v>
      </c>
      <c r="AF338" s="5">
        <v>133</v>
      </c>
      <c r="AM338" s="17" t="s">
        <v>3</v>
      </c>
      <c r="AN338" s="5">
        <v>60</v>
      </c>
      <c r="AV338" s="17" t="s">
        <v>4</v>
      </c>
      <c r="AW338" s="5">
        <v>65</v>
      </c>
    </row>
    <row r="339" spans="4:49" x14ac:dyDescent="0.25">
      <c r="D339" s="17" t="s">
        <v>11</v>
      </c>
      <c r="E339" s="5">
        <v>544</v>
      </c>
      <c r="O339" s="17" t="s">
        <v>11</v>
      </c>
      <c r="P339" s="5">
        <v>544</v>
      </c>
      <c r="V339" s="17" t="s">
        <v>10</v>
      </c>
      <c r="W339" s="5">
        <v>78</v>
      </c>
      <c r="AE339" s="17" t="s">
        <v>5</v>
      </c>
      <c r="AF339" s="5">
        <v>57</v>
      </c>
      <c r="AM339" s="17" t="s">
        <v>4</v>
      </c>
      <c r="AN339" s="5">
        <v>78</v>
      </c>
      <c r="AV339" s="17" t="s">
        <v>5</v>
      </c>
      <c r="AW339" s="5">
        <v>42</v>
      </c>
    </row>
    <row r="340" spans="4:49" x14ac:dyDescent="0.25">
      <c r="D340" s="17" t="s">
        <v>12</v>
      </c>
      <c r="E340" s="5">
        <v>428</v>
      </c>
      <c r="O340" s="17" t="s">
        <v>12</v>
      </c>
      <c r="P340" s="5">
        <v>428</v>
      </c>
      <c r="V340" s="17" t="s">
        <v>11</v>
      </c>
      <c r="W340" s="5">
        <v>102</v>
      </c>
      <c r="AE340" s="17" t="s">
        <v>10</v>
      </c>
      <c r="AF340" s="5">
        <v>108</v>
      </c>
      <c r="AM340" s="17" t="s">
        <v>5</v>
      </c>
      <c r="AN340" s="5">
        <v>57</v>
      </c>
      <c r="AV340" s="17" t="s">
        <v>10</v>
      </c>
      <c r="AW340" s="5">
        <v>43</v>
      </c>
    </row>
    <row r="341" spans="4:49" x14ac:dyDescent="0.25">
      <c r="D341" s="17" t="s">
        <v>13</v>
      </c>
      <c r="E341" s="5">
        <v>388</v>
      </c>
      <c r="O341" s="17" t="s">
        <v>13</v>
      </c>
      <c r="P341" s="5">
        <v>388</v>
      </c>
      <c r="V341" s="17" t="s">
        <v>12</v>
      </c>
      <c r="W341" s="5">
        <v>88</v>
      </c>
      <c r="AE341" s="17" t="s">
        <v>11</v>
      </c>
      <c r="AF341" s="5">
        <v>192</v>
      </c>
      <c r="AM341" s="17" t="s">
        <v>10</v>
      </c>
      <c r="AN341" s="5">
        <v>71</v>
      </c>
      <c r="AV341" s="17" t="s">
        <v>11</v>
      </c>
      <c r="AW341" s="5">
        <v>71</v>
      </c>
    </row>
    <row r="342" spans="4:49" x14ac:dyDescent="0.25">
      <c r="D342" s="17" t="s">
        <v>14</v>
      </c>
      <c r="E342" s="5">
        <v>395</v>
      </c>
      <c r="O342" s="17" t="s">
        <v>14</v>
      </c>
      <c r="P342" s="5">
        <v>395</v>
      </c>
      <c r="V342" s="17" t="s">
        <v>13</v>
      </c>
      <c r="W342" s="5">
        <v>89</v>
      </c>
      <c r="AE342" s="17" t="s">
        <v>12</v>
      </c>
      <c r="AF342" s="5">
        <v>108</v>
      </c>
      <c r="AM342" s="17" t="s">
        <v>11</v>
      </c>
      <c r="AN342" s="5">
        <v>93</v>
      </c>
      <c r="AV342" s="17" t="s">
        <v>12</v>
      </c>
      <c r="AW342" s="5">
        <v>50</v>
      </c>
    </row>
    <row r="343" spans="4:49" x14ac:dyDescent="0.25">
      <c r="D343" s="17" t="s">
        <v>15</v>
      </c>
      <c r="E343" s="5">
        <v>431</v>
      </c>
      <c r="O343" s="17" t="s">
        <v>15</v>
      </c>
      <c r="P343" s="5">
        <v>431</v>
      </c>
      <c r="V343" s="17" t="s">
        <v>14</v>
      </c>
      <c r="W343" s="5">
        <v>88</v>
      </c>
      <c r="AE343" s="17" t="s">
        <v>13</v>
      </c>
      <c r="AF343" s="5">
        <v>100</v>
      </c>
      <c r="AM343" s="17" t="s">
        <v>12</v>
      </c>
      <c r="AN343" s="5">
        <v>91</v>
      </c>
      <c r="AV343" s="17" t="s">
        <v>13</v>
      </c>
      <c r="AW343" s="5">
        <v>45</v>
      </c>
    </row>
    <row r="344" spans="4:49" x14ac:dyDescent="0.25">
      <c r="D344" s="17" t="s">
        <v>6</v>
      </c>
      <c r="E344" s="5">
        <v>309</v>
      </c>
      <c r="O344" s="17" t="s">
        <v>6</v>
      </c>
      <c r="P344" s="5">
        <v>309</v>
      </c>
      <c r="V344" s="17" t="s">
        <v>15</v>
      </c>
      <c r="W344" s="5">
        <v>95</v>
      </c>
      <c r="AE344" s="17" t="s">
        <v>14</v>
      </c>
      <c r="AF344" s="5">
        <v>111</v>
      </c>
      <c r="AM344" s="17" t="s">
        <v>13</v>
      </c>
      <c r="AN344" s="5">
        <v>55</v>
      </c>
      <c r="AV344" s="17" t="s">
        <v>14</v>
      </c>
      <c r="AW344" s="5">
        <v>58</v>
      </c>
    </row>
    <row r="345" spans="4:49" x14ac:dyDescent="0.25">
      <c r="D345" s="17" t="s">
        <v>16</v>
      </c>
      <c r="E345" s="5">
        <v>417</v>
      </c>
      <c r="O345" s="17" t="s">
        <v>16</v>
      </c>
      <c r="P345" s="5">
        <v>417</v>
      </c>
      <c r="V345" s="17" t="s">
        <v>6</v>
      </c>
      <c r="W345" s="5">
        <v>48</v>
      </c>
      <c r="AE345" s="17" t="s">
        <v>15</v>
      </c>
      <c r="AF345" s="5">
        <v>112</v>
      </c>
      <c r="AM345" s="17" t="s">
        <v>14</v>
      </c>
      <c r="AN345" s="5">
        <v>35</v>
      </c>
      <c r="AV345" s="17" t="s">
        <v>15</v>
      </c>
      <c r="AW345" s="5">
        <v>53</v>
      </c>
    </row>
    <row r="346" spans="4:49" x14ac:dyDescent="0.25">
      <c r="D346" s="17" t="s">
        <v>17</v>
      </c>
      <c r="E346" s="5">
        <v>384</v>
      </c>
      <c r="O346" s="17" t="s">
        <v>17</v>
      </c>
      <c r="P346" s="5">
        <v>384</v>
      </c>
      <c r="V346" s="17" t="s">
        <v>16</v>
      </c>
      <c r="W346" s="5">
        <v>76</v>
      </c>
      <c r="AE346" s="17" t="s">
        <v>6</v>
      </c>
      <c r="AF346" s="5">
        <v>63</v>
      </c>
      <c r="AM346" s="17" t="s">
        <v>15</v>
      </c>
      <c r="AN346" s="5">
        <v>52</v>
      </c>
      <c r="AV346" s="17" t="s">
        <v>6</v>
      </c>
      <c r="AW346" s="5">
        <v>35</v>
      </c>
    </row>
    <row r="347" spans="4:49" x14ac:dyDescent="0.25">
      <c r="D347" s="2" t="s">
        <v>69</v>
      </c>
      <c r="E347" s="5">
        <v>5485</v>
      </c>
      <c r="O347" s="2" t="s">
        <v>69</v>
      </c>
      <c r="P347" s="5">
        <v>5485</v>
      </c>
      <c r="V347" s="17" t="s">
        <v>17</v>
      </c>
      <c r="W347" s="5">
        <v>72</v>
      </c>
      <c r="AE347" s="17" t="s">
        <v>16</v>
      </c>
      <c r="AF347" s="5">
        <v>79</v>
      </c>
      <c r="AM347" s="17" t="s">
        <v>6</v>
      </c>
      <c r="AN347" s="5">
        <v>24</v>
      </c>
      <c r="AV347" s="17" t="s">
        <v>16</v>
      </c>
      <c r="AW347" s="5">
        <v>48</v>
      </c>
    </row>
    <row r="348" spans="4:49" x14ac:dyDescent="0.25">
      <c r="D348" s="17" t="s">
        <v>3</v>
      </c>
      <c r="E348" s="5">
        <v>446</v>
      </c>
      <c r="O348" s="17" t="s">
        <v>3</v>
      </c>
      <c r="P348" s="5">
        <v>446</v>
      </c>
      <c r="V348" s="2" t="s">
        <v>69</v>
      </c>
      <c r="W348" s="5">
        <v>2049</v>
      </c>
      <c r="AE348" s="17" t="s">
        <v>17</v>
      </c>
      <c r="AF348" s="5">
        <v>82</v>
      </c>
      <c r="AM348" s="17" t="s">
        <v>16</v>
      </c>
      <c r="AN348" s="5">
        <v>68</v>
      </c>
      <c r="AV348" s="17" t="s">
        <v>17</v>
      </c>
      <c r="AW348" s="5">
        <v>45</v>
      </c>
    </row>
    <row r="349" spans="4:49" x14ac:dyDescent="0.25">
      <c r="D349" s="17" t="s">
        <v>4</v>
      </c>
      <c r="E349" s="5">
        <v>617</v>
      </c>
      <c r="O349" s="17" t="s">
        <v>4</v>
      </c>
      <c r="P349" s="5">
        <v>617</v>
      </c>
      <c r="V349" s="17" t="s">
        <v>3</v>
      </c>
      <c r="W349" s="5">
        <v>151</v>
      </c>
      <c r="AE349" s="2" t="s">
        <v>69</v>
      </c>
      <c r="AF349" s="5">
        <v>280</v>
      </c>
      <c r="AM349" s="17" t="s">
        <v>17</v>
      </c>
      <c r="AN349" s="5">
        <v>51</v>
      </c>
      <c r="AV349" s="2" t="s">
        <v>69</v>
      </c>
      <c r="AW349" s="5">
        <v>271</v>
      </c>
    </row>
    <row r="350" spans="4:49" x14ac:dyDescent="0.25">
      <c r="D350" s="17" t="s">
        <v>5</v>
      </c>
      <c r="E350" s="5">
        <v>536</v>
      </c>
      <c r="O350" s="17" t="s">
        <v>5</v>
      </c>
      <c r="P350" s="5">
        <v>536</v>
      </c>
      <c r="V350" s="17" t="s">
        <v>4</v>
      </c>
      <c r="W350" s="5">
        <v>214</v>
      </c>
      <c r="AE350" s="17" t="s">
        <v>3</v>
      </c>
      <c r="AF350" s="5">
        <v>13</v>
      </c>
      <c r="AM350" s="2" t="s">
        <v>69</v>
      </c>
      <c r="AN350" s="5">
        <v>303</v>
      </c>
      <c r="AV350" s="17" t="s">
        <v>3</v>
      </c>
      <c r="AW350" s="5">
        <v>25</v>
      </c>
    </row>
    <row r="351" spans="4:49" x14ac:dyDescent="0.25">
      <c r="D351" s="17" t="s">
        <v>10</v>
      </c>
      <c r="E351" s="5">
        <v>382</v>
      </c>
      <c r="O351" s="17" t="s">
        <v>10</v>
      </c>
      <c r="P351" s="5">
        <v>382</v>
      </c>
      <c r="V351" s="17" t="s">
        <v>5</v>
      </c>
      <c r="W351" s="5">
        <v>156</v>
      </c>
      <c r="AE351" s="17" t="s">
        <v>4</v>
      </c>
      <c r="AF351" s="5">
        <v>24</v>
      </c>
      <c r="AM351" s="17" t="s">
        <v>3</v>
      </c>
      <c r="AN351" s="5">
        <v>29</v>
      </c>
      <c r="AV351" s="17" t="s">
        <v>4</v>
      </c>
      <c r="AW351" s="5">
        <v>19</v>
      </c>
    </row>
    <row r="352" spans="4:49" x14ac:dyDescent="0.25">
      <c r="D352" s="17" t="s">
        <v>11</v>
      </c>
      <c r="E352" s="5">
        <v>633</v>
      </c>
      <c r="O352" s="17" t="s">
        <v>11</v>
      </c>
      <c r="P352" s="5">
        <v>633</v>
      </c>
      <c r="V352" s="17" t="s">
        <v>10</v>
      </c>
      <c r="W352" s="5">
        <v>139</v>
      </c>
      <c r="AE352" s="17" t="s">
        <v>5</v>
      </c>
      <c r="AF352" s="5">
        <v>23</v>
      </c>
      <c r="AM352" s="17" t="s">
        <v>4</v>
      </c>
      <c r="AN352" s="5">
        <v>37</v>
      </c>
      <c r="AV352" s="17" t="s">
        <v>5</v>
      </c>
      <c r="AW352" s="5">
        <v>22</v>
      </c>
    </row>
    <row r="353" spans="4:49" x14ac:dyDescent="0.25">
      <c r="D353" s="17" t="s">
        <v>12</v>
      </c>
      <c r="E353" s="5">
        <v>436</v>
      </c>
      <c r="O353" s="17" t="s">
        <v>12</v>
      </c>
      <c r="P353" s="5">
        <v>436</v>
      </c>
      <c r="V353" s="17" t="s">
        <v>11</v>
      </c>
      <c r="W353" s="5">
        <v>215</v>
      </c>
      <c r="AE353" s="17" t="s">
        <v>10</v>
      </c>
      <c r="AF353" s="5">
        <v>18</v>
      </c>
      <c r="AM353" s="17" t="s">
        <v>5</v>
      </c>
      <c r="AN353" s="5">
        <v>24</v>
      </c>
      <c r="AV353" s="17" t="s">
        <v>10</v>
      </c>
      <c r="AW353" s="5">
        <v>25</v>
      </c>
    </row>
    <row r="354" spans="4:49" x14ac:dyDescent="0.25">
      <c r="D354" s="17" t="s">
        <v>13</v>
      </c>
      <c r="E354" s="5">
        <v>520</v>
      </c>
      <c r="O354" s="17" t="s">
        <v>13</v>
      </c>
      <c r="P354" s="5">
        <v>520</v>
      </c>
      <c r="V354" s="17" t="s">
        <v>12</v>
      </c>
      <c r="W354" s="5">
        <v>164</v>
      </c>
      <c r="AE354" s="17" t="s">
        <v>11</v>
      </c>
      <c r="AF354" s="5">
        <v>21</v>
      </c>
      <c r="AM354" s="17" t="s">
        <v>10</v>
      </c>
      <c r="AN354" s="5">
        <v>15</v>
      </c>
      <c r="AV354" s="17" t="s">
        <v>11</v>
      </c>
      <c r="AW354" s="5">
        <v>24</v>
      </c>
    </row>
    <row r="355" spans="4:49" x14ac:dyDescent="0.25">
      <c r="D355" s="17" t="s">
        <v>14</v>
      </c>
      <c r="E355" s="5">
        <v>427</v>
      </c>
      <c r="O355" s="17" t="s">
        <v>14</v>
      </c>
      <c r="P355" s="5">
        <v>427</v>
      </c>
      <c r="V355" s="17" t="s">
        <v>13</v>
      </c>
      <c r="W355" s="5">
        <v>154</v>
      </c>
      <c r="AE355" s="17" t="s">
        <v>12</v>
      </c>
      <c r="AF355" s="5">
        <v>35</v>
      </c>
      <c r="AM355" s="17" t="s">
        <v>11</v>
      </c>
      <c r="AN355" s="5">
        <v>27</v>
      </c>
      <c r="AV355" s="17" t="s">
        <v>12</v>
      </c>
      <c r="AW355" s="5">
        <v>20</v>
      </c>
    </row>
    <row r="356" spans="4:49" x14ac:dyDescent="0.25">
      <c r="D356" s="17" t="s">
        <v>15</v>
      </c>
      <c r="E356" s="5">
        <v>384</v>
      </c>
      <c r="O356" s="17" t="s">
        <v>15</v>
      </c>
      <c r="P356" s="5">
        <v>384</v>
      </c>
      <c r="V356" s="17" t="s">
        <v>14</v>
      </c>
      <c r="W356" s="5">
        <v>230</v>
      </c>
      <c r="AE356" s="17" t="s">
        <v>13</v>
      </c>
      <c r="AF356" s="5">
        <v>23</v>
      </c>
      <c r="AM356" s="17" t="s">
        <v>12</v>
      </c>
      <c r="AN356" s="5">
        <v>25</v>
      </c>
      <c r="AV356" s="17" t="s">
        <v>13</v>
      </c>
      <c r="AW356" s="5">
        <v>22</v>
      </c>
    </row>
    <row r="357" spans="4:49" x14ac:dyDescent="0.25">
      <c r="D357" s="17" t="s">
        <v>6</v>
      </c>
      <c r="E357" s="5">
        <v>402</v>
      </c>
      <c r="O357" s="17" t="s">
        <v>6</v>
      </c>
      <c r="P357" s="5">
        <v>402</v>
      </c>
      <c r="V357" s="17" t="s">
        <v>15</v>
      </c>
      <c r="W357" s="5">
        <v>164</v>
      </c>
      <c r="AE357" s="17" t="s">
        <v>14</v>
      </c>
      <c r="AF357" s="5">
        <v>24</v>
      </c>
      <c r="AM357" s="17" t="s">
        <v>13</v>
      </c>
      <c r="AN357" s="5">
        <v>13</v>
      </c>
      <c r="AV357" s="17" t="s">
        <v>14</v>
      </c>
      <c r="AW357" s="5">
        <v>12</v>
      </c>
    </row>
    <row r="358" spans="4:49" x14ac:dyDescent="0.25">
      <c r="D358" s="17" t="s">
        <v>16</v>
      </c>
      <c r="E358" s="5">
        <v>284</v>
      </c>
      <c r="O358" s="17" t="s">
        <v>16</v>
      </c>
      <c r="P358" s="5">
        <v>284</v>
      </c>
      <c r="V358" s="17" t="s">
        <v>6</v>
      </c>
      <c r="W358" s="5">
        <v>153</v>
      </c>
      <c r="AE358" s="17" t="s">
        <v>15</v>
      </c>
      <c r="AF358" s="5">
        <v>18</v>
      </c>
      <c r="AM358" s="17" t="s">
        <v>14</v>
      </c>
      <c r="AN358" s="5">
        <v>67</v>
      </c>
      <c r="AV358" s="17" t="s">
        <v>15</v>
      </c>
      <c r="AW358" s="5">
        <v>25</v>
      </c>
    </row>
    <row r="359" spans="4:49" x14ac:dyDescent="0.25">
      <c r="D359" s="17" t="s">
        <v>17</v>
      </c>
      <c r="E359" s="5">
        <v>418</v>
      </c>
      <c r="O359" s="17" t="s">
        <v>17</v>
      </c>
      <c r="P359" s="5">
        <v>418</v>
      </c>
      <c r="V359" s="17" t="s">
        <v>16</v>
      </c>
      <c r="W359" s="5">
        <v>127</v>
      </c>
      <c r="AE359" s="17" t="s">
        <v>6</v>
      </c>
      <c r="AF359" s="5">
        <v>12</v>
      </c>
      <c r="AM359" s="17" t="s">
        <v>15</v>
      </c>
      <c r="AN359" s="5">
        <v>12</v>
      </c>
      <c r="AV359" s="17" t="s">
        <v>6</v>
      </c>
      <c r="AW359" s="5">
        <v>20</v>
      </c>
    </row>
    <row r="360" spans="4:49" x14ac:dyDescent="0.25">
      <c r="D360" s="2" t="s">
        <v>70</v>
      </c>
      <c r="E360" s="5">
        <v>1</v>
      </c>
      <c r="O360" s="2" t="s">
        <v>70</v>
      </c>
      <c r="P360" s="5">
        <v>1</v>
      </c>
      <c r="V360" s="17" t="s">
        <v>17</v>
      </c>
      <c r="W360" s="5">
        <v>182</v>
      </c>
      <c r="AE360" s="17" t="s">
        <v>16</v>
      </c>
      <c r="AF360" s="5">
        <v>21</v>
      </c>
      <c r="AM360" s="17" t="s">
        <v>6</v>
      </c>
      <c r="AN360" s="5">
        <v>20</v>
      </c>
      <c r="AV360" s="17" t="s">
        <v>16</v>
      </c>
      <c r="AW360" s="5">
        <v>31</v>
      </c>
    </row>
    <row r="361" spans="4:49" x14ac:dyDescent="0.25">
      <c r="D361" s="17" t="s">
        <v>3</v>
      </c>
      <c r="E361" s="5">
        <v>0</v>
      </c>
      <c r="O361" s="17" t="s">
        <v>3</v>
      </c>
      <c r="P361" s="5">
        <v>0</v>
      </c>
      <c r="V361" s="2" t="s">
        <v>70</v>
      </c>
      <c r="W361" s="5">
        <v>0</v>
      </c>
      <c r="AE361" s="17" t="s">
        <v>17</v>
      </c>
      <c r="AF361" s="5">
        <v>48</v>
      </c>
      <c r="AM361" s="17" t="s">
        <v>16</v>
      </c>
      <c r="AN361" s="5">
        <v>15</v>
      </c>
      <c r="AV361" s="17" t="s">
        <v>17</v>
      </c>
      <c r="AW361" s="5">
        <v>26</v>
      </c>
    </row>
    <row r="362" spans="4:49" x14ac:dyDescent="0.25">
      <c r="D362" s="17" t="s">
        <v>4</v>
      </c>
      <c r="E362" s="5">
        <v>0</v>
      </c>
      <c r="O362" s="17" t="s">
        <v>4</v>
      </c>
      <c r="P362" s="5">
        <v>0</v>
      </c>
      <c r="V362" s="17" t="s">
        <v>3</v>
      </c>
      <c r="W362" s="5">
        <v>0</v>
      </c>
      <c r="AE362" s="2" t="s">
        <v>70</v>
      </c>
      <c r="AF362" s="5">
        <v>0</v>
      </c>
      <c r="AM362" s="17" t="s">
        <v>17</v>
      </c>
      <c r="AN362" s="5">
        <v>19</v>
      </c>
      <c r="AV362" s="2" t="s">
        <v>70</v>
      </c>
      <c r="AW362" s="5">
        <v>576</v>
      </c>
    </row>
    <row r="363" spans="4:49" x14ac:dyDescent="0.25">
      <c r="D363" s="17" t="s">
        <v>5</v>
      </c>
      <c r="E363" s="5">
        <v>0</v>
      </c>
      <c r="O363" s="17" t="s">
        <v>5</v>
      </c>
      <c r="P363" s="5">
        <v>0</v>
      </c>
      <c r="V363" s="17" t="s">
        <v>4</v>
      </c>
      <c r="W363" s="5">
        <v>0</v>
      </c>
      <c r="AE363" s="17" t="s">
        <v>3</v>
      </c>
      <c r="AF363" s="5">
        <v>0</v>
      </c>
      <c r="AM363" s="2" t="s">
        <v>70</v>
      </c>
      <c r="AN363" s="5">
        <v>0</v>
      </c>
      <c r="AV363" s="17" t="s">
        <v>3</v>
      </c>
      <c r="AW363" s="5">
        <v>43</v>
      </c>
    </row>
    <row r="364" spans="4:49" x14ac:dyDescent="0.25">
      <c r="D364" s="17" t="s">
        <v>10</v>
      </c>
      <c r="E364" s="5">
        <v>0</v>
      </c>
      <c r="O364" s="17" t="s">
        <v>10</v>
      </c>
      <c r="P364" s="5">
        <v>0</v>
      </c>
      <c r="V364" s="17" t="s">
        <v>5</v>
      </c>
      <c r="W364" s="5">
        <v>0</v>
      </c>
      <c r="AE364" s="17" t="s">
        <v>4</v>
      </c>
      <c r="AF364" s="5">
        <v>0</v>
      </c>
      <c r="AM364" s="17" t="s">
        <v>3</v>
      </c>
      <c r="AN364" s="5">
        <v>0</v>
      </c>
      <c r="AV364" s="17" t="s">
        <v>4</v>
      </c>
      <c r="AW364" s="5">
        <v>58</v>
      </c>
    </row>
    <row r="365" spans="4:49" x14ac:dyDescent="0.25">
      <c r="D365" s="17" t="s">
        <v>11</v>
      </c>
      <c r="E365" s="5">
        <v>0</v>
      </c>
      <c r="O365" s="17" t="s">
        <v>11</v>
      </c>
      <c r="P365" s="5">
        <v>0</v>
      </c>
      <c r="V365" s="17" t="s">
        <v>10</v>
      </c>
      <c r="W365" s="5">
        <v>0</v>
      </c>
      <c r="AE365" s="17" t="s">
        <v>5</v>
      </c>
      <c r="AF365" s="5">
        <v>0</v>
      </c>
      <c r="AM365" s="17" t="s">
        <v>4</v>
      </c>
      <c r="AN365" s="5">
        <v>0</v>
      </c>
      <c r="AV365" s="17" t="s">
        <v>5</v>
      </c>
      <c r="AW365" s="5">
        <v>45</v>
      </c>
    </row>
    <row r="366" spans="4:49" x14ac:dyDescent="0.25">
      <c r="D366" s="17" t="s">
        <v>12</v>
      </c>
      <c r="E366" s="5">
        <v>0</v>
      </c>
      <c r="O366" s="17" t="s">
        <v>12</v>
      </c>
      <c r="P366" s="5">
        <v>0</v>
      </c>
      <c r="V366" s="17" t="s">
        <v>11</v>
      </c>
      <c r="W366" s="5">
        <v>0</v>
      </c>
      <c r="AE366" s="17" t="s">
        <v>10</v>
      </c>
      <c r="AF366" s="5">
        <v>0</v>
      </c>
      <c r="AM366" s="17" t="s">
        <v>5</v>
      </c>
      <c r="AN366" s="5">
        <v>0</v>
      </c>
      <c r="AV366" s="17" t="s">
        <v>10</v>
      </c>
      <c r="AW366" s="5">
        <v>46</v>
      </c>
    </row>
    <row r="367" spans="4:49" x14ac:dyDescent="0.25">
      <c r="D367" s="17" t="s">
        <v>13</v>
      </c>
      <c r="E367" s="5">
        <v>0</v>
      </c>
      <c r="O367" s="17" t="s">
        <v>13</v>
      </c>
      <c r="P367" s="5">
        <v>0</v>
      </c>
      <c r="V367" s="17" t="s">
        <v>12</v>
      </c>
      <c r="W367" s="5">
        <v>0</v>
      </c>
      <c r="AE367" s="17" t="s">
        <v>11</v>
      </c>
      <c r="AF367" s="5">
        <v>0</v>
      </c>
      <c r="AM367" s="17" t="s">
        <v>10</v>
      </c>
      <c r="AN367" s="5">
        <v>0</v>
      </c>
      <c r="AV367" s="17" t="s">
        <v>11</v>
      </c>
      <c r="AW367" s="5">
        <v>51</v>
      </c>
    </row>
    <row r="368" spans="4:49" x14ac:dyDescent="0.25">
      <c r="D368" s="17" t="s">
        <v>14</v>
      </c>
      <c r="E368" s="5">
        <v>0</v>
      </c>
      <c r="O368" s="17" t="s">
        <v>14</v>
      </c>
      <c r="P368" s="5">
        <v>0</v>
      </c>
      <c r="V368" s="17" t="s">
        <v>13</v>
      </c>
      <c r="W368" s="5">
        <v>0</v>
      </c>
      <c r="AE368" s="17" t="s">
        <v>12</v>
      </c>
      <c r="AF368" s="5">
        <v>0</v>
      </c>
      <c r="AM368" s="17" t="s">
        <v>11</v>
      </c>
      <c r="AN368" s="5">
        <v>0</v>
      </c>
      <c r="AV368" s="17" t="s">
        <v>12</v>
      </c>
      <c r="AW368" s="5">
        <v>44</v>
      </c>
    </row>
    <row r="369" spans="4:49" x14ac:dyDescent="0.25">
      <c r="D369" s="17" t="s">
        <v>15</v>
      </c>
      <c r="E369" s="5">
        <v>1</v>
      </c>
      <c r="O369" s="17" t="s">
        <v>15</v>
      </c>
      <c r="P369" s="5">
        <v>1</v>
      </c>
      <c r="V369" s="17" t="s">
        <v>14</v>
      </c>
      <c r="W369" s="5">
        <v>0</v>
      </c>
      <c r="AE369" s="17" t="s">
        <v>13</v>
      </c>
      <c r="AF369" s="5">
        <v>0</v>
      </c>
      <c r="AM369" s="17" t="s">
        <v>12</v>
      </c>
      <c r="AN369" s="5">
        <v>0</v>
      </c>
      <c r="AV369" s="17" t="s">
        <v>13</v>
      </c>
      <c r="AW369" s="5">
        <v>53</v>
      </c>
    </row>
    <row r="370" spans="4:49" x14ac:dyDescent="0.25">
      <c r="D370" s="17" t="s">
        <v>6</v>
      </c>
      <c r="E370" s="5">
        <v>0</v>
      </c>
      <c r="O370" s="17" t="s">
        <v>6</v>
      </c>
      <c r="P370" s="5">
        <v>0</v>
      </c>
      <c r="V370" s="17" t="s">
        <v>15</v>
      </c>
      <c r="W370" s="5">
        <v>0</v>
      </c>
      <c r="AE370" s="17" t="s">
        <v>14</v>
      </c>
      <c r="AF370" s="5">
        <v>0</v>
      </c>
      <c r="AM370" s="17" t="s">
        <v>13</v>
      </c>
      <c r="AN370" s="5">
        <v>0</v>
      </c>
      <c r="AV370" s="17" t="s">
        <v>14</v>
      </c>
      <c r="AW370" s="5">
        <v>43</v>
      </c>
    </row>
    <row r="371" spans="4:49" x14ac:dyDescent="0.25">
      <c r="D371" s="17" t="s">
        <v>16</v>
      </c>
      <c r="E371" s="5">
        <v>0</v>
      </c>
      <c r="O371" s="17" t="s">
        <v>16</v>
      </c>
      <c r="P371" s="5">
        <v>0</v>
      </c>
      <c r="V371" s="17" t="s">
        <v>6</v>
      </c>
      <c r="W371" s="5">
        <v>0</v>
      </c>
      <c r="AE371" s="17" t="s">
        <v>15</v>
      </c>
      <c r="AF371" s="5">
        <v>0</v>
      </c>
      <c r="AM371" s="17" t="s">
        <v>14</v>
      </c>
      <c r="AN371" s="5">
        <v>0</v>
      </c>
      <c r="AV371" s="17" t="s">
        <v>15</v>
      </c>
      <c r="AW371" s="5">
        <v>46</v>
      </c>
    </row>
    <row r="372" spans="4:49" x14ac:dyDescent="0.25">
      <c r="D372" s="17" t="s">
        <v>17</v>
      </c>
      <c r="E372" s="5">
        <v>0</v>
      </c>
      <c r="O372" s="17" t="s">
        <v>17</v>
      </c>
      <c r="P372" s="5">
        <v>0</v>
      </c>
      <c r="V372" s="17" t="s">
        <v>16</v>
      </c>
      <c r="W372" s="5">
        <v>0</v>
      </c>
      <c r="AE372" s="17" t="s">
        <v>6</v>
      </c>
      <c r="AF372" s="5">
        <v>0</v>
      </c>
      <c r="AM372" s="17" t="s">
        <v>15</v>
      </c>
      <c r="AN372" s="5">
        <v>0</v>
      </c>
      <c r="AV372" s="17" t="s">
        <v>6</v>
      </c>
      <c r="AW372" s="5">
        <v>62</v>
      </c>
    </row>
    <row r="373" spans="4:49" x14ac:dyDescent="0.25">
      <c r="D373" s="2" t="s">
        <v>110</v>
      </c>
      <c r="E373" s="5">
        <v>0</v>
      </c>
      <c r="O373" s="2" t="s">
        <v>110</v>
      </c>
      <c r="P373" s="5">
        <v>0</v>
      </c>
      <c r="V373" s="17" t="s">
        <v>17</v>
      </c>
      <c r="W373" s="5">
        <v>0</v>
      </c>
      <c r="AE373" s="17" t="s">
        <v>16</v>
      </c>
      <c r="AF373" s="5">
        <v>0</v>
      </c>
      <c r="AM373" s="17" t="s">
        <v>6</v>
      </c>
      <c r="AN373" s="5">
        <v>0</v>
      </c>
      <c r="AV373" s="17" t="s">
        <v>16</v>
      </c>
      <c r="AW373" s="5">
        <v>30</v>
      </c>
    </row>
    <row r="374" spans="4:49" x14ac:dyDescent="0.25">
      <c r="D374" s="17" t="s">
        <v>11</v>
      </c>
      <c r="E374" s="5">
        <v>0</v>
      </c>
      <c r="O374" s="17" t="s">
        <v>11</v>
      </c>
      <c r="P374" s="5">
        <v>0</v>
      </c>
      <c r="V374" s="2" t="s">
        <v>110</v>
      </c>
      <c r="W374" s="5">
        <v>0</v>
      </c>
      <c r="AE374" s="17" t="s">
        <v>17</v>
      </c>
      <c r="AF374" s="5">
        <v>0</v>
      </c>
      <c r="AM374" s="17" t="s">
        <v>16</v>
      </c>
      <c r="AN374" s="5">
        <v>0</v>
      </c>
      <c r="AV374" s="17" t="s">
        <v>17</v>
      </c>
      <c r="AW374" s="5">
        <v>55</v>
      </c>
    </row>
    <row r="375" spans="4:49" x14ac:dyDescent="0.25">
      <c r="D375" s="17" t="s">
        <v>12</v>
      </c>
      <c r="E375" s="5">
        <v>0</v>
      </c>
      <c r="O375" s="17" t="s">
        <v>12</v>
      </c>
      <c r="P375" s="5">
        <v>0</v>
      </c>
      <c r="V375" s="17" t="s">
        <v>11</v>
      </c>
      <c r="W375" s="5">
        <v>0</v>
      </c>
      <c r="AE375" s="2" t="s">
        <v>110</v>
      </c>
      <c r="AF375" s="5">
        <v>0</v>
      </c>
      <c r="AM375" s="17" t="s">
        <v>17</v>
      </c>
      <c r="AN375" s="5">
        <v>0</v>
      </c>
      <c r="AV375" s="2" t="s">
        <v>110</v>
      </c>
      <c r="AW375" s="5">
        <v>0</v>
      </c>
    </row>
    <row r="376" spans="4:49" x14ac:dyDescent="0.25">
      <c r="D376" s="2" t="s">
        <v>111</v>
      </c>
      <c r="E376" s="5">
        <v>1</v>
      </c>
      <c r="O376" s="2" t="s">
        <v>111</v>
      </c>
      <c r="P376" s="5">
        <v>1</v>
      </c>
      <c r="V376" s="17" t="s">
        <v>12</v>
      </c>
      <c r="W376" s="5">
        <v>0</v>
      </c>
      <c r="AE376" s="17" t="s">
        <v>11</v>
      </c>
      <c r="AF376" s="5">
        <v>0</v>
      </c>
      <c r="AM376" s="2" t="s">
        <v>110</v>
      </c>
      <c r="AN376" s="5">
        <v>0</v>
      </c>
      <c r="AV376" s="17" t="s">
        <v>11</v>
      </c>
      <c r="AW376" s="5">
        <v>0</v>
      </c>
    </row>
    <row r="377" spans="4:49" x14ac:dyDescent="0.25">
      <c r="D377" s="17" t="s">
        <v>14</v>
      </c>
      <c r="E377" s="5">
        <v>1</v>
      </c>
      <c r="O377" s="17" t="s">
        <v>14</v>
      </c>
      <c r="P377" s="5">
        <v>1</v>
      </c>
      <c r="V377" s="2" t="s">
        <v>111</v>
      </c>
      <c r="W377" s="5">
        <v>0</v>
      </c>
      <c r="AE377" s="17" t="s">
        <v>12</v>
      </c>
      <c r="AF377" s="5">
        <v>0</v>
      </c>
      <c r="AM377" s="17" t="s">
        <v>11</v>
      </c>
      <c r="AN377" s="5">
        <v>0</v>
      </c>
      <c r="AV377" s="17" t="s">
        <v>12</v>
      </c>
      <c r="AW377" s="5">
        <v>0</v>
      </c>
    </row>
    <row r="378" spans="4:49" x14ac:dyDescent="0.25">
      <c r="D378" s="2" t="s">
        <v>71</v>
      </c>
      <c r="E378" s="5">
        <v>6165</v>
      </c>
      <c r="O378" s="2" t="s">
        <v>71</v>
      </c>
      <c r="P378" s="5">
        <v>6165</v>
      </c>
      <c r="V378" s="17" t="s">
        <v>14</v>
      </c>
      <c r="W378" s="5">
        <v>0</v>
      </c>
      <c r="AE378" s="2" t="s">
        <v>111</v>
      </c>
      <c r="AF378" s="5">
        <v>0</v>
      </c>
      <c r="AM378" s="17" t="s">
        <v>12</v>
      </c>
      <c r="AN378" s="5">
        <v>0</v>
      </c>
      <c r="AV378" s="2" t="s">
        <v>111</v>
      </c>
      <c r="AW378" s="5">
        <v>0</v>
      </c>
    </row>
    <row r="379" spans="4:49" x14ac:dyDescent="0.25">
      <c r="D379" s="17" t="s">
        <v>3</v>
      </c>
      <c r="E379" s="5">
        <v>223</v>
      </c>
      <c r="O379" s="17" t="s">
        <v>3</v>
      </c>
      <c r="P379" s="5">
        <v>223</v>
      </c>
      <c r="V379" s="2" t="s">
        <v>71</v>
      </c>
      <c r="W379" s="5">
        <v>185</v>
      </c>
      <c r="AE379" s="17" t="s">
        <v>14</v>
      </c>
      <c r="AF379" s="5">
        <v>0</v>
      </c>
      <c r="AM379" s="2" t="s">
        <v>111</v>
      </c>
      <c r="AN379" s="5">
        <v>0</v>
      </c>
      <c r="AV379" s="17" t="s">
        <v>14</v>
      </c>
      <c r="AW379" s="5">
        <v>0</v>
      </c>
    </row>
    <row r="380" spans="4:49" x14ac:dyDescent="0.25">
      <c r="D380" s="17" t="s">
        <v>4</v>
      </c>
      <c r="E380" s="5">
        <v>229</v>
      </c>
      <c r="O380" s="17" t="s">
        <v>4</v>
      </c>
      <c r="P380" s="5">
        <v>229</v>
      </c>
      <c r="V380" s="17" t="s">
        <v>3</v>
      </c>
      <c r="W380" s="5">
        <v>5</v>
      </c>
      <c r="AE380" s="2" t="s">
        <v>71</v>
      </c>
      <c r="AF380" s="5">
        <v>1005</v>
      </c>
      <c r="AM380" s="17" t="s">
        <v>14</v>
      </c>
      <c r="AN380" s="5">
        <v>0</v>
      </c>
      <c r="AV380" s="2" t="s">
        <v>71</v>
      </c>
      <c r="AW380" s="5">
        <v>2</v>
      </c>
    </row>
    <row r="381" spans="4:49" x14ac:dyDescent="0.25">
      <c r="D381" s="17" t="s">
        <v>5</v>
      </c>
      <c r="E381" s="5">
        <v>320</v>
      </c>
      <c r="O381" s="17" t="s">
        <v>5</v>
      </c>
      <c r="P381" s="5">
        <v>320</v>
      </c>
      <c r="V381" s="17" t="s">
        <v>4</v>
      </c>
      <c r="W381" s="5">
        <v>12</v>
      </c>
      <c r="AE381" s="17" t="s">
        <v>3</v>
      </c>
      <c r="AF381" s="5">
        <v>37</v>
      </c>
      <c r="AM381" s="2" t="s">
        <v>71</v>
      </c>
      <c r="AN381" s="5">
        <v>8913</v>
      </c>
      <c r="AV381" s="17" t="s">
        <v>3</v>
      </c>
      <c r="AW381" s="5">
        <v>0</v>
      </c>
    </row>
    <row r="382" spans="4:49" x14ac:dyDescent="0.25">
      <c r="D382" s="17" t="s">
        <v>10</v>
      </c>
      <c r="E382" s="5">
        <v>816</v>
      </c>
      <c r="O382" s="17" t="s">
        <v>10</v>
      </c>
      <c r="P382" s="5">
        <v>816</v>
      </c>
      <c r="V382" s="17" t="s">
        <v>5</v>
      </c>
      <c r="W382" s="5">
        <v>11</v>
      </c>
      <c r="AE382" s="17" t="s">
        <v>4</v>
      </c>
      <c r="AF382" s="5">
        <v>56</v>
      </c>
      <c r="AM382" s="17" t="s">
        <v>3</v>
      </c>
      <c r="AN382" s="5">
        <v>281</v>
      </c>
      <c r="AV382" s="17" t="s">
        <v>4</v>
      </c>
      <c r="AW382" s="5">
        <v>0</v>
      </c>
    </row>
    <row r="383" spans="4:49" x14ac:dyDescent="0.25">
      <c r="D383" s="17" t="s">
        <v>11</v>
      </c>
      <c r="E383" s="5">
        <v>642</v>
      </c>
      <c r="O383" s="17" t="s">
        <v>11</v>
      </c>
      <c r="P383" s="5">
        <v>642</v>
      </c>
      <c r="V383" s="17" t="s">
        <v>10</v>
      </c>
      <c r="W383" s="5">
        <v>22</v>
      </c>
      <c r="AE383" s="17" t="s">
        <v>5</v>
      </c>
      <c r="AF383" s="5">
        <v>54</v>
      </c>
      <c r="AM383" s="17" t="s">
        <v>4</v>
      </c>
      <c r="AN383" s="5">
        <v>327</v>
      </c>
      <c r="AV383" s="17" t="s">
        <v>5</v>
      </c>
      <c r="AW383" s="5">
        <v>1</v>
      </c>
    </row>
    <row r="384" spans="4:49" x14ac:dyDescent="0.25">
      <c r="D384" s="17" t="s">
        <v>12</v>
      </c>
      <c r="E384" s="5">
        <v>1057</v>
      </c>
      <c r="O384" s="17" t="s">
        <v>12</v>
      </c>
      <c r="P384" s="5">
        <v>1057</v>
      </c>
      <c r="V384" s="17" t="s">
        <v>11</v>
      </c>
      <c r="W384" s="5">
        <v>25</v>
      </c>
      <c r="AE384" s="17" t="s">
        <v>10</v>
      </c>
      <c r="AF384" s="5">
        <v>75</v>
      </c>
      <c r="AM384" s="17" t="s">
        <v>5</v>
      </c>
      <c r="AN384" s="5">
        <v>417</v>
      </c>
      <c r="AV384" s="17" t="s">
        <v>10</v>
      </c>
      <c r="AW384" s="5">
        <v>1</v>
      </c>
    </row>
    <row r="385" spans="4:49" x14ac:dyDescent="0.25">
      <c r="D385" s="17" t="s">
        <v>13</v>
      </c>
      <c r="E385" s="5">
        <v>750</v>
      </c>
      <c r="O385" s="17" t="s">
        <v>13</v>
      </c>
      <c r="P385" s="5">
        <v>750</v>
      </c>
      <c r="V385" s="17" t="s">
        <v>12</v>
      </c>
      <c r="W385" s="5">
        <v>33</v>
      </c>
      <c r="AE385" s="17" t="s">
        <v>11</v>
      </c>
      <c r="AF385" s="5">
        <v>115</v>
      </c>
      <c r="AM385" s="17" t="s">
        <v>10</v>
      </c>
      <c r="AN385" s="5">
        <v>910</v>
      </c>
      <c r="AV385" s="17" t="s">
        <v>11</v>
      </c>
      <c r="AW385" s="5">
        <v>0</v>
      </c>
    </row>
    <row r="386" spans="4:49" x14ac:dyDescent="0.25">
      <c r="D386" s="17" t="s">
        <v>14</v>
      </c>
      <c r="E386" s="5">
        <v>320</v>
      </c>
      <c r="O386" s="17" t="s">
        <v>14</v>
      </c>
      <c r="P386" s="5">
        <v>320</v>
      </c>
      <c r="V386" s="17" t="s">
        <v>13</v>
      </c>
      <c r="W386" s="5">
        <v>23</v>
      </c>
      <c r="AE386" s="17" t="s">
        <v>12</v>
      </c>
      <c r="AF386" s="5">
        <v>173</v>
      </c>
      <c r="AM386" s="17" t="s">
        <v>11</v>
      </c>
      <c r="AN386" s="5">
        <v>989</v>
      </c>
      <c r="AV386" s="17" t="s">
        <v>12</v>
      </c>
      <c r="AW386" s="5">
        <v>0</v>
      </c>
    </row>
    <row r="387" spans="4:49" x14ac:dyDescent="0.25">
      <c r="D387" s="17" t="s">
        <v>15</v>
      </c>
      <c r="E387" s="5">
        <v>418</v>
      </c>
      <c r="O387" s="17" t="s">
        <v>15</v>
      </c>
      <c r="P387" s="5">
        <v>418</v>
      </c>
      <c r="V387" s="17" t="s">
        <v>14</v>
      </c>
      <c r="W387" s="5">
        <v>8</v>
      </c>
      <c r="AE387" s="17" t="s">
        <v>13</v>
      </c>
      <c r="AF387" s="5">
        <v>145</v>
      </c>
      <c r="AM387" s="17" t="s">
        <v>12</v>
      </c>
      <c r="AN387" s="5">
        <v>1326</v>
      </c>
      <c r="AV387" s="17" t="s">
        <v>13</v>
      </c>
      <c r="AW387" s="5">
        <v>0</v>
      </c>
    </row>
    <row r="388" spans="4:49" x14ac:dyDescent="0.25">
      <c r="D388" s="17" t="s">
        <v>6</v>
      </c>
      <c r="E388" s="5">
        <v>259</v>
      </c>
      <c r="O388" s="17" t="s">
        <v>6</v>
      </c>
      <c r="P388" s="5">
        <v>259</v>
      </c>
      <c r="V388" s="17" t="s">
        <v>15</v>
      </c>
      <c r="W388" s="5">
        <v>11</v>
      </c>
      <c r="AE388" s="17" t="s">
        <v>14</v>
      </c>
      <c r="AF388" s="5">
        <v>94</v>
      </c>
      <c r="AM388" s="17" t="s">
        <v>13</v>
      </c>
      <c r="AN388" s="5">
        <v>1229</v>
      </c>
      <c r="AV388" s="17" t="s">
        <v>14</v>
      </c>
      <c r="AW388" s="5">
        <v>0</v>
      </c>
    </row>
    <row r="389" spans="4:49" x14ac:dyDescent="0.25">
      <c r="D389" s="17" t="s">
        <v>16</v>
      </c>
      <c r="E389" s="5">
        <v>546</v>
      </c>
      <c r="O389" s="17" t="s">
        <v>16</v>
      </c>
      <c r="P389" s="5">
        <v>546</v>
      </c>
      <c r="V389" s="17" t="s">
        <v>6</v>
      </c>
      <c r="W389" s="5">
        <v>7</v>
      </c>
      <c r="AE389" s="17" t="s">
        <v>15</v>
      </c>
      <c r="AF389" s="5">
        <v>49</v>
      </c>
      <c r="AM389" s="17" t="s">
        <v>14</v>
      </c>
      <c r="AN389" s="5">
        <v>542</v>
      </c>
      <c r="AV389" s="17" t="s">
        <v>15</v>
      </c>
      <c r="AW389" s="5">
        <v>0</v>
      </c>
    </row>
    <row r="390" spans="4:49" x14ac:dyDescent="0.25">
      <c r="D390" s="17" t="s">
        <v>17</v>
      </c>
      <c r="E390" s="5">
        <v>585</v>
      </c>
      <c r="O390" s="17" t="s">
        <v>17</v>
      </c>
      <c r="P390" s="5">
        <v>585</v>
      </c>
      <c r="V390" s="17" t="s">
        <v>16</v>
      </c>
      <c r="W390" s="5">
        <v>13</v>
      </c>
      <c r="AE390" s="17" t="s">
        <v>6</v>
      </c>
      <c r="AF390" s="5">
        <v>33</v>
      </c>
      <c r="AM390" s="17" t="s">
        <v>15</v>
      </c>
      <c r="AN390" s="5">
        <v>707</v>
      </c>
      <c r="AV390" s="17" t="s">
        <v>6</v>
      </c>
      <c r="AW390" s="5">
        <v>0</v>
      </c>
    </row>
    <row r="391" spans="4:49" x14ac:dyDescent="0.25">
      <c r="D391" s="2" t="s">
        <v>72</v>
      </c>
      <c r="E391" s="5">
        <v>4143</v>
      </c>
      <c r="O391" s="2" t="s">
        <v>72</v>
      </c>
      <c r="P391" s="5">
        <v>4143</v>
      </c>
      <c r="V391" s="17" t="s">
        <v>17</v>
      </c>
      <c r="W391" s="5">
        <v>15</v>
      </c>
      <c r="AE391" s="17" t="s">
        <v>16</v>
      </c>
      <c r="AF391" s="5">
        <v>69</v>
      </c>
      <c r="AM391" s="17" t="s">
        <v>6</v>
      </c>
      <c r="AN391" s="5">
        <v>365</v>
      </c>
      <c r="AV391" s="17" t="s">
        <v>16</v>
      </c>
      <c r="AW391" s="5">
        <v>0</v>
      </c>
    </row>
    <row r="392" spans="4:49" x14ac:dyDescent="0.25">
      <c r="D392" s="17" t="s">
        <v>3</v>
      </c>
      <c r="E392" s="5">
        <v>232</v>
      </c>
      <c r="O392" s="17" t="s">
        <v>3</v>
      </c>
      <c r="P392" s="5">
        <v>232</v>
      </c>
      <c r="V392" s="2" t="s">
        <v>72</v>
      </c>
      <c r="W392" s="5">
        <v>247</v>
      </c>
      <c r="AE392" s="17" t="s">
        <v>17</v>
      </c>
      <c r="AF392" s="5">
        <v>105</v>
      </c>
      <c r="AM392" s="17" t="s">
        <v>16</v>
      </c>
      <c r="AN392" s="5">
        <v>932</v>
      </c>
      <c r="AV392" s="17" t="s">
        <v>17</v>
      </c>
      <c r="AW392" s="5">
        <v>0</v>
      </c>
    </row>
    <row r="393" spans="4:49" x14ac:dyDescent="0.25">
      <c r="D393" s="17" t="s">
        <v>4</v>
      </c>
      <c r="E393" s="5">
        <v>292</v>
      </c>
      <c r="O393" s="17" t="s">
        <v>4</v>
      </c>
      <c r="P393" s="5">
        <v>292</v>
      </c>
      <c r="V393" s="17" t="s">
        <v>3</v>
      </c>
      <c r="W393" s="5">
        <v>11</v>
      </c>
      <c r="AE393" s="2" t="s">
        <v>72</v>
      </c>
      <c r="AF393" s="5">
        <v>8075</v>
      </c>
      <c r="AM393" s="17" t="s">
        <v>17</v>
      </c>
      <c r="AN393" s="5">
        <v>888</v>
      </c>
      <c r="AV393" s="2" t="s">
        <v>72</v>
      </c>
      <c r="AW393" s="5">
        <v>0</v>
      </c>
    </row>
    <row r="394" spans="4:49" x14ac:dyDescent="0.25">
      <c r="D394" s="17" t="s">
        <v>5</v>
      </c>
      <c r="E394" s="5">
        <v>229</v>
      </c>
      <c r="O394" s="17" t="s">
        <v>5</v>
      </c>
      <c r="P394" s="5">
        <v>229</v>
      </c>
      <c r="V394" s="17" t="s">
        <v>4</v>
      </c>
      <c r="W394" s="5">
        <v>14</v>
      </c>
      <c r="AE394" s="17" t="s">
        <v>3</v>
      </c>
      <c r="AF394" s="5">
        <v>383</v>
      </c>
      <c r="AM394" s="2" t="s">
        <v>72</v>
      </c>
      <c r="AN394" s="5">
        <v>226</v>
      </c>
      <c r="AV394" s="17" t="s">
        <v>3</v>
      </c>
      <c r="AW394" s="5">
        <v>0</v>
      </c>
    </row>
    <row r="395" spans="4:49" x14ac:dyDescent="0.25">
      <c r="D395" s="17" t="s">
        <v>10</v>
      </c>
      <c r="E395" s="5">
        <v>276</v>
      </c>
      <c r="O395" s="17" t="s">
        <v>10</v>
      </c>
      <c r="P395" s="5">
        <v>276</v>
      </c>
      <c r="V395" s="17" t="s">
        <v>5</v>
      </c>
      <c r="W395" s="5">
        <v>8</v>
      </c>
      <c r="AE395" s="17" t="s">
        <v>4</v>
      </c>
      <c r="AF395" s="5">
        <v>574</v>
      </c>
      <c r="AM395" s="17" t="s">
        <v>3</v>
      </c>
      <c r="AN395" s="5">
        <v>5</v>
      </c>
      <c r="AV395" s="17" t="s">
        <v>4</v>
      </c>
      <c r="AW395" s="5">
        <v>0</v>
      </c>
    </row>
    <row r="396" spans="4:49" x14ac:dyDescent="0.25">
      <c r="D396" s="17" t="s">
        <v>11</v>
      </c>
      <c r="E396" s="5">
        <v>502</v>
      </c>
      <c r="O396" s="17" t="s">
        <v>11</v>
      </c>
      <c r="P396" s="5">
        <v>502</v>
      </c>
      <c r="V396" s="17" t="s">
        <v>10</v>
      </c>
      <c r="W396" s="5">
        <v>19</v>
      </c>
      <c r="AE396" s="17" t="s">
        <v>5</v>
      </c>
      <c r="AF396" s="5">
        <v>266</v>
      </c>
      <c r="AM396" s="17" t="s">
        <v>4</v>
      </c>
      <c r="AN396" s="5">
        <v>10</v>
      </c>
      <c r="AV396" s="17" t="s">
        <v>5</v>
      </c>
      <c r="AW396" s="5">
        <v>0</v>
      </c>
    </row>
    <row r="397" spans="4:49" x14ac:dyDescent="0.25">
      <c r="D397" s="17" t="s">
        <v>12</v>
      </c>
      <c r="E397" s="5">
        <v>304</v>
      </c>
      <c r="O397" s="17" t="s">
        <v>12</v>
      </c>
      <c r="P397" s="5">
        <v>304</v>
      </c>
      <c r="V397" s="17" t="s">
        <v>11</v>
      </c>
      <c r="W397" s="5">
        <v>37</v>
      </c>
      <c r="AE397" s="17" t="s">
        <v>10</v>
      </c>
      <c r="AF397" s="5">
        <v>366</v>
      </c>
      <c r="AM397" s="17" t="s">
        <v>5</v>
      </c>
      <c r="AN397" s="5">
        <v>3</v>
      </c>
      <c r="AV397" s="17" t="s">
        <v>10</v>
      </c>
      <c r="AW397" s="5">
        <v>0</v>
      </c>
    </row>
    <row r="398" spans="4:49" x14ac:dyDescent="0.25">
      <c r="D398" s="17" t="s">
        <v>13</v>
      </c>
      <c r="E398" s="5">
        <v>429</v>
      </c>
      <c r="O398" s="17" t="s">
        <v>13</v>
      </c>
      <c r="P398" s="5">
        <v>429</v>
      </c>
      <c r="V398" s="17" t="s">
        <v>12</v>
      </c>
      <c r="W398" s="5">
        <v>19</v>
      </c>
      <c r="AE398" s="17" t="s">
        <v>11</v>
      </c>
      <c r="AF398" s="5">
        <v>1112</v>
      </c>
      <c r="AM398" s="17" t="s">
        <v>10</v>
      </c>
      <c r="AN398" s="5">
        <v>8</v>
      </c>
      <c r="AV398" s="17" t="s">
        <v>11</v>
      </c>
      <c r="AW398" s="5">
        <v>0</v>
      </c>
    </row>
    <row r="399" spans="4:49" x14ac:dyDescent="0.25">
      <c r="D399" s="17" t="s">
        <v>14</v>
      </c>
      <c r="E399" s="5">
        <v>463</v>
      </c>
      <c r="O399" s="17" t="s">
        <v>14</v>
      </c>
      <c r="P399" s="5">
        <v>463</v>
      </c>
      <c r="V399" s="17" t="s">
        <v>13</v>
      </c>
      <c r="W399" s="5">
        <v>36</v>
      </c>
      <c r="AE399" s="17" t="s">
        <v>12</v>
      </c>
      <c r="AF399" s="5">
        <v>715</v>
      </c>
      <c r="AM399" s="17" t="s">
        <v>11</v>
      </c>
      <c r="AN399" s="5">
        <v>8</v>
      </c>
      <c r="AV399" s="17" t="s">
        <v>12</v>
      </c>
      <c r="AW399" s="5">
        <v>0</v>
      </c>
    </row>
    <row r="400" spans="4:49" x14ac:dyDescent="0.25">
      <c r="D400" s="17" t="s">
        <v>15</v>
      </c>
      <c r="E400" s="5">
        <v>453</v>
      </c>
      <c r="O400" s="17" t="s">
        <v>15</v>
      </c>
      <c r="P400" s="5">
        <v>453</v>
      </c>
      <c r="V400" s="17" t="s">
        <v>14</v>
      </c>
      <c r="W400" s="5">
        <v>38</v>
      </c>
      <c r="AE400" s="17" t="s">
        <v>13</v>
      </c>
      <c r="AF400" s="5">
        <v>1149</v>
      </c>
      <c r="AM400" s="17" t="s">
        <v>12</v>
      </c>
      <c r="AN400" s="5">
        <v>4</v>
      </c>
      <c r="AV400" s="17" t="s">
        <v>13</v>
      </c>
      <c r="AW400" s="5">
        <v>0</v>
      </c>
    </row>
    <row r="401" spans="4:49" x14ac:dyDescent="0.25">
      <c r="D401" s="17" t="s">
        <v>6</v>
      </c>
      <c r="E401" s="5">
        <v>192</v>
      </c>
      <c r="O401" s="17" t="s">
        <v>6</v>
      </c>
      <c r="P401" s="5">
        <v>192</v>
      </c>
      <c r="V401" s="17" t="s">
        <v>15</v>
      </c>
      <c r="W401" s="5">
        <v>25</v>
      </c>
      <c r="AE401" s="17" t="s">
        <v>14</v>
      </c>
      <c r="AF401" s="5">
        <v>1221</v>
      </c>
      <c r="AM401" s="17" t="s">
        <v>13</v>
      </c>
      <c r="AN401" s="5">
        <v>18</v>
      </c>
      <c r="AV401" s="17" t="s">
        <v>14</v>
      </c>
      <c r="AW401" s="5">
        <v>0</v>
      </c>
    </row>
    <row r="402" spans="4:49" x14ac:dyDescent="0.25">
      <c r="D402" s="17" t="s">
        <v>16</v>
      </c>
      <c r="E402" s="5">
        <v>299</v>
      </c>
      <c r="O402" s="17" t="s">
        <v>16</v>
      </c>
      <c r="P402" s="5">
        <v>299</v>
      </c>
      <c r="V402" s="17" t="s">
        <v>6</v>
      </c>
      <c r="W402" s="5">
        <v>11</v>
      </c>
      <c r="AE402" s="17" t="s">
        <v>15</v>
      </c>
      <c r="AF402" s="5">
        <v>1129</v>
      </c>
      <c r="AM402" s="17" t="s">
        <v>14</v>
      </c>
      <c r="AN402" s="5">
        <v>14</v>
      </c>
      <c r="AV402" s="17" t="s">
        <v>15</v>
      </c>
      <c r="AW402" s="5">
        <v>0</v>
      </c>
    </row>
    <row r="403" spans="4:49" x14ac:dyDescent="0.25">
      <c r="D403" s="17" t="s">
        <v>17</v>
      </c>
      <c r="E403" s="5">
        <v>472</v>
      </c>
      <c r="O403" s="17" t="s">
        <v>17</v>
      </c>
      <c r="P403" s="5">
        <v>472</v>
      </c>
      <c r="V403" s="17" t="s">
        <v>16</v>
      </c>
      <c r="W403" s="5">
        <v>12</v>
      </c>
      <c r="AE403" s="17" t="s">
        <v>6</v>
      </c>
      <c r="AF403" s="5">
        <v>268</v>
      </c>
      <c r="AM403" s="17" t="s">
        <v>15</v>
      </c>
      <c r="AN403" s="5">
        <v>23</v>
      </c>
      <c r="AV403" s="17" t="s">
        <v>6</v>
      </c>
      <c r="AW403" s="5">
        <v>0</v>
      </c>
    </row>
    <row r="404" spans="4:49" x14ac:dyDescent="0.25">
      <c r="D404" s="2" t="s">
        <v>73</v>
      </c>
      <c r="E404" s="5">
        <v>1799</v>
      </c>
      <c r="O404" s="2" t="s">
        <v>73</v>
      </c>
      <c r="P404" s="5">
        <v>1799</v>
      </c>
      <c r="V404" s="17" t="s">
        <v>17</v>
      </c>
      <c r="W404" s="5">
        <v>17</v>
      </c>
      <c r="AE404" s="17" t="s">
        <v>16</v>
      </c>
      <c r="AF404" s="5">
        <v>523</v>
      </c>
      <c r="AM404" s="17" t="s">
        <v>6</v>
      </c>
      <c r="AN404" s="5">
        <v>12</v>
      </c>
      <c r="AV404" s="17" t="s">
        <v>16</v>
      </c>
      <c r="AW404" s="5">
        <v>0</v>
      </c>
    </row>
    <row r="405" spans="4:49" x14ac:dyDescent="0.25">
      <c r="D405" s="17" t="s">
        <v>3</v>
      </c>
      <c r="E405" s="5">
        <v>113</v>
      </c>
      <c r="O405" s="17" t="s">
        <v>3</v>
      </c>
      <c r="P405" s="5">
        <v>113</v>
      </c>
      <c r="V405" s="2" t="s">
        <v>73</v>
      </c>
      <c r="W405" s="5">
        <v>924</v>
      </c>
      <c r="AE405" s="17" t="s">
        <v>17</v>
      </c>
      <c r="AF405" s="5">
        <v>369</v>
      </c>
      <c r="AM405" s="17" t="s">
        <v>16</v>
      </c>
      <c r="AN405" s="5">
        <v>27</v>
      </c>
      <c r="AV405" s="17" t="s">
        <v>17</v>
      </c>
      <c r="AW405" s="5">
        <v>0</v>
      </c>
    </row>
    <row r="406" spans="4:49" x14ac:dyDescent="0.25">
      <c r="D406" s="17" t="s">
        <v>4</v>
      </c>
      <c r="E406" s="5">
        <v>153</v>
      </c>
      <c r="O406" s="17" t="s">
        <v>4</v>
      </c>
      <c r="P406" s="5">
        <v>153</v>
      </c>
      <c r="V406" s="17" t="s">
        <v>3</v>
      </c>
      <c r="W406" s="5">
        <v>50</v>
      </c>
      <c r="AE406" s="2" t="s">
        <v>73</v>
      </c>
      <c r="AF406" s="5">
        <v>1517</v>
      </c>
      <c r="AM406" s="17" t="s">
        <v>17</v>
      </c>
      <c r="AN406" s="5">
        <v>94</v>
      </c>
      <c r="AV406" s="2" t="s">
        <v>73</v>
      </c>
      <c r="AW406" s="5">
        <v>0</v>
      </c>
    </row>
    <row r="407" spans="4:49" x14ac:dyDescent="0.25">
      <c r="D407" s="17" t="s">
        <v>5</v>
      </c>
      <c r="E407" s="5">
        <v>141</v>
      </c>
      <c r="O407" s="17" t="s">
        <v>5</v>
      </c>
      <c r="P407" s="5">
        <v>141</v>
      </c>
      <c r="V407" s="17" t="s">
        <v>4</v>
      </c>
      <c r="W407" s="5">
        <v>78</v>
      </c>
      <c r="AE407" s="17" t="s">
        <v>3</v>
      </c>
      <c r="AF407" s="5">
        <v>112</v>
      </c>
      <c r="AM407" s="2" t="s">
        <v>73</v>
      </c>
      <c r="AN407" s="5">
        <v>756</v>
      </c>
      <c r="AV407" s="17" t="s">
        <v>3</v>
      </c>
      <c r="AW407" s="5">
        <v>0</v>
      </c>
    </row>
    <row r="408" spans="4:49" x14ac:dyDescent="0.25">
      <c r="D408" s="17" t="s">
        <v>10</v>
      </c>
      <c r="E408" s="5">
        <v>163</v>
      </c>
      <c r="O408" s="17" t="s">
        <v>10</v>
      </c>
      <c r="P408" s="5">
        <v>163</v>
      </c>
      <c r="V408" s="17" t="s">
        <v>5</v>
      </c>
      <c r="W408" s="5">
        <v>75</v>
      </c>
      <c r="AE408" s="17" t="s">
        <v>4</v>
      </c>
      <c r="AF408" s="5">
        <v>142</v>
      </c>
      <c r="AM408" s="17" t="s">
        <v>3</v>
      </c>
      <c r="AN408" s="5">
        <v>44</v>
      </c>
      <c r="AV408" s="17" t="s">
        <v>4</v>
      </c>
      <c r="AW408" s="5">
        <v>0</v>
      </c>
    </row>
    <row r="409" spans="4:49" x14ac:dyDescent="0.25">
      <c r="D409" s="17" t="s">
        <v>11</v>
      </c>
      <c r="E409" s="5">
        <v>199</v>
      </c>
      <c r="O409" s="17" t="s">
        <v>11</v>
      </c>
      <c r="P409" s="5">
        <v>199</v>
      </c>
      <c r="V409" s="17" t="s">
        <v>10</v>
      </c>
      <c r="W409" s="5">
        <v>82</v>
      </c>
      <c r="AE409" s="17" t="s">
        <v>5</v>
      </c>
      <c r="AF409" s="5">
        <v>119</v>
      </c>
      <c r="AM409" s="17" t="s">
        <v>4</v>
      </c>
      <c r="AN409" s="5">
        <v>53</v>
      </c>
      <c r="AV409" s="17" t="s">
        <v>5</v>
      </c>
      <c r="AW409" s="5">
        <v>0</v>
      </c>
    </row>
    <row r="410" spans="4:49" x14ac:dyDescent="0.25">
      <c r="D410" s="17" t="s">
        <v>12</v>
      </c>
      <c r="E410" s="5">
        <v>217</v>
      </c>
      <c r="O410" s="17" t="s">
        <v>12</v>
      </c>
      <c r="P410" s="5">
        <v>217</v>
      </c>
      <c r="V410" s="17" t="s">
        <v>11</v>
      </c>
      <c r="W410" s="5">
        <v>105</v>
      </c>
      <c r="AE410" s="17" t="s">
        <v>10</v>
      </c>
      <c r="AF410" s="5">
        <v>162</v>
      </c>
      <c r="AM410" s="17" t="s">
        <v>5</v>
      </c>
      <c r="AN410" s="5">
        <v>65</v>
      </c>
      <c r="AV410" s="17" t="s">
        <v>10</v>
      </c>
      <c r="AW410" s="5">
        <v>0</v>
      </c>
    </row>
    <row r="411" spans="4:49" x14ac:dyDescent="0.25">
      <c r="D411" s="17" t="s">
        <v>13</v>
      </c>
      <c r="E411" s="5">
        <v>146</v>
      </c>
      <c r="O411" s="17" t="s">
        <v>13</v>
      </c>
      <c r="P411" s="5">
        <v>146</v>
      </c>
      <c r="V411" s="17" t="s">
        <v>12</v>
      </c>
      <c r="W411" s="5">
        <v>113</v>
      </c>
      <c r="AE411" s="17" t="s">
        <v>11</v>
      </c>
      <c r="AF411" s="5">
        <v>159</v>
      </c>
      <c r="AM411" s="17" t="s">
        <v>10</v>
      </c>
      <c r="AN411" s="5">
        <v>76</v>
      </c>
      <c r="AV411" s="17" t="s">
        <v>11</v>
      </c>
      <c r="AW411" s="5">
        <v>0</v>
      </c>
    </row>
    <row r="412" spans="4:49" x14ac:dyDescent="0.25">
      <c r="D412" s="17" t="s">
        <v>14</v>
      </c>
      <c r="E412" s="5">
        <v>118</v>
      </c>
      <c r="O412" s="17" t="s">
        <v>14</v>
      </c>
      <c r="P412" s="5">
        <v>118</v>
      </c>
      <c r="V412" s="17" t="s">
        <v>13</v>
      </c>
      <c r="W412" s="5">
        <v>76</v>
      </c>
      <c r="AE412" s="17" t="s">
        <v>12</v>
      </c>
      <c r="AF412" s="5">
        <v>172</v>
      </c>
      <c r="AM412" s="17" t="s">
        <v>11</v>
      </c>
      <c r="AN412" s="5">
        <v>73</v>
      </c>
      <c r="AV412" s="17" t="s">
        <v>12</v>
      </c>
      <c r="AW412" s="5">
        <v>0</v>
      </c>
    </row>
    <row r="413" spans="4:49" x14ac:dyDescent="0.25">
      <c r="D413" s="17" t="s">
        <v>15</v>
      </c>
      <c r="E413" s="5">
        <v>143</v>
      </c>
      <c r="O413" s="17" t="s">
        <v>15</v>
      </c>
      <c r="P413" s="5">
        <v>143</v>
      </c>
      <c r="V413" s="17" t="s">
        <v>14</v>
      </c>
      <c r="W413" s="5">
        <v>65</v>
      </c>
      <c r="AE413" s="17" t="s">
        <v>13</v>
      </c>
      <c r="AF413" s="5">
        <v>115</v>
      </c>
      <c r="AM413" s="17" t="s">
        <v>12</v>
      </c>
      <c r="AN413" s="5">
        <v>87</v>
      </c>
      <c r="AV413" s="17" t="s">
        <v>13</v>
      </c>
      <c r="AW413" s="5">
        <v>0</v>
      </c>
    </row>
    <row r="414" spans="4:49" x14ac:dyDescent="0.25">
      <c r="D414" s="17" t="s">
        <v>6</v>
      </c>
      <c r="E414" s="5">
        <v>144</v>
      </c>
      <c r="O414" s="17" t="s">
        <v>6</v>
      </c>
      <c r="P414" s="5">
        <v>144</v>
      </c>
      <c r="V414" s="17" t="s">
        <v>15</v>
      </c>
      <c r="W414" s="5">
        <v>73</v>
      </c>
      <c r="AE414" s="17" t="s">
        <v>14</v>
      </c>
      <c r="AF414" s="5">
        <v>110</v>
      </c>
      <c r="AM414" s="17" t="s">
        <v>13</v>
      </c>
      <c r="AN414" s="5">
        <v>73</v>
      </c>
      <c r="AV414" s="17" t="s">
        <v>14</v>
      </c>
      <c r="AW414" s="5">
        <v>0</v>
      </c>
    </row>
    <row r="415" spans="4:49" x14ac:dyDescent="0.25">
      <c r="D415" s="17" t="s">
        <v>16</v>
      </c>
      <c r="E415" s="5">
        <v>140</v>
      </c>
      <c r="O415" s="17" t="s">
        <v>16</v>
      </c>
      <c r="P415" s="5">
        <v>140</v>
      </c>
      <c r="V415" s="17" t="s">
        <v>6</v>
      </c>
      <c r="W415" s="5">
        <v>68</v>
      </c>
      <c r="AE415" s="17" t="s">
        <v>15</v>
      </c>
      <c r="AF415" s="5">
        <v>114</v>
      </c>
      <c r="AM415" s="17" t="s">
        <v>14</v>
      </c>
      <c r="AN415" s="5">
        <v>48</v>
      </c>
      <c r="AV415" s="17" t="s">
        <v>15</v>
      </c>
      <c r="AW415" s="5">
        <v>0</v>
      </c>
    </row>
    <row r="416" spans="4:49" x14ac:dyDescent="0.25">
      <c r="D416" s="17" t="s">
        <v>17</v>
      </c>
      <c r="E416" s="5">
        <v>122</v>
      </c>
      <c r="O416" s="17" t="s">
        <v>17</v>
      </c>
      <c r="P416" s="5">
        <v>122</v>
      </c>
      <c r="V416" s="17" t="s">
        <v>16</v>
      </c>
      <c r="W416" s="5">
        <v>69</v>
      </c>
      <c r="AE416" s="17" t="s">
        <v>6</v>
      </c>
      <c r="AF416" s="5">
        <v>88</v>
      </c>
      <c r="AM416" s="17" t="s">
        <v>15</v>
      </c>
      <c r="AN416" s="5">
        <v>60</v>
      </c>
      <c r="AV416" s="17" t="s">
        <v>6</v>
      </c>
      <c r="AW416" s="5">
        <v>0</v>
      </c>
    </row>
    <row r="417" spans="22:49" x14ac:dyDescent="0.25">
      <c r="V417" s="17" t="s">
        <v>17</v>
      </c>
      <c r="W417" s="5">
        <v>70</v>
      </c>
      <c r="AE417" s="17" t="s">
        <v>16</v>
      </c>
      <c r="AF417" s="5">
        <v>148</v>
      </c>
      <c r="AM417" s="17" t="s">
        <v>6</v>
      </c>
      <c r="AN417" s="5">
        <v>51</v>
      </c>
      <c r="AV417" s="17" t="s">
        <v>16</v>
      </c>
      <c r="AW417" s="5">
        <v>0</v>
      </c>
    </row>
    <row r="418" spans="22:49" x14ac:dyDescent="0.25">
      <c r="AE418" s="17" t="s">
        <v>17</v>
      </c>
      <c r="AF418" s="5">
        <v>76</v>
      </c>
      <c r="AM418" s="17" t="s">
        <v>16</v>
      </c>
      <c r="AN418" s="5">
        <v>61</v>
      </c>
      <c r="AV418" s="17" t="s">
        <v>17</v>
      </c>
      <c r="AW418" s="5">
        <v>0</v>
      </c>
    </row>
    <row r="419" spans="22:49" x14ac:dyDescent="0.25">
      <c r="AM419" s="17" t="s">
        <v>17</v>
      </c>
      <c r="AN419" s="5">
        <v>65</v>
      </c>
    </row>
  </sheetData>
  <mergeCells count="6">
    <mergeCell ref="I109:K109"/>
    <mergeCell ref="I3:K3"/>
    <mergeCell ref="I21:K21"/>
    <mergeCell ref="I40:K40"/>
    <mergeCell ref="I61:K61"/>
    <mergeCell ref="I81:K8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0F879-265B-4EE1-A58A-5F0E5C35A174}">
  <sheetPr codeName="Sheet11"/>
  <dimension ref="B2:AC43"/>
  <sheetViews>
    <sheetView workbookViewId="0">
      <selection activeCell="B3" sqref="B3:C7"/>
    </sheetView>
  </sheetViews>
  <sheetFormatPr defaultRowHeight="15" x14ac:dyDescent="0.25"/>
  <cols>
    <col min="2" max="2" width="23.7109375" bestFit="1" customWidth="1"/>
    <col min="3" max="3" width="19" bestFit="1" customWidth="1"/>
    <col min="4" max="5" width="9" bestFit="1" customWidth="1"/>
    <col min="6" max="6" width="9.85546875" bestFit="1" customWidth="1"/>
    <col min="7" max="10" width="9" bestFit="1" customWidth="1"/>
    <col min="11" max="11" width="11.28515625" bestFit="1" customWidth="1"/>
    <col min="12" max="12" width="49.140625" bestFit="1" customWidth="1"/>
    <col min="13" max="13" width="11.28515625" bestFit="1" customWidth="1"/>
    <col min="14" max="14" width="10.5703125" bestFit="1" customWidth="1"/>
    <col min="15" max="15" width="9.42578125" bestFit="1" customWidth="1"/>
    <col min="18" max="18" width="28.140625" customWidth="1"/>
    <col min="19" max="19" width="15.85546875" customWidth="1"/>
    <col min="20" max="20" width="17" customWidth="1"/>
    <col min="25" max="25" width="21.5703125" customWidth="1"/>
    <col min="26" max="26" width="16.85546875" customWidth="1"/>
    <col min="27" max="27" width="17.140625" customWidth="1"/>
    <col min="29" max="29" width="16.85546875" customWidth="1"/>
  </cols>
  <sheetData>
    <row r="2" spans="2:29" x14ac:dyDescent="0.25">
      <c r="L2" t="str">
        <f>CONCATENATE(R5,"-",C4,"-",R2)</f>
        <v xml:space="preserve">د.اتقياء داوود-النساء والولادة-TOTAL REVENUES </v>
      </c>
      <c r="R2" t="str">
        <f>$C$3</f>
        <v xml:space="preserve">TOTAL REVENUES </v>
      </c>
      <c r="S2" s="20">
        <f>'ANALYSIS '!$M$4</f>
        <v>1</v>
      </c>
    </row>
    <row r="3" spans="2:29" x14ac:dyDescent="0.25">
      <c r="B3" s="1" t="s">
        <v>1</v>
      </c>
      <c r="C3" t="s">
        <v>20</v>
      </c>
      <c r="L3" t="str">
        <f>CONCATENATE(R5, "_", "Cash To  Credit Ratio of ",C3)</f>
        <v xml:space="preserve">د.اتقياء داوود_Cash To  Credit Ratio of TOTAL REVENUES </v>
      </c>
      <c r="R3" s="18"/>
    </row>
    <row r="4" spans="2:29" x14ac:dyDescent="0.25">
      <c r="B4" s="1" t="s">
        <v>22</v>
      </c>
      <c r="C4" t="s">
        <v>59</v>
      </c>
      <c r="Q4">
        <v>1</v>
      </c>
      <c r="R4" t="str">
        <f>'ANALYSIS '!$D$985</f>
        <v>د. أمال الدالي</v>
      </c>
    </row>
    <row r="5" spans="2:29" x14ac:dyDescent="0.25">
      <c r="C5">
        <v>1</v>
      </c>
      <c r="D5">
        <v>2</v>
      </c>
      <c r="E5">
        <v>3</v>
      </c>
      <c r="F5">
        <v>4</v>
      </c>
      <c r="G5">
        <v>5</v>
      </c>
      <c r="H5">
        <v>6</v>
      </c>
      <c r="I5">
        <v>7</v>
      </c>
      <c r="J5">
        <v>8</v>
      </c>
      <c r="K5">
        <v>9</v>
      </c>
      <c r="L5">
        <v>10</v>
      </c>
      <c r="M5">
        <v>11</v>
      </c>
      <c r="Q5" t="s">
        <v>155</v>
      </c>
      <c r="R5" s="20" t="str">
        <f>IF($B$8=0,$R$4,$B$8)</f>
        <v>د.اتقياء داوود</v>
      </c>
      <c r="Y5" t="s">
        <v>87</v>
      </c>
      <c r="Z5" t="s">
        <v>88</v>
      </c>
      <c r="AA5" t="s">
        <v>89</v>
      </c>
      <c r="AC5" s="15"/>
    </row>
    <row r="6" spans="2:29" x14ac:dyDescent="0.25">
      <c r="B6" s="1" t="s">
        <v>40</v>
      </c>
      <c r="C6" s="1" t="s">
        <v>33</v>
      </c>
      <c r="R6" t="str">
        <f>$C$4</f>
        <v>النساء والولادة</v>
      </c>
      <c r="Y6" s="14" t="str">
        <f>R5</f>
        <v>د.اتقياء داوود</v>
      </c>
      <c r="Z6" s="14">
        <f>IFERROR(GETPIVOTDATA("Sum of CASH ",'PATIENS_CREDIT DATA'!$B$5,"DOCTOR ",$Y$6), 0)</f>
        <v>307883.65999999997</v>
      </c>
      <c r="AA6" s="14">
        <f>IFERROR(GETPIVOTDATA("Sum of CREDIT ",'PATIENS_CREDIT DATA'!$B$5,"DOCTOR ",$Y$6),0)</f>
        <v>256605.82</v>
      </c>
    </row>
    <row r="7" spans="2:29" x14ac:dyDescent="0.25">
      <c r="B7" s="1" t="s">
        <v>2</v>
      </c>
      <c r="C7" t="s">
        <v>3</v>
      </c>
      <c r="D7" t="s">
        <v>4</v>
      </c>
      <c r="E7" t="s">
        <v>5</v>
      </c>
      <c r="F7" t="s">
        <v>6</v>
      </c>
      <c r="G7" t="s">
        <v>10</v>
      </c>
      <c r="H7" t="s">
        <v>11</v>
      </c>
      <c r="I7" t="s">
        <v>12</v>
      </c>
      <c r="J7" t="s">
        <v>13</v>
      </c>
      <c r="K7" t="s">
        <v>14</v>
      </c>
      <c r="L7" t="s">
        <v>15</v>
      </c>
      <c r="M7" t="s">
        <v>16</v>
      </c>
      <c r="N7" t="s">
        <v>17</v>
      </c>
      <c r="O7" t="s">
        <v>361</v>
      </c>
      <c r="S7" t="s">
        <v>179</v>
      </c>
      <c r="T7" t="s">
        <v>180</v>
      </c>
    </row>
    <row r="8" spans="2:29" x14ac:dyDescent="0.25">
      <c r="B8" s="2" t="s">
        <v>245</v>
      </c>
      <c r="C8" s="14">
        <v>447330.16</v>
      </c>
      <c r="D8" s="14">
        <v>722073.19</v>
      </c>
      <c r="E8" s="14">
        <v>453643.62</v>
      </c>
      <c r="F8" s="14">
        <v>611276.21</v>
      </c>
      <c r="G8" s="14">
        <v>483619.56</v>
      </c>
      <c r="H8" s="14">
        <v>748714.86</v>
      </c>
      <c r="I8" s="14">
        <v>212258</v>
      </c>
      <c r="J8" s="14">
        <v>950322.85</v>
      </c>
      <c r="K8" s="14">
        <v>585115.5</v>
      </c>
      <c r="L8" s="14">
        <v>522381.06</v>
      </c>
      <c r="M8" s="14">
        <v>564489.48</v>
      </c>
      <c r="N8" s="14">
        <v>700657.83</v>
      </c>
      <c r="O8" s="14">
        <v>505579.59</v>
      </c>
      <c r="R8" t="s">
        <v>6</v>
      </c>
      <c r="S8" s="4">
        <f>IFERROR(GETPIVOTDATA("TOTAL REVENUES ",$B$6,"MONTH ",R8,"DOCTOR ",$R$5), " " )</f>
        <v>611276.21</v>
      </c>
      <c r="T8" s="4">
        <f>IF(VLOOKUP(R8,CHOOSE($S$2,'LAST YEAR REVENUES'!$L$10:$O$21,'LAST YEAR REVENUES'!$L$34:$O$45,'LAST YEAR REVENUES'!$L$59:$O$70,'LAST YEAR REVENUES'!$L$92:$O$103,'LAST YEAR REVENUES'!$L$114:$O$125,'LAST YEAR REVENUES'!$L$139:$O$150),4,0)=0," ",VLOOKUP(R8,CHOOSE($S$2,'LAST YEAR REVENUES'!$L$10:$O$21,'LAST YEAR REVENUES'!$L$34:$O$45,'LAST YEAR REVENUES'!$L$59:$O$70,'LAST YEAR REVENUES'!$L$92:$O$103,'LAST YEAR REVENUES'!$L$114:$O$125,'LAST YEAR REVENUES'!$L$139:$O$150),4,0))</f>
        <v>288569.38</v>
      </c>
    </row>
    <row r="9" spans="2:29" x14ac:dyDescent="0.25">
      <c r="R9" t="s">
        <v>3</v>
      </c>
      <c r="S9" s="4">
        <f t="shared" ref="S9:S19" si="0">IFERROR(GETPIVOTDATA("TOTAL REVENUES ",$B$6,"MONTH ",R9,"DOCTOR ",$R$5), " " )</f>
        <v>447330.16</v>
      </c>
      <c r="T9" s="4">
        <f>IF(VLOOKUP(R9,CHOOSE($S$2,'LAST YEAR REVENUES'!$L$10:$O$21,'LAST YEAR REVENUES'!$L$34:$O$45,'LAST YEAR REVENUES'!$L$59:$O$70,'LAST YEAR REVENUES'!$L$92:$O$103,'LAST YEAR REVENUES'!$L$114:$O$125,'LAST YEAR REVENUES'!$L$139:$O$150),4,0)=0," ",VLOOKUP(R9,CHOOSE($S$2,'LAST YEAR REVENUES'!$L$10:$O$21,'LAST YEAR REVENUES'!$L$34:$O$45,'LAST YEAR REVENUES'!$L$59:$O$70,'LAST YEAR REVENUES'!$L$92:$O$103,'LAST YEAR REVENUES'!$L$114:$O$125,'LAST YEAR REVENUES'!$L$139:$O$150),4,0))</f>
        <v>673982.41</v>
      </c>
    </row>
    <row r="10" spans="2:29" x14ac:dyDescent="0.25">
      <c r="R10" t="s">
        <v>4</v>
      </c>
      <c r="S10" s="4">
        <f t="shared" si="0"/>
        <v>722073.19</v>
      </c>
      <c r="T10" s="4">
        <f>IF(VLOOKUP(R10,CHOOSE($S$2,'LAST YEAR REVENUES'!$L$10:$O$21,'LAST YEAR REVENUES'!$L$34:$O$45,'LAST YEAR REVENUES'!$L$59:$O$70,'LAST YEAR REVENUES'!$L$92:$O$103,'LAST YEAR REVENUES'!$L$114:$O$125,'LAST YEAR REVENUES'!$L$139:$O$150),4,0)=0," ",VLOOKUP(R10,CHOOSE($S$2,'LAST YEAR REVENUES'!$L$10:$O$21,'LAST YEAR REVENUES'!$L$34:$O$45,'LAST YEAR REVENUES'!$L$59:$O$70,'LAST YEAR REVENUES'!$L$92:$O$103,'LAST YEAR REVENUES'!$L$114:$O$125,'LAST YEAR REVENUES'!$L$139:$O$150),4,0))</f>
        <v>755252.22</v>
      </c>
    </row>
    <row r="11" spans="2:29" x14ac:dyDescent="0.25">
      <c r="R11" t="s">
        <v>5</v>
      </c>
      <c r="S11" s="4">
        <f t="shared" si="0"/>
        <v>453643.62</v>
      </c>
      <c r="T11" s="4">
        <f>IF(VLOOKUP(R11,CHOOSE($S$2,'LAST YEAR REVENUES'!$L$10:$O$21,'LAST YEAR REVENUES'!$L$34:$O$45,'LAST YEAR REVENUES'!$L$59:$O$70,'LAST YEAR REVENUES'!$L$92:$O$103,'LAST YEAR REVENUES'!$L$114:$O$125,'LAST YEAR REVENUES'!$L$139:$O$150),4,0)=0," ",VLOOKUP(R11,CHOOSE($S$2,'LAST YEAR REVENUES'!$L$10:$O$21,'LAST YEAR REVENUES'!$L$34:$O$45,'LAST YEAR REVENUES'!$L$59:$O$70,'LAST YEAR REVENUES'!$L$92:$O$103,'LAST YEAR REVENUES'!$L$114:$O$125,'LAST YEAR REVENUES'!$L$139:$O$150),4,0))</f>
        <v>142588.53</v>
      </c>
    </row>
    <row r="12" spans="2:29" x14ac:dyDescent="0.25">
      <c r="R12" t="s">
        <v>10</v>
      </c>
      <c r="S12" s="4">
        <f t="shared" si="0"/>
        <v>483619.56</v>
      </c>
      <c r="T12" s="4" t="str">
        <f>IF(VLOOKUP(R12,CHOOSE($S$2,'LAST YEAR REVENUES'!$L$10:$O$21,'LAST YEAR REVENUES'!$L$34:$O$45,'LAST YEAR REVENUES'!$L$59:$O$70,'LAST YEAR REVENUES'!$L$92:$O$103,'LAST YEAR REVENUES'!$L$114:$O$125,'LAST YEAR REVENUES'!$L$139:$O$150),4,0)=0," ",VLOOKUP(R12,CHOOSE($S$2,'LAST YEAR REVENUES'!$L$10:$O$21,'LAST YEAR REVENUES'!$L$34:$O$45,'LAST YEAR REVENUES'!$L$59:$O$70,'LAST YEAR REVENUES'!$L$92:$O$103,'LAST YEAR REVENUES'!$L$114:$O$125,'LAST YEAR REVENUES'!$L$139:$O$150),4,0))</f>
        <v xml:space="preserve"> </v>
      </c>
    </row>
    <row r="13" spans="2:29" x14ac:dyDescent="0.25">
      <c r="R13" t="s">
        <v>11</v>
      </c>
      <c r="S13" s="4">
        <f t="shared" si="0"/>
        <v>748714.86</v>
      </c>
      <c r="T13" s="4">
        <f>IF(VLOOKUP(R13,CHOOSE($S$2,'LAST YEAR REVENUES'!$L$10:$O$21,'LAST YEAR REVENUES'!$L$34:$O$45,'LAST YEAR REVENUES'!$L$59:$O$70,'LAST YEAR REVENUES'!$L$92:$O$103,'LAST YEAR REVENUES'!$L$114:$O$125,'LAST YEAR REVENUES'!$L$139:$O$150),4,0)=0," ",VLOOKUP(R13,CHOOSE($S$2,'LAST YEAR REVENUES'!$L$10:$O$21,'LAST YEAR REVENUES'!$L$34:$O$45,'LAST YEAR REVENUES'!$L$59:$O$70,'LAST YEAR REVENUES'!$L$92:$O$103,'LAST YEAR REVENUES'!$L$114:$O$125,'LAST YEAR REVENUES'!$L$139:$O$150),4,0))</f>
        <v>371857.2</v>
      </c>
    </row>
    <row r="14" spans="2:29" x14ac:dyDescent="0.25">
      <c r="R14" t="s">
        <v>12</v>
      </c>
      <c r="S14" s="4">
        <f t="shared" si="0"/>
        <v>212258</v>
      </c>
      <c r="T14" s="4">
        <f>IF(VLOOKUP(R14,CHOOSE($S$2,'LAST YEAR REVENUES'!$L$10:$O$21,'LAST YEAR REVENUES'!$L$34:$O$45,'LAST YEAR REVENUES'!$L$59:$O$70,'LAST YEAR REVENUES'!$L$92:$O$103,'LAST YEAR REVENUES'!$L$114:$O$125,'LAST YEAR REVENUES'!$L$139:$O$150),4,0)=0," ",VLOOKUP(R14,CHOOSE($S$2,'LAST YEAR REVENUES'!$L$10:$O$21,'LAST YEAR REVENUES'!$L$34:$O$45,'LAST YEAR REVENUES'!$L$59:$O$70,'LAST YEAR REVENUES'!$L$92:$O$103,'LAST YEAR REVENUES'!$L$114:$O$125,'LAST YEAR REVENUES'!$L$139:$O$150),4,0))</f>
        <v>539388.62</v>
      </c>
    </row>
    <row r="15" spans="2:29" x14ac:dyDescent="0.25">
      <c r="R15" t="s">
        <v>13</v>
      </c>
      <c r="S15" s="4">
        <f t="shared" si="0"/>
        <v>950322.85</v>
      </c>
      <c r="T15" s="4">
        <f>IF(VLOOKUP(R15,CHOOSE($S$2,'LAST YEAR REVENUES'!$L$10:$O$21,'LAST YEAR REVENUES'!$L$34:$O$45,'LAST YEAR REVENUES'!$L$59:$O$70,'LAST YEAR REVENUES'!$L$92:$O$103,'LAST YEAR REVENUES'!$L$114:$O$125,'LAST YEAR REVENUES'!$L$139:$O$150),4,0)=0," ",VLOOKUP(R15,CHOOSE($S$2,'LAST YEAR REVENUES'!$L$10:$O$21,'LAST YEAR REVENUES'!$L$34:$O$45,'LAST YEAR REVENUES'!$L$59:$O$70,'LAST YEAR REVENUES'!$L$92:$O$103,'LAST YEAR REVENUES'!$L$114:$O$125,'LAST YEAR REVENUES'!$L$139:$O$150),4,0))</f>
        <v>450422.79</v>
      </c>
    </row>
    <row r="16" spans="2:29" x14ac:dyDescent="0.25">
      <c r="R16" t="s">
        <v>14</v>
      </c>
      <c r="S16" s="4">
        <f t="shared" si="0"/>
        <v>585115.5</v>
      </c>
      <c r="T16" s="4">
        <f>IF(VLOOKUP(R16,CHOOSE($S$2,'LAST YEAR REVENUES'!$L$10:$O$21,'LAST YEAR REVENUES'!$L$34:$O$45,'LAST YEAR REVENUES'!$L$59:$O$70,'LAST YEAR REVENUES'!$L$92:$O$103,'LAST YEAR REVENUES'!$L$114:$O$125,'LAST YEAR REVENUES'!$L$139:$O$150),4,0)=0," ",VLOOKUP(R16,CHOOSE($S$2,'LAST YEAR REVENUES'!$L$10:$O$21,'LAST YEAR REVENUES'!$L$34:$O$45,'LAST YEAR REVENUES'!$L$59:$O$70,'LAST YEAR REVENUES'!$L$92:$O$103,'LAST YEAR REVENUES'!$L$114:$O$125,'LAST YEAR REVENUES'!$L$139:$O$150),4,0))</f>
        <v>582736.98</v>
      </c>
    </row>
    <row r="17" spans="18:25" x14ac:dyDescent="0.25">
      <c r="R17" t="s">
        <v>15</v>
      </c>
      <c r="S17" s="4">
        <f t="shared" si="0"/>
        <v>522381.06</v>
      </c>
      <c r="T17" s="4">
        <f>IF(VLOOKUP(R17,CHOOSE($S$2,'LAST YEAR REVENUES'!$L$10:$O$21,'LAST YEAR REVENUES'!$L$34:$O$45,'LAST YEAR REVENUES'!$L$59:$O$70,'LAST YEAR REVENUES'!$L$92:$O$103,'LAST YEAR REVENUES'!$L$114:$O$125,'LAST YEAR REVENUES'!$L$139:$O$150),4,0)=0," ",VLOOKUP(R17,CHOOSE($S$2,'LAST YEAR REVENUES'!$L$10:$O$21,'LAST YEAR REVENUES'!$L$34:$O$45,'LAST YEAR REVENUES'!$L$59:$O$70,'LAST YEAR REVENUES'!$L$92:$O$103,'LAST YEAR REVENUES'!$L$114:$O$125,'LAST YEAR REVENUES'!$L$139:$O$150),4,0))</f>
        <v>606442.89</v>
      </c>
    </row>
    <row r="18" spans="18:25" x14ac:dyDescent="0.25">
      <c r="R18" t="s">
        <v>16</v>
      </c>
      <c r="S18" s="4">
        <f t="shared" si="0"/>
        <v>564489.48</v>
      </c>
      <c r="T18" s="4">
        <f>IF(VLOOKUP(R18,CHOOSE($S$2,'LAST YEAR REVENUES'!$L$10:$O$21,'LAST YEAR REVENUES'!$L$34:$O$45,'LAST YEAR REVENUES'!$L$59:$O$70,'LAST YEAR REVENUES'!$L$92:$O$103,'LAST YEAR REVENUES'!$L$114:$O$125,'LAST YEAR REVENUES'!$L$139:$O$150),4,0)=0," ",VLOOKUP(R18,CHOOSE($S$2,'LAST YEAR REVENUES'!$L$10:$O$21,'LAST YEAR REVENUES'!$L$34:$O$45,'LAST YEAR REVENUES'!$L$59:$O$70,'LAST YEAR REVENUES'!$L$92:$O$103,'LAST YEAR REVENUES'!$L$114:$O$125,'LAST YEAR REVENUES'!$L$139:$O$150),4,0))</f>
        <v>630078.93000000005</v>
      </c>
      <c r="Y18" t="str">
        <f>CONCATENATE(R5, " -",R27, "_",R2)</f>
        <v xml:space="preserve">د.اتقياء داوود -PATIENTS _TOTAL REVENUES </v>
      </c>
    </row>
    <row r="19" spans="18:25" x14ac:dyDescent="0.25">
      <c r="R19" t="s">
        <v>17</v>
      </c>
      <c r="S19" s="4">
        <f t="shared" si="0"/>
        <v>700657.83</v>
      </c>
      <c r="T19" s="4">
        <f>IF(VLOOKUP(R19,CHOOSE($S$2,'LAST YEAR REVENUES'!$L$10:$O$21,'LAST YEAR REVENUES'!$L$34:$O$45,'LAST YEAR REVENUES'!$L$59:$O$70,'LAST YEAR REVENUES'!$L$92:$O$103,'LAST YEAR REVENUES'!$L$114:$O$125,'LAST YEAR REVENUES'!$L$139:$O$150),4,0)=0," ",VLOOKUP(R19,CHOOSE($S$2,'LAST YEAR REVENUES'!$L$10:$O$21,'LAST YEAR REVENUES'!$L$34:$O$45,'LAST YEAR REVENUES'!$L$59:$O$70,'LAST YEAR REVENUES'!$L$92:$O$103,'LAST YEAR REVENUES'!$L$114:$O$125,'LAST YEAR REVENUES'!$L$139:$O$150),4,0))</f>
        <v>463797.91</v>
      </c>
    </row>
    <row r="20" spans="18:25" x14ac:dyDescent="0.25">
      <c r="R20" s="12"/>
    </row>
    <row r="24" spans="18:25" x14ac:dyDescent="0.25">
      <c r="R24" t="e">
        <f>$T$8:INDEX($T$8:$T$19,IF($L$7&lt;&gt; " ", COUNT($T$8:$T$19), " " ))</f>
        <v>#VALUE!</v>
      </c>
    </row>
    <row r="27" spans="18:25" x14ac:dyDescent="0.25">
      <c r="R27" s="20" t="s">
        <v>286</v>
      </c>
    </row>
    <row r="29" spans="18:25" x14ac:dyDescent="0.25">
      <c r="R29" t="s">
        <v>6</v>
      </c>
      <c r="S29">
        <f>IFERROR(GETPIVOTDATA("PATIENTS ",'CURRENT YEAR PAT'!$AB$5,"MONTH ",R29,"DOCTOR ",$R$5), " " )</f>
        <v>165</v>
      </c>
      <c r="T29">
        <f>IFERROR(VLOOKUP(R29,CHOOSE(doct_data!$S$2,'PAT LAST YEAR'!$L$10:$O$21,'PAT LAST YEAR'!$L$34:$O$45,'PAT LAST YEAR'!$L$59:$O$70,'PAT LAST YEAR'!$L$92:$O$103,'PAT LAST YEAR'!$L$114:$O$125,'PAT LAST YEAR'!$L$139:$O$150),4,0), " " )</f>
        <v>60</v>
      </c>
    </row>
    <row r="30" spans="18:25" x14ac:dyDescent="0.25">
      <c r="R30" t="s">
        <v>3</v>
      </c>
      <c r="S30">
        <f>IFERROR(GETPIVOTDATA("PATIENTS ",'CURRENT YEAR PAT'!$AB$5,"MONTH ",R30,"DOCTOR ",$R$5), " " )</f>
        <v>132</v>
      </c>
      <c r="T30">
        <f>IFERROR(VLOOKUP(R30,CHOOSE(doct_data!$S$2,'PAT LAST YEAR'!$L$10:$O$21,'PAT LAST YEAR'!$L$34:$O$45,'PAT LAST YEAR'!$L$59:$O$70,'PAT LAST YEAR'!$L$92:$O$103,'PAT LAST YEAR'!$L$114:$O$125,'PAT LAST YEAR'!$L$139:$O$150),4,0), " " )</f>
        <v>151</v>
      </c>
    </row>
    <row r="31" spans="18:25" x14ac:dyDescent="0.25">
      <c r="R31" t="s">
        <v>4</v>
      </c>
      <c r="S31">
        <f>IFERROR(GETPIVOTDATA("PATIENTS ",'CURRENT YEAR PAT'!$AB$5,"MONTH ",R31,"DOCTOR ",$R$5), " " )</f>
        <v>210</v>
      </c>
      <c r="T31">
        <f>IFERROR(VLOOKUP(R31,CHOOSE(doct_data!$S$2,'PAT LAST YEAR'!$L$10:$O$21,'PAT LAST YEAR'!$L$34:$O$45,'PAT LAST YEAR'!$L$59:$O$70,'PAT LAST YEAR'!$L$92:$O$103,'PAT LAST YEAR'!$L$114:$O$125,'PAT LAST YEAR'!$L$139:$O$150),4,0), " " )</f>
        <v>213</v>
      </c>
    </row>
    <row r="32" spans="18:25" x14ac:dyDescent="0.25">
      <c r="R32" t="s">
        <v>5</v>
      </c>
      <c r="S32">
        <f>IFERROR(GETPIVOTDATA("PATIENTS ",'CURRENT YEAR PAT'!$AB$5,"MONTH ",R32,"DOCTOR ",$R$5), " " )</f>
        <v>170</v>
      </c>
      <c r="T32">
        <f>IFERROR(VLOOKUP(R32,CHOOSE(doct_data!$S$2,'PAT LAST YEAR'!$L$10:$O$21,'PAT LAST YEAR'!$L$34:$O$45,'PAT LAST YEAR'!$L$59:$O$70,'PAT LAST YEAR'!$L$92:$O$103,'PAT LAST YEAR'!$L$114:$O$125,'PAT LAST YEAR'!$L$139:$O$150),4,0), " " )</f>
        <v>13</v>
      </c>
    </row>
    <row r="33" spans="18:20" x14ac:dyDescent="0.25">
      <c r="R33" t="s">
        <v>10</v>
      </c>
      <c r="S33">
        <f>IFERROR(GETPIVOTDATA("PATIENTS ",'CURRENT YEAR PAT'!$AB$5,"MONTH ",R33,"DOCTOR ",$R$5), " " )</f>
        <v>145</v>
      </c>
      <c r="T33" t="str">
        <f>IFERROR(VLOOKUP(R33,CHOOSE(doct_data!$S$2,'PAT LAST YEAR'!$L$10:$O$21,'PAT LAST YEAR'!$L$34:$O$45,'PAT LAST YEAR'!$L$59:$O$70,'PAT LAST YEAR'!$L$92:$O$103,'PAT LAST YEAR'!$L$114:$O$125,'PAT LAST YEAR'!$L$139:$O$150),4,0), " " )</f>
        <v xml:space="preserve"> </v>
      </c>
    </row>
    <row r="34" spans="18:20" x14ac:dyDescent="0.25">
      <c r="R34" t="s">
        <v>11</v>
      </c>
      <c r="S34">
        <f>IFERROR(GETPIVOTDATA("PATIENTS ",'CURRENT YEAR PAT'!$AB$5,"MONTH ",R34,"DOCTOR ",$R$5), " " )</f>
        <v>178</v>
      </c>
      <c r="T34">
        <f>IFERROR(VLOOKUP(R34,CHOOSE(doct_data!$S$2,'PAT LAST YEAR'!$L$10:$O$21,'PAT LAST YEAR'!$L$34:$O$45,'PAT LAST YEAR'!$L$59:$O$70,'PAT LAST YEAR'!$L$92:$O$103,'PAT LAST YEAR'!$L$114:$O$125,'PAT LAST YEAR'!$L$139:$O$150),4,0), " " )</f>
        <v>68</v>
      </c>
    </row>
    <row r="35" spans="18:20" x14ac:dyDescent="0.25">
      <c r="R35" t="s">
        <v>12</v>
      </c>
      <c r="S35">
        <f>IFERROR(GETPIVOTDATA("PATIENTS ",'CURRENT YEAR PAT'!$AB$5,"MONTH ",R35,"DOCTOR ",$R$5), " " )</f>
        <v>45</v>
      </c>
      <c r="T35">
        <f>IFERROR(VLOOKUP(R35,CHOOSE(doct_data!$S$2,'PAT LAST YEAR'!$L$10:$O$21,'PAT LAST YEAR'!$L$34:$O$45,'PAT LAST YEAR'!$L$59:$O$70,'PAT LAST YEAR'!$L$92:$O$103,'PAT LAST YEAR'!$L$114:$O$125,'PAT LAST YEAR'!$L$139:$O$150),4,0), " " )</f>
        <v>106</v>
      </c>
    </row>
    <row r="36" spans="18:20" x14ac:dyDescent="0.25">
      <c r="R36" t="s">
        <v>13</v>
      </c>
      <c r="S36">
        <f>IFERROR(GETPIVOTDATA("PATIENTS ",'CURRENT YEAR PAT'!$AB$5,"MONTH ",R36,"DOCTOR ",$R$5), " " )</f>
        <v>183</v>
      </c>
      <c r="T36">
        <f>IFERROR(VLOOKUP(R36,CHOOSE(doct_data!$S$2,'PAT LAST YEAR'!$L$10:$O$21,'PAT LAST YEAR'!$L$34:$O$45,'PAT LAST YEAR'!$L$59:$O$70,'PAT LAST YEAR'!$L$92:$O$103,'PAT LAST YEAR'!$L$114:$O$125,'PAT LAST YEAR'!$L$139:$O$150),4,0), " " )</f>
        <v>113</v>
      </c>
    </row>
    <row r="37" spans="18:20" x14ac:dyDescent="0.25">
      <c r="R37" t="s">
        <v>14</v>
      </c>
      <c r="S37">
        <f>IFERROR(GETPIVOTDATA("PATIENTS ",'CURRENT YEAR PAT'!$AB$5,"MONTH ",R37,"DOCTOR ",$R$5), " " )</f>
        <v>215</v>
      </c>
      <c r="T37">
        <f>IFERROR(VLOOKUP(R37,CHOOSE(doct_data!$S$2,'PAT LAST YEAR'!$L$10:$O$21,'PAT LAST YEAR'!$L$34:$O$45,'PAT LAST YEAR'!$L$59:$O$70,'PAT LAST YEAR'!$L$92:$O$103,'PAT LAST YEAR'!$L$114:$O$125,'PAT LAST YEAR'!$L$139:$O$150),4,0), " " )</f>
        <v>152</v>
      </c>
    </row>
    <row r="38" spans="18:20" x14ac:dyDescent="0.25">
      <c r="R38" t="s">
        <v>15</v>
      </c>
      <c r="S38">
        <f>IFERROR(GETPIVOTDATA("PATIENTS ",'CURRENT YEAR PAT'!$AB$5,"MONTH ",R38,"DOCTOR ",$R$5), " " )</f>
        <v>178</v>
      </c>
      <c r="T38">
        <f>IFERROR(VLOOKUP(R38,CHOOSE(doct_data!$S$2,'PAT LAST YEAR'!$L$10:$O$21,'PAT LAST YEAR'!$L$34:$O$45,'PAT LAST YEAR'!$L$59:$O$70,'PAT LAST YEAR'!$L$92:$O$103,'PAT LAST YEAR'!$L$114:$O$125,'PAT LAST YEAR'!$L$139:$O$150),4,0), " " )</f>
        <v>163</v>
      </c>
    </row>
    <row r="39" spans="18:20" x14ac:dyDescent="0.25">
      <c r="R39" t="s">
        <v>16</v>
      </c>
      <c r="S39">
        <f>IFERROR(GETPIVOTDATA("PATIENTS ",'CURRENT YEAR PAT'!$AB$5,"MONTH ",R39,"DOCTOR ",$R$5), " " )</f>
        <v>195</v>
      </c>
      <c r="T39">
        <f>IFERROR(VLOOKUP(R39,CHOOSE(doct_data!$S$2,'PAT LAST YEAR'!$L$10:$O$21,'PAT LAST YEAR'!$L$34:$O$45,'PAT LAST YEAR'!$L$59:$O$70,'PAT LAST YEAR'!$L$92:$O$103,'PAT LAST YEAR'!$L$114:$O$125,'PAT LAST YEAR'!$L$139:$O$150),4,0), " " )</f>
        <v>179</v>
      </c>
    </row>
    <row r="40" spans="18:20" x14ac:dyDescent="0.25">
      <c r="R40" t="s">
        <v>17</v>
      </c>
      <c r="S40">
        <f>IFERROR(GETPIVOTDATA("PATIENTS ",'CURRENT YEAR PAT'!$AB$5,"MONTH ",R40,"DOCTOR ",$R$5), " " )</f>
        <v>225</v>
      </c>
      <c r="T40">
        <f>IFERROR(VLOOKUP(R40,CHOOSE(doct_data!$S$2,'PAT LAST YEAR'!$L$10:$O$21,'PAT LAST YEAR'!$L$34:$O$45,'PAT LAST YEAR'!$L$59:$O$70,'PAT LAST YEAR'!$L$92:$O$103,'PAT LAST YEAR'!$L$114:$O$125,'PAT LAST YEAR'!$L$139:$O$150),4,0), " " )</f>
        <v>132</v>
      </c>
    </row>
    <row r="43" spans="18:20" x14ac:dyDescent="0.25">
      <c r="S43" t="e">
        <f>$T$29:INDEX($T$29:$T$40,IF($L$7&lt;&gt; " ", COUNT($T$29:$T$40), " " ))</f>
        <v>#VALUE!</v>
      </c>
    </row>
  </sheetData>
  <phoneticPr fontId="2"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EE1E68-B1B2-424F-BADB-A225D5AFC1E1}">
  <dimension ref="D2:AO199"/>
  <sheetViews>
    <sheetView topLeftCell="Q1" workbookViewId="0">
      <selection activeCell="AA18" sqref="AA18"/>
    </sheetView>
  </sheetViews>
  <sheetFormatPr defaultRowHeight="15" x14ac:dyDescent="0.25"/>
  <cols>
    <col min="4" max="4" width="20.5703125" bestFit="1" customWidth="1"/>
    <col min="5" max="5" width="19" bestFit="1" customWidth="1"/>
    <col min="6" max="17" width="11.5703125" bestFit="1" customWidth="1"/>
    <col min="28" max="28" width="21.42578125" bestFit="1" customWidth="1"/>
    <col min="29" max="29" width="19" bestFit="1" customWidth="1"/>
    <col min="30" max="30" width="7.7109375" bestFit="1" customWidth="1"/>
    <col min="31" max="31" width="7" bestFit="1" customWidth="1"/>
    <col min="32" max="32" width="9.85546875" bestFit="1" customWidth="1"/>
    <col min="33" max="35" width="7" bestFit="1" customWidth="1"/>
    <col min="36" max="36" width="8.5703125" bestFit="1" customWidth="1"/>
    <col min="37" max="37" width="11.28515625" bestFit="1" customWidth="1"/>
    <col min="38" max="38" width="9.28515625" bestFit="1" customWidth="1"/>
    <col min="39" max="39" width="11.28515625" bestFit="1" customWidth="1"/>
    <col min="40" max="40" width="10.5703125" bestFit="1" customWidth="1"/>
    <col min="41" max="41" width="9.42578125" bestFit="1" customWidth="1"/>
  </cols>
  <sheetData>
    <row r="2" spans="4:41" x14ac:dyDescent="0.25">
      <c r="D2" s="1" t="s">
        <v>1</v>
      </c>
      <c r="E2" t="s">
        <v>20</v>
      </c>
      <c r="AB2" s="1" t="s">
        <v>1</v>
      </c>
      <c r="AC2" t="s">
        <v>20</v>
      </c>
    </row>
    <row r="3" spans="4:41" x14ac:dyDescent="0.25">
      <c r="D3" s="1" t="s">
        <v>22</v>
      </c>
      <c r="E3" t="s">
        <v>59</v>
      </c>
      <c r="AB3" s="1" t="s">
        <v>22</v>
      </c>
      <c r="AC3" t="s">
        <v>358</v>
      </c>
    </row>
    <row r="4" spans="4:41" x14ac:dyDescent="0.25">
      <c r="E4">
        <v>1</v>
      </c>
      <c r="F4">
        <v>2</v>
      </c>
      <c r="G4">
        <v>3</v>
      </c>
      <c r="H4">
        <v>4</v>
      </c>
      <c r="I4">
        <v>5</v>
      </c>
      <c r="J4">
        <v>6</v>
      </c>
      <c r="K4">
        <v>7</v>
      </c>
      <c r="L4">
        <v>8</v>
      </c>
      <c r="M4">
        <v>9</v>
      </c>
      <c r="N4">
        <v>10</v>
      </c>
      <c r="O4">
        <v>11</v>
      </c>
      <c r="AC4">
        <v>1</v>
      </c>
      <c r="AD4">
        <v>2</v>
      </c>
      <c r="AE4">
        <v>3</v>
      </c>
      <c r="AF4">
        <v>4</v>
      </c>
      <c r="AG4">
        <v>5</v>
      </c>
      <c r="AH4">
        <v>6</v>
      </c>
      <c r="AI4">
        <v>7</v>
      </c>
      <c r="AJ4">
        <v>8</v>
      </c>
      <c r="AK4">
        <v>9</v>
      </c>
      <c r="AL4">
        <v>10</v>
      </c>
      <c r="AM4">
        <v>11</v>
      </c>
    </row>
    <row r="5" spans="4:41" x14ac:dyDescent="0.25">
      <c r="D5" s="1" t="s">
        <v>9</v>
      </c>
      <c r="E5" s="1" t="s">
        <v>33</v>
      </c>
      <c r="AB5" s="1" t="s">
        <v>35</v>
      </c>
      <c r="AC5" s="1" t="s">
        <v>33</v>
      </c>
    </row>
    <row r="6" spans="4:41" x14ac:dyDescent="0.25">
      <c r="D6" s="1" t="s">
        <v>2</v>
      </c>
      <c r="E6" t="s">
        <v>3</v>
      </c>
      <c r="F6" t="s">
        <v>4</v>
      </c>
      <c r="G6" t="s">
        <v>5</v>
      </c>
      <c r="H6" t="s">
        <v>6</v>
      </c>
      <c r="I6" t="s">
        <v>10</v>
      </c>
      <c r="J6" t="s">
        <v>11</v>
      </c>
      <c r="K6" t="s">
        <v>12</v>
      </c>
      <c r="L6" t="s">
        <v>13</v>
      </c>
      <c r="M6" t="s">
        <v>14</v>
      </c>
      <c r="N6" t="s">
        <v>15</v>
      </c>
      <c r="O6" t="s">
        <v>16</v>
      </c>
      <c r="P6" t="s">
        <v>17</v>
      </c>
      <c r="Q6" t="s">
        <v>361</v>
      </c>
      <c r="AB6" s="1" t="s">
        <v>2</v>
      </c>
      <c r="AC6" t="s">
        <v>3</v>
      </c>
      <c r="AD6" t="s">
        <v>4</v>
      </c>
      <c r="AE6" t="s">
        <v>5</v>
      </c>
      <c r="AF6" t="s">
        <v>6</v>
      </c>
      <c r="AG6" t="s">
        <v>10</v>
      </c>
      <c r="AH6" t="s">
        <v>11</v>
      </c>
      <c r="AI6" t="s">
        <v>12</v>
      </c>
      <c r="AJ6" t="s">
        <v>13</v>
      </c>
      <c r="AK6" t="s">
        <v>14</v>
      </c>
      <c r="AL6" t="s">
        <v>15</v>
      </c>
      <c r="AM6" t="s">
        <v>16</v>
      </c>
      <c r="AN6" t="s">
        <v>17</v>
      </c>
      <c r="AO6" t="s">
        <v>361</v>
      </c>
    </row>
    <row r="7" spans="4:41" x14ac:dyDescent="0.25">
      <c r="D7" s="2" t="s">
        <v>312</v>
      </c>
      <c r="E7" s="5"/>
      <c r="F7" s="5"/>
      <c r="G7" s="5"/>
      <c r="H7" s="5"/>
      <c r="I7" s="5"/>
      <c r="J7" s="5">
        <v>25773.129999999997</v>
      </c>
      <c r="K7" s="5">
        <v>78047.179999999993</v>
      </c>
      <c r="L7" s="5">
        <v>111820.67</v>
      </c>
      <c r="M7" s="5">
        <v>63630.27</v>
      </c>
      <c r="N7" s="5">
        <v>32378.5</v>
      </c>
      <c r="O7" s="5">
        <v>45626.78</v>
      </c>
      <c r="P7" s="5">
        <v>27832.2</v>
      </c>
      <c r="Q7" s="5">
        <v>42241.27</v>
      </c>
      <c r="AB7" s="2" t="s">
        <v>338</v>
      </c>
      <c r="AC7" s="14">
        <v>5</v>
      </c>
      <c r="AD7" s="14"/>
      <c r="AE7" s="14">
        <v>0</v>
      </c>
      <c r="AF7" s="14">
        <v>2</v>
      </c>
      <c r="AG7" s="14"/>
      <c r="AH7" s="14">
        <v>0</v>
      </c>
      <c r="AI7" s="14">
        <v>5</v>
      </c>
      <c r="AJ7" s="14">
        <v>8</v>
      </c>
      <c r="AK7" s="14">
        <v>15</v>
      </c>
      <c r="AL7" s="14">
        <v>24</v>
      </c>
      <c r="AM7" s="14"/>
      <c r="AN7" s="14"/>
      <c r="AO7" s="14"/>
    </row>
    <row r="8" spans="4:41" x14ac:dyDescent="0.25">
      <c r="D8" s="2" t="s">
        <v>308</v>
      </c>
      <c r="E8" s="5"/>
      <c r="F8" s="5"/>
      <c r="G8" s="5"/>
      <c r="H8" s="5"/>
      <c r="I8" s="5"/>
      <c r="J8" s="5">
        <v>47527.89</v>
      </c>
      <c r="K8" s="5">
        <v>311703.82</v>
      </c>
      <c r="L8" s="5">
        <v>338779.23</v>
      </c>
      <c r="M8" s="5">
        <v>224974.5</v>
      </c>
      <c r="N8" s="5">
        <v>202282.51</v>
      </c>
      <c r="O8" s="5">
        <v>245751.58</v>
      </c>
      <c r="P8" s="5">
        <v>327830.48</v>
      </c>
      <c r="Q8" s="5">
        <v>192545.63</v>
      </c>
      <c r="AB8" s="2" t="s">
        <v>139</v>
      </c>
      <c r="AC8" s="14">
        <v>57</v>
      </c>
      <c r="AD8" s="14">
        <v>92</v>
      </c>
      <c r="AE8" s="14">
        <v>83</v>
      </c>
      <c r="AF8" s="14">
        <v>58</v>
      </c>
      <c r="AG8" s="14">
        <v>96</v>
      </c>
      <c r="AH8" s="14">
        <v>121</v>
      </c>
      <c r="AI8" s="14">
        <v>126</v>
      </c>
      <c r="AJ8" s="14">
        <v>128</v>
      </c>
      <c r="AK8" s="14">
        <v>89</v>
      </c>
      <c r="AL8" s="14">
        <v>82</v>
      </c>
      <c r="AM8" s="14">
        <v>16</v>
      </c>
      <c r="AN8" s="14">
        <v>76</v>
      </c>
      <c r="AO8" s="14">
        <v>79</v>
      </c>
    </row>
    <row r="9" spans="4:41" x14ac:dyDescent="0.25">
      <c r="D9" s="2" t="s">
        <v>190</v>
      </c>
      <c r="E9" s="5">
        <v>37458.1</v>
      </c>
      <c r="F9" s="5">
        <v>227609.95</v>
      </c>
      <c r="G9" s="5">
        <v>233864.11</v>
      </c>
      <c r="H9" s="5">
        <v>328338.24</v>
      </c>
      <c r="I9" s="5">
        <v>445142.02</v>
      </c>
      <c r="J9" s="5">
        <v>339717.54</v>
      </c>
      <c r="K9" s="5">
        <v>295434.65000000002</v>
      </c>
      <c r="L9" s="5">
        <v>189705.39</v>
      </c>
      <c r="M9" s="5">
        <v>102544.89</v>
      </c>
      <c r="N9" s="5">
        <v>108848.41</v>
      </c>
      <c r="O9" s="5"/>
      <c r="P9" s="5"/>
      <c r="Q9" s="5"/>
      <c r="AB9" s="2" t="s">
        <v>167</v>
      </c>
      <c r="AC9" s="14">
        <v>38</v>
      </c>
      <c r="AD9" s="14">
        <v>69</v>
      </c>
      <c r="AE9" s="14">
        <v>31</v>
      </c>
      <c r="AF9" s="14">
        <v>20</v>
      </c>
      <c r="AG9" s="14">
        <v>33</v>
      </c>
      <c r="AH9" s="14">
        <v>54</v>
      </c>
      <c r="AI9" s="14">
        <v>69</v>
      </c>
      <c r="AJ9" s="14">
        <v>40</v>
      </c>
      <c r="AK9" s="14">
        <v>61</v>
      </c>
      <c r="AL9" s="14">
        <v>57</v>
      </c>
      <c r="AM9" s="14">
        <v>49</v>
      </c>
      <c r="AN9" s="14">
        <v>59</v>
      </c>
      <c r="AO9" s="14">
        <v>40</v>
      </c>
    </row>
    <row r="10" spans="4:41" x14ac:dyDescent="0.25">
      <c r="D10" s="2" t="s">
        <v>194</v>
      </c>
      <c r="E10" s="5">
        <v>448440.77</v>
      </c>
      <c r="F10" s="5">
        <v>501083.03999999992</v>
      </c>
      <c r="G10" s="5">
        <v>390062.37</v>
      </c>
      <c r="H10" s="5">
        <v>371445.09</v>
      </c>
      <c r="I10" s="5">
        <v>10716.6</v>
      </c>
      <c r="J10" s="5">
        <v>263214.18</v>
      </c>
      <c r="K10" s="5">
        <v>284888.53000000003</v>
      </c>
      <c r="L10" s="5">
        <v>407162.62</v>
      </c>
      <c r="M10" s="5">
        <v>377217.82</v>
      </c>
      <c r="N10" s="5">
        <v>264851.15000000002</v>
      </c>
      <c r="O10" s="5">
        <v>255453.54000000004</v>
      </c>
      <c r="P10" s="5">
        <v>331647.74</v>
      </c>
      <c r="Q10" s="5">
        <v>293417.45</v>
      </c>
      <c r="AB10" s="2" t="s">
        <v>140</v>
      </c>
      <c r="AC10" s="14">
        <v>338</v>
      </c>
      <c r="AD10" s="14">
        <v>312</v>
      </c>
      <c r="AE10" s="14">
        <v>3</v>
      </c>
      <c r="AF10" s="14">
        <v>283</v>
      </c>
      <c r="AG10" s="14">
        <v>366</v>
      </c>
      <c r="AH10" s="14">
        <v>454</v>
      </c>
      <c r="AI10" s="14">
        <v>33</v>
      </c>
      <c r="AJ10" s="14">
        <v>489</v>
      </c>
      <c r="AK10" s="14">
        <v>332</v>
      </c>
      <c r="AL10" s="14">
        <v>453</v>
      </c>
      <c r="AM10" s="14">
        <v>230</v>
      </c>
      <c r="AN10" s="14">
        <v>370</v>
      </c>
      <c r="AO10" s="14">
        <v>501</v>
      </c>
    </row>
    <row r="11" spans="4:41" x14ac:dyDescent="0.25">
      <c r="D11" s="2" t="s">
        <v>240</v>
      </c>
      <c r="E11" s="5">
        <v>401895.21</v>
      </c>
      <c r="F11" s="5">
        <v>372464.88</v>
      </c>
      <c r="G11" s="5">
        <v>277884.34000000003</v>
      </c>
      <c r="H11" s="5">
        <v>395544.23</v>
      </c>
      <c r="I11" s="5">
        <v>734499.1</v>
      </c>
      <c r="J11" s="5">
        <v>573471.77</v>
      </c>
      <c r="K11" s="5">
        <v>496200.27</v>
      </c>
      <c r="L11" s="5">
        <v>551384.34</v>
      </c>
      <c r="M11" s="5">
        <v>185857.93</v>
      </c>
      <c r="N11" s="5">
        <v>236126.25</v>
      </c>
      <c r="O11" s="5">
        <v>301651.65000000002</v>
      </c>
      <c r="P11" s="5">
        <v>87978.68</v>
      </c>
      <c r="Q11" s="5">
        <v>301260.15000000002</v>
      </c>
      <c r="AB11" s="2" t="s">
        <v>339</v>
      </c>
      <c r="AC11" s="14"/>
      <c r="AD11" s="14">
        <v>3</v>
      </c>
      <c r="AE11" s="14">
        <v>0</v>
      </c>
      <c r="AF11" s="14"/>
      <c r="AG11" s="14"/>
      <c r="AH11" s="14">
        <v>0</v>
      </c>
      <c r="AI11" s="14">
        <v>3</v>
      </c>
      <c r="AJ11" s="14">
        <v>2</v>
      </c>
      <c r="AK11" s="14">
        <v>0</v>
      </c>
      <c r="AL11" s="14"/>
      <c r="AM11" s="14"/>
      <c r="AN11" s="14"/>
      <c r="AO11" s="14"/>
    </row>
    <row r="12" spans="4:41" x14ac:dyDescent="0.25">
      <c r="D12" s="2" t="s">
        <v>211</v>
      </c>
      <c r="E12" s="5">
        <v>554854.28</v>
      </c>
      <c r="F12" s="5">
        <v>769500.85999999987</v>
      </c>
      <c r="G12" s="5">
        <v>450364.4</v>
      </c>
      <c r="H12" s="5">
        <v>568370.36</v>
      </c>
      <c r="I12" s="5">
        <v>532101.66</v>
      </c>
      <c r="J12" s="5">
        <v>643328.30000000005</v>
      </c>
      <c r="K12" s="5">
        <v>551055.37</v>
      </c>
      <c r="L12" s="5">
        <v>13861.03</v>
      </c>
      <c r="M12" s="5">
        <v>421579.84</v>
      </c>
      <c r="N12" s="5">
        <v>445943.5</v>
      </c>
      <c r="O12" s="5">
        <v>347099.21</v>
      </c>
      <c r="P12" s="5">
        <v>382847.04</v>
      </c>
      <c r="Q12" s="5">
        <v>528068.69999999995</v>
      </c>
      <c r="AB12" s="2" t="s">
        <v>181</v>
      </c>
      <c r="AC12" s="14">
        <v>0</v>
      </c>
      <c r="AD12" s="14">
        <v>0</v>
      </c>
      <c r="AE12" s="14">
        <v>0</v>
      </c>
      <c r="AF12" s="14">
        <v>0</v>
      </c>
      <c r="AG12" s="14">
        <v>0</v>
      </c>
      <c r="AH12" s="14">
        <v>2</v>
      </c>
      <c r="AI12" s="14">
        <v>0</v>
      </c>
      <c r="AJ12" s="14">
        <v>3</v>
      </c>
      <c r="AK12" s="14">
        <v>0</v>
      </c>
      <c r="AL12" s="14">
        <v>3</v>
      </c>
      <c r="AM12" s="14">
        <v>71</v>
      </c>
      <c r="AN12" s="14">
        <v>30</v>
      </c>
      <c r="AO12" s="14">
        <v>25</v>
      </c>
    </row>
    <row r="13" spans="4:41" x14ac:dyDescent="0.25">
      <c r="D13" s="2" t="s">
        <v>245</v>
      </c>
      <c r="E13" s="5">
        <v>447330.16</v>
      </c>
      <c r="F13" s="5">
        <v>722073.19</v>
      </c>
      <c r="G13" s="5">
        <v>453643.62</v>
      </c>
      <c r="H13" s="5">
        <v>611276.21</v>
      </c>
      <c r="I13" s="5">
        <v>483619.56</v>
      </c>
      <c r="J13" s="5">
        <v>748714.86</v>
      </c>
      <c r="K13" s="5">
        <v>212258</v>
      </c>
      <c r="L13" s="5">
        <v>950322.85</v>
      </c>
      <c r="M13" s="5">
        <v>585115.5</v>
      </c>
      <c r="N13" s="5">
        <v>522381.06</v>
      </c>
      <c r="O13" s="5">
        <v>564489.48</v>
      </c>
      <c r="P13" s="5">
        <v>700657.83</v>
      </c>
      <c r="Q13" s="5">
        <v>505579.59</v>
      </c>
      <c r="AB13" s="2" t="s">
        <v>156</v>
      </c>
      <c r="AC13" s="14">
        <v>1041</v>
      </c>
      <c r="AD13" s="14">
        <v>1367</v>
      </c>
      <c r="AE13" s="14">
        <v>1283</v>
      </c>
      <c r="AF13" s="14">
        <v>1055</v>
      </c>
      <c r="AG13" s="14">
        <v>1661</v>
      </c>
      <c r="AH13" s="14">
        <v>1420</v>
      </c>
      <c r="AI13" s="14">
        <v>1050</v>
      </c>
      <c r="AJ13" s="14">
        <v>1549</v>
      </c>
      <c r="AK13" s="14">
        <v>1611</v>
      </c>
      <c r="AL13" s="14">
        <v>1839</v>
      </c>
      <c r="AM13" s="14">
        <v>1232</v>
      </c>
      <c r="AN13" s="14">
        <v>1301</v>
      </c>
      <c r="AO13" s="14">
        <v>1565</v>
      </c>
    </row>
    <row r="14" spans="4:41" x14ac:dyDescent="0.25">
      <c r="AB14" s="2" t="s">
        <v>182</v>
      </c>
      <c r="AC14" s="14">
        <v>61</v>
      </c>
      <c r="AD14" s="14">
        <v>70</v>
      </c>
      <c r="AE14" s="14">
        <v>52</v>
      </c>
      <c r="AF14" s="14">
        <v>44</v>
      </c>
      <c r="AG14" s="14">
        <v>117</v>
      </c>
      <c r="AH14" s="14">
        <v>89</v>
      </c>
      <c r="AI14" s="14">
        <v>52</v>
      </c>
      <c r="AJ14" s="14">
        <v>29</v>
      </c>
      <c r="AK14" s="14">
        <v>21</v>
      </c>
      <c r="AL14" s="14">
        <v>25</v>
      </c>
      <c r="AM14" s="14">
        <v>25</v>
      </c>
      <c r="AN14" s="14">
        <v>17</v>
      </c>
      <c r="AO14" s="14">
        <v>31</v>
      </c>
    </row>
    <row r="15" spans="4:41" x14ac:dyDescent="0.25">
      <c r="AB15" s="2" t="s">
        <v>183</v>
      </c>
      <c r="AC15" s="14">
        <v>133</v>
      </c>
      <c r="AD15" s="14">
        <v>158</v>
      </c>
      <c r="AE15" s="14">
        <v>102</v>
      </c>
      <c r="AF15" s="14">
        <v>200</v>
      </c>
      <c r="AG15" s="14">
        <v>173</v>
      </c>
      <c r="AH15" s="14">
        <v>225</v>
      </c>
      <c r="AI15" s="14">
        <v>286</v>
      </c>
      <c r="AJ15" s="14">
        <v>95</v>
      </c>
      <c r="AK15" s="14">
        <v>288</v>
      </c>
      <c r="AL15" s="14">
        <v>195</v>
      </c>
      <c r="AM15" s="14">
        <v>204</v>
      </c>
      <c r="AN15" s="14">
        <v>244</v>
      </c>
      <c r="AO15" s="14">
        <v>292</v>
      </c>
    </row>
    <row r="16" spans="4:41" x14ac:dyDescent="0.25">
      <c r="AB16" s="2" t="s">
        <v>184</v>
      </c>
      <c r="AC16" s="14">
        <v>95</v>
      </c>
      <c r="AD16" s="14">
        <v>136</v>
      </c>
      <c r="AE16" s="14">
        <v>0</v>
      </c>
      <c r="AF16" s="14">
        <v>94</v>
      </c>
      <c r="AG16" s="14">
        <v>104</v>
      </c>
      <c r="AH16" s="14">
        <v>108</v>
      </c>
      <c r="AI16" s="14">
        <v>0</v>
      </c>
      <c r="AJ16" s="14">
        <v>29</v>
      </c>
      <c r="AK16" s="14">
        <v>119</v>
      </c>
      <c r="AL16" s="14">
        <v>106</v>
      </c>
      <c r="AM16" s="14">
        <v>90</v>
      </c>
      <c r="AN16" s="14">
        <v>89</v>
      </c>
      <c r="AO16" s="14">
        <v>153</v>
      </c>
    </row>
    <row r="17" spans="28:41" x14ac:dyDescent="0.25">
      <c r="AB17" s="2" t="s">
        <v>185</v>
      </c>
      <c r="AC17" s="14">
        <v>499</v>
      </c>
      <c r="AD17" s="14">
        <v>563</v>
      </c>
      <c r="AE17" s="14">
        <v>362</v>
      </c>
      <c r="AF17" s="14">
        <v>486</v>
      </c>
      <c r="AG17" s="14">
        <v>452</v>
      </c>
      <c r="AH17" s="14">
        <v>490</v>
      </c>
      <c r="AI17" s="14">
        <v>470</v>
      </c>
      <c r="AJ17" s="14">
        <v>486</v>
      </c>
      <c r="AK17" s="14">
        <v>420</v>
      </c>
      <c r="AL17" s="14">
        <v>377</v>
      </c>
      <c r="AM17" s="14">
        <v>429</v>
      </c>
      <c r="AN17" s="14">
        <v>296</v>
      </c>
      <c r="AO17" s="14">
        <v>387</v>
      </c>
    </row>
    <row r="18" spans="28:41" x14ac:dyDescent="0.25">
      <c r="AB18" s="2" t="s">
        <v>157</v>
      </c>
      <c r="AC18" s="14">
        <v>0</v>
      </c>
      <c r="AD18" s="14">
        <v>0</v>
      </c>
      <c r="AE18" s="14">
        <v>0</v>
      </c>
      <c r="AF18" s="14">
        <v>1</v>
      </c>
      <c r="AG18" s="14">
        <v>1</v>
      </c>
      <c r="AH18" s="14">
        <v>0</v>
      </c>
      <c r="AI18" s="14">
        <v>0</v>
      </c>
      <c r="AJ18" s="14">
        <v>1</v>
      </c>
      <c r="AK18" s="14">
        <v>0</v>
      </c>
      <c r="AL18" s="14">
        <v>0</v>
      </c>
      <c r="AM18" s="14">
        <v>0</v>
      </c>
      <c r="AN18" s="14">
        <v>1</v>
      </c>
      <c r="AO18" s="14">
        <v>0</v>
      </c>
    </row>
    <row r="19" spans="28:41" x14ac:dyDescent="0.25">
      <c r="AB19" s="2" t="s">
        <v>267</v>
      </c>
      <c r="AC19" s="14">
        <v>219</v>
      </c>
      <c r="AD19" s="14">
        <v>399</v>
      </c>
      <c r="AE19" s="14">
        <v>317</v>
      </c>
      <c r="AF19" s="14">
        <v>339</v>
      </c>
      <c r="AG19" s="14">
        <v>342</v>
      </c>
      <c r="AH19" s="14">
        <v>362</v>
      </c>
      <c r="AI19" s="14">
        <v>362</v>
      </c>
      <c r="AJ19" s="14">
        <v>86</v>
      </c>
      <c r="AK19" s="14">
        <v>343</v>
      </c>
      <c r="AL19" s="14">
        <v>474</v>
      </c>
      <c r="AM19" s="14">
        <v>290</v>
      </c>
      <c r="AN19" s="14">
        <v>308</v>
      </c>
      <c r="AO19" s="14">
        <v>262</v>
      </c>
    </row>
    <row r="20" spans="28:41" x14ac:dyDescent="0.25">
      <c r="AB20" s="2" t="s">
        <v>186</v>
      </c>
      <c r="AC20" s="14">
        <v>15</v>
      </c>
      <c r="AD20" s="14">
        <v>45</v>
      </c>
      <c r="AE20" s="14">
        <v>21</v>
      </c>
      <c r="AF20" s="14">
        <v>66</v>
      </c>
      <c r="AG20" s="14">
        <v>0</v>
      </c>
      <c r="AH20" s="14"/>
      <c r="AI20" s="14"/>
      <c r="AJ20" s="14"/>
      <c r="AK20" s="14"/>
      <c r="AL20" s="14"/>
      <c r="AM20" s="14"/>
      <c r="AN20" s="14">
        <v>0</v>
      </c>
      <c r="AO20" s="14"/>
    </row>
    <row r="21" spans="28:41" x14ac:dyDescent="0.25">
      <c r="AB21" s="2" t="s">
        <v>158</v>
      </c>
      <c r="AC21" s="14">
        <v>376</v>
      </c>
      <c r="AD21" s="14">
        <v>486</v>
      </c>
      <c r="AE21" s="14">
        <v>396</v>
      </c>
      <c r="AF21" s="14">
        <v>387</v>
      </c>
      <c r="AG21" s="14">
        <v>763</v>
      </c>
      <c r="AH21" s="14">
        <v>567</v>
      </c>
      <c r="AI21" s="14">
        <v>492</v>
      </c>
      <c r="AJ21" s="14">
        <v>726</v>
      </c>
      <c r="AK21" s="14">
        <v>595</v>
      </c>
      <c r="AL21" s="14">
        <v>751</v>
      </c>
      <c r="AM21" s="14">
        <v>414</v>
      </c>
      <c r="AN21" s="14">
        <v>235</v>
      </c>
      <c r="AO21" s="14">
        <v>523</v>
      </c>
    </row>
    <row r="22" spans="28:41" x14ac:dyDescent="0.25">
      <c r="AB22" s="2" t="s">
        <v>187</v>
      </c>
      <c r="AC22" s="14">
        <v>1</v>
      </c>
      <c r="AD22" s="14"/>
      <c r="AE22" s="14"/>
      <c r="AF22" s="14"/>
      <c r="AG22" s="14">
        <v>1</v>
      </c>
      <c r="AH22" s="14"/>
      <c r="AI22" s="14">
        <v>2</v>
      </c>
      <c r="AJ22" s="14">
        <v>0</v>
      </c>
      <c r="AK22" s="14"/>
      <c r="AL22" s="14">
        <v>1</v>
      </c>
      <c r="AM22" s="14"/>
      <c r="AN22" s="14"/>
      <c r="AO22" s="14"/>
    </row>
    <row r="23" spans="28:41" x14ac:dyDescent="0.25">
      <c r="AB23" s="2" t="s">
        <v>250</v>
      </c>
      <c r="AC23" s="14"/>
      <c r="AD23" s="14"/>
      <c r="AE23" s="14"/>
      <c r="AF23" s="14">
        <v>2</v>
      </c>
      <c r="AG23" s="14"/>
      <c r="AH23" s="14"/>
      <c r="AI23" s="14"/>
      <c r="AJ23" s="14"/>
      <c r="AK23" s="14"/>
      <c r="AL23" s="14"/>
      <c r="AM23" s="14"/>
      <c r="AN23" s="14"/>
      <c r="AO23" s="14"/>
    </row>
    <row r="24" spans="28:41" x14ac:dyDescent="0.25">
      <c r="AB24" s="2" t="s">
        <v>290</v>
      </c>
      <c r="AC24" s="14">
        <v>53</v>
      </c>
      <c r="AD24" s="14">
        <v>94</v>
      </c>
      <c r="AE24" s="14">
        <v>64</v>
      </c>
      <c r="AF24" s="14">
        <v>24</v>
      </c>
      <c r="AG24" s="14">
        <v>69</v>
      </c>
      <c r="AH24" s="14">
        <v>92</v>
      </c>
      <c r="AI24" s="14">
        <v>72</v>
      </c>
      <c r="AJ24" s="14">
        <v>114</v>
      </c>
      <c r="AK24" s="14">
        <v>119</v>
      </c>
      <c r="AL24" s="14">
        <v>110</v>
      </c>
      <c r="AM24" s="14">
        <v>106</v>
      </c>
      <c r="AN24" s="14">
        <v>147</v>
      </c>
      <c r="AO24" s="14">
        <v>124</v>
      </c>
    </row>
    <row r="25" spans="28:41" x14ac:dyDescent="0.25">
      <c r="AB25" s="2" t="s">
        <v>188</v>
      </c>
      <c r="AC25" s="14">
        <v>8</v>
      </c>
      <c r="AD25" s="14">
        <v>10</v>
      </c>
      <c r="AE25" s="14">
        <v>21</v>
      </c>
      <c r="AF25" s="14">
        <v>5</v>
      </c>
      <c r="AG25" s="14">
        <v>15</v>
      </c>
      <c r="AH25" s="14">
        <v>23</v>
      </c>
      <c r="AI25" s="14">
        <v>4</v>
      </c>
      <c r="AJ25" s="14">
        <v>6</v>
      </c>
      <c r="AK25" s="14">
        <v>5</v>
      </c>
      <c r="AL25" s="14">
        <v>9</v>
      </c>
      <c r="AM25" s="14">
        <v>4</v>
      </c>
      <c r="AN25" s="14">
        <v>2</v>
      </c>
      <c r="AO25" s="14"/>
    </row>
    <row r="26" spans="28:41" x14ac:dyDescent="0.25">
      <c r="AB26" s="2" t="s">
        <v>340</v>
      </c>
      <c r="AC26" s="14"/>
      <c r="AD26" s="14">
        <v>0</v>
      </c>
      <c r="AE26" s="14"/>
      <c r="AF26" s="14"/>
      <c r="AG26" s="14"/>
      <c r="AH26" s="14">
        <v>2</v>
      </c>
      <c r="AI26" s="14"/>
      <c r="AJ26" s="14"/>
      <c r="AK26" s="14">
        <v>3</v>
      </c>
      <c r="AL26" s="14"/>
      <c r="AM26" s="14"/>
      <c r="AN26" s="14"/>
      <c r="AO26" s="14"/>
    </row>
    <row r="27" spans="28:41" x14ac:dyDescent="0.25">
      <c r="AB27" s="2" t="s">
        <v>189</v>
      </c>
      <c r="AC27" s="14">
        <v>292</v>
      </c>
      <c r="AD27" s="14">
        <v>311</v>
      </c>
      <c r="AE27" s="14">
        <v>619</v>
      </c>
      <c r="AF27" s="14">
        <v>374</v>
      </c>
      <c r="AG27" s="14">
        <v>926</v>
      </c>
      <c r="AH27" s="14">
        <v>353</v>
      </c>
      <c r="AI27" s="14">
        <v>625</v>
      </c>
      <c r="AJ27" s="14">
        <v>436</v>
      </c>
      <c r="AK27" s="14">
        <v>331</v>
      </c>
      <c r="AL27" s="14">
        <v>366</v>
      </c>
      <c r="AM27" s="14">
        <v>327</v>
      </c>
      <c r="AN27" s="14">
        <v>270</v>
      </c>
      <c r="AO27" s="14">
        <v>299</v>
      </c>
    </row>
    <row r="28" spans="28:41" x14ac:dyDescent="0.25">
      <c r="AB28" s="2" t="s">
        <v>291</v>
      </c>
      <c r="AC28" s="14"/>
      <c r="AD28" s="14"/>
      <c r="AE28" s="14">
        <v>69</v>
      </c>
      <c r="AF28" s="14"/>
      <c r="AG28" s="14">
        <v>258</v>
      </c>
      <c r="AH28" s="14">
        <v>192</v>
      </c>
      <c r="AI28" s="14">
        <v>173</v>
      </c>
      <c r="AJ28" s="14">
        <v>74</v>
      </c>
      <c r="AK28" s="14">
        <v>134</v>
      </c>
      <c r="AL28" s="14">
        <v>97</v>
      </c>
      <c r="AM28" s="14">
        <v>84</v>
      </c>
      <c r="AN28" s="14">
        <v>115</v>
      </c>
      <c r="AO28" s="14">
        <v>180</v>
      </c>
    </row>
    <row r="29" spans="28:41" x14ac:dyDescent="0.25">
      <c r="AB29" s="2" t="s">
        <v>190</v>
      </c>
      <c r="AC29" s="14">
        <v>38</v>
      </c>
      <c r="AD29" s="14">
        <v>228</v>
      </c>
      <c r="AE29" s="14">
        <v>251</v>
      </c>
      <c r="AF29" s="14">
        <v>317</v>
      </c>
      <c r="AG29" s="14">
        <v>473</v>
      </c>
      <c r="AH29" s="14">
        <v>352</v>
      </c>
      <c r="AI29" s="14">
        <v>292</v>
      </c>
      <c r="AJ29" s="14">
        <v>358</v>
      </c>
      <c r="AK29" s="14">
        <v>202</v>
      </c>
      <c r="AL29" s="14">
        <v>205</v>
      </c>
      <c r="AM29" s="14"/>
      <c r="AN29" s="14"/>
      <c r="AO29" s="14"/>
    </row>
    <row r="30" spans="28:41" x14ac:dyDescent="0.25">
      <c r="AB30" s="2" t="s">
        <v>191</v>
      </c>
      <c r="AC30" s="14">
        <v>166</v>
      </c>
      <c r="AD30" s="14">
        <v>178</v>
      </c>
      <c r="AE30" s="14">
        <v>159</v>
      </c>
      <c r="AF30" s="14">
        <v>149</v>
      </c>
      <c r="AG30" s="14">
        <v>177</v>
      </c>
      <c r="AH30" s="14">
        <v>231</v>
      </c>
      <c r="AI30" s="14">
        <v>215</v>
      </c>
      <c r="AJ30" s="14">
        <v>262</v>
      </c>
      <c r="AK30" s="14">
        <v>220</v>
      </c>
      <c r="AL30" s="14">
        <v>57</v>
      </c>
      <c r="AM30" s="14">
        <v>179</v>
      </c>
      <c r="AN30" s="14">
        <v>195</v>
      </c>
      <c r="AO30" s="14">
        <v>186</v>
      </c>
    </row>
    <row r="31" spans="28:41" x14ac:dyDescent="0.25">
      <c r="AB31" s="2" t="s">
        <v>193</v>
      </c>
      <c r="AC31" s="14">
        <v>247</v>
      </c>
      <c r="AD31" s="14">
        <v>211</v>
      </c>
      <c r="AE31" s="14">
        <v>352</v>
      </c>
      <c r="AF31" s="14">
        <v>79</v>
      </c>
      <c r="AG31" s="14">
        <v>594</v>
      </c>
      <c r="AH31" s="14">
        <v>430</v>
      </c>
      <c r="AI31" s="14">
        <v>642</v>
      </c>
      <c r="AJ31" s="14">
        <v>427</v>
      </c>
      <c r="AK31" s="14">
        <v>395</v>
      </c>
      <c r="AL31" s="14">
        <v>431</v>
      </c>
      <c r="AM31" s="14">
        <v>296</v>
      </c>
      <c r="AN31" s="14">
        <v>183</v>
      </c>
      <c r="AO31" s="14">
        <v>145</v>
      </c>
    </row>
    <row r="32" spans="28:41" x14ac:dyDescent="0.25">
      <c r="AB32" s="2" t="s">
        <v>194</v>
      </c>
      <c r="AC32" s="14">
        <v>417</v>
      </c>
      <c r="AD32" s="14">
        <v>350</v>
      </c>
      <c r="AE32" s="14">
        <v>230</v>
      </c>
      <c r="AF32" s="14">
        <v>219</v>
      </c>
      <c r="AG32" s="14">
        <v>0</v>
      </c>
      <c r="AH32" s="14">
        <v>210</v>
      </c>
      <c r="AI32" s="14">
        <v>184</v>
      </c>
      <c r="AJ32" s="14">
        <v>321</v>
      </c>
      <c r="AK32" s="14">
        <v>324</v>
      </c>
      <c r="AL32" s="14">
        <v>235</v>
      </c>
      <c r="AM32" s="14">
        <v>271</v>
      </c>
      <c r="AN32" s="14">
        <v>294</v>
      </c>
      <c r="AO32" s="14">
        <v>262</v>
      </c>
    </row>
    <row r="33" spans="28:41" x14ac:dyDescent="0.25">
      <c r="AB33" s="2" t="s">
        <v>197</v>
      </c>
      <c r="AC33" s="14">
        <v>139</v>
      </c>
      <c r="AD33" s="14">
        <v>162</v>
      </c>
      <c r="AE33" s="14">
        <v>111</v>
      </c>
      <c r="AF33" s="14">
        <v>122</v>
      </c>
      <c r="AG33" s="14">
        <v>119</v>
      </c>
      <c r="AH33" s="14">
        <v>155</v>
      </c>
      <c r="AI33" s="14">
        <v>51</v>
      </c>
      <c r="AJ33" s="14">
        <v>180</v>
      </c>
      <c r="AK33" s="14">
        <v>123</v>
      </c>
      <c r="AL33" s="14">
        <v>162</v>
      </c>
      <c r="AM33" s="14">
        <v>107</v>
      </c>
      <c r="AN33" s="14">
        <v>127</v>
      </c>
      <c r="AO33" s="14">
        <v>140</v>
      </c>
    </row>
    <row r="34" spans="28:41" x14ac:dyDescent="0.25">
      <c r="AB34" s="2" t="s">
        <v>199</v>
      </c>
      <c r="AC34" s="14">
        <v>184</v>
      </c>
      <c r="AD34" s="14">
        <v>200</v>
      </c>
      <c r="AE34" s="14">
        <v>234</v>
      </c>
      <c r="AF34" s="14">
        <v>183</v>
      </c>
      <c r="AG34" s="14">
        <v>374</v>
      </c>
      <c r="AH34" s="14">
        <v>213</v>
      </c>
      <c r="AI34" s="14">
        <v>263</v>
      </c>
      <c r="AJ34" s="14">
        <v>237</v>
      </c>
      <c r="AK34" s="14">
        <v>238</v>
      </c>
      <c r="AL34" s="14">
        <v>259</v>
      </c>
      <c r="AM34" s="14">
        <v>250</v>
      </c>
      <c r="AN34" s="14">
        <v>102</v>
      </c>
      <c r="AO34" s="14">
        <v>248</v>
      </c>
    </row>
    <row r="35" spans="28:41" x14ac:dyDescent="0.25">
      <c r="AB35" s="2" t="s">
        <v>168</v>
      </c>
      <c r="AC35" s="14">
        <v>54</v>
      </c>
      <c r="AD35" s="14">
        <v>66</v>
      </c>
      <c r="AE35" s="14">
        <v>72</v>
      </c>
      <c r="AF35" s="14">
        <v>65</v>
      </c>
      <c r="AG35" s="14">
        <v>98</v>
      </c>
      <c r="AH35" s="14">
        <v>91</v>
      </c>
      <c r="AI35" s="14">
        <v>72</v>
      </c>
      <c r="AJ35" s="14">
        <v>132</v>
      </c>
      <c r="AK35" s="14">
        <v>87</v>
      </c>
      <c r="AL35" s="14">
        <v>87</v>
      </c>
      <c r="AM35" s="14">
        <v>63</v>
      </c>
      <c r="AN35" s="14">
        <v>85</v>
      </c>
      <c r="AO35" s="14">
        <v>92</v>
      </c>
    </row>
    <row r="36" spans="28:41" x14ac:dyDescent="0.25">
      <c r="AB36" s="2" t="s">
        <v>200</v>
      </c>
      <c r="AC36" s="14">
        <v>54</v>
      </c>
      <c r="AD36" s="14">
        <v>70</v>
      </c>
      <c r="AE36" s="14">
        <v>26</v>
      </c>
      <c r="AF36" s="14">
        <v>43</v>
      </c>
      <c r="AG36" s="14">
        <v>48</v>
      </c>
      <c r="AH36" s="14">
        <v>68</v>
      </c>
      <c r="AI36" s="14">
        <v>42</v>
      </c>
      <c r="AJ36" s="14">
        <v>28</v>
      </c>
      <c r="AK36" s="14">
        <v>82</v>
      </c>
      <c r="AL36" s="14">
        <v>69</v>
      </c>
      <c r="AM36" s="14">
        <v>39</v>
      </c>
      <c r="AN36" s="14">
        <v>57</v>
      </c>
      <c r="AO36" s="14">
        <v>49</v>
      </c>
    </row>
    <row r="37" spans="28:41" x14ac:dyDescent="0.25">
      <c r="AB37" s="2" t="s">
        <v>152</v>
      </c>
      <c r="AC37" s="14">
        <v>281</v>
      </c>
      <c r="AD37" s="14">
        <v>394</v>
      </c>
      <c r="AE37" s="14">
        <v>225</v>
      </c>
      <c r="AF37" s="14">
        <v>277</v>
      </c>
      <c r="AG37" s="14">
        <v>315</v>
      </c>
      <c r="AH37" s="14">
        <v>400</v>
      </c>
      <c r="AI37" s="14">
        <v>299</v>
      </c>
      <c r="AJ37" s="14">
        <v>438</v>
      </c>
      <c r="AK37" s="14">
        <v>364</v>
      </c>
      <c r="AL37" s="14">
        <v>490</v>
      </c>
      <c r="AM37" s="14">
        <v>395</v>
      </c>
      <c r="AN37" s="14">
        <v>351</v>
      </c>
      <c r="AO37" s="14">
        <v>373</v>
      </c>
    </row>
    <row r="38" spans="28:41" x14ac:dyDescent="0.25">
      <c r="AB38" s="2" t="s">
        <v>293</v>
      </c>
      <c r="AC38" s="14">
        <v>59</v>
      </c>
      <c r="AD38" s="14">
        <v>80</v>
      </c>
      <c r="AE38" s="14">
        <v>0</v>
      </c>
      <c r="AF38" s="14">
        <v>77</v>
      </c>
      <c r="AG38" s="14">
        <v>107</v>
      </c>
      <c r="AH38" s="14">
        <v>103</v>
      </c>
      <c r="AI38" s="14">
        <v>51</v>
      </c>
      <c r="AJ38" s="14">
        <v>76</v>
      </c>
      <c r="AK38" s="14">
        <v>120</v>
      </c>
      <c r="AL38" s="14">
        <v>178</v>
      </c>
      <c r="AM38" s="14">
        <v>141</v>
      </c>
      <c r="AN38" s="14">
        <v>157</v>
      </c>
      <c r="AO38" s="14">
        <v>195</v>
      </c>
    </row>
    <row r="39" spans="28:41" x14ac:dyDescent="0.25">
      <c r="AB39" s="2" t="s">
        <v>201</v>
      </c>
      <c r="AC39" s="14">
        <v>233</v>
      </c>
      <c r="AD39" s="14">
        <v>273</v>
      </c>
      <c r="AE39" s="14">
        <v>118</v>
      </c>
      <c r="AF39" s="14">
        <v>95</v>
      </c>
      <c r="AG39" s="14">
        <v>222</v>
      </c>
      <c r="AH39" s="14">
        <v>174</v>
      </c>
      <c r="AI39" s="14">
        <v>26</v>
      </c>
      <c r="AJ39" s="14">
        <v>331</v>
      </c>
      <c r="AK39" s="14">
        <v>280</v>
      </c>
      <c r="AL39" s="14">
        <v>244</v>
      </c>
      <c r="AM39" s="14">
        <v>211</v>
      </c>
      <c r="AN39" s="14">
        <v>215</v>
      </c>
      <c r="AO39" s="14">
        <v>279</v>
      </c>
    </row>
    <row r="40" spans="28:41" x14ac:dyDescent="0.25">
      <c r="AB40" s="2" t="s">
        <v>202</v>
      </c>
      <c r="AC40" s="14">
        <v>247</v>
      </c>
      <c r="AD40" s="14">
        <v>394</v>
      </c>
      <c r="AE40" s="14">
        <v>279</v>
      </c>
      <c r="AF40" s="14">
        <v>337</v>
      </c>
      <c r="AG40" s="14">
        <v>382</v>
      </c>
      <c r="AH40" s="14">
        <v>342</v>
      </c>
      <c r="AI40" s="14">
        <v>194</v>
      </c>
      <c r="AJ40" s="14">
        <v>505</v>
      </c>
      <c r="AK40" s="14">
        <v>378</v>
      </c>
      <c r="AL40" s="14">
        <v>444</v>
      </c>
      <c r="AM40" s="14">
        <v>351</v>
      </c>
      <c r="AN40" s="14">
        <v>431</v>
      </c>
      <c r="AO40" s="14">
        <v>449</v>
      </c>
    </row>
    <row r="41" spans="28:41" x14ac:dyDescent="0.25">
      <c r="AB41" s="2" t="s">
        <v>203</v>
      </c>
      <c r="AC41" s="14">
        <v>210</v>
      </c>
      <c r="AD41" s="14">
        <v>257</v>
      </c>
      <c r="AE41" s="14">
        <v>128</v>
      </c>
      <c r="AF41" s="14">
        <v>230</v>
      </c>
      <c r="AG41" s="14">
        <v>223</v>
      </c>
      <c r="AH41" s="14">
        <v>260</v>
      </c>
      <c r="AI41" s="14">
        <v>228</v>
      </c>
      <c r="AJ41" s="14">
        <v>273</v>
      </c>
      <c r="AK41" s="14">
        <v>262</v>
      </c>
      <c r="AL41" s="14">
        <v>255</v>
      </c>
      <c r="AM41" s="14">
        <v>267</v>
      </c>
      <c r="AN41" s="14">
        <v>247</v>
      </c>
      <c r="AO41" s="14">
        <v>272</v>
      </c>
    </row>
    <row r="42" spans="28:41" x14ac:dyDescent="0.25">
      <c r="AB42" s="2" t="s">
        <v>159</v>
      </c>
      <c r="AC42" s="14">
        <v>160</v>
      </c>
      <c r="AD42" s="14">
        <v>10</v>
      </c>
      <c r="AE42" s="14">
        <v>225</v>
      </c>
      <c r="AF42" s="14">
        <v>220</v>
      </c>
      <c r="AG42" s="14">
        <v>440</v>
      </c>
      <c r="AH42" s="14">
        <v>443</v>
      </c>
      <c r="AI42" s="14">
        <v>580</v>
      </c>
      <c r="AJ42" s="14">
        <v>536</v>
      </c>
      <c r="AK42" s="14">
        <v>440</v>
      </c>
      <c r="AL42" s="14">
        <v>427</v>
      </c>
      <c r="AM42" s="14">
        <v>368</v>
      </c>
      <c r="AN42" s="14">
        <v>197</v>
      </c>
      <c r="AO42" s="14">
        <v>288</v>
      </c>
    </row>
    <row r="43" spans="28:41" x14ac:dyDescent="0.25">
      <c r="AB43" s="2" t="s">
        <v>204</v>
      </c>
      <c r="AC43" s="14">
        <v>116</v>
      </c>
      <c r="AD43" s="14">
        <v>465</v>
      </c>
      <c r="AE43" s="14">
        <v>433</v>
      </c>
      <c r="AF43" s="14"/>
      <c r="AG43" s="14">
        <v>493</v>
      </c>
      <c r="AH43" s="14">
        <v>558</v>
      </c>
      <c r="AI43" s="14">
        <v>609</v>
      </c>
      <c r="AJ43" s="14">
        <v>677</v>
      </c>
      <c r="AK43" s="14">
        <v>482</v>
      </c>
      <c r="AL43" s="14">
        <v>498</v>
      </c>
      <c r="AM43" s="14">
        <v>477</v>
      </c>
      <c r="AN43" s="14">
        <v>440</v>
      </c>
      <c r="AO43" s="14">
        <v>426</v>
      </c>
    </row>
    <row r="44" spans="28:41" x14ac:dyDescent="0.25">
      <c r="AB44" s="2" t="s">
        <v>205</v>
      </c>
      <c r="AC44" s="14">
        <v>20</v>
      </c>
      <c r="AD44" s="14">
        <v>22</v>
      </c>
      <c r="AE44" s="14">
        <v>17</v>
      </c>
      <c r="AF44" s="14">
        <v>35</v>
      </c>
      <c r="AG44" s="14">
        <v>25</v>
      </c>
      <c r="AH44" s="14">
        <v>15</v>
      </c>
      <c r="AI44" s="14">
        <v>36</v>
      </c>
      <c r="AJ44" s="14">
        <v>50</v>
      </c>
      <c r="AK44" s="14">
        <v>46</v>
      </c>
      <c r="AL44" s="14">
        <v>30</v>
      </c>
      <c r="AM44" s="14">
        <v>44</v>
      </c>
      <c r="AN44" s="14">
        <v>36</v>
      </c>
      <c r="AO44" s="14">
        <v>38</v>
      </c>
    </row>
    <row r="45" spans="28:41" x14ac:dyDescent="0.25">
      <c r="AB45" s="2" t="s">
        <v>341</v>
      </c>
      <c r="AC45" s="14">
        <v>3</v>
      </c>
      <c r="AD45" s="14"/>
      <c r="AE45" s="14"/>
      <c r="AF45" s="14">
        <v>12</v>
      </c>
      <c r="AG45" s="14">
        <v>3</v>
      </c>
      <c r="AH45" s="14">
        <v>2</v>
      </c>
      <c r="AI45" s="14">
        <v>13</v>
      </c>
      <c r="AJ45" s="14">
        <v>18</v>
      </c>
      <c r="AK45" s="14">
        <v>5</v>
      </c>
      <c r="AL45" s="14">
        <v>2</v>
      </c>
      <c r="AM45" s="14"/>
      <c r="AN45" s="14"/>
      <c r="AO45" s="14"/>
    </row>
    <row r="46" spans="28:41" x14ac:dyDescent="0.25">
      <c r="AB46" s="2" t="s">
        <v>160</v>
      </c>
      <c r="AC46" s="14">
        <v>532</v>
      </c>
      <c r="AD46" s="14">
        <v>547</v>
      </c>
      <c r="AE46" s="14">
        <v>620</v>
      </c>
      <c r="AF46" s="14">
        <v>537</v>
      </c>
      <c r="AG46" s="14">
        <v>897</v>
      </c>
      <c r="AH46" s="14">
        <v>785</v>
      </c>
      <c r="AI46" s="14">
        <v>507</v>
      </c>
      <c r="AJ46" s="14">
        <v>88</v>
      </c>
      <c r="AK46" s="14">
        <v>801</v>
      </c>
      <c r="AL46" s="14">
        <v>942</v>
      </c>
      <c r="AM46" s="14">
        <v>741</v>
      </c>
      <c r="AN46" s="14">
        <v>619</v>
      </c>
      <c r="AO46" s="14">
        <v>498</v>
      </c>
    </row>
    <row r="47" spans="28:41" x14ac:dyDescent="0.25">
      <c r="AB47" s="2" t="s">
        <v>207</v>
      </c>
      <c r="AC47" s="14">
        <v>136</v>
      </c>
      <c r="AD47" s="14">
        <v>147</v>
      </c>
      <c r="AE47" s="14">
        <v>157</v>
      </c>
      <c r="AF47" s="14">
        <v>165</v>
      </c>
      <c r="AG47" s="14">
        <v>170</v>
      </c>
      <c r="AH47" s="14">
        <v>175</v>
      </c>
      <c r="AI47" s="14">
        <v>178</v>
      </c>
      <c r="AJ47" s="14">
        <v>161</v>
      </c>
      <c r="AK47" s="14">
        <v>181</v>
      </c>
      <c r="AL47" s="14">
        <v>177</v>
      </c>
      <c r="AM47" s="14">
        <v>129</v>
      </c>
      <c r="AN47" s="14">
        <v>142</v>
      </c>
      <c r="AO47" s="14">
        <v>141</v>
      </c>
    </row>
    <row r="48" spans="28:41" x14ac:dyDescent="0.25">
      <c r="AB48" s="2" t="s">
        <v>169</v>
      </c>
      <c r="AC48" s="14">
        <v>69</v>
      </c>
      <c r="AD48" s="14">
        <v>147</v>
      </c>
      <c r="AE48" s="14">
        <v>62</v>
      </c>
      <c r="AF48" s="14">
        <v>105</v>
      </c>
      <c r="AG48" s="14">
        <v>88</v>
      </c>
      <c r="AH48" s="14">
        <v>117</v>
      </c>
      <c r="AI48" s="14">
        <v>140</v>
      </c>
      <c r="AJ48" s="14">
        <v>171</v>
      </c>
      <c r="AK48" s="14">
        <v>76</v>
      </c>
      <c r="AL48" s="14">
        <v>81</v>
      </c>
      <c r="AM48" s="14">
        <v>87</v>
      </c>
      <c r="AN48" s="14">
        <v>63</v>
      </c>
      <c r="AO48" s="14">
        <v>82</v>
      </c>
    </row>
    <row r="49" spans="28:41" x14ac:dyDescent="0.25">
      <c r="AB49" s="2" t="s">
        <v>141</v>
      </c>
      <c r="AC49" s="14"/>
      <c r="AD49" s="14">
        <v>47</v>
      </c>
      <c r="AE49" s="14">
        <v>43</v>
      </c>
      <c r="AF49" s="14"/>
      <c r="AG49" s="14">
        <v>35</v>
      </c>
      <c r="AH49" s="14">
        <v>41</v>
      </c>
      <c r="AI49" s="14">
        <v>36</v>
      </c>
      <c r="AJ49" s="14">
        <v>107</v>
      </c>
      <c r="AK49" s="14">
        <v>70</v>
      </c>
      <c r="AL49" s="14">
        <v>66</v>
      </c>
      <c r="AM49" s="14">
        <v>57</v>
      </c>
      <c r="AN49" s="14">
        <v>69</v>
      </c>
      <c r="AO49" s="14">
        <v>44</v>
      </c>
    </row>
    <row r="50" spans="28:41" x14ac:dyDescent="0.25">
      <c r="AB50" s="2" t="s">
        <v>208</v>
      </c>
      <c r="AC50" s="14">
        <v>69</v>
      </c>
      <c r="AD50" s="14">
        <v>89</v>
      </c>
      <c r="AE50" s="14">
        <v>23</v>
      </c>
      <c r="AF50" s="14">
        <v>66</v>
      </c>
      <c r="AG50" s="14">
        <v>76</v>
      </c>
      <c r="AH50" s="14">
        <v>73</v>
      </c>
      <c r="AI50" s="14">
        <v>75</v>
      </c>
      <c r="AJ50" s="14">
        <v>55</v>
      </c>
      <c r="AK50" s="14">
        <v>69</v>
      </c>
      <c r="AL50" s="14">
        <v>66</v>
      </c>
      <c r="AM50" s="14">
        <v>39</v>
      </c>
      <c r="AN50" s="14">
        <v>53</v>
      </c>
      <c r="AO50" s="14">
        <v>52</v>
      </c>
    </row>
    <row r="51" spans="28:41" x14ac:dyDescent="0.25">
      <c r="AB51" s="2" t="s">
        <v>260</v>
      </c>
      <c r="AC51" s="14">
        <v>177</v>
      </c>
      <c r="AD51" s="14">
        <v>206</v>
      </c>
      <c r="AE51" s="14">
        <v>103</v>
      </c>
      <c r="AF51" s="14">
        <v>132</v>
      </c>
      <c r="AG51" s="14">
        <v>141</v>
      </c>
      <c r="AH51" s="14">
        <v>182</v>
      </c>
      <c r="AI51" s="14"/>
      <c r="AJ51" s="14">
        <v>109</v>
      </c>
      <c r="AK51" s="14">
        <v>156</v>
      </c>
      <c r="AL51" s="14">
        <v>166</v>
      </c>
      <c r="AM51" s="14">
        <v>117</v>
      </c>
      <c r="AN51" s="14">
        <v>131</v>
      </c>
      <c r="AO51" s="14">
        <v>162</v>
      </c>
    </row>
    <row r="52" spans="28:41" x14ac:dyDescent="0.25">
      <c r="AB52" s="2" t="s">
        <v>209</v>
      </c>
      <c r="AC52" s="14">
        <v>45</v>
      </c>
      <c r="AD52" s="14">
        <v>57</v>
      </c>
      <c r="AE52" s="14">
        <v>22</v>
      </c>
      <c r="AF52" s="14">
        <v>48</v>
      </c>
      <c r="AG52" s="14">
        <v>50</v>
      </c>
      <c r="AH52" s="14">
        <v>58</v>
      </c>
      <c r="AI52" s="14">
        <v>18</v>
      </c>
      <c r="AJ52" s="14">
        <v>0</v>
      </c>
      <c r="AK52" s="14">
        <v>0</v>
      </c>
      <c r="AL52" s="14">
        <v>0</v>
      </c>
      <c r="AM52" s="14">
        <v>0</v>
      </c>
      <c r="AN52" s="14">
        <v>0</v>
      </c>
      <c r="AO52" s="14">
        <v>0</v>
      </c>
    </row>
    <row r="53" spans="28:41" x14ac:dyDescent="0.25">
      <c r="AB53" s="2" t="s">
        <v>210</v>
      </c>
      <c r="AC53" s="14">
        <v>174</v>
      </c>
      <c r="AD53" s="14">
        <v>160</v>
      </c>
      <c r="AE53" s="14">
        <v>94</v>
      </c>
      <c r="AF53" s="14">
        <v>206</v>
      </c>
      <c r="AG53" s="14">
        <v>179</v>
      </c>
      <c r="AH53" s="14">
        <v>203</v>
      </c>
      <c r="AI53" s="14">
        <v>159</v>
      </c>
      <c r="AJ53" s="14">
        <v>217</v>
      </c>
      <c r="AK53" s="14">
        <v>198</v>
      </c>
      <c r="AL53" s="14">
        <v>220</v>
      </c>
      <c r="AM53" s="14">
        <v>159</v>
      </c>
      <c r="AN53" s="14">
        <v>186</v>
      </c>
      <c r="AO53" s="14">
        <v>224</v>
      </c>
    </row>
    <row r="54" spans="28:41" x14ac:dyDescent="0.25">
      <c r="AB54" s="2" t="s">
        <v>161</v>
      </c>
      <c r="AC54" s="14">
        <v>29</v>
      </c>
      <c r="AD54" s="14">
        <v>24</v>
      </c>
      <c r="AE54" s="14">
        <v>29</v>
      </c>
      <c r="AF54" s="14">
        <v>36</v>
      </c>
      <c r="AG54" s="14">
        <v>44</v>
      </c>
      <c r="AH54" s="14">
        <v>24</v>
      </c>
      <c r="AI54" s="14">
        <v>36</v>
      </c>
      <c r="AJ54" s="14">
        <v>27</v>
      </c>
      <c r="AK54" s="14">
        <v>18</v>
      </c>
      <c r="AL54" s="14">
        <v>45</v>
      </c>
      <c r="AM54" s="14">
        <v>23</v>
      </c>
      <c r="AN54" s="14">
        <v>20</v>
      </c>
      <c r="AO54" s="14">
        <v>48</v>
      </c>
    </row>
    <row r="55" spans="28:41" x14ac:dyDescent="0.25">
      <c r="AB55" s="2" t="s">
        <v>278</v>
      </c>
      <c r="AC55" s="14">
        <v>53</v>
      </c>
      <c r="AD55" s="14">
        <v>63</v>
      </c>
      <c r="AE55" s="14">
        <v>37</v>
      </c>
      <c r="AF55" s="14">
        <v>43</v>
      </c>
      <c r="AG55" s="14">
        <v>33</v>
      </c>
      <c r="AH55" s="14">
        <v>87</v>
      </c>
      <c r="AI55" s="14">
        <v>63</v>
      </c>
      <c r="AJ55" s="14">
        <v>84</v>
      </c>
      <c r="AK55" s="14">
        <v>152</v>
      </c>
      <c r="AL55" s="14">
        <v>169</v>
      </c>
      <c r="AM55" s="14">
        <v>66</v>
      </c>
      <c r="AN55" s="14">
        <v>137</v>
      </c>
      <c r="AO55" s="14">
        <v>159</v>
      </c>
    </row>
    <row r="56" spans="28:41" x14ac:dyDescent="0.25">
      <c r="AB56" s="2" t="s">
        <v>342</v>
      </c>
      <c r="AC56" s="14"/>
      <c r="AD56" s="14">
        <v>0</v>
      </c>
      <c r="AE56" s="14"/>
      <c r="AF56" s="14"/>
      <c r="AG56" s="14"/>
      <c r="AH56" s="14"/>
      <c r="AI56" s="14"/>
      <c r="AJ56" s="14"/>
      <c r="AK56" s="14"/>
      <c r="AL56" s="14"/>
      <c r="AM56" s="14"/>
      <c r="AN56" s="14"/>
      <c r="AO56" s="14"/>
    </row>
    <row r="57" spans="28:41" x14ac:dyDescent="0.25">
      <c r="AB57" s="2" t="s">
        <v>211</v>
      </c>
      <c r="AC57" s="14">
        <v>248</v>
      </c>
      <c r="AD57" s="14">
        <v>336</v>
      </c>
      <c r="AE57" s="14">
        <v>179</v>
      </c>
      <c r="AF57" s="14">
        <v>231</v>
      </c>
      <c r="AG57" s="14">
        <v>229</v>
      </c>
      <c r="AH57" s="14">
        <v>264</v>
      </c>
      <c r="AI57" s="14">
        <v>234</v>
      </c>
      <c r="AJ57" s="14">
        <v>11</v>
      </c>
      <c r="AK57" s="14">
        <v>278</v>
      </c>
      <c r="AL57" s="14">
        <v>262</v>
      </c>
      <c r="AM57" s="14">
        <v>327</v>
      </c>
      <c r="AN57" s="14">
        <v>288</v>
      </c>
      <c r="AO57" s="14">
        <v>337</v>
      </c>
    </row>
    <row r="58" spans="28:41" x14ac:dyDescent="0.25">
      <c r="AB58" s="2" t="s">
        <v>170</v>
      </c>
      <c r="AC58" s="14">
        <v>136</v>
      </c>
      <c r="AD58" s="14">
        <v>172</v>
      </c>
      <c r="AE58" s="14">
        <v>137</v>
      </c>
      <c r="AF58" s="14">
        <v>151</v>
      </c>
      <c r="AG58" s="14">
        <v>136</v>
      </c>
      <c r="AH58" s="14">
        <v>171</v>
      </c>
      <c r="AI58" s="14">
        <v>70</v>
      </c>
      <c r="AJ58" s="14">
        <v>190</v>
      </c>
      <c r="AK58" s="14">
        <v>128</v>
      </c>
      <c r="AL58" s="14">
        <v>148</v>
      </c>
      <c r="AM58" s="14">
        <v>141</v>
      </c>
      <c r="AN58" s="14">
        <v>117</v>
      </c>
      <c r="AO58" s="14">
        <v>123</v>
      </c>
    </row>
    <row r="59" spans="28:41" x14ac:dyDescent="0.25">
      <c r="AB59" s="2" t="s">
        <v>212</v>
      </c>
      <c r="AC59" s="14">
        <v>118</v>
      </c>
      <c r="AD59" s="14">
        <v>102</v>
      </c>
      <c r="AE59" s="14">
        <v>99</v>
      </c>
      <c r="AF59" s="14">
        <v>110</v>
      </c>
      <c r="AG59" s="14">
        <v>79</v>
      </c>
      <c r="AH59" s="14">
        <v>101</v>
      </c>
      <c r="AI59" s="14">
        <v>52</v>
      </c>
      <c r="AJ59" s="14">
        <v>150</v>
      </c>
      <c r="AK59" s="14">
        <v>87</v>
      </c>
      <c r="AL59" s="14">
        <v>67</v>
      </c>
      <c r="AM59" s="14">
        <v>78</v>
      </c>
      <c r="AN59" s="14">
        <v>65</v>
      </c>
      <c r="AO59" s="14">
        <v>74</v>
      </c>
    </row>
    <row r="60" spans="28:41" x14ac:dyDescent="0.25">
      <c r="AB60" s="2" t="s">
        <v>343</v>
      </c>
      <c r="AC60" s="14"/>
      <c r="AD60" s="14"/>
      <c r="AE60" s="14">
        <v>113</v>
      </c>
      <c r="AF60" s="14"/>
      <c r="AG60" s="14">
        <v>226</v>
      </c>
      <c r="AH60" s="14">
        <v>217</v>
      </c>
      <c r="AI60" s="14">
        <v>302</v>
      </c>
      <c r="AJ60" s="14">
        <v>644</v>
      </c>
      <c r="AK60" s="14">
        <v>95</v>
      </c>
      <c r="AL60" s="14"/>
      <c r="AM60" s="14"/>
      <c r="AN60" s="14"/>
      <c r="AO60" s="14"/>
    </row>
    <row r="61" spans="28:41" x14ac:dyDescent="0.25">
      <c r="AB61" s="2" t="s">
        <v>153</v>
      </c>
      <c r="AC61" s="14">
        <v>641</v>
      </c>
      <c r="AD61" s="14">
        <v>568</v>
      </c>
      <c r="AE61" s="14">
        <v>389</v>
      </c>
      <c r="AF61" s="14">
        <v>512</v>
      </c>
      <c r="AG61" s="14">
        <v>612</v>
      </c>
      <c r="AH61" s="14">
        <v>662</v>
      </c>
      <c r="AI61" s="14">
        <v>590</v>
      </c>
      <c r="AJ61" s="14">
        <v>694</v>
      </c>
      <c r="AK61" s="14">
        <v>532</v>
      </c>
      <c r="AL61" s="14">
        <v>586</v>
      </c>
      <c r="AM61" s="14">
        <v>604</v>
      </c>
      <c r="AN61" s="14">
        <v>157</v>
      </c>
      <c r="AO61" s="14"/>
    </row>
    <row r="62" spans="28:41" x14ac:dyDescent="0.25">
      <c r="AB62" s="2" t="s">
        <v>213</v>
      </c>
      <c r="AC62" s="14">
        <v>91</v>
      </c>
      <c r="AD62" s="14">
        <v>124</v>
      </c>
      <c r="AE62" s="14">
        <v>99</v>
      </c>
      <c r="AF62" s="14">
        <v>96</v>
      </c>
      <c r="AG62" s="14">
        <v>156</v>
      </c>
      <c r="AH62" s="14">
        <v>120</v>
      </c>
      <c r="AI62" s="14">
        <v>83</v>
      </c>
      <c r="AJ62" s="14">
        <v>128</v>
      </c>
      <c r="AK62" s="14">
        <v>163</v>
      </c>
      <c r="AL62" s="14">
        <v>198</v>
      </c>
      <c r="AM62" s="14">
        <v>126</v>
      </c>
      <c r="AN62" s="14">
        <v>138</v>
      </c>
      <c r="AO62" s="14">
        <v>166</v>
      </c>
    </row>
    <row r="63" spans="28:41" x14ac:dyDescent="0.25">
      <c r="AB63" s="2" t="s">
        <v>146</v>
      </c>
      <c r="AC63" s="14">
        <v>196</v>
      </c>
      <c r="AD63" s="14">
        <v>212</v>
      </c>
      <c r="AE63" s="14">
        <v>133</v>
      </c>
      <c r="AF63" s="14">
        <v>138</v>
      </c>
      <c r="AG63" s="14">
        <v>193</v>
      </c>
      <c r="AH63" s="14">
        <v>128</v>
      </c>
      <c r="AI63" s="14">
        <v>169</v>
      </c>
      <c r="AJ63" s="14">
        <v>272</v>
      </c>
      <c r="AK63" s="14">
        <v>251</v>
      </c>
      <c r="AL63" s="14">
        <v>269</v>
      </c>
      <c r="AM63" s="14">
        <v>226</v>
      </c>
      <c r="AN63" s="14">
        <v>241</v>
      </c>
      <c r="AO63" s="14">
        <v>208</v>
      </c>
    </row>
    <row r="64" spans="28:41" x14ac:dyDescent="0.25">
      <c r="AB64" s="2" t="s">
        <v>175</v>
      </c>
      <c r="AC64" s="14">
        <v>301</v>
      </c>
      <c r="AD64" s="14">
        <v>429</v>
      </c>
      <c r="AE64" s="14">
        <v>268</v>
      </c>
      <c r="AF64" s="14">
        <v>333</v>
      </c>
      <c r="AG64" s="14">
        <v>420</v>
      </c>
      <c r="AH64" s="14">
        <v>434</v>
      </c>
      <c r="AI64" s="14">
        <v>340</v>
      </c>
      <c r="AJ64" s="14">
        <v>481</v>
      </c>
      <c r="AK64" s="14">
        <v>380</v>
      </c>
      <c r="AL64" s="14">
        <v>472</v>
      </c>
      <c r="AM64" s="14">
        <v>440</v>
      </c>
      <c r="AN64" s="14">
        <v>400</v>
      </c>
      <c r="AO64" s="14">
        <v>415</v>
      </c>
    </row>
    <row r="65" spans="28:41" x14ac:dyDescent="0.25">
      <c r="AB65" s="2" t="s">
        <v>142</v>
      </c>
      <c r="AC65" s="14">
        <v>214</v>
      </c>
      <c r="AD65" s="14">
        <v>131</v>
      </c>
      <c r="AE65" s="14">
        <v>180</v>
      </c>
      <c r="AF65" s="14">
        <v>98</v>
      </c>
      <c r="AG65" s="14">
        <v>132</v>
      </c>
      <c r="AH65" s="14">
        <v>101</v>
      </c>
      <c r="AI65" s="14">
        <v>171</v>
      </c>
      <c r="AJ65" s="14">
        <v>190</v>
      </c>
      <c r="AK65" s="14">
        <v>170</v>
      </c>
      <c r="AL65" s="14">
        <v>111</v>
      </c>
      <c r="AM65" s="14">
        <v>150</v>
      </c>
      <c r="AN65" s="14">
        <v>146</v>
      </c>
      <c r="AO65" s="14">
        <v>91</v>
      </c>
    </row>
    <row r="66" spans="28:41" x14ac:dyDescent="0.25">
      <c r="AB66" s="2" t="s">
        <v>214</v>
      </c>
      <c r="AC66" s="14">
        <v>213</v>
      </c>
      <c r="AD66" s="14">
        <v>200</v>
      </c>
      <c r="AE66" s="14">
        <v>111</v>
      </c>
      <c r="AF66" s="14">
        <v>223</v>
      </c>
      <c r="AG66" s="14">
        <v>187</v>
      </c>
      <c r="AH66" s="14">
        <v>269</v>
      </c>
      <c r="AI66" s="14">
        <v>176</v>
      </c>
      <c r="AJ66" s="14">
        <v>287</v>
      </c>
      <c r="AK66" s="14">
        <v>244</v>
      </c>
      <c r="AL66" s="14">
        <v>280</v>
      </c>
      <c r="AM66" s="14">
        <v>261</v>
      </c>
      <c r="AN66" s="14">
        <v>225</v>
      </c>
      <c r="AO66" s="14">
        <v>219</v>
      </c>
    </row>
    <row r="67" spans="28:41" x14ac:dyDescent="0.25">
      <c r="AB67" s="2" t="s">
        <v>171</v>
      </c>
      <c r="AC67" s="14">
        <v>96</v>
      </c>
      <c r="AD67" s="14">
        <v>131</v>
      </c>
      <c r="AE67" s="14">
        <v>95</v>
      </c>
      <c r="AF67" s="14">
        <v>137</v>
      </c>
      <c r="AG67" s="14">
        <v>133</v>
      </c>
      <c r="AH67" s="14">
        <v>126</v>
      </c>
      <c r="AI67" s="14">
        <v>147</v>
      </c>
      <c r="AJ67" s="14">
        <v>160</v>
      </c>
      <c r="AK67" s="14">
        <v>124</v>
      </c>
      <c r="AL67" s="14">
        <v>119</v>
      </c>
      <c r="AM67" s="14">
        <v>84</v>
      </c>
      <c r="AN67" s="14">
        <v>85</v>
      </c>
      <c r="AO67" s="14">
        <v>106</v>
      </c>
    </row>
    <row r="68" spans="28:41" x14ac:dyDescent="0.25">
      <c r="AB68" s="2" t="s">
        <v>165</v>
      </c>
      <c r="AC68" s="14">
        <v>314</v>
      </c>
      <c r="AD68" s="14">
        <v>391</v>
      </c>
      <c r="AE68" s="14">
        <v>229</v>
      </c>
      <c r="AF68" s="14">
        <v>285</v>
      </c>
      <c r="AG68" s="14">
        <v>343</v>
      </c>
      <c r="AH68" s="14">
        <v>385</v>
      </c>
      <c r="AI68" s="14">
        <v>340</v>
      </c>
      <c r="AJ68" s="14">
        <v>393</v>
      </c>
      <c r="AK68" s="14">
        <v>242</v>
      </c>
      <c r="AL68" s="14">
        <v>345</v>
      </c>
      <c r="AM68" s="14">
        <v>312</v>
      </c>
      <c r="AN68" s="14">
        <v>260</v>
      </c>
      <c r="AO68" s="14">
        <v>345</v>
      </c>
    </row>
    <row r="69" spans="28:41" x14ac:dyDescent="0.25">
      <c r="AB69" s="2" t="s">
        <v>143</v>
      </c>
      <c r="AC69" s="14">
        <v>238</v>
      </c>
      <c r="AD69" s="14">
        <v>268</v>
      </c>
      <c r="AE69" s="14"/>
      <c r="AF69" s="14">
        <v>258</v>
      </c>
      <c r="AG69" s="14">
        <v>262</v>
      </c>
      <c r="AH69" s="14">
        <v>263</v>
      </c>
      <c r="AI69" s="14">
        <v>241</v>
      </c>
      <c r="AJ69" s="14">
        <v>329</v>
      </c>
      <c r="AK69" s="14">
        <v>280</v>
      </c>
      <c r="AL69" s="14">
        <v>329</v>
      </c>
      <c r="AM69" s="14">
        <v>306</v>
      </c>
      <c r="AN69" s="14">
        <v>232</v>
      </c>
      <c r="AO69" s="14">
        <v>300</v>
      </c>
    </row>
    <row r="70" spans="28:41" x14ac:dyDescent="0.25">
      <c r="AB70" s="2" t="s">
        <v>176</v>
      </c>
      <c r="AC70" s="14">
        <v>48</v>
      </c>
      <c r="AD70" s="14">
        <v>145</v>
      </c>
      <c r="AE70" s="14">
        <v>73</v>
      </c>
      <c r="AF70" s="14">
        <v>80</v>
      </c>
      <c r="AG70" s="14">
        <v>130</v>
      </c>
      <c r="AH70" s="14">
        <v>188</v>
      </c>
      <c r="AI70" s="14">
        <v>167</v>
      </c>
      <c r="AJ70" s="14">
        <v>187</v>
      </c>
      <c r="AK70" s="14">
        <v>172</v>
      </c>
      <c r="AL70" s="14">
        <v>138</v>
      </c>
      <c r="AM70" s="14">
        <v>138</v>
      </c>
      <c r="AN70" s="14">
        <v>144</v>
      </c>
      <c r="AO70" s="14">
        <v>160</v>
      </c>
    </row>
    <row r="71" spans="28:41" x14ac:dyDescent="0.25">
      <c r="AB71" s="2" t="s">
        <v>216</v>
      </c>
      <c r="AC71" s="14">
        <v>82</v>
      </c>
      <c r="AD71" s="14">
        <v>98</v>
      </c>
      <c r="AE71" s="14">
        <v>13</v>
      </c>
      <c r="AF71" s="14">
        <v>56</v>
      </c>
      <c r="AG71" s="14"/>
      <c r="AH71" s="14"/>
      <c r="AI71" s="14">
        <v>31</v>
      </c>
      <c r="AJ71" s="14">
        <v>143</v>
      </c>
      <c r="AK71" s="14">
        <v>127</v>
      </c>
      <c r="AL71" s="14">
        <v>110</v>
      </c>
      <c r="AM71" s="14">
        <v>81</v>
      </c>
      <c r="AN71" s="14">
        <v>45</v>
      </c>
      <c r="AO71" s="14"/>
    </row>
    <row r="72" spans="28:41" x14ac:dyDescent="0.25">
      <c r="AB72" s="2" t="s">
        <v>217</v>
      </c>
      <c r="AC72" s="14">
        <v>315</v>
      </c>
      <c r="AD72" s="14">
        <v>474</v>
      </c>
      <c r="AE72" s="14">
        <v>259</v>
      </c>
      <c r="AF72" s="14">
        <v>320</v>
      </c>
      <c r="AG72" s="14">
        <v>343</v>
      </c>
      <c r="AH72" s="14">
        <v>354</v>
      </c>
      <c r="AI72" s="14">
        <v>383</v>
      </c>
      <c r="AJ72" s="14">
        <v>46</v>
      </c>
      <c r="AK72" s="14">
        <v>411</v>
      </c>
      <c r="AL72" s="14">
        <v>541</v>
      </c>
      <c r="AM72" s="14">
        <v>485</v>
      </c>
      <c r="AN72" s="14">
        <v>467</v>
      </c>
      <c r="AO72" s="14">
        <v>455</v>
      </c>
    </row>
    <row r="73" spans="28:41" x14ac:dyDescent="0.25">
      <c r="AB73" s="2" t="s">
        <v>162</v>
      </c>
      <c r="AC73" s="14">
        <v>67</v>
      </c>
      <c r="AD73" s="14">
        <v>65</v>
      </c>
      <c r="AE73" s="14">
        <v>0</v>
      </c>
      <c r="AF73" s="14">
        <v>68</v>
      </c>
      <c r="AG73" s="14">
        <v>105</v>
      </c>
      <c r="AH73" s="14">
        <v>80</v>
      </c>
      <c r="AI73" s="14">
        <v>26</v>
      </c>
      <c r="AJ73" s="14">
        <v>47</v>
      </c>
      <c r="AK73" s="14">
        <v>128</v>
      </c>
      <c r="AL73" s="14">
        <v>101</v>
      </c>
      <c r="AM73" s="14">
        <v>157</v>
      </c>
      <c r="AN73" s="14">
        <v>131</v>
      </c>
      <c r="AO73" s="14">
        <v>172</v>
      </c>
    </row>
    <row r="74" spans="28:41" x14ac:dyDescent="0.25">
      <c r="AB74" s="2" t="s">
        <v>218</v>
      </c>
      <c r="AC74" s="14">
        <v>56</v>
      </c>
      <c r="AD74" s="14">
        <v>89</v>
      </c>
      <c r="AE74" s="14">
        <v>163</v>
      </c>
      <c r="AF74" s="14">
        <v>63</v>
      </c>
      <c r="AG74" s="14">
        <v>409</v>
      </c>
      <c r="AH74" s="14">
        <v>413</v>
      </c>
      <c r="AI74" s="14">
        <v>222</v>
      </c>
      <c r="AJ74" s="14">
        <v>45</v>
      </c>
      <c r="AK74" s="14">
        <v>59</v>
      </c>
      <c r="AL74" s="14">
        <v>69</v>
      </c>
      <c r="AM74" s="14">
        <v>97</v>
      </c>
      <c r="AN74" s="14">
        <v>34</v>
      </c>
      <c r="AO74" s="14">
        <v>25</v>
      </c>
    </row>
    <row r="75" spans="28:41" x14ac:dyDescent="0.25">
      <c r="AB75" s="2" t="s">
        <v>279</v>
      </c>
      <c r="AC75" s="14"/>
      <c r="AD75" s="14"/>
      <c r="AE75" s="14"/>
      <c r="AF75" s="14">
        <v>31</v>
      </c>
      <c r="AG75" s="14"/>
      <c r="AH75" s="14"/>
      <c r="AI75" s="14"/>
      <c r="AJ75" s="14"/>
      <c r="AK75" s="14"/>
      <c r="AL75" s="14"/>
      <c r="AM75" s="14"/>
      <c r="AN75" s="14"/>
      <c r="AO75" s="14"/>
    </row>
    <row r="76" spans="28:41" x14ac:dyDescent="0.25">
      <c r="AB76" s="2" t="s">
        <v>299</v>
      </c>
      <c r="AC76" s="14">
        <v>141</v>
      </c>
      <c r="AD76" s="14">
        <v>135</v>
      </c>
      <c r="AE76" s="14">
        <v>105</v>
      </c>
      <c r="AF76" s="14">
        <v>165</v>
      </c>
      <c r="AG76" s="14">
        <v>160</v>
      </c>
      <c r="AH76" s="14">
        <v>155</v>
      </c>
      <c r="AI76" s="14">
        <v>136</v>
      </c>
      <c r="AJ76" s="14">
        <v>189</v>
      </c>
      <c r="AK76" s="14">
        <v>139</v>
      </c>
      <c r="AL76" s="14">
        <v>156</v>
      </c>
      <c r="AM76" s="14">
        <v>149</v>
      </c>
      <c r="AN76" s="14">
        <v>179</v>
      </c>
      <c r="AO76" s="14">
        <v>138</v>
      </c>
    </row>
    <row r="77" spans="28:41" x14ac:dyDescent="0.25">
      <c r="AB77" s="2" t="s">
        <v>154</v>
      </c>
      <c r="AC77" s="14">
        <v>74</v>
      </c>
      <c r="AD77" s="14">
        <v>672</v>
      </c>
      <c r="AE77" s="14">
        <v>436</v>
      </c>
      <c r="AF77" s="14">
        <v>471</v>
      </c>
      <c r="AG77" s="14">
        <v>630</v>
      </c>
      <c r="AH77" s="14">
        <v>644</v>
      </c>
      <c r="AI77" s="14">
        <v>645</v>
      </c>
      <c r="AJ77" s="14">
        <v>638</v>
      </c>
      <c r="AK77" s="14">
        <v>568</v>
      </c>
      <c r="AL77" s="14">
        <v>625</v>
      </c>
      <c r="AM77" s="14">
        <v>71</v>
      </c>
      <c r="AN77" s="14">
        <v>506</v>
      </c>
      <c r="AO77" s="14">
        <v>535</v>
      </c>
    </row>
    <row r="78" spans="28:41" x14ac:dyDescent="0.25">
      <c r="AB78" s="2" t="s">
        <v>147</v>
      </c>
      <c r="AC78" s="14">
        <v>138</v>
      </c>
      <c r="AD78" s="14">
        <v>143</v>
      </c>
      <c r="AE78" s="14">
        <v>135</v>
      </c>
      <c r="AF78" s="14">
        <v>144</v>
      </c>
      <c r="AG78" s="14">
        <v>121</v>
      </c>
      <c r="AH78" s="14">
        <v>277</v>
      </c>
      <c r="AI78" s="14">
        <v>192</v>
      </c>
      <c r="AJ78" s="14">
        <v>222</v>
      </c>
      <c r="AK78" s="14">
        <v>187</v>
      </c>
      <c r="AL78" s="14">
        <v>260</v>
      </c>
      <c r="AM78" s="14">
        <v>148</v>
      </c>
      <c r="AN78" s="14">
        <v>159</v>
      </c>
      <c r="AO78" s="14">
        <v>197</v>
      </c>
    </row>
    <row r="79" spans="28:41" x14ac:dyDescent="0.25">
      <c r="AB79" s="2" t="s">
        <v>219</v>
      </c>
      <c r="AC79" s="14">
        <v>251</v>
      </c>
      <c r="AD79" s="14">
        <v>236</v>
      </c>
      <c r="AE79" s="14">
        <v>428</v>
      </c>
      <c r="AF79" s="14">
        <v>375</v>
      </c>
      <c r="AG79" s="14">
        <v>642</v>
      </c>
      <c r="AH79" s="14">
        <v>399</v>
      </c>
      <c r="AI79" s="14">
        <v>689</v>
      </c>
      <c r="AJ79" s="14">
        <v>512</v>
      </c>
      <c r="AK79" s="14">
        <v>262</v>
      </c>
      <c r="AL79" s="14">
        <v>2</v>
      </c>
      <c r="AM79" s="14"/>
      <c r="AN79" s="14"/>
      <c r="AO79" s="14"/>
    </row>
    <row r="80" spans="28:41" x14ac:dyDescent="0.25">
      <c r="AB80" s="2" t="s">
        <v>148</v>
      </c>
      <c r="AC80" s="14">
        <v>42</v>
      </c>
      <c r="AD80" s="14">
        <v>73</v>
      </c>
      <c r="AE80" s="14">
        <v>32</v>
      </c>
      <c r="AF80" s="14">
        <v>72</v>
      </c>
      <c r="AG80" s="14">
        <v>47</v>
      </c>
      <c r="AH80" s="14">
        <v>58</v>
      </c>
      <c r="AI80" s="14">
        <v>68</v>
      </c>
      <c r="AJ80" s="14">
        <v>83</v>
      </c>
      <c r="AK80" s="14">
        <v>70</v>
      </c>
      <c r="AL80" s="14">
        <v>68</v>
      </c>
      <c r="AM80" s="14">
        <v>75</v>
      </c>
      <c r="AN80" s="14">
        <v>79</v>
      </c>
      <c r="AO80" s="14">
        <v>85</v>
      </c>
    </row>
    <row r="81" spans="28:41" x14ac:dyDescent="0.25">
      <c r="AB81" s="2" t="s">
        <v>251</v>
      </c>
      <c r="AC81" s="14">
        <v>228</v>
      </c>
      <c r="AD81" s="14">
        <v>319</v>
      </c>
      <c r="AE81" s="14">
        <v>517</v>
      </c>
      <c r="AF81" s="14">
        <v>317</v>
      </c>
      <c r="AG81" s="14">
        <v>403</v>
      </c>
      <c r="AH81" s="14"/>
      <c r="AI81" s="14"/>
      <c r="AJ81" s="14"/>
      <c r="AK81" s="14"/>
      <c r="AL81" s="14"/>
      <c r="AM81" s="14"/>
      <c r="AN81" s="14"/>
      <c r="AO81" s="14"/>
    </row>
    <row r="82" spans="28:41" x14ac:dyDescent="0.25">
      <c r="AB82" s="2" t="s">
        <v>177</v>
      </c>
      <c r="AC82" s="14">
        <v>189</v>
      </c>
      <c r="AD82" s="14">
        <v>291</v>
      </c>
      <c r="AE82" s="14">
        <v>186</v>
      </c>
      <c r="AF82" s="14">
        <v>171</v>
      </c>
      <c r="AG82" s="14">
        <v>240</v>
      </c>
      <c r="AH82" s="14">
        <v>281</v>
      </c>
      <c r="AI82" s="14">
        <v>326</v>
      </c>
      <c r="AJ82" s="14">
        <v>336</v>
      </c>
      <c r="AK82" s="14">
        <v>276</v>
      </c>
      <c r="AL82" s="14">
        <v>273</v>
      </c>
      <c r="AM82" s="14">
        <v>103</v>
      </c>
      <c r="AN82" s="14">
        <v>153</v>
      </c>
      <c r="AO82" s="14">
        <v>228</v>
      </c>
    </row>
    <row r="83" spans="28:41" x14ac:dyDescent="0.25">
      <c r="AB83" s="2" t="s">
        <v>220</v>
      </c>
      <c r="AC83" s="14">
        <v>18</v>
      </c>
      <c r="AD83" s="14">
        <v>25</v>
      </c>
      <c r="AE83" s="14">
        <v>15</v>
      </c>
      <c r="AF83" s="14">
        <v>20</v>
      </c>
      <c r="AG83" s="14">
        <v>25</v>
      </c>
      <c r="AH83" s="14">
        <v>31</v>
      </c>
      <c r="AI83" s="14">
        <v>32</v>
      </c>
      <c r="AJ83" s="14"/>
      <c r="AK83" s="14"/>
      <c r="AL83" s="14"/>
      <c r="AM83" s="14"/>
      <c r="AN83" s="14"/>
      <c r="AO83" s="14"/>
    </row>
    <row r="84" spans="28:41" x14ac:dyDescent="0.25">
      <c r="AB84" s="2" t="s">
        <v>178</v>
      </c>
      <c r="AC84" s="14">
        <v>123</v>
      </c>
      <c r="AD84" s="14">
        <v>0</v>
      </c>
      <c r="AE84" s="14"/>
      <c r="AF84" s="14">
        <v>153</v>
      </c>
      <c r="AG84" s="14"/>
      <c r="AH84" s="14"/>
      <c r="AI84" s="14"/>
      <c r="AJ84" s="14"/>
      <c r="AK84" s="14"/>
      <c r="AL84" s="14"/>
      <c r="AM84" s="14"/>
      <c r="AN84" s="14"/>
      <c r="AO84" s="14"/>
    </row>
    <row r="85" spans="28:41" x14ac:dyDescent="0.25">
      <c r="AB85" s="2" t="s">
        <v>221</v>
      </c>
      <c r="AC85" s="14">
        <v>167</v>
      </c>
      <c r="AD85" s="14">
        <v>197</v>
      </c>
      <c r="AE85" s="14">
        <v>107</v>
      </c>
      <c r="AF85" s="14">
        <v>187</v>
      </c>
      <c r="AG85" s="14">
        <v>151</v>
      </c>
      <c r="AH85" s="14">
        <v>216</v>
      </c>
      <c r="AI85" s="14">
        <v>190</v>
      </c>
      <c r="AJ85" s="14">
        <v>297</v>
      </c>
      <c r="AK85" s="14">
        <v>208</v>
      </c>
      <c r="AL85" s="14">
        <v>169</v>
      </c>
      <c r="AM85" s="14">
        <v>140</v>
      </c>
      <c r="AN85" s="14">
        <v>169</v>
      </c>
      <c r="AO85" s="14">
        <v>194</v>
      </c>
    </row>
    <row r="86" spans="28:41" x14ac:dyDescent="0.25">
      <c r="AB86" s="2" t="s">
        <v>172</v>
      </c>
      <c r="AC86" s="14">
        <v>98</v>
      </c>
      <c r="AD86" s="14">
        <v>95</v>
      </c>
      <c r="AE86" s="14">
        <v>77</v>
      </c>
      <c r="AF86" s="14">
        <v>46</v>
      </c>
      <c r="AG86" s="14">
        <v>103</v>
      </c>
      <c r="AH86" s="14">
        <v>138</v>
      </c>
      <c r="AI86" s="14">
        <v>141</v>
      </c>
      <c r="AJ86" s="14">
        <v>158</v>
      </c>
      <c r="AK86" s="14">
        <v>113</v>
      </c>
      <c r="AL86" s="14">
        <v>129</v>
      </c>
      <c r="AM86" s="14">
        <v>77</v>
      </c>
      <c r="AN86" s="14">
        <v>95</v>
      </c>
      <c r="AO86" s="14">
        <v>95</v>
      </c>
    </row>
    <row r="87" spans="28:41" x14ac:dyDescent="0.25">
      <c r="AB87" s="2" t="s">
        <v>144</v>
      </c>
      <c r="AC87" s="14">
        <v>197</v>
      </c>
      <c r="AD87" s="14">
        <v>249</v>
      </c>
      <c r="AE87" s="14">
        <v>185</v>
      </c>
      <c r="AF87" s="14">
        <v>181</v>
      </c>
      <c r="AG87" s="14">
        <v>241</v>
      </c>
      <c r="AH87" s="14">
        <v>241</v>
      </c>
      <c r="AI87" s="14">
        <v>250</v>
      </c>
      <c r="AJ87" s="14">
        <v>288</v>
      </c>
      <c r="AK87" s="14">
        <v>334</v>
      </c>
      <c r="AL87" s="14">
        <v>338</v>
      </c>
      <c r="AM87" s="14">
        <v>316</v>
      </c>
      <c r="AN87" s="14">
        <v>281</v>
      </c>
      <c r="AO87" s="14">
        <v>354</v>
      </c>
    </row>
    <row r="88" spans="28:41" x14ac:dyDescent="0.25">
      <c r="AB88" s="2" t="s">
        <v>222</v>
      </c>
      <c r="AC88" s="14"/>
      <c r="AD88" s="14"/>
      <c r="AE88" s="14"/>
      <c r="AF88" s="14">
        <v>46</v>
      </c>
      <c r="AG88" s="14"/>
      <c r="AH88" s="14"/>
      <c r="AI88" s="14"/>
      <c r="AJ88" s="14"/>
      <c r="AK88" s="14"/>
      <c r="AL88" s="14"/>
      <c r="AM88" s="14"/>
      <c r="AN88" s="14"/>
      <c r="AO88" s="14"/>
    </row>
    <row r="89" spans="28:41" x14ac:dyDescent="0.25">
      <c r="AB89" s="2" t="s">
        <v>223</v>
      </c>
      <c r="AC89" s="14">
        <v>9</v>
      </c>
      <c r="AD89" s="14">
        <v>25</v>
      </c>
      <c r="AE89" s="14">
        <v>28</v>
      </c>
      <c r="AF89" s="14"/>
      <c r="AG89" s="14">
        <v>26</v>
      </c>
      <c r="AH89" s="14">
        <v>80</v>
      </c>
      <c r="AI89" s="14">
        <v>21</v>
      </c>
      <c r="AJ89" s="14">
        <v>11</v>
      </c>
      <c r="AK89" s="14">
        <v>25</v>
      </c>
      <c r="AL89" s="14">
        <v>18</v>
      </c>
      <c r="AM89" s="14">
        <v>1</v>
      </c>
      <c r="AN89" s="14">
        <v>9</v>
      </c>
      <c r="AO89" s="14">
        <v>7</v>
      </c>
    </row>
    <row r="90" spans="28:41" x14ac:dyDescent="0.25">
      <c r="AB90" s="2" t="s">
        <v>303</v>
      </c>
      <c r="AC90" s="14"/>
      <c r="AD90" s="14"/>
      <c r="AE90" s="14">
        <v>4</v>
      </c>
      <c r="AF90" s="14"/>
      <c r="AG90" s="14">
        <v>6</v>
      </c>
      <c r="AH90" s="14">
        <v>11</v>
      </c>
      <c r="AI90" s="14">
        <v>6</v>
      </c>
      <c r="AJ90" s="14">
        <v>20</v>
      </c>
      <c r="AK90" s="14">
        <v>20</v>
      </c>
      <c r="AL90" s="14">
        <v>12</v>
      </c>
      <c r="AM90" s="14">
        <v>7</v>
      </c>
      <c r="AN90" s="14">
        <v>15</v>
      </c>
      <c r="AO90" s="14">
        <v>18</v>
      </c>
    </row>
    <row r="91" spans="28:41" x14ac:dyDescent="0.25">
      <c r="AB91" s="2" t="s">
        <v>173</v>
      </c>
      <c r="AC91" s="14">
        <v>120</v>
      </c>
      <c r="AD91" s="14">
        <v>142</v>
      </c>
      <c r="AE91" s="14">
        <v>57</v>
      </c>
      <c r="AF91" s="14">
        <v>131</v>
      </c>
      <c r="AG91" s="14">
        <v>144</v>
      </c>
      <c r="AH91" s="14">
        <v>182</v>
      </c>
      <c r="AI91" s="14">
        <v>64</v>
      </c>
      <c r="AJ91" s="14">
        <v>116</v>
      </c>
      <c r="AK91" s="14">
        <v>125</v>
      </c>
      <c r="AL91" s="14">
        <v>159</v>
      </c>
      <c r="AM91" s="14">
        <v>97</v>
      </c>
      <c r="AN91" s="14">
        <v>126</v>
      </c>
      <c r="AO91" s="14">
        <v>165</v>
      </c>
    </row>
    <row r="92" spans="28:41" x14ac:dyDescent="0.25">
      <c r="AB92" s="2" t="s">
        <v>259</v>
      </c>
      <c r="AC92" s="14">
        <v>412</v>
      </c>
      <c r="AD92" s="14">
        <v>482</v>
      </c>
      <c r="AE92" s="14">
        <v>341</v>
      </c>
      <c r="AF92" s="14">
        <v>498</v>
      </c>
      <c r="AG92" s="14">
        <v>499</v>
      </c>
      <c r="AH92" s="14">
        <v>356</v>
      </c>
      <c r="AI92" s="14">
        <v>294</v>
      </c>
      <c r="AJ92" s="14">
        <v>670</v>
      </c>
      <c r="AK92" s="14">
        <v>469</v>
      </c>
      <c r="AL92" s="14">
        <v>496</v>
      </c>
      <c r="AM92" s="14">
        <v>383</v>
      </c>
      <c r="AN92" s="14">
        <v>384</v>
      </c>
      <c r="AO92" s="14">
        <v>391</v>
      </c>
    </row>
    <row r="93" spans="28:41" x14ac:dyDescent="0.25">
      <c r="AB93" s="2" t="s">
        <v>224</v>
      </c>
      <c r="AC93" s="14">
        <v>246</v>
      </c>
      <c r="AD93" s="14">
        <v>308</v>
      </c>
      <c r="AE93" s="14">
        <v>272</v>
      </c>
      <c r="AF93" s="14">
        <v>73</v>
      </c>
      <c r="AG93" s="14">
        <v>376</v>
      </c>
      <c r="AH93" s="14">
        <v>375</v>
      </c>
      <c r="AI93" s="14">
        <v>355</v>
      </c>
      <c r="AJ93" s="14">
        <v>565</v>
      </c>
      <c r="AK93" s="14">
        <v>361</v>
      </c>
      <c r="AL93" s="14">
        <v>500</v>
      </c>
      <c r="AM93" s="14">
        <v>358</v>
      </c>
      <c r="AN93" s="14">
        <v>346</v>
      </c>
      <c r="AO93" s="14">
        <v>328</v>
      </c>
    </row>
    <row r="94" spans="28:41" x14ac:dyDescent="0.25">
      <c r="AB94" s="2" t="s">
        <v>225</v>
      </c>
      <c r="AC94" s="14">
        <v>56</v>
      </c>
      <c r="AD94" s="14">
        <v>73</v>
      </c>
      <c r="AE94" s="14">
        <v>69</v>
      </c>
      <c r="AF94" s="14">
        <v>72</v>
      </c>
      <c r="AG94" s="14">
        <v>55</v>
      </c>
      <c r="AH94" s="14">
        <v>98</v>
      </c>
      <c r="AI94" s="14">
        <v>52</v>
      </c>
      <c r="AJ94" s="14">
        <v>65</v>
      </c>
      <c r="AK94" s="14">
        <v>85</v>
      </c>
      <c r="AL94" s="14">
        <v>73</v>
      </c>
      <c r="AM94" s="14">
        <v>61</v>
      </c>
      <c r="AN94" s="14">
        <v>91</v>
      </c>
      <c r="AO94" s="14">
        <v>94</v>
      </c>
    </row>
    <row r="95" spans="28:41" x14ac:dyDescent="0.25">
      <c r="AB95" s="2" t="s">
        <v>163</v>
      </c>
      <c r="AC95" s="14">
        <v>2</v>
      </c>
      <c r="AD95" s="14">
        <v>3</v>
      </c>
      <c r="AE95" s="14">
        <v>12</v>
      </c>
      <c r="AF95" s="14">
        <v>1</v>
      </c>
      <c r="AG95" s="14">
        <v>9</v>
      </c>
      <c r="AH95" s="14">
        <v>8</v>
      </c>
      <c r="AI95" s="14">
        <v>5</v>
      </c>
      <c r="AJ95" s="14">
        <v>1</v>
      </c>
      <c r="AK95" s="14"/>
      <c r="AL95" s="14">
        <v>7</v>
      </c>
      <c r="AM95" s="14">
        <v>1</v>
      </c>
      <c r="AN95" s="14">
        <v>2</v>
      </c>
      <c r="AO95" s="14">
        <v>0</v>
      </c>
    </row>
    <row r="96" spans="28:41" x14ac:dyDescent="0.25">
      <c r="AB96" s="2" t="s">
        <v>226</v>
      </c>
      <c r="AC96" s="14">
        <v>0</v>
      </c>
      <c r="AD96" s="14">
        <v>0</v>
      </c>
      <c r="AE96" s="14">
        <v>0</v>
      </c>
      <c r="AF96" s="14">
        <v>0</v>
      </c>
      <c r="AG96" s="14">
        <v>0</v>
      </c>
      <c r="AH96" s="14">
        <v>0</v>
      </c>
      <c r="AI96" s="14">
        <v>0</v>
      </c>
      <c r="AJ96" s="14">
        <v>0</v>
      </c>
      <c r="AK96" s="14">
        <v>0</v>
      </c>
      <c r="AL96" s="14">
        <v>0</v>
      </c>
      <c r="AM96" s="14">
        <v>0</v>
      </c>
      <c r="AN96" s="14">
        <v>0</v>
      </c>
      <c r="AO96" s="14"/>
    </row>
    <row r="97" spans="28:41" x14ac:dyDescent="0.25">
      <c r="AB97" s="2" t="s">
        <v>166</v>
      </c>
      <c r="AC97" s="14">
        <v>256</v>
      </c>
      <c r="AD97" s="14">
        <v>254</v>
      </c>
      <c r="AE97" s="14">
        <v>191</v>
      </c>
      <c r="AF97" s="14">
        <v>257</v>
      </c>
      <c r="AG97" s="14">
        <v>250</v>
      </c>
      <c r="AH97" s="14">
        <v>288</v>
      </c>
      <c r="AI97" s="14">
        <v>277</v>
      </c>
      <c r="AJ97" s="14">
        <v>357</v>
      </c>
      <c r="AK97" s="14">
        <v>253</v>
      </c>
      <c r="AL97" s="14">
        <v>315</v>
      </c>
      <c r="AM97" s="14">
        <v>289</v>
      </c>
      <c r="AN97" s="14">
        <v>249</v>
      </c>
      <c r="AO97" s="14">
        <v>318</v>
      </c>
    </row>
    <row r="98" spans="28:41" x14ac:dyDescent="0.25">
      <c r="AB98" s="2" t="s">
        <v>227</v>
      </c>
      <c r="AC98" s="14">
        <v>482</v>
      </c>
      <c r="AD98" s="14">
        <v>599</v>
      </c>
      <c r="AE98" s="14">
        <v>409</v>
      </c>
      <c r="AF98" s="14">
        <v>552</v>
      </c>
      <c r="AG98" s="14">
        <v>487</v>
      </c>
      <c r="AH98" s="14">
        <v>563</v>
      </c>
      <c r="AI98" s="14">
        <v>501</v>
      </c>
      <c r="AJ98" s="14">
        <v>745</v>
      </c>
      <c r="AK98" s="14">
        <v>554</v>
      </c>
      <c r="AL98" s="14">
        <v>215</v>
      </c>
      <c r="AM98" s="14">
        <v>453</v>
      </c>
      <c r="AN98" s="14">
        <v>457</v>
      </c>
      <c r="AO98" s="14">
        <v>473</v>
      </c>
    </row>
    <row r="99" spans="28:41" x14ac:dyDescent="0.25">
      <c r="AB99" s="2" t="s">
        <v>228</v>
      </c>
      <c r="AC99" s="14">
        <v>149</v>
      </c>
      <c r="AD99" s="14">
        <v>92</v>
      </c>
      <c r="AE99" s="14">
        <v>154</v>
      </c>
      <c r="AF99" s="14">
        <v>127</v>
      </c>
      <c r="AG99" s="14">
        <v>188</v>
      </c>
      <c r="AH99" s="14">
        <v>236</v>
      </c>
      <c r="AI99" s="14">
        <v>62</v>
      </c>
      <c r="AJ99" s="14">
        <v>122</v>
      </c>
      <c r="AK99" s="14">
        <v>216</v>
      </c>
      <c r="AL99" s="14">
        <v>213</v>
      </c>
      <c r="AM99" s="14">
        <v>206</v>
      </c>
      <c r="AN99" s="14">
        <v>167</v>
      </c>
      <c r="AO99" s="14">
        <v>169</v>
      </c>
    </row>
    <row r="100" spans="28:41" x14ac:dyDescent="0.25">
      <c r="AB100" s="2" t="s">
        <v>229</v>
      </c>
      <c r="AC100" s="14">
        <v>49</v>
      </c>
      <c r="AD100" s="14">
        <v>96</v>
      </c>
      <c r="AE100" s="14">
        <v>54</v>
      </c>
      <c r="AF100" s="14">
        <v>64</v>
      </c>
      <c r="AG100" s="14">
        <v>61</v>
      </c>
      <c r="AH100" s="14">
        <v>100</v>
      </c>
      <c r="AI100" s="14">
        <v>61</v>
      </c>
      <c r="AJ100" s="14">
        <v>90</v>
      </c>
      <c r="AK100" s="14">
        <v>86</v>
      </c>
      <c r="AL100" s="14">
        <v>94</v>
      </c>
      <c r="AM100" s="14">
        <v>41</v>
      </c>
      <c r="AN100" s="14">
        <v>68</v>
      </c>
      <c r="AO100" s="14">
        <v>79</v>
      </c>
    </row>
    <row r="101" spans="28:41" x14ac:dyDescent="0.25">
      <c r="AB101" s="2" t="s">
        <v>174</v>
      </c>
      <c r="AC101" s="14">
        <v>45</v>
      </c>
      <c r="AD101" s="14">
        <v>48</v>
      </c>
      <c r="AE101" s="14">
        <v>83</v>
      </c>
      <c r="AF101" s="14">
        <v>100</v>
      </c>
      <c r="AG101" s="14">
        <v>112</v>
      </c>
      <c r="AH101" s="14">
        <v>101</v>
      </c>
      <c r="AI101" s="14">
        <v>219</v>
      </c>
      <c r="AJ101" s="14">
        <v>137</v>
      </c>
      <c r="AK101" s="14">
        <v>109</v>
      </c>
      <c r="AL101" s="14">
        <v>89</v>
      </c>
      <c r="AM101" s="14">
        <v>114</v>
      </c>
      <c r="AN101" s="14">
        <v>101</v>
      </c>
      <c r="AO101" s="14">
        <v>117</v>
      </c>
    </row>
    <row r="102" spans="28:41" x14ac:dyDescent="0.25">
      <c r="AB102" s="2" t="s">
        <v>231</v>
      </c>
      <c r="AC102" s="14">
        <v>228</v>
      </c>
      <c r="AD102" s="14">
        <v>310</v>
      </c>
      <c r="AE102" s="14">
        <v>157</v>
      </c>
      <c r="AF102" s="14">
        <v>305</v>
      </c>
      <c r="AG102" s="14">
        <v>223</v>
      </c>
      <c r="AH102" s="14">
        <v>366</v>
      </c>
      <c r="AI102" s="14">
        <v>300</v>
      </c>
      <c r="AJ102" s="14">
        <v>351</v>
      </c>
      <c r="AK102" s="14">
        <v>333</v>
      </c>
      <c r="AL102" s="14">
        <v>295</v>
      </c>
      <c r="AM102" s="14">
        <v>318</v>
      </c>
      <c r="AN102" s="14">
        <v>284</v>
      </c>
      <c r="AO102" s="14">
        <v>300</v>
      </c>
    </row>
    <row r="103" spans="28:41" x14ac:dyDescent="0.25">
      <c r="AB103" s="2" t="s">
        <v>149</v>
      </c>
      <c r="AC103" s="14">
        <v>181</v>
      </c>
      <c r="AD103" s="14">
        <v>266</v>
      </c>
      <c r="AE103" s="14">
        <v>228</v>
      </c>
      <c r="AF103" s="14">
        <v>213</v>
      </c>
      <c r="AG103" s="14">
        <v>227</v>
      </c>
      <c r="AH103" s="14">
        <v>279</v>
      </c>
      <c r="AI103" s="14">
        <v>276</v>
      </c>
      <c r="AJ103" s="14">
        <v>282</v>
      </c>
      <c r="AK103" s="14">
        <v>311</v>
      </c>
      <c r="AL103" s="14">
        <v>421</v>
      </c>
      <c r="AM103" s="14">
        <v>340</v>
      </c>
      <c r="AN103" s="14">
        <v>380</v>
      </c>
      <c r="AO103" s="14">
        <v>350</v>
      </c>
    </row>
    <row r="104" spans="28:41" x14ac:dyDescent="0.25">
      <c r="AB104" s="2" t="s">
        <v>305</v>
      </c>
      <c r="AC104" s="14">
        <v>38</v>
      </c>
      <c r="AD104" s="14">
        <v>81</v>
      </c>
      <c r="AE104" s="14">
        <v>87</v>
      </c>
      <c r="AF104" s="14"/>
      <c r="AG104" s="14">
        <v>226</v>
      </c>
      <c r="AH104" s="14">
        <v>128</v>
      </c>
      <c r="AI104" s="14">
        <v>118</v>
      </c>
      <c r="AJ104" s="14">
        <v>112</v>
      </c>
      <c r="AK104" s="14">
        <v>125</v>
      </c>
      <c r="AL104" s="14">
        <v>113</v>
      </c>
      <c r="AM104" s="14">
        <v>106</v>
      </c>
      <c r="AN104" s="14">
        <v>54</v>
      </c>
      <c r="AO104" s="14">
        <v>51</v>
      </c>
    </row>
    <row r="105" spans="28:41" x14ac:dyDescent="0.25">
      <c r="AB105" s="2" t="s">
        <v>233</v>
      </c>
      <c r="AC105" s="14">
        <v>266</v>
      </c>
      <c r="AD105" s="14">
        <v>253</v>
      </c>
      <c r="AE105" s="14">
        <v>182</v>
      </c>
      <c r="AF105" s="14">
        <v>228</v>
      </c>
      <c r="AG105" s="14">
        <v>231</v>
      </c>
      <c r="AH105" s="14">
        <v>264</v>
      </c>
      <c r="AI105" s="14">
        <v>286</v>
      </c>
      <c r="AJ105" s="14">
        <v>294</v>
      </c>
      <c r="AK105" s="14">
        <v>218</v>
      </c>
      <c r="AL105" s="14">
        <v>275</v>
      </c>
      <c r="AM105" s="14">
        <v>215</v>
      </c>
      <c r="AN105" s="14">
        <v>170</v>
      </c>
      <c r="AO105" s="14">
        <v>244</v>
      </c>
    </row>
    <row r="106" spans="28:41" x14ac:dyDescent="0.25">
      <c r="AB106" s="2" t="s">
        <v>235</v>
      </c>
      <c r="AC106" s="14">
        <v>36</v>
      </c>
      <c r="AD106" s="14">
        <v>23</v>
      </c>
      <c r="AE106" s="14">
        <v>19</v>
      </c>
      <c r="AF106" s="14">
        <v>15</v>
      </c>
      <c r="AG106" s="14">
        <v>31</v>
      </c>
      <c r="AH106" s="14">
        <v>19</v>
      </c>
      <c r="AI106" s="14"/>
      <c r="AJ106" s="14">
        <v>19</v>
      </c>
      <c r="AK106" s="14">
        <v>30</v>
      </c>
      <c r="AL106" s="14">
        <v>32</v>
      </c>
      <c r="AM106" s="14">
        <v>15</v>
      </c>
      <c r="AN106" s="14">
        <v>25</v>
      </c>
      <c r="AO106" s="14">
        <v>36</v>
      </c>
    </row>
    <row r="107" spans="28:41" x14ac:dyDescent="0.25">
      <c r="AB107" s="2" t="s">
        <v>236</v>
      </c>
      <c r="AC107" s="14">
        <v>25</v>
      </c>
      <c r="AD107" s="14">
        <v>37</v>
      </c>
      <c r="AE107" s="14">
        <v>26</v>
      </c>
      <c r="AF107" s="14">
        <v>65</v>
      </c>
      <c r="AG107" s="14">
        <v>36</v>
      </c>
      <c r="AH107" s="14">
        <v>4</v>
      </c>
      <c r="AI107" s="14">
        <v>43</v>
      </c>
      <c r="AJ107" s="14">
        <v>44</v>
      </c>
      <c r="AK107" s="14">
        <v>43</v>
      </c>
      <c r="AL107" s="14">
        <v>34</v>
      </c>
      <c r="AM107" s="14">
        <v>30</v>
      </c>
      <c r="AN107" s="14">
        <v>30</v>
      </c>
      <c r="AO107" s="14">
        <v>31</v>
      </c>
    </row>
    <row r="108" spans="28:41" x14ac:dyDescent="0.25">
      <c r="AB108" s="2" t="s">
        <v>237</v>
      </c>
      <c r="AC108" s="14">
        <v>108</v>
      </c>
      <c r="AD108" s="14">
        <v>142</v>
      </c>
      <c r="AE108" s="14">
        <v>164</v>
      </c>
      <c r="AF108" s="14">
        <v>93</v>
      </c>
      <c r="AG108" s="14">
        <v>103</v>
      </c>
      <c r="AH108" s="14">
        <v>129</v>
      </c>
      <c r="AI108" s="14">
        <v>156</v>
      </c>
      <c r="AJ108" s="14">
        <v>183</v>
      </c>
      <c r="AK108" s="14">
        <v>121</v>
      </c>
      <c r="AL108" s="14">
        <v>105</v>
      </c>
      <c r="AM108" s="14">
        <v>68</v>
      </c>
      <c r="AN108" s="14">
        <v>75</v>
      </c>
      <c r="AO108" s="14">
        <v>77</v>
      </c>
    </row>
    <row r="109" spans="28:41" x14ac:dyDescent="0.25">
      <c r="AB109" s="2" t="s">
        <v>307</v>
      </c>
      <c r="AC109" s="14">
        <v>15</v>
      </c>
      <c r="AD109" s="14">
        <v>29</v>
      </c>
      <c r="AE109" s="14">
        <v>30</v>
      </c>
      <c r="AF109" s="14"/>
      <c r="AG109" s="14">
        <v>56</v>
      </c>
      <c r="AH109" s="14">
        <v>42</v>
      </c>
      <c r="AI109" s="14">
        <v>41</v>
      </c>
      <c r="AJ109" s="14">
        <v>40</v>
      </c>
      <c r="AK109" s="14">
        <v>39</v>
      </c>
      <c r="AL109" s="14">
        <v>35</v>
      </c>
      <c r="AM109" s="14">
        <v>28</v>
      </c>
      <c r="AN109" s="14">
        <v>33</v>
      </c>
      <c r="AO109" s="14">
        <v>29</v>
      </c>
    </row>
    <row r="110" spans="28:41" x14ac:dyDescent="0.25">
      <c r="AB110" s="2" t="s">
        <v>239</v>
      </c>
      <c r="AC110" s="14"/>
      <c r="AD110" s="14"/>
      <c r="AE110" s="14">
        <v>490</v>
      </c>
      <c r="AF110" s="14"/>
      <c r="AG110" s="14">
        <v>704</v>
      </c>
      <c r="AH110" s="14">
        <v>797</v>
      </c>
      <c r="AI110" s="14">
        <v>593</v>
      </c>
      <c r="AJ110" s="14">
        <v>693</v>
      </c>
      <c r="AK110" s="14">
        <v>641</v>
      </c>
      <c r="AL110" s="14">
        <v>703</v>
      </c>
      <c r="AM110" s="14">
        <v>591</v>
      </c>
      <c r="AN110" s="14">
        <v>580</v>
      </c>
      <c r="AO110" s="14">
        <v>595</v>
      </c>
    </row>
    <row r="111" spans="28:41" x14ac:dyDescent="0.25">
      <c r="AB111" s="2" t="s">
        <v>257</v>
      </c>
      <c r="AC111" s="14">
        <v>226</v>
      </c>
      <c r="AD111" s="14">
        <v>0</v>
      </c>
      <c r="AE111" s="14"/>
      <c r="AF111" s="14">
        <v>350</v>
      </c>
      <c r="AG111" s="14"/>
      <c r="AH111" s="14"/>
      <c r="AI111" s="14"/>
      <c r="AJ111" s="14"/>
      <c r="AK111" s="14"/>
      <c r="AL111" s="14"/>
      <c r="AM111" s="14"/>
      <c r="AN111" s="14"/>
      <c r="AO111" s="14"/>
    </row>
    <row r="112" spans="28:41" x14ac:dyDescent="0.25">
      <c r="AB112" s="2" t="s">
        <v>240</v>
      </c>
      <c r="AC112" s="14">
        <v>301</v>
      </c>
      <c r="AD112" s="14">
        <v>316</v>
      </c>
      <c r="AE112" s="14">
        <v>254</v>
      </c>
      <c r="AF112" s="14">
        <v>326</v>
      </c>
      <c r="AG112" s="14">
        <v>425</v>
      </c>
      <c r="AH112" s="14">
        <v>413</v>
      </c>
      <c r="AI112" s="14">
        <v>348</v>
      </c>
      <c r="AJ112" s="14">
        <v>495</v>
      </c>
      <c r="AK112" s="14">
        <v>183</v>
      </c>
      <c r="AL112" s="14">
        <v>283</v>
      </c>
      <c r="AM112" s="14">
        <v>313</v>
      </c>
      <c r="AN112" s="14">
        <v>64</v>
      </c>
      <c r="AO112" s="14">
        <v>372</v>
      </c>
    </row>
    <row r="113" spans="28:41" x14ac:dyDescent="0.25">
      <c r="AB113" s="2" t="s">
        <v>164</v>
      </c>
      <c r="AC113" s="14">
        <v>29</v>
      </c>
      <c r="AD113" s="14">
        <v>30</v>
      </c>
      <c r="AE113" s="14">
        <v>42</v>
      </c>
      <c r="AF113" s="14">
        <v>18</v>
      </c>
      <c r="AG113" s="14">
        <v>26</v>
      </c>
      <c r="AH113" s="14">
        <v>37</v>
      </c>
      <c r="AI113" s="14">
        <v>22</v>
      </c>
      <c r="AJ113" s="14">
        <v>60</v>
      </c>
      <c r="AK113" s="14">
        <v>35</v>
      </c>
      <c r="AL113" s="14">
        <v>53</v>
      </c>
      <c r="AM113" s="14">
        <v>30</v>
      </c>
      <c r="AN113" s="14">
        <v>23</v>
      </c>
      <c r="AO113" s="14">
        <v>29</v>
      </c>
    </row>
    <row r="114" spans="28:41" x14ac:dyDescent="0.25">
      <c r="AB114" s="2" t="s">
        <v>243</v>
      </c>
      <c r="AC114" s="14">
        <v>134</v>
      </c>
      <c r="AD114" s="14">
        <v>223</v>
      </c>
      <c r="AE114" s="14">
        <v>107</v>
      </c>
      <c r="AF114" s="14">
        <v>179</v>
      </c>
      <c r="AG114" s="14">
        <v>150</v>
      </c>
      <c r="AH114" s="14">
        <v>8</v>
      </c>
      <c r="AI114" s="14"/>
      <c r="AJ114" s="14"/>
      <c r="AK114" s="14"/>
      <c r="AL114" s="14"/>
      <c r="AM114" s="14"/>
      <c r="AN114" s="14"/>
      <c r="AO114" s="14"/>
    </row>
    <row r="115" spans="28:41" x14ac:dyDescent="0.25">
      <c r="AB115" s="2" t="s">
        <v>281</v>
      </c>
      <c r="AC115" s="14">
        <v>307</v>
      </c>
      <c r="AD115" s="14">
        <v>371</v>
      </c>
      <c r="AE115" s="14">
        <v>487</v>
      </c>
      <c r="AF115" s="14">
        <v>299</v>
      </c>
      <c r="AG115" s="14">
        <v>712</v>
      </c>
      <c r="AH115" s="14">
        <v>675</v>
      </c>
      <c r="AI115" s="14">
        <v>685</v>
      </c>
      <c r="AJ115" s="14">
        <v>465</v>
      </c>
      <c r="AK115" s="14">
        <v>321</v>
      </c>
      <c r="AL115" s="14">
        <v>409</v>
      </c>
      <c r="AM115" s="14">
        <v>327</v>
      </c>
      <c r="AN115" s="14">
        <v>354</v>
      </c>
      <c r="AO115" s="14">
        <v>349</v>
      </c>
    </row>
    <row r="116" spans="28:41" x14ac:dyDescent="0.25">
      <c r="AB116" s="2" t="s">
        <v>244</v>
      </c>
      <c r="AC116" s="14">
        <v>159</v>
      </c>
      <c r="AD116" s="14">
        <v>171</v>
      </c>
      <c r="AE116" s="14">
        <v>168</v>
      </c>
      <c r="AF116" s="14">
        <v>112</v>
      </c>
      <c r="AG116" s="14">
        <v>193</v>
      </c>
      <c r="AH116" s="14">
        <v>219</v>
      </c>
      <c r="AI116" s="14">
        <v>203</v>
      </c>
      <c r="AJ116" s="14">
        <v>255</v>
      </c>
      <c r="AK116" s="14">
        <v>203</v>
      </c>
      <c r="AL116" s="14">
        <v>181</v>
      </c>
      <c r="AM116" s="14">
        <v>194</v>
      </c>
      <c r="AN116" s="14">
        <v>188</v>
      </c>
      <c r="AO116" s="14">
        <v>184</v>
      </c>
    </row>
    <row r="117" spans="28:41" x14ac:dyDescent="0.25">
      <c r="AB117" s="2" t="s">
        <v>245</v>
      </c>
      <c r="AC117" s="14">
        <v>132</v>
      </c>
      <c r="AD117" s="14">
        <v>210</v>
      </c>
      <c r="AE117" s="14">
        <v>170</v>
      </c>
      <c r="AF117" s="14">
        <v>165</v>
      </c>
      <c r="AG117" s="14">
        <v>145</v>
      </c>
      <c r="AH117" s="14">
        <v>178</v>
      </c>
      <c r="AI117" s="14">
        <v>45</v>
      </c>
      <c r="AJ117" s="14">
        <v>183</v>
      </c>
      <c r="AK117" s="14">
        <v>215</v>
      </c>
      <c r="AL117" s="14">
        <v>178</v>
      </c>
      <c r="AM117" s="14">
        <v>195</v>
      </c>
      <c r="AN117" s="14">
        <v>225</v>
      </c>
      <c r="AO117" s="14">
        <v>198</v>
      </c>
    </row>
    <row r="118" spans="28:41" x14ac:dyDescent="0.25">
      <c r="AB118" s="2" t="s">
        <v>150</v>
      </c>
      <c r="AC118" s="14">
        <v>25</v>
      </c>
      <c r="AD118" s="14">
        <v>36</v>
      </c>
      <c r="AE118" s="14">
        <v>17</v>
      </c>
      <c r="AF118" s="14">
        <v>36</v>
      </c>
      <c r="AG118" s="14">
        <v>31</v>
      </c>
      <c r="AH118" s="14">
        <v>44</v>
      </c>
      <c r="AI118" s="14">
        <v>46</v>
      </c>
      <c r="AJ118" s="14">
        <v>54</v>
      </c>
      <c r="AK118" s="14">
        <v>42</v>
      </c>
      <c r="AL118" s="14">
        <v>60</v>
      </c>
      <c r="AM118" s="14">
        <v>54</v>
      </c>
      <c r="AN118" s="14">
        <v>61</v>
      </c>
      <c r="AO118" s="14">
        <v>80</v>
      </c>
    </row>
    <row r="119" spans="28:41" x14ac:dyDescent="0.25">
      <c r="AB119" s="2" t="s">
        <v>145</v>
      </c>
      <c r="AC119" s="14">
        <v>155</v>
      </c>
      <c r="AD119" s="14">
        <v>676</v>
      </c>
      <c r="AE119" s="14">
        <v>736</v>
      </c>
      <c r="AF119" s="14">
        <v>713</v>
      </c>
      <c r="AG119" s="14">
        <v>894</v>
      </c>
      <c r="AH119" s="14">
        <v>954</v>
      </c>
      <c r="AI119" s="14">
        <v>761</v>
      </c>
      <c r="AJ119" s="14">
        <v>962</v>
      </c>
      <c r="AK119" s="14">
        <v>1036</v>
      </c>
      <c r="AL119" s="14">
        <v>1036</v>
      </c>
      <c r="AM119" s="14">
        <v>916</v>
      </c>
      <c r="AN119" s="14">
        <v>844</v>
      </c>
      <c r="AO119" s="14">
        <v>944</v>
      </c>
    </row>
    <row r="120" spans="28:41" x14ac:dyDescent="0.25">
      <c r="AB120" s="2" t="s">
        <v>246</v>
      </c>
      <c r="AC120" s="14">
        <v>41</v>
      </c>
      <c r="AD120" s="14">
        <v>26</v>
      </c>
      <c r="AE120" s="14">
        <v>33</v>
      </c>
      <c r="AF120" s="14">
        <v>41</v>
      </c>
      <c r="AG120" s="14">
        <v>51</v>
      </c>
      <c r="AH120" s="14">
        <v>37</v>
      </c>
      <c r="AI120" s="14">
        <v>43</v>
      </c>
      <c r="AJ120" s="14">
        <v>10</v>
      </c>
      <c r="AK120" s="14"/>
      <c r="AL120" s="14"/>
      <c r="AM120" s="14"/>
      <c r="AN120" s="14"/>
      <c r="AO120" s="14"/>
    </row>
    <row r="121" spans="28:41" x14ac:dyDescent="0.25">
      <c r="AB121" s="2" t="s">
        <v>315</v>
      </c>
      <c r="AC121" s="14">
        <v>50</v>
      </c>
      <c r="AD121" s="14">
        <v>42</v>
      </c>
      <c r="AE121" s="14">
        <v>9</v>
      </c>
      <c r="AF121" s="14">
        <v>70</v>
      </c>
      <c r="AG121" s="14">
        <v>40</v>
      </c>
      <c r="AH121" s="14">
        <v>93</v>
      </c>
      <c r="AI121" s="14">
        <v>122</v>
      </c>
      <c r="AJ121" s="14">
        <v>263</v>
      </c>
      <c r="AK121" s="14">
        <v>123</v>
      </c>
      <c r="AL121" s="14">
        <v>163</v>
      </c>
      <c r="AM121" s="14">
        <v>140</v>
      </c>
      <c r="AN121" s="14">
        <v>118</v>
      </c>
      <c r="AO121" s="14">
        <v>192</v>
      </c>
    </row>
    <row r="122" spans="28:41" x14ac:dyDescent="0.25">
      <c r="AB122" s="2" t="s">
        <v>316</v>
      </c>
      <c r="AC122" s="14">
        <v>50</v>
      </c>
      <c r="AD122" s="14">
        <v>151</v>
      </c>
      <c r="AE122" s="14">
        <v>276</v>
      </c>
      <c r="AF122" s="14">
        <v>55</v>
      </c>
      <c r="AG122" s="14">
        <v>373</v>
      </c>
      <c r="AH122" s="14">
        <v>178</v>
      </c>
      <c r="AI122" s="14">
        <v>275</v>
      </c>
      <c r="AJ122" s="14">
        <v>589</v>
      </c>
      <c r="AK122" s="14">
        <v>53</v>
      </c>
      <c r="AL122" s="14">
        <v>279</v>
      </c>
      <c r="AM122" s="14">
        <v>108</v>
      </c>
      <c r="AN122" s="14"/>
      <c r="AO122" s="14">
        <v>62</v>
      </c>
    </row>
    <row r="123" spans="28:41" x14ac:dyDescent="0.25">
      <c r="AB123" s="2" t="s">
        <v>319</v>
      </c>
      <c r="AC123" s="14">
        <v>22</v>
      </c>
      <c r="AD123" s="14">
        <v>30</v>
      </c>
      <c r="AE123" s="14">
        <v>20</v>
      </c>
      <c r="AF123" s="14">
        <v>12</v>
      </c>
      <c r="AG123" s="14">
        <v>26</v>
      </c>
      <c r="AH123" s="14">
        <v>20</v>
      </c>
      <c r="AI123" s="14">
        <v>25</v>
      </c>
      <c r="AJ123" s="14">
        <v>25</v>
      </c>
      <c r="AK123" s="14">
        <v>17</v>
      </c>
      <c r="AL123" s="14">
        <v>47</v>
      </c>
      <c r="AM123" s="14">
        <v>28</v>
      </c>
      <c r="AN123" s="14">
        <v>20</v>
      </c>
      <c r="AO123" s="14">
        <v>35</v>
      </c>
    </row>
    <row r="124" spans="28:41" x14ac:dyDescent="0.25">
      <c r="AB124" s="2" t="s">
        <v>269</v>
      </c>
      <c r="AC124" s="14">
        <v>256</v>
      </c>
      <c r="AD124" s="14">
        <v>294</v>
      </c>
      <c r="AE124" s="14">
        <v>13</v>
      </c>
      <c r="AF124" s="14">
        <v>313</v>
      </c>
      <c r="AG124" s="14"/>
      <c r="AH124" s="14"/>
      <c r="AI124" s="14"/>
      <c r="AJ124" s="14"/>
      <c r="AK124" s="14"/>
      <c r="AL124" s="14"/>
      <c r="AM124" s="14"/>
      <c r="AN124" s="14"/>
      <c r="AO124" s="14"/>
    </row>
    <row r="125" spans="28:41" x14ac:dyDescent="0.25">
      <c r="AB125" s="2" t="s">
        <v>265</v>
      </c>
      <c r="AC125" s="14">
        <v>75</v>
      </c>
      <c r="AD125" s="14">
        <v>83</v>
      </c>
      <c r="AE125" s="14">
        <v>60</v>
      </c>
      <c r="AF125" s="14">
        <v>83</v>
      </c>
      <c r="AG125" s="14">
        <v>56</v>
      </c>
      <c r="AH125" s="14">
        <v>63</v>
      </c>
      <c r="AI125" s="14">
        <v>56</v>
      </c>
      <c r="AJ125" s="14">
        <v>83</v>
      </c>
      <c r="AK125" s="14">
        <v>43</v>
      </c>
      <c r="AL125" s="14">
        <v>65</v>
      </c>
      <c r="AM125" s="14">
        <v>67</v>
      </c>
      <c r="AN125" s="14">
        <v>50</v>
      </c>
      <c r="AO125" s="14">
        <v>63</v>
      </c>
    </row>
    <row r="126" spans="28:41" x14ac:dyDescent="0.25">
      <c r="AB126" s="2" t="s">
        <v>283</v>
      </c>
      <c r="AC126" s="14">
        <v>345</v>
      </c>
      <c r="AD126" s="14">
        <v>457</v>
      </c>
      <c r="AE126" s="14">
        <v>54</v>
      </c>
      <c r="AF126" s="14">
        <v>600</v>
      </c>
      <c r="AG126" s="14"/>
      <c r="AH126" s="14"/>
      <c r="AI126" s="14"/>
      <c r="AJ126" s="14"/>
      <c r="AK126" s="14"/>
      <c r="AL126" s="14"/>
      <c r="AM126" s="14"/>
      <c r="AN126" s="14"/>
      <c r="AO126" s="14"/>
    </row>
    <row r="127" spans="28:41" x14ac:dyDescent="0.25">
      <c r="AB127" s="2" t="s">
        <v>321</v>
      </c>
      <c r="AC127" s="14">
        <v>48</v>
      </c>
      <c r="AD127" s="14">
        <v>51</v>
      </c>
      <c r="AE127" s="14">
        <v>19</v>
      </c>
      <c r="AF127" s="14">
        <v>58</v>
      </c>
      <c r="AG127" s="14">
        <v>26</v>
      </c>
      <c r="AH127" s="14">
        <v>36</v>
      </c>
      <c r="AI127" s="14">
        <v>31</v>
      </c>
      <c r="AJ127" s="14">
        <v>90</v>
      </c>
      <c r="AK127" s="14">
        <v>34</v>
      </c>
      <c r="AL127" s="14">
        <v>33</v>
      </c>
      <c r="AM127" s="14">
        <v>3</v>
      </c>
      <c r="AN127" s="14"/>
      <c r="AO127" s="14"/>
    </row>
    <row r="128" spans="28:41" x14ac:dyDescent="0.25">
      <c r="AB128" s="2" t="s">
        <v>323</v>
      </c>
      <c r="AC128" s="14">
        <v>7</v>
      </c>
      <c r="AD128" s="14">
        <v>31</v>
      </c>
      <c r="AE128" s="14">
        <v>21</v>
      </c>
      <c r="AF128" s="14">
        <v>8</v>
      </c>
      <c r="AG128" s="14">
        <v>11</v>
      </c>
      <c r="AH128" s="14">
        <v>31</v>
      </c>
      <c r="AI128" s="14">
        <v>29</v>
      </c>
      <c r="AJ128" s="14">
        <v>24</v>
      </c>
      <c r="AK128" s="14">
        <v>28</v>
      </c>
      <c r="AL128" s="14">
        <v>36</v>
      </c>
      <c r="AM128" s="14">
        <v>16</v>
      </c>
      <c r="AN128" s="14">
        <v>19</v>
      </c>
      <c r="AO128" s="14">
        <v>19</v>
      </c>
    </row>
    <row r="129" spans="28:41" x14ac:dyDescent="0.25">
      <c r="AB129" s="2" t="s">
        <v>344</v>
      </c>
      <c r="AC129" s="14">
        <v>42</v>
      </c>
      <c r="AD129" s="14">
        <v>20</v>
      </c>
      <c r="AE129" s="14"/>
      <c r="AF129" s="14">
        <v>20</v>
      </c>
      <c r="AG129" s="14"/>
      <c r="AH129" s="14"/>
      <c r="AI129" s="14"/>
      <c r="AJ129" s="14"/>
      <c r="AK129" s="14"/>
      <c r="AL129" s="14"/>
      <c r="AM129" s="14"/>
      <c r="AN129" s="14"/>
      <c r="AO129" s="14"/>
    </row>
    <row r="130" spans="28:41" x14ac:dyDescent="0.25">
      <c r="AB130" s="2" t="s">
        <v>254</v>
      </c>
      <c r="AC130" s="14">
        <v>192</v>
      </c>
      <c r="AD130" s="14">
        <v>265</v>
      </c>
      <c r="AE130" s="14">
        <v>151</v>
      </c>
      <c r="AF130" s="14">
        <v>205</v>
      </c>
      <c r="AG130" s="14">
        <v>196</v>
      </c>
      <c r="AH130" s="14">
        <v>227</v>
      </c>
      <c r="AI130" s="14">
        <v>184</v>
      </c>
      <c r="AJ130" s="14">
        <v>194</v>
      </c>
      <c r="AK130" s="14">
        <v>117</v>
      </c>
      <c r="AL130" s="14">
        <v>320</v>
      </c>
      <c r="AM130" s="14">
        <v>233</v>
      </c>
      <c r="AN130" s="14">
        <v>201</v>
      </c>
      <c r="AO130" s="14">
        <v>197</v>
      </c>
    </row>
    <row r="131" spans="28:41" x14ac:dyDescent="0.25">
      <c r="AB131" s="2" t="s">
        <v>270</v>
      </c>
      <c r="AC131" s="14">
        <v>269</v>
      </c>
      <c r="AD131" s="14">
        <v>207</v>
      </c>
      <c r="AE131" s="14">
        <v>259</v>
      </c>
      <c r="AF131" s="14">
        <v>263</v>
      </c>
      <c r="AG131" s="14">
        <v>455</v>
      </c>
      <c r="AH131" s="14">
        <v>499</v>
      </c>
      <c r="AI131" s="14">
        <v>438</v>
      </c>
      <c r="AJ131" s="14">
        <v>299</v>
      </c>
      <c r="AK131" s="14">
        <v>249</v>
      </c>
      <c r="AL131" s="14">
        <v>343</v>
      </c>
      <c r="AM131" s="14">
        <v>246</v>
      </c>
      <c r="AN131" s="14">
        <v>233</v>
      </c>
      <c r="AO131" s="14">
        <v>301</v>
      </c>
    </row>
    <row r="132" spans="28:41" x14ac:dyDescent="0.25">
      <c r="AB132" s="2" t="s">
        <v>271</v>
      </c>
      <c r="AC132" s="14">
        <v>1</v>
      </c>
      <c r="AD132" s="14">
        <v>7</v>
      </c>
      <c r="AE132" s="14">
        <v>4</v>
      </c>
      <c r="AF132" s="14">
        <v>7</v>
      </c>
      <c r="AG132" s="14">
        <v>4</v>
      </c>
      <c r="AH132" s="14">
        <v>5</v>
      </c>
      <c r="AI132" s="14">
        <v>10</v>
      </c>
      <c r="AJ132" s="14">
        <v>7</v>
      </c>
      <c r="AK132" s="14">
        <v>11</v>
      </c>
      <c r="AL132" s="14">
        <v>4</v>
      </c>
      <c r="AM132" s="14">
        <v>1</v>
      </c>
      <c r="AN132" s="14">
        <v>5</v>
      </c>
      <c r="AO132" s="14">
        <v>6</v>
      </c>
    </row>
    <row r="133" spans="28:41" x14ac:dyDescent="0.25">
      <c r="AB133" s="2" t="s">
        <v>249</v>
      </c>
      <c r="AC133" s="14">
        <v>52</v>
      </c>
      <c r="AD133" s="14">
        <v>66</v>
      </c>
      <c r="AE133" s="14">
        <v>70</v>
      </c>
      <c r="AF133" s="14">
        <v>64</v>
      </c>
      <c r="AG133" s="14">
        <v>15</v>
      </c>
      <c r="AH133" s="14">
        <v>101</v>
      </c>
      <c r="AI133" s="14">
        <v>59</v>
      </c>
      <c r="AJ133" s="14">
        <v>34</v>
      </c>
      <c r="AK133" s="14">
        <v>22</v>
      </c>
      <c r="AL133" s="14">
        <v>26</v>
      </c>
      <c r="AM133" s="14">
        <v>23</v>
      </c>
      <c r="AN133" s="14">
        <v>9</v>
      </c>
      <c r="AO133" s="14">
        <v>15</v>
      </c>
    </row>
    <row r="134" spans="28:41" x14ac:dyDescent="0.25">
      <c r="AB134" s="2" t="s">
        <v>151</v>
      </c>
      <c r="AC134" s="14">
        <v>282</v>
      </c>
      <c r="AD134" s="14">
        <v>292</v>
      </c>
      <c r="AE134" s="14">
        <v>248</v>
      </c>
      <c r="AF134" s="14">
        <v>159</v>
      </c>
      <c r="AG134" s="14">
        <v>291</v>
      </c>
      <c r="AH134" s="14">
        <v>281</v>
      </c>
      <c r="AI134" s="14">
        <v>204</v>
      </c>
      <c r="AJ134" s="14">
        <v>342</v>
      </c>
      <c r="AK134" s="14">
        <v>243</v>
      </c>
      <c r="AL134" s="14"/>
      <c r="AM134" s="14"/>
      <c r="AN134" s="14"/>
      <c r="AO134" s="14"/>
    </row>
    <row r="135" spans="28:41" x14ac:dyDescent="0.25">
      <c r="AB135" s="2" t="s">
        <v>264</v>
      </c>
      <c r="AC135" s="14">
        <v>1</v>
      </c>
      <c r="AD135" s="14">
        <v>0</v>
      </c>
      <c r="AE135" s="14">
        <v>1</v>
      </c>
      <c r="AF135" s="14">
        <v>0</v>
      </c>
      <c r="AG135" s="14">
        <v>1</v>
      </c>
      <c r="AH135" s="14">
        <v>0</v>
      </c>
      <c r="AI135" s="14">
        <v>1</v>
      </c>
      <c r="AJ135" s="14">
        <v>1</v>
      </c>
      <c r="AK135" s="14">
        <v>0</v>
      </c>
      <c r="AL135" s="14">
        <v>1</v>
      </c>
      <c r="AM135" s="14">
        <v>4</v>
      </c>
      <c r="AN135" s="14">
        <v>2</v>
      </c>
      <c r="AO135" s="14">
        <v>0</v>
      </c>
    </row>
    <row r="136" spans="28:41" x14ac:dyDescent="0.25">
      <c r="AB136" s="2" t="s">
        <v>335</v>
      </c>
      <c r="AC136" s="14">
        <v>6</v>
      </c>
      <c r="AD136" s="14">
        <v>4</v>
      </c>
      <c r="AE136" s="14">
        <v>7</v>
      </c>
      <c r="AF136" s="14"/>
      <c r="AG136" s="14">
        <v>3</v>
      </c>
      <c r="AH136" s="14">
        <v>8</v>
      </c>
      <c r="AI136" s="14">
        <v>5</v>
      </c>
      <c r="AJ136" s="14">
        <v>14</v>
      </c>
      <c r="AK136" s="14">
        <v>8</v>
      </c>
      <c r="AL136" s="14">
        <v>12</v>
      </c>
      <c r="AM136" s="14">
        <v>13</v>
      </c>
      <c r="AN136" s="14">
        <v>15</v>
      </c>
      <c r="AO136" s="14">
        <v>25</v>
      </c>
    </row>
    <row r="137" spans="28:41" x14ac:dyDescent="0.25">
      <c r="AB137" s="2" t="s">
        <v>273</v>
      </c>
      <c r="AC137" s="14">
        <v>13</v>
      </c>
      <c r="AD137" s="14">
        <v>7</v>
      </c>
      <c r="AE137" s="14"/>
      <c r="AF137" s="14">
        <v>2</v>
      </c>
      <c r="AG137" s="14">
        <v>5</v>
      </c>
      <c r="AH137" s="14">
        <v>9</v>
      </c>
      <c r="AI137" s="14">
        <v>6</v>
      </c>
      <c r="AJ137" s="14">
        <v>17</v>
      </c>
      <c r="AK137" s="14">
        <v>15</v>
      </c>
      <c r="AL137" s="14">
        <v>3</v>
      </c>
      <c r="AM137" s="14">
        <v>7</v>
      </c>
      <c r="AN137" s="14">
        <v>2</v>
      </c>
      <c r="AO137" s="14">
        <v>1</v>
      </c>
    </row>
    <row r="138" spans="28:41" x14ac:dyDescent="0.25">
      <c r="AB138" s="2" t="s">
        <v>274</v>
      </c>
      <c r="AC138" s="14">
        <v>1</v>
      </c>
      <c r="AD138" s="14">
        <v>0</v>
      </c>
      <c r="AE138" s="14">
        <v>0</v>
      </c>
      <c r="AF138" s="14">
        <v>1</v>
      </c>
      <c r="AG138" s="14">
        <v>3</v>
      </c>
      <c r="AH138" s="14">
        <v>0</v>
      </c>
      <c r="AI138" s="14">
        <v>1</v>
      </c>
      <c r="AJ138" s="14">
        <v>0</v>
      </c>
      <c r="AK138" s="14">
        <v>2</v>
      </c>
      <c r="AL138" s="14">
        <v>1</v>
      </c>
      <c r="AM138" s="14">
        <v>1</v>
      </c>
      <c r="AN138" s="14">
        <v>1</v>
      </c>
      <c r="AO138" s="14">
        <v>0</v>
      </c>
    </row>
    <row r="139" spans="28:41" x14ac:dyDescent="0.25">
      <c r="AB139" s="2" t="s">
        <v>275</v>
      </c>
      <c r="AC139" s="14">
        <v>6</v>
      </c>
      <c r="AD139" s="14">
        <v>5</v>
      </c>
      <c r="AE139" s="14">
        <v>6</v>
      </c>
      <c r="AF139" s="14">
        <v>9</v>
      </c>
      <c r="AG139" s="14">
        <v>5</v>
      </c>
      <c r="AH139" s="14">
        <v>11</v>
      </c>
      <c r="AI139" s="14">
        <v>13</v>
      </c>
      <c r="AJ139" s="14">
        <v>19</v>
      </c>
      <c r="AK139" s="14"/>
      <c r="AL139" s="14">
        <v>6</v>
      </c>
      <c r="AM139" s="14">
        <v>5</v>
      </c>
      <c r="AN139" s="14">
        <v>6</v>
      </c>
      <c r="AO139" s="14">
        <v>11</v>
      </c>
    </row>
    <row r="140" spans="28:41" x14ac:dyDescent="0.25">
      <c r="AB140" s="2" t="s">
        <v>345</v>
      </c>
      <c r="AC140" s="14"/>
      <c r="AD140" s="14"/>
      <c r="AE140" s="14"/>
      <c r="AF140" s="14"/>
      <c r="AG140" s="14">
        <v>0</v>
      </c>
      <c r="AH140" s="14"/>
      <c r="AI140" s="14"/>
      <c r="AJ140" s="14"/>
      <c r="AK140" s="14"/>
      <c r="AL140" s="14"/>
      <c r="AM140" s="14"/>
      <c r="AN140" s="14"/>
      <c r="AO140" s="14"/>
    </row>
    <row r="141" spans="28:41" x14ac:dyDescent="0.25">
      <c r="AB141" s="2" t="s">
        <v>304</v>
      </c>
      <c r="AC141" s="14"/>
      <c r="AD141" s="14"/>
      <c r="AE141" s="14"/>
      <c r="AF141" s="14"/>
      <c r="AG141" s="14">
        <v>173</v>
      </c>
      <c r="AH141" s="14">
        <v>691</v>
      </c>
      <c r="AI141" s="14">
        <v>681</v>
      </c>
      <c r="AJ141" s="14">
        <v>498</v>
      </c>
      <c r="AK141" s="14">
        <v>393</v>
      </c>
      <c r="AL141" s="14">
        <v>419</v>
      </c>
      <c r="AM141" s="14">
        <v>287</v>
      </c>
      <c r="AN141" s="14">
        <v>330</v>
      </c>
      <c r="AO141" s="14">
        <v>325</v>
      </c>
    </row>
    <row r="142" spans="28:41" x14ac:dyDescent="0.25">
      <c r="AB142" s="2" t="s">
        <v>298</v>
      </c>
      <c r="AC142" s="14"/>
      <c r="AD142" s="14"/>
      <c r="AE142" s="14"/>
      <c r="AF142" s="14"/>
      <c r="AG142" s="14">
        <v>273</v>
      </c>
      <c r="AH142" s="14">
        <v>642</v>
      </c>
      <c r="AI142" s="14">
        <v>564</v>
      </c>
      <c r="AJ142" s="14">
        <v>430</v>
      </c>
      <c r="AK142" s="14">
        <v>349</v>
      </c>
      <c r="AL142" s="14">
        <v>378</v>
      </c>
      <c r="AM142" s="14">
        <v>320</v>
      </c>
      <c r="AN142" s="14">
        <v>170</v>
      </c>
      <c r="AO142" s="14">
        <v>58</v>
      </c>
    </row>
    <row r="143" spans="28:41" x14ac:dyDescent="0.25">
      <c r="AB143" s="2" t="s">
        <v>336</v>
      </c>
      <c r="AC143" s="14"/>
      <c r="AD143" s="14"/>
      <c r="AE143" s="14"/>
      <c r="AF143" s="14"/>
      <c r="AG143" s="14">
        <v>1</v>
      </c>
      <c r="AH143" s="14"/>
      <c r="AI143" s="14"/>
      <c r="AJ143" s="14">
        <v>10</v>
      </c>
      <c r="AK143" s="14">
        <v>6</v>
      </c>
      <c r="AL143" s="14">
        <v>3</v>
      </c>
      <c r="AM143" s="14">
        <v>4</v>
      </c>
      <c r="AN143" s="14">
        <v>2</v>
      </c>
      <c r="AO143" s="14">
        <v>8</v>
      </c>
    </row>
    <row r="144" spans="28:41" x14ac:dyDescent="0.25">
      <c r="AB144" s="2" t="s">
        <v>308</v>
      </c>
      <c r="AC144" s="14"/>
      <c r="AD144" s="14"/>
      <c r="AE144" s="14"/>
      <c r="AF144" s="14"/>
      <c r="AG144" s="14">
        <v>3</v>
      </c>
      <c r="AH144" s="14">
        <v>66</v>
      </c>
      <c r="AI144" s="14">
        <v>152</v>
      </c>
      <c r="AJ144" s="14">
        <v>214</v>
      </c>
      <c r="AK144" s="14">
        <v>221</v>
      </c>
      <c r="AL144" s="14">
        <v>235</v>
      </c>
      <c r="AM144" s="14">
        <v>211</v>
      </c>
      <c r="AN144" s="14">
        <v>382</v>
      </c>
      <c r="AO144" s="14">
        <v>208</v>
      </c>
    </row>
    <row r="145" spans="28:41" x14ac:dyDescent="0.25">
      <c r="AB145" s="2" t="s">
        <v>346</v>
      </c>
      <c r="AC145" s="14"/>
      <c r="AD145" s="14"/>
      <c r="AE145" s="14"/>
      <c r="AF145" s="14"/>
      <c r="AG145" s="14">
        <v>77</v>
      </c>
      <c r="AH145" s="14">
        <v>102</v>
      </c>
      <c r="AI145" s="14">
        <v>75</v>
      </c>
      <c r="AJ145" s="14">
        <v>124</v>
      </c>
      <c r="AK145" s="14">
        <v>78</v>
      </c>
      <c r="AL145" s="14"/>
      <c r="AM145" s="14"/>
      <c r="AN145" s="14"/>
      <c r="AO145" s="14"/>
    </row>
    <row r="146" spans="28:41" x14ac:dyDescent="0.25">
      <c r="AB146" s="2" t="s">
        <v>280</v>
      </c>
      <c r="AC146" s="14"/>
      <c r="AD146" s="14"/>
      <c r="AE146" s="14"/>
      <c r="AF146" s="14"/>
      <c r="AG146" s="14"/>
      <c r="AH146" s="14">
        <v>0</v>
      </c>
      <c r="AI146" s="14"/>
      <c r="AJ146" s="14"/>
      <c r="AK146" s="14"/>
      <c r="AL146" s="14"/>
      <c r="AM146" s="14"/>
      <c r="AN146" s="14"/>
      <c r="AO146" s="14"/>
    </row>
    <row r="147" spans="28:41" x14ac:dyDescent="0.25">
      <c r="AB147" s="2" t="s">
        <v>297</v>
      </c>
      <c r="AC147" s="14"/>
      <c r="AD147" s="14"/>
      <c r="AE147" s="14"/>
      <c r="AF147" s="14"/>
      <c r="AG147" s="14"/>
      <c r="AH147" s="14">
        <v>2</v>
      </c>
      <c r="AI147" s="14">
        <v>6</v>
      </c>
      <c r="AJ147" s="14">
        <v>6</v>
      </c>
      <c r="AK147" s="14">
        <v>13</v>
      </c>
      <c r="AL147" s="14">
        <v>13</v>
      </c>
      <c r="AM147" s="14">
        <v>3</v>
      </c>
      <c r="AN147" s="14">
        <v>10</v>
      </c>
      <c r="AO147" s="14"/>
    </row>
    <row r="148" spans="28:41" x14ac:dyDescent="0.25">
      <c r="AB148" s="2" t="s">
        <v>347</v>
      </c>
      <c r="AC148" s="14"/>
      <c r="AD148" s="14"/>
      <c r="AE148" s="14"/>
      <c r="AF148" s="14"/>
      <c r="AG148" s="14"/>
      <c r="AH148" s="14">
        <v>3</v>
      </c>
      <c r="AI148" s="14"/>
      <c r="AJ148" s="14"/>
      <c r="AK148" s="14"/>
      <c r="AL148" s="14"/>
      <c r="AM148" s="14"/>
      <c r="AN148" s="14"/>
      <c r="AO148" s="14"/>
    </row>
    <row r="149" spans="28:41" x14ac:dyDescent="0.25">
      <c r="AB149" s="2" t="s">
        <v>312</v>
      </c>
      <c r="AC149" s="14"/>
      <c r="AD149" s="14"/>
      <c r="AE149" s="14"/>
      <c r="AF149" s="14"/>
      <c r="AG149" s="14"/>
      <c r="AH149" s="14">
        <v>33</v>
      </c>
      <c r="AI149" s="14">
        <v>75</v>
      </c>
      <c r="AJ149" s="14">
        <v>117</v>
      </c>
      <c r="AK149" s="14">
        <v>75</v>
      </c>
      <c r="AL149" s="14">
        <v>44</v>
      </c>
      <c r="AM149" s="14">
        <v>50</v>
      </c>
      <c r="AN149" s="14">
        <v>25</v>
      </c>
      <c r="AO149" s="14">
        <v>73</v>
      </c>
    </row>
    <row r="150" spans="28:41" x14ac:dyDescent="0.25">
      <c r="AB150" s="2" t="s">
        <v>241</v>
      </c>
      <c r="AC150" s="14"/>
      <c r="AD150" s="14"/>
      <c r="AE150" s="14"/>
      <c r="AF150" s="14"/>
      <c r="AG150" s="14"/>
      <c r="AH150" s="14">
        <v>40</v>
      </c>
      <c r="AI150" s="14">
        <v>40</v>
      </c>
      <c r="AJ150" s="14">
        <v>97</v>
      </c>
      <c r="AK150" s="14">
        <v>97</v>
      </c>
      <c r="AL150" s="14">
        <v>95</v>
      </c>
      <c r="AM150" s="14">
        <v>102</v>
      </c>
      <c r="AN150" s="14">
        <v>84</v>
      </c>
      <c r="AO150" s="14">
        <v>111</v>
      </c>
    </row>
    <row r="151" spans="28:41" x14ac:dyDescent="0.25">
      <c r="AB151" s="2" t="s">
        <v>301</v>
      </c>
      <c r="AC151" s="14"/>
      <c r="AD151" s="14"/>
      <c r="AE151" s="14"/>
      <c r="AF151" s="14"/>
      <c r="AG151" s="14"/>
      <c r="AH151" s="14"/>
      <c r="AI151" s="14">
        <v>40</v>
      </c>
      <c r="AJ151" s="14">
        <v>408</v>
      </c>
      <c r="AK151" s="14">
        <v>447</v>
      </c>
      <c r="AL151" s="14">
        <v>459</v>
      </c>
      <c r="AM151" s="14">
        <v>342</v>
      </c>
      <c r="AN151" s="14">
        <v>275</v>
      </c>
      <c r="AO151" s="14">
        <v>311</v>
      </c>
    </row>
    <row r="152" spans="28:41" x14ac:dyDescent="0.25">
      <c r="AB152" s="2" t="s">
        <v>348</v>
      </c>
      <c r="AC152" s="14"/>
      <c r="AD152" s="14"/>
      <c r="AE152" s="14"/>
      <c r="AF152" s="14"/>
      <c r="AG152" s="14"/>
      <c r="AH152" s="14"/>
      <c r="AI152" s="14">
        <v>0</v>
      </c>
      <c r="AJ152" s="14"/>
      <c r="AK152" s="14"/>
      <c r="AL152" s="14"/>
      <c r="AM152" s="14"/>
      <c r="AN152" s="14"/>
      <c r="AO152" s="14"/>
    </row>
    <row r="153" spans="28:41" x14ac:dyDescent="0.25">
      <c r="AB153" s="2" t="s">
        <v>295</v>
      </c>
      <c r="AC153" s="14"/>
      <c r="AD153" s="14"/>
      <c r="AE153" s="14"/>
      <c r="AF153" s="14"/>
      <c r="AG153" s="14"/>
      <c r="AH153" s="14"/>
      <c r="AI153" s="14">
        <v>27</v>
      </c>
      <c r="AJ153" s="14">
        <v>24</v>
      </c>
      <c r="AK153" s="14">
        <v>44</v>
      </c>
      <c r="AL153" s="14">
        <v>46</v>
      </c>
      <c r="AM153" s="14">
        <v>21</v>
      </c>
      <c r="AN153" s="14">
        <v>23</v>
      </c>
      <c r="AO153" s="14">
        <v>36</v>
      </c>
    </row>
    <row r="154" spans="28:41" x14ac:dyDescent="0.25">
      <c r="AB154" s="2" t="s">
        <v>320</v>
      </c>
      <c r="AC154" s="14"/>
      <c r="AD154" s="14"/>
      <c r="AE154" s="14"/>
      <c r="AF154" s="14"/>
      <c r="AG154" s="14"/>
      <c r="AH154" s="14"/>
      <c r="AI154" s="14">
        <v>8</v>
      </c>
      <c r="AJ154" s="14">
        <v>57</v>
      </c>
      <c r="AK154" s="14">
        <v>59</v>
      </c>
      <c r="AL154" s="14">
        <v>49</v>
      </c>
      <c r="AM154" s="14">
        <v>0</v>
      </c>
      <c r="AN154" s="14">
        <v>1</v>
      </c>
      <c r="AO154" s="14"/>
    </row>
    <row r="155" spans="28:41" x14ac:dyDescent="0.25">
      <c r="AB155" s="2" t="s">
        <v>330</v>
      </c>
      <c r="AC155" s="14"/>
      <c r="AD155" s="14"/>
      <c r="AE155" s="14"/>
      <c r="AF155" s="14"/>
      <c r="AG155" s="14"/>
      <c r="AH155" s="14"/>
      <c r="AI155" s="14">
        <v>0</v>
      </c>
      <c r="AJ155" s="14">
        <v>8</v>
      </c>
      <c r="AK155" s="14">
        <v>5</v>
      </c>
      <c r="AL155" s="14">
        <v>21</v>
      </c>
      <c r="AM155" s="14">
        <v>2</v>
      </c>
      <c r="AN155" s="14">
        <v>2</v>
      </c>
      <c r="AO155" s="14">
        <v>13</v>
      </c>
    </row>
    <row r="156" spans="28:41" x14ac:dyDescent="0.25">
      <c r="AB156" s="2" t="s">
        <v>349</v>
      </c>
      <c r="AC156" s="14"/>
      <c r="AD156" s="14"/>
      <c r="AE156" s="14"/>
      <c r="AF156" s="14"/>
      <c r="AG156" s="14"/>
      <c r="AH156" s="14"/>
      <c r="AI156" s="14">
        <v>130</v>
      </c>
      <c r="AJ156" s="14">
        <v>57</v>
      </c>
      <c r="AK156" s="14"/>
      <c r="AL156" s="14"/>
      <c r="AM156" s="14"/>
      <c r="AN156" s="14"/>
      <c r="AO156" s="14"/>
    </row>
    <row r="157" spans="28:41" x14ac:dyDescent="0.25">
      <c r="AB157" s="2" t="s">
        <v>350</v>
      </c>
      <c r="AC157" s="14"/>
      <c r="AD157" s="14"/>
      <c r="AE157" s="14"/>
      <c r="AF157" s="14"/>
      <c r="AG157" s="14"/>
      <c r="AH157" s="14"/>
      <c r="AI157" s="14"/>
      <c r="AJ157" s="14">
        <v>0</v>
      </c>
      <c r="AK157" s="14"/>
      <c r="AL157" s="14"/>
      <c r="AM157" s="14"/>
      <c r="AN157" s="14"/>
      <c r="AO157" s="14"/>
    </row>
    <row r="158" spans="28:41" x14ac:dyDescent="0.25">
      <c r="AB158" s="2" t="s">
        <v>351</v>
      </c>
      <c r="AC158" s="14"/>
      <c r="AD158" s="14"/>
      <c r="AE158" s="14"/>
      <c r="AF158" s="14"/>
      <c r="AG158" s="14"/>
      <c r="AH158" s="14"/>
      <c r="AI158" s="14"/>
      <c r="AJ158" s="14">
        <v>0</v>
      </c>
      <c r="AK158" s="14">
        <v>0</v>
      </c>
      <c r="AL158" s="14"/>
      <c r="AM158" s="14"/>
      <c r="AN158" s="14">
        <v>0</v>
      </c>
      <c r="AO158" s="14"/>
    </row>
    <row r="159" spans="28:41" x14ac:dyDescent="0.25">
      <c r="AB159" s="2" t="s">
        <v>352</v>
      </c>
      <c r="AC159" s="14"/>
      <c r="AD159" s="14"/>
      <c r="AE159" s="14"/>
      <c r="AF159" s="14"/>
      <c r="AG159" s="14"/>
      <c r="AH159" s="14"/>
      <c r="AI159" s="14"/>
      <c r="AJ159" s="14">
        <v>0</v>
      </c>
      <c r="AK159" s="14"/>
      <c r="AL159" s="14"/>
      <c r="AM159" s="14"/>
      <c r="AN159" s="14"/>
      <c r="AO159" s="14"/>
    </row>
    <row r="160" spans="28:41" x14ac:dyDescent="0.25">
      <c r="AB160" s="2" t="s">
        <v>353</v>
      </c>
      <c r="AC160" s="14"/>
      <c r="AD160" s="14"/>
      <c r="AE160" s="14"/>
      <c r="AF160" s="14"/>
      <c r="AG160" s="14"/>
      <c r="AH160" s="14"/>
      <c r="AI160" s="14"/>
      <c r="AJ160" s="14">
        <v>0</v>
      </c>
      <c r="AK160" s="14"/>
      <c r="AL160" s="14"/>
      <c r="AM160" s="14"/>
      <c r="AN160" s="14"/>
      <c r="AO160" s="14"/>
    </row>
    <row r="161" spans="28:41" x14ac:dyDescent="0.25">
      <c r="AB161" s="2" t="s">
        <v>326</v>
      </c>
      <c r="AC161" s="14"/>
      <c r="AD161" s="14"/>
      <c r="AE161" s="14"/>
      <c r="AF161" s="14"/>
      <c r="AG161" s="14"/>
      <c r="AH161" s="14"/>
      <c r="AI161" s="14"/>
      <c r="AJ161" s="14">
        <v>17</v>
      </c>
      <c r="AK161" s="14">
        <v>2</v>
      </c>
      <c r="AL161" s="14">
        <v>6</v>
      </c>
      <c r="AM161" s="14">
        <v>25</v>
      </c>
      <c r="AN161" s="14">
        <v>3</v>
      </c>
      <c r="AO161" s="14">
        <v>5</v>
      </c>
    </row>
    <row r="162" spans="28:41" x14ac:dyDescent="0.25">
      <c r="AB162" s="2" t="s">
        <v>333</v>
      </c>
      <c r="AC162" s="14"/>
      <c r="AD162" s="14"/>
      <c r="AE162" s="14"/>
      <c r="AF162" s="14"/>
      <c r="AG162" s="14"/>
      <c r="AH162" s="14"/>
      <c r="AI162" s="14"/>
      <c r="AJ162" s="14">
        <v>5</v>
      </c>
      <c r="AK162" s="14">
        <v>5</v>
      </c>
      <c r="AL162" s="14">
        <v>5</v>
      </c>
      <c r="AM162" s="14">
        <v>12</v>
      </c>
      <c r="AN162" s="14">
        <v>4</v>
      </c>
      <c r="AO162" s="14">
        <v>2</v>
      </c>
    </row>
    <row r="163" spans="28:41" x14ac:dyDescent="0.25">
      <c r="AB163" s="2" t="s">
        <v>331</v>
      </c>
      <c r="AC163" s="14"/>
      <c r="AD163" s="14"/>
      <c r="AE163" s="14"/>
      <c r="AF163" s="14"/>
      <c r="AG163" s="14"/>
      <c r="AH163" s="14"/>
      <c r="AI163" s="14"/>
      <c r="AJ163" s="14">
        <v>18</v>
      </c>
      <c r="AK163" s="14">
        <v>6</v>
      </c>
      <c r="AL163" s="14">
        <v>7</v>
      </c>
      <c r="AM163" s="14">
        <v>10</v>
      </c>
      <c r="AN163" s="14">
        <v>6</v>
      </c>
      <c r="AO163" s="14">
        <v>10</v>
      </c>
    </row>
    <row r="164" spans="28:41" x14ac:dyDescent="0.25">
      <c r="AB164" s="2" t="s">
        <v>334</v>
      </c>
      <c r="AC164" s="14"/>
      <c r="AD164" s="14"/>
      <c r="AE164" s="14"/>
      <c r="AF164" s="14"/>
      <c r="AG164" s="14"/>
      <c r="AH164" s="14"/>
      <c r="AI164" s="14"/>
      <c r="AJ164" s="14">
        <v>3</v>
      </c>
      <c r="AK164" s="14">
        <v>11</v>
      </c>
      <c r="AL164" s="14">
        <v>6</v>
      </c>
      <c r="AM164" s="14">
        <v>2</v>
      </c>
      <c r="AN164" s="14">
        <v>7</v>
      </c>
      <c r="AO164" s="14">
        <v>5</v>
      </c>
    </row>
    <row r="165" spans="28:41" x14ac:dyDescent="0.25">
      <c r="AB165" s="2" t="s">
        <v>287</v>
      </c>
      <c r="AC165" s="14"/>
      <c r="AD165" s="14"/>
      <c r="AE165" s="14"/>
      <c r="AF165" s="14"/>
      <c r="AG165" s="14"/>
      <c r="AH165" s="14"/>
      <c r="AI165" s="14"/>
      <c r="AJ165" s="14">
        <v>10</v>
      </c>
      <c r="AK165" s="14">
        <v>6</v>
      </c>
      <c r="AL165" s="14">
        <v>5</v>
      </c>
      <c r="AM165" s="14">
        <v>5</v>
      </c>
      <c r="AN165" s="14">
        <v>3</v>
      </c>
      <c r="AO165" s="14">
        <v>10</v>
      </c>
    </row>
    <row r="166" spans="28:41" x14ac:dyDescent="0.25">
      <c r="AB166" s="2" t="s">
        <v>327</v>
      </c>
      <c r="AC166" s="14"/>
      <c r="AD166" s="14"/>
      <c r="AE166" s="14"/>
      <c r="AF166" s="14"/>
      <c r="AG166" s="14"/>
      <c r="AH166" s="14"/>
      <c r="AI166" s="14"/>
      <c r="AJ166" s="14">
        <v>13</v>
      </c>
      <c r="AK166" s="14">
        <v>6</v>
      </c>
      <c r="AL166" s="14">
        <v>10</v>
      </c>
      <c r="AM166" s="14">
        <v>3</v>
      </c>
      <c r="AN166" s="14">
        <v>6</v>
      </c>
      <c r="AO166" s="14">
        <v>3</v>
      </c>
    </row>
    <row r="167" spans="28:41" x14ac:dyDescent="0.25">
      <c r="AB167" s="2" t="s">
        <v>332</v>
      </c>
      <c r="AC167" s="14"/>
      <c r="AD167" s="14"/>
      <c r="AE167" s="14"/>
      <c r="AF167" s="14"/>
      <c r="AG167" s="14"/>
      <c r="AH167" s="14"/>
      <c r="AI167" s="14"/>
      <c r="AJ167" s="14">
        <v>4</v>
      </c>
      <c r="AK167" s="14">
        <v>33</v>
      </c>
      <c r="AL167" s="14">
        <v>1</v>
      </c>
      <c r="AM167" s="14">
        <v>2</v>
      </c>
      <c r="AN167" s="14">
        <v>10</v>
      </c>
      <c r="AO167" s="14">
        <v>6</v>
      </c>
    </row>
    <row r="168" spans="28:41" x14ac:dyDescent="0.25">
      <c r="AB168" s="2" t="s">
        <v>306</v>
      </c>
      <c r="AC168" s="14"/>
      <c r="AD168" s="14"/>
      <c r="AE168" s="14"/>
      <c r="AF168" s="14"/>
      <c r="AG168" s="14"/>
      <c r="AH168" s="14"/>
      <c r="AI168" s="14"/>
      <c r="AJ168" s="14">
        <v>79</v>
      </c>
      <c r="AK168" s="14">
        <v>179</v>
      </c>
      <c r="AL168" s="14">
        <v>272</v>
      </c>
      <c r="AM168" s="14">
        <v>234</v>
      </c>
      <c r="AN168" s="14">
        <v>256</v>
      </c>
      <c r="AO168" s="14">
        <v>225</v>
      </c>
    </row>
    <row r="169" spans="28:41" x14ac:dyDescent="0.25">
      <c r="AB169" s="2" t="s">
        <v>324</v>
      </c>
      <c r="AC169" s="14"/>
      <c r="AD169" s="14"/>
      <c r="AE169" s="14"/>
      <c r="AF169" s="14"/>
      <c r="AG169" s="14"/>
      <c r="AH169" s="14"/>
      <c r="AI169" s="14"/>
      <c r="AJ169" s="14">
        <v>47</v>
      </c>
      <c r="AK169" s="14"/>
      <c r="AL169" s="14"/>
      <c r="AM169" s="14">
        <v>4</v>
      </c>
      <c r="AN169" s="14">
        <v>18</v>
      </c>
      <c r="AO169" s="14">
        <v>5</v>
      </c>
    </row>
    <row r="170" spans="28:41" x14ac:dyDescent="0.25">
      <c r="AB170" s="2" t="s">
        <v>325</v>
      </c>
      <c r="AC170" s="14"/>
      <c r="AD170" s="14"/>
      <c r="AE170" s="14"/>
      <c r="AF170" s="14"/>
      <c r="AG170" s="14"/>
      <c r="AH170" s="14"/>
      <c r="AI170" s="14"/>
      <c r="AJ170" s="14">
        <v>27</v>
      </c>
      <c r="AK170" s="14">
        <v>21</v>
      </c>
      <c r="AL170" s="14">
        <v>40</v>
      </c>
      <c r="AM170" s="14">
        <v>31</v>
      </c>
      <c r="AN170" s="14">
        <v>19</v>
      </c>
      <c r="AO170" s="14">
        <v>32</v>
      </c>
    </row>
    <row r="171" spans="28:41" x14ac:dyDescent="0.25">
      <c r="AB171" s="2" t="s">
        <v>294</v>
      </c>
      <c r="AC171" s="14"/>
      <c r="AD171" s="14"/>
      <c r="AE171" s="14"/>
      <c r="AF171" s="14"/>
      <c r="AG171" s="14"/>
      <c r="AH171" s="14"/>
      <c r="AI171" s="14"/>
      <c r="AJ171" s="14">
        <v>167</v>
      </c>
      <c r="AK171" s="14">
        <v>255</v>
      </c>
      <c r="AL171" s="14">
        <v>310</v>
      </c>
      <c r="AM171" s="14">
        <v>293</v>
      </c>
      <c r="AN171" s="14">
        <v>242</v>
      </c>
      <c r="AO171" s="14">
        <v>200</v>
      </c>
    </row>
    <row r="172" spans="28:41" x14ac:dyDescent="0.25">
      <c r="AB172" s="2" t="s">
        <v>314</v>
      </c>
      <c r="AC172" s="14"/>
      <c r="AD172" s="14"/>
      <c r="AE172" s="14"/>
      <c r="AF172" s="14"/>
      <c r="AG172" s="14"/>
      <c r="AH172" s="14"/>
      <c r="AI172" s="14"/>
      <c r="AJ172" s="14">
        <v>1</v>
      </c>
      <c r="AK172" s="14">
        <v>75</v>
      </c>
      <c r="AL172" s="14">
        <v>83</v>
      </c>
      <c r="AM172" s="14">
        <v>1</v>
      </c>
      <c r="AN172" s="14"/>
      <c r="AO172" s="14">
        <v>28</v>
      </c>
    </row>
    <row r="173" spans="28:41" x14ac:dyDescent="0.25">
      <c r="AB173" s="2" t="s">
        <v>354</v>
      </c>
      <c r="AC173" s="14"/>
      <c r="AD173" s="14"/>
      <c r="AE173" s="14"/>
      <c r="AF173" s="14"/>
      <c r="AG173" s="14"/>
      <c r="AH173" s="14"/>
      <c r="AI173" s="14"/>
      <c r="AJ173" s="14">
        <v>25</v>
      </c>
      <c r="AK173" s="14">
        <v>30</v>
      </c>
      <c r="AL173" s="14">
        <v>23</v>
      </c>
      <c r="AM173" s="14"/>
      <c r="AN173" s="14"/>
      <c r="AO173" s="14"/>
    </row>
    <row r="174" spans="28:41" x14ac:dyDescent="0.25">
      <c r="AB174" s="2" t="s">
        <v>355</v>
      </c>
      <c r="AC174" s="14"/>
      <c r="AD174" s="14"/>
      <c r="AE174" s="14"/>
      <c r="AF174" s="14"/>
      <c r="AG174" s="14"/>
      <c r="AH174" s="14"/>
      <c r="AI174" s="14"/>
      <c r="AJ174" s="14"/>
      <c r="AK174" s="14">
        <v>0</v>
      </c>
      <c r="AL174" s="14"/>
      <c r="AM174" s="14"/>
      <c r="AN174" s="14"/>
      <c r="AO174" s="14"/>
    </row>
    <row r="175" spans="28:41" x14ac:dyDescent="0.25">
      <c r="AB175" s="2" t="s">
        <v>313</v>
      </c>
      <c r="AC175" s="14"/>
      <c r="AD175" s="14"/>
      <c r="AE175" s="14"/>
      <c r="AF175" s="14"/>
      <c r="AG175" s="14"/>
      <c r="AH175" s="14"/>
      <c r="AI175" s="14"/>
      <c r="AJ175" s="14"/>
      <c r="AK175" s="14">
        <v>2</v>
      </c>
      <c r="AL175" s="14">
        <v>7</v>
      </c>
      <c r="AM175" s="14">
        <v>28</v>
      </c>
      <c r="AN175" s="14">
        <v>84</v>
      </c>
      <c r="AO175" s="14">
        <v>58</v>
      </c>
    </row>
    <row r="176" spans="28:41" x14ac:dyDescent="0.25">
      <c r="AB176" s="2" t="s">
        <v>329</v>
      </c>
      <c r="AC176" s="14"/>
      <c r="AD176" s="14"/>
      <c r="AE176" s="14"/>
      <c r="AF176" s="14"/>
      <c r="AG176" s="14"/>
      <c r="AH176" s="14"/>
      <c r="AI176" s="14"/>
      <c r="AJ176" s="14"/>
      <c r="AK176" s="14">
        <v>0</v>
      </c>
      <c r="AL176" s="14">
        <v>17</v>
      </c>
      <c r="AM176" s="14">
        <v>4</v>
      </c>
      <c r="AN176" s="14">
        <v>0</v>
      </c>
      <c r="AO176" s="14">
        <v>13</v>
      </c>
    </row>
    <row r="177" spans="28:41" x14ac:dyDescent="0.25">
      <c r="AB177" s="2" t="s">
        <v>292</v>
      </c>
      <c r="AC177" s="14"/>
      <c r="AD177" s="14"/>
      <c r="AE177" s="14"/>
      <c r="AF177" s="14"/>
      <c r="AG177" s="14"/>
      <c r="AH177" s="14"/>
      <c r="AI177" s="14"/>
      <c r="AJ177" s="14"/>
      <c r="AK177" s="14">
        <v>33</v>
      </c>
      <c r="AL177" s="14">
        <v>130</v>
      </c>
      <c r="AM177" s="14">
        <v>151</v>
      </c>
      <c r="AN177" s="14">
        <v>148</v>
      </c>
      <c r="AO177" s="14">
        <v>143</v>
      </c>
    </row>
    <row r="178" spans="28:41" x14ac:dyDescent="0.25">
      <c r="AB178" s="2" t="s">
        <v>302</v>
      </c>
      <c r="AC178" s="14"/>
      <c r="AD178" s="14"/>
      <c r="AE178" s="14"/>
      <c r="AF178" s="14"/>
      <c r="AG178" s="14"/>
      <c r="AH178" s="14"/>
      <c r="AI178" s="14"/>
      <c r="AJ178" s="14"/>
      <c r="AK178" s="14">
        <v>78</v>
      </c>
      <c r="AL178" s="14">
        <v>368</v>
      </c>
      <c r="AM178" s="14">
        <v>352</v>
      </c>
      <c r="AN178" s="14">
        <v>302</v>
      </c>
      <c r="AO178" s="14">
        <v>291</v>
      </c>
    </row>
    <row r="179" spans="28:41" x14ac:dyDescent="0.25">
      <c r="AB179" s="2" t="s">
        <v>300</v>
      </c>
      <c r="AC179" s="14"/>
      <c r="AD179" s="14"/>
      <c r="AE179" s="14"/>
      <c r="AF179" s="14"/>
      <c r="AG179" s="14"/>
      <c r="AH179" s="14"/>
      <c r="AI179" s="14"/>
      <c r="AJ179" s="14"/>
      <c r="AK179" s="14"/>
      <c r="AL179" s="14">
        <v>7</v>
      </c>
      <c r="AM179" s="14">
        <v>6</v>
      </c>
      <c r="AN179" s="14">
        <v>3</v>
      </c>
      <c r="AO179" s="14"/>
    </row>
    <row r="180" spans="28:41" x14ac:dyDescent="0.25">
      <c r="AB180" s="2" t="s">
        <v>309</v>
      </c>
      <c r="AC180" s="14"/>
      <c r="AD180" s="14"/>
      <c r="AE180" s="14"/>
      <c r="AF180" s="14"/>
      <c r="AG180" s="14"/>
      <c r="AH180" s="14"/>
      <c r="AI180" s="14"/>
      <c r="AJ180" s="14"/>
      <c r="AK180" s="14"/>
      <c r="AL180" s="14">
        <v>400</v>
      </c>
      <c r="AM180" s="14">
        <v>333</v>
      </c>
      <c r="AN180" s="14">
        <v>284</v>
      </c>
      <c r="AO180" s="14">
        <v>345</v>
      </c>
    </row>
    <row r="181" spans="28:41" x14ac:dyDescent="0.25">
      <c r="AB181" s="2" t="s">
        <v>296</v>
      </c>
      <c r="AC181" s="14"/>
      <c r="AD181" s="14"/>
      <c r="AE181" s="14"/>
      <c r="AF181" s="14"/>
      <c r="AG181" s="14"/>
      <c r="AH181" s="14"/>
      <c r="AI181" s="14"/>
      <c r="AJ181" s="14"/>
      <c r="AK181" s="14"/>
      <c r="AL181" s="14">
        <v>1</v>
      </c>
      <c r="AM181" s="14">
        <v>6</v>
      </c>
      <c r="AN181" s="14">
        <v>1</v>
      </c>
      <c r="AO181" s="14">
        <v>7</v>
      </c>
    </row>
    <row r="182" spans="28:41" x14ac:dyDescent="0.25">
      <c r="AB182" s="2" t="s">
        <v>337</v>
      </c>
      <c r="AC182" s="14"/>
      <c r="AD182" s="14"/>
      <c r="AE182" s="14"/>
      <c r="AF182" s="14"/>
      <c r="AG182" s="14"/>
      <c r="AH182" s="14"/>
      <c r="AI182" s="14"/>
      <c r="AJ182" s="14"/>
      <c r="AK182" s="14"/>
      <c r="AL182" s="14">
        <v>0</v>
      </c>
      <c r="AM182" s="14">
        <v>9</v>
      </c>
      <c r="AN182" s="14">
        <v>10</v>
      </c>
      <c r="AO182" s="14">
        <v>3</v>
      </c>
    </row>
    <row r="183" spans="28:41" x14ac:dyDescent="0.25">
      <c r="AB183" s="2" t="s">
        <v>356</v>
      </c>
      <c r="AC183" s="14"/>
      <c r="AD183" s="14"/>
      <c r="AE183" s="14"/>
      <c r="AF183" s="14"/>
      <c r="AG183" s="14"/>
      <c r="AH183" s="14"/>
      <c r="AI183" s="14"/>
      <c r="AJ183" s="14"/>
      <c r="AK183" s="14"/>
      <c r="AL183" s="14">
        <v>0</v>
      </c>
      <c r="AM183" s="14"/>
      <c r="AN183" s="14"/>
      <c r="AO183" s="14"/>
    </row>
    <row r="184" spans="28:41" x14ac:dyDescent="0.25">
      <c r="AB184" s="2" t="s">
        <v>357</v>
      </c>
      <c r="AC184" s="14"/>
      <c r="AD184" s="14"/>
      <c r="AE184" s="14"/>
      <c r="AF184" s="14"/>
      <c r="AG184" s="14"/>
      <c r="AH184" s="14"/>
      <c r="AI184" s="14"/>
      <c r="AJ184" s="14"/>
      <c r="AK184" s="14"/>
      <c r="AL184" s="14">
        <v>0</v>
      </c>
      <c r="AM184" s="14"/>
      <c r="AN184" s="14"/>
      <c r="AO184" s="14"/>
    </row>
    <row r="185" spans="28:41" x14ac:dyDescent="0.25">
      <c r="AB185" s="2" t="s">
        <v>317</v>
      </c>
      <c r="AC185" s="14"/>
      <c r="AD185" s="14"/>
      <c r="AE185" s="14"/>
      <c r="AF185" s="14"/>
      <c r="AG185" s="14"/>
      <c r="AH185" s="14"/>
      <c r="AI185" s="14"/>
      <c r="AJ185" s="14"/>
      <c r="AK185" s="14"/>
      <c r="AL185" s="14">
        <v>97</v>
      </c>
      <c r="AM185" s="14">
        <v>178</v>
      </c>
      <c r="AN185" s="14">
        <v>52</v>
      </c>
      <c r="AO185" s="14"/>
    </row>
    <row r="186" spans="28:41" x14ac:dyDescent="0.25">
      <c r="AB186" s="2" t="s">
        <v>311</v>
      </c>
      <c r="AC186" s="14"/>
      <c r="AD186" s="14"/>
      <c r="AE186" s="14"/>
      <c r="AF186" s="14"/>
      <c r="AG186" s="14"/>
      <c r="AH186" s="14"/>
      <c r="AI186" s="14"/>
      <c r="AJ186" s="14"/>
      <c r="AK186" s="14"/>
      <c r="AL186" s="14"/>
      <c r="AM186" s="14">
        <v>62</v>
      </c>
      <c r="AN186" s="14">
        <v>340</v>
      </c>
      <c r="AO186" s="14">
        <v>323</v>
      </c>
    </row>
    <row r="187" spans="28:41" x14ac:dyDescent="0.25">
      <c r="AB187" s="2" t="s">
        <v>310</v>
      </c>
      <c r="AC187" s="14"/>
      <c r="AD187" s="14"/>
      <c r="AE187" s="14"/>
      <c r="AF187" s="14"/>
      <c r="AG187" s="14"/>
      <c r="AH187" s="14"/>
      <c r="AI187" s="14"/>
      <c r="AJ187" s="14"/>
      <c r="AK187" s="14"/>
      <c r="AL187" s="14"/>
      <c r="AM187" s="14">
        <v>234</v>
      </c>
      <c r="AN187" s="14">
        <v>287</v>
      </c>
      <c r="AO187" s="14">
        <v>386</v>
      </c>
    </row>
    <row r="188" spans="28:41" x14ac:dyDescent="0.25">
      <c r="AB188" s="2" t="s">
        <v>318</v>
      </c>
      <c r="AC188" s="14"/>
      <c r="AD188" s="14"/>
      <c r="AE188" s="14"/>
      <c r="AF188" s="14"/>
      <c r="AG188" s="14"/>
      <c r="AH188" s="14"/>
      <c r="AI188" s="14"/>
      <c r="AJ188" s="14"/>
      <c r="AK188" s="14"/>
      <c r="AL188" s="14"/>
      <c r="AM188" s="14">
        <v>1</v>
      </c>
      <c r="AN188" s="14">
        <v>22</v>
      </c>
      <c r="AO188" s="14"/>
    </row>
    <row r="189" spans="28:41" x14ac:dyDescent="0.25">
      <c r="AB189" s="2" t="s">
        <v>322</v>
      </c>
      <c r="AC189" s="14"/>
      <c r="AD189" s="14"/>
      <c r="AE189" s="14"/>
      <c r="AF189" s="14"/>
      <c r="AG189" s="14"/>
      <c r="AH189" s="14"/>
      <c r="AI189" s="14"/>
      <c r="AJ189" s="14"/>
      <c r="AK189" s="14"/>
      <c r="AL189" s="14"/>
      <c r="AM189" s="14">
        <v>1</v>
      </c>
      <c r="AN189" s="14"/>
      <c r="AO189" s="14"/>
    </row>
    <row r="190" spans="28:41" x14ac:dyDescent="0.25">
      <c r="AB190" s="2" t="s">
        <v>238</v>
      </c>
      <c r="AC190" s="14"/>
      <c r="AD190" s="14"/>
      <c r="AE190" s="14"/>
      <c r="AF190" s="14"/>
      <c r="AG190" s="14"/>
      <c r="AH190" s="14"/>
      <c r="AI190" s="14"/>
      <c r="AJ190" s="14"/>
      <c r="AK190" s="14"/>
      <c r="AL190" s="14"/>
      <c r="AM190" s="14">
        <v>1</v>
      </c>
      <c r="AN190" s="14"/>
      <c r="AO190" s="14"/>
    </row>
    <row r="191" spans="28:41" x14ac:dyDescent="0.25">
      <c r="AB191" s="2" t="s">
        <v>288</v>
      </c>
      <c r="AC191" s="14"/>
      <c r="AD191" s="14"/>
      <c r="AE191" s="14"/>
      <c r="AF191" s="14"/>
      <c r="AG191" s="14"/>
      <c r="AH191" s="14"/>
      <c r="AI191" s="14"/>
      <c r="AJ191" s="14"/>
      <c r="AK191" s="14"/>
      <c r="AL191" s="14"/>
      <c r="AM191" s="14">
        <v>7</v>
      </c>
      <c r="AN191" s="14">
        <v>26</v>
      </c>
      <c r="AO191" s="14">
        <v>37</v>
      </c>
    </row>
    <row r="192" spans="28:41" x14ac:dyDescent="0.25">
      <c r="AB192" s="2" t="s">
        <v>289</v>
      </c>
      <c r="AC192" s="14"/>
      <c r="AD192" s="14"/>
      <c r="AE192" s="14"/>
      <c r="AF192" s="14"/>
      <c r="AG192" s="14"/>
      <c r="AH192" s="14"/>
      <c r="AI192" s="14"/>
      <c r="AJ192" s="14"/>
      <c r="AK192" s="14"/>
      <c r="AL192" s="14"/>
      <c r="AM192" s="14">
        <v>98</v>
      </c>
      <c r="AN192" s="14">
        <v>179</v>
      </c>
      <c r="AO192" s="14">
        <v>204</v>
      </c>
    </row>
    <row r="193" spans="28:41" x14ac:dyDescent="0.25">
      <c r="AB193" s="2" t="s">
        <v>328</v>
      </c>
      <c r="AC193" s="14"/>
      <c r="AD193" s="14"/>
      <c r="AE193" s="14"/>
      <c r="AF193" s="14"/>
      <c r="AG193" s="14"/>
      <c r="AH193" s="14"/>
      <c r="AI193" s="14"/>
      <c r="AJ193" s="14"/>
      <c r="AK193" s="14"/>
      <c r="AL193" s="14"/>
      <c r="AM193" s="14">
        <v>8</v>
      </c>
      <c r="AN193" s="14"/>
      <c r="AO193" s="14"/>
    </row>
    <row r="194" spans="28:41" x14ac:dyDescent="0.25">
      <c r="AB194" s="2" t="s">
        <v>359</v>
      </c>
      <c r="AC194" s="14"/>
      <c r="AD194" s="14"/>
      <c r="AE194" s="14"/>
      <c r="AF194" s="14"/>
      <c r="AG194" s="14"/>
      <c r="AH194" s="14"/>
      <c r="AI194" s="14"/>
      <c r="AJ194" s="14"/>
      <c r="AK194" s="14"/>
      <c r="AL194" s="14"/>
      <c r="AM194" s="14"/>
      <c r="AN194" s="14">
        <v>0</v>
      </c>
      <c r="AO194" s="14"/>
    </row>
    <row r="195" spans="28:41" x14ac:dyDescent="0.25">
      <c r="AB195" s="2" t="s">
        <v>360</v>
      </c>
      <c r="AC195" s="14"/>
      <c r="AD195" s="14"/>
      <c r="AE195" s="14"/>
      <c r="AF195" s="14"/>
      <c r="AG195" s="14"/>
      <c r="AH195" s="14"/>
      <c r="AI195" s="14"/>
      <c r="AJ195" s="14"/>
      <c r="AK195" s="14"/>
      <c r="AL195" s="14"/>
      <c r="AM195" s="14"/>
      <c r="AN195" s="14">
        <v>1</v>
      </c>
      <c r="AO195" s="14"/>
    </row>
    <row r="196" spans="28:41" x14ac:dyDescent="0.25">
      <c r="AB196" s="2" t="s">
        <v>362</v>
      </c>
      <c r="AC196" s="14"/>
      <c r="AD196" s="14"/>
      <c r="AE196" s="14"/>
      <c r="AF196" s="14"/>
      <c r="AG196" s="14"/>
      <c r="AH196" s="14"/>
      <c r="AI196" s="14"/>
      <c r="AJ196" s="14"/>
      <c r="AK196" s="14"/>
      <c r="AL196" s="14"/>
      <c r="AM196" s="14"/>
      <c r="AN196" s="14"/>
      <c r="AO196" s="14">
        <v>48</v>
      </c>
    </row>
    <row r="197" spans="28:41" x14ac:dyDescent="0.25">
      <c r="AB197" s="2" t="s">
        <v>363</v>
      </c>
      <c r="AC197" s="14"/>
      <c r="AD197" s="14"/>
      <c r="AE197" s="14"/>
      <c r="AF197" s="14"/>
      <c r="AG197" s="14"/>
      <c r="AH197" s="14"/>
      <c r="AI197" s="14"/>
      <c r="AJ197" s="14"/>
      <c r="AK197" s="14"/>
      <c r="AL197" s="14"/>
      <c r="AM197" s="14"/>
      <c r="AN197" s="14"/>
      <c r="AO197" s="14">
        <v>8</v>
      </c>
    </row>
    <row r="198" spans="28:41" x14ac:dyDescent="0.25">
      <c r="AB198" s="2" t="s">
        <v>364</v>
      </c>
      <c r="AC198" s="14"/>
      <c r="AD198" s="14"/>
      <c r="AE198" s="14"/>
      <c r="AF198" s="14"/>
      <c r="AG198" s="14"/>
      <c r="AH198" s="14"/>
      <c r="AI198" s="14"/>
      <c r="AJ198" s="14"/>
      <c r="AK198" s="14"/>
      <c r="AL198" s="14"/>
      <c r="AM198" s="14"/>
      <c r="AN198" s="14"/>
      <c r="AO198" s="14">
        <v>14</v>
      </c>
    </row>
    <row r="199" spans="28:41" x14ac:dyDescent="0.25">
      <c r="AB199" s="2" t="s">
        <v>365</v>
      </c>
      <c r="AC199" s="14"/>
      <c r="AD199" s="14"/>
      <c r="AE199" s="14"/>
      <c r="AF199" s="14"/>
      <c r="AG199" s="14"/>
      <c r="AH199" s="14"/>
      <c r="AI199" s="14"/>
      <c r="AJ199" s="14"/>
      <c r="AK199" s="14"/>
      <c r="AL199" s="14"/>
      <c r="AM199" s="14"/>
      <c r="AN199" s="14"/>
      <c r="AO199" s="14">
        <v>29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F31F72-2987-4BEE-9A9D-05C123E0FD0C}">
  <dimension ref="A1"/>
  <sheetViews>
    <sheetView workbookViewId="0">
      <selection activeCell="O23" sqref="O23"/>
    </sheetView>
  </sheetViews>
  <sheetFormatPr defaultRowHeight="15" x14ac:dyDescent="0.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52F06-769D-4EA5-B366-51BE5406DE03}">
  <dimension ref="D3:BT1317"/>
  <sheetViews>
    <sheetView topLeftCell="A100" workbookViewId="0">
      <selection activeCell="J113" sqref="J113"/>
    </sheetView>
  </sheetViews>
  <sheetFormatPr defaultRowHeight="15" x14ac:dyDescent="0.25"/>
  <cols>
    <col min="4" max="4" width="25.140625" bestFit="1" customWidth="1"/>
    <col min="5" max="5" width="13.140625" bestFit="1" customWidth="1"/>
    <col min="6" max="6" width="14.28515625" bestFit="1" customWidth="1"/>
    <col min="12" max="12" width="19.28515625" customWidth="1"/>
    <col min="13" max="13" width="14" customWidth="1"/>
    <col min="14" max="14" width="20.85546875" customWidth="1"/>
    <col min="15" max="15" width="18.28515625" customWidth="1"/>
    <col min="23" max="23" width="25.140625" bestFit="1" customWidth="1"/>
    <col min="24" max="24" width="13.140625" bestFit="1" customWidth="1"/>
    <col min="25" max="25" width="31.42578125" bestFit="1" customWidth="1"/>
    <col min="35" max="35" width="25.140625" bestFit="1" customWidth="1"/>
    <col min="36" max="36" width="24.85546875" bestFit="1" customWidth="1"/>
    <col min="37" max="37" width="29.140625" bestFit="1" customWidth="1"/>
    <col min="46" max="46" width="25.140625" bestFit="1" customWidth="1"/>
    <col min="47" max="47" width="17.42578125" bestFit="1" customWidth="1"/>
    <col min="48" max="48" width="18.140625" bestFit="1" customWidth="1"/>
    <col min="60" max="60" width="25.140625" bestFit="1" customWidth="1"/>
    <col min="61" max="61" width="22.42578125" bestFit="1" customWidth="1"/>
    <col min="62" max="62" width="25.140625" bestFit="1" customWidth="1"/>
    <col min="71" max="71" width="25.140625" bestFit="1" customWidth="1"/>
    <col min="72" max="72" width="33.42578125" bestFit="1" customWidth="1"/>
    <col min="73" max="73" width="24.42578125" bestFit="1" customWidth="1"/>
  </cols>
  <sheetData>
    <row r="3" spans="4:72" x14ac:dyDescent="0.25">
      <c r="D3" s="1" t="s">
        <v>108</v>
      </c>
      <c r="E3" s="2">
        <v>2021</v>
      </c>
      <c r="W3" s="1" t="s">
        <v>108</v>
      </c>
      <c r="X3" s="2">
        <v>2021</v>
      </c>
    </row>
    <row r="5" spans="4:72" x14ac:dyDescent="0.25">
      <c r="D5" s="1" t="s">
        <v>2</v>
      </c>
      <c r="E5" t="s">
        <v>112</v>
      </c>
      <c r="W5" s="1" t="s">
        <v>2</v>
      </c>
      <c r="X5" t="s">
        <v>112</v>
      </c>
      <c r="AI5" s="1" t="s">
        <v>108</v>
      </c>
      <c r="AJ5" s="2">
        <v>2021</v>
      </c>
    </row>
    <row r="6" spans="4:72" x14ac:dyDescent="0.25">
      <c r="D6" s="2" t="s">
        <v>3</v>
      </c>
      <c r="E6" s="5">
        <v>16805</v>
      </c>
      <c r="L6" t="str">
        <f>doct_data!$R$5</f>
        <v>د.اتقياء داوود</v>
      </c>
      <c r="W6" s="2" t="s">
        <v>3</v>
      </c>
      <c r="X6" s="5">
        <v>16805</v>
      </c>
      <c r="AT6" s="1" t="s">
        <v>108</v>
      </c>
      <c r="AU6" s="2">
        <v>2021</v>
      </c>
    </row>
    <row r="7" spans="4:72" x14ac:dyDescent="0.25">
      <c r="D7" s="17" t="s">
        <v>139</v>
      </c>
      <c r="E7" s="5">
        <v>96</v>
      </c>
      <c r="L7" s="22" t="s">
        <v>133</v>
      </c>
      <c r="M7" s="22"/>
      <c r="N7" s="22"/>
      <c r="W7" s="17" t="s">
        <v>139</v>
      </c>
      <c r="X7" s="5">
        <v>96</v>
      </c>
      <c r="AI7" s="1" t="s">
        <v>2</v>
      </c>
      <c r="AJ7" t="s">
        <v>115</v>
      </c>
    </row>
    <row r="8" spans="4:72" x14ac:dyDescent="0.25">
      <c r="D8" s="17" t="s">
        <v>167</v>
      </c>
      <c r="E8" s="5">
        <v>67</v>
      </c>
      <c r="L8" t="str">
        <f>'ANALYSIS '!$E$60</f>
        <v>النساء والولادة</v>
      </c>
      <c r="W8" s="17" t="s">
        <v>167</v>
      </c>
      <c r="X8" s="5">
        <v>67</v>
      </c>
      <c r="AI8" s="2" t="s">
        <v>3</v>
      </c>
      <c r="AJ8" s="5">
        <v>4097</v>
      </c>
      <c r="AT8" s="1" t="s">
        <v>2</v>
      </c>
      <c r="AU8" t="s">
        <v>116</v>
      </c>
      <c r="BH8" s="1" t="s">
        <v>108</v>
      </c>
      <c r="BI8" s="2">
        <v>2021</v>
      </c>
    </row>
    <row r="9" spans="4:72" x14ac:dyDescent="0.25">
      <c r="D9" s="17" t="s">
        <v>140</v>
      </c>
      <c r="E9" s="5">
        <v>400</v>
      </c>
      <c r="M9" t="s">
        <v>134</v>
      </c>
      <c r="N9" t="s">
        <v>18</v>
      </c>
      <c r="O9" t="s">
        <v>135</v>
      </c>
      <c r="W9" s="17" t="s">
        <v>140</v>
      </c>
      <c r="X9" s="5">
        <v>400</v>
      </c>
      <c r="AI9" s="17" t="s">
        <v>139</v>
      </c>
      <c r="AJ9" s="5">
        <v>14</v>
      </c>
      <c r="AT9" s="2" t="s">
        <v>3</v>
      </c>
      <c r="AU9" s="5">
        <v>13530</v>
      </c>
      <c r="BS9" s="1" t="s">
        <v>108</v>
      </c>
      <c r="BT9" s="2">
        <v>2021</v>
      </c>
    </row>
    <row r="10" spans="4:72" x14ac:dyDescent="0.25">
      <c r="D10" s="17" t="s">
        <v>181</v>
      </c>
      <c r="E10" s="5">
        <v>0</v>
      </c>
      <c r="L10" s="17" t="s">
        <v>6</v>
      </c>
      <c r="M10" s="6">
        <f>GETPIVOTDATA("VISITS",$D$5,"MONTH ",L10,"DOCTORS ",$L$6)</f>
        <v>60</v>
      </c>
      <c r="N10" s="4" t="str">
        <f>IFERROR(GETPIVOTDATA("Sum of CASH ",$D$5,"MONTH ",L10,"DOCTORS ",$L$6)," " )</f>
        <v xml:space="preserve"> </v>
      </c>
      <c r="O10" s="5">
        <f>SUM(M10:N10)</f>
        <v>60</v>
      </c>
      <c r="W10" s="17" t="s">
        <v>181</v>
      </c>
      <c r="X10" s="5">
        <v>0</v>
      </c>
      <c r="AI10" s="17" t="s">
        <v>167</v>
      </c>
      <c r="AJ10" s="5">
        <v>18</v>
      </c>
      <c r="AT10" s="17" t="s">
        <v>139</v>
      </c>
      <c r="AU10" s="5">
        <v>10</v>
      </c>
      <c r="BH10" s="1" t="s">
        <v>2</v>
      </c>
      <c r="BI10" t="s">
        <v>117</v>
      </c>
    </row>
    <row r="11" spans="4:72" x14ac:dyDescent="0.25">
      <c r="D11" s="17" t="s">
        <v>156</v>
      </c>
      <c r="E11" s="5">
        <v>623</v>
      </c>
      <c r="L11" s="17" t="s">
        <v>3</v>
      </c>
      <c r="M11" s="6">
        <f t="shared" ref="M11:M21" si="0">GETPIVOTDATA("VISITS",$D$5,"MONTH ",L11,"DOCTORS ",$L$6)</f>
        <v>151</v>
      </c>
      <c r="N11" s="4" t="str">
        <f t="shared" ref="N11:N21" si="1">IFERROR(GETPIVOTDATA("Sum of CASH ",$D$5,"MONTH ",L11,"DOCTORS ",$L$6)," " )</f>
        <v xml:space="preserve"> </v>
      </c>
      <c r="O11" s="5">
        <f t="shared" ref="O11:O21" si="2">SUM(M11:N11)</f>
        <v>151</v>
      </c>
      <c r="W11" s="17" t="s">
        <v>156</v>
      </c>
      <c r="X11" s="5">
        <v>623</v>
      </c>
      <c r="AI11" s="17" t="s">
        <v>140</v>
      </c>
      <c r="AJ11" s="5">
        <v>33</v>
      </c>
      <c r="AT11" s="17" t="s">
        <v>167</v>
      </c>
      <c r="AU11" s="5">
        <v>51</v>
      </c>
      <c r="BH11" s="2" t="s">
        <v>3</v>
      </c>
      <c r="BI11" s="5">
        <v>5495</v>
      </c>
      <c r="BS11" s="1" t="s">
        <v>2</v>
      </c>
      <c r="BT11" t="s">
        <v>118</v>
      </c>
    </row>
    <row r="12" spans="4:72" x14ac:dyDescent="0.25">
      <c r="D12" s="17" t="s">
        <v>182</v>
      </c>
      <c r="E12" s="5">
        <v>79</v>
      </c>
      <c r="L12" s="17" t="s">
        <v>4</v>
      </c>
      <c r="M12" s="6">
        <f t="shared" si="0"/>
        <v>213</v>
      </c>
      <c r="N12" s="4" t="str">
        <f t="shared" si="1"/>
        <v xml:space="preserve"> </v>
      </c>
      <c r="O12" s="5">
        <f t="shared" si="2"/>
        <v>213</v>
      </c>
      <c r="W12" s="17" t="s">
        <v>182</v>
      </c>
      <c r="X12" s="5">
        <v>79</v>
      </c>
      <c r="AI12" s="17" t="s">
        <v>181</v>
      </c>
      <c r="AJ12" s="5">
        <v>0</v>
      </c>
      <c r="AT12" s="17" t="s">
        <v>140</v>
      </c>
      <c r="AU12" s="5">
        <v>27</v>
      </c>
      <c r="BH12" s="17" t="s">
        <v>139</v>
      </c>
      <c r="BI12" s="5">
        <v>11</v>
      </c>
      <c r="BS12" s="2" t="s">
        <v>3</v>
      </c>
      <c r="BT12" s="5">
        <v>874</v>
      </c>
    </row>
    <row r="13" spans="4:72" x14ac:dyDescent="0.25">
      <c r="D13" s="17" t="s">
        <v>183</v>
      </c>
      <c r="E13" s="5">
        <v>227</v>
      </c>
      <c r="L13" s="17" t="s">
        <v>5</v>
      </c>
      <c r="M13" s="6">
        <f t="shared" si="0"/>
        <v>13</v>
      </c>
      <c r="N13" s="4" t="str">
        <f t="shared" si="1"/>
        <v xml:space="preserve"> </v>
      </c>
      <c r="O13" s="5">
        <f t="shared" si="2"/>
        <v>13</v>
      </c>
      <c r="W13" s="17" t="s">
        <v>183</v>
      </c>
      <c r="X13" s="5">
        <v>227</v>
      </c>
      <c r="AI13" s="17" t="s">
        <v>156</v>
      </c>
      <c r="AJ13" s="5">
        <v>218</v>
      </c>
      <c r="AT13" s="17" t="s">
        <v>181</v>
      </c>
      <c r="AU13" s="5">
        <v>0</v>
      </c>
      <c r="BH13" s="17" t="s">
        <v>167</v>
      </c>
      <c r="BI13" s="5">
        <v>5</v>
      </c>
      <c r="BS13" s="17" t="s">
        <v>139</v>
      </c>
      <c r="BT13" s="5">
        <v>12</v>
      </c>
    </row>
    <row r="14" spans="4:72" x14ac:dyDescent="0.25">
      <c r="D14" s="17" t="s">
        <v>184</v>
      </c>
      <c r="E14" s="5">
        <v>66</v>
      </c>
      <c r="L14" s="17" t="s">
        <v>10</v>
      </c>
      <c r="M14" s="6" t="e">
        <f t="shared" si="0"/>
        <v>#REF!</v>
      </c>
      <c r="N14" s="4" t="str">
        <f t="shared" si="1"/>
        <v xml:space="preserve"> </v>
      </c>
      <c r="O14" s="5" t="e">
        <f t="shared" si="2"/>
        <v>#REF!</v>
      </c>
      <c r="W14" s="17" t="s">
        <v>184</v>
      </c>
      <c r="X14" s="5">
        <v>66</v>
      </c>
      <c r="AI14" s="17" t="s">
        <v>182</v>
      </c>
      <c r="AJ14" s="5">
        <v>0</v>
      </c>
      <c r="AT14" s="17" t="s">
        <v>156</v>
      </c>
      <c r="AU14" s="5">
        <v>431</v>
      </c>
      <c r="BH14" s="17" t="s">
        <v>140</v>
      </c>
      <c r="BI14" s="5">
        <v>47</v>
      </c>
      <c r="BS14" s="17" t="s">
        <v>167</v>
      </c>
      <c r="BT14" s="5">
        <v>7</v>
      </c>
    </row>
    <row r="15" spans="4:72" x14ac:dyDescent="0.25">
      <c r="D15" s="17" t="s">
        <v>185</v>
      </c>
      <c r="E15" s="5">
        <v>309</v>
      </c>
      <c r="L15" s="17" t="s">
        <v>11</v>
      </c>
      <c r="M15" s="6">
        <f t="shared" si="0"/>
        <v>68</v>
      </c>
      <c r="N15" s="4" t="str">
        <f t="shared" si="1"/>
        <v xml:space="preserve"> </v>
      </c>
      <c r="O15" s="5">
        <f t="shared" si="2"/>
        <v>68</v>
      </c>
      <c r="W15" s="17" t="s">
        <v>185</v>
      </c>
      <c r="X15" s="5">
        <v>309</v>
      </c>
      <c r="AI15" s="17" t="s">
        <v>183</v>
      </c>
      <c r="AJ15" s="5">
        <v>1</v>
      </c>
      <c r="AT15" s="17" t="s">
        <v>182</v>
      </c>
      <c r="AU15" s="5">
        <v>0</v>
      </c>
      <c r="BH15" s="17" t="s">
        <v>181</v>
      </c>
      <c r="BI15" s="5">
        <v>0</v>
      </c>
      <c r="BS15" s="17" t="s">
        <v>140</v>
      </c>
      <c r="BT15" s="5">
        <v>42</v>
      </c>
    </row>
    <row r="16" spans="4:72" x14ac:dyDescent="0.25">
      <c r="D16" s="17" t="s">
        <v>157</v>
      </c>
      <c r="E16" s="5">
        <v>0</v>
      </c>
      <c r="L16" s="17" t="s">
        <v>12</v>
      </c>
      <c r="M16" s="6">
        <f t="shared" si="0"/>
        <v>106</v>
      </c>
      <c r="N16" s="4" t="str">
        <f t="shared" si="1"/>
        <v xml:space="preserve"> </v>
      </c>
      <c r="O16" s="5">
        <f t="shared" si="2"/>
        <v>106</v>
      </c>
      <c r="W16" s="17" t="s">
        <v>157</v>
      </c>
      <c r="X16" s="5">
        <v>0</v>
      </c>
      <c r="AI16" s="17" t="s">
        <v>184</v>
      </c>
      <c r="AJ16" s="5">
        <v>11</v>
      </c>
      <c r="AT16" s="17" t="s">
        <v>183</v>
      </c>
      <c r="AU16" s="5">
        <v>11</v>
      </c>
      <c r="BH16" s="17" t="s">
        <v>156</v>
      </c>
      <c r="BI16" s="5">
        <v>164</v>
      </c>
      <c r="BS16" s="17" t="s">
        <v>181</v>
      </c>
      <c r="BT16" s="5">
        <v>7</v>
      </c>
    </row>
    <row r="17" spans="4:72" x14ac:dyDescent="0.25">
      <c r="D17" s="17" t="s">
        <v>186</v>
      </c>
      <c r="E17" s="5">
        <v>4</v>
      </c>
      <c r="L17" s="17" t="s">
        <v>13</v>
      </c>
      <c r="M17" s="6">
        <f t="shared" si="0"/>
        <v>113</v>
      </c>
      <c r="N17" s="4" t="str">
        <f t="shared" si="1"/>
        <v xml:space="preserve"> </v>
      </c>
      <c r="O17" s="5">
        <f t="shared" si="2"/>
        <v>113</v>
      </c>
      <c r="W17" s="17" t="s">
        <v>186</v>
      </c>
      <c r="X17" s="5">
        <v>4</v>
      </c>
      <c r="AI17" s="17" t="s">
        <v>185</v>
      </c>
      <c r="AJ17" s="5">
        <v>34</v>
      </c>
      <c r="AT17" s="17" t="s">
        <v>184</v>
      </c>
      <c r="AU17" s="5">
        <v>1</v>
      </c>
      <c r="BH17" s="17" t="s">
        <v>182</v>
      </c>
      <c r="BI17" s="5">
        <v>0</v>
      </c>
      <c r="BS17" s="17" t="s">
        <v>156</v>
      </c>
      <c r="BT17" s="5">
        <v>22</v>
      </c>
    </row>
    <row r="18" spans="4:72" x14ac:dyDescent="0.25">
      <c r="D18" s="17" t="s">
        <v>158</v>
      </c>
      <c r="E18" s="5">
        <v>169</v>
      </c>
      <c r="L18" s="17" t="s">
        <v>14</v>
      </c>
      <c r="M18" s="6">
        <f t="shared" si="0"/>
        <v>152</v>
      </c>
      <c r="N18" s="4" t="str">
        <f t="shared" si="1"/>
        <v xml:space="preserve"> </v>
      </c>
      <c r="O18" s="5">
        <f t="shared" si="2"/>
        <v>152</v>
      </c>
      <c r="W18" s="17" t="s">
        <v>158</v>
      </c>
      <c r="X18" s="5">
        <v>169</v>
      </c>
      <c r="AI18" s="17" t="s">
        <v>157</v>
      </c>
      <c r="AJ18" s="5">
        <v>0</v>
      </c>
      <c r="AT18" s="17" t="s">
        <v>185</v>
      </c>
      <c r="AU18" s="5">
        <v>549</v>
      </c>
      <c r="BH18" s="17" t="s">
        <v>183</v>
      </c>
      <c r="BI18" s="5">
        <v>2</v>
      </c>
      <c r="BS18" s="17" t="s">
        <v>182</v>
      </c>
      <c r="BT18" s="5">
        <v>0</v>
      </c>
    </row>
    <row r="19" spans="4:72" x14ac:dyDescent="0.25">
      <c r="D19" s="17" t="s">
        <v>187</v>
      </c>
      <c r="E19" s="5">
        <v>6</v>
      </c>
      <c r="L19" s="17" t="s">
        <v>15</v>
      </c>
      <c r="M19" s="6">
        <f t="shared" si="0"/>
        <v>163</v>
      </c>
      <c r="N19" s="4" t="str">
        <f t="shared" si="1"/>
        <v xml:space="preserve"> </v>
      </c>
      <c r="O19" s="5">
        <f t="shared" si="2"/>
        <v>163</v>
      </c>
      <c r="W19" s="17" t="s">
        <v>187</v>
      </c>
      <c r="X19" s="5">
        <v>6</v>
      </c>
      <c r="AI19" s="17" t="s">
        <v>186</v>
      </c>
      <c r="AJ19" s="5">
        <v>0</v>
      </c>
      <c r="AT19" s="17" t="s">
        <v>157</v>
      </c>
      <c r="AU19" s="5">
        <v>0</v>
      </c>
      <c r="BH19" s="17" t="s">
        <v>184</v>
      </c>
      <c r="BI19" s="5">
        <v>2</v>
      </c>
      <c r="BS19" s="17" t="s">
        <v>183</v>
      </c>
      <c r="BT19" s="5">
        <v>0</v>
      </c>
    </row>
    <row r="20" spans="4:72" x14ac:dyDescent="0.25">
      <c r="D20" s="17" t="s">
        <v>188</v>
      </c>
      <c r="E20" s="5">
        <v>1</v>
      </c>
      <c r="L20" s="17" t="s">
        <v>16</v>
      </c>
      <c r="M20" s="6">
        <f t="shared" si="0"/>
        <v>179</v>
      </c>
      <c r="N20" s="4" t="str">
        <f t="shared" si="1"/>
        <v xml:space="preserve"> </v>
      </c>
      <c r="O20" s="5">
        <f t="shared" si="2"/>
        <v>179</v>
      </c>
      <c r="W20" s="17" t="s">
        <v>188</v>
      </c>
      <c r="X20" s="5">
        <v>1</v>
      </c>
      <c r="AI20" s="17" t="s">
        <v>158</v>
      </c>
      <c r="AJ20" s="5">
        <v>15</v>
      </c>
      <c r="AT20" s="17" t="s">
        <v>186</v>
      </c>
      <c r="AU20" s="5">
        <v>0</v>
      </c>
      <c r="BH20" s="17" t="s">
        <v>185</v>
      </c>
      <c r="BI20" s="5">
        <v>23</v>
      </c>
      <c r="BS20" s="17" t="s">
        <v>184</v>
      </c>
      <c r="BT20" s="5">
        <v>4</v>
      </c>
    </row>
    <row r="21" spans="4:72" x14ac:dyDescent="0.25">
      <c r="D21" s="17" t="s">
        <v>189</v>
      </c>
      <c r="E21" s="5">
        <v>226</v>
      </c>
      <c r="L21" s="17" t="s">
        <v>17</v>
      </c>
      <c r="M21" s="6">
        <f t="shared" si="0"/>
        <v>132</v>
      </c>
      <c r="N21" s="4" t="str">
        <f t="shared" si="1"/>
        <v xml:space="preserve"> </v>
      </c>
      <c r="O21" s="5">
        <f t="shared" si="2"/>
        <v>132</v>
      </c>
      <c r="W21" s="17" t="s">
        <v>189</v>
      </c>
      <c r="X21" s="5">
        <v>226</v>
      </c>
      <c r="AI21" s="17" t="s">
        <v>187</v>
      </c>
      <c r="AJ21" s="5">
        <v>0</v>
      </c>
      <c r="AT21" s="17" t="s">
        <v>158</v>
      </c>
      <c r="AU21" s="5">
        <v>36</v>
      </c>
      <c r="BH21" s="17" t="s">
        <v>157</v>
      </c>
      <c r="BI21" s="5">
        <v>0</v>
      </c>
      <c r="BS21" s="17" t="s">
        <v>185</v>
      </c>
      <c r="BT21" s="5">
        <v>0</v>
      </c>
    </row>
    <row r="22" spans="4:72" x14ac:dyDescent="0.25">
      <c r="D22" s="17" t="s">
        <v>190</v>
      </c>
      <c r="E22" s="5">
        <v>332</v>
      </c>
      <c r="W22" s="17" t="s">
        <v>190</v>
      </c>
      <c r="X22" s="5">
        <v>332</v>
      </c>
      <c r="AI22" s="17" t="s">
        <v>188</v>
      </c>
      <c r="AJ22" s="5">
        <v>0</v>
      </c>
      <c r="AT22" s="17" t="s">
        <v>187</v>
      </c>
      <c r="AU22" s="5">
        <v>0</v>
      </c>
      <c r="BH22" s="17" t="s">
        <v>186</v>
      </c>
      <c r="BI22" s="5">
        <v>1</v>
      </c>
      <c r="BS22" s="17" t="s">
        <v>157</v>
      </c>
      <c r="BT22" s="5">
        <v>58</v>
      </c>
    </row>
    <row r="23" spans="4:72" x14ac:dyDescent="0.25">
      <c r="D23" s="17" t="s">
        <v>191</v>
      </c>
      <c r="E23" s="5">
        <v>346</v>
      </c>
      <c r="W23" s="17" t="s">
        <v>191</v>
      </c>
      <c r="X23" s="5">
        <v>346</v>
      </c>
      <c r="AI23" s="17" t="s">
        <v>189</v>
      </c>
      <c r="AJ23" s="5">
        <v>83</v>
      </c>
      <c r="AT23" s="17" t="s">
        <v>188</v>
      </c>
      <c r="AU23" s="5">
        <v>0</v>
      </c>
      <c r="BH23" s="17" t="s">
        <v>158</v>
      </c>
      <c r="BI23" s="5">
        <v>92</v>
      </c>
      <c r="BS23" s="17" t="s">
        <v>186</v>
      </c>
      <c r="BT23" s="5">
        <v>0</v>
      </c>
    </row>
    <row r="24" spans="4:72" x14ac:dyDescent="0.25">
      <c r="D24" s="17" t="s">
        <v>192</v>
      </c>
      <c r="E24" s="5">
        <v>273</v>
      </c>
      <c r="W24" s="17" t="s">
        <v>192</v>
      </c>
      <c r="X24" s="5">
        <v>273</v>
      </c>
      <c r="AI24" s="17" t="s">
        <v>190</v>
      </c>
      <c r="AJ24" s="5">
        <v>201</v>
      </c>
      <c r="AT24" s="17" t="s">
        <v>189</v>
      </c>
      <c r="AU24" s="5">
        <v>148</v>
      </c>
      <c r="BH24" s="17" t="s">
        <v>187</v>
      </c>
      <c r="BI24" s="5">
        <v>10</v>
      </c>
      <c r="BS24" s="17" t="s">
        <v>158</v>
      </c>
      <c r="BT24" s="5">
        <v>9</v>
      </c>
    </row>
    <row r="25" spans="4:72" x14ac:dyDescent="0.25">
      <c r="D25" s="17" t="s">
        <v>193</v>
      </c>
      <c r="E25" s="5">
        <v>107</v>
      </c>
      <c r="W25" s="17" t="s">
        <v>193</v>
      </c>
      <c r="X25" s="5">
        <v>107</v>
      </c>
      <c r="AI25" s="17" t="s">
        <v>191</v>
      </c>
      <c r="AJ25" s="5">
        <v>3</v>
      </c>
      <c r="AT25" s="17" t="s">
        <v>190</v>
      </c>
      <c r="AU25" s="5">
        <v>477</v>
      </c>
      <c r="BH25" s="17" t="s">
        <v>188</v>
      </c>
      <c r="BI25" s="5">
        <v>0</v>
      </c>
      <c r="BS25" s="17" t="s">
        <v>187</v>
      </c>
      <c r="BT25" s="5">
        <v>0</v>
      </c>
    </row>
    <row r="26" spans="4:72" x14ac:dyDescent="0.25">
      <c r="D26" s="17" t="s">
        <v>194</v>
      </c>
      <c r="E26" s="5">
        <v>299</v>
      </c>
      <c r="W26" s="17" t="s">
        <v>194</v>
      </c>
      <c r="X26" s="5">
        <v>299</v>
      </c>
      <c r="AI26" s="17" t="s">
        <v>192</v>
      </c>
      <c r="AJ26" s="5">
        <v>226</v>
      </c>
      <c r="AT26" s="17" t="s">
        <v>191</v>
      </c>
      <c r="AU26" s="5">
        <v>548</v>
      </c>
      <c r="BH26" s="17" t="s">
        <v>189</v>
      </c>
      <c r="BI26" s="5">
        <v>312</v>
      </c>
      <c r="BS26" s="17" t="s">
        <v>188</v>
      </c>
      <c r="BT26" s="5">
        <v>0</v>
      </c>
    </row>
    <row r="27" spans="4:72" x14ac:dyDescent="0.25">
      <c r="D27" s="17" t="s">
        <v>195</v>
      </c>
      <c r="E27" s="5">
        <v>176</v>
      </c>
      <c r="W27" s="17" t="s">
        <v>195</v>
      </c>
      <c r="X27" s="5">
        <v>176</v>
      </c>
      <c r="AI27" s="17" t="s">
        <v>193</v>
      </c>
      <c r="AJ27" s="5">
        <v>1</v>
      </c>
      <c r="AT27" s="17" t="s">
        <v>192</v>
      </c>
      <c r="AU27" s="5">
        <v>35</v>
      </c>
      <c r="BH27" s="17" t="s">
        <v>190</v>
      </c>
      <c r="BI27" s="5">
        <v>53</v>
      </c>
      <c r="BS27" s="17" t="s">
        <v>189</v>
      </c>
      <c r="BT27" s="5">
        <v>0</v>
      </c>
    </row>
    <row r="28" spans="4:72" x14ac:dyDescent="0.25">
      <c r="D28" s="17" t="s">
        <v>196</v>
      </c>
      <c r="E28" s="5">
        <v>21</v>
      </c>
      <c r="W28" s="17" t="s">
        <v>196</v>
      </c>
      <c r="X28" s="5">
        <v>21</v>
      </c>
      <c r="AI28" s="17" t="s">
        <v>194</v>
      </c>
      <c r="AJ28" s="5">
        <v>151</v>
      </c>
      <c r="AT28" s="17" t="s">
        <v>193</v>
      </c>
      <c r="AU28" s="5">
        <v>21</v>
      </c>
      <c r="BH28" s="17" t="s">
        <v>191</v>
      </c>
      <c r="BI28" s="5">
        <v>385</v>
      </c>
      <c r="BS28" s="17" t="s">
        <v>190</v>
      </c>
      <c r="BT28" s="5">
        <v>3</v>
      </c>
    </row>
    <row r="29" spans="4:72" x14ac:dyDescent="0.25">
      <c r="D29" s="17" t="s">
        <v>197</v>
      </c>
      <c r="E29" s="5">
        <v>157</v>
      </c>
      <c r="W29" s="17" t="s">
        <v>197</v>
      </c>
      <c r="X29" s="5">
        <v>157</v>
      </c>
      <c r="AI29" s="17" t="s">
        <v>195</v>
      </c>
      <c r="AJ29" s="5">
        <v>59</v>
      </c>
      <c r="AT29" s="17" t="s">
        <v>194</v>
      </c>
      <c r="AU29" s="5">
        <v>359</v>
      </c>
      <c r="BH29" s="17" t="s">
        <v>192</v>
      </c>
      <c r="BI29" s="5">
        <v>7</v>
      </c>
      <c r="BS29" s="17" t="s">
        <v>191</v>
      </c>
      <c r="BT29" s="5">
        <v>0</v>
      </c>
    </row>
    <row r="30" spans="4:72" x14ac:dyDescent="0.25">
      <c r="D30" s="17" t="s">
        <v>198</v>
      </c>
      <c r="E30" s="5">
        <v>47</v>
      </c>
      <c r="L30" t="str">
        <f>doct_data!$R$5</f>
        <v>د.اتقياء داوود</v>
      </c>
      <c r="W30" s="17" t="s">
        <v>198</v>
      </c>
      <c r="X30" s="5">
        <v>47</v>
      </c>
      <c r="AI30" s="17" t="s">
        <v>196</v>
      </c>
      <c r="AJ30" s="5">
        <v>0</v>
      </c>
      <c r="AT30" s="17" t="s">
        <v>195</v>
      </c>
      <c r="AU30" s="5">
        <v>208</v>
      </c>
      <c r="BH30" s="17" t="s">
        <v>193</v>
      </c>
      <c r="BI30" s="5">
        <v>152</v>
      </c>
      <c r="BS30" s="17" t="s">
        <v>192</v>
      </c>
      <c r="BT30" s="5">
        <v>0</v>
      </c>
    </row>
    <row r="31" spans="4:72" x14ac:dyDescent="0.25">
      <c r="D31" s="17" t="s">
        <v>199</v>
      </c>
      <c r="E31" s="5">
        <v>130</v>
      </c>
      <c r="L31" s="22" t="s">
        <v>114</v>
      </c>
      <c r="M31" s="22"/>
      <c r="N31" s="22"/>
      <c r="W31" s="17" t="s">
        <v>199</v>
      </c>
      <c r="X31" s="5">
        <v>130</v>
      </c>
      <c r="AI31" s="17" t="s">
        <v>197</v>
      </c>
      <c r="AJ31" s="5">
        <v>38</v>
      </c>
      <c r="AT31" s="17" t="s">
        <v>196</v>
      </c>
      <c r="AU31" s="5">
        <v>0</v>
      </c>
      <c r="BH31" s="17" t="s">
        <v>194</v>
      </c>
      <c r="BI31" s="5">
        <v>44</v>
      </c>
      <c r="BS31" s="17" t="s">
        <v>193</v>
      </c>
      <c r="BT31" s="5">
        <v>0</v>
      </c>
    </row>
    <row r="32" spans="4:72" x14ac:dyDescent="0.25">
      <c r="D32" s="17" t="s">
        <v>168</v>
      </c>
      <c r="E32" s="5">
        <v>109</v>
      </c>
      <c r="L32" t="str">
        <f>'ANALYSIS '!$E$60</f>
        <v>النساء والولادة</v>
      </c>
      <c r="W32" s="17" t="s">
        <v>168</v>
      </c>
      <c r="X32" s="5">
        <v>109</v>
      </c>
      <c r="AI32" s="17" t="s">
        <v>198</v>
      </c>
      <c r="AJ32" s="5">
        <v>0</v>
      </c>
      <c r="AT32" s="17" t="s">
        <v>197</v>
      </c>
      <c r="AU32" s="5">
        <v>40</v>
      </c>
      <c r="BH32" s="17" t="s">
        <v>195</v>
      </c>
      <c r="BI32" s="5">
        <v>283</v>
      </c>
      <c r="BS32" s="17" t="s">
        <v>194</v>
      </c>
      <c r="BT32" s="5">
        <v>27</v>
      </c>
    </row>
    <row r="33" spans="4:72" x14ac:dyDescent="0.25">
      <c r="D33" s="17" t="s">
        <v>200</v>
      </c>
      <c r="E33" s="5">
        <v>31</v>
      </c>
      <c r="M33" t="s">
        <v>18</v>
      </c>
      <c r="N33" t="s">
        <v>19</v>
      </c>
      <c r="O33" t="s">
        <v>135</v>
      </c>
      <c r="W33" s="17" t="s">
        <v>200</v>
      </c>
      <c r="X33" s="5">
        <v>31</v>
      </c>
      <c r="AI33" s="17" t="s">
        <v>199</v>
      </c>
      <c r="AJ33" s="5">
        <v>53</v>
      </c>
      <c r="AT33" s="17" t="s">
        <v>198</v>
      </c>
      <c r="AU33" s="5">
        <v>0</v>
      </c>
      <c r="BH33" s="17" t="s">
        <v>196</v>
      </c>
      <c r="BI33" s="5">
        <v>23</v>
      </c>
      <c r="BS33" s="17" t="s">
        <v>195</v>
      </c>
      <c r="BT33" s="5">
        <v>0</v>
      </c>
    </row>
    <row r="34" spans="4:72" x14ac:dyDescent="0.25">
      <c r="D34" s="17" t="s">
        <v>152</v>
      </c>
      <c r="E34" s="5">
        <v>203</v>
      </c>
      <c r="L34" s="17" t="s">
        <v>6</v>
      </c>
      <c r="M34" s="6">
        <f>GETPIVOTDATA("VISITS",$D$5,"MONTH ",L34,"DOCTORS ",$L$6)</f>
        <v>60</v>
      </c>
      <c r="N34" s="4" t="str">
        <f>IFERROR(GETPIVOTDATA("Sum of CONSULATION-CREDIT(34)",$W$5,"MONTH ",L34,"DOCTORS ",$L$30)," " )</f>
        <v xml:space="preserve"> </v>
      </c>
      <c r="O34" s="14">
        <f>SUM(M34:N34)</f>
        <v>60</v>
      </c>
      <c r="W34" s="17" t="s">
        <v>152</v>
      </c>
      <c r="X34" s="5">
        <v>203</v>
      </c>
      <c r="AI34" s="17" t="s">
        <v>168</v>
      </c>
      <c r="AJ34" s="5">
        <v>22</v>
      </c>
      <c r="AT34" s="17" t="s">
        <v>199</v>
      </c>
      <c r="AU34" s="5">
        <v>114</v>
      </c>
      <c r="BH34" s="17" t="s">
        <v>197</v>
      </c>
      <c r="BI34" s="5">
        <v>24</v>
      </c>
      <c r="BS34" s="17" t="s">
        <v>196</v>
      </c>
      <c r="BT34" s="5">
        <v>0</v>
      </c>
    </row>
    <row r="35" spans="4:72" x14ac:dyDescent="0.25">
      <c r="D35" s="17" t="s">
        <v>201</v>
      </c>
      <c r="E35" s="5">
        <v>162</v>
      </c>
      <c r="L35" s="17" t="s">
        <v>3</v>
      </c>
      <c r="M35" s="6">
        <f t="shared" ref="M35:M45" si="3">GETPIVOTDATA("VISITS",$D$5,"MONTH ",L35,"DOCTORS ",$L$6)</f>
        <v>151</v>
      </c>
      <c r="N35" s="4" t="str">
        <f t="shared" ref="N35:N45" si="4">IFERROR(GETPIVOTDATA("Sum of CONSULATION-CREDIT(34)",$W$5,"MONTH ",L35,"DOCTORS ",$L$30)," " )</f>
        <v xml:space="preserve"> </v>
      </c>
      <c r="O35" s="14">
        <f t="shared" ref="O35:O45" si="5">SUM(M35:N35)</f>
        <v>151</v>
      </c>
      <c r="W35" s="17" t="s">
        <v>201</v>
      </c>
      <c r="X35" s="5">
        <v>162</v>
      </c>
      <c r="AI35" s="17" t="s">
        <v>200</v>
      </c>
      <c r="AJ35" s="5">
        <v>3</v>
      </c>
      <c r="AT35" s="17" t="s">
        <v>168</v>
      </c>
      <c r="AU35" s="5">
        <v>58</v>
      </c>
      <c r="BH35" s="17" t="s">
        <v>198</v>
      </c>
      <c r="BI35" s="5">
        <v>0</v>
      </c>
      <c r="BS35" s="17" t="s">
        <v>197</v>
      </c>
      <c r="BT35" s="5">
        <v>8</v>
      </c>
    </row>
    <row r="36" spans="4:72" x14ac:dyDescent="0.25">
      <c r="D36" s="17" t="s">
        <v>202</v>
      </c>
      <c r="E36" s="5">
        <v>318</v>
      </c>
      <c r="L36" s="17" t="s">
        <v>4</v>
      </c>
      <c r="M36" s="6">
        <f t="shared" si="3"/>
        <v>213</v>
      </c>
      <c r="N36" s="4" t="str">
        <f t="shared" si="4"/>
        <v xml:space="preserve"> </v>
      </c>
      <c r="O36" s="14">
        <f t="shared" si="5"/>
        <v>213</v>
      </c>
      <c r="W36" s="17" t="s">
        <v>202</v>
      </c>
      <c r="X36" s="5">
        <v>318</v>
      </c>
      <c r="AI36" s="17" t="s">
        <v>152</v>
      </c>
      <c r="AJ36" s="5">
        <v>57</v>
      </c>
      <c r="AT36" s="17" t="s">
        <v>200</v>
      </c>
      <c r="AU36" s="5">
        <v>34</v>
      </c>
      <c r="BH36" s="17" t="s">
        <v>199</v>
      </c>
      <c r="BI36" s="5">
        <v>206</v>
      </c>
      <c r="BS36" s="17" t="s">
        <v>198</v>
      </c>
      <c r="BT36" s="5">
        <v>0</v>
      </c>
    </row>
    <row r="37" spans="4:72" x14ac:dyDescent="0.25">
      <c r="D37" s="17" t="s">
        <v>203</v>
      </c>
      <c r="E37" s="5">
        <v>206</v>
      </c>
      <c r="L37" s="17" t="s">
        <v>5</v>
      </c>
      <c r="M37" s="6">
        <f t="shared" si="3"/>
        <v>13</v>
      </c>
      <c r="N37" s="4" t="str">
        <f t="shared" si="4"/>
        <v xml:space="preserve"> </v>
      </c>
      <c r="O37" s="14">
        <f t="shared" si="5"/>
        <v>13</v>
      </c>
      <c r="W37" s="17" t="s">
        <v>203</v>
      </c>
      <c r="X37" s="5">
        <v>206</v>
      </c>
      <c r="AI37" s="17" t="s">
        <v>201</v>
      </c>
      <c r="AJ37" s="5">
        <v>61</v>
      </c>
      <c r="AT37" s="17" t="s">
        <v>152</v>
      </c>
      <c r="AU37" s="5">
        <v>860</v>
      </c>
      <c r="BH37" s="17" t="s">
        <v>168</v>
      </c>
      <c r="BI37" s="5">
        <v>5</v>
      </c>
      <c r="BS37" s="17" t="s">
        <v>199</v>
      </c>
      <c r="BT37" s="5">
        <v>0</v>
      </c>
    </row>
    <row r="38" spans="4:72" x14ac:dyDescent="0.25">
      <c r="D38" s="17" t="s">
        <v>159</v>
      </c>
      <c r="E38" s="5">
        <v>58</v>
      </c>
      <c r="L38" s="17" t="s">
        <v>10</v>
      </c>
      <c r="M38" s="6" t="e">
        <f t="shared" si="3"/>
        <v>#REF!</v>
      </c>
      <c r="N38" s="4" t="str">
        <f t="shared" si="4"/>
        <v xml:space="preserve"> </v>
      </c>
      <c r="O38" s="14" t="e">
        <f t="shared" si="5"/>
        <v>#REF!</v>
      </c>
      <c r="W38" s="17" t="s">
        <v>159</v>
      </c>
      <c r="X38" s="5">
        <v>58</v>
      </c>
      <c r="AI38" s="17" t="s">
        <v>202</v>
      </c>
      <c r="AJ38" s="5">
        <v>1</v>
      </c>
      <c r="AT38" s="17" t="s">
        <v>201</v>
      </c>
      <c r="AU38" s="5">
        <v>454</v>
      </c>
      <c r="BH38" s="17" t="s">
        <v>200</v>
      </c>
      <c r="BI38" s="5">
        <v>19</v>
      </c>
      <c r="BS38" s="17" t="s">
        <v>168</v>
      </c>
      <c r="BT38" s="5">
        <v>26</v>
      </c>
    </row>
    <row r="39" spans="4:72" x14ac:dyDescent="0.25">
      <c r="D39" s="17" t="s">
        <v>204</v>
      </c>
      <c r="E39" s="5">
        <v>407</v>
      </c>
      <c r="L39" s="17" t="s">
        <v>11</v>
      </c>
      <c r="M39" s="6">
        <f t="shared" si="3"/>
        <v>68</v>
      </c>
      <c r="N39" s="4" t="str">
        <f t="shared" si="4"/>
        <v xml:space="preserve"> </v>
      </c>
      <c r="O39" s="14">
        <f t="shared" si="5"/>
        <v>68</v>
      </c>
      <c r="W39" s="17" t="s">
        <v>204</v>
      </c>
      <c r="X39" s="5">
        <v>407</v>
      </c>
      <c r="AI39" s="17" t="s">
        <v>203</v>
      </c>
      <c r="AJ39" s="5">
        <v>23</v>
      </c>
      <c r="AT39" s="17" t="s">
        <v>202</v>
      </c>
      <c r="AU39" s="5">
        <v>77</v>
      </c>
      <c r="BH39" s="17" t="s">
        <v>152</v>
      </c>
      <c r="BI39" s="5">
        <v>3</v>
      </c>
      <c r="BS39" s="17" t="s">
        <v>200</v>
      </c>
      <c r="BT39" s="5">
        <v>3</v>
      </c>
    </row>
    <row r="40" spans="4:72" x14ac:dyDescent="0.25">
      <c r="D40" s="17" t="s">
        <v>205</v>
      </c>
      <c r="E40" s="5">
        <v>33</v>
      </c>
      <c r="L40" s="17" t="s">
        <v>12</v>
      </c>
      <c r="M40" s="6">
        <f t="shared" si="3"/>
        <v>106</v>
      </c>
      <c r="N40" s="4" t="str">
        <f t="shared" si="4"/>
        <v xml:space="preserve"> </v>
      </c>
      <c r="O40" s="14">
        <f t="shared" si="5"/>
        <v>106</v>
      </c>
      <c r="W40" s="17" t="s">
        <v>205</v>
      </c>
      <c r="X40" s="5">
        <v>33</v>
      </c>
      <c r="AI40" s="17" t="s">
        <v>159</v>
      </c>
      <c r="AJ40" s="5">
        <v>3</v>
      </c>
      <c r="AT40" s="17" t="s">
        <v>203</v>
      </c>
      <c r="AU40" s="5">
        <v>470</v>
      </c>
      <c r="BH40" s="17" t="s">
        <v>201</v>
      </c>
      <c r="BI40" s="5">
        <v>29</v>
      </c>
      <c r="BS40" s="17" t="s">
        <v>152</v>
      </c>
      <c r="BT40" s="5">
        <v>0</v>
      </c>
    </row>
    <row r="41" spans="4:72" x14ac:dyDescent="0.25">
      <c r="D41" s="17" t="s">
        <v>160</v>
      </c>
      <c r="E41" s="5">
        <v>283</v>
      </c>
      <c r="L41" s="17" t="s">
        <v>13</v>
      </c>
      <c r="M41" s="6">
        <f t="shared" si="3"/>
        <v>113</v>
      </c>
      <c r="N41" s="4" t="str">
        <f t="shared" si="4"/>
        <v xml:space="preserve"> </v>
      </c>
      <c r="O41" s="14">
        <f t="shared" si="5"/>
        <v>113</v>
      </c>
      <c r="W41" s="17" t="s">
        <v>160</v>
      </c>
      <c r="X41" s="5">
        <v>283</v>
      </c>
      <c r="AI41" s="17" t="s">
        <v>204</v>
      </c>
      <c r="AJ41" s="5">
        <v>284</v>
      </c>
      <c r="AT41" s="17" t="s">
        <v>159</v>
      </c>
      <c r="AU41" s="5">
        <v>12</v>
      </c>
      <c r="BH41" s="17" t="s">
        <v>202</v>
      </c>
      <c r="BI41" s="5">
        <v>28</v>
      </c>
      <c r="BS41" s="17" t="s">
        <v>201</v>
      </c>
      <c r="BT41" s="5">
        <v>0</v>
      </c>
    </row>
    <row r="42" spans="4:72" x14ac:dyDescent="0.25">
      <c r="D42" s="17" t="s">
        <v>206</v>
      </c>
      <c r="E42" s="5">
        <v>507</v>
      </c>
      <c r="L42" s="17" t="s">
        <v>14</v>
      </c>
      <c r="M42" s="6">
        <f t="shared" si="3"/>
        <v>152</v>
      </c>
      <c r="N42" s="4" t="str">
        <f t="shared" si="4"/>
        <v xml:space="preserve"> </v>
      </c>
      <c r="O42" s="14">
        <f t="shared" si="5"/>
        <v>152</v>
      </c>
      <c r="W42" s="17" t="s">
        <v>206</v>
      </c>
      <c r="X42" s="5">
        <v>507</v>
      </c>
      <c r="AI42" s="17" t="s">
        <v>205</v>
      </c>
      <c r="AJ42" s="5">
        <v>19</v>
      </c>
      <c r="AT42" s="17" t="s">
        <v>204</v>
      </c>
      <c r="AU42" s="5">
        <v>128</v>
      </c>
      <c r="BH42" s="17" t="s">
        <v>203</v>
      </c>
      <c r="BI42" s="5">
        <v>3</v>
      </c>
      <c r="BS42" s="17" t="s">
        <v>202</v>
      </c>
      <c r="BT42" s="5">
        <v>0</v>
      </c>
    </row>
    <row r="43" spans="4:72" x14ac:dyDescent="0.25">
      <c r="D43" s="17" t="s">
        <v>207</v>
      </c>
      <c r="E43" s="5">
        <v>154</v>
      </c>
      <c r="L43" s="17" t="s">
        <v>15</v>
      </c>
      <c r="M43" s="6">
        <f t="shared" si="3"/>
        <v>163</v>
      </c>
      <c r="N43" s="4" t="str">
        <f t="shared" si="4"/>
        <v xml:space="preserve"> </v>
      </c>
      <c r="O43" s="14">
        <f t="shared" si="5"/>
        <v>163</v>
      </c>
      <c r="W43" s="17" t="s">
        <v>207</v>
      </c>
      <c r="X43" s="5">
        <v>154</v>
      </c>
      <c r="AI43" s="17" t="s">
        <v>160</v>
      </c>
      <c r="AJ43" s="5">
        <v>11</v>
      </c>
      <c r="AT43" s="17" t="s">
        <v>205</v>
      </c>
      <c r="AU43" s="5">
        <v>52</v>
      </c>
      <c r="BH43" s="17" t="s">
        <v>159</v>
      </c>
      <c r="BI43" s="5">
        <v>69</v>
      </c>
      <c r="BS43" s="17" t="s">
        <v>203</v>
      </c>
      <c r="BT43" s="5">
        <v>0</v>
      </c>
    </row>
    <row r="44" spans="4:72" x14ac:dyDescent="0.25">
      <c r="D44" s="17" t="s">
        <v>141</v>
      </c>
      <c r="E44" s="5">
        <v>43</v>
      </c>
      <c r="L44" s="17" t="s">
        <v>16</v>
      </c>
      <c r="M44" s="6">
        <f t="shared" si="3"/>
        <v>179</v>
      </c>
      <c r="N44" s="4" t="str">
        <f t="shared" si="4"/>
        <v xml:space="preserve"> </v>
      </c>
      <c r="O44" s="14">
        <f t="shared" si="5"/>
        <v>179</v>
      </c>
      <c r="W44" s="17" t="s">
        <v>141</v>
      </c>
      <c r="X44" s="5">
        <v>43</v>
      </c>
      <c r="AI44" s="17" t="s">
        <v>206</v>
      </c>
      <c r="AJ44" s="5">
        <v>0</v>
      </c>
      <c r="AT44" s="17" t="s">
        <v>160</v>
      </c>
      <c r="AU44" s="5">
        <v>96</v>
      </c>
      <c r="BH44" s="17" t="s">
        <v>204</v>
      </c>
      <c r="BI44" s="5">
        <v>29</v>
      </c>
      <c r="BS44" s="17" t="s">
        <v>159</v>
      </c>
      <c r="BT44" s="5">
        <v>0</v>
      </c>
    </row>
    <row r="45" spans="4:72" x14ac:dyDescent="0.25">
      <c r="D45" s="17" t="s">
        <v>208</v>
      </c>
      <c r="E45" s="5">
        <v>96</v>
      </c>
      <c r="L45" s="17" t="s">
        <v>17</v>
      </c>
      <c r="M45" s="6">
        <f t="shared" si="3"/>
        <v>132</v>
      </c>
      <c r="N45" s="4" t="str">
        <f t="shared" si="4"/>
        <v xml:space="preserve"> </v>
      </c>
      <c r="O45" s="14">
        <f t="shared" si="5"/>
        <v>132</v>
      </c>
      <c r="W45" s="17" t="s">
        <v>208</v>
      </c>
      <c r="X45" s="5">
        <v>96</v>
      </c>
      <c r="AI45" s="17" t="s">
        <v>207</v>
      </c>
      <c r="AJ45" s="5">
        <v>37</v>
      </c>
      <c r="AT45" s="17" t="s">
        <v>206</v>
      </c>
      <c r="AU45" s="5">
        <v>99</v>
      </c>
      <c r="BH45" s="17" t="s">
        <v>205</v>
      </c>
      <c r="BI45" s="5">
        <v>11</v>
      </c>
      <c r="BS45" s="17" t="s">
        <v>204</v>
      </c>
      <c r="BT45" s="5">
        <v>1</v>
      </c>
    </row>
    <row r="46" spans="4:72" x14ac:dyDescent="0.25">
      <c r="D46" s="17" t="s">
        <v>209</v>
      </c>
      <c r="E46" s="5">
        <v>0</v>
      </c>
      <c r="W46" s="17" t="s">
        <v>209</v>
      </c>
      <c r="X46" s="5">
        <v>0</v>
      </c>
      <c r="AI46" s="17" t="s">
        <v>141</v>
      </c>
      <c r="AJ46" s="5">
        <v>6</v>
      </c>
      <c r="AT46" s="17" t="s">
        <v>207</v>
      </c>
      <c r="AU46" s="5">
        <v>49</v>
      </c>
      <c r="BH46" s="17" t="s">
        <v>160</v>
      </c>
      <c r="BI46" s="5">
        <v>120</v>
      </c>
      <c r="BS46" s="17" t="s">
        <v>205</v>
      </c>
      <c r="BT46" s="5">
        <v>0</v>
      </c>
    </row>
    <row r="47" spans="4:72" x14ac:dyDescent="0.25">
      <c r="D47" s="17" t="s">
        <v>210</v>
      </c>
      <c r="E47" s="5">
        <v>203</v>
      </c>
      <c r="W47" s="17" t="s">
        <v>210</v>
      </c>
      <c r="X47" s="5">
        <v>203</v>
      </c>
      <c r="AI47" s="17" t="s">
        <v>208</v>
      </c>
      <c r="AJ47" s="5">
        <v>7</v>
      </c>
      <c r="AT47" s="17" t="s">
        <v>141</v>
      </c>
      <c r="AU47" s="5">
        <v>3</v>
      </c>
      <c r="BH47" s="17" t="s">
        <v>206</v>
      </c>
      <c r="BI47" s="5">
        <v>5</v>
      </c>
      <c r="BS47" s="17" t="s">
        <v>160</v>
      </c>
      <c r="BT47" s="5">
        <v>17</v>
      </c>
    </row>
    <row r="48" spans="4:72" x14ac:dyDescent="0.25">
      <c r="D48" s="17" t="s">
        <v>161</v>
      </c>
      <c r="E48" s="5">
        <v>30</v>
      </c>
      <c r="W48" s="17" t="s">
        <v>161</v>
      </c>
      <c r="X48" s="5">
        <v>30</v>
      </c>
      <c r="AI48" s="17" t="s">
        <v>209</v>
      </c>
      <c r="AJ48" s="5">
        <v>0</v>
      </c>
      <c r="AT48" s="17" t="s">
        <v>208</v>
      </c>
      <c r="AU48" s="5">
        <v>18</v>
      </c>
      <c r="BH48" s="17" t="s">
        <v>207</v>
      </c>
      <c r="BI48" s="5">
        <v>36</v>
      </c>
      <c r="BS48" s="17" t="s">
        <v>206</v>
      </c>
      <c r="BT48" s="5">
        <v>0</v>
      </c>
    </row>
    <row r="49" spans="4:72" x14ac:dyDescent="0.25">
      <c r="D49" s="17" t="s">
        <v>211</v>
      </c>
      <c r="E49" s="5">
        <v>240</v>
      </c>
      <c r="W49" s="17" t="s">
        <v>211</v>
      </c>
      <c r="X49" s="5">
        <v>240</v>
      </c>
      <c r="AI49" s="17" t="s">
        <v>210</v>
      </c>
      <c r="AJ49" s="5">
        <v>103</v>
      </c>
      <c r="AT49" s="17" t="s">
        <v>209</v>
      </c>
      <c r="AU49" s="5">
        <v>0</v>
      </c>
      <c r="BH49" s="17" t="s">
        <v>141</v>
      </c>
      <c r="BI49" s="5">
        <v>2</v>
      </c>
      <c r="BS49" s="17" t="s">
        <v>207</v>
      </c>
      <c r="BT49" s="5">
        <v>22</v>
      </c>
    </row>
    <row r="50" spans="4:72" x14ac:dyDescent="0.25">
      <c r="D50" s="17" t="s">
        <v>170</v>
      </c>
      <c r="E50" s="5">
        <v>168</v>
      </c>
      <c r="W50" s="17" t="s">
        <v>170</v>
      </c>
      <c r="X50" s="5">
        <v>168</v>
      </c>
      <c r="AI50" s="17" t="s">
        <v>161</v>
      </c>
      <c r="AJ50" s="5">
        <v>3</v>
      </c>
      <c r="AT50" s="17" t="s">
        <v>210</v>
      </c>
      <c r="AU50" s="5">
        <v>40</v>
      </c>
      <c r="BH50" s="17" t="s">
        <v>208</v>
      </c>
      <c r="BI50" s="5">
        <v>0</v>
      </c>
      <c r="BS50" s="17" t="s">
        <v>141</v>
      </c>
      <c r="BT50" s="5">
        <v>1</v>
      </c>
    </row>
    <row r="51" spans="4:72" x14ac:dyDescent="0.25">
      <c r="D51" s="17" t="s">
        <v>212</v>
      </c>
      <c r="E51" s="5">
        <v>95</v>
      </c>
      <c r="W51" s="17" t="s">
        <v>212</v>
      </c>
      <c r="X51" s="5">
        <v>95</v>
      </c>
      <c r="AI51" s="17" t="s">
        <v>211</v>
      </c>
      <c r="AJ51" s="5">
        <v>140</v>
      </c>
      <c r="AT51" s="17" t="s">
        <v>161</v>
      </c>
      <c r="AU51" s="5">
        <v>0</v>
      </c>
      <c r="BH51" s="17" t="s">
        <v>209</v>
      </c>
      <c r="BI51" s="5">
        <v>0</v>
      </c>
      <c r="BS51" s="17" t="s">
        <v>208</v>
      </c>
      <c r="BT51" s="5">
        <v>13</v>
      </c>
    </row>
    <row r="52" spans="4:72" x14ac:dyDescent="0.25">
      <c r="D52" s="17" t="s">
        <v>153</v>
      </c>
      <c r="E52" s="5">
        <v>418</v>
      </c>
      <c r="W52" s="17" t="s">
        <v>153</v>
      </c>
      <c r="X52" s="5">
        <v>418</v>
      </c>
      <c r="AI52" s="17" t="s">
        <v>170</v>
      </c>
      <c r="AJ52" s="5">
        <v>31</v>
      </c>
      <c r="AT52" s="17" t="s">
        <v>211</v>
      </c>
      <c r="AU52" s="5">
        <v>326</v>
      </c>
      <c r="BH52" s="17" t="s">
        <v>210</v>
      </c>
      <c r="BI52" s="5">
        <v>16</v>
      </c>
      <c r="BS52" s="17" t="s">
        <v>209</v>
      </c>
      <c r="BT52" s="5">
        <v>15</v>
      </c>
    </row>
    <row r="53" spans="4:72" x14ac:dyDescent="0.25">
      <c r="D53" s="17" t="s">
        <v>213</v>
      </c>
      <c r="E53" s="5">
        <v>150</v>
      </c>
      <c r="W53" s="17" t="s">
        <v>213</v>
      </c>
      <c r="X53" s="5">
        <v>150</v>
      </c>
      <c r="AI53" s="17" t="s">
        <v>212</v>
      </c>
      <c r="AJ53" s="5">
        <v>11</v>
      </c>
      <c r="AT53" s="17" t="s">
        <v>170</v>
      </c>
      <c r="AU53" s="5">
        <v>35</v>
      </c>
      <c r="BH53" s="17" t="s">
        <v>161</v>
      </c>
      <c r="BI53" s="5">
        <v>23</v>
      </c>
      <c r="BS53" s="17" t="s">
        <v>210</v>
      </c>
      <c r="BT53" s="5">
        <v>12</v>
      </c>
    </row>
    <row r="54" spans="4:72" x14ac:dyDescent="0.25">
      <c r="D54" s="17" t="s">
        <v>146</v>
      </c>
      <c r="E54" s="5">
        <v>142</v>
      </c>
      <c r="W54" s="17" t="s">
        <v>146</v>
      </c>
      <c r="X54" s="5">
        <v>142</v>
      </c>
      <c r="AI54" s="17" t="s">
        <v>153</v>
      </c>
      <c r="AJ54" s="5">
        <v>141</v>
      </c>
      <c r="AT54" s="17" t="s">
        <v>212</v>
      </c>
      <c r="AU54" s="5">
        <v>77</v>
      </c>
      <c r="BH54" s="17" t="s">
        <v>211</v>
      </c>
      <c r="BI54" s="5">
        <v>30</v>
      </c>
      <c r="BS54" s="17" t="s">
        <v>161</v>
      </c>
      <c r="BT54" s="5">
        <v>1</v>
      </c>
    </row>
    <row r="55" spans="4:72" x14ac:dyDescent="0.25">
      <c r="D55" s="17" t="s">
        <v>175</v>
      </c>
      <c r="E55" s="5">
        <v>329</v>
      </c>
      <c r="L55" t="str">
        <f>doct_data!$R$5</f>
        <v>د.اتقياء داوود</v>
      </c>
      <c r="W55" s="17" t="s">
        <v>175</v>
      </c>
      <c r="X55" s="5">
        <v>329</v>
      </c>
      <c r="AI55" s="17" t="s">
        <v>213</v>
      </c>
      <c r="AJ55" s="5">
        <v>3</v>
      </c>
      <c r="AT55" s="17" t="s">
        <v>153</v>
      </c>
      <c r="AU55" s="5">
        <v>1301</v>
      </c>
      <c r="BH55" s="17" t="s">
        <v>170</v>
      </c>
      <c r="BI55" s="5">
        <v>36</v>
      </c>
      <c r="BS55" s="17" t="s">
        <v>211</v>
      </c>
      <c r="BT55" s="5">
        <v>47</v>
      </c>
    </row>
    <row r="56" spans="4:72" x14ac:dyDescent="0.25">
      <c r="D56" s="17" t="s">
        <v>142</v>
      </c>
      <c r="E56" s="5">
        <v>71</v>
      </c>
      <c r="L56" s="22" t="s">
        <v>100</v>
      </c>
      <c r="M56" s="22"/>
      <c r="N56" s="22"/>
      <c r="W56" s="17" t="s">
        <v>142</v>
      </c>
      <c r="X56" s="5">
        <v>71</v>
      </c>
      <c r="AI56" s="17" t="s">
        <v>146</v>
      </c>
      <c r="AJ56" s="5">
        <v>0</v>
      </c>
      <c r="AT56" s="17" t="s">
        <v>213</v>
      </c>
      <c r="AU56" s="5">
        <v>98</v>
      </c>
      <c r="BH56" s="17" t="s">
        <v>212</v>
      </c>
      <c r="BI56" s="5">
        <v>0</v>
      </c>
      <c r="BS56" s="17" t="s">
        <v>170</v>
      </c>
      <c r="BT56" s="5">
        <v>0</v>
      </c>
    </row>
    <row r="57" spans="4:72" x14ac:dyDescent="0.25">
      <c r="D57" s="17" t="s">
        <v>214</v>
      </c>
      <c r="E57" s="5">
        <v>144</v>
      </c>
      <c r="L57" t="str">
        <f>'ANALYSIS '!$E$60</f>
        <v>النساء والولادة</v>
      </c>
      <c r="W57" s="17" t="s">
        <v>214</v>
      </c>
      <c r="X57" s="5">
        <v>144</v>
      </c>
      <c r="AI57" s="17" t="s">
        <v>175</v>
      </c>
      <c r="AJ57" s="5">
        <v>159</v>
      </c>
      <c r="AT57" s="17" t="s">
        <v>146</v>
      </c>
      <c r="AU57" s="5">
        <v>0</v>
      </c>
      <c r="BH57" s="17" t="s">
        <v>153</v>
      </c>
      <c r="BI57" s="5">
        <v>64</v>
      </c>
      <c r="BS57" s="17" t="s">
        <v>212</v>
      </c>
      <c r="BT57" s="5">
        <v>27</v>
      </c>
    </row>
    <row r="58" spans="4:72" x14ac:dyDescent="0.25">
      <c r="D58" s="17" t="s">
        <v>171</v>
      </c>
      <c r="E58" s="5">
        <v>132</v>
      </c>
      <c r="M58" t="s">
        <v>284</v>
      </c>
      <c r="N58" t="s">
        <v>19</v>
      </c>
      <c r="O58" t="s">
        <v>135</v>
      </c>
      <c r="W58" s="17" t="s">
        <v>171</v>
      </c>
      <c r="X58" s="5">
        <v>132</v>
      </c>
      <c r="AI58" s="17" t="s">
        <v>142</v>
      </c>
      <c r="AJ58" s="5">
        <v>11</v>
      </c>
      <c r="AT58" s="17" t="s">
        <v>175</v>
      </c>
      <c r="AU58" s="5">
        <v>561</v>
      </c>
      <c r="BH58" s="17" t="s">
        <v>213</v>
      </c>
      <c r="BI58" s="5">
        <v>117</v>
      </c>
      <c r="BS58" s="17" t="s">
        <v>153</v>
      </c>
      <c r="BT58" s="5">
        <v>8</v>
      </c>
    </row>
    <row r="59" spans="4:72" x14ac:dyDescent="0.25">
      <c r="D59" s="17" t="s">
        <v>165</v>
      </c>
      <c r="E59" s="5">
        <v>2</v>
      </c>
      <c r="L59" s="17" t="s">
        <v>6</v>
      </c>
      <c r="M59" s="6">
        <f>GETPIVOTDATA("RADIOLOGY VISITS ",$AI$7,"MONTH ",L59,"DOCTORS ",$L$55)</f>
        <v>45</v>
      </c>
      <c r="N59" s="4" t="str">
        <f>IFERROR(GETPIVOTDATA("Sum of CONSULATION-CREDIT(34)",$W$5,"MONTH ",L59,"DOCTORS ",$L$30)," " )</f>
        <v xml:space="preserve"> </v>
      </c>
      <c r="O59" s="5">
        <f>SUM(M59:N59)</f>
        <v>45</v>
      </c>
      <c r="W59" s="17" t="s">
        <v>165</v>
      </c>
      <c r="X59" s="5">
        <v>2</v>
      </c>
      <c r="AI59" s="17" t="s">
        <v>214</v>
      </c>
      <c r="AJ59" s="5">
        <v>0</v>
      </c>
      <c r="AT59" s="17" t="s">
        <v>142</v>
      </c>
      <c r="AU59" s="5">
        <v>2</v>
      </c>
      <c r="BH59" s="17" t="s">
        <v>146</v>
      </c>
      <c r="BI59" s="5">
        <v>200</v>
      </c>
      <c r="BS59" s="17" t="s">
        <v>213</v>
      </c>
      <c r="BT59" s="5">
        <v>37</v>
      </c>
    </row>
    <row r="60" spans="4:72" x14ac:dyDescent="0.25">
      <c r="D60" s="17" t="s">
        <v>143</v>
      </c>
      <c r="E60" s="5">
        <v>178</v>
      </c>
      <c r="L60" s="17" t="s">
        <v>3</v>
      </c>
      <c r="M60" s="6">
        <f t="shared" ref="M60:M70" si="6">GETPIVOTDATA("RADIOLOGY VISITS ",$AI$7,"MONTH ",L60,"DOCTORS ",$L$55)</f>
        <v>100</v>
      </c>
      <c r="N60" s="4" t="str">
        <f t="shared" ref="N60:N70" si="7">IFERROR(GETPIVOTDATA("Sum of CONSULATION-CREDIT(34)",$W$5,"MONTH ",L60,"DOCTORS ",$L$30)," " )</f>
        <v xml:space="preserve"> </v>
      </c>
      <c r="O60" s="5">
        <f t="shared" ref="O60:O70" si="8">SUM(M60:N60)</f>
        <v>100</v>
      </c>
      <c r="W60" s="17" t="s">
        <v>143</v>
      </c>
      <c r="X60" s="5">
        <v>178</v>
      </c>
      <c r="AI60" s="17" t="s">
        <v>171</v>
      </c>
      <c r="AJ60" s="5">
        <v>25</v>
      </c>
      <c r="AT60" s="17" t="s">
        <v>214</v>
      </c>
      <c r="AU60" s="5">
        <v>28</v>
      </c>
      <c r="BH60" s="17" t="s">
        <v>175</v>
      </c>
      <c r="BI60" s="5">
        <v>27</v>
      </c>
      <c r="BS60" s="17" t="s">
        <v>146</v>
      </c>
      <c r="BT60" s="5">
        <v>0</v>
      </c>
    </row>
    <row r="61" spans="4:72" x14ac:dyDescent="0.25">
      <c r="D61" s="17" t="s">
        <v>215</v>
      </c>
      <c r="E61" s="5">
        <v>199</v>
      </c>
      <c r="L61" s="17" t="s">
        <v>4</v>
      </c>
      <c r="M61" s="6">
        <f t="shared" si="6"/>
        <v>119</v>
      </c>
      <c r="N61" s="4" t="str">
        <f t="shared" si="7"/>
        <v xml:space="preserve"> </v>
      </c>
      <c r="O61" s="5">
        <f t="shared" si="8"/>
        <v>119</v>
      </c>
      <c r="W61" s="17" t="s">
        <v>215</v>
      </c>
      <c r="X61" s="5">
        <v>199</v>
      </c>
      <c r="AI61" s="17" t="s">
        <v>165</v>
      </c>
      <c r="AJ61" s="5">
        <v>1</v>
      </c>
      <c r="AT61" s="17" t="s">
        <v>171</v>
      </c>
      <c r="AU61" s="5">
        <v>119</v>
      </c>
      <c r="BH61" s="17" t="s">
        <v>142</v>
      </c>
      <c r="BI61" s="5">
        <v>6</v>
      </c>
      <c r="BS61" s="17" t="s">
        <v>175</v>
      </c>
      <c r="BT61" s="5">
        <v>33</v>
      </c>
    </row>
    <row r="62" spans="4:72" x14ac:dyDescent="0.25">
      <c r="D62" s="17" t="s">
        <v>176</v>
      </c>
      <c r="E62" s="5">
        <v>154</v>
      </c>
      <c r="L62" s="17" t="s">
        <v>5</v>
      </c>
      <c r="M62" s="6">
        <f t="shared" si="6"/>
        <v>5</v>
      </c>
      <c r="N62" s="4" t="str">
        <f t="shared" si="7"/>
        <v xml:space="preserve"> </v>
      </c>
      <c r="O62" s="5">
        <f t="shared" si="8"/>
        <v>5</v>
      </c>
      <c r="W62" s="17" t="s">
        <v>176</v>
      </c>
      <c r="X62" s="5">
        <v>154</v>
      </c>
      <c r="AI62" s="17" t="s">
        <v>143</v>
      </c>
      <c r="AJ62" s="5">
        <v>22</v>
      </c>
      <c r="AT62" s="17" t="s">
        <v>165</v>
      </c>
      <c r="AU62" s="5">
        <v>1</v>
      </c>
      <c r="BH62" s="17" t="s">
        <v>214</v>
      </c>
      <c r="BI62" s="5">
        <v>9</v>
      </c>
      <c r="BS62" s="17" t="s">
        <v>142</v>
      </c>
      <c r="BT62" s="5">
        <v>0</v>
      </c>
    </row>
    <row r="63" spans="4:72" x14ac:dyDescent="0.25">
      <c r="D63" s="17" t="s">
        <v>216</v>
      </c>
      <c r="E63" s="5">
        <v>98</v>
      </c>
      <c r="L63" s="17" t="s">
        <v>10</v>
      </c>
      <c r="M63" s="6" t="e">
        <f t="shared" si="6"/>
        <v>#REF!</v>
      </c>
      <c r="N63" s="4" t="str">
        <f t="shared" si="7"/>
        <v xml:space="preserve"> </v>
      </c>
      <c r="O63" s="5" t="e">
        <f t="shared" si="8"/>
        <v>#REF!</v>
      </c>
      <c r="W63" s="17" t="s">
        <v>216</v>
      </c>
      <c r="X63" s="5">
        <v>98</v>
      </c>
      <c r="AI63" s="17" t="s">
        <v>215</v>
      </c>
      <c r="AJ63" s="5">
        <v>99</v>
      </c>
      <c r="AT63" s="17" t="s">
        <v>143</v>
      </c>
      <c r="AU63" s="5">
        <v>11</v>
      </c>
      <c r="BH63" s="17" t="s">
        <v>171</v>
      </c>
      <c r="BI63" s="5">
        <v>10</v>
      </c>
      <c r="BS63" s="17" t="s">
        <v>214</v>
      </c>
      <c r="BT63" s="5">
        <v>0</v>
      </c>
    </row>
    <row r="64" spans="4:72" x14ac:dyDescent="0.25">
      <c r="D64" s="17" t="s">
        <v>217</v>
      </c>
      <c r="E64" s="5">
        <v>64</v>
      </c>
      <c r="L64" s="17" t="s">
        <v>11</v>
      </c>
      <c r="M64" s="6">
        <f t="shared" si="6"/>
        <v>43</v>
      </c>
      <c r="N64" s="4" t="str">
        <f t="shared" si="7"/>
        <v xml:space="preserve"> </v>
      </c>
      <c r="O64" s="5">
        <f t="shared" si="8"/>
        <v>43</v>
      </c>
      <c r="W64" s="17" t="s">
        <v>217</v>
      </c>
      <c r="X64" s="5">
        <v>64</v>
      </c>
      <c r="AI64" s="17" t="s">
        <v>176</v>
      </c>
      <c r="AJ64" s="5">
        <v>56</v>
      </c>
      <c r="AT64" s="17" t="s">
        <v>215</v>
      </c>
      <c r="AU64" s="5">
        <v>58</v>
      </c>
      <c r="BH64" s="17" t="s">
        <v>165</v>
      </c>
      <c r="BI64" s="5">
        <v>0</v>
      </c>
      <c r="BS64" s="17" t="s">
        <v>171</v>
      </c>
      <c r="BT64" s="5">
        <v>39</v>
      </c>
    </row>
    <row r="65" spans="4:72" x14ac:dyDescent="0.25">
      <c r="D65" s="17" t="s">
        <v>162</v>
      </c>
      <c r="E65" s="5">
        <v>67</v>
      </c>
      <c r="L65" s="17" t="s">
        <v>12</v>
      </c>
      <c r="M65" s="6">
        <f t="shared" si="6"/>
        <v>64</v>
      </c>
      <c r="N65" s="4" t="str">
        <f t="shared" si="7"/>
        <v xml:space="preserve"> </v>
      </c>
      <c r="O65" s="5">
        <f t="shared" si="8"/>
        <v>64</v>
      </c>
      <c r="W65" s="17" t="s">
        <v>162</v>
      </c>
      <c r="X65" s="5">
        <v>67</v>
      </c>
      <c r="AI65" s="17" t="s">
        <v>216</v>
      </c>
      <c r="AJ65" s="5">
        <v>0</v>
      </c>
      <c r="AT65" s="17" t="s">
        <v>176</v>
      </c>
      <c r="AU65" s="5">
        <v>119</v>
      </c>
      <c r="BH65" s="17" t="s">
        <v>143</v>
      </c>
      <c r="BI65" s="5">
        <v>9</v>
      </c>
      <c r="BS65" s="17" t="s">
        <v>165</v>
      </c>
      <c r="BT65" s="5">
        <v>0</v>
      </c>
    </row>
    <row r="66" spans="4:72" x14ac:dyDescent="0.25">
      <c r="D66" s="17" t="s">
        <v>218</v>
      </c>
      <c r="E66" s="5">
        <v>128</v>
      </c>
      <c r="L66" s="17" t="s">
        <v>13</v>
      </c>
      <c r="M66" s="6">
        <f t="shared" si="6"/>
        <v>69</v>
      </c>
      <c r="N66" s="4" t="str">
        <f t="shared" si="7"/>
        <v xml:space="preserve"> </v>
      </c>
      <c r="O66" s="5">
        <f t="shared" si="8"/>
        <v>69</v>
      </c>
      <c r="W66" s="17" t="s">
        <v>218</v>
      </c>
      <c r="X66" s="5">
        <v>128</v>
      </c>
      <c r="AI66" s="17" t="s">
        <v>217</v>
      </c>
      <c r="AJ66" s="5">
        <v>0</v>
      </c>
      <c r="AT66" s="17" t="s">
        <v>216</v>
      </c>
      <c r="AU66" s="5">
        <v>0</v>
      </c>
      <c r="BH66" s="17" t="s">
        <v>215</v>
      </c>
      <c r="BI66" s="5">
        <v>18</v>
      </c>
      <c r="BS66" s="17" t="s">
        <v>143</v>
      </c>
      <c r="BT66" s="5">
        <v>22</v>
      </c>
    </row>
    <row r="67" spans="4:72" x14ac:dyDescent="0.25">
      <c r="D67" s="17" t="s">
        <v>154</v>
      </c>
      <c r="E67" s="5">
        <v>419</v>
      </c>
      <c r="L67" s="17" t="s">
        <v>14</v>
      </c>
      <c r="M67" s="6">
        <f t="shared" si="6"/>
        <v>87</v>
      </c>
      <c r="N67" s="4" t="str">
        <f t="shared" si="7"/>
        <v xml:space="preserve"> </v>
      </c>
      <c r="O67" s="5">
        <f t="shared" si="8"/>
        <v>87</v>
      </c>
      <c r="W67" s="17" t="s">
        <v>154</v>
      </c>
      <c r="X67" s="5">
        <v>419</v>
      </c>
      <c r="AI67" s="17" t="s">
        <v>162</v>
      </c>
      <c r="AJ67" s="5">
        <v>12</v>
      </c>
      <c r="AT67" s="17" t="s">
        <v>217</v>
      </c>
      <c r="AU67" s="5">
        <v>0</v>
      </c>
      <c r="BH67" s="17" t="s">
        <v>176</v>
      </c>
      <c r="BI67" s="5">
        <v>11</v>
      </c>
      <c r="BS67" s="17" t="s">
        <v>215</v>
      </c>
      <c r="BT67" s="5">
        <v>1</v>
      </c>
    </row>
    <row r="68" spans="4:72" x14ac:dyDescent="0.25">
      <c r="D68" s="17" t="s">
        <v>147</v>
      </c>
      <c r="E68" s="5">
        <v>293</v>
      </c>
      <c r="L68" s="17" t="s">
        <v>15</v>
      </c>
      <c r="M68" s="6">
        <f t="shared" si="6"/>
        <v>87</v>
      </c>
      <c r="N68" s="4" t="str">
        <f t="shared" si="7"/>
        <v xml:space="preserve"> </v>
      </c>
      <c r="O68" s="5">
        <f t="shared" si="8"/>
        <v>87</v>
      </c>
      <c r="W68" s="17" t="s">
        <v>147</v>
      </c>
      <c r="X68" s="5">
        <v>293</v>
      </c>
      <c r="AI68" s="17" t="s">
        <v>218</v>
      </c>
      <c r="AJ68" s="5">
        <v>73</v>
      </c>
      <c r="AT68" s="17" t="s">
        <v>162</v>
      </c>
      <c r="AU68" s="5">
        <v>91</v>
      </c>
      <c r="BH68" s="17" t="s">
        <v>216</v>
      </c>
      <c r="BI68" s="5">
        <v>18</v>
      </c>
      <c r="BS68" s="17" t="s">
        <v>176</v>
      </c>
      <c r="BT68" s="5">
        <v>9</v>
      </c>
    </row>
    <row r="69" spans="4:72" x14ac:dyDescent="0.25">
      <c r="D69" s="17" t="s">
        <v>219</v>
      </c>
      <c r="E69" s="5">
        <v>180</v>
      </c>
      <c r="L69" s="17" t="s">
        <v>16</v>
      </c>
      <c r="M69" s="6">
        <f t="shared" si="6"/>
        <v>123</v>
      </c>
      <c r="N69" s="4" t="str">
        <f t="shared" si="7"/>
        <v xml:space="preserve"> </v>
      </c>
      <c r="O69" s="5">
        <f t="shared" si="8"/>
        <v>123</v>
      </c>
      <c r="W69" s="17" t="s">
        <v>219</v>
      </c>
      <c r="X69" s="5">
        <v>180</v>
      </c>
      <c r="AI69" s="17" t="s">
        <v>154</v>
      </c>
      <c r="AJ69" s="5">
        <v>180</v>
      </c>
      <c r="AT69" s="17" t="s">
        <v>218</v>
      </c>
      <c r="AU69" s="5">
        <v>155</v>
      </c>
      <c r="BH69" s="17" t="s">
        <v>217</v>
      </c>
      <c r="BI69" s="5">
        <v>17</v>
      </c>
      <c r="BS69" s="17" t="s">
        <v>216</v>
      </c>
      <c r="BT69" s="5">
        <v>3</v>
      </c>
    </row>
    <row r="70" spans="4:72" x14ac:dyDescent="0.25">
      <c r="D70" s="17" t="s">
        <v>148</v>
      </c>
      <c r="E70" s="5">
        <v>32</v>
      </c>
      <c r="L70" s="17" t="s">
        <v>17</v>
      </c>
      <c r="M70" s="6">
        <f t="shared" si="6"/>
        <v>76</v>
      </c>
      <c r="N70" s="4" t="str">
        <f t="shared" si="7"/>
        <v xml:space="preserve"> </v>
      </c>
      <c r="O70" s="5">
        <f t="shared" si="8"/>
        <v>76</v>
      </c>
      <c r="W70" s="17" t="s">
        <v>148</v>
      </c>
      <c r="X70" s="5">
        <v>32</v>
      </c>
      <c r="AI70" s="17" t="s">
        <v>147</v>
      </c>
      <c r="AJ70" s="5">
        <v>0</v>
      </c>
      <c r="AT70" s="17" t="s">
        <v>154</v>
      </c>
      <c r="AU70" s="5">
        <v>1473</v>
      </c>
      <c r="BH70" s="17" t="s">
        <v>162</v>
      </c>
      <c r="BI70" s="5">
        <v>6</v>
      </c>
      <c r="BS70" s="17" t="s">
        <v>217</v>
      </c>
      <c r="BT70" s="5">
        <v>0</v>
      </c>
    </row>
    <row r="71" spans="4:72" x14ac:dyDescent="0.25">
      <c r="D71" s="17" t="s">
        <v>177</v>
      </c>
      <c r="E71" s="5">
        <v>162</v>
      </c>
      <c r="W71" s="17" t="s">
        <v>177</v>
      </c>
      <c r="X71" s="5">
        <v>162</v>
      </c>
      <c r="AI71" s="17" t="s">
        <v>219</v>
      </c>
      <c r="AJ71" s="5">
        <v>25</v>
      </c>
      <c r="AT71" s="17" t="s">
        <v>147</v>
      </c>
      <c r="AU71" s="5">
        <v>0</v>
      </c>
      <c r="BH71" s="17" t="s">
        <v>218</v>
      </c>
      <c r="BI71" s="5">
        <v>266</v>
      </c>
      <c r="BS71" s="17" t="s">
        <v>162</v>
      </c>
      <c r="BT71" s="5">
        <v>0</v>
      </c>
    </row>
    <row r="72" spans="4:72" x14ac:dyDescent="0.25">
      <c r="D72" s="17" t="s">
        <v>220</v>
      </c>
      <c r="E72" s="5">
        <v>13</v>
      </c>
      <c r="W72" s="17" t="s">
        <v>220</v>
      </c>
      <c r="X72" s="5">
        <v>13</v>
      </c>
      <c r="AI72" s="17" t="s">
        <v>148</v>
      </c>
      <c r="AJ72" s="5">
        <v>0</v>
      </c>
      <c r="AT72" s="17" t="s">
        <v>219</v>
      </c>
      <c r="AU72" s="5">
        <v>80</v>
      </c>
      <c r="BH72" s="17" t="s">
        <v>154</v>
      </c>
      <c r="BI72" s="5">
        <v>45</v>
      </c>
      <c r="BS72" s="17" t="s">
        <v>218</v>
      </c>
      <c r="BT72" s="5">
        <v>0</v>
      </c>
    </row>
    <row r="73" spans="4:72" x14ac:dyDescent="0.25">
      <c r="D73" s="17" t="s">
        <v>178</v>
      </c>
      <c r="E73" s="5">
        <v>118</v>
      </c>
      <c r="W73" s="17" t="s">
        <v>178</v>
      </c>
      <c r="X73" s="5">
        <v>118</v>
      </c>
      <c r="AI73" s="17" t="s">
        <v>177</v>
      </c>
      <c r="AJ73" s="5">
        <v>58</v>
      </c>
      <c r="AT73" s="17" t="s">
        <v>148</v>
      </c>
      <c r="AU73" s="5">
        <v>0</v>
      </c>
      <c r="BH73" s="17" t="s">
        <v>147</v>
      </c>
      <c r="BI73" s="5">
        <v>266</v>
      </c>
      <c r="BS73" s="17" t="s">
        <v>154</v>
      </c>
      <c r="BT73" s="5">
        <v>5</v>
      </c>
    </row>
    <row r="74" spans="4:72" x14ac:dyDescent="0.25">
      <c r="D74" s="17" t="s">
        <v>221</v>
      </c>
      <c r="E74" s="5">
        <v>166</v>
      </c>
      <c r="W74" s="17" t="s">
        <v>221</v>
      </c>
      <c r="X74" s="5">
        <v>166</v>
      </c>
      <c r="AI74" s="17" t="s">
        <v>220</v>
      </c>
      <c r="AJ74" s="5">
        <v>5</v>
      </c>
      <c r="AT74" s="17" t="s">
        <v>177</v>
      </c>
      <c r="AU74" s="5">
        <v>89</v>
      </c>
      <c r="BH74" s="17" t="s">
        <v>219</v>
      </c>
      <c r="BI74" s="5">
        <v>267</v>
      </c>
      <c r="BS74" s="17" t="s">
        <v>147</v>
      </c>
      <c r="BT74" s="5">
        <v>0</v>
      </c>
    </row>
    <row r="75" spans="4:72" x14ac:dyDescent="0.25">
      <c r="D75" s="17" t="s">
        <v>172</v>
      </c>
      <c r="E75" s="5">
        <v>62</v>
      </c>
      <c r="W75" s="17" t="s">
        <v>172</v>
      </c>
      <c r="X75" s="5">
        <v>62</v>
      </c>
      <c r="AI75" s="17" t="s">
        <v>178</v>
      </c>
      <c r="AJ75" s="5">
        <v>65</v>
      </c>
      <c r="AT75" s="17" t="s">
        <v>220</v>
      </c>
      <c r="AU75" s="5">
        <v>4</v>
      </c>
      <c r="BH75" s="17" t="s">
        <v>148</v>
      </c>
      <c r="BI75" s="5">
        <v>12</v>
      </c>
      <c r="BS75" s="17" t="s">
        <v>219</v>
      </c>
      <c r="BT75" s="5">
        <v>0</v>
      </c>
    </row>
    <row r="76" spans="4:72" x14ac:dyDescent="0.25">
      <c r="D76" s="17" t="s">
        <v>144</v>
      </c>
      <c r="E76" s="5">
        <v>185</v>
      </c>
      <c r="W76" s="17" t="s">
        <v>144</v>
      </c>
      <c r="X76" s="5">
        <v>185</v>
      </c>
      <c r="AI76" s="17" t="s">
        <v>221</v>
      </c>
      <c r="AJ76" s="5">
        <v>93</v>
      </c>
      <c r="AT76" s="17" t="s">
        <v>178</v>
      </c>
      <c r="AU76" s="5">
        <v>142</v>
      </c>
      <c r="BH76" s="17" t="s">
        <v>177</v>
      </c>
      <c r="BI76" s="5">
        <v>20</v>
      </c>
      <c r="BS76" s="17" t="s">
        <v>148</v>
      </c>
      <c r="BT76" s="5">
        <v>21</v>
      </c>
    </row>
    <row r="77" spans="4:72" x14ac:dyDescent="0.25">
      <c r="D77" s="17" t="s">
        <v>222</v>
      </c>
      <c r="E77" s="5">
        <v>24</v>
      </c>
      <c r="W77" s="17" t="s">
        <v>222</v>
      </c>
      <c r="X77" s="5">
        <v>24</v>
      </c>
      <c r="AI77" s="17" t="s">
        <v>172</v>
      </c>
      <c r="AJ77" s="5">
        <v>4</v>
      </c>
      <c r="AT77" s="17" t="s">
        <v>221</v>
      </c>
      <c r="AU77" s="5">
        <v>23</v>
      </c>
      <c r="BH77" s="17" t="s">
        <v>220</v>
      </c>
      <c r="BI77" s="5">
        <v>0</v>
      </c>
      <c r="BS77" s="17" t="s">
        <v>177</v>
      </c>
      <c r="BT77" s="5">
        <v>0</v>
      </c>
    </row>
    <row r="78" spans="4:72" x14ac:dyDescent="0.25">
      <c r="D78" s="17" t="s">
        <v>223</v>
      </c>
      <c r="E78" s="5">
        <v>10</v>
      </c>
      <c r="W78" s="17" t="s">
        <v>223</v>
      </c>
      <c r="X78" s="5">
        <v>10</v>
      </c>
      <c r="AI78" s="17" t="s">
        <v>144</v>
      </c>
      <c r="AJ78" s="5">
        <v>22</v>
      </c>
      <c r="AT78" s="17" t="s">
        <v>172</v>
      </c>
      <c r="AU78" s="5">
        <v>18</v>
      </c>
      <c r="BH78" s="17" t="s">
        <v>178</v>
      </c>
      <c r="BI78" s="5">
        <v>28</v>
      </c>
      <c r="BS78" s="17" t="s">
        <v>220</v>
      </c>
      <c r="BT78" s="5">
        <v>0</v>
      </c>
    </row>
    <row r="79" spans="4:72" x14ac:dyDescent="0.25">
      <c r="D79" s="17" t="s">
        <v>173</v>
      </c>
      <c r="E79" s="5">
        <v>206</v>
      </c>
      <c r="W79" s="17" t="s">
        <v>173</v>
      </c>
      <c r="X79" s="5">
        <v>206</v>
      </c>
      <c r="AI79" s="17" t="s">
        <v>222</v>
      </c>
      <c r="AJ79" s="5">
        <v>0</v>
      </c>
      <c r="AT79" s="17" t="s">
        <v>144</v>
      </c>
      <c r="AU79" s="5">
        <v>21</v>
      </c>
      <c r="BH79" s="17" t="s">
        <v>221</v>
      </c>
      <c r="BI79" s="5">
        <v>12</v>
      </c>
      <c r="BS79" s="17" t="s">
        <v>178</v>
      </c>
      <c r="BT79" s="5">
        <v>0</v>
      </c>
    </row>
    <row r="80" spans="4:72" x14ac:dyDescent="0.25">
      <c r="D80" s="17" t="s">
        <v>224</v>
      </c>
      <c r="E80" s="5">
        <v>342</v>
      </c>
      <c r="W80" s="17" t="s">
        <v>224</v>
      </c>
      <c r="X80" s="5">
        <v>342</v>
      </c>
      <c r="AI80" s="17" t="s">
        <v>223</v>
      </c>
      <c r="AJ80" s="5">
        <v>0</v>
      </c>
      <c r="AT80" s="17" t="s">
        <v>222</v>
      </c>
      <c r="AU80" s="5">
        <v>2</v>
      </c>
      <c r="BH80" s="17" t="s">
        <v>172</v>
      </c>
      <c r="BI80" s="5">
        <v>3</v>
      </c>
      <c r="BS80" s="17" t="s">
        <v>221</v>
      </c>
      <c r="BT80" s="5">
        <v>25</v>
      </c>
    </row>
    <row r="81" spans="4:72" x14ac:dyDescent="0.25">
      <c r="D81" s="17" t="s">
        <v>225</v>
      </c>
      <c r="E81" s="5">
        <v>38</v>
      </c>
      <c r="W81" s="17" t="s">
        <v>225</v>
      </c>
      <c r="X81" s="5">
        <v>38</v>
      </c>
      <c r="AI81" s="17" t="s">
        <v>173</v>
      </c>
      <c r="AJ81" s="5">
        <v>24</v>
      </c>
      <c r="AT81" s="17" t="s">
        <v>223</v>
      </c>
      <c r="AU81" s="5">
        <v>0</v>
      </c>
      <c r="BH81" s="17" t="s">
        <v>144</v>
      </c>
      <c r="BI81" s="5">
        <v>8</v>
      </c>
      <c r="BS81" s="17" t="s">
        <v>172</v>
      </c>
      <c r="BT81" s="5">
        <v>25</v>
      </c>
    </row>
    <row r="82" spans="4:72" x14ac:dyDescent="0.25">
      <c r="D82" s="17" t="s">
        <v>163</v>
      </c>
      <c r="E82" s="5">
        <v>8</v>
      </c>
      <c r="W82" s="17" t="s">
        <v>163</v>
      </c>
      <c r="X82" s="5">
        <v>8</v>
      </c>
      <c r="AI82" s="17" t="s">
        <v>224</v>
      </c>
      <c r="AJ82" s="5">
        <v>72</v>
      </c>
      <c r="AT82" s="17" t="s">
        <v>173</v>
      </c>
      <c r="AU82" s="5">
        <v>239</v>
      </c>
      <c r="BH82" s="17" t="s">
        <v>222</v>
      </c>
      <c r="BI82" s="5">
        <v>32</v>
      </c>
      <c r="BS82" s="17" t="s">
        <v>144</v>
      </c>
      <c r="BT82" s="5">
        <v>14</v>
      </c>
    </row>
    <row r="83" spans="4:72" x14ac:dyDescent="0.25">
      <c r="D83" s="17" t="s">
        <v>226</v>
      </c>
      <c r="E83" s="5">
        <v>0</v>
      </c>
      <c r="W83" s="17" t="s">
        <v>226</v>
      </c>
      <c r="X83" s="5">
        <v>0</v>
      </c>
      <c r="AI83" s="17" t="s">
        <v>225</v>
      </c>
      <c r="AJ83" s="5">
        <v>0</v>
      </c>
      <c r="AT83" s="17" t="s">
        <v>224</v>
      </c>
      <c r="AU83" s="5">
        <v>91</v>
      </c>
      <c r="BH83" s="17" t="s">
        <v>223</v>
      </c>
      <c r="BI83" s="5">
        <v>7</v>
      </c>
      <c r="BS83" s="17" t="s">
        <v>222</v>
      </c>
      <c r="BT83" s="5">
        <v>0</v>
      </c>
    </row>
    <row r="84" spans="4:72" x14ac:dyDescent="0.25">
      <c r="D84" s="17" t="s">
        <v>166</v>
      </c>
      <c r="E84" s="5">
        <v>226</v>
      </c>
      <c r="W84" s="17" t="s">
        <v>166</v>
      </c>
      <c r="X84" s="5">
        <v>226</v>
      </c>
      <c r="AI84" s="17" t="s">
        <v>163</v>
      </c>
      <c r="AJ84" s="5">
        <v>0</v>
      </c>
      <c r="AT84" s="17" t="s">
        <v>225</v>
      </c>
      <c r="AU84" s="5">
        <v>0</v>
      </c>
      <c r="BH84" s="17" t="s">
        <v>173</v>
      </c>
      <c r="BI84" s="5">
        <v>23</v>
      </c>
      <c r="BS84" s="17" t="s">
        <v>223</v>
      </c>
      <c r="BT84" s="5">
        <v>0</v>
      </c>
    </row>
    <row r="85" spans="4:72" x14ac:dyDescent="0.25">
      <c r="D85" s="17" t="s">
        <v>227</v>
      </c>
      <c r="E85" s="5">
        <v>523</v>
      </c>
      <c r="W85" s="17" t="s">
        <v>227</v>
      </c>
      <c r="X85" s="5">
        <v>523</v>
      </c>
      <c r="AI85" s="17" t="s">
        <v>226</v>
      </c>
      <c r="AJ85" s="5">
        <v>0</v>
      </c>
      <c r="AT85" s="17" t="s">
        <v>163</v>
      </c>
      <c r="AU85" s="5">
        <v>1</v>
      </c>
      <c r="BH85" s="17" t="s">
        <v>224</v>
      </c>
      <c r="BI85" s="5">
        <v>45</v>
      </c>
      <c r="BS85" s="17" t="s">
        <v>173</v>
      </c>
      <c r="BT85" s="5">
        <v>58</v>
      </c>
    </row>
    <row r="86" spans="4:72" x14ac:dyDescent="0.25">
      <c r="D86" s="17" t="s">
        <v>228</v>
      </c>
      <c r="E86" s="5">
        <v>53</v>
      </c>
      <c r="W86" s="17" t="s">
        <v>228</v>
      </c>
      <c r="X86" s="5">
        <v>53</v>
      </c>
      <c r="AI86" s="17" t="s">
        <v>166</v>
      </c>
      <c r="AJ86" s="5">
        <v>133</v>
      </c>
      <c r="AT86" s="17" t="s">
        <v>226</v>
      </c>
      <c r="AU86" s="5">
        <v>0</v>
      </c>
      <c r="BH86" s="17" t="s">
        <v>225</v>
      </c>
      <c r="BI86" s="5">
        <v>77</v>
      </c>
      <c r="BS86" s="17" t="s">
        <v>224</v>
      </c>
      <c r="BT86" s="5">
        <v>0</v>
      </c>
    </row>
    <row r="87" spans="4:72" x14ac:dyDescent="0.25">
      <c r="D87" s="17" t="s">
        <v>229</v>
      </c>
      <c r="E87" s="5">
        <v>54</v>
      </c>
      <c r="W87" s="17" t="s">
        <v>229</v>
      </c>
      <c r="X87" s="5">
        <v>54</v>
      </c>
      <c r="AI87" s="17" t="s">
        <v>227</v>
      </c>
      <c r="AJ87" s="5">
        <v>83</v>
      </c>
      <c r="AT87" s="17" t="s">
        <v>166</v>
      </c>
      <c r="AU87" s="5">
        <v>42</v>
      </c>
      <c r="BH87" s="17" t="s">
        <v>163</v>
      </c>
      <c r="BI87" s="5">
        <v>7</v>
      </c>
      <c r="BS87" s="17" t="s">
        <v>225</v>
      </c>
      <c r="BT87" s="5">
        <v>7</v>
      </c>
    </row>
    <row r="88" spans="4:72" x14ac:dyDescent="0.25">
      <c r="D88" s="17" t="s">
        <v>174</v>
      </c>
      <c r="E88" s="5">
        <v>101</v>
      </c>
      <c r="L88" t="str">
        <f>doct_data!$R$5</f>
        <v>د.اتقياء داوود</v>
      </c>
      <c r="W88" s="17" t="s">
        <v>174</v>
      </c>
      <c r="X88" s="5">
        <v>101</v>
      </c>
      <c r="AI88" s="17" t="s">
        <v>228</v>
      </c>
      <c r="AJ88" s="5">
        <v>42</v>
      </c>
      <c r="AT88" s="17" t="s">
        <v>227</v>
      </c>
      <c r="AU88" s="5">
        <v>74</v>
      </c>
      <c r="BH88" s="17" t="s">
        <v>226</v>
      </c>
      <c r="BI88" s="5">
        <v>0</v>
      </c>
      <c r="BS88" s="17" t="s">
        <v>163</v>
      </c>
      <c r="BT88" s="5">
        <v>0</v>
      </c>
    </row>
    <row r="89" spans="4:72" x14ac:dyDescent="0.25">
      <c r="D89" s="17" t="s">
        <v>230</v>
      </c>
      <c r="E89" s="5">
        <v>194</v>
      </c>
      <c r="L89" s="22" t="s">
        <v>285</v>
      </c>
      <c r="M89" s="22"/>
      <c r="N89" s="22"/>
      <c r="W89" s="17" t="s">
        <v>230</v>
      </c>
      <c r="X89" s="5">
        <v>194</v>
      </c>
      <c r="AI89" s="17" t="s">
        <v>229</v>
      </c>
      <c r="AJ89" s="5">
        <v>19</v>
      </c>
      <c r="AT89" s="17" t="s">
        <v>228</v>
      </c>
      <c r="AU89" s="5">
        <v>42</v>
      </c>
      <c r="BH89" s="17" t="s">
        <v>166</v>
      </c>
      <c r="BI89" s="5">
        <v>17</v>
      </c>
      <c r="BS89" s="17" t="s">
        <v>226</v>
      </c>
      <c r="BT89" s="5">
        <v>43</v>
      </c>
    </row>
    <row r="90" spans="4:72" x14ac:dyDescent="0.25">
      <c r="D90" s="17" t="s">
        <v>231</v>
      </c>
      <c r="E90" s="5">
        <v>216</v>
      </c>
      <c r="L90" t="str">
        <f>'ANALYSIS '!$E$60</f>
        <v>النساء والولادة</v>
      </c>
      <c r="W90" s="17" t="s">
        <v>231</v>
      </c>
      <c r="X90" s="5">
        <v>216</v>
      </c>
      <c r="AI90" s="17" t="s">
        <v>174</v>
      </c>
      <c r="AJ90" s="5">
        <v>16</v>
      </c>
      <c r="AT90" s="17" t="s">
        <v>229</v>
      </c>
      <c r="AU90" s="5">
        <v>91</v>
      </c>
      <c r="BH90" s="17" t="s">
        <v>227</v>
      </c>
      <c r="BI90" s="5">
        <v>47</v>
      </c>
      <c r="BS90" s="17" t="s">
        <v>166</v>
      </c>
      <c r="BT90" s="5">
        <v>9</v>
      </c>
    </row>
    <row r="91" spans="4:72" x14ac:dyDescent="0.25">
      <c r="D91" s="17" t="s">
        <v>149</v>
      </c>
      <c r="E91" s="5">
        <v>199</v>
      </c>
      <c r="M91" t="s">
        <v>284</v>
      </c>
      <c r="N91" t="s">
        <v>19</v>
      </c>
      <c r="O91" t="s">
        <v>135</v>
      </c>
      <c r="W91" s="17" t="s">
        <v>149</v>
      </c>
      <c r="X91" s="5">
        <v>199</v>
      </c>
      <c r="AI91" s="17" t="s">
        <v>230</v>
      </c>
      <c r="AJ91" s="5">
        <v>47</v>
      </c>
      <c r="AT91" s="17" t="s">
        <v>174</v>
      </c>
      <c r="AU91" s="5">
        <v>64</v>
      </c>
      <c r="BH91" s="17" t="s">
        <v>228</v>
      </c>
      <c r="BI91" s="5">
        <v>0</v>
      </c>
      <c r="BS91" s="17" t="s">
        <v>227</v>
      </c>
      <c r="BT91" s="5">
        <v>0</v>
      </c>
    </row>
    <row r="92" spans="4:72" x14ac:dyDescent="0.25">
      <c r="D92" s="17" t="s">
        <v>232</v>
      </c>
      <c r="E92" s="5">
        <v>88</v>
      </c>
      <c r="L92" s="17" t="s">
        <v>6</v>
      </c>
      <c r="M92" s="6">
        <f>GETPIVOTDATA("LAB VISITS ",$AT$8,"MONTH ",L92,"DOCTORS ",$L$88)</f>
        <v>108</v>
      </c>
      <c r="N92" s="4" t="str">
        <f>IFERROR(GETPIVOTDATA("Sum of LAB CREDIT ",$AT$8,"MONTH ",L92,"DOCTORS ",$L$88)," " )</f>
        <v xml:space="preserve"> </v>
      </c>
      <c r="O92" s="5">
        <f>SUM(M92:N92)</f>
        <v>108</v>
      </c>
      <c r="W92" s="17" t="s">
        <v>232</v>
      </c>
      <c r="X92" s="5">
        <v>88</v>
      </c>
      <c r="AI92" s="17" t="s">
        <v>231</v>
      </c>
      <c r="AJ92" s="5">
        <v>59</v>
      </c>
      <c r="AT92" s="17" t="s">
        <v>230</v>
      </c>
      <c r="AU92" s="5">
        <v>165</v>
      </c>
      <c r="BH92" s="17" t="s">
        <v>229</v>
      </c>
      <c r="BI92" s="5">
        <v>3</v>
      </c>
      <c r="BS92" s="17" t="s">
        <v>228</v>
      </c>
      <c r="BT92" s="5">
        <v>3</v>
      </c>
    </row>
    <row r="93" spans="4:72" x14ac:dyDescent="0.25">
      <c r="D93" s="17" t="s">
        <v>233</v>
      </c>
      <c r="E93" s="5">
        <v>70</v>
      </c>
      <c r="L93" s="17" t="s">
        <v>3</v>
      </c>
      <c r="M93" s="6">
        <f t="shared" ref="M93:M103" si="9">GETPIVOTDATA("LAB VISITS ",$AT$8,"MONTH ",L93,"DOCTORS ",$L$88)</f>
        <v>262</v>
      </c>
      <c r="N93" s="4" t="str">
        <f t="shared" ref="N93:N103" si="10">IFERROR(GETPIVOTDATA("Sum of LAB CREDIT ",$AT$8,"MONTH ",L93,"DOCTORS ",$L$88)," " )</f>
        <v xml:space="preserve"> </v>
      </c>
      <c r="O93" s="5">
        <f t="shared" ref="O93:O103" si="11">SUM(M93:N93)</f>
        <v>262</v>
      </c>
      <c r="W93" s="17" t="s">
        <v>233</v>
      </c>
      <c r="X93" s="5">
        <v>70</v>
      </c>
      <c r="AI93" s="17" t="s">
        <v>149</v>
      </c>
      <c r="AJ93" s="5">
        <v>0</v>
      </c>
      <c r="AT93" s="17" t="s">
        <v>231</v>
      </c>
      <c r="AU93" s="5">
        <v>343</v>
      </c>
      <c r="BH93" s="17" t="s">
        <v>174</v>
      </c>
      <c r="BI93" s="5">
        <v>7</v>
      </c>
      <c r="BS93" s="17" t="s">
        <v>229</v>
      </c>
      <c r="BT93" s="5">
        <v>0</v>
      </c>
    </row>
    <row r="94" spans="4:72" x14ac:dyDescent="0.25">
      <c r="D94" s="17" t="s">
        <v>234</v>
      </c>
      <c r="E94" s="5">
        <v>327</v>
      </c>
      <c r="L94" s="17" t="s">
        <v>4</v>
      </c>
      <c r="M94" s="6">
        <f t="shared" si="9"/>
        <v>292</v>
      </c>
      <c r="N94" s="4" t="str">
        <f t="shared" si="10"/>
        <v xml:space="preserve"> </v>
      </c>
      <c r="O94" s="5">
        <f t="shared" si="11"/>
        <v>292</v>
      </c>
      <c r="W94" s="17" t="s">
        <v>234</v>
      </c>
      <c r="X94" s="5">
        <v>327</v>
      </c>
      <c r="AI94" s="17" t="s">
        <v>232</v>
      </c>
      <c r="AJ94" s="5">
        <v>28</v>
      </c>
      <c r="AT94" s="17" t="s">
        <v>149</v>
      </c>
      <c r="AU94" s="5">
        <v>0</v>
      </c>
      <c r="BH94" s="17" t="s">
        <v>230</v>
      </c>
      <c r="BI94" s="5">
        <v>336</v>
      </c>
      <c r="BS94" s="17" t="s">
        <v>174</v>
      </c>
      <c r="BT94" s="5">
        <v>19</v>
      </c>
    </row>
    <row r="95" spans="4:72" x14ac:dyDescent="0.25">
      <c r="D95" s="17" t="s">
        <v>235</v>
      </c>
      <c r="E95" s="5">
        <v>21</v>
      </c>
      <c r="L95" s="17" t="s">
        <v>5</v>
      </c>
      <c r="M95" s="6">
        <f t="shared" si="9"/>
        <v>8</v>
      </c>
      <c r="N95" s="4" t="str">
        <f t="shared" si="10"/>
        <v xml:space="preserve"> </v>
      </c>
      <c r="O95" s="5">
        <f t="shared" si="11"/>
        <v>8</v>
      </c>
      <c r="W95" s="17" t="s">
        <v>235</v>
      </c>
      <c r="X95" s="5">
        <v>21</v>
      </c>
      <c r="AI95" s="17" t="s">
        <v>233</v>
      </c>
      <c r="AJ95" s="5">
        <v>56</v>
      </c>
      <c r="AT95" s="17" t="s">
        <v>232</v>
      </c>
      <c r="AU95" s="5">
        <v>68</v>
      </c>
      <c r="BH95" s="17" t="s">
        <v>231</v>
      </c>
      <c r="BI95" s="5">
        <v>52</v>
      </c>
      <c r="BS95" s="17" t="s">
        <v>230</v>
      </c>
      <c r="BT95" s="5">
        <v>0</v>
      </c>
    </row>
    <row r="96" spans="4:72" x14ac:dyDescent="0.25">
      <c r="D96" s="17" t="s">
        <v>236</v>
      </c>
      <c r="E96" s="5">
        <v>17</v>
      </c>
      <c r="L96" s="17" t="s">
        <v>10</v>
      </c>
      <c r="M96" s="6" t="e">
        <f t="shared" si="9"/>
        <v>#REF!</v>
      </c>
      <c r="N96" s="4" t="str">
        <f t="shared" si="10"/>
        <v xml:space="preserve"> </v>
      </c>
      <c r="O96" s="5" t="e">
        <f t="shared" si="11"/>
        <v>#REF!</v>
      </c>
      <c r="W96" s="17" t="s">
        <v>236</v>
      </c>
      <c r="X96" s="5">
        <v>17</v>
      </c>
      <c r="AI96" s="17" t="s">
        <v>234</v>
      </c>
      <c r="AJ96" s="5">
        <v>127</v>
      </c>
      <c r="AT96" s="17" t="s">
        <v>233</v>
      </c>
      <c r="AU96" s="5">
        <v>42</v>
      </c>
      <c r="BH96" s="17" t="s">
        <v>149</v>
      </c>
      <c r="BI96" s="5">
        <v>318</v>
      </c>
      <c r="BS96" s="17" t="s">
        <v>231</v>
      </c>
      <c r="BT96" s="5">
        <v>5</v>
      </c>
    </row>
    <row r="97" spans="4:72" x14ac:dyDescent="0.25">
      <c r="D97" s="17" t="s">
        <v>237</v>
      </c>
      <c r="E97" s="5">
        <v>53</v>
      </c>
      <c r="L97" s="17" t="s">
        <v>11</v>
      </c>
      <c r="M97" s="6">
        <f t="shared" si="9"/>
        <v>92</v>
      </c>
      <c r="N97" s="4" t="str">
        <f t="shared" si="10"/>
        <v xml:space="preserve"> </v>
      </c>
      <c r="O97" s="5">
        <f t="shared" si="11"/>
        <v>92</v>
      </c>
      <c r="W97" s="17" t="s">
        <v>237</v>
      </c>
      <c r="X97" s="5">
        <v>53</v>
      </c>
      <c r="AI97" s="17" t="s">
        <v>235</v>
      </c>
      <c r="AJ97" s="5">
        <v>6</v>
      </c>
      <c r="AT97" s="17" t="s">
        <v>234</v>
      </c>
      <c r="AU97" s="5">
        <v>11</v>
      </c>
      <c r="BH97" s="17" t="s">
        <v>232</v>
      </c>
      <c r="BI97" s="5">
        <v>6</v>
      </c>
      <c r="BS97" s="17" t="s">
        <v>149</v>
      </c>
      <c r="BT97" s="5">
        <v>0</v>
      </c>
    </row>
    <row r="98" spans="4:72" x14ac:dyDescent="0.25">
      <c r="D98" s="17" t="s">
        <v>238</v>
      </c>
      <c r="E98" s="5">
        <v>39</v>
      </c>
      <c r="L98" s="17" t="s">
        <v>12</v>
      </c>
      <c r="M98" s="6">
        <f t="shared" si="9"/>
        <v>173</v>
      </c>
      <c r="N98" s="4" t="str">
        <f t="shared" si="10"/>
        <v xml:space="preserve"> </v>
      </c>
      <c r="O98" s="5">
        <f t="shared" si="11"/>
        <v>173</v>
      </c>
      <c r="W98" s="17" t="s">
        <v>238</v>
      </c>
      <c r="X98" s="5">
        <v>39</v>
      </c>
      <c r="AI98" s="17" t="s">
        <v>236</v>
      </c>
      <c r="AJ98" s="5">
        <v>6</v>
      </c>
      <c r="AT98" s="17" t="s">
        <v>235</v>
      </c>
      <c r="AU98" s="5">
        <v>25</v>
      </c>
      <c r="BH98" s="17" t="s">
        <v>233</v>
      </c>
      <c r="BI98" s="5">
        <v>6</v>
      </c>
      <c r="BS98" s="17" t="s">
        <v>232</v>
      </c>
      <c r="BT98" s="5">
        <v>15</v>
      </c>
    </row>
    <row r="99" spans="4:72" x14ac:dyDescent="0.25">
      <c r="D99" s="17" t="s">
        <v>239</v>
      </c>
      <c r="E99" s="5">
        <v>232</v>
      </c>
      <c r="L99" s="17" t="s">
        <v>13</v>
      </c>
      <c r="M99" s="6">
        <f t="shared" si="9"/>
        <v>185</v>
      </c>
      <c r="N99" s="4" t="str">
        <f t="shared" si="10"/>
        <v xml:space="preserve"> </v>
      </c>
      <c r="O99" s="5">
        <f t="shared" si="11"/>
        <v>185</v>
      </c>
      <c r="W99" s="17" t="s">
        <v>239</v>
      </c>
      <c r="X99" s="5">
        <v>232</v>
      </c>
      <c r="AI99" s="17" t="s">
        <v>237</v>
      </c>
      <c r="AJ99" s="5">
        <v>13</v>
      </c>
      <c r="AT99" s="17" t="s">
        <v>236</v>
      </c>
      <c r="AU99" s="5">
        <v>5</v>
      </c>
      <c r="BH99" s="17" t="s">
        <v>234</v>
      </c>
      <c r="BI99" s="5">
        <v>23</v>
      </c>
      <c r="BS99" s="17" t="s">
        <v>233</v>
      </c>
      <c r="BT99" s="5">
        <v>1</v>
      </c>
    </row>
    <row r="100" spans="4:72" x14ac:dyDescent="0.25">
      <c r="D100" s="17" t="s">
        <v>240</v>
      </c>
      <c r="E100" s="5">
        <v>132</v>
      </c>
      <c r="L100" s="17" t="s">
        <v>14</v>
      </c>
      <c r="M100" s="6">
        <f t="shared" si="9"/>
        <v>227</v>
      </c>
      <c r="N100" s="4" t="str">
        <f t="shared" si="10"/>
        <v xml:space="preserve"> </v>
      </c>
      <c r="O100" s="5">
        <f t="shared" si="11"/>
        <v>227</v>
      </c>
      <c r="W100" s="17" t="s">
        <v>240</v>
      </c>
      <c r="X100" s="5">
        <v>132</v>
      </c>
      <c r="AI100" s="17" t="s">
        <v>238</v>
      </c>
      <c r="AJ100" s="5">
        <v>13</v>
      </c>
      <c r="AT100" s="17" t="s">
        <v>237</v>
      </c>
      <c r="AU100" s="5">
        <v>1</v>
      </c>
      <c r="BH100" s="17" t="s">
        <v>235</v>
      </c>
      <c r="BI100" s="5">
        <v>1</v>
      </c>
      <c r="BS100" s="17" t="s">
        <v>234</v>
      </c>
      <c r="BT100" s="5">
        <v>14</v>
      </c>
    </row>
    <row r="101" spans="4:72" x14ac:dyDescent="0.25">
      <c r="D101" s="17" t="s">
        <v>164</v>
      </c>
      <c r="E101" s="5">
        <v>45</v>
      </c>
      <c r="L101" s="17" t="s">
        <v>15</v>
      </c>
      <c r="M101" s="6">
        <f t="shared" si="9"/>
        <v>277</v>
      </c>
      <c r="N101" s="4" t="str">
        <f t="shared" si="10"/>
        <v xml:space="preserve"> </v>
      </c>
      <c r="O101" s="5">
        <f t="shared" si="11"/>
        <v>277</v>
      </c>
      <c r="W101" s="17" t="s">
        <v>164</v>
      </c>
      <c r="X101" s="5">
        <v>45</v>
      </c>
      <c r="AI101" s="17" t="s">
        <v>239</v>
      </c>
      <c r="AJ101" s="5">
        <v>11</v>
      </c>
      <c r="AT101" s="17" t="s">
        <v>238</v>
      </c>
      <c r="AU101" s="5">
        <v>30</v>
      </c>
      <c r="BH101" s="17" t="s">
        <v>236</v>
      </c>
      <c r="BI101" s="5">
        <v>8</v>
      </c>
      <c r="BS101" s="17" t="s">
        <v>235</v>
      </c>
      <c r="BT101" s="5">
        <v>7</v>
      </c>
    </row>
    <row r="102" spans="4:72" x14ac:dyDescent="0.25">
      <c r="D102" s="17" t="s">
        <v>241</v>
      </c>
      <c r="E102" s="5">
        <v>78</v>
      </c>
      <c r="L102" s="17" t="s">
        <v>16</v>
      </c>
      <c r="M102" s="6">
        <f t="shared" si="9"/>
        <v>370</v>
      </c>
      <c r="N102" s="4" t="str">
        <f t="shared" si="10"/>
        <v xml:space="preserve"> </v>
      </c>
      <c r="O102" s="5">
        <f t="shared" si="11"/>
        <v>370</v>
      </c>
      <c r="W102" s="17" t="s">
        <v>241</v>
      </c>
      <c r="X102" s="5">
        <v>78</v>
      </c>
      <c r="AI102" s="17" t="s">
        <v>240</v>
      </c>
      <c r="AJ102" s="5">
        <v>70</v>
      </c>
      <c r="AT102" s="17" t="s">
        <v>239</v>
      </c>
      <c r="AU102" s="5">
        <v>383</v>
      </c>
      <c r="BH102" s="17" t="s">
        <v>237</v>
      </c>
      <c r="BI102" s="5">
        <v>4</v>
      </c>
      <c r="BS102" s="17" t="s">
        <v>236</v>
      </c>
      <c r="BT102" s="5">
        <v>0</v>
      </c>
    </row>
    <row r="103" spans="4:72" x14ac:dyDescent="0.25">
      <c r="D103" s="17" t="s">
        <v>242</v>
      </c>
      <c r="E103" s="5">
        <v>196</v>
      </c>
      <c r="L103" s="17" t="s">
        <v>17</v>
      </c>
      <c r="M103" s="6">
        <f t="shared" si="9"/>
        <v>235</v>
      </c>
      <c r="N103" s="4" t="str">
        <f t="shared" si="10"/>
        <v xml:space="preserve"> </v>
      </c>
      <c r="O103" s="5">
        <f t="shared" si="11"/>
        <v>235</v>
      </c>
      <c r="W103" s="17" t="s">
        <v>242</v>
      </c>
      <c r="X103" s="5">
        <v>196</v>
      </c>
      <c r="AI103" s="17" t="s">
        <v>164</v>
      </c>
      <c r="AJ103" s="5">
        <v>10</v>
      </c>
      <c r="AT103" s="17" t="s">
        <v>240</v>
      </c>
      <c r="AU103" s="5">
        <v>179</v>
      </c>
      <c r="BH103" s="17" t="s">
        <v>238</v>
      </c>
      <c r="BI103" s="5">
        <v>17</v>
      </c>
      <c r="BS103" s="17" t="s">
        <v>237</v>
      </c>
      <c r="BT103" s="5">
        <v>0</v>
      </c>
    </row>
    <row r="104" spans="4:72" x14ac:dyDescent="0.25">
      <c r="D104" s="17" t="s">
        <v>243</v>
      </c>
      <c r="E104" s="5">
        <v>92</v>
      </c>
      <c r="W104" s="17" t="s">
        <v>243</v>
      </c>
      <c r="X104" s="5">
        <v>92</v>
      </c>
      <c r="AI104" s="17" t="s">
        <v>241</v>
      </c>
      <c r="AJ104" s="5">
        <v>0</v>
      </c>
      <c r="AT104" s="17" t="s">
        <v>164</v>
      </c>
      <c r="AU104" s="5">
        <v>17</v>
      </c>
      <c r="BH104" s="17" t="s">
        <v>239</v>
      </c>
      <c r="BI104" s="5">
        <v>5</v>
      </c>
      <c r="BS104" s="17" t="s">
        <v>238</v>
      </c>
      <c r="BT104" s="5">
        <v>0</v>
      </c>
    </row>
    <row r="105" spans="4:72" x14ac:dyDescent="0.25">
      <c r="D105" s="17" t="s">
        <v>244</v>
      </c>
      <c r="E105" s="5">
        <v>183</v>
      </c>
      <c r="W105" s="17" t="s">
        <v>244</v>
      </c>
      <c r="X105" s="5">
        <v>183</v>
      </c>
      <c r="AI105" s="17" t="s">
        <v>242</v>
      </c>
      <c r="AJ105" s="5">
        <v>59</v>
      </c>
      <c r="AT105" s="17" t="s">
        <v>241</v>
      </c>
      <c r="AU105" s="5">
        <v>55</v>
      </c>
      <c r="BH105" s="17" t="s">
        <v>240</v>
      </c>
      <c r="BI105" s="5">
        <v>26</v>
      </c>
      <c r="BS105" s="17" t="s">
        <v>239</v>
      </c>
      <c r="BT105" s="5">
        <v>0</v>
      </c>
    </row>
    <row r="106" spans="4:72" x14ac:dyDescent="0.25">
      <c r="D106" s="17" t="s">
        <v>245</v>
      </c>
      <c r="E106" s="5">
        <v>151</v>
      </c>
      <c r="W106" s="17" t="s">
        <v>245</v>
      </c>
      <c r="X106" s="5">
        <v>151</v>
      </c>
      <c r="AI106" s="17" t="s">
        <v>243</v>
      </c>
      <c r="AJ106" s="5">
        <v>0</v>
      </c>
      <c r="AT106" s="17" t="s">
        <v>242</v>
      </c>
      <c r="AU106" s="5">
        <v>115</v>
      </c>
      <c r="BH106" s="17" t="s">
        <v>164</v>
      </c>
      <c r="BI106" s="5">
        <v>2</v>
      </c>
      <c r="BS106" s="17" t="s">
        <v>240</v>
      </c>
      <c r="BT106" s="5">
        <v>6</v>
      </c>
    </row>
    <row r="107" spans="4:72" x14ac:dyDescent="0.25">
      <c r="D107" s="17" t="s">
        <v>145</v>
      </c>
      <c r="E107" s="5">
        <v>456</v>
      </c>
      <c r="W107" s="17" t="s">
        <v>145</v>
      </c>
      <c r="X107" s="5">
        <v>456</v>
      </c>
      <c r="AI107" s="17" t="s">
        <v>244</v>
      </c>
      <c r="AJ107" s="5">
        <v>26</v>
      </c>
      <c r="AT107" s="17" t="s">
        <v>243</v>
      </c>
      <c r="AU107" s="5">
        <v>0</v>
      </c>
      <c r="BH107" s="17" t="s">
        <v>241</v>
      </c>
      <c r="BI107" s="5">
        <v>3</v>
      </c>
      <c r="BS107" s="17" t="s">
        <v>164</v>
      </c>
      <c r="BT107" s="5">
        <v>8</v>
      </c>
    </row>
    <row r="108" spans="4:72" x14ac:dyDescent="0.25">
      <c r="D108" s="17" t="s">
        <v>246</v>
      </c>
      <c r="E108" s="5">
        <v>7</v>
      </c>
      <c r="W108" s="17" t="s">
        <v>246</v>
      </c>
      <c r="X108" s="5">
        <v>7</v>
      </c>
      <c r="AI108" s="17" t="s">
        <v>245</v>
      </c>
      <c r="AJ108" s="5">
        <v>100</v>
      </c>
      <c r="AT108" s="17" t="s">
        <v>244</v>
      </c>
      <c r="AU108" s="5">
        <v>273</v>
      </c>
      <c r="BH108" s="17" t="s">
        <v>242</v>
      </c>
      <c r="BI108" s="5">
        <v>295</v>
      </c>
      <c r="BS108" s="17" t="s">
        <v>241</v>
      </c>
      <c r="BT108" s="5">
        <v>0</v>
      </c>
    </row>
    <row r="109" spans="4:72" x14ac:dyDescent="0.25">
      <c r="D109" s="17" t="s">
        <v>247</v>
      </c>
      <c r="E109" s="5">
        <v>435</v>
      </c>
      <c r="W109" s="17" t="s">
        <v>247</v>
      </c>
      <c r="X109" s="5">
        <v>435</v>
      </c>
      <c r="AI109" s="17" t="s">
        <v>145</v>
      </c>
      <c r="AJ109" s="5">
        <v>10</v>
      </c>
      <c r="AT109" s="17" t="s">
        <v>245</v>
      </c>
      <c r="AU109" s="5">
        <v>262</v>
      </c>
      <c r="BH109" s="17" t="s">
        <v>243</v>
      </c>
      <c r="BI109" s="5">
        <v>0</v>
      </c>
      <c r="BS109" s="17" t="s">
        <v>242</v>
      </c>
      <c r="BT109" s="5">
        <v>0</v>
      </c>
    </row>
    <row r="110" spans="4:72" x14ac:dyDescent="0.25">
      <c r="D110" s="17" t="s">
        <v>248</v>
      </c>
      <c r="E110" s="5">
        <v>235</v>
      </c>
      <c r="L110" t="str">
        <f>doct_data!$R$5</f>
        <v>د.اتقياء داوود</v>
      </c>
      <c r="W110" s="17" t="s">
        <v>248</v>
      </c>
      <c r="X110" s="5">
        <v>235</v>
      </c>
      <c r="AI110" s="17" t="s">
        <v>246</v>
      </c>
      <c r="AJ110" s="5">
        <v>3</v>
      </c>
      <c r="AT110" s="17" t="s">
        <v>145</v>
      </c>
      <c r="AU110" s="5">
        <v>7</v>
      </c>
      <c r="BH110" s="17" t="s">
        <v>244</v>
      </c>
      <c r="BI110" s="5">
        <v>23</v>
      </c>
      <c r="BS110" s="17" t="s">
        <v>243</v>
      </c>
      <c r="BT110" s="5">
        <v>0</v>
      </c>
    </row>
    <row r="111" spans="4:72" x14ac:dyDescent="0.25">
      <c r="D111" s="17" t="s">
        <v>249</v>
      </c>
      <c r="E111" s="5">
        <v>38</v>
      </c>
      <c r="L111" s="22" t="s">
        <v>32</v>
      </c>
      <c r="M111" s="22"/>
      <c r="N111" s="22"/>
      <c r="W111" s="17" t="s">
        <v>249</v>
      </c>
      <c r="X111" s="5">
        <v>38</v>
      </c>
      <c r="AI111" s="17" t="s">
        <v>247</v>
      </c>
      <c r="AJ111" s="5">
        <v>28</v>
      </c>
      <c r="AT111" s="17" t="s">
        <v>246</v>
      </c>
      <c r="AU111" s="5">
        <v>5</v>
      </c>
      <c r="BH111" s="17" t="s">
        <v>245</v>
      </c>
      <c r="BI111" s="5">
        <v>16</v>
      </c>
      <c r="BS111" s="17" t="s">
        <v>244</v>
      </c>
      <c r="BT111" s="5">
        <v>0</v>
      </c>
    </row>
    <row r="112" spans="4:72" x14ac:dyDescent="0.25">
      <c r="D112" s="17" t="s">
        <v>151</v>
      </c>
      <c r="E112" s="5">
        <v>303</v>
      </c>
      <c r="L112" t="str">
        <f>'ANALYSIS '!$E$60</f>
        <v>النساء والولادة</v>
      </c>
      <c r="W112" s="17" t="s">
        <v>151</v>
      </c>
      <c r="X112" s="5">
        <v>303</v>
      </c>
      <c r="AI112" s="17" t="s">
        <v>248</v>
      </c>
      <c r="AJ112" s="5">
        <v>1</v>
      </c>
      <c r="AT112" s="17" t="s">
        <v>247</v>
      </c>
      <c r="AU112" s="5">
        <v>550</v>
      </c>
      <c r="BH112" s="17" t="s">
        <v>145</v>
      </c>
      <c r="BI112" s="5">
        <v>41</v>
      </c>
      <c r="BS112" s="17" t="s">
        <v>245</v>
      </c>
      <c r="BT112" s="5">
        <v>53</v>
      </c>
    </row>
    <row r="113" spans="4:72" x14ac:dyDescent="0.25">
      <c r="D113" s="2" t="s">
        <v>4</v>
      </c>
      <c r="E113" s="5">
        <v>21870</v>
      </c>
      <c r="M113" t="s">
        <v>284</v>
      </c>
      <c r="N113" t="s">
        <v>19</v>
      </c>
      <c r="O113" t="s">
        <v>135</v>
      </c>
      <c r="W113" s="2" t="s">
        <v>4</v>
      </c>
      <c r="X113" s="5">
        <v>21870</v>
      </c>
      <c r="AI113" s="17" t="s">
        <v>249</v>
      </c>
      <c r="AJ113" s="5">
        <v>0</v>
      </c>
      <c r="AT113" s="17" t="s">
        <v>248</v>
      </c>
      <c r="AU113" s="5">
        <v>0</v>
      </c>
      <c r="BH113" s="17" t="s">
        <v>246</v>
      </c>
      <c r="BI113" s="5">
        <v>4</v>
      </c>
      <c r="BS113" s="17" t="s">
        <v>145</v>
      </c>
      <c r="BT113" s="5">
        <v>0</v>
      </c>
    </row>
    <row r="114" spans="4:72" x14ac:dyDescent="0.25">
      <c r="D114" s="17" t="s">
        <v>139</v>
      </c>
      <c r="E114" s="5">
        <v>160</v>
      </c>
      <c r="L114" s="17" t="s">
        <v>6</v>
      </c>
      <c r="M114" s="6">
        <f>GETPIVOTDATA("SERVICES VISITS ",$BH$10,"MONTH ",L114,"DOCTORS ",$L$110)</f>
        <v>5</v>
      </c>
      <c r="N114" s="4" t="str">
        <f>IFERROR(GETPIVOTDATA("Sum of SERVICES CREDIT 43",$BH$10,"MONTH ",L114,"DOCTORS ",$L$110)," " )</f>
        <v xml:space="preserve"> </v>
      </c>
      <c r="O114" s="5">
        <f>SUM(M114:N114)</f>
        <v>5</v>
      </c>
      <c r="W114" s="17" t="s">
        <v>139</v>
      </c>
      <c r="X114" s="5">
        <v>160</v>
      </c>
      <c r="AI114" s="17" t="s">
        <v>151</v>
      </c>
      <c r="AJ114" s="5">
        <v>0</v>
      </c>
      <c r="AT114" s="17" t="s">
        <v>249</v>
      </c>
      <c r="AU114" s="5">
        <v>0</v>
      </c>
      <c r="BH114" s="17" t="s">
        <v>247</v>
      </c>
      <c r="BI114" s="5">
        <v>14</v>
      </c>
      <c r="BS114" s="17" t="s">
        <v>246</v>
      </c>
      <c r="BT114" s="5">
        <v>0</v>
      </c>
    </row>
    <row r="115" spans="4:72" x14ac:dyDescent="0.25">
      <c r="D115" s="17" t="s">
        <v>167</v>
      </c>
      <c r="E115" s="5">
        <v>49</v>
      </c>
      <c r="L115" s="17" t="s">
        <v>3</v>
      </c>
      <c r="M115" s="6">
        <f t="shared" ref="M115:M125" si="12">GETPIVOTDATA("SERVICES VISITS ",$BH$10,"MONTH ",L115,"DOCTORS ",$L$110)</f>
        <v>16</v>
      </c>
      <c r="N115" s="4" t="str">
        <f t="shared" ref="N115:N125" si="13">IFERROR(GETPIVOTDATA("Sum of SERVICES CREDIT 43",$BH$10,"MONTH ",L115,"DOCTORS ",$L$110)," " )</f>
        <v xml:space="preserve"> </v>
      </c>
      <c r="O115" s="5">
        <f t="shared" ref="O115:O125" si="14">SUM(M115:N115)</f>
        <v>16</v>
      </c>
      <c r="W115" s="17" t="s">
        <v>167</v>
      </c>
      <c r="X115" s="5">
        <v>49</v>
      </c>
      <c r="AI115" s="2" t="s">
        <v>4</v>
      </c>
      <c r="AJ115" s="5">
        <v>5320</v>
      </c>
      <c r="AT115" s="17" t="s">
        <v>151</v>
      </c>
      <c r="AU115" s="5">
        <v>0</v>
      </c>
      <c r="BH115" s="17" t="s">
        <v>248</v>
      </c>
      <c r="BI115" s="5">
        <v>55</v>
      </c>
      <c r="BS115" s="17" t="s">
        <v>247</v>
      </c>
      <c r="BT115" s="5">
        <v>0</v>
      </c>
    </row>
    <row r="116" spans="4:72" x14ac:dyDescent="0.25">
      <c r="D116" s="17" t="s">
        <v>140</v>
      </c>
      <c r="E116" s="5">
        <v>448</v>
      </c>
      <c r="L116" s="17" t="s">
        <v>4</v>
      </c>
      <c r="M116" s="6">
        <f t="shared" si="12"/>
        <v>22</v>
      </c>
      <c r="N116" s="4" t="str">
        <f t="shared" si="13"/>
        <v xml:space="preserve"> </v>
      </c>
      <c r="O116" s="5">
        <f t="shared" si="14"/>
        <v>22</v>
      </c>
      <c r="W116" s="17" t="s">
        <v>140</v>
      </c>
      <c r="X116" s="5">
        <v>448</v>
      </c>
      <c r="AI116" s="17" t="s">
        <v>139</v>
      </c>
      <c r="AJ116" s="5">
        <v>14</v>
      </c>
      <c r="AT116" s="2" t="s">
        <v>4</v>
      </c>
      <c r="AU116" s="5">
        <v>18986</v>
      </c>
      <c r="BH116" s="17" t="s">
        <v>249</v>
      </c>
      <c r="BI116" s="5">
        <v>0</v>
      </c>
      <c r="BS116" s="17" t="s">
        <v>248</v>
      </c>
      <c r="BT116" s="5">
        <v>0</v>
      </c>
    </row>
    <row r="117" spans="4:72" x14ac:dyDescent="0.25">
      <c r="D117" s="17" t="s">
        <v>181</v>
      </c>
      <c r="E117" s="5">
        <v>0</v>
      </c>
      <c r="L117" s="17" t="s">
        <v>5</v>
      </c>
      <c r="M117" s="6">
        <f t="shared" si="12"/>
        <v>2</v>
      </c>
      <c r="N117" s="4" t="str">
        <f t="shared" si="13"/>
        <v xml:space="preserve"> </v>
      </c>
      <c r="O117" s="5">
        <f t="shared" si="14"/>
        <v>2</v>
      </c>
      <c r="W117" s="17" t="s">
        <v>181</v>
      </c>
      <c r="X117" s="5">
        <v>0</v>
      </c>
      <c r="AI117" s="17" t="s">
        <v>167</v>
      </c>
      <c r="AJ117" s="5">
        <v>11</v>
      </c>
      <c r="AT117" s="17" t="s">
        <v>139</v>
      </c>
      <c r="AU117" s="5">
        <v>11</v>
      </c>
      <c r="BH117" s="17" t="s">
        <v>151</v>
      </c>
      <c r="BI117" s="5">
        <v>226</v>
      </c>
      <c r="BS117" s="17" t="s">
        <v>249</v>
      </c>
      <c r="BT117" s="5">
        <v>0</v>
      </c>
    </row>
    <row r="118" spans="4:72" x14ac:dyDescent="0.25">
      <c r="D118" s="17" t="s">
        <v>156</v>
      </c>
      <c r="E118" s="5">
        <v>806</v>
      </c>
      <c r="L118" s="17" t="s">
        <v>10</v>
      </c>
      <c r="M118" s="6" t="e">
        <f t="shared" si="12"/>
        <v>#REF!</v>
      </c>
      <c r="N118" s="4" t="str">
        <f t="shared" si="13"/>
        <v xml:space="preserve"> </v>
      </c>
      <c r="O118" s="5" t="e">
        <f t="shared" si="14"/>
        <v>#REF!</v>
      </c>
      <c r="W118" s="17" t="s">
        <v>156</v>
      </c>
      <c r="X118" s="5">
        <v>806</v>
      </c>
      <c r="AI118" s="17" t="s">
        <v>140</v>
      </c>
      <c r="AJ118" s="5">
        <v>42</v>
      </c>
      <c r="AT118" s="17" t="s">
        <v>167</v>
      </c>
      <c r="AU118" s="5">
        <v>20</v>
      </c>
      <c r="BH118" s="2" t="s">
        <v>4</v>
      </c>
      <c r="BI118" s="5">
        <v>7158</v>
      </c>
      <c r="BS118" s="17" t="s">
        <v>151</v>
      </c>
      <c r="BT118" s="5">
        <v>0</v>
      </c>
    </row>
    <row r="119" spans="4:72" x14ac:dyDescent="0.25">
      <c r="D119" s="17" t="s">
        <v>182</v>
      </c>
      <c r="E119" s="5">
        <v>147</v>
      </c>
      <c r="L119" s="17" t="s">
        <v>11</v>
      </c>
      <c r="M119" s="6">
        <f t="shared" si="12"/>
        <v>4</v>
      </c>
      <c r="N119" s="4" t="str">
        <f t="shared" si="13"/>
        <v xml:space="preserve"> </v>
      </c>
      <c r="O119" s="5">
        <f t="shared" si="14"/>
        <v>4</v>
      </c>
      <c r="W119" s="17" t="s">
        <v>182</v>
      </c>
      <c r="X119" s="5">
        <v>147</v>
      </c>
      <c r="AI119" s="17" t="s">
        <v>181</v>
      </c>
      <c r="AJ119" s="5">
        <v>0</v>
      </c>
      <c r="AT119" s="17" t="s">
        <v>140</v>
      </c>
      <c r="AU119" s="5">
        <v>42</v>
      </c>
      <c r="BH119" s="17" t="s">
        <v>139</v>
      </c>
      <c r="BI119" s="5">
        <v>12</v>
      </c>
      <c r="BS119" s="2" t="s">
        <v>4</v>
      </c>
      <c r="BT119" s="5">
        <v>975</v>
      </c>
    </row>
    <row r="120" spans="4:72" x14ac:dyDescent="0.25">
      <c r="D120" s="17" t="s">
        <v>183</v>
      </c>
      <c r="E120" s="5">
        <v>272</v>
      </c>
      <c r="L120" s="17" t="s">
        <v>12</v>
      </c>
      <c r="M120" s="6">
        <f t="shared" si="12"/>
        <v>12</v>
      </c>
      <c r="N120" s="4" t="str">
        <f t="shared" si="13"/>
        <v xml:space="preserve"> </v>
      </c>
      <c r="O120" s="5">
        <f t="shared" si="14"/>
        <v>12</v>
      </c>
      <c r="W120" s="17" t="s">
        <v>183</v>
      </c>
      <c r="X120" s="5">
        <v>272</v>
      </c>
      <c r="AI120" s="17" t="s">
        <v>156</v>
      </c>
      <c r="AJ120" s="5">
        <v>283</v>
      </c>
      <c r="AT120" s="17" t="s">
        <v>181</v>
      </c>
      <c r="AU120" s="5">
        <v>0</v>
      </c>
      <c r="BH120" s="17" t="s">
        <v>167</v>
      </c>
      <c r="BI120" s="5">
        <v>13</v>
      </c>
      <c r="BS120" s="17" t="s">
        <v>139</v>
      </c>
      <c r="BT120" s="5">
        <v>18</v>
      </c>
    </row>
    <row r="121" spans="4:72" x14ac:dyDescent="0.25">
      <c r="D121" s="17" t="s">
        <v>184</v>
      </c>
      <c r="E121" s="5">
        <v>126</v>
      </c>
      <c r="L121" s="17" t="s">
        <v>13</v>
      </c>
      <c r="M121" s="6">
        <f t="shared" si="12"/>
        <v>14</v>
      </c>
      <c r="N121" s="4" t="str">
        <f t="shared" si="13"/>
        <v xml:space="preserve"> </v>
      </c>
      <c r="O121" s="5">
        <f t="shared" si="14"/>
        <v>14</v>
      </c>
      <c r="W121" s="17" t="s">
        <v>184</v>
      </c>
      <c r="X121" s="5">
        <v>126</v>
      </c>
      <c r="AI121" s="17" t="s">
        <v>182</v>
      </c>
      <c r="AJ121" s="5">
        <v>0</v>
      </c>
      <c r="AT121" s="17" t="s">
        <v>156</v>
      </c>
      <c r="AU121" s="5">
        <v>482</v>
      </c>
      <c r="BH121" s="17" t="s">
        <v>140</v>
      </c>
      <c r="BI121" s="5">
        <v>49</v>
      </c>
      <c r="BS121" s="17" t="s">
        <v>167</v>
      </c>
      <c r="BT121" s="5">
        <v>3</v>
      </c>
    </row>
    <row r="122" spans="4:72" x14ac:dyDescent="0.25">
      <c r="D122" s="17" t="s">
        <v>185</v>
      </c>
      <c r="E122" s="5">
        <v>465</v>
      </c>
      <c r="L122" s="17" t="s">
        <v>14</v>
      </c>
      <c r="M122" s="6">
        <f t="shared" si="12"/>
        <v>7</v>
      </c>
      <c r="N122" s="4" t="str">
        <f t="shared" si="13"/>
        <v xml:space="preserve"> </v>
      </c>
      <c r="O122" s="5">
        <f t="shared" si="14"/>
        <v>7</v>
      </c>
      <c r="W122" s="17" t="s">
        <v>185</v>
      </c>
      <c r="X122" s="5">
        <v>465</v>
      </c>
      <c r="AI122" s="17" t="s">
        <v>183</v>
      </c>
      <c r="AJ122" s="5">
        <v>1</v>
      </c>
      <c r="AT122" s="17" t="s">
        <v>182</v>
      </c>
      <c r="AU122" s="5">
        <v>0</v>
      </c>
      <c r="BH122" s="17" t="s">
        <v>181</v>
      </c>
      <c r="BI122" s="5">
        <v>0</v>
      </c>
      <c r="BS122" s="17" t="s">
        <v>140</v>
      </c>
      <c r="BT122" s="5">
        <v>40</v>
      </c>
    </row>
    <row r="123" spans="4:72" x14ac:dyDescent="0.25">
      <c r="D123" s="17" t="s">
        <v>157</v>
      </c>
      <c r="E123" s="5">
        <v>0</v>
      </c>
      <c r="L123" s="17" t="s">
        <v>15</v>
      </c>
      <c r="M123" s="6">
        <f t="shared" si="12"/>
        <v>11</v>
      </c>
      <c r="N123" s="4" t="str">
        <f t="shared" si="13"/>
        <v xml:space="preserve"> </v>
      </c>
      <c r="O123" s="5">
        <f t="shared" si="14"/>
        <v>11</v>
      </c>
      <c r="W123" s="17" t="s">
        <v>157</v>
      </c>
      <c r="X123" s="5">
        <v>0</v>
      </c>
      <c r="AI123" s="17" t="s">
        <v>184</v>
      </c>
      <c r="AJ123" s="5">
        <v>17</v>
      </c>
      <c r="AT123" s="17" t="s">
        <v>183</v>
      </c>
      <c r="AU123" s="5">
        <v>16</v>
      </c>
      <c r="BH123" s="17" t="s">
        <v>156</v>
      </c>
      <c r="BI123" s="5">
        <v>191</v>
      </c>
      <c r="BS123" s="17" t="s">
        <v>181</v>
      </c>
      <c r="BT123" s="5">
        <v>3</v>
      </c>
    </row>
    <row r="124" spans="4:72" x14ac:dyDescent="0.25">
      <c r="D124" s="17" t="s">
        <v>158</v>
      </c>
      <c r="E124" s="5">
        <v>175</v>
      </c>
      <c r="L124" s="17" t="s">
        <v>16</v>
      </c>
      <c r="M124" s="6">
        <f t="shared" si="12"/>
        <v>17</v>
      </c>
      <c r="N124" s="4" t="str">
        <f t="shared" si="13"/>
        <v xml:space="preserve"> </v>
      </c>
      <c r="O124" s="5">
        <f t="shared" si="14"/>
        <v>17</v>
      </c>
      <c r="W124" s="17" t="s">
        <v>158</v>
      </c>
      <c r="X124" s="5">
        <v>175</v>
      </c>
      <c r="AI124" s="17" t="s">
        <v>185</v>
      </c>
      <c r="AJ124" s="5">
        <v>46</v>
      </c>
      <c r="AT124" s="17" t="s">
        <v>184</v>
      </c>
      <c r="AU124" s="5">
        <v>1</v>
      </c>
      <c r="BH124" s="17" t="s">
        <v>182</v>
      </c>
      <c r="BI124" s="5">
        <v>0</v>
      </c>
      <c r="BS124" s="17" t="s">
        <v>156</v>
      </c>
      <c r="BT124" s="5">
        <v>25</v>
      </c>
    </row>
    <row r="125" spans="4:72" x14ac:dyDescent="0.25">
      <c r="D125" s="17" t="s">
        <v>250</v>
      </c>
      <c r="E125" s="5">
        <v>13</v>
      </c>
      <c r="L125" s="17" t="s">
        <v>17</v>
      </c>
      <c r="M125" s="6">
        <f t="shared" si="12"/>
        <v>14</v>
      </c>
      <c r="N125" s="4" t="str">
        <f t="shared" si="13"/>
        <v xml:space="preserve"> </v>
      </c>
      <c r="O125" s="5">
        <f t="shared" si="14"/>
        <v>14</v>
      </c>
      <c r="W125" s="17" t="s">
        <v>250</v>
      </c>
      <c r="X125" s="5">
        <v>13</v>
      </c>
      <c r="AI125" s="17" t="s">
        <v>157</v>
      </c>
      <c r="AJ125" s="5">
        <v>0</v>
      </c>
      <c r="AT125" s="17" t="s">
        <v>185</v>
      </c>
      <c r="AU125" s="5">
        <v>1065</v>
      </c>
      <c r="BH125" s="17" t="s">
        <v>183</v>
      </c>
      <c r="BI125" s="5">
        <v>3</v>
      </c>
      <c r="BS125" s="17" t="s">
        <v>182</v>
      </c>
      <c r="BT125" s="5">
        <v>0</v>
      </c>
    </row>
    <row r="126" spans="4:72" x14ac:dyDescent="0.25">
      <c r="D126" s="17" t="s">
        <v>188</v>
      </c>
      <c r="E126" s="5">
        <v>3</v>
      </c>
      <c r="W126" s="17" t="s">
        <v>188</v>
      </c>
      <c r="X126" s="5">
        <v>3</v>
      </c>
      <c r="AI126" s="17" t="s">
        <v>158</v>
      </c>
      <c r="AJ126" s="5">
        <v>18</v>
      </c>
      <c r="AT126" s="17" t="s">
        <v>157</v>
      </c>
      <c r="AU126" s="5">
        <v>0</v>
      </c>
      <c r="BH126" s="17" t="s">
        <v>184</v>
      </c>
      <c r="BI126" s="5">
        <v>3</v>
      </c>
      <c r="BS126" s="17" t="s">
        <v>183</v>
      </c>
      <c r="BT126" s="5">
        <v>0</v>
      </c>
    </row>
    <row r="127" spans="4:72" x14ac:dyDescent="0.25">
      <c r="D127" s="17" t="s">
        <v>189</v>
      </c>
      <c r="E127" s="5">
        <v>277</v>
      </c>
      <c r="W127" s="17" t="s">
        <v>189</v>
      </c>
      <c r="X127" s="5">
        <v>277</v>
      </c>
      <c r="AI127" s="17" t="s">
        <v>250</v>
      </c>
      <c r="AJ127" s="5">
        <v>0</v>
      </c>
      <c r="AT127" s="17" t="s">
        <v>158</v>
      </c>
      <c r="AU127" s="5">
        <v>84</v>
      </c>
      <c r="BH127" s="17" t="s">
        <v>185</v>
      </c>
      <c r="BI127" s="5">
        <v>59</v>
      </c>
      <c r="BS127" s="17" t="s">
        <v>184</v>
      </c>
      <c r="BT127" s="5">
        <v>7</v>
      </c>
    </row>
    <row r="128" spans="4:72" x14ac:dyDescent="0.25">
      <c r="D128" s="17" t="s">
        <v>190</v>
      </c>
      <c r="E128" s="5">
        <v>14</v>
      </c>
      <c r="W128" s="17" t="s">
        <v>190</v>
      </c>
      <c r="X128" s="5">
        <v>14</v>
      </c>
      <c r="AI128" s="17" t="s">
        <v>188</v>
      </c>
      <c r="AJ128" s="5">
        <v>0</v>
      </c>
      <c r="AT128" s="17" t="s">
        <v>250</v>
      </c>
      <c r="AU128" s="5">
        <v>1</v>
      </c>
      <c r="BH128" s="17" t="s">
        <v>157</v>
      </c>
      <c r="BI128" s="5">
        <v>0</v>
      </c>
      <c r="BS128" s="17" t="s">
        <v>185</v>
      </c>
      <c r="BT128" s="5">
        <v>0</v>
      </c>
    </row>
    <row r="129" spans="4:72" x14ac:dyDescent="0.25">
      <c r="D129" s="17" t="s">
        <v>191</v>
      </c>
      <c r="E129" s="5">
        <v>280</v>
      </c>
      <c r="W129" s="17" t="s">
        <v>191</v>
      </c>
      <c r="X129" s="5">
        <v>280</v>
      </c>
      <c r="AI129" s="17" t="s">
        <v>189</v>
      </c>
      <c r="AJ129" s="5">
        <v>98</v>
      </c>
      <c r="AT129" s="17" t="s">
        <v>188</v>
      </c>
      <c r="AU129" s="5">
        <v>1</v>
      </c>
      <c r="BH129" s="17" t="s">
        <v>158</v>
      </c>
      <c r="BI129" s="5">
        <v>95</v>
      </c>
      <c r="BS129" s="17" t="s">
        <v>157</v>
      </c>
      <c r="BT129" s="5">
        <v>66</v>
      </c>
    </row>
    <row r="130" spans="4:72" x14ac:dyDescent="0.25">
      <c r="D130" s="17" t="s">
        <v>192</v>
      </c>
      <c r="E130" s="5">
        <v>269</v>
      </c>
      <c r="W130" s="17" t="s">
        <v>192</v>
      </c>
      <c r="X130" s="5">
        <v>269</v>
      </c>
      <c r="AI130" s="17" t="s">
        <v>190</v>
      </c>
      <c r="AJ130" s="5">
        <v>11</v>
      </c>
      <c r="AT130" s="17" t="s">
        <v>189</v>
      </c>
      <c r="AU130" s="5">
        <v>224</v>
      </c>
      <c r="BH130" s="17" t="s">
        <v>250</v>
      </c>
      <c r="BI130" s="5">
        <v>11</v>
      </c>
      <c r="BS130" s="17" t="s">
        <v>158</v>
      </c>
      <c r="BT130" s="5">
        <v>1</v>
      </c>
    </row>
    <row r="131" spans="4:72" x14ac:dyDescent="0.25">
      <c r="D131" s="17" t="s">
        <v>193</v>
      </c>
      <c r="E131" s="5">
        <v>92</v>
      </c>
      <c r="W131" s="17" t="s">
        <v>193</v>
      </c>
      <c r="X131" s="5">
        <v>92</v>
      </c>
      <c r="AI131" s="17" t="s">
        <v>191</v>
      </c>
      <c r="AJ131" s="5">
        <v>9</v>
      </c>
      <c r="AT131" s="17" t="s">
        <v>190</v>
      </c>
      <c r="AU131" s="5">
        <v>52</v>
      </c>
      <c r="BH131" s="17" t="s">
        <v>188</v>
      </c>
      <c r="BI131" s="5">
        <v>0</v>
      </c>
      <c r="BS131" s="17" t="s">
        <v>250</v>
      </c>
      <c r="BT131" s="5">
        <v>0</v>
      </c>
    </row>
    <row r="132" spans="4:72" x14ac:dyDescent="0.25">
      <c r="D132" s="17" t="s">
        <v>194</v>
      </c>
      <c r="E132" s="5">
        <v>467</v>
      </c>
      <c r="W132" s="17" t="s">
        <v>194</v>
      </c>
      <c r="X132" s="5">
        <v>467</v>
      </c>
      <c r="AI132" s="17" t="s">
        <v>192</v>
      </c>
      <c r="AJ132" s="5">
        <v>263</v>
      </c>
      <c r="AT132" s="17" t="s">
        <v>191</v>
      </c>
      <c r="AU132" s="5">
        <v>631</v>
      </c>
      <c r="BH132" s="17" t="s">
        <v>189</v>
      </c>
      <c r="BI132" s="5">
        <v>405</v>
      </c>
      <c r="BS132" s="17" t="s">
        <v>188</v>
      </c>
      <c r="BT132" s="5">
        <v>0</v>
      </c>
    </row>
    <row r="133" spans="4:72" x14ac:dyDescent="0.25">
      <c r="D133" s="17" t="s">
        <v>195</v>
      </c>
      <c r="E133" s="5">
        <v>256</v>
      </c>
      <c r="W133" s="17" t="s">
        <v>195</v>
      </c>
      <c r="X133" s="5">
        <v>256</v>
      </c>
      <c r="AI133" s="17" t="s">
        <v>193</v>
      </c>
      <c r="AJ133" s="5">
        <v>6</v>
      </c>
      <c r="AT133" s="17" t="s">
        <v>192</v>
      </c>
      <c r="AU133" s="5">
        <v>57</v>
      </c>
      <c r="BH133" s="17" t="s">
        <v>190</v>
      </c>
      <c r="BI133" s="5">
        <v>1</v>
      </c>
      <c r="BS133" s="17" t="s">
        <v>189</v>
      </c>
      <c r="BT133" s="5">
        <v>0</v>
      </c>
    </row>
    <row r="134" spans="4:72" x14ac:dyDescent="0.25">
      <c r="D134" s="17" t="s">
        <v>196</v>
      </c>
      <c r="E134" s="5">
        <v>182</v>
      </c>
      <c r="W134" s="17" t="s">
        <v>196</v>
      </c>
      <c r="X134" s="5">
        <v>182</v>
      </c>
      <c r="AI134" s="17" t="s">
        <v>194</v>
      </c>
      <c r="AJ134" s="5">
        <v>268</v>
      </c>
      <c r="AT134" s="17" t="s">
        <v>193</v>
      </c>
      <c r="AU134" s="5">
        <v>6</v>
      </c>
      <c r="BH134" s="17" t="s">
        <v>191</v>
      </c>
      <c r="BI134" s="5">
        <v>305</v>
      </c>
      <c r="BS134" s="17" t="s">
        <v>190</v>
      </c>
      <c r="BT134" s="5">
        <v>0</v>
      </c>
    </row>
    <row r="135" spans="4:72" x14ac:dyDescent="0.25">
      <c r="D135" s="17" t="s">
        <v>197</v>
      </c>
      <c r="E135" s="5">
        <v>190</v>
      </c>
      <c r="L135" t="str">
        <f>doct_data!$R$5</f>
        <v>د.اتقياء داوود</v>
      </c>
      <c r="W135" s="17" t="s">
        <v>197</v>
      </c>
      <c r="X135" s="5">
        <v>190</v>
      </c>
      <c r="AI135" s="17" t="s">
        <v>195</v>
      </c>
      <c r="AJ135" s="5">
        <v>87</v>
      </c>
      <c r="AT135" s="17" t="s">
        <v>194</v>
      </c>
      <c r="AU135" s="5">
        <v>519</v>
      </c>
      <c r="BH135" s="17" t="s">
        <v>192</v>
      </c>
      <c r="BI135" s="5">
        <v>11</v>
      </c>
      <c r="BS135" s="17" t="s">
        <v>191</v>
      </c>
      <c r="BT135" s="5">
        <v>0</v>
      </c>
    </row>
    <row r="136" spans="4:72" x14ac:dyDescent="0.25">
      <c r="D136" s="17" t="s">
        <v>198</v>
      </c>
      <c r="E136" s="5">
        <v>48</v>
      </c>
      <c r="L136" s="22" t="s">
        <v>97</v>
      </c>
      <c r="M136" s="22"/>
      <c r="N136" s="22"/>
      <c r="W136" s="17" t="s">
        <v>198</v>
      </c>
      <c r="X136" s="5">
        <v>48</v>
      </c>
      <c r="AI136" s="17" t="s">
        <v>196</v>
      </c>
      <c r="AJ136" s="5">
        <v>0</v>
      </c>
      <c r="AT136" s="17" t="s">
        <v>195</v>
      </c>
      <c r="AU136" s="5">
        <v>229</v>
      </c>
      <c r="BH136" s="17" t="s">
        <v>193</v>
      </c>
      <c r="BI136" s="5">
        <v>149</v>
      </c>
      <c r="BS136" s="17" t="s">
        <v>192</v>
      </c>
      <c r="BT136" s="5">
        <v>0</v>
      </c>
    </row>
    <row r="137" spans="4:72" x14ac:dyDescent="0.25">
      <c r="D137" s="17" t="s">
        <v>199</v>
      </c>
      <c r="E137" s="5">
        <v>146</v>
      </c>
      <c r="L137" t="str">
        <f>'ANALYSIS '!$E$60</f>
        <v>النساء والولادة</v>
      </c>
      <c r="W137" s="17" t="s">
        <v>199</v>
      </c>
      <c r="X137" s="5">
        <v>146</v>
      </c>
      <c r="AI137" s="17" t="s">
        <v>197</v>
      </c>
      <c r="AJ137" s="5">
        <v>35</v>
      </c>
      <c r="AT137" s="17" t="s">
        <v>196</v>
      </c>
      <c r="AU137" s="5">
        <v>0</v>
      </c>
      <c r="BH137" s="17" t="s">
        <v>194</v>
      </c>
      <c r="BI137" s="5">
        <v>86</v>
      </c>
      <c r="BS137" s="17" t="s">
        <v>193</v>
      </c>
      <c r="BT137" s="5">
        <v>0</v>
      </c>
    </row>
    <row r="138" spans="4:72" x14ac:dyDescent="0.25">
      <c r="D138" s="17" t="s">
        <v>168</v>
      </c>
      <c r="E138" s="5">
        <v>106</v>
      </c>
      <c r="M138" t="s">
        <v>284</v>
      </c>
      <c r="N138" t="s">
        <v>19</v>
      </c>
      <c r="O138" t="s">
        <v>135</v>
      </c>
      <c r="W138" s="17" t="s">
        <v>168</v>
      </c>
      <c r="X138" s="5">
        <v>106</v>
      </c>
      <c r="AI138" s="17" t="s">
        <v>198</v>
      </c>
      <c r="AJ138" s="5">
        <v>0</v>
      </c>
      <c r="AT138" s="17" t="s">
        <v>197</v>
      </c>
      <c r="AU138" s="5">
        <v>24</v>
      </c>
      <c r="BH138" s="17" t="s">
        <v>195</v>
      </c>
      <c r="BI138" s="5">
        <v>415</v>
      </c>
      <c r="BS138" s="17" t="s">
        <v>194</v>
      </c>
      <c r="BT138" s="5">
        <v>36</v>
      </c>
    </row>
    <row r="139" spans="4:72" x14ac:dyDescent="0.25">
      <c r="D139" s="17" t="s">
        <v>200</v>
      </c>
      <c r="E139" s="5">
        <v>37</v>
      </c>
      <c r="L139" s="17" t="s">
        <v>6</v>
      </c>
      <c r="M139" s="6">
        <f>GETPIVOTDATA("INPATIENTS ( HOSPITALIZED)",$BS$11,"MONTH ",L139,"DOCTORS ",$L$135)</f>
        <v>21</v>
      </c>
      <c r="N139" s="4" t="str">
        <f>IFERROR(GETPIVOTDATA("Sum of INPAITENT CREDIT ",$BS$11,"MONTH ",L139,"DOCTORS ",$L$135)," " )</f>
        <v xml:space="preserve"> </v>
      </c>
      <c r="O139" s="5">
        <f>SUM(M139:N139)</f>
        <v>21</v>
      </c>
      <c r="W139" s="17" t="s">
        <v>200</v>
      </c>
      <c r="X139" s="5">
        <v>37</v>
      </c>
      <c r="AI139" s="17" t="s">
        <v>199</v>
      </c>
      <c r="AJ139" s="5">
        <v>34</v>
      </c>
      <c r="AT139" s="17" t="s">
        <v>198</v>
      </c>
      <c r="AU139" s="5">
        <v>0</v>
      </c>
      <c r="BH139" s="17" t="s">
        <v>196</v>
      </c>
      <c r="BI139" s="5">
        <v>234</v>
      </c>
      <c r="BS139" s="17" t="s">
        <v>195</v>
      </c>
      <c r="BT139" s="5">
        <v>0</v>
      </c>
    </row>
    <row r="140" spans="4:72" x14ac:dyDescent="0.25">
      <c r="D140" s="17" t="s">
        <v>152</v>
      </c>
      <c r="E140" s="5">
        <v>341</v>
      </c>
      <c r="L140" s="17" t="s">
        <v>3</v>
      </c>
      <c r="M140" s="6">
        <f t="shared" ref="M140:M150" si="15">GETPIVOTDATA("INPATIENTS ( HOSPITALIZED)",$BS$11,"MONTH ",L140,"DOCTORS ",$L$135)</f>
        <v>53</v>
      </c>
      <c r="N140" s="4" t="str">
        <f t="shared" ref="N140:N150" si="16">IFERROR(GETPIVOTDATA("Sum of INPAITENT CREDIT ",$BS$11,"MONTH ",L140,"DOCTORS ",$L$135)," " )</f>
        <v xml:space="preserve"> </v>
      </c>
      <c r="O140" s="5">
        <f t="shared" ref="O140:O150" si="17">SUM(M140:N140)</f>
        <v>53</v>
      </c>
      <c r="W140" s="17" t="s">
        <v>152</v>
      </c>
      <c r="X140" s="5">
        <v>341</v>
      </c>
      <c r="AI140" s="17" t="s">
        <v>168</v>
      </c>
      <c r="AJ140" s="5">
        <v>26</v>
      </c>
      <c r="AT140" s="17" t="s">
        <v>199</v>
      </c>
      <c r="AU140" s="5">
        <v>62</v>
      </c>
      <c r="BH140" s="17" t="s">
        <v>197</v>
      </c>
      <c r="BI140" s="5">
        <v>29</v>
      </c>
      <c r="BS140" s="17" t="s">
        <v>196</v>
      </c>
      <c r="BT140" s="5">
        <v>0</v>
      </c>
    </row>
    <row r="141" spans="4:72" x14ac:dyDescent="0.25">
      <c r="D141" s="17" t="s">
        <v>201</v>
      </c>
      <c r="E141" s="5">
        <v>210</v>
      </c>
      <c r="L141" s="17" t="s">
        <v>4</v>
      </c>
      <c r="M141" s="6">
        <f t="shared" si="15"/>
        <v>58</v>
      </c>
      <c r="N141" s="4" t="str">
        <f t="shared" si="16"/>
        <v xml:space="preserve"> </v>
      </c>
      <c r="O141" s="5">
        <f t="shared" si="17"/>
        <v>58</v>
      </c>
      <c r="W141" s="17" t="s">
        <v>201</v>
      </c>
      <c r="X141" s="5">
        <v>210</v>
      </c>
      <c r="AI141" s="17" t="s">
        <v>200</v>
      </c>
      <c r="AJ141" s="5">
        <v>1</v>
      </c>
      <c r="AT141" s="17" t="s">
        <v>168</v>
      </c>
      <c r="AU141" s="5">
        <v>77</v>
      </c>
      <c r="BH141" s="17" t="s">
        <v>198</v>
      </c>
      <c r="BI141" s="5">
        <v>0</v>
      </c>
      <c r="BS141" s="17" t="s">
        <v>197</v>
      </c>
      <c r="BT141" s="5">
        <v>9</v>
      </c>
    </row>
    <row r="142" spans="4:72" x14ac:dyDescent="0.25">
      <c r="D142" s="17" t="s">
        <v>202</v>
      </c>
      <c r="E142" s="5">
        <v>394</v>
      </c>
      <c r="L142" s="17" t="s">
        <v>5</v>
      </c>
      <c r="M142" s="6">
        <f t="shared" si="15"/>
        <v>16</v>
      </c>
      <c r="N142" s="4" t="str">
        <f t="shared" si="16"/>
        <v xml:space="preserve"> </v>
      </c>
      <c r="O142" s="5">
        <f t="shared" si="17"/>
        <v>16</v>
      </c>
      <c r="W142" s="17" t="s">
        <v>202</v>
      </c>
      <c r="X142" s="5">
        <v>394</v>
      </c>
      <c r="AI142" s="17" t="s">
        <v>152</v>
      </c>
      <c r="AJ142" s="5">
        <v>71</v>
      </c>
      <c r="AT142" s="17" t="s">
        <v>200</v>
      </c>
      <c r="AU142" s="5">
        <v>15</v>
      </c>
      <c r="BH142" s="17" t="s">
        <v>199</v>
      </c>
      <c r="BI142" s="5">
        <v>210</v>
      </c>
      <c r="BS142" s="17" t="s">
        <v>198</v>
      </c>
      <c r="BT142" s="5">
        <v>0</v>
      </c>
    </row>
    <row r="143" spans="4:72" x14ac:dyDescent="0.25">
      <c r="D143" s="17" t="s">
        <v>203</v>
      </c>
      <c r="E143" s="5">
        <v>283</v>
      </c>
      <c r="L143" s="17" t="s">
        <v>10</v>
      </c>
      <c r="M143" s="6" t="e">
        <f t="shared" si="15"/>
        <v>#REF!</v>
      </c>
      <c r="N143" s="4" t="str">
        <f t="shared" si="16"/>
        <v xml:space="preserve"> </v>
      </c>
      <c r="O143" s="5" t="e">
        <f t="shared" si="17"/>
        <v>#REF!</v>
      </c>
      <c r="W143" s="17" t="s">
        <v>203</v>
      </c>
      <c r="X143" s="5">
        <v>283</v>
      </c>
      <c r="AI143" s="17" t="s">
        <v>201</v>
      </c>
      <c r="AJ143" s="5">
        <v>74</v>
      </c>
      <c r="AT143" s="17" t="s">
        <v>152</v>
      </c>
      <c r="AU143" s="5">
        <v>1571</v>
      </c>
      <c r="BH143" s="17" t="s">
        <v>168</v>
      </c>
      <c r="BI143" s="5">
        <v>0</v>
      </c>
      <c r="BS143" s="17" t="s">
        <v>199</v>
      </c>
      <c r="BT143" s="5">
        <v>0</v>
      </c>
    </row>
    <row r="144" spans="4:72" x14ac:dyDescent="0.25">
      <c r="D144" s="17" t="s">
        <v>159</v>
      </c>
      <c r="E144" s="5">
        <v>108</v>
      </c>
      <c r="L144" s="17" t="s">
        <v>11</v>
      </c>
      <c r="M144" s="6">
        <f t="shared" si="15"/>
        <v>27</v>
      </c>
      <c r="N144" s="4" t="str">
        <f t="shared" si="16"/>
        <v xml:space="preserve"> </v>
      </c>
      <c r="O144" s="5">
        <f t="shared" si="17"/>
        <v>27</v>
      </c>
      <c r="W144" s="17" t="s">
        <v>159</v>
      </c>
      <c r="X144" s="5">
        <v>108</v>
      </c>
      <c r="AI144" s="17" t="s">
        <v>202</v>
      </c>
      <c r="AJ144" s="5">
        <v>1</v>
      </c>
      <c r="AT144" s="17" t="s">
        <v>201</v>
      </c>
      <c r="AU144" s="5">
        <v>602</v>
      </c>
      <c r="BH144" s="17" t="s">
        <v>200</v>
      </c>
      <c r="BI144" s="5">
        <v>6</v>
      </c>
      <c r="BS144" s="17" t="s">
        <v>168</v>
      </c>
      <c r="BT144" s="5">
        <v>20</v>
      </c>
    </row>
    <row r="145" spans="4:72" x14ac:dyDescent="0.25">
      <c r="D145" s="17" t="s">
        <v>204</v>
      </c>
      <c r="E145" s="5">
        <v>444</v>
      </c>
      <c r="L145" s="17" t="s">
        <v>12</v>
      </c>
      <c r="M145" s="6">
        <f t="shared" si="15"/>
        <v>51</v>
      </c>
      <c r="N145" s="4" t="str">
        <f t="shared" si="16"/>
        <v xml:space="preserve"> </v>
      </c>
      <c r="O145" s="5">
        <f t="shared" si="17"/>
        <v>51</v>
      </c>
      <c r="W145" s="17" t="s">
        <v>204</v>
      </c>
      <c r="X145" s="5">
        <v>444</v>
      </c>
      <c r="AI145" s="17" t="s">
        <v>203</v>
      </c>
      <c r="AJ145" s="5">
        <v>27</v>
      </c>
      <c r="AT145" s="17" t="s">
        <v>202</v>
      </c>
      <c r="AU145" s="5">
        <v>111</v>
      </c>
      <c r="BH145" s="17" t="s">
        <v>152</v>
      </c>
      <c r="BI145" s="5">
        <v>8</v>
      </c>
      <c r="BS145" s="17" t="s">
        <v>200</v>
      </c>
      <c r="BT145" s="5">
        <v>1</v>
      </c>
    </row>
    <row r="146" spans="4:72" x14ac:dyDescent="0.25">
      <c r="D146" s="17" t="s">
        <v>205</v>
      </c>
      <c r="E146" s="5">
        <v>47</v>
      </c>
      <c r="L146" s="17" t="s">
        <v>13</v>
      </c>
      <c r="M146" s="6">
        <f t="shared" si="15"/>
        <v>38</v>
      </c>
      <c r="N146" s="4" t="str">
        <f t="shared" si="16"/>
        <v xml:space="preserve"> </v>
      </c>
      <c r="O146" s="5">
        <f t="shared" si="17"/>
        <v>38</v>
      </c>
      <c r="W146" s="17" t="s">
        <v>205</v>
      </c>
      <c r="X146" s="5">
        <v>47</v>
      </c>
      <c r="AI146" s="17" t="s">
        <v>159</v>
      </c>
      <c r="AJ146" s="5">
        <v>6</v>
      </c>
      <c r="AT146" s="17" t="s">
        <v>203</v>
      </c>
      <c r="AU146" s="5">
        <v>493</v>
      </c>
      <c r="BH146" s="17" t="s">
        <v>201</v>
      </c>
      <c r="BI146" s="5">
        <v>41</v>
      </c>
      <c r="BS146" s="17" t="s">
        <v>152</v>
      </c>
      <c r="BT146" s="5">
        <v>1</v>
      </c>
    </row>
    <row r="147" spans="4:72" x14ac:dyDescent="0.25">
      <c r="D147" s="17" t="s">
        <v>160</v>
      </c>
      <c r="E147" s="5">
        <v>361</v>
      </c>
      <c r="L147" s="17" t="s">
        <v>14</v>
      </c>
      <c r="M147" s="6">
        <f t="shared" si="15"/>
        <v>54</v>
      </c>
      <c r="N147" s="4" t="str">
        <f t="shared" si="16"/>
        <v xml:space="preserve"> </v>
      </c>
      <c r="O147" s="5">
        <f t="shared" si="17"/>
        <v>54</v>
      </c>
      <c r="W147" s="17" t="s">
        <v>160</v>
      </c>
      <c r="X147" s="5">
        <v>361</v>
      </c>
      <c r="AI147" s="17" t="s">
        <v>204</v>
      </c>
      <c r="AJ147" s="5">
        <v>284</v>
      </c>
      <c r="AT147" s="17" t="s">
        <v>159</v>
      </c>
      <c r="AU147" s="5">
        <v>44</v>
      </c>
      <c r="BH147" s="17" t="s">
        <v>202</v>
      </c>
      <c r="BI147" s="5">
        <v>26</v>
      </c>
      <c r="BS147" s="17" t="s">
        <v>201</v>
      </c>
      <c r="BT147" s="5">
        <v>0</v>
      </c>
    </row>
    <row r="148" spans="4:72" x14ac:dyDescent="0.25">
      <c r="D148" s="17" t="s">
        <v>206</v>
      </c>
      <c r="E148" s="5">
        <v>723</v>
      </c>
      <c r="L148" s="17" t="s">
        <v>15</v>
      </c>
      <c r="M148" s="6">
        <f t="shared" si="15"/>
        <v>60</v>
      </c>
      <c r="N148" s="4" t="str">
        <f t="shared" si="16"/>
        <v xml:space="preserve"> </v>
      </c>
      <c r="O148" s="5">
        <f t="shared" si="17"/>
        <v>60</v>
      </c>
      <c r="W148" s="17" t="s">
        <v>206</v>
      </c>
      <c r="X148" s="5">
        <v>723</v>
      </c>
      <c r="AI148" s="17" t="s">
        <v>205</v>
      </c>
      <c r="AJ148" s="5">
        <v>22</v>
      </c>
      <c r="AT148" s="17" t="s">
        <v>204</v>
      </c>
      <c r="AU148" s="5">
        <v>138</v>
      </c>
      <c r="BH148" s="17" t="s">
        <v>203</v>
      </c>
      <c r="BI148" s="5">
        <v>11</v>
      </c>
      <c r="BS148" s="17" t="s">
        <v>202</v>
      </c>
      <c r="BT148" s="5">
        <v>0</v>
      </c>
    </row>
    <row r="149" spans="4:72" x14ac:dyDescent="0.25">
      <c r="D149" s="17" t="s">
        <v>207</v>
      </c>
      <c r="E149" s="5">
        <v>200</v>
      </c>
      <c r="L149" s="17" t="s">
        <v>16</v>
      </c>
      <c r="M149" s="6">
        <f t="shared" si="15"/>
        <v>61</v>
      </c>
      <c r="N149" s="4" t="str">
        <f t="shared" si="16"/>
        <v xml:space="preserve"> </v>
      </c>
      <c r="O149" s="5">
        <f t="shared" si="17"/>
        <v>61</v>
      </c>
      <c r="W149" s="17" t="s">
        <v>207</v>
      </c>
      <c r="X149" s="5">
        <v>200</v>
      </c>
      <c r="AI149" s="17" t="s">
        <v>160</v>
      </c>
      <c r="AJ149" s="5">
        <v>24</v>
      </c>
      <c r="AT149" s="17" t="s">
        <v>205</v>
      </c>
      <c r="AU149" s="5">
        <v>37</v>
      </c>
      <c r="BH149" s="17" t="s">
        <v>159</v>
      </c>
      <c r="BI149" s="5">
        <v>143</v>
      </c>
      <c r="BS149" s="17" t="s">
        <v>203</v>
      </c>
      <c r="BT149" s="5">
        <v>0</v>
      </c>
    </row>
    <row r="150" spans="4:72" x14ac:dyDescent="0.25">
      <c r="D150" s="17" t="s">
        <v>208</v>
      </c>
      <c r="E150" s="5">
        <v>105</v>
      </c>
      <c r="L150" s="17" t="s">
        <v>17</v>
      </c>
      <c r="M150" s="6">
        <f t="shared" si="15"/>
        <v>37</v>
      </c>
      <c r="N150" s="4" t="str">
        <f t="shared" si="16"/>
        <v xml:space="preserve"> </v>
      </c>
      <c r="O150" s="5">
        <f t="shared" si="17"/>
        <v>37</v>
      </c>
      <c r="W150" s="17" t="s">
        <v>208</v>
      </c>
      <c r="X150" s="5">
        <v>105</v>
      </c>
      <c r="AI150" s="17" t="s">
        <v>206</v>
      </c>
      <c r="AJ150" s="5">
        <v>0</v>
      </c>
      <c r="AT150" s="17" t="s">
        <v>160</v>
      </c>
      <c r="AU150" s="5">
        <v>157</v>
      </c>
      <c r="BH150" s="17" t="s">
        <v>204</v>
      </c>
      <c r="BI150" s="5">
        <v>45</v>
      </c>
      <c r="BS150" s="17" t="s">
        <v>159</v>
      </c>
      <c r="BT150" s="5">
        <v>0</v>
      </c>
    </row>
    <row r="151" spans="4:72" x14ac:dyDescent="0.25">
      <c r="D151" s="17" t="s">
        <v>209</v>
      </c>
      <c r="E151" s="5">
        <v>56</v>
      </c>
      <c r="W151" s="17" t="s">
        <v>209</v>
      </c>
      <c r="X151" s="5">
        <v>56</v>
      </c>
      <c r="AI151" s="17" t="s">
        <v>207</v>
      </c>
      <c r="AJ151" s="5">
        <v>48</v>
      </c>
      <c r="AT151" s="17" t="s">
        <v>206</v>
      </c>
      <c r="AU151" s="5">
        <v>200</v>
      </c>
      <c r="BH151" s="17" t="s">
        <v>205</v>
      </c>
      <c r="BI151" s="5">
        <v>20</v>
      </c>
      <c r="BS151" s="17" t="s">
        <v>204</v>
      </c>
      <c r="BT151" s="5">
        <v>3</v>
      </c>
    </row>
    <row r="152" spans="4:72" x14ac:dyDescent="0.25">
      <c r="D152" s="17" t="s">
        <v>210</v>
      </c>
      <c r="E152" s="5">
        <v>229</v>
      </c>
      <c r="W152" s="17" t="s">
        <v>210</v>
      </c>
      <c r="X152" s="5">
        <v>229</v>
      </c>
      <c r="AI152" s="17" t="s">
        <v>208</v>
      </c>
      <c r="AJ152" s="5">
        <v>9</v>
      </c>
      <c r="AT152" s="17" t="s">
        <v>207</v>
      </c>
      <c r="AU152" s="5">
        <v>96</v>
      </c>
      <c r="BH152" s="17" t="s">
        <v>160</v>
      </c>
      <c r="BI152" s="5">
        <v>182</v>
      </c>
      <c r="BS152" s="17" t="s">
        <v>205</v>
      </c>
      <c r="BT152" s="5">
        <v>0</v>
      </c>
    </row>
    <row r="153" spans="4:72" x14ac:dyDescent="0.25">
      <c r="D153" s="17" t="s">
        <v>161</v>
      </c>
      <c r="E153" s="5">
        <v>29</v>
      </c>
      <c r="W153" s="17" t="s">
        <v>161</v>
      </c>
      <c r="X153" s="5">
        <v>29</v>
      </c>
      <c r="AI153" s="17" t="s">
        <v>209</v>
      </c>
      <c r="AJ153" s="5">
        <v>8</v>
      </c>
      <c r="AT153" s="17" t="s">
        <v>208</v>
      </c>
      <c r="AU153" s="5">
        <v>13</v>
      </c>
      <c r="BH153" s="17" t="s">
        <v>206</v>
      </c>
      <c r="BI153" s="5">
        <v>10</v>
      </c>
      <c r="BS153" s="17" t="s">
        <v>160</v>
      </c>
      <c r="BT153" s="5">
        <v>25</v>
      </c>
    </row>
    <row r="154" spans="4:72" x14ac:dyDescent="0.25">
      <c r="D154" s="17" t="s">
        <v>211</v>
      </c>
      <c r="E154" s="5">
        <v>295</v>
      </c>
      <c r="W154" s="17" t="s">
        <v>211</v>
      </c>
      <c r="X154" s="5">
        <v>295</v>
      </c>
      <c r="AI154" s="17" t="s">
        <v>210</v>
      </c>
      <c r="AJ154" s="5">
        <v>160</v>
      </c>
      <c r="AT154" s="17" t="s">
        <v>209</v>
      </c>
      <c r="AU154" s="5">
        <v>0</v>
      </c>
      <c r="BH154" s="17" t="s">
        <v>207</v>
      </c>
      <c r="BI154" s="5">
        <v>49</v>
      </c>
      <c r="BS154" s="17" t="s">
        <v>206</v>
      </c>
      <c r="BT154" s="5">
        <v>0</v>
      </c>
    </row>
    <row r="155" spans="4:72" x14ac:dyDescent="0.25">
      <c r="D155" s="17" t="s">
        <v>170</v>
      </c>
      <c r="E155" s="5">
        <v>235</v>
      </c>
      <c r="W155" s="17" t="s">
        <v>170</v>
      </c>
      <c r="X155" s="5">
        <v>235</v>
      </c>
      <c r="AI155" s="17" t="s">
        <v>161</v>
      </c>
      <c r="AJ155" s="5">
        <v>0</v>
      </c>
      <c r="AT155" s="17" t="s">
        <v>210</v>
      </c>
      <c r="AU155" s="5">
        <v>18</v>
      </c>
      <c r="BH155" s="17" t="s">
        <v>208</v>
      </c>
      <c r="BI155" s="5">
        <v>0</v>
      </c>
      <c r="BS155" s="17" t="s">
        <v>207</v>
      </c>
      <c r="BT155" s="5">
        <v>39</v>
      </c>
    </row>
    <row r="156" spans="4:72" x14ac:dyDescent="0.25">
      <c r="D156" s="17" t="s">
        <v>212</v>
      </c>
      <c r="E156" s="5">
        <v>113</v>
      </c>
      <c r="W156" s="17" t="s">
        <v>212</v>
      </c>
      <c r="X156" s="5">
        <v>113</v>
      </c>
      <c r="AI156" s="17" t="s">
        <v>211</v>
      </c>
      <c r="AJ156" s="5">
        <v>200</v>
      </c>
      <c r="AT156" s="17" t="s">
        <v>161</v>
      </c>
      <c r="AU156" s="5">
        <v>2</v>
      </c>
      <c r="BH156" s="17" t="s">
        <v>209</v>
      </c>
      <c r="BI156" s="5">
        <v>0</v>
      </c>
      <c r="BS156" s="17" t="s">
        <v>208</v>
      </c>
      <c r="BT156" s="5">
        <v>17</v>
      </c>
    </row>
    <row r="157" spans="4:72" x14ac:dyDescent="0.25">
      <c r="D157" s="17" t="s">
        <v>153</v>
      </c>
      <c r="E157" s="5">
        <v>578</v>
      </c>
      <c r="W157" s="17" t="s">
        <v>153</v>
      </c>
      <c r="X157" s="5">
        <v>578</v>
      </c>
      <c r="AI157" s="17" t="s">
        <v>170</v>
      </c>
      <c r="AJ157" s="5">
        <v>56</v>
      </c>
      <c r="AT157" s="17" t="s">
        <v>211</v>
      </c>
      <c r="AU157" s="5">
        <v>391</v>
      </c>
      <c r="BH157" s="17" t="s">
        <v>210</v>
      </c>
      <c r="BI157" s="5">
        <v>14</v>
      </c>
      <c r="BS157" s="17" t="s">
        <v>209</v>
      </c>
      <c r="BT157" s="5">
        <v>14</v>
      </c>
    </row>
    <row r="158" spans="4:72" x14ac:dyDescent="0.25">
      <c r="D158" s="17" t="s">
        <v>213</v>
      </c>
      <c r="E158" s="5">
        <v>183</v>
      </c>
      <c r="W158" s="17" t="s">
        <v>213</v>
      </c>
      <c r="X158" s="5">
        <v>183</v>
      </c>
      <c r="AI158" s="17" t="s">
        <v>212</v>
      </c>
      <c r="AJ158" s="5">
        <v>12</v>
      </c>
      <c r="AT158" s="17" t="s">
        <v>170</v>
      </c>
      <c r="AU158" s="5">
        <v>50</v>
      </c>
      <c r="BH158" s="17" t="s">
        <v>161</v>
      </c>
      <c r="BI158" s="5">
        <v>21</v>
      </c>
      <c r="BS158" s="17" t="s">
        <v>210</v>
      </c>
      <c r="BT158" s="5">
        <v>10</v>
      </c>
    </row>
    <row r="159" spans="4:72" x14ac:dyDescent="0.25">
      <c r="D159" s="17" t="s">
        <v>146</v>
      </c>
      <c r="E159" s="5">
        <v>261</v>
      </c>
      <c r="W159" s="17" t="s">
        <v>146</v>
      </c>
      <c r="X159" s="5">
        <v>261</v>
      </c>
      <c r="AI159" s="17" t="s">
        <v>153</v>
      </c>
      <c r="AJ159" s="5">
        <v>156</v>
      </c>
      <c r="AT159" s="17" t="s">
        <v>212</v>
      </c>
      <c r="AU159" s="5">
        <v>96</v>
      </c>
      <c r="BH159" s="17" t="s">
        <v>211</v>
      </c>
      <c r="BI159" s="5">
        <v>33</v>
      </c>
      <c r="BS159" s="17" t="s">
        <v>161</v>
      </c>
      <c r="BT159" s="5">
        <v>1</v>
      </c>
    </row>
    <row r="160" spans="4:72" x14ac:dyDescent="0.25">
      <c r="D160" s="17" t="s">
        <v>175</v>
      </c>
      <c r="E160" s="5">
        <v>472</v>
      </c>
      <c r="W160" s="17" t="s">
        <v>175</v>
      </c>
      <c r="X160" s="5">
        <v>472</v>
      </c>
      <c r="AI160" s="17" t="s">
        <v>213</v>
      </c>
      <c r="AJ160" s="5">
        <v>5</v>
      </c>
      <c r="AT160" s="17" t="s">
        <v>153</v>
      </c>
      <c r="AU160" s="5">
        <v>2139</v>
      </c>
      <c r="BH160" s="17" t="s">
        <v>170</v>
      </c>
      <c r="BI160" s="5">
        <v>39</v>
      </c>
      <c r="BS160" s="17" t="s">
        <v>211</v>
      </c>
      <c r="BT160" s="5">
        <v>43</v>
      </c>
    </row>
    <row r="161" spans="4:72" x14ac:dyDescent="0.25">
      <c r="D161" s="17" t="s">
        <v>142</v>
      </c>
      <c r="E161" s="5">
        <v>77</v>
      </c>
      <c r="W161" s="17" t="s">
        <v>142</v>
      </c>
      <c r="X161" s="5">
        <v>77</v>
      </c>
      <c r="AI161" s="17" t="s">
        <v>146</v>
      </c>
      <c r="AJ161" s="5">
        <v>0</v>
      </c>
      <c r="AT161" s="17" t="s">
        <v>213</v>
      </c>
      <c r="AU161" s="5">
        <v>119</v>
      </c>
      <c r="BH161" s="17" t="s">
        <v>212</v>
      </c>
      <c r="BI161" s="5">
        <v>1</v>
      </c>
      <c r="BS161" s="17" t="s">
        <v>170</v>
      </c>
      <c r="BT161" s="5">
        <v>0</v>
      </c>
    </row>
    <row r="162" spans="4:72" x14ac:dyDescent="0.25">
      <c r="D162" s="17" t="s">
        <v>214</v>
      </c>
      <c r="E162" s="5">
        <v>208</v>
      </c>
      <c r="W162" s="17" t="s">
        <v>214</v>
      </c>
      <c r="X162" s="5">
        <v>208</v>
      </c>
      <c r="AI162" s="17" t="s">
        <v>175</v>
      </c>
      <c r="AJ162" s="5">
        <v>227</v>
      </c>
      <c r="AT162" s="17" t="s">
        <v>146</v>
      </c>
      <c r="AU162" s="5">
        <v>0</v>
      </c>
      <c r="BH162" s="17" t="s">
        <v>153</v>
      </c>
      <c r="BI162" s="5">
        <v>68</v>
      </c>
      <c r="BS162" s="17" t="s">
        <v>212</v>
      </c>
      <c r="BT162" s="5">
        <v>26</v>
      </c>
    </row>
    <row r="163" spans="4:72" x14ac:dyDescent="0.25">
      <c r="D163" s="17" t="s">
        <v>171</v>
      </c>
      <c r="E163" s="5">
        <v>130</v>
      </c>
      <c r="W163" s="17" t="s">
        <v>171</v>
      </c>
      <c r="X163" s="5">
        <v>130</v>
      </c>
      <c r="AI163" s="17" t="s">
        <v>142</v>
      </c>
      <c r="AJ163" s="5">
        <v>13</v>
      </c>
      <c r="AT163" s="17" t="s">
        <v>175</v>
      </c>
      <c r="AU163" s="5">
        <v>812</v>
      </c>
      <c r="BH163" s="17" t="s">
        <v>213</v>
      </c>
      <c r="BI163" s="5">
        <v>137</v>
      </c>
      <c r="BS163" s="17" t="s">
        <v>153</v>
      </c>
      <c r="BT163" s="5">
        <v>4</v>
      </c>
    </row>
    <row r="164" spans="4:72" x14ac:dyDescent="0.25">
      <c r="D164" s="17" t="s">
        <v>165</v>
      </c>
      <c r="E164" s="5">
        <v>105</v>
      </c>
      <c r="W164" s="17" t="s">
        <v>165</v>
      </c>
      <c r="X164" s="5">
        <v>105</v>
      </c>
      <c r="AI164" s="17" t="s">
        <v>214</v>
      </c>
      <c r="AJ164" s="5">
        <v>0</v>
      </c>
      <c r="AT164" s="17" t="s">
        <v>142</v>
      </c>
      <c r="AU164" s="5">
        <v>3</v>
      </c>
      <c r="BH164" s="17" t="s">
        <v>146</v>
      </c>
      <c r="BI164" s="5">
        <v>311</v>
      </c>
      <c r="BS164" s="17" t="s">
        <v>213</v>
      </c>
      <c r="BT164" s="5">
        <v>37</v>
      </c>
    </row>
    <row r="165" spans="4:72" x14ac:dyDescent="0.25">
      <c r="D165" s="17" t="s">
        <v>143</v>
      </c>
      <c r="E165" s="5">
        <v>218</v>
      </c>
      <c r="W165" s="17" t="s">
        <v>143</v>
      </c>
      <c r="X165" s="5">
        <v>218</v>
      </c>
      <c r="AI165" s="17" t="s">
        <v>171</v>
      </c>
      <c r="AJ165" s="5">
        <v>17</v>
      </c>
      <c r="AT165" s="17" t="s">
        <v>214</v>
      </c>
      <c r="AU165" s="5">
        <v>37</v>
      </c>
      <c r="BH165" s="17" t="s">
        <v>175</v>
      </c>
      <c r="BI165" s="5">
        <v>24</v>
      </c>
      <c r="BS165" s="17" t="s">
        <v>146</v>
      </c>
      <c r="BT165" s="5">
        <v>0</v>
      </c>
    </row>
    <row r="166" spans="4:72" x14ac:dyDescent="0.25">
      <c r="D166" s="17" t="s">
        <v>215</v>
      </c>
      <c r="E166" s="5">
        <v>149</v>
      </c>
      <c r="W166" s="17" t="s">
        <v>215</v>
      </c>
      <c r="X166" s="5">
        <v>149</v>
      </c>
      <c r="AI166" s="17" t="s">
        <v>165</v>
      </c>
      <c r="AJ166" s="5">
        <v>48</v>
      </c>
      <c r="AT166" s="17" t="s">
        <v>171</v>
      </c>
      <c r="AU166" s="5">
        <v>121</v>
      </c>
      <c r="BH166" s="17" t="s">
        <v>142</v>
      </c>
      <c r="BI166" s="5">
        <v>4</v>
      </c>
      <c r="BS166" s="17" t="s">
        <v>175</v>
      </c>
      <c r="BT166" s="5">
        <v>28</v>
      </c>
    </row>
    <row r="167" spans="4:72" x14ac:dyDescent="0.25">
      <c r="D167" s="17" t="s">
        <v>176</v>
      </c>
      <c r="E167" s="5">
        <v>199</v>
      </c>
      <c r="W167" s="17" t="s">
        <v>176</v>
      </c>
      <c r="X167" s="5">
        <v>199</v>
      </c>
      <c r="AI167" s="17" t="s">
        <v>143</v>
      </c>
      <c r="AJ167" s="5">
        <v>39</v>
      </c>
      <c r="AT167" s="17" t="s">
        <v>165</v>
      </c>
      <c r="AU167" s="5">
        <v>100</v>
      </c>
      <c r="BH167" s="17" t="s">
        <v>214</v>
      </c>
      <c r="BI167" s="5">
        <v>8</v>
      </c>
      <c r="BS167" s="17" t="s">
        <v>142</v>
      </c>
      <c r="BT167" s="5">
        <v>1</v>
      </c>
    </row>
    <row r="168" spans="4:72" x14ac:dyDescent="0.25">
      <c r="D168" s="17" t="s">
        <v>216</v>
      </c>
      <c r="E168" s="5">
        <v>128</v>
      </c>
      <c r="W168" s="17" t="s">
        <v>216</v>
      </c>
      <c r="X168" s="5">
        <v>128</v>
      </c>
      <c r="AI168" s="17" t="s">
        <v>215</v>
      </c>
      <c r="AJ168" s="5">
        <v>83</v>
      </c>
      <c r="AT168" s="17" t="s">
        <v>143</v>
      </c>
      <c r="AU168" s="5">
        <v>11</v>
      </c>
      <c r="BH168" s="17" t="s">
        <v>171</v>
      </c>
      <c r="BI168" s="5">
        <v>6</v>
      </c>
      <c r="BS168" s="17" t="s">
        <v>214</v>
      </c>
      <c r="BT168" s="5">
        <v>0</v>
      </c>
    </row>
    <row r="169" spans="4:72" x14ac:dyDescent="0.25">
      <c r="D169" s="17" t="s">
        <v>217</v>
      </c>
      <c r="E169" s="5">
        <v>473</v>
      </c>
      <c r="W169" s="17" t="s">
        <v>217</v>
      </c>
      <c r="X169" s="5">
        <v>473</v>
      </c>
      <c r="AI169" s="17" t="s">
        <v>176</v>
      </c>
      <c r="AJ169" s="5">
        <v>73</v>
      </c>
      <c r="AT169" s="17" t="s">
        <v>215</v>
      </c>
      <c r="AU169" s="5">
        <v>70</v>
      </c>
      <c r="BH169" s="17" t="s">
        <v>165</v>
      </c>
      <c r="BI169" s="5">
        <v>11</v>
      </c>
      <c r="BS169" s="17" t="s">
        <v>171</v>
      </c>
      <c r="BT169" s="5">
        <v>32</v>
      </c>
    </row>
    <row r="170" spans="4:72" x14ac:dyDescent="0.25">
      <c r="D170" s="17" t="s">
        <v>162</v>
      </c>
      <c r="E170" s="5">
        <v>87</v>
      </c>
      <c r="W170" s="17" t="s">
        <v>162</v>
      </c>
      <c r="X170" s="5">
        <v>87</v>
      </c>
      <c r="AI170" s="17" t="s">
        <v>216</v>
      </c>
      <c r="AJ170" s="5">
        <v>0</v>
      </c>
      <c r="AT170" s="17" t="s">
        <v>176</v>
      </c>
      <c r="AU170" s="5">
        <v>98</v>
      </c>
      <c r="BH170" s="17" t="s">
        <v>143</v>
      </c>
      <c r="BI170" s="5">
        <v>11</v>
      </c>
      <c r="BS170" s="17" t="s">
        <v>165</v>
      </c>
      <c r="BT170" s="5">
        <v>7</v>
      </c>
    </row>
    <row r="171" spans="4:72" x14ac:dyDescent="0.25">
      <c r="D171" s="17" t="s">
        <v>218</v>
      </c>
      <c r="E171" s="5">
        <v>152</v>
      </c>
      <c r="W171" s="17" t="s">
        <v>218</v>
      </c>
      <c r="X171" s="5">
        <v>152</v>
      </c>
      <c r="AI171" s="17" t="s">
        <v>217</v>
      </c>
      <c r="AJ171" s="5">
        <v>1</v>
      </c>
      <c r="AT171" s="17" t="s">
        <v>216</v>
      </c>
      <c r="AU171" s="5">
        <v>12</v>
      </c>
      <c r="BH171" s="17" t="s">
        <v>215</v>
      </c>
      <c r="BI171" s="5">
        <v>11</v>
      </c>
      <c r="BS171" s="17" t="s">
        <v>143</v>
      </c>
      <c r="BT171" s="5">
        <v>33</v>
      </c>
    </row>
    <row r="172" spans="4:72" x14ac:dyDescent="0.25">
      <c r="D172" s="17" t="s">
        <v>154</v>
      </c>
      <c r="E172" s="5">
        <v>588</v>
      </c>
      <c r="W172" s="17" t="s">
        <v>154</v>
      </c>
      <c r="X172" s="5">
        <v>588</v>
      </c>
      <c r="AI172" s="17" t="s">
        <v>162</v>
      </c>
      <c r="AJ172" s="5">
        <v>19</v>
      </c>
      <c r="AT172" s="17" t="s">
        <v>217</v>
      </c>
      <c r="AU172" s="5">
        <v>8</v>
      </c>
      <c r="BH172" s="17" t="s">
        <v>176</v>
      </c>
      <c r="BI172" s="5">
        <v>8</v>
      </c>
      <c r="BS172" s="17" t="s">
        <v>215</v>
      </c>
      <c r="BT172" s="5">
        <v>0</v>
      </c>
    </row>
    <row r="173" spans="4:72" x14ac:dyDescent="0.25">
      <c r="D173" s="17" t="s">
        <v>147</v>
      </c>
      <c r="E173" s="5">
        <v>78</v>
      </c>
      <c r="W173" s="17" t="s">
        <v>147</v>
      </c>
      <c r="X173" s="5">
        <v>78</v>
      </c>
      <c r="AI173" s="17" t="s">
        <v>218</v>
      </c>
      <c r="AJ173" s="5">
        <v>64</v>
      </c>
      <c r="AT173" s="17" t="s">
        <v>162</v>
      </c>
      <c r="AU173" s="5">
        <v>101</v>
      </c>
      <c r="BH173" s="17" t="s">
        <v>216</v>
      </c>
      <c r="BI173" s="5">
        <v>66</v>
      </c>
      <c r="BS173" s="17" t="s">
        <v>176</v>
      </c>
      <c r="BT173" s="5">
        <v>21</v>
      </c>
    </row>
    <row r="174" spans="4:72" x14ac:dyDescent="0.25">
      <c r="D174" s="17" t="s">
        <v>219</v>
      </c>
      <c r="E174" s="5">
        <v>30</v>
      </c>
      <c r="W174" s="17" t="s">
        <v>219</v>
      </c>
      <c r="X174" s="5">
        <v>30</v>
      </c>
      <c r="AI174" s="17" t="s">
        <v>154</v>
      </c>
      <c r="AJ174" s="5">
        <v>234</v>
      </c>
      <c r="AT174" s="17" t="s">
        <v>218</v>
      </c>
      <c r="AU174" s="5">
        <v>176</v>
      </c>
      <c r="BH174" s="17" t="s">
        <v>217</v>
      </c>
      <c r="BI174" s="5">
        <v>148</v>
      </c>
      <c r="BS174" s="17" t="s">
        <v>216</v>
      </c>
      <c r="BT174" s="5">
        <v>6</v>
      </c>
    </row>
    <row r="175" spans="4:72" x14ac:dyDescent="0.25">
      <c r="D175" s="17" t="s">
        <v>148</v>
      </c>
      <c r="E175" s="5">
        <v>34</v>
      </c>
      <c r="W175" s="17" t="s">
        <v>148</v>
      </c>
      <c r="X175" s="5">
        <v>34</v>
      </c>
      <c r="AI175" s="17" t="s">
        <v>147</v>
      </c>
      <c r="AJ175" s="5">
        <v>0</v>
      </c>
      <c r="AT175" s="17" t="s">
        <v>154</v>
      </c>
      <c r="AU175" s="5">
        <v>2354</v>
      </c>
      <c r="BH175" s="17" t="s">
        <v>162</v>
      </c>
      <c r="BI175" s="5">
        <v>4</v>
      </c>
      <c r="BS175" s="17" t="s">
        <v>217</v>
      </c>
      <c r="BT175" s="5">
        <v>0</v>
      </c>
    </row>
    <row r="176" spans="4:72" x14ac:dyDescent="0.25">
      <c r="D176" s="17" t="s">
        <v>251</v>
      </c>
      <c r="E176" s="5">
        <v>222</v>
      </c>
      <c r="W176" s="17" t="s">
        <v>251</v>
      </c>
      <c r="X176" s="5">
        <v>222</v>
      </c>
      <c r="AI176" s="17" t="s">
        <v>219</v>
      </c>
      <c r="AJ176" s="5">
        <v>6</v>
      </c>
      <c r="AT176" s="17" t="s">
        <v>147</v>
      </c>
      <c r="AU176" s="5">
        <v>0</v>
      </c>
      <c r="BH176" s="17" t="s">
        <v>218</v>
      </c>
      <c r="BI176" s="5">
        <v>297</v>
      </c>
      <c r="BS176" s="17" t="s">
        <v>162</v>
      </c>
      <c r="BT176" s="5">
        <v>0</v>
      </c>
    </row>
    <row r="177" spans="4:72" x14ac:dyDescent="0.25">
      <c r="D177" s="17" t="s">
        <v>177</v>
      </c>
      <c r="E177" s="5">
        <v>213</v>
      </c>
      <c r="W177" s="17" t="s">
        <v>177</v>
      </c>
      <c r="X177" s="5">
        <v>213</v>
      </c>
      <c r="AI177" s="17" t="s">
        <v>148</v>
      </c>
      <c r="AJ177" s="5">
        <v>0</v>
      </c>
      <c r="AT177" s="17" t="s">
        <v>219</v>
      </c>
      <c r="AU177" s="5">
        <v>24</v>
      </c>
      <c r="BH177" s="17" t="s">
        <v>154</v>
      </c>
      <c r="BI177" s="5">
        <v>110</v>
      </c>
      <c r="BS177" s="17" t="s">
        <v>218</v>
      </c>
      <c r="BT177" s="5">
        <v>0</v>
      </c>
    </row>
    <row r="178" spans="4:72" x14ac:dyDescent="0.25">
      <c r="D178" s="17" t="s">
        <v>220</v>
      </c>
      <c r="E178" s="5">
        <v>22</v>
      </c>
      <c r="W178" s="17" t="s">
        <v>220</v>
      </c>
      <c r="X178" s="5">
        <v>22</v>
      </c>
      <c r="AI178" s="17" t="s">
        <v>251</v>
      </c>
      <c r="AJ178" s="5">
        <v>99</v>
      </c>
      <c r="AT178" s="17" t="s">
        <v>148</v>
      </c>
      <c r="AU178" s="5">
        <v>0</v>
      </c>
      <c r="BH178" s="17" t="s">
        <v>147</v>
      </c>
      <c r="BI178" s="5">
        <v>71</v>
      </c>
      <c r="BS178" s="17" t="s">
        <v>154</v>
      </c>
      <c r="BT178" s="5">
        <v>4</v>
      </c>
    </row>
    <row r="179" spans="4:72" x14ac:dyDescent="0.25">
      <c r="D179" s="17" t="s">
        <v>178</v>
      </c>
      <c r="E179" s="5">
        <v>46</v>
      </c>
      <c r="W179" s="17" t="s">
        <v>178</v>
      </c>
      <c r="X179" s="5">
        <v>46</v>
      </c>
      <c r="AI179" s="17" t="s">
        <v>177</v>
      </c>
      <c r="AJ179" s="5">
        <v>100</v>
      </c>
      <c r="AT179" s="17" t="s">
        <v>251</v>
      </c>
      <c r="AU179" s="5">
        <v>142</v>
      </c>
      <c r="BH179" s="17" t="s">
        <v>219</v>
      </c>
      <c r="BI179" s="5">
        <v>60</v>
      </c>
      <c r="BS179" s="17" t="s">
        <v>147</v>
      </c>
      <c r="BT179" s="5">
        <v>0</v>
      </c>
    </row>
    <row r="180" spans="4:72" x14ac:dyDescent="0.25">
      <c r="D180" s="17" t="s">
        <v>221</v>
      </c>
      <c r="E180" s="5">
        <v>231</v>
      </c>
      <c r="W180" s="17" t="s">
        <v>221</v>
      </c>
      <c r="X180" s="5">
        <v>231</v>
      </c>
      <c r="AI180" s="17" t="s">
        <v>220</v>
      </c>
      <c r="AJ180" s="5">
        <v>10</v>
      </c>
      <c r="AT180" s="17" t="s">
        <v>177</v>
      </c>
      <c r="AU180" s="5">
        <v>199</v>
      </c>
      <c r="BH180" s="17" t="s">
        <v>148</v>
      </c>
      <c r="BI180" s="5">
        <v>8</v>
      </c>
      <c r="BS180" s="17" t="s">
        <v>219</v>
      </c>
      <c r="BT180" s="5">
        <v>0</v>
      </c>
    </row>
    <row r="181" spans="4:72" x14ac:dyDescent="0.25">
      <c r="D181" s="17" t="s">
        <v>172</v>
      </c>
      <c r="E181" s="5">
        <v>173</v>
      </c>
      <c r="W181" s="17" t="s">
        <v>172</v>
      </c>
      <c r="X181" s="5">
        <v>173</v>
      </c>
      <c r="AI181" s="17" t="s">
        <v>178</v>
      </c>
      <c r="AJ181" s="5">
        <v>25</v>
      </c>
      <c r="AT181" s="17" t="s">
        <v>220</v>
      </c>
      <c r="AU181" s="5">
        <v>11</v>
      </c>
      <c r="BH181" s="17" t="s">
        <v>251</v>
      </c>
      <c r="BI181" s="5">
        <v>304</v>
      </c>
      <c r="BS181" s="17" t="s">
        <v>148</v>
      </c>
      <c r="BT181" s="5">
        <v>31</v>
      </c>
    </row>
    <row r="182" spans="4:72" x14ac:dyDescent="0.25">
      <c r="D182" s="17" t="s">
        <v>144</v>
      </c>
      <c r="E182" s="5">
        <v>257</v>
      </c>
      <c r="W182" s="17" t="s">
        <v>144</v>
      </c>
      <c r="X182" s="5">
        <v>257</v>
      </c>
      <c r="AI182" s="17" t="s">
        <v>221</v>
      </c>
      <c r="AJ182" s="5">
        <v>142</v>
      </c>
      <c r="AT182" s="17" t="s">
        <v>178</v>
      </c>
      <c r="AU182" s="5">
        <v>37</v>
      </c>
      <c r="BH182" s="17" t="s">
        <v>177</v>
      </c>
      <c r="BI182" s="5">
        <v>13</v>
      </c>
      <c r="BS182" s="17" t="s">
        <v>251</v>
      </c>
      <c r="BT182" s="5">
        <v>0</v>
      </c>
    </row>
    <row r="183" spans="4:72" x14ac:dyDescent="0.25">
      <c r="D183" s="17" t="s">
        <v>222</v>
      </c>
      <c r="E183" s="5">
        <v>1</v>
      </c>
      <c r="W183" s="17" t="s">
        <v>222</v>
      </c>
      <c r="X183" s="5">
        <v>1</v>
      </c>
      <c r="AI183" s="17" t="s">
        <v>172</v>
      </c>
      <c r="AJ183" s="5">
        <v>25</v>
      </c>
      <c r="AT183" s="17" t="s">
        <v>221</v>
      </c>
      <c r="AU183" s="5">
        <v>48</v>
      </c>
      <c r="BH183" s="17" t="s">
        <v>220</v>
      </c>
      <c r="BI183" s="5">
        <v>0</v>
      </c>
      <c r="BS183" s="17" t="s">
        <v>177</v>
      </c>
      <c r="BT183" s="5">
        <v>0</v>
      </c>
    </row>
    <row r="184" spans="4:72" x14ac:dyDescent="0.25">
      <c r="D184" s="17" t="s">
        <v>223</v>
      </c>
      <c r="E184" s="5">
        <v>9</v>
      </c>
      <c r="W184" s="17" t="s">
        <v>223</v>
      </c>
      <c r="X184" s="5">
        <v>9</v>
      </c>
      <c r="AI184" s="17" t="s">
        <v>144</v>
      </c>
      <c r="AJ184" s="5">
        <v>31</v>
      </c>
      <c r="AT184" s="17" t="s">
        <v>172</v>
      </c>
      <c r="AU184" s="5">
        <v>62</v>
      </c>
      <c r="BH184" s="17" t="s">
        <v>178</v>
      </c>
      <c r="BI184" s="5">
        <v>13</v>
      </c>
      <c r="BS184" s="17" t="s">
        <v>220</v>
      </c>
      <c r="BT184" s="5">
        <v>0</v>
      </c>
    </row>
    <row r="185" spans="4:72" x14ac:dyDescent="0.25">
      <c r="D185" s="17" t="s">
        <v>252</v>
      </c>
      <c r="E185" s="5">
        <v>0</v>
      </c>
      <c r="W185" s="17" t="s">
        <v>252</v>
      </c>
      <c r="X185" s="5">
        <v>0</v>
      </c>
      <c r="AI185" s="17" t="s">
        <v>222</v>
      </c>
      <c r="AJ185" s="5">
        <v>0</v>
      </c>
      <c r="AT185" s="17" t="s">
        <v>144</v>
      </c>
      <c r="AU185" s="5">
        <v>29</v>
      </c>
      <c r="BH185" s="17" t="s">
        <v>221</v>
      </c>
      <c r="BI185" s="5">
        <v>10</v>
      </c>
      <c r="BS185" s="17" t="s">
        <v>178</v>
      </c>
      <c r="BT185" s="5">
        <v>0</v>
      </c>
    </row>
    <row r="186" spans="4:72" x14ac:dyDescent="0.25">
      <c r="D186" s="17" t="s">
        <v>173</v>
      </c>
      <c r="E186" s="5">
        <v>287</v>
      </c>
      <c r="W186" s="17" t="s">
        <v>173</v>
      </c>
      <c r="X186" s="5">
        <v>287</v>
      </c>
      <c r="AI186" s="17" t="s">
        <v>223</v>
      </c>
      <c r="AJ186" s="5">
        <v>0</v>
      </c>
      <c r="AT186" s="17" t="s">
        <v>222</v>
      </c>
      <c r="AU186" s="5">
        <v>0</v>
      </c>
      <c r="BH186" s="17" t="s">
        <v>172</v>
      </c>
      <c r="BI186" s="5">
        <v>4</v>
      </c>
      <c r="BS186" s="17" t="s">
        <v>221</v>
      </c>
      <c r="BT186" s="5">
        <v>21</v>
      </c>
    </row>
    <row r="187" spans="4:72" x14ac:dyDescent="0.25">
      <c r="D187" s="17" t="s">
        <v>224</v>
      </c>
      <c r="E187" s="5">
        <v>500</v>
      </c>
      <c r="W187" s="17" t="s">
        <v>224</v>
      </c>
      <c r="X187" s="5">
        <v>500</v>
      </c>
      <c r="AI187" s="17" t="s">
        <v>252</v>
      </c>
      <c r="AJ187" s="5">
        <v>0</v>
      </c>
      <c r="AT187" s="17" t="s">
        <v>223</v>
      </c>
      <c r="AU187" s="5">
        <v>0</v>
      </c>
      <c r="BH187" s="17" t="s">
        <v>144</v>
      </c>
      <c r="BI187" s="5">
        <v>12</v>
      </c>
      <c r="BS187" s="17" t="s">
        <v>172</v>
      </c>
      <c r="BT187" s="5">
        <v>33</v>
      </c>
    </row>
    <row r="188" spans="4:72" x14ac:dyDescent="0.25">
      <c r="D188" s="17" t="s">
        <v>225</v>
      </c>
      <c r="E188" s="5">
        <v>84</v>
      </c>
      <c r="W188" s="17" t="s">
        <v>225</v>
      </c>
      <c r="X188" s="5">
        <v>84</v>
      </c>
      <c r="AI188" s="17" t="s">
        <v>173</v>
      </c>
      <c r="AJ188" s="5">
        <v>43</v>
      </c>
      <c r="AT188" s="17" t="s">
        <v>252</v>
      </c>
      <c r="AU188" s="5">
        <v>0</v>
      </c>
      <c r="BH188" s="17" t="s">
        <v>222</v>
      </c>
      <c r="BI188" s="5">
        <v>2</v>
      </c>
      <c r="BS188" s="17" t="s">
        <v>144</v>
      </c>
      <c r="BT188" s="5">
        <v>16</v>
      </c>
    </row>
    <row r="189" spans="4:72" x14ac:dyDescent="0.25">
      <c r="D189" s="17" t="s">
        <v>163</v>
      </c>
      <c r="E189" s="5">
        <v>1</v>
      </c>
      <c r="W189" s="17" t="s">
        <v>163</v>
      </c>
      <c r="X189" s="5">
        <v>1</v>
      </c>
      <c r="AI189" s="17" t="s">
        <v>224</v>
      </c>
      <c r="AJ189" s="5">
        <v>97</v>
      </c>
      <c r="AT189" s="17" t="s">
        <v>173</v>
      </c>
      <c r="AU189" s="5">
        <v>374</v>
      </c>
      <c r="BH189" s="17" t="s">
        <v>223</v>
      </c>
      <c r="BI189" s="5">
        <v>19</v>
      </c>
      <c r="BS189" s="17" t="s">
        <v>222</v>
      </c>
      <c r="BT189" s="5">
        <v>0</v>
      </c>
    </row>
    <row r="190" spans="4:72" x14ac:dyDescent="0.25">
      <c r="D190" s="17" t="s">
        <v>226</v>
      </c>
      <c r="E190" s="5">
        <v>0</v>
      </c>
      <c r="W190" s="17" t="s">
        <v>226</v>
      </c>
      <c r="X190" s="5">
        <v>0</v>
      </c>
      <c r="AI190" s="17" t="s">
        <v>225</v>
      </c>
      <c r="AJ190" s="5">
        <v>0</v>
      </c>
      <c r="AT190" s="17" t="s">
        <v>224</v>
      </c>
      <c r="AU190" s="5">
        <v>108</v>
      </c>
      <c r="BH190" s="17" t="s">
        <v>252</v>
      </c>
      <c r="BI190" s="5">
        <v>0</v>
      </c>
      <c r="BS190" s="17" t="s">
        <v>223</v>
      </c>
      <c r="BT190" s="5">
        <v>0</v>
      </c>
    </row>
    <row r="191" spans="4:72" x14ac:dyDescent="0.25">
      <c r="D191" s="17" t="s">
        <v>166</v>
      </c>
      <c r="E191" s="5">
        <v>273</v>
      </c>
      <c r="W191" s="17" t="s">
        <v>166</v>
      </c>
      <c r="X191" s="5">
        <v>273</v>
      </c>
      <c r="AI191" s="17" t="s">
        <v>163</v>
      </c>
      <c r="AJ191" s="5">
        <v>0</v>
      </c>
      <c r="AT191" s="17" t="s">
        <v>225</v>
      </c>
      <c r="AU191" s="5">
        <v>2</v>
      </c>
      <c r="BH191" s="17" t="s">
        <v>173</v>
      </c>
      <c r="BI191" s="5">
        <v>40</v>
      </c>
      <c r="BS191" s="17" t="s">
        <v>252</v>
      </c>
      <c r="BT191" s="5">
        <v>2</v>
      </c>
    </row>
    <row r="192" spans="4:72" x14ac:dyDescent="0.25">
      <c r="D192" s="17" t="s">
        <v>227</v>
      </c>
      <c r="E192" s="5">
        <v>624</v>
      </c>
      <c r="W192" s="17" t="s">
        <v>227</v>
      </c>
      <c r="X192" s="5">
        <v>624</v>
      </c>
      <c r="AI192" s="17" t="s">
        <v>226</v>
      </c>
      <c r="AJ192" s="5">
        <v>0</v>
      </c>
      <c r="AT192" s="17" t="s">
        <v>163</v>
      </c>
      <c r="AU192" s="5">
        <v>4</v>
      </c>
      <c r="BH192" s="17" t="s">
        <v>224</v>
      </c>
      <c r="BI192" s="5">
        <v>56</v>
      </c>
      <c r="BS192" s="17" t="s">
        <v>173</v>
      </c>
      <c r="BT192" s="5">
        <v>48</v>
      </c>
    </row>
    <row r="193" spans="4:72" x14ac:dyDescent="0.25">
      <c r="D193" s="17" t="s">
        <v>228</v>
      </c>
      <c r="E193" s="5">
        <v>248</v>
      </c>
      <c r="W193" s="17" t="s">
        <v>228</v>
      </c>
      <c r="X193" s="5">
        <v>248</v>
      </c>
      <c r="AI193" s="17" t="s">
        <v>166</v>
      </c>
      <c r="AJ193" s="5">
        <v>150</v>
      </c>
      <c r="AT193" s="17" t="s">
        <v>226</v>
      </c>
      <c r="AU193" s="5">
        <v>0</v>
      </c>
      <c r="BH193" s="17" t="s">
        <v>225</v>
      </c>
      <c r="BI193" s="5">
        <v>135</v>
      </c>
      <c r="BS193" s="17" t="s">
        <v>224</v>
      </c>
      <c r="BT193" s="5">
        <v>0</v>
      </c>
    </row>
    <row r="194" spans="4:72" x14ac:dyDescent="0.25">
      <c r="D194" s="17" t="s">
        <v>229</v>
      </c>
      <c r="E194" s="5">
        <v>110</v>
      </c>
      <c r="W194" s="17" t="s">
        <v>229</v>
      </c>
      <c r="X194" s="5">
        <v>110</v>
      </c>
      <c r="AI194" s="17" t="s">
        <v>227</v>
      </c>
      <c r="AJ194" s="5">
        <v>80</v>
      </c>
      <c r="AT194" s="17" t="s">
        <v>166</v>
      </c>
      <c r="AU194" s="5">
        <v>40</v>
      </c>
      <c r="BH194" s="17" t="s">
        <v>163</v>
      </c>
      <c r="BI194" s="5">
        <v>3</v>
      </c>
      <c r="BS194" s="17" t="s">
        <v>225</v>
      </c>
      <c r="BT194" s="5">
        <v>11</v>
      </c>
    </row>
    <row r="195" spans="4:72" x14ac:dyDescent="0.25">
      <c r="D195" s="17" t="s">
        <v>174</v>
      </c>
      <c r="E195" s="5">
        <v>75</v>
      </c>
      <c r="W195" s="17" t="s">
        <v>174</v>
      </c>
      <c r="X195" s="5">
        <v>75</v>
      </c>
      <c r="AI195" s="17" t="s">
        <v>228</v>
      </c>
      <c r="AJ195" s="5">
        <v>143</v>
      </c>
      <c r="AT195" s="17" t="s">
        <v>227</v>
      </c>
      <c r="AU195" s="5">
        <v>104</v>
      </c>
      <c r="BH195" s="17" t="s">
        <v>226</v>
      </c>
      <c r="BI195" s="5">
        <v>0</v>
      </c>
      <c r="BS195" s="17" t="s">
        <v>163</v>
      </c>
      <c r="BT195" s="5">
        <v>0</v>
      </c>
    </row>
    <row r="196" spans="4:72" x14ac:dyDescent="0.25">
      <c r="D196" s="17" t="s">
        <v>230</v>
      </c>
      <c r="E196" s="5">
        <v>250</v>
      </c>
      <c r="W196" s="17" t="s">
        <v>230</v>
      </c>
      <c r="X196" s="5">
        <v>250</v>
      </c>
      <c r="AI196" s="17" t="s">
        <v>229</v>
      </c>
      <c r="AJ196" s="5">
        <v>45</v>
      </c>
      <c r="AT196" s="17" t="s">
        <v>228</v>
      </c>
      <c r="AU196" s="5">
        <v>81</v>
      </c>
      <c r="BH196" s="17" t="s">
        <v>166</v>
      </c>
      <c r="BI196" s="5">
        <v>12</v>
      </c>
      <c r="BS196" s="17" t="s">
        <v>226</v>
      </c>
      <c r="BT196" s="5">
        <v>58</v>
      </c>
    </row>
    <row r="197" spans="4:72" x14ac:dyDescent="0.25">
      <c r="D197" s="17" t="s">
        <v>231</v>
      </c>
      <c r="E197" s="5">
        <v>294</v>
      </c>
      <c r="W197" s="17" t="s">
        <v>231</v>
      </c>
      <c r="X197" s="5">
        <v>294</v>
      </c>
      <c r="AI197" s="17" t="s">
        <v>174</v>
      </c>
      <c r="AJ197" s="5">
        <v>11</v>
      </c>
      <c r="AT197" s="17" t="s">
        <v>229</v>
      </c>
      <c r="AU197" s="5">
        <v>187</v>
      </c>
      <c r="BH197" s="17" t="s">
        <v>227</v>
      </c>
      <c r="BI197" s="5">
        <v>53</v>
      </c>
      <c r="BS197" s="17" t="s">
        <v>166</v>
      </c>
      <c r="BT197" s="5">
        <v>14</v>
      </c>
    </row>
    <row r="198" spans="4:72" x14ac:dyDescent="0.25">
      <c r="D198" s="17" t="s">
        <v>149</v>
      </c>
      <c r="E198" s="5">
        <v>291</v>
      </c>
      <c r="W198" s="17" t="s">
        <v>149</v>
      </c>
      <c r="X198" s="5">
        <v>291</v>
      </c>
      <c r="AI198" s="17" t="s">
        <v>230</v>
      </c>
      <c r="AJ198" s="5">
        <v>51</v>
      </c>
      <c r="AT198" s="17" t="s">
        <v>174</v>
      </c>
      <c r="AU198" s="5">
        <v>49</v>
      </c>
      <c r="BH198" s="17" t="s">
        <v>228</v>
      </c>
      <c r="BI198" s="5">
        <v>5</v>
      </c>
      <c r="BS198" s="17" t="s">
        <v>227</v>
      </c>
      <c r="BT198" s="5">
        <v>0</v>
      </c>
    </row>
    <row r="199" spans="4:72" x14ac:dyDescent="0.25">
      <c r="D199" s="17" t="s">
        <v>232</v>
      </c>
      <c r="E199" s="5">
        <v>93</v>
      </c>
      <c r="W199" s="17" t="s">
        <v>232</v>
      </c>
      <c r="X199" s="5">
        <v>93</v>
      </c>
      <c r="AI199" s="17" t="s">
        <v>231</v>
      </c>
      <c r="AJ199" s="5">
        <v>64</v>
      </c>
      <c r="AT199" s="17" t="s">
        <v>230</v>
      </c>
      <c r="AU199" s="5">
        <v>141</v>
      </c>
      <c r="BH199" s="17" t="s">
        <v>229</v>
      </c>
      <c r="BI199" s="5">
        <v>9</v>
      </c>
      <c r="BS199" s="17" t="s">
        <v>228</v>
      </c>
      <c r="BT199" s="5">
        <v>19</v>
      </c>
    </row>
    <row r="200" spans="4:72" x14ac:dyDescent="0.25">
      <c r="D200" s="17" t="s">
        <v>233</v>
      </c>
      <c r="E200" s="5">
        <v>314</v>
      </c>
      <c r="W200" s="17" t="s">
        <v>233</v>
      </c>
      <c r="X200" s="5">
        <v>314</v>
      </c>
      <c r="AI200" s="17" t="s">
        <v>149</v>
      </c>
      <c r="AJ200" s="5">
        <v>0</v>
      </c>
      <c r="AT200" s="17" t="s">
        <v>231</v>
      </c>
      <c r="AU200" s="5">
        <v>379</v>
      </c>
      <c r="BH200" s="17" t="s">
        <v>174</v>
      </c>
      <c r="BI200" s="5">
        <v>1</v>
      </c>
      <c r="BS200" s="17" t="s">
        <v>229</v>
      </c>
      <c r="BT200" s="5">
        <v>0</v>
      </c>
    </row>
    <row r="201" spans="4:72" x14ac:dyDescent="0.25">
      <c r="D201" s="17" t="s">
        <v>234</v>
      </c>
      <c r="E201" s="5">
        <v>432</v>
      </c>
      <c r="W201" s="17" t="s">
        <v>234</v>
      </c>
      <c r="X201" s="5">
        <v>432</v>
      </c>
      <c r="AI201" s="17" t="s">
        <v>232</v>
      </c>
      <c r="AJ201" s="5">
        <v>19</v>
      </c>
      <c r="AT201" s="17" t="s">
        <v>149</v>
      </c>
      <c r="AU201" s="5">
        <v>0</v>
      </c>
      <c r="BH201" s="17" t="s">
        <v>230</v>
      </c>
      <c r="BI201" s="5">
        <v>460</v>
      </c>
      <c r="BS201" s="17" t="s">
        <v>174</v>
      </c>
      <c r="BT201" s="5">
        <v>15</v>
      </c>
    </row>
    <row r="202" spans="4:72" x14ac:dyDescent="0.25">
      <c r="D202" s="17" t="s">
        <v>235</v>
      </c>
      <c r="E202" s="5">
        <v>27</v>
      </c>
      <c r="W202" s="17" t="s">
        <v>235</v>
      </c>
      <c r="X202" s="5">
        <v>27</v>
      </c>
      <c r="AI202" s="17" t="s">
        <v>233</v>
      </c>
      <c r="AJ202" s="5">
        <v>230</v>
      </c>
      <c r="AT202" s="17" t="s">
        <v>232</v>
      </c>
      <c r="AU202" s="5">
        <v>53</v>
      </c>
      <c r="BH202" s="17" t="s">
        <v>231</v>
      </c>
      <c r="BI202" s="5">
        <v>87</v>
      </c>
      <c r="BS202" s="17" t="s">
        <v>230</v>
      </c>
      <c r="BT202" s="5">
        <v>0</v>
      </c>
    </row>
    <row r="203" spans="4:72" x14ac:dyDescent="0.25">
      <c r="D203" s="17" t="s">
        <v>236</v>
      </c>
      <c r="E203" s="5">
        <v>36</v>
      </c>
      <c r="W203" s="17" t="s">
        <v>236</v>
      </c>
      <c r="X203" s="5">
        <v>36</v>
      </c>
      <c r="AI203" s="17" t="s">
        <v>234</v>
      </c>
      <c r="AJ203" s="5">
        <v>181</v>
      </c>
      <c r="AT203" s="17" t="s">
        <v>233</v>
      </c>
      <c r="AU203" s="5">
        <v>120</v>
      </c>
      <c r="BH203" s="17" t="s">
        <v>149</v>
      </c>
      <c r="BI203" s="5">
        <v>425</v>
      </c>
      <c r="BS203" s="17" t="s">
        <v>231</v>
      </c>
      <c r="BT203" s="5">
        <v>3</v>
      </c>
    </row>
    <row r="204" spans="4:72" x14ac:dyDescent="0.25">
      <c r="D204" s="17" t="s">
        <v>237</v>
      </c>
      <c r="E204" s="5">
        <v>59</v>
      </c>
      <c r="W204" s="17" t="s">
        <v>237</v>
      </c>
      <c r="X204" s="5">
        <v>59</v>
      </c>
      <c r="AI204" s="17" t="s">
        <v>235</v>
      </c>
      <c r="AJ204" s="5">
        <v>7</v>
      </c>
      <c r="AT204" s="17" t="s">
        <v>234</v>
      </c>
      <c r="AU204" s="5">
        <v>23</v>
      </c>
      <c r="BH204" s="17" t="s">
        <v>232</v>
      </c>
      <c r="BI204" s="5">
        <v>6</v>
      </c>
      <c r="BS204" s="17" t="s">
        <v>149</v>
      </c>
      <c r="BT204" s="5">
        <v>0</v>
      </c>
    </row>
    <row r="205" spans="4:72" x14ac:dyDescent="0.25">
      <c r="D205" s="17" t="s">
        <v>238</v>
      </c>
      <c r="E205" s="5">
        <v>37</v>
      </c>
      <c r="W205" s="17" t="s">
        <v>238</v>
      </c>
      <c r="X205" s="5">
        <v>37</v>
      </c>
      <c r="AI205" s="17" t="s">
        <v>236</v>
      </c>
      <c r="AJ205" s="5">
        <v>19</v>
      </c>
      <c r="AT205" s="17" t="s">
        <v>235</v>
      </c>
      <c r="AU205" s="5">
        <v>60</v>
      </c>
      <c r="BH205" s="17" t="s">
        <v>233</v>
      </c>
      <c r="BI205" s="5">
        <v>25</v>
      </c>
      <c r="BS205" s="17" t="s">
        <v>232</v>
      </c>
      <c r="BT205" s="5">
        <v>14</v>
      </c>
    </row>
    <row r="206" spans="4:72" x14ac:dyDescent="0.25">
      <c r="D206" s="17" t="s">
        <v>239</v>
      </c>
      <c r="E206" s="5">
        <v>292</v>
      </c>
      <c r="W206" s="17" t="s">
        <v>239</v>
      </c>
      <c r="X206" s="5">
        <v>292</v>
      </c>
      <c r="AI206" s="17" t="s">
        <v>237</v>
      </c>
      <c r="AJ206" s="5">
        <v>16</v>
      </c>
      <c r="AT206" s="17" t="s">
        <v>236</v>
      </c>
      <c r="AU206" s="5">
        <v>41</v>
      </c>
      <c r="BH206" s="17" t="s">
        <v>234</v>
      </c>
      <c r="BI206" s="5">
        <v>34</v>
      </c>
      <c r="BS206" s="17" t="s">
        <v>233</v>
      </c>
      <c r="BT206" s="5">
        <v>8</v>
      </c>
    </row>
    <row r="207" spans="4:72" x14ac:dyDescent="0.25">
      <c r="D207" s="17" t="s">
        <v>240</v>
      </c>
      <c r="E207" s="5">
        <v>328</v>
      </c>
      <c r="W207" s="17" t="s">
        <v>240</v>
      </c>
      <c r="X207" s="5">
        <v>328</v>
      </c>
      <c r="AI207" s="17" t="s">
        <v>238</v>
      </c>
      <c r="AJ207" s="5">
        <v>19</v>
      </c>
      <c r="AT207" s="17" t="s">
        <v>237</v>
      </c>
      <c r="AU207" s="5">
        <v>0</v>
      </c>
      <c r="BH207" s="17" t="s">
        <v>235</v>
      </c>
      <c r="BI207" s="5">
        <v>1</v>
      </c>
      <c r="BS207" s="17" t="s">
        <v>234</v>
      </c>
      <c r="BT207" s="5">
        <v>9</v>
      </c>
    </row>
    <row r="208" spans="4:72" x14ac:dyDescent="0.25">
      <c r="D208" s="17" t="s">
        <v>164</v>
      </c>
      <c r="E208" s="5">
        <v>46</v>
      </c>
      <c r="W208" s="17" t="s">
        <v>164</v>
      </c>
      <c r="X208" s="5">
        <v>46</v>
      </c>
      <c r="AI208" s="17" t="s">
        <v>239</v>
      </c>
      <c r="AJ208" s="5">
        <v>14</v>
      </c>
      <c r="AT208" s="17" t="s">
        <v>238</v>
      </c>
      <c r="AU208" s="5">
        <v>24</v>
      </c>
      <c r="BH208" s="17" t="s">
        <v>236</v>
      </c>
      <c r="BI208" s="5">
        <v>11</v>
      </c>
      <c r="BS208" s="17" t="s">
        <v>235</v>
      </c>
      <c r="BT208" s="5">
        <v>5</v>
      </c>
    </row>
    <row r="209" spans="4:72" x14ac:dyDescent="0.25">
      <c r="D209" s="17" t="s">
        <v>241</v>
      </c>
      <c r="E209" s="5">
        <v>119</v>
      </c>
      <c r="W209" s="17" t="s">
        <v>241</v>
      </c>
      <c r="X209" s="5">
        <v>119</v>
      </c>
      <c r="AI209" s="17" t="s">
        <v>240</v>
      </c>
      <c r="AJ209" s="5">
        <v>169</v>
      </c>
      <c r="AT209" s="17" t="s">
        <v>239</v>
      </c>
      <c r="AU209" s="5">
        <v>574</v>
      </c>
      <c r="BH209" s="17" t="s">
        <v>237</v>
      </c>
      <c r="BI209" s="5">
        <v>0</v>
      </c>
      <c r="BS209" s="17" t="s">
        <v>236</v>
      </c>
      <c r="BT209" s="5">
        <v>0</v>
      </c>
    </row>
    <row r="210" spans="4:72" x14ac:dyDescent="0.25">
      <c r="D210" s="17" t="s">
        <v>242</v>
      </c>
      <c r="E210" s="5">
        <v>276</v>
      </c>
      <c r="W210" s="17" t="s">
        <v>242</v>
      </c>
      <c r="X210" s="5">
        <v>276</v>
      </c>
      <c r="AI210" s="17" t="s">
        <v>164</v>
      </c>
      <c r="AJ210" s="5">
        <v>7</v>
      </c>
      <c r="AT210" s="17" t="s">
        <v>240</v>
      </c>
      <c r="AU210" s="5">
        <v>359</v>
      </c>
      <c r="BH210" s="17" t="s">
        <v>238</v>
      </c>
      <c r="BI210" s="5">
        <v>10</v>
      </c>
      <c r="BS210" s="17" t="s">
        <v>237</v>
      </c>
      <c r="BT210" s="5">
        <v>0</v>
      </c>
    </row>
    <row r="211" spans="4:72" x14ac:dyDescent="0.25">
      <c r="D211" s="17" t="s">
        <v>243</v>
      </c>
      <c r="E211" s="5">
        <v>83</v>
      </c>
      <c r="W211" s="17" t="s">
        <v>243</v>
      </c>
      <c r="X211" s="5">
        <v>83</v>
      </c>
      <c r="AI211" s="17" t="s">
        <v>241</v>
      </c>
      <c r="AJ211" s="5">
        <v>0</v>
      </c>
      <c r="AT211" s="17" t="s">
        <v>164</v>
      </c>
      <c r="AU211" s="5">
        <v>25</v>
      </c>
      <c r="BH211" s="17" t="s">
        <v>239</v>
      </c>
      <c r="BI211" s="5">
        <v>10</v>
      </c>
      <c r="BS211" s="17" t="s">
        <v>238</v>
      </c>
      <c r="BT211" s="5">
        <v>0</v>
      </c>
    </row>
    <row r="212" spans="4:72" x14ac:dyDescent="0.25">
      <c r="D212" s="17" t="s">
        <v>244</v>
      </c>
      <c r="E212" s="5">
        <v>196</v>
      </c>
      <c r="W212" s="17" t="s">
        <v>244</v>
      </c>
      <c r="X212" s="5">
        <v>196</v>
      </c>
      <c r="AI212" s="17" t="s">
        <v>242</v>
      </c>
      <c r="AJ212" s="5">
        <v>47</v>
      </c>
      <c r="AT212" s="17" t="s">
        <v>241</v>
      </c>
      <c r="AU212" s="5">
        <v>74</v>
      </c>
      <c r="BH212" s="17" t="s">
        <v>240</v>
      </c>
      <c r="BI212" s="5">
        <v>41</v>
      </c>
      <c r="BS212" s="17" t="s">
        <v>239</v>
      </c>
      <c r="BT212" s="5">
        <v>0</v>
      </c>
    </row>
    <row r="213" spans="4:72" x14ac:dyDescent="0.25">
      <c r="D213" s="17" t="s">
        <v>245</v>
      </c>
      <c r="E213" s="5">
        <v>213</v>
      </c>
      <c r="W213" s="17" t="s">
        <v>245</v>
      </c>
      <c r="X213" s="5">
        <v>213</v>
      </c>
      <c r="AI213" s="17" t="s">
        <v>243</v>
      </c>
      <c r="AJ213" s="5">
        <v>0</v>
      </c>
      <c r="AT213" s="17" t="s">
        <v>242</v>
      </c>
      <c r="AU213" s="5">
        <v>150</v>
      </c>
      <c r="BH213" s="17" t="s">
        <v>164</v>
      </c>
      <c r="BI213" s="5">
        <v>4</v>
      </c>
      <c r="BS213" s="17" t="s">
        <v>240</v>
      </c>
      <c r="BT213" s="5">
        <v>14</v>
      </c>
    </row>
    <row r="214" spans="4:72" x14ac:dyDescent="0.25">
      <c r="D214" s="17" t="s">
        <v>145</v>
      </c>
      <c r="E214" s="5">
        <v>664</v>
      </c>
      <c r="W214" s="17" t="s">
        <v>145</v>
      </c>
      <c r="X214" s="5">
        <v>664</v>
      </c>
      <c r="AI214" s="17" t="s">
        <v>244</v>
      </c>
      <c r="AJ214" s="5">
        <v>9</v>
      </c>
      <c r="AT214" s="17" t="s">
        <v>243</v>
      </c>
      <c r="AU214" s="5">
        <v>3</v>
      </c>
      <c r="BH214" s="17" t="s">
        <v>241</v>
      </c>
      <c r="BI214" s="5">
        <v>2</v>
      </c>
      <c r="BS214" s="17" t="s">
        <v>164</v>
      </c>
      <c r="BT214" s="5">
        <v>14</v>
      </c>
    </row>
    <row r="215" spans="4:72" x14ac:dyDescent="0.25">
      <c r="D215" s="17" t="s">
        <v>246</v>
      </c>
      <c r="E215" s="5">
        <v>33</v>
      </c>
      <c r="W215" s="17" t="s">
        <v>246</v>
      </c>
      <c r="X215" s="5">
        <v>33</v>
      </c>
      <c r="AI215" s="17" t="s">
        <v>245</v>
      </c>
      <c r="AJ215" s="5">
        <v>119</v>
      </c>
      <c r="AT215" s="17" t="s">
        <v>244</v>
      </c>
      <c r="AU215" s="5">
        <v>263</v>
      </c>
      <c r="BH215" s="17" t="s">
        <v>242</v>
      </c>
      <c r="BI215" s="5">
        <v>376</v>
      </c>
      <c r="BS215" s="17" t="s">
        <v>241</v>
      </c>
      <c r="BT215" s="5">
        <v>0</v>
      </c>
    </row>
    <row r="216" spans="4:72" x14ac:dyDescent="0.25">
      <c r="D216" s="17" t="s">
        <v>247</v>
      </c>
      <c r="E216" s="5">
        <v>488</v>
      </c>
      <c r="W216" s="17" t="s">
        <v>247</v>
      </c>
      <c r="X216" s="5">
        <v>488</v>
      </c>
      <c r="AI216" s="17" t="s">
        <v>145</v>
      </c>
      <c r="AJ216" s="5">
        <v>23</v>
      </c>
      <c r="AT216" s="17" t="s">
        <v>245</v>
      </c>
      <c r="AU216" s="5">
        <v>292</v>
      </c>
      <c r="BH216" s="17" t="s">
        <v>243</v>
      </c>
      <c r="BI216" s="5">
        <v>0</v>
      </c>
      <c r="BS216" s="17" t="s">
        <v>242</v>
      </c>
      <c r="BT216" s="5">
        <v>0</v>
      </c>
    </row>
    <row r="217" spans="4:72" x14ac:dyDescent="0.25">
      <c r="D217" s="17" t="s">
        <v>248</v>
      </c>
      <c r="E217" s="5">
        <v>0</v>
      </c>
      <c r="W217" s="17" t="s">
        <v>248</v>
      </c>
      <c r="X217" s="5">
        <v>0</v>
      </c>
      <c r="AI217" s="17" t="s">
        <v>246</v>
      </c>
      <c r="AJ217" s="5">
        <v>18</v>
      </c>
      <c r="AT217" s="17" t="s">
        <v>145</v>
      </c>
      <c r="AU217" s="5">
        <v>6</v>
      </c>
      <c r="BH217" s="17" t="s">
        <v>244</v>
      </c>
      <c r="BI217" s="5">
        <v>17</v>
      </c>
      <c r="BS217" s="17" t="s">
        <v>243</v>
      </c>
      <c r="BT217" s="5">
        <v>0</v>
      </c>
    </row>
    <row r="218" spans="4:72" x14ac:dyDescent="0.25">
      <c r="D218" s="17" t="s">
        <v>253</v>
      </c>
      <c r="E218" s="5">
        <v>0</v>
      </c>
      <c r="W218" s="17" t="s">
        <v>253</v>
      </c>
      <c r="X218" s="5">
        <v>0</v>
      </c>
      <c r="AI218" s="17" t="s">
        <v>247</v>
      </c>
      <c r="AJ218" s="5">
        <v>31</v>
      </c>
      <c r="AT218" s="17" t="s">
        <v>246</v>
      </c>
      <c r="AU218" s="5">
        <v>40</v>
      </c>
      <c r="BH218" s="17" t="s">
        <v>245</v>
      </c>
      <c r="BI218" s="5">
        <v>22</v>
      </c>
      <c r="BS218" s="17" t="s">
        <v>244</v>
      </c>
      <c r="BT218" s="5">
        <v>0</v>
      </c>
    </row>
    <row r="219" spans="4:72" x14ac:dyDescent="0.25">
      <c r="D219" s="17" t="s">
        <v>254</v>
      </c>
      <c r="E219" s="5">
        <v>170</v>
      </c>
      <c r="W219" s="17" t="s">
        <v>254</v>
      </c>
      <c r="X219" s="5">
        <v>170</v>
      </c>
      <c r="AI219" s="17" t="s">
        <v>248</v>
      </c>
      <c r="AJ219" s="5">
        <v>0</v>
      </c>
      <c r="AT219" s="17" t="s">
        <v>247</v>
      </c>
      <c r="AU219" s="5">
        <v>850</v>
      </c>
      <c r="BH219" s="17" t="s">
        <v>145</v>
      </c>
      <c r="BI219" s="5">
        <v>55</v>
      </c>
      <c r="BS219" s="17" t="s">
        <v>245</v>
      </c>
      <c r="BT219" s="5">
        <v>58</v>
      </c>
    </row>
    <row r="220" spans="4:72" x14ac:dyDescent="0.25">
      <c r="D220" s="17" t="s">
        <v>249</v>
      </c>
      <c r="E220" s="5">
        <v>0</v>
      </c>
      <c r="W220" s="17" t="s">
        <v>249</v>
      </c>
      <c r="X220" s="5">
        <v>0</v>
      </c>
      <c r="AI220" s="17" t="s">
        <v>253</v>
      </c>
      <c r="AJ220" s="5">
        <v>0</v>
      </c>
      <c r="AT220" s="17" t="s">
        <v>248</v>
      </c>
      <c r="AU220" s="5">
        <v>0</v>
      </c>
      <c r="BH220" s="17" t="s">
        <v>246</v>
      </c>
      <c r="BI220" s="5">
        <v>12</v>
      </c>
      <c r="BS220" s="17" t="s">
        <v>145</v>
      </c>
      <c r="BT220" s="5">
        <v>0</v>
      </c>
    </row>
    <row r="221" spans="4:72" x14ac:dyDescent="0.25">
      <c r="D221" s="17" t="s">
        <v>151</v>
      </c>
      <c r="E221" s="5">
        <v>402</v>
      </c>
      <c r="W221" s="17" t="s">
        <v>151</v>
      </c>
      <c r="X221" s="5">
        <v>402</v>
      </c>
      <c r="AI221" s="17" t="s">
        <v>254</v>
      </c>
      <c r="AJ221" s="5">
        <v>19</v>
      </c>
      <c r="AT221" s="17" t="s">
        <v>253</v>
      </c>
      <c r="AU221" s="5">
        <v>0</v>
      </c>
      <c r="BH221" s="17" t="s">
        <v>247</v>
      </c>
      <c r="BI221" s="5">
        <v>22</v>
      </c>
      <c r="BS221" s="17" t="s">
        <v>246</v>
      </c>
      <c r="BT221" s="5">
        <v>0</v>
      </c>
    </row>
    <row r="222" spans="4:72" x14ac:dyDescent="0.25">
      <c r="D222" s="2" t="s">
        <v>5</v>
      </c>
      <c r="E222" s="5">
        <v>18236</v>
      </c>
      <c r="W222" s="2" t="s">
        <v>5</v>
      </c>
      <c r="X222" s="5">
        <v>18236</v>
      </c>
      <c r="AI222" s="17" t="s">
        <v>249</v>
      </c>
      <c r="AJ222" s="5">
        <v>0</v>
      </c>
      <c r="AT222" s="17" t="s">
        <v>254</v>
      </c>
      <c r="AU222" s="5">
        <v>209</v>
      </c>
      <c r="BH222" s="17" t="s">
        <v>248</v>
      </c>
      <c r="BI222" s="5">
        <v>1</v>
      </c>
      <c r="BS222" s="17" t="s">
        <v>247</v>
      </c>
      <c r="BT222" s="5">
        <v>0</v>
      </c>
    </row>
    <row r="223" spans="4:72" x14ac:dyDescent="0.25">
      <c r="D223" s="17" t="s">
        <v>139</v>
      </c>
      <c r="E223" s="5">
        <v>132</v>
      </c>
      <c r="W223" s="17" t="s">
        <v>139</v>
      </c>
      <c r="X223" s="5">
        <v>132</v>
      </c>
      <c r="AI223" s="17" t="s">
        <v>151</v>
      </c>
      <c r="AJ223" s="5">
        <v>0</v>
      </c>
      <c r="AT223" s="17" t="s">
        <v>249</v>
      </c>
      <c r="AU223" s="5">
        <v>0</v>
      </c>
      <c r="BH223" s="17" t="s">
        <v>253</v>
      </c>
      <c r="BI223" s="5">
        <v>0</v>
      </c>
      <c r="BS223" s="17" t="s">
        <v>248</v>
      </c>
      <c r="BT223" s="5">
        <v>0</v>
      </c>
    </row>
    <row r="224" spans="4:72" x14ac:dyDescent="0.25">
      <c r="D224" s="17" t="s">
        <v>167</v>
      </c>
      <c r="E224" s="5">
        <v>63</v>
      </c>
      <c r="W224" s="17" t="s">
        <v>167</v>
      </c>
      <c r="X224" s="5">
        <v>63</v>
      </c>
      <c r="AI224" s="2" t="s">
        <v>5</v>
      </c>
      <c r="AJ224" s="5">
        <v>4295</v>
      </c>
      <c r="AT224" s="17" t="s">
        <v>151</v>
      </c>
      <c r="AU224" s="5">
        <v>0</v>
      </c>
      <c r="BH224" s="17" t="s">
        <v>254</v>
      </c>
      <c r="BI224" s="5">
        <v>217</v>
      </c>
      <c r="BS224" s="17" t="s">
        <v>253</v>
      </c>
      <c r="BT224" s="5">
        <v>1</v>
      </c>
    </row>
    <row r="225" spans="4:72" x14ac:dyDescent="0.25">
      <c r="D225" s="17" t="s">
        <v>140</v>
      </c>
      <c r="E225" s="5">
        <v>187</v>
      </c>
      <c r="W225" s="17" t="s">
        <v>140</v>
      </c>
      <c r="X225" s="5">
        <v>187</v>
      </c>
      <c r="AI225" s="17" t="s">
        <v>139</v>
      </c>
      <c r="AJ225" s="5">
        <v>14</v>
      </c>
      <c r="AT225" s="2" t="s">
        <v>5</v>
      </c>
      <c r="AU225" s="5">
        <v>13784</v>
      </c>
      <c r="BH225" s="17" t="s">
        <v>249</v>
      </c>
      <c r="BI225" s="5">
        <v>0</v>
      </c>
      <c r="BS225" s="17" t="s">
        <v>254</v>
      </c>
      <c r="BT225" s="5">
        <v>0</v>
      </c>
    </row>
    <row r="226" spans="4:72" x14ac:dyDescent="0.25">
      <c r="D226" s="17" t="s">
        <v>181</v>
      </c>
      <c r="E226" s="5">
        <v>0</v>
      </c>
      <c r="W226" s="17" t="s">
        <v>181</v>
      </c>
      <c r="X226" s="5">
        <v>0</v>
      </c>
      <c r="AI226" s="17" t="s">
        <v>167</v>
      </c>
      <c r="AJ226" s="5">
        <v>10</v>
      </c>
      <c r="AT226" s="17" t="s">
        <v>139</v>
      </c>
      <c r="AU226" s="5">
        <v>5</v>
      </c>
      <c r="BH226" s="17" t="s">
        <v>151</v>
      </c>
      <c r="BI226" s="5">
        <v>336</v>
      </c>
      <c r="BS226" s="17" t="s">
        <v>249</v>
      </c>
      <c r="BT226" s="5">
        <v>0</v>
      </c>
    </row>
    <row r="227" spans="4:72" x14ac:dyDescent="0.25">
      <c r="D227" s="17" t="s">
        <v>156</v>
      </c>
      <c r="E227" s="5">
        <v>699</v>
      </c>
      <c r="W227" s="17" t="s">
        <v>156</v>
      </c>
      <c r="X227" s="5">
        <v>699</v>
      </c>
      <c r="AI227" s="17" t="s">
        <v>140</v>
      </c>
      <c r="AJ227" s="5">
        <v>12</v>
      </c>
      <c r="AT227" s="17" t="s">
        <v>167</v>
      </c>
      <c r="AU227" s="5">
        <v>38</v>
      </c>
      <c r="BH227" s="2" t="s">
        <v>5</v>
      </c>
      <c r="BI227" s="5">
        <v>7154</v>
      </c>
      <c r="BS227" s="17" t="s">
        <v>151</v>
      </c>
      <c r="BT227" s="5">
        <v>0</v>
      </c>
    </row>
    <row r="228" spans="4:72" x14ac:dyDescent="0.25">
      <c r="D228" s="17" t="s">
        <v>182</v>
      </c>
      <c r="E228" s="5">
        <v>70</v>
      </c>
      <c r="W228" s="17" t="s">
        <v>182</v>
      </c>
      <c r="X228" s="5">
        <v>70</v>
      </c>
      <c r="AI228" s="17" t="s">
        <v>181</v>
      </c>
      <c r="AJ228" s="5">
        <v>0</v>
      </c>
      <c r="AT228" s="17" t="s">
        <v>140</v>
      </c>
      <c r="AU228" s="5">
        <v>8</v>
      </c>
      <c r="BH228" s="17" t="s">
        <v>139</v>
      </c>
      <c r="BI228" s="5">
        <v>7</v>
      </c>
      <c r="BS228" s="2" t="s">
        <v>5</v>
      </c>
      <c r="BT228" s="5">
        <v>899</v>
      </c>
    </row>
    <row r="229" spans="4:72" x14ac:dyDescent="0.25">
      <c r="D229" s="17" t="s">
        <v>183</v>
      </c>
      <c r="E229" s="5">
        <v>204</v>
      </c>
      <c r="W229" s="17" t="s">
        <v>183</v>
      </c>
      <c r="X229" s="5">
        <v>204</v>
      </c>
      <c r="AI229" s="17" t="s">
        <v>156</v>
      </c>
      <c r="AJ229" s="5">
        <v>167</v>
      </c>
      <c r="AT229" s="17" t="s">
        <v>181</v>
      </c>
      <c r="AU229" s="5">
        <v>0</v>
      </c>
      <c r="BH229" s="17" t="s">
        <v>167</v>
      </c>
      <c r="BI229" s="5">
        <v>4</v>
      </c>
      <c r="BS229" s="17" t="s">
        <v>139</v>
      </c>
      <c r="BT229" s="5">
        <v>9</v>
      </c>
    </row>
    <row r="230" spans="4:72" x14ac:dyDescent="0.25">
      <c r="D230" s="17" t="s">
        <v>184</v>
      </c>
      <c r="E230" s="5">
        <v>86</v>
      </c>
      <c r="W230" s="17" t="s">
        <v>184</v>
      </c>
      <c r="X230" s="5">
        <v>86</v>
      </c>
      <c r="AI230" s="17" t="s">
        <v>182</v>
      </c>
      <c r="AJ230" s="5">
        <v>0</v>
      </c>
      <c r="AT230" s="17" t="s">
        <v>156</v>
      </c>
      <c r="AU230" s="5">
        <v>241</v>
      </c>
      <c r="BH230" s="17" t="s">
        <v>140</v>
      </c>
      <c r="BI230" s="5">
        <v>17</v>
      </c>
      <c r="BS230" s="17" t="s">
        <v>167</v>
      </c>
      <c r="BT230" s="5">
        <v>6</v>
      </c>
    </row>
    <row r="231" spans="4:72" x14ac:dyDescent="0.25">
      <c r="D231" s="17" t="s">
        <v>185</v>
      </c>
      <c r="E231" s="5">
        <v>611</v>
      </c>
      <c r="W231" s="17" t="s">
        <v>185</v>
      </c>
      <c r="X231" s="5">
        <v>611</v>
      </c>
      <c r="AI231" s="17" t="s">
        <v>183</v>
      </c>
      <c r="AJ231" s="5">
        <v>0</v>
      </c>
      <c r="AT231" s="17" t="s">
        <v>182</v>
      </c>
      <c r="AU231" s="5">
        <v>0</v>
      </c>
      <c r="BH231" s="17" t="s">
        <v>181</v>
      </c>
      <c r="BI231" s="5">
        <v>0</v>
      </c>
      <c r="BS231" s="17" t="s">
        <v>140</v>
      </c>
      <c r="BT231" s="5">
        <v>22</v>
      </c>
    </row>
    <row r="232" spans="4:72" x14ac:dyDescent="0.25">
      <c r="D232" s="17" t="s">
        <v>157</v>
      </c>
      <c r="E232" s="5">
        <v>1</v>
      </c>
      <c r="W232" s="17" t="s">
        <v>157</v>
      </c>
      <c r="X232" s="5">
        <v>1</v>
      </c>
      <c r="AI232" s="17" t="s">
        <v>184</v>
      </c>
      <c r="AJ232" s="5">
        <v>8</v>
      </c>
      <c r="AT232" s="17" t="s">
        <v>183</v>
      </c>
      <c r="AU232" s="5">
        <v>20</v>
      </c>
      <c r="BH232" s="17" t="s">
        <v>156</v>
      </c>
      <c r="BI232" s="5">
        <v>190</v>
      </c>
      <c r="BS232" s="17" t="s">
        <v>181</v>
      </c>
      <c r="BT232" s="5">
        <v>12</v>
      </c>
    </row>
    <row r="233" spans="4:72" x14ac:dyDescent="0.25">
      <c r="D233" s="17" t="s">
        <v>186</v>
      </c>
      <c r="E233" s="5">
        <v>5</v>
      </c>
      <c r="W233" s="17" t="s">
        <v>186</v>
      </c>
      <c r="X233" s="5">
        <v>5</v>
      </c>
      <c r="AI233" s="17" t="s">
        <v>185</v>
      </c>
      <c r="AJ233" s="5">
        <v>64</v>
      </c>
      <c r="AT233" s="17" t="s">
        <v>184</v>
      </c>
      <c r="AU233" s="5">
        <v>0</v>
      </c>
      <c r="BH233" s="17" t="s">
        <v>182</v>
      </c>
      <c r="BI233" s="5">
        <v>3</v>
      </c>
      <c r="BS233" s="17" t="s">
        <v>156</v>
      </c>
      <c r="BT233" s="5">
        <v>30</v>
      </c>
    </row>
    <row r="234" spans="4:72" x14ac:dyDescent="0.25">
      <c r="D234" s="17" t="s">
        <v>158</v>
      </c>
      <c r="E234" s="5">
        <v>163</v>
      </c>
      <c r="W234" s="17" t="s">
        <v>158</v>
      </c>
      <c r="X234" s="5">
        <v>163</v>
      </c>
      <c r="AI234" s="17" t="s">
        <v>157</v>
      </c>
      <c r="AJ234" s="5">
        <v>0</v>
      </c>
      <c r="AT234" s="17" t="s">
        <v>185</v>
      </c>
      <c r="AU234" s="5">
        <v>797</v>
      </c>
      <c r="BH234" s="17" t="s">
        <v>183</v>
      </c>
      <c r="BI234" s="5">
        <v>4</v>
      </c>
      <c r="BS234" s="17" t="s">
        <v>182</v>
      </c>
      <c r="BT234" s="5">
        <v>0</v>
      </c>
    </row>
    <row r="235" spans="4:72" x14ac:dyDescent="0.25">
      <c r="D235" s="17" t="s">
        <v>187</v>
      </c>
      <c r="E235" s="5">
        <v>1</v>
      </c>
      <c r="W235" s="17" t="s">
        <v>187</v>
      </c>
      <c r="X235" s="5">
        <v>1</v>
      </c>
      <c r="AI235" s="17" t="s">
        <v>186</v>
      </c>
      <c r="AJ235" s="5">
        <v>0</v>
      </c>
      <c r="AT235" s="17" t="s">
        <v>157</v>
      </c>
      <c r="AU235" s="5">
        <v>0</v>
      </c>
      <c r="BH235" s="17" t="s">
        <v>184</v>
      </c>
      <c r="BI235" s="5">
        <v>0</v>
      </c>
      <c r="BS235" s="17" t="s">
        <v>183</v>
      </c>
      <c r="BT235" s="5">
        <v>2</v>
      </c>
    </row>
    <row r="236" spans="4:72" x14ac:dyDescent="0.25">
      <c r="D236" s="17" t="s">
        <v>188</v>
      </c>
      <c r="E236" s="5">
        <v>2</v>
      </c>
      <c r="W236" s="17" t="s">
        <v>188</v>
      </c>
      <c r="X236" s="5">
        <v>2</v>
      </c>
      <c r="AI236" s="17" t="s">
        <v>158</v>
      </c>
      <c r="AJ236" s="5">
        <v>11</v>
      </c>
      <c r="AT236" s="17" t="s">
        <v>186</v>
      </c>
      <c r="AU236" s="5">
        <v>1</v>
      </c>
      <c r="BH236" s="17" t="s">
        <v>185</v>
      </c>
      <c r="BI236" s="5">
        <v>56</v>
      </c>
      <c r="BS236" s="17" t="s">
        <v>184</v>
      </c>
      <c r="BT236" s="5">
        <v>2</v>
      </c>
    </row>
    <row r="237" spans="4:72" x14ac:dyDescent="0.25">
      <c r="D237" s="17" t="s">
        <v>189</v>
      </c>
      <c r="E237" s="5">
        <v>314</v>
      </c>
      <c r="W237" s="17" t="s">
        <v>189</v>
      </c>
      <c r="X237" s="5">
        <v>314</v>
      </c>
      <c r="AI237" s="17" t="s">
        <v>187</v>
      </c>
      <c r="AJ237" s="5">
        <v>0</v>
      </c>
      <c r="AT237" s="17" t="s">
        <v>158</v>
      </c>
      <c r="AU237" s="5">
        <v>61</v>
      </c>
      <c r="BH237" s="17" t="s">
        <v>157</v>
      </c>
      <c r="BI237" s="5">
        <v>0</v>
      </c>
      <c r="BS237" s="17" t="s">
        <v>185</v>
      </c>
      <c r="BT237" s="5">
        <v>0</v>
      </c>
    </row>
    <row r="238" spans="4:72" x14ac:dyDescent="0.25">
      <c r="D238" s="17" t="s">
        <v>190</v>
      </c>
      <c r="E238" s="5">
        <v>170</v>
      </c>
      <c r="W238" s="17" t="s">
        <v>190</v>
      </c>
      <c r="X238" s="5">
        <v>170</v>
      </c>
      <c r="AI238" s="17" t="s">
        <v>188</v>
      </c>
      <c r="AJ238" s="5">
        <v>0</v>
      </c>
      <c r="AT238" s="17" t="s">
        <v>187</v>
      </c>
      <c r="AU238" s="5">
        <v>0</v>
      </c>
      <c r="BH238" s="17" t="s">
        <v>186</v>
      </c>
      <c r="BI238" s="5">
        <v>17</v>
      </c>
      <c r="BS238" s="17" t="s">
        <v>157</v>
      </c>
      <c r="BT238" s="5">
        <v>69</v>
      </c>
    </row>
    <row r="239" spans="4:72" x14ac:dyDescent="0.25">
      <c r="D239" s="17" t="s">
        <v>191</v>
      </c>
      <c r="E239" s="5">
        <v>174</v>
      </c>
      <c r="W239" s="17" t="s">
        <v>191</v>
      </c>
      <c r="X239" s="5">
        <v>174</v>
      </c>
      <c r="AI239" s="17" t="s">
        <v>189</v>
      </c>
      <c r="AJ239" s="5">
        <v>136</v>
      </c>
      <c r="AT239" s="17" t="s">
        <v>188</v>
      </c>
      <c r="AU239" s="5">
        <v>0</v>
      </c>
      <c r="BH239" s="17" t="s">
        <v>158</v>
      </c>
      <c r="BI239" s="5">
        <v>126</v>
      </c>
      <c r="BS239" s="17" t="s">
        <v>186</v>
      </c>
      <c r="BT239" s="5">
        <v>0</v>
      </c>
    </row>
    <row r="240" spans="4:72" x14ac:dyDescent="0.25">
      <c r="D240" s="17" t="s">
        <v>192</v>
      </c>
      <c r="E240" s="5">
        <v>262</v>
      </c>
      <c r="W240" s="17" t="s">
        <v>192</v>
      </c>
      <c r="X240" s="5">
        <v>262</v>
      </c>
      <c r="AI240" s="17" t="s">
        <v>190</v>
      </c>
      <c r="AJ240" s="5">
        <v>112</v>
      </c>
      <c r="AT240" s="17" t="s">
        <v>189</v>
      </c>
      <c r="AU240" s="5">
        <v>257</v>
      </c>
      <c r="BH240" s="17" t="s">
        <v>187</v>
      </c>
      <c r="BI240" s="5">
        <v>0</v>
      </c>
      <c r="BS240" s="17" t="s">
        <v>158</v>
      </c>
      <c r="BT240" s="5">
        <v>4</v>
      </c>
    </row>
    <row r="241" spans="4:72" x14ac:dyDescent="0.25">
      <c r="D241" s="17" t="s">
        <v>193</v>
      </c>
      <c r="E241" s="5">
        <v>143</v>
      </c>
      <c r="W241" s="17" t="s">
        <v>193</v>
      </c>
      <c r="X241" s="5">
        <v>143</v>
      </c>
      <c r="AI241" s="17" t="s">
        <v>191</v>
      </c>
      <c r="AJ241" s="5">
        <v>6</v>
      </c>
      <c r="AT241" s="17" t="s">
        <v>190</v>
      </c>
      <c r="AU241" s="5">
        <v>254</v>
      </c>
      <c r="BH241" s="17" t="s">
        <v>188</v>
      </c>
      <c r="BI241" s="5">
        <v>0</v>
      </c>
      <c r="BS241" s="17" t="s">
        <v>187</v>
      </c>
      <c r="BT241" s="5">
        <v>0</v>
      </c>
    </row>
    <row r="242" spans="4:72" x14ac:dyDescent="0.25">
      <c r="D242" s="17" t="s">
        <v>194</v>
      </c>
      <c r="E242" s="5">
        <v>361</v>
      </c>
      <c r="W242" s="17" t="s">
        <v>194</v>
      </c>
      <c r="X242" s="5">
        <v>361</v>
      </c>
      <c r="AI242" s="17" t="s">
        <v>192</v>
      </c>
      <c r="AJ242" s="5">
        <v>216</v>
      </c>
      <c r="AT242" s="17" t="s">
        <v>191</v>
      </c>
      <c r="AU242" s="5">
        <v>382</v>
      </c>
      <c r="BH242" s="17" t="s">
        <v>189</v>
      </c>
      <c r="BI242" s="5">
        <v>462</v>
      </c>
      <c r="BS242" s="17" t="s">
        <v>188</v>
      </c>
      <c r="BT242" s="5">
        <v>0</v>
      </c>
    </row>
    <row r="243" spans="4:72" x14ac:dyDescent="0.25">
      <c r="D243" s="17" t="s">
        <v>195</v>
      </c>
      <c r="E243" s="5">
        <v>305</v>
      </c>
      <c r="W243" s="17" t="s">
        <v>195</v>
      </c>
      <c r="X243" s="5">
        <v>305</v>
      </c>
      <c r="AI243" s="17" t="s">
        <v>193</v>
      </c>
      <c r="AJ243" s="5">
        <v>7</v>
      </c>
      <c r="AT243" s="17" t="s">
        <v>192</v>
      </c>
      <c r="AU243" s="5">
        <v>37</v>
      </c>
      <c r="BH243" s="17" t="s">
        <v>190</v>
      </c>
      <c r="BI243" s="5">
        <v>15</v>
      </c>
      <c r="BS243" s="17" t="s">
        <v>189</v>
      </c>
      <c r="BT243" s="5">
        <v>0</v>
      </c>
    </row>
    <row r="244" spans="4:72" x14ac:dyDescent="0.25">
      <c r="D244" s="17" t="s">
        <v>196</v>
      </c>
      <c r="E244" s="5">
        <v>130</v>
      </c>
      <c r="W244" s="17" t="s">
        <v>196</v>
      </c>
      <c r="X244" s="5">
        <v>130</v>
      </c>
      <c r="AI244" s="17" t="s">
        <v>194</v>
      </c>
      <c r="AJ244" s="5">
        <v>221</v>
      </c>
      <c r="AT244" s="17" t="s">
        <v>193</v>
      </c>
      <c r="AU244" s="5">
        <v>10</v>
      </c>
      <c r="BH244" s="17" t="s">
        <v>191</v>
      </c>
      <c r="BI244" s="5">
        <v>160</v>
      </c>
      <c r="BS244" s="17" t="s">
        <v>190</v>
      </c>
      <c r="BT244" s="5">
        <v>0</v>
      </c>
    </row>
    <row r="245" spans="4:72" x14ac:dyDescent="0.25">
      <c r="D245" s="17" t="s">
        <v>197</v>
      </c>
      <c r="E245" s="5">
        <v>145</v>
      </c>
      <c r="W245" s="17" t="s">
        <v>197</v>
      </c>
      <c r="X245" s="5">
        <v>145</v>
      </c>
      <c r="AI245" s="17" t="s">
        <v>195</v>
      </c>
      <c r="AJ245" s="5">
        <v>96</v>
      </c>
      <c r="AT245" s="17" t="s">
        <v>194</v>
      </c>
      <c r="AU245" s="5">
        <v>422</v>
      </c>
      <c r="BH245" s="17" t="s">
        <v>192</v>
      </c>
      <c r="BI245" s="5">
        <v>15</v>
      </c>
      <c r="BS245" s="17" t="s">
        <v>191</v>
      </c>
      <c r="BT245" s="5">
        <v>0</v>
      </c>
    </row>
    <row r="246" spans="4:72" x14ac:dyDescent="0.25">
      <c r="D246" s="17" t="s">
        <v>198</v>
      </c>
      <c r="E246" s="5">
        <v>47</v>
      </c>
      <c r="W246" s="17" t="s">
        <v>198</v>
      </c>
      <c r="X246" s="5">
        <v>47</v>
      </c>
      <c r="AI246" s="17" t="s">
        <v>196</v>
      </c>
      <c r="AJ246" s="5">
        <v>0</v>
      </c>
      <c r="AT246" s="17" t="s">
        <v>195</v>
      </c>
      <c r="AU246" s="5">
        <v>343</v>
      </c>
      <c r="BH246" s="17" t="s">
        <v>193</v>
      </c>
      <c r="BI246" s="5">
        <v>187</v>
      </c>
      <c r="BS246" s="17" t="s">
        <v>192</v>
      </c>
      <c r="BT246" s="5">
        <v>0</v>
      </c>
    </row>
    <row r="247" spans="4:72" x14ac:dyDescent="0.25">
      <c r="D247" s="17" t="s">
        <v>199</v>
      </c>
      <c r="E247" s="5">
        <v>130</v>
      </c>
      <c r="W247" s="17" t="s">
        <v>199</v>
      </c>
      <c r="X247" s="5">
        <v>130</v>
      </c>
      <c r="AI247" s="17" t="s">
        <v>197</v>
      </c>
      <c r="AJ247" s="5">
        <v>30</v>
      </c>
      <c r="AT247" s="17" t="s">
        <v>196</v>
      </c>
      <c r="AU247" s="5">
        <v>0</v>
      </c>
      <c r="BH247" s="17" t="s">
        <v>194</v>
      </c>
      <c r="BI247" s="5">
        <v>46</v>
      </c>
      <c r="BS247" s="17" t="s">
        <v>193</v>
      </c>
      <c r="BT247" s="5">
        <v>0</v>
      </c>
    </row>
    <row r="248" spans="4:72" x14ac:dyDescent="0.25">
      <c r="D248" s="17" t="s">
        <v>168</v>
      </c>
      <c r="E248" s="5">
        <v>76</v>
      </c>
      <c r="W248" s="17" t="s">
        <v>168</v>
      </c>
      <c r="X248" s="5">
        <v>76</v>
      </c>
      <c r="AI248" s="17" t="s">
        <v>198</v>
      </c>
      <c r="AJ248" s="5">
        <v>0</v>
      </c>
      <c r="AT248" s="17" t="s">
        <v>197</v>
      </c>
      <c r="AU248" s="5">
        <v>14</v>
      </c>
      <c r="BH248" s="17" t="s">
        <v>195</v>
      </c>
      <c r="BI248" s="5">
        <v>560</v>
      </c>
      <c r="BS248" s="17" t="s">
        <v>194</v>
      </c>
      <c r="BT248" s="5">
        <v>38</v>
      </c>
    </row>
    <row r="249" spans="4:72" x14ac:dyDescent="0.25">
      <c r="D249" s="17" t="s">
        <v>200</v>
      </c>
      <c r="E249" s="5">
        <v>36</v>
      </c>
      <c r="W249" s="17" t="s">
        <v>200</v>
      </c>
      <c r="X249" s="5">
        <v>36</v>
      </c>
      <c r="AI249" s="17" t="s">
        <v>199</v>
      </c>
      <c r="AJ249" s="5">
        <v>54</v>
      </c>
      <c r="AT249" s="17" t="s">
        <v>198</v>
      </c>
      <c r="AU249" s="5">
        <v>0</v>
      </c>
      <c r="BH249" s="17" t="s">
        <v>196</v>
      </c>
      <c r="BI249" s="5">
        <v>115</v>
      </c>
      <c r="BS249" s="17" t="s">
        <v>195</v>
      </c>
      <c r="BT249" s="5">
        <v>0</v>
      </c>
    </row>
    <row r="250" spans="4:72" x14ac:dyDescent="0.25">
      <c r="D250" s="17" t="s">
        <v>152</v>
      </c>
      <c r="E250" s="5">
        <v>228</v>
      </c>
      <c r="W250" s="17" t="s">
        <v>152</v>
      </c>
      <c r="X250" s="5">
        <v>228</v>
      </c>
      <c r="AI250" s="17" t="s">
        <v>168</v>
      </c>
      <c r="AJ250" s="5">
        <v>20</v>
      </c>
      <c r="AT250" s="17" t="s">
        <v>199</v>
      </c>
      <c r="AU250" s="5">
        <v>109</v>
      </c>
      <c r="BH250" s="17" t="s">
        <v>197</v>
      </c>
      <c r="BI250" s="5">
        <v>18</v>
      </c>
      <c r="BS250" s="17" t="s">
        <v>196</v>
      </c>
      <c r="BT250" s="5">
        <v>0</v>
      </c>
    </row>
    <row r="251" spans="4:72" x14ac:dyDescent="0.25">
      <c r="D251" s="17" t="s">
        <v>201</v>
      </c>
      <c r="E251" s="5">
        <v>159</v>
      </c>
      <c r="W251" s="17" t="s">
        <v>201</v>
      </c>
      <c r="X251" s="5">
        <v>159</v>
      </c>
      <c r="AI251" s="17" t="s">
        <v>200</v>
      </c>
      <c r="AJ251" s="5">
        <v>0</v>
      </c>
      <c r="AT251" s="17" t="s">
        <v>168</v>
      </c>
      <c r="AU251" s="5">
        <v>45</v>
      </c>
      <c r="BH251" s="17" t="s">
        <v>198</v>
      </c>
      <c r="BI251" s="5">
        <v>0</v>
      </c>
      <c r="BS251" s="17" t="s">
        <v>197</v>
      </c>
      <c r="BT251" s="5">
        <v>3</v>
      </c>
    </row>
    <row r="252" spans="4:72" x14ac:dyDescent="0.25">
      <c r="D252" s="17" t="s">
        <v>202</v>
      </c>
      <c r="E252" s="5">
        <v>338</v>
      </c>
      <c r="W252" s="17" t="s">
        <v>202</v>
      </c>
      <c r="X252" s="5">
        <v>338</v>
      </c>
      <c r="AI252" s="17" t="s">
        <v>152</v>
      </c>
      <c r="AJ252" s="5">
        <v>39</v>
      </c>
      <c r="AT252" s="17" t="s">
        <v>200</v>
      </c>
      <c r="AU252" s="5">
        <v>26</v>
      </c>
      <c r="BH252" s="17" t="s">
        <v>199</v>
      </c>
      <c r="BI252" s="5">
        <v>219</v>
      </c>
      <c r="BS252" s="17" t="s">
        <v>198</v>
      </c>
      <c r="BT252" s="5">
        <v>0</v>
      </c>
    </row>
    <row r="253" spans="4:72" x14ac:dyDescent="0.25">
      <c r="D253" s="17" t="s">
        <v>203</v>
      </c>
      <c r="E253" s="5">
        <v>220</v>
      </c>
      <c r="W253" s="17" t="s">
        <v>203</v>
      </c>
      <c r="X253" s="5">
        <v>220</v>
      </c>
      <c r="AI253" s="17" t="s">
        <v>201</v>
      </c>
      <c r="AJ253" s="5">
        <v>43</v>
      </c>
      <c r="AT253" s="17" t="s">
        <v>152</v>
      </c>
      <c r="AU253" s="5">
        <v>820</v>
      </c>
      <c r="BH253" s="17" t="s">
        <v>168</v>
      </c>
      <c r="BI253" s="5">
        <v>2</v>
      </c>
      <c r="BS253" s="17" t="s">
        <v>199</v>
      </c>
      <c r="BT253" s="5">
        <v>0</v>
      </c>
    </row>
    <row r="254" spans="4:72" x14ac:dyDescent="0.25">
      <c r="D254" s="17" t="s">
        <v>159</v>
      </c>
      <c r="E254" s="5">
        <v>136</v>
      </c>
      <c r="W254" s="17" t="s">
        <v>159</v>
      </c>
      <c r="X254" s="5">
        <v>136</v>
      </c>
      <c r="AI254" s="17" t="s">
        <v>202</v>
      </c>
      <c r="AJ254" s="5">
        <v>0</v>
      </c>
      <c r="AT254" s="17" t="s">
        <v>201</v>
      </c>
      <c r="AU254" s="5">
        <v>409</v>
      </c>
      <c r="BH254" s="17" t="s">
        <v>200</v>
      </c>
      <c r="BI254" s="5">
        <v>3</v>
      </c>
      <c r="BS254" s="17" t="s">
        <v>168</v>
      </c>
      <c r="BT254" s="5">
        <v>20</v>
      </c>
    </row>
    <row r="255" spans="4:72" x14ac:dyDescent="0.25">
      <c r="D255" s="17" t="s">
        <v>204</v>
      </c>
      <c r="E255" s="5">
        <v>444</v>
      </c>
      <c r="W255" s="17" t="s">
        <v>204</v>
      </c>
      <c r="X255" s="5">
        <v>444</v>
      </c>
      <c r="AI255" s="17" t="s">
        <v>203</v>
      </c>
      <c r="AJ255" s="5">
        <v>17</v>
      </c>
      <c r="AT255" s="17" t="s">
        <v>202</v>
      </c>
      <c r="AU255" s="5">
        <v>57</v>
      </c>
      <c r="BH255" s="17" t="s">
        <v>152</v>
      </c>
      <c r="BI255" s="5">
        <v>4</v>
      </c>
      <c r="BS255" s="17" t="s">
        <v>200</v>
      </c>
      <c r="BT255" s="5">
        <v>2</v>
      </c>
    </row>
    <row r="256" spans="4:72" x14ac:dyDescent="0.25">
      <c r="D256" s="17" t="s">
        <v>205</v>
      </c>
      <c r="E256" s="5">
        <v>40</v>
      </c>
      <c r="W256" s="17" t="s">
        <v>205</v>
      </c>
      <c r="X256" s="5">
        <v>40</v>
      </c>
      <c r="AI256" s="17" t="s">
        <v>159</v>
      </c>
      <c r="AJ256" s="5">
        <v>3</v>
      </c>
      <c r="AT256" s="17" t="s">
        <v>203</v>
      </c>
      <c r="AU256" s="5">
        <v>360</v>
      </c>
      <c r="BH256" s="17" t="s">
        <v>201</v>
      </c>
      <c r="BI256" s="5">
        <v>27</v>
      </c>
      <c r="BS256" s="17" t="s">
        <v>152</v>
      </c>
      <c r="BT256" s="5">
        <v>1</v>
      </c>
    </row>
    <row r="257" spans="4:72" x14ac:dyDescent="0.25">
      <c r="D257" s="17" t="s">
        <v>160</v>
      </c>
      <c r="E257" s="5">
        <v>333</v>
      </c>
      <c r="W257" s="17" t="s">
        <v>160</v>
      </c>
      <c r="X257" s="5">
        <v>333</v>
      </c>
      <c r="AI257" s="17" t="s">
        <v>204</v>
      </c>
      <c r="AJ257" s="5">
        <v>273</v>
      </c>
      <c r="AT257" s="17" t="s">
        <v>159</v>
      </c>
      <c r="AU257" s="5">
        <v>35</v>
      </c>
      <c r="BH257" s="17" t="s">
        <v>202</v>
      </c>
      <c r="BI257" s="5">
        <v>27</v>
      </c>
      <c r="BS257" s="17" t="s">
        <v>201</v>
      </c>
      <c r="BT257" s="5">
        <v>0</v>
      </c>
    </row>
    <row r="258" spans="4:72" x14ac:dyDescent="0.25">
      <c r="D258" s="17" t="s">
        <v>206</v>
      </c>
      <c r="E258" s="5">
        <v>648</v>
      </c>
      <c r="W258" s="17" t="s">
        <v>206</v>
      </c>
      <c r="X258" s="5">
        <v>648</v>
      </c>
      <c r="AI258" s="17" t="s">
        <v>205</v>
      </c>
      <c r="AJ258" s="5">
        <v>20</v>
      </c>
      <c r="AT258" s="17" t="s">
        <v>204</v>
      </c>
      <c r="AU258" s="5">
        <v>88</v>
      </c>
      <c r="BH258" s="17" t="s">
        <v>203</v>
      </c>
      <c r="BI258" s="5">
        <v>10</v>
      </c>
      <c r="BS258" s="17" t="s">
        <v>202</v>
      </c>
      <c r="BT258" s="5">
        <v>0</v>
      </c>
    </row>
    <row r="259" spans="4:72" x14ac:dyDescent="0.25">
      <c r="D259" s="17" t="s">
        <v>207</v>
      </c>
      <c r="E259" s="5">
        <v>175</v>
      </c>
      <c r="W259" s="17" t="s">
        <v>207</v>
      </c>
      <c r="X259" s="5">
        <v>175</v>
      </c>
      <c r="AI259" s="17" t="s">
        <v>160</v>
      </c>
      <c r="AJ259" s="5">
        <v>15</v>
      </c>
      <c r="AT259" s="17" t="s">
        <v>205</v>
      </c>
      <c r="AU259" s="5">
        <v>39</v>
      </c>
      <c r="BH259" s="17" t="s">
        <v>159</v>
      </c>
      <c r="BI259" s="5">
        <v>176</v>
      </c>
      <c r="BS259" s="17" t="s">
        <v>203</v>
      </c>
      <c r="BT259" s="5">
        <v>0</v>
      </c>
    </row>
    <row r="260" spans="4:72" x14ac:dyDescent="0.25">
      <c r="D260" s="17" t="s">
        <v>208</v>
      </c>
      <c r="E260" s="5">
        <v>67</v>
      </c>
      <c r="W260" s="17" t="s">
        <v>208</v>
      </c>
      <c r="X260" s="5">
        <v>67</v>
      </c>
      <c r="AI260" s="17" t="s">
        <v>206</v>
      </c>
      <c r="AJ260" s="5">
        <v>0</v>
      </c>
      <c r="AT260" s="17" t="s">
        <v>160</v>
      </c>
      <c r="AU260" s="5">
        <v>108</v>
      </c>
      <c r="BH260" s="17" t="s">
        <v>204</v>
      </c>
      <c r="BI260" s="5">
        <v>36</v>
      </c>
      <c r="BS260" s="17" t="s">
        <v>159</v>
      </c>
      <c r="BT260" s="5">
        <v>0</v>
      </c>
    </row>
    <row r="261" spans="4:72" x14ac:dyDescent="0.25">
      <c r="D261" s="17" t="s">
        <v>209</v>
      </c>
      <c r="E261" s="5">
        <v>58</v>
      </c>
      <c r="W261" s="17" t="s">
        <v>209</v>
      </c>
      <c r="X261" s="5">
        <v>58</v>
      </c>
      <c r="AI261" s="17" t="s">
        <v>207</v>
      </c>
      <c r="AJ261" s="5">
        <v>42</v>
      </c>
      <c r="AT261" s="17" t="s">
        <v>206</v>
      </c>
      <c r="AU261" s="5">
        <v>142</v>
      </c>
      <c r="BH261" s="17" t="s">
        <v>205</v>
      </c>
      <c r="BI261" s="5">
        <v>22</v>
      </c>
      <c r="BS261" s="17" t="s">
        <v>204</v>
      </c>
      <c r="BT261" s="5">
        <v>0</v>
      </c>
    </row>
    <row r="262" spans="4:72" x14ac:dyDescent="0.25">
      <c r="D262" s="17" t="s">
        <v>210</v>
      </c>
      <c r="E262" s="5">
        <v>150</v>
      </c>
      <c r="W262" s="17" t="s">
        <v>210</v>
      </c>
      <c r="X262" s="5">
        <v>150</v>
      </c>
      <c r="AI262" s="17" t="s">
        <v>208</v>
      </c>
      <c r="AJ262" s="5">
        <v>3</v>
      </c>
      <c r="AT262" s="17" t="s">
        <v>207</v>
      </c>
      <c r="AU262" s="5">
        <v>32</v>
      </c>
      <c r="BH262" s="17" t="s">
        <v>160</v>
      </c>
      <c r="BI262" s="5">
        <v>136</v>
      </c>
      <c r="BS262" s="17" t="s">
        <v>205</v>
      </c>
      <c r="BT262" s="5">
        <v>0</v>
      </c>
    </row>
    <row r="263" spans="4:72" x14ac:dyDescent="0.25">
      <c r="D263" s="17" t="s">
        <v>161</v>
      </c>
      <c r="E263" s="5">
        <v>26</v>
      </c>
      <c r="W263" s="17" t="s">
        <v>161</v>
      </c>
      <c r="X263" s="5">
        <v>26</v>
      </c>
      <c r="AI263" s="17" t="s">
        <v>209</v>
      </c>
      <c r="AJ263" s="5">
        <v>6</v>
      </c>
      <c r="AT263" s="17" t="s">
        <v>208</v>
      </c>
      <c r="AU263" s="5">
        <v>11</v>
      </c>
      <c r="BH263" s="17" t="s">
        <v>206</v>
      </c>
      <c r="BI263" s="5">
        <v>10</v>
      </c>
      <c r="BS263" s="17" t="s">
        <v>160</v>
      </c>
      <c r="BT263" s="5">
        <v>27</v>
      </c>
    </row>
    <row r="264" spans="4:72" x14ac:dyDescent="0.25">
      <c r="D264" s="17" t="s">
        <v>211</v>
      </c>
      <c r="E264" s="5">
        <v>274</v>
      </c>
      <c r="W264" s="17" t="s">
        <v>211</v>
      </c>
      <c r="X264" s="5">
        <v>274</v>
      </c>
      <c r="AI264" s="17" t="s">
        <v>210</v>
      </c>
      <c r="AJ264" s="5">
        <v>103</v>
      </c>
      <c r="AT264" s="17" t="s">
        <v>209</v>
      </c>
      <c r="AU264" s="5">
        <v>4</v>
      </c>
      <c r="BH264" s="17" t="s">
        <v>207</v>
      </c>
      <c r="BI264" s="5">
        <v>39</v>
      </c>
      <c r="BS264" s="17" t="s">
        <v>206</v>
      </c>
      <c r="BT264" s="5">
        <v>0</v>
      </c>
    </row>
    <row r="265" spans="4:72" x14ac:dyDescent="0.25">
      <c r="D265" s="17" t="s">
        <v>170</v>
      </c>
      <c r="E265" s="5">
        <v>153</v>
      </c>
      <c r="W265" s="17" t="s">
        <v>170</v>
      </c>
      <c r="X265" s="5">
        <v>153</v>
      </c>
      <c r="AI265" s="17" t="s">
        <v>161</v>
      </c>
      <c r="AJ265" s="5">
        <v>1</v>
      </c>
      <c r="AT265" s="17" t="s">
        <v>210</v>
      </c>
      <c r="AU265" s="5">
        <v>3</v>
      </c>
      <c r="BH265" s="17" t="s">
        <v>208</v>
      </c>
      <c r="BI265" s="5">
        <v>0</v>
      </c>
      <c r="BS265" s="17" t="s">
        <v>207</v>
      </c>
      <c r="BT265" s="5">
        <v>27</v>
      </c>
    </row>
    <row r="266" spans="4:72" x14ac:dyDescent="0.25">
      <c r="D266" s="17" t="s">
        <v>212</v>
      </c>
      <c r="E266" s="5">
        <v>92</v>
      </c>
      <c r="W266" s="17" t="s">
        <v>212</v>
      </c>
      <c r="X266" s="5">
        <v>92</v>
      </c>
      <c r="AI266" s="17" t="s">
        <v>211</v>
      </c>
      <c r="AJ266" s="5">
        <v>180</v>
      </c>
      <c r="AT266" s="17" t="s">
        <v>161</v>
      </c>
      <c r="AU266" s="5">
        <v>20</v>
      </c>
      <c r="BH266" s="17" t="s">
        <v>209</v>
      </c>
      <c r="BI266" s="5">
        <v>0</v>
      </c>
      <c r="BS266" s="17" t="s">
        <v>208</v>
      </c>
      <c r="BT266" s="5">
        <v>12</v>
      </c>
    </row>
    <row r="267" spans="4:72" x14ac:dyDescent="0.25">
      <c r="D267" s="17" t="s">
        <v>153</v>
      </c>
      <c r="E267" s="5">
        <v>480</v>
      </c>
      <c r="W267" s="17" t="s">
        <v>153</v>
      </c>
      <c r="X267" s="5">
        <v>480</v>
      </c>
      <c r="AI267" s="17" t="s">
        <v>170</v>
      </c>
      <c r="AJ267" s="5">
        <v>30</v>
      </c>
      <c r="AT267" s="17" t="s">
        <v>211</v>
      </c>
      <c r="AU267" s="5">
        <v>369</v>
      </c>
      <c r="BH267" s="17" t="s">
        <v>210</v>
      </c>
      <c r="BI267" s="5">
        <v>14</v>
      </c>
      <c r="BS267" s="17" t="s">
        <v>209</v>
      </c>
      <c r="BT267" s="5">
        <v>12</v>
      </c>
    </row>
    <row r="268" spans="4:72" x14ac:dyDescent="0.25">
      <c r="D268" s="17" t="s">
        <v>213</v>
      </c>
      <c r="E268" s="5">
        <v>151</v>
      </c>
      <c r="W268" s="17" t="s">
        <v>213</v>
      </c>
      <c r="X268" s="5">
        <v>151</v>
      </c>
      <c r="AI268" s="17" t="s">
        <v>212</v>
      </c>
      <c r="AJ268" s="5">
        <v>11</v>
      </c>
      <c r="AT268" s="17" t="s">
        <v>170</v>
      </c>
      <c r="AU268" s="5">
        <v>36</v>
      </c>
      <c r="BH268" s="17" t="s">
        <v>161</v>
      </c>
      <c r="BI268" s="5">
        <v>23</v>
      </c>
      <c r="BS268" s="17" t="s">
        <v>210</v>
      </c>
      <c r="BT268" s="5">
        <v>13</v>
      </c>
    </row>
    <row r="269" spans="4:72" x14ac:dyDescent="0.25">
      <c r="D269" s="17" t="s">
        <v>146</v>
      </c>
      <c r="E269" s="5">
        <v>155</v>
      </c>
      <c r="W269" s="17" t="s">
        <v>146</v>
      </c>
      <c r="X269" s="5">
        <v>155</v>
      </c>
      <c r="AI269" s="17" t="s">
        <v>153</v>
      </c>
      <c r="AJ269" s="5">
        <v>133</v>
      </c>
      <c r="AT269" s="17" t="s">
        <v>212</v>
      </c>
      <c r="AU269" s="5">
        <v>86</v>
      </c>
      <c r="BH269" s="17" t="s">
        <v>211</v>
      </c>
      <c r="BI269" s="5">
        <v>41</v>
      </c>
      <c r="BS269" s="17" t="s">
        <v>161</v>
      </c>
      <c r="BT269" s="5">
        <v>0</v>
      </c>
    </row>
    <row r="270" spans="4:72" x14ac:dyDescent="0.25">
      <c r="D270" s="17" t="s">
        <v>255</v>
      </c>
      <c r="E270" s="5">
        <v>0</v>
      </c>
      <c r="W270" s="17" t="s">
        <v>255</v>
      </c>
      <c r="X270" s="5">
        <v>0</v>
      </c>
      <c r="AI270" s="17" t="s">
        <v>213</v>
      </c>
      <c r="AJ270" s="5">
        <v>2</v>
      </c>
      <c r="AT270" s="17" t="s">
        <v>153</v>
      </c>
      <c r="AU270" s="5">
        <v>1575</v>
      </c>
      <c r="BH270" s="17" t="s">
        <v>170</v>
      </c>
      <c r="BI270" s="5">
        <v>43</v>
      </c>
      <c r="BS270" s="17" t="s">
        <v>211</v>
      </c>
      <c r="BT270" s="5">
        <v>66</v>
      </c>
    </row>
    <row r="271" spans="4:72" x14ac:dyDescent="0.25">
      <c r="D271" s="17" t="s">
        <v>175</v>
      </c>
      <c r="E271" s="5">
        <v>292</v>
      </c>
      <c r="W271" s="17" t="s">
        <v>175</v>
      </c>
      <c r="X271" s="5">
        <v>292</v>
      </c>
      <c r="AI271" s="17" t="s">
        <v>146</v>
      </c>
      <c r="AJ271" s="5">
        <v>0</v>
      </c>
      <c r="AT271" s="17" t="s">
        <v>213</v>
      </c>
      <c r="AU271" s="5">
        <v>89</v>
      </c>
      <c r="BH271" s="17" t="s">
        <v>212</v>
      </c>
      <c r="BI271" s="5">
        <v>0</v>
      </c>
      <c r="BS271" s="17" t="s">
        <v>170</v>
      </c>
      <c r="BT271" s="5">
        <v>0</v>
      </c>
    </row>
    <row r="272" spans="4:72" x14ac:dyDescent="0.25">
      <c r="D272" s="17" t="s">
        <v>142</v>
      </c>
      <c r="E272" s="5">
        <v>99</v>
      </c>
      <c r="W272" s="17" t="s">
        <v>142</v>
      </c>
      <c r="X272" s="5">
        <v>99</v>
      </c>
      <c r="AI272" s="17" t="s">
        <v>255</v>
      </c>
      <c r="AJ272" s="5">
        <v>0</v>
      </c>
      <c r="AT272" s="17" t="s">
        <v>146</v>
      </c>
      <c r="AU272" s="5">
        <v>0</v>
      </c>
      <c r="BH272" s="17" t="s">
        <v>153</v>
      </c>
      <c r="BI272" s="5">
        <v>37</v>
      </c>
      <c r="BS272" s="17" t="s">
        <v>212</v>
      </c>
      <c r="BT272" s="5">
        <v>47</v>
      </c>
    </row>
    <row r="273" spans="4:72" x14ac:dyDescent="0.25">
      <c r="D273" s="17" t="s">
        <v>214</v>
      </c>
      <c r="E273" s="5">
        <v>129</v>
      </c>
      <c r="W273" s="17" t="s">
        <v>214</v>
      </c>
      <c r="X273" s="5">
        <v>129</v>
      </c>
      <c r="AI273" s="17" t="s">
        <v>175</v>
      </c>
      <c r="AJ273" s="5">
        <v>129</v>
      </c>
      <c r="AT273" s="17" t="s">
        <v>255</v>
      </c>
      <c r="AU273" s="5">
        <v>0</v>
      </c>
      <c r="BH273" s="17" t="s">
        <v>213</v>
      </c>
      <c r="BI273" s="5">
        <v>116</v>
      </c>
      <c r="BS273" s="17" t="s">
        <v>153</v>
      </c>
      <c r="BT273" s="5">
        <v>9</v>
      </c>
    </row>
    <row r="274" spans="4:72" x14ac:dyDescent="0.25">
      <c r="D274" s="17" t="s">
        <v>171</v>
      </c>
      <c r="E274" s="5">
        <v>95</v>
      </c>
      <c r="W274" s="17" t="s">
        <v>171</v>
      </c>
      <c r="X274" s="5">
        <v>95</v>
      </c>
      <c r="AI274" s="17" t="s">
        <v>142</v>
      </c>
      <c r="AJ274" s="5">
        <v>25</v>
      </c>
      <c r="AT274" s="17" t="s">
        <v>175</v>
      </c>
      <c r="AU274" s="5">
        <v>436</v>
      </c>
      <c r="BH274" s="17" t="s">
        <v>146</v>
      </c>
      <c r="BI274" s="5">
        <v>245</v>
      </c>
      <c r="BS274" s="17" t="s">
        <v>213</v>
      </c>
      <c r="BT274" s="5">
        <v>28</v>
      </c>
    </row>
    <row r="275" spans="4:72" x14ac:dyDescent="0.25">
      <c r="D275" s="17" t="s">
        <v>165</v>
      </c>
      <c r="E275" s="5">
        <v>171</v>
      </c>
      <c r="W275" s="17" t="s">
        <v>165</v>
      </c>
      <c r="X275" s="5">
        <v>171</v>
      </c>
      <c r="AI275" s="17" t="s">
        <v>214</v>
      </c>
      <c r="AJ275" s="5">
        <v>0</v>
      </c>
      <c r="AT275" s="17" t="s">
        <v>142</v>
      </c>
      <c r="AU275" s="5">
        <v>15</v>
      </c>
      <c r="BH275" s="17" t="s">
        <v>255</v>
      </c>
      <c r="BI275" s="5">
        <v>0</v>
      </c>
      <c r="BS275" s="17" t="s">
        <v>146</v>
      </c>
      <c r="BT275" s="5">
        <v>0</v>
      </c>
    </row>
    <row r="276" spans="4:72" x14ac:dyDescent="0.25">
      <c r="D276" s="17" t="s">
        <v>143</v>
      </c>
      <c r="E276" s="5">
        <v>197</v>
      </c>
      <c r="W276" s="17" t="s">
        <v>143</v>
      </c>
      <c r="X276" s="5">
        <v>197</v>
      </c>
      <c r="AI276" s="17" t="s">
        <v>171</v>
      </c>
      <c r="AJ276" s="5">
        <v>20</v>
      </c>
      <c r="AT276" s="17" t="s">
        <v>214</v>
      </c>
      <c r="AU276" s="5">
        <v>31</v>
      </c>
      <c r="BH276" s="17" t="s">
        <v>175</v>
      </c>
      <c r="BI276" s="5">
        <v>9</v>
      </c>
      <c r="BS276" s="17" t="s">
        <v>255</v>
      </c>
      <c r="BT276" s="5">
        <v>1</v>
      </c>
    </row>
    <row r="277" spans="4:72" x14ac:dyDescent="0.25">
      <c r="D277" s="17" t="s">
        <v>256</v>
      </c>
      <c r="E277" s="5">
        <v>71</v>
      </c>
      <c r="W277" s="17" t="s">
        <v>256</v>
      </c>
      <c r="X277" s="5">
        <v>71</v>
      </c>
      <c r="AI277" s="17" t="s">
        <v>165</v>
      </c>
      <c r="AJ277" s="5">
        <v>61</v>
      </c>
      <c r="AT277" s="17" t="s">
        <v>171</v>
      </c>
      <c r="AU277" s="5">
        <v>71</v>
      </c>
      <c r="BH277" s="17" t="s">
        <v>142</v>
      </c>
      <c r="BI277" s="5">
        <v>17</v>
      </c>
      <c r="BS277" s="17" t="s">
        <v>175</v>
      </c>
      <c r="BT277" s="5">
        <v>24</v>
      </c>
    </row>
    <row r="278" spans="4:72" x14ac:dyDescent="0.25">
      <c r="D278" s="17" t="s">
        <v>215</v>
      </c>
      <c r="E278" s="5">
        <v>37</v>
      </c>
      <c r="W278" s="17" t="s">
        <v>215</v>
      </c>
      <c r="X278" s="5">
        <v>37</v>
      </c>
      <c r="AI278" s="17" t="s">
        <v>143</v>
      </c>
      <c r="AJ278" s="5">
        <v>25</v>
      </c>
      <c r="AT278" s="17" t="s">
        <v>165</v>
      </c>
      <c r="AU278" s="5">
        <v>105</v>
      </c>
      <c r="BH278" s="17" t="s">
        <v>214</v>
      </c>
      <c r="BI278" s="5">
        <v>6</v>
      </c>
      <c r="BS278" s="17" t="s">
        <v>142</v>
      </c>
      <c r="BT278" s="5">
        <v>0</v>
      </c>
    </row>
    <row r="279" spans="4:72" x14ac:dyDescent="0.25">
      <c r="D279" s="17" t="s">
        <v>176</v>
      </c>
      <c r="E279" s="5">
        <v>115</v>
      </c>
      <c r="W279" s="17" t="s">
        <v>176</v>
      </c>
      <c r="X279" s="5">
        <v>115</v>
      </c>
      <c r="AI279" s="17" t="s">
        <v>256</v>
      </c>
      <c r="AJ279" s="5">
        <v>29</v>
      </c>
      <c r="AT279" s="17" t="s">
        <v>143</v>
      </c>
      <c r="AU279" s="5">
        <v>14</v>
      </c>
      <c r="BH279" s="17" t="s">
        <v>171</v>
      </c>
      <c r="BI279" s="5">
        <v>12</v>
      </c>
      <c r="BS279" s="17" t="s">
        <v>214</v>
      </c>
      <c r="BT279" s="5">
        <v>0</v>
      </c>
    </row>
    <row r="280" spans="4:72" x14ac:dyDescent="0.25">
      <c r="D280" s="17" t="s">
        <v>216</v>
      </c>
      <c r="E280" s="5">
        <v>60</v>
      </c>
      <c r="W280" s="17" t="s">
        <v>216</v>
      </c>
      <c r="X280" s="5">
        <v>60</v>
      </c>
      <c r="AI280" s="17" t="s">
        <v>215</v>
      </c>
      <c r="AJ280" s="5">
        <v>12</v>
      </c>
      <c r="AT280" s="17" t="s">
        <v>256</v>
      </c>
      <c r="AU280" s="5">
        <v>56</v>
      </c>
      <c r="BH280" s="17" t="s">
        <v>165</v>
      </c>
      <c r="BI280" s="5">
        <v>3</v>
      </c>
      <c r="BS280" s="17" t="s">
        <v>171</v>
      </c>
      <c r="BT280" s="5">
        <v>25</v>
      </c>
    </row>
    <row r="281" spans="4:72" x14ac:dyDescent="0.25">
      <c r="D281" s="17" t="s">
        <v>217</v>
      </c>
      <c r="E281" s="5">
        <v>347</v>
      </c>
      <c r="W281" s="17" t="s">
        <v>217</v>
      </c>
      <c r="X281" s="5">
        <v>347</v>
      </c>
      <c r="AI281" s="17" t="s">
        <v>176</v>
      </c>
      <c r="AJ281" s="5">
        <v>43</v>
      </c>
      <c r="AT281" s="17" t="s">
        <v>215</v>
      </c>
      <c r="AU281" s="5">
        <v>13</v>
      </c>
      <c r="BH281" s="17" t="s">
        <v>143</v>
      </c>
      <c r="BI281" s="5">
        <v>12</v>
      </c>
      <c r="BS281" s="17" t="s">
        <v>165</v>
      </c>
      <c r="BT281" s="5">
        <v>16</v>
      </c>
    </row>
    <row r="282" spans="4:72" x14ac:dyDescent="0.25">
      <c r="D282" s="17" t="s">
        <v>162</v>
      </c>
      <c r="E282" s="5">
        <v>25</v>
      </c>
      <c r="W282" s="17" t="s">
        <v>162</v>
      </c>
      <c r="X282" s="5">
        <v>25</v>
      </c>
      <c r="AI282" s="17" t="s">
        <v>216</v>
      </c>
      <c r="AJ282" s="5">
        <v>0</v>
      </c>
      <c r="AT282" s="17" t="s">
        <v>176</v>
      </c>
      <c r="AU282" s="5">
        <v>49</v>
      </c>
      <c r="BH282" s="17" t="s">
        <v>256</v>
      </c>
      <c r="BI282" s="5">
        <v>126</v>
      </c>
      <c r="BS282" s="17" t="s">
        <v>143</v>
      </c>
      <c r="BT282" s="5">
        <v>23</v>
      </c>
    </row>
    <row r="283" spans="4:72" x14ac:dyDescent="0.25">
      <c r="D283" s="17" t="s">
        <v>218</v>
      </c>
      <c r="E283" s="5">
        <v>174</v>
      </c>
      <c r="W283" s="17" t="s">
        <v>218</v>
      </c>
      <c r="X283" s="5">
        <v>174</v>
      </c>
      <c r="AI283" s="17" t="s">
        <v>217</v>
      </c>
      <c r="AJ283" s="5">
        <v>1</v>
      </c>
      <c r="AT283" s="17" t="s">
        <v>216</v>
      </c>
      <c r="AU283" s="5">
        <v>4</v>
      </c>
      <c r="BH283" s="17" t="s">
        <v>215</v>
      </c>
      <c r="BI283" s="5">
        <v>8</v>
      </c>
      <c r="BS283" s="17" t="s">
        <v>256</v>
      </c>
      <c r="BT283" s="5">
        <v>0</v>
      </c>
    </row>
    <row r="284" spans="4:72" x14ac:dyDescent="0.25">
      <c r="D284" s="17" t="s">
        <v>154</v>
      </c>
      <c r="E284" s="5">
        <v>513</v>
      </c>
      <c r="W284" s="17" t="s">
        <v>154</v>
      </c>
      <c r="X284" s="5">
        <v>513</v>
      </c>
      <c r="AI284" s="17" t="s">
        <v>162</v>
      </c>
      <c r="AJ284" s="5">
        <v>5</v>
      </c>
      <c r="AT284" s="17" t="s">
        <v>217</v>
      </c>
      <c r="AU284" s="5">
        <v>3</v>
      </c>
      <c r="BH284" s="17" t="s">
        <v>176</v>
      </c>
      <c r="BI284" s="5">
        <v>6</v>
      </c>
      <c r="BS284" s="17" t="s">
        <v>215</v>
      </c>
      <c r="BT284" s="5">
        <v>0</v>
      </c>
    </row>
    <row r="285" spans="4:72" x14ac:dyDescent="0.25">
      <c r="D285" s="17" t="s">
        <v>147</v>
      </c>
      <c r="E285" s="5">
        <v>202</v>
      </c>
      <c r="W285" s="17" t="s">
        <v>147</v>
      </c>
      <c r="X285" s="5">
        <v>202</v>
      </c>
      <c r="AI285" s="17" t="s">
        <v>218</v>
      </c>
      <c r="AJ285" s="5">
        <v>80</v>
      </c>
      <c r="AT285" s="17" t="s">
        <v>162</v>
      </c>
      <c r="AU285" s="5">
        <v>40</v>
      </c>
      <c r="BH285" s="17" t="s">
        <v>216</v>
      </c>
      <c r="BI285" s="5">
        <v>32</v>
      </c>
      <c r="BS285" s="17" t="s">
        <v>176</v>
      </c>
      <c r="BT285" s="5">
        <v>9</v>
      </c>
    </row>
    <row r="286" spans="4:72" x14ac:dyDescent="0.25">
      <c r="D286" s="17" t="s">
        <v>219</v>
      </c>
      <c r="E286" s="5">
        <v>305</v>
      </c>
      <c r="W286" s="17" t="s">
        <v>219</v>
      </c>
      <c r="X286" s="5">
        <v>305</v>
      </c>
      <c r="AI286" s="17" t="s">
        <v>154</v>
      </c>
      <c r="AJ286" s="5">
        <v>207</v>
      </c>
      <c r="AT286" s="17" t="s">
        <v>218</v>
      </c>
      <c r="AU286" s="5">
        <v>238</v>
      </c>
      <c r="BH286" s="17" t="s">
        <v>217</v>
      </c>
      <c r="BI286" s="5">
        <v>97</v>
      </c>
      <c r="BS286" s="17" t="s">
        <v>216</v>
      </c>
      <c r="BT286" s="5">
        <v>6</v>
      </c>
    </row>
    <row r="287" spans="4:72" x14ac:dyDescent="0.25">
      <c r="D287" s="17" t="s">
        <v>148</v>
      </c>
      <c r="E287" s="5">
        <v>34</v>
      </c>
      <c r="W287" s="17" t="s">
        <v>148</v>
      </c>
      <c r="X287" s="5">
        <v>34</v>
      </c>
      <c r="AI287" s="17" t="s">
        <v>147</v>
      </c>
      <c r="AJ287" s="5">
        <v>0</v>
      </c>
      <c r="AT287" s="17" t="s">
        <v>154</v>
      </c>
      <c r="AU287" s="5">
        <v>1848</v>
      </c>
      <c r="BH287" s="17" t="s">
        <v>162</v>
      </c>
      <c r="BI287" s="5">
        <v>0</v>
      </c>
      <c r="BS287" s="17" t="s">
        <v>217</v>
      </c>
      <c r="BT287" s="5">
        <v>0</v>
      </c>
    </row>
    <row r="288" spans="4:72" x14ac:dyDescent="0.25">
      <c r="D288" s="17" t="s">
        <v>251</v>
      </c>
      <c r="E288" s="5">
        <v>97</v>
      </c>
      <c r="W288" s="17" t="s">
        <v>251</v>
      </c>
      <c r="X288" s="5">
        <v>97</v>
      </c>
      <c r="AI288" s="17" t="s">
        <v>219</v>
      </c>
      <c r="AJ288" s="5">
        <v>94</v>
      </c>
      <c r="AT288" s="17" t="s">
        <v>147</v>
      </c>
      <c r="AU288" s="5">
        <v>0</v>
      </c>
      <c r="BH288" s="17" t="s">
        <v>218</v>
      </c>
      <c r="BI288" s="5">
        <v>279</v>
      </c>
      <c r="BS288" s="17" t="s">
        <v>162</v>
      </c>
      <c r="BT288" s="5">
        <v>0</v>
      </c>
    </row>
    <row r="289" spans="4:72" x14ac:dyDescent="0.25">
      <c r="D289" s="17" t="s">
        <v>177</v>
      </c>
      <c r="E289" s="5">
        <v>186</v>
      </c>
      <c r="W289" s="17" t="s">
        <v>177</v>
      </c>
      <c r="X289" s="5">
        <v>186</v>
      </c>
      <c r="AI289" s="17" t="s">
        <v>148</v>
      </c>
      <c r="AJ289" s="5">
        <v>0</v>
      </c>
      <c r="AT289" s="17" t="s">
        <v>219</v>
      </c>
      <c r="AU289" s="5">
        <v>295</v>
      </c>
      <c r="BH289" s="17" t="s">
        <v>154</v>
      </c>
      <c r="BI289" s="5">
        <v>80</v>
      </c>
      <c r="BS289" s="17" t="s">
        <v>218</v>
      </c>
      <c r="BT289" s="5">
        <v>0</v>
      </c>
    </row>
    <row r="290" spans="4:72" x14ac:dyDescent="0.25">
      <c r="D290" s="17" t="s">
        <v>220</v>
      </c>
      <c r="E290" s="5">
        <v>24</v>
      </c>
      <c r="W290" s="17" t="s">
        <v>220</v>
      </c>
      <c r="X290" s="5">
        <v>24</v>
      </c>
      <c r="AI290" s="17" t="s">
        <v>251</v>
      </c>
      <c r="AJ290" s="5">
        <v>23</v>
      </c>
      <c r="AT290" s="17" t="s">
        <v>148</v>
      </c>
      <c r="AU290" s="5">
        <v>0</v>
      </c>
      <c r="BH290" s="17" t="s">
        <v>147</v>
      </c>
      <c r="BI290" s="5">
        <v>169</v>
      </c>
      <c r="BS290" s="17" t="s">
        <v>154</v>
      </c>
      <c r="BT290" s="5">
        <v>12</v>
      </c>
    </row>
    <row r="291" spans="4:72" x14ac:dyDescent="0.25">
      <c r="D291" s="17" t="s">
        <v>178</v>
      </c>
      <c r="E291" s="5">
        <v>106</v>
      </c>
      <c r="W291" s="17" t="s">
        <v>178</v>
      </c>
      <c r="X291" s="5">
        <v>106</v>
      </c>
      <c r="AI291" s="17" t="s">
        <v>177</v>
      </c>
      <c r="AJ291" s="5">
        <v>76</v>
      </c>
      <c r="AT291" s="17" t="s">
        <v>251</v>
      </c>
      <c r="AU291" s="5">
        <v>73</v>
      </c>
      <c r="BH291" s="17" t="s">
        <v>219</v>
      </c>
      <c r="BI291" s="5">
        <v>515</v>
      </c>
      <c r="BS291" s="17" t="s">
        <v>147</v>
      </c>
      <c r="BT291" s="5">
        <v>0</v>
      </c>
    </row>
    <row r="292" spans="4:72" x14ac:dyDescent="0.25">
      <c r="D292" s="17" t="s">
        <v>221</v>
      </c>
      <c r="E292" s="5">
        <v>171</v>
      </c>
      <c r="W292" s="17" t="s">
        <v>221</v>
      </c>
      <c r="X292" s="5">
        <v>171</v>
      </c>
      <c r="AI292" s="17" t="s">
        <v>220</v>
      </c>
      <c r="AJ292" s="5">
        <v>11</v>
      </c>
      <c r="AT292" s="17" t="s">
        <v>177</v>
      </c>
      <c r="AU292" s="5">
        <v>141</v>
      </c>
      <c r="BH292" s="17" t="s">
        <v>148</v>
      </c>
      <c r="BI292" s="5">
        <v>17</v>
      </c>
      <c r="BS292" s="17" t="s">
        <v>219</v>
      </c>
      <c r="BT292" s="5">
        <v>0</v>
      </c>
    </row>
    <row r="293" spans="4:72" x14ac:dyDescent="0.25">
      <c r="D293" s="17" t="s">
        <v>172</v>
      </c>
      <c r="E293" s="5">
        <v>93</v>
      </c>
      <c r="W293" s="17" t="s">
        <v>172</v>
      </c>
      <c r="X293" s="5">
        <v>93</v>
      </c>
      <c r="AI293" s="17" t="s">
        <v>178</v>
      </c>
      <c r="AJ293" s="5">
        <v>54</v>
      </c>
      <c r="AT293" s="17" t="s">
        <v>220</v>
      </c>
      <c r="AU293" s="5">
        <v>11</v>
      </c>
      <c r="BH293" s="17" t="s">
        <v>251</v>
      </c>
      <c r="BI293" s="5">
        <v>109</v>
      </c>
      <c r="BS293" s="17" t="s">
        <v>148</v>
      </c>
      <c r="BT293" s="5">
        <v>26</v>
      </c>
    </row>
    <row r="294" spans="4:72" x14ac:dyDescent="0.25">
      <c r="D294" s="17" t="s">
        <v>144</v>
      </c>
      <c r="E294" s="5">
        <v>190</v>
      </c>
      <c r="W294" s="17" t="s">
        <v>144</v>
      </c>
      <c r="X294" s="5">
        <v>190</v>
      </c>
      <c r="AI294" s="17" t="s">
        <v>221</v>
      </c>
      <c r="AJ294" s="5">
        <v>88</v>
      </c>
      <c r="AT294" s="17" t="s">
        <v>178</v>
      </c>
      <c r="AU294" s="5">
        <v>94</v>
      </c>
      <c r="BH294" s="17" t="s">
        <v>177</v>
      </c>
      <c r="BI294" s="5">
        <v>30</v>
      </c>
      <c r="BS294" s="17" t="s">
        <v>251</v>
      </c>
      <c r="BT294" s="5">
        <v>0</v>
      </c>
    </row>
    <row r="295" spans="4:72" x14ac:dyDescent="0.25">
      <c r="D295" s="17" t="s">
        <v>222</v>
      </c>
      <c r="E295" s="5">
        <v>1</v>
      </c>
      <c r="W295" s="17" t="s">
        <v>222</v>
      </c>
      <c r="X295" s="5">
        <v>1</v>
      </c>
      <c r="AI295" s="17" t="s">
        <v>172</v>
      </c>
      <c r="AJ295" s="5">
        <v>6</v>
      </c>
      <c r="AT295" s="17" t="s">
        <v>221</v>
      </c>
      <c r="AU295" s="5">
        <v>31</v>
      </c>
      <c r="BH295" s="17" t="s">
        <v>220</v>
      </c>
      <c r="BI295" s="5">
        <v>0</v>
      </c>
      <c r="BS295" s="17" t="s">
        <v>177</v>
      </c>
      <c r="BT295" s="5">
        <v>0</v>
      </c>
    </row>
    <row r="296" spans="4:72" x14ac:dyDescent="0.25">
      <c r="D296" s="17" t="s">
        <v>223</v>
      </c>
      <c r="E296" s="5">
        <v>26</v>
      </c>
      <c r="W296" s="17" t="s">
        <v>223</v>
      </c>
      <c r="X296" s="5">
        <v>26</v>
      </c>
      <c r="AI296" s="17" t="s">
        <v>144</v>
      </c>
      <c r="AJ296" s="5">
        <v>22</v>
      </c>
      <c r="AT296" s="17" t="s">
        <v>172</v>
      </c>
      <c r="AU296" s="5">
        <v>36</v>
      </c>
      <c r="BH296" s="17" t="s">
        <v>178</v>
      </c>
      <c r="BI296" s="5">
        <v>25</v>
      </c>
      <c r="BS296" s="17" t="s">
        <v>220</v>
      </c>
      <c r="BT296" s="5">
        <v>0</v>
      </c>
    </row>
    <row r="297" spans="4:72" x14ac:dyDescent="0.25">
      <c r="D297" s="17" t="s">
        <v>173</v>
      </c>
      <c r="E297" s="5">
        <v>227</v>
      </c>
      <c r="W297" s="17" t="s">
        <v>173</v>
      </c>
      <c r="X297" s="5">
        <v>227</v>
      </c>
      <c r="AI297" s="17" t="s">
        <v>222</v>
      </c>
      <c r="AJ297" s="5">
        <v>0</v>
      </c>
      <c r="AT297" s="17" t="s">
        <v>144</v>
      </c>
      <c r="AU297" s="5">
        <v>14</v>
      </c>
      <c r="BH297" s="17" t="s">
        <v>221</v>
      </c>
      <c r="BI297" s="5">
        <v>7</v>
      </c>
      <c r="BS297" s="17" t="s">
        <v>178</v>
      </c>
      <c r="BT297" s="5">
        <v>0</v>
      </c>
    </row>
    <row r="298" spans="4:72" x14ac:dyDescent="0.25">
      <c r="D298" s="17" t="s">
        <v>224</v>
      </c>
      <c r="E298" s="5">
        <v>420</v>
      </c>
      <c r="W298" s="17" t="s">
        <v>224</v>
      </c>
      <c r="X298" s="5">
        <v>420</v>
      </c>
      <c r="AI298" s="17" t="s">
        <v>223</v>
      </c>
      <c r="AJ298" s="5">
        <v>0</v>
      </c>
      <c r="AT298" s="17" t="s">
        <v>222</v>
      </c>
      <c r="AU298" s="5">
        <v>1</v>
      </c>
      <c r="BH298" s="17" t="s">
        <v>172</v>
      </c>
      <c r="BI298" s="5">
        <v>18</v>
      </c>
      <c r="BS298" s="17" t="s">
        <v>221</v>
      </c>
      <c r="BT298" s="5">
        <v>10</v>
      </c>
    </row>
    <row r="299" spans="4:72" x14ac:dyDescent="0.25">
      <c r="D299" s="17" t="s">
        <v>225</v>
      </c>
      <c r="E299" s="5">
        <v>122</v>
      </c>
      <c r="W299" s="17" t="s">
        <v>225</v>
      </c>
      <c r="X299" s="5">
        <v>122</v>
      </c>
      <c r="AI299" s="17" t="s">
        <v>173</v>
      </c>
      <c r="AJ299" s="5">
        <v>39</v>
      </c>
      <c r="AT299" s="17" t="s">
        <v>223</v>
      </c>
      <c r="AU299" s="5">
        <v>2</v>
      </c>
      <c r="BH299" s="17" t="s">
        <v>144</v>
      </c>
      <c r="BI299" s="5">
        <v>13</v>
      </c>
      <c r="BS299" s="17" t="s">
        <v>172</v>
      </c>
      <c r="BT299" s="5">
        <v>29</v>
      </c>
    </row>
    <row r="300" spans="4:72" x14ac:dyDescent="0.25">
      <c r="D300" s="17" t="s">
        <v>163</v>
      </c>
      <c r="E300" s="5">
        <v>3</v>
      </c>
      <c r="W300" s="17" t="s">
        <v>163</v>
      </c>
      <c r="X300" s="5">
        <v>3</v>
      </c>
      <c r="AI300" s="17" t="s">
        <v>224</v>
      </c>
      <c r="AJ300" s="5">
        <v>62</v>
      </c>
      <c r="AT300" s="17" t="s">
        <v>173</v>
      </c>
      <c r="AU300" s="5">
        <v>293</v>
      </c>
      <c r="BH300" s="17" t="s">
        <v>222</v>
      </c>
      <c r="BI300" s="5">
        <v>1</v>
      </c>
      <c r="BS300" s="17" t="s">
        <v>144</v>
      </c>
      <c r="BT300" s="5">
        <v>11</v>
      </c>
    </row>
    <row r="301" spans="4:72" x14ac:dyDescent="0.25">
      <c r="D301" s="17" t="s">
        <v>226</v>
      </c>
      <c r="E301" s="5">
        <v>0</v>
      </c>
      <c r="W301" s="17" t="s">
        <v>226</v>
      </c>
      <c r="X301" s="5">
        <v>0</v>
      </c>
      <c r="AI301" s="17" t="s">
        <v>225</v>
      </c>
      <c r="AJ301" s="5">
        <v>0</v>
      </c>
      <c r="AT301" s="17" t="s">
        <v>224</v>
      </c>
      <c r="AU301" s="5">
        <v>95</v>
      </c>
      <c r="BH301" s="17" t="s">
        <v>223</v>
      </c>
      <c r="BI301" s="5">
        <v>34</v>
      </c>
      <c r="BS301" s="17" t="s">
        <v>222</v>
      </c>
      <c r="BT301" s="5">
        <v>0</v>
      </c>
    </row>
    <row r="302" spans="4:72" x14ac:dyDescent="0.25">
      <c r="D302" s="17" t="s">
        <v>166</v>
      </c>
      <c r="E302" s="5">
        <v>224</v>
      </c>
      <c r="W302" s="17" t="s">
        <v>166</v>
      </c>
      <c r="X302" s="5">
        <v>224</v>
      </c>
      <c r="AI302" s="17" t="s">
        <v>163</v>
      </c>
      <c r="AJ302" s="5">
        <v>0</v>
      </c>
      <c r="AT302" s="17" t="s">
        <v>225</v>
      </c>
      <c r="AU302" s="5">
        <v>4</v>
      </c>
      <c r="BH302" s="17" t="s">
        <v>173</v>
      </c>
      <c r="BI302" s="5">
        <v>28</v>
      </c>
      <c r="BS302" s="17" t="s">
        <v>223</v>
      </c>
      <c r="BT302" s="5">
        <v>0</v>
      </c>
    </row>
    <row r="303" spans="4:72" x14ac:dyDescent="0.25">
      <c r="D303" s="17" t="s">
        <v>227</v>
      </c>
      <c r="E303" s="5">
        <v>467</v>
      </c>
      <c r="W303" s="17" t="s">
        <v>227</v>
      </c>
      <c r="X303" s="5">
        <v>467</v>
      </c>
      <c r="AI303" s="17" t="s">
        <v>226</v>
      </c>
      <c r="AJ303" s="5">
        <v>0</v>
      </c>
      <c r="AT303" s="17" t="s">
        <v>163</v>
      </c>
      <c r="AU303" s="5">
        <v>4</v>
      </c>
      <c r="BH303" s="17" t="s">
        <v>224</v>
      </c>
      <c r="BI303" s="5">
        <v>34</v>
      </c>
      <c r="BS303" s="17" t="s">
        <v>173</v>
      </c>
      <c r="BT303" s="5">
        <v>64</v>
      </c>
    </row>
    <row r="304" spans="4:72" x14ac:dyDescent="0.25">
      <c r="D304" s="17" t="s">
        <v>228</v>
      </c>
      <c r="E304" s="5">
        <v>205</v>
      </c>
      <c r="W304" s="17" t="s">
        <v>228</v>
      </c>
      <c r="X304" s="5">
        <v>205</v>
      </c>
      <c r="AI304" s="17" t="s">
        <v>166</v>
      </c>
      <c r="AJ304" s="5">
        <v>152</v>
      </c>
      <c r="AT304" s="17" t="s">
        <v>226</v>
      </c>
      <c r="AU304" s="5">
        <v>0</v>
      </c>
      <c r="BH304" s="17" t="s">
        <v>225</v>
      </c>
      <c r="BI304" s="5">
        <v>147</v>
      </c>
      <c r="BS304" s="17" t="s">
        <v>224</v>
      </c>
      <c r="BT304" s="5">
        <v>0</v>
      </c>
    </row>
    <row r="305" spans="4:72" x14ac:dyDescent="0.25">
      <c r="D305" s="17" t="s">
        <v>229</v>
      </c>
      <c r="E305" s="5">
        <v>72</v>
      </c>
      <c r="W305" s="17" t="s">
        <v>229</v>
      </c>
      <c r="X305" s="5">
        <v>72</v>
      </c>
      <c r="AI305" s="17" t="s">
        <v>227</v>
      </c>
      <c r="AJ305" s="5">
        <v>52</v>
      </c>
      <c r="AT305" s="17" t="s">
        <v>166</v>
      </c>
      <c r="AU305" s="5">
        <v>84</v>
      </c>
      <c r="BH305" s="17" t="s">
        <v>163</v>
      </c>
      <c r="BI305" s="5">
        <v>2</v>
      </c>
      <c r="BS305" s="17" t="s">
        <v>225</v>
      </c>
      <c r="BT305" s="5">
        <v>14</v>
      </c>
    </row>
    <row r="306" spans="4:72" x14ac:dyDescent="0.25">
      <c r="D306" s="17" t="s">
        <v>174</v>
      </c>
      <c r="E306" s="5">
        <v>70</v>
      </c>
      <c r="W306" s="17" t="s">
        <v>174</v>
      </c>
      <c r="X306" s="5">
        <v>70</v>
      </c>
      <c r="AI306" s="17" t="s">
        <v>228</v>
      </c>
      <c r="AJ306" s="5">
        <v>150</v>
      </c>
      <c r="AT306" s="17" t="s">
        <v>227</v>
      </c>
      <c r="AU306" s="5">
        <v>58</v>
      </c>
      <c r="BH306" s="17" t="s">
        <v>226</v>
      </c>
      <c r="BI306" s="5">
        <v>0</v>
      </c>
      <c r="BS306" s="17" t="s">
        <v>163</v>
      </c>
      <c r="BT306" s="5">
        <v>0</v>
      </c>
    </row>
    <row r="307" spans="4:72" x14ac:dyDescent="0.25">
      <c r="D307" s="17" t="s">
        <v>230</v>
      </c>
      <c r="E307" s="5">
        <v>79</v>
      </c>
      <c r="W307" s="17" t="s">
        <v>230</v>
      </c>
      <c r="X307" s="5">
        <v>79</v>
      </c>
      <c r="AI307" s="17" t="s">
        <v>229</v>
      </c>
      <c r="AJ307" s="5">
        <v>34</v>
      </c>
      <c r="AT307" s="17" t="s">
        <v>228</v>
      </c>
      <c r="AU307" s="5">
        <v>47</v>
      </c>
      <c r="BH307" s="17" t="s">
        <v>166</v>
      </c>
      <c r="BI307" s="5">
        <v>3</v>
      </c>
      <c r="BS307" s="17" t="s">
        <v>226</v>
      </c>
      <c r="BT307" s="5">
        <v>45</v>
      </c>
    </row>
    <row r="308" spans="4:72" x14ac:dyDescent="0.25">
      <c r="D308" s="17" t="s">
        <v>231</v>
      </c>
      <c r="E308" s="5">
        <v>199</v>
      </c>
      <c r="W308" s="17" t="s">
        <v>231</v>
      </c>
      <c r="X308" s="5">
        <v>199</v>
      </c>
      <c r="AI308" s="17" t="s">
        <v>174</v>
      </c>
      <c r="AJ308" s="5">
        <v>8</v>
      </c>
      <c r="AT308" s="17" t="s">
        <v>229</v>
      </c>
      <c r="AU308" s="5">
        <v>171</v>
      </c>
      <c r="BH308" s="17" t="s">
        <v>227</v>
      </c>
      <c r="BI308" s="5">
        <v>35</v>
      </c>
      <c r="BS308" s="17" t="s">
        <v>166</v>
      </c>
      <c r="BT308" s="5">
        <v>15</v>
      </c>
    </row>
    <row r="309" spans="4:72" x14ac:dyDescent="0.25">
      <c r="D309" s="17" t="s">
        <v>149</v>
      </c>
      <c r="E309" s="5">
        <v>263</v>
      </c>
      <c r="W309" s="17" t="s">
        <v>149</v>
      </c>
      <c r="X309" s="5">
        <v>263</v>
      </c>
      <c r="AI309" s="17" t="s">
        <v>230</v>
      </c>
      <c r="AJ309" s="5">
        <v>20</v>
      </c>
      <c r="AT309" s="17" t="s">
        <v>174</v>
      </c>
      <c r="AU309" s="5">
        <v>26</v>
      </c>
      <c r="BH309" s="17" t="s">
        <v>228</v>
      </c>
      <c r="BI309" s="5">
        <v>6</v>
      </c>
      <c r="BS309" s="17" t="s">
        <v>227</v>
      </c>
      <c r="BT309" s="5">
        <v>0</v>
      </c>
    </row>
    <row r="310" spans="4:72" x14ac:dyDescent="0.25">
      <c r="D310" s="17" t="s">
        <v>232</v>
      </c>
      <c r="E310" s="5">
        <v>76</v>
      </c>
      <c r="W310" s="17" t="s">
        <v>232</v>
      </c>
      <c r="X310" s="5">
        <v>76</v>
      </c>
      <c r="AI310" s="17" t="s">
        <v>231</v>
      </c>
      <c r="AJ310" s="5">
        <v>49</v>
      </c>
      <c r="AT310" s="17" t="s">
        <v>230</v>
      </c>
      <c r="AU310" s="5">
        <v>43</v>
      </c>
      <c r="BH310" s="17" t="s">
        <v>229</v>
      </c>
      <c r="BI310" s="5">
        <v>8</v>
      </c>
      <c r="BS310" s="17" t="s">
        <v>228</v>
      </c>
      <c r="BT310" s="5">
        <v>8</v>
      </c>
    </row>
    <row r="311" spans="4:72" x14ac:dyDescent="0.25">
      <c r="D311" s="17" t="s">
        <v>233</v>
      </c>
      <c r="E311" s="5">
        <v>212</v>
      </c>
      <c r="W311" s="17" t="s">
        <v>233</v>
      </c>
      <c r="X311" s="5">
        <v>212</v>
      </c>
      <c r="AI311" s="17" t="s">
        <v>149</v>
      </c>
      <c r="AJ311" s="5">
        <v>0</v>
      </c>
      <c r="AT311" s="17" t="s">
        <v>231</v>
      </c>
      <c r="AU311" s="5">
        <v>390</v>
      </c>
      <c r="BH311" s="17" t="s">
        <v>174</v>
      </c>
      <c r="BI311" s="5">
        <v>3</v>
      </c>
      <c r="BS311" s="17" t="s">
        <v>229</v>
      </c>
      <c r="BT311" s="5">
        <v>1</v>
      </c>
    </row>
    <row r="312" spans="4:72" x14ac:dyDescent="0.25">
      <c r="D312" s="17" t="s">
        <v>234</v>
      </c>
      <c r="E312" s="5">
        <v>350</v>
      </c>
      <c r="W312" s="17" t="s">
        <v>234</v>
      </c>
      <c r="X312" s="5">
        <v>350</v>
      </c>
      <c r="AI312" s="17" t="s">
        <v>232</v>
      </c>
      <c r="AJ312" s="5">
        <v>6</v>
      </c>
      <c r="AT312" s="17" t="s">
        <v>149</v>
      </c>
      <c r="AU312" s="5">
        <v>0</v>
      </c>
      <c r="BH312" s="17" t="s">
        <v>230</v>
      </c>
      <c r="BI312" s="5">
        <v>133</v>
      </c>
      <c r="BS312" s="17" t="s">
        <v>174</v>
      </c>
      <c r="BT312" s="5">
        <v>25</v>
      </c>
    </row>
    <row r="313" spans="4:72" x14ac:dyDescent="0.25">
      <c r="D313" s="17" t="s">
        <v>235</v>
      </c>
      <c r="E313" s="5">
        <v>19</v>
      </c>
      <c r="W313" s="17" t="s">
        <v>235</v>
      </c>
      <c r="X313" s="5">
        <v>19</v>
      </c>
      <c r="AI313" s="17" t="s">
        <v>233</v>
      </c>
      <c r="AJ313" s="5">
        <v>125</v>
      </c>
      <c r="AT313" s="17" t="s">
        <v>232</v>
      </c>
      <c r="AU313" s="5">
        <v>24</v>
      </c>
      <c r="BH313" s="17" t="s">
        <v>231</v>
      </c>
      <c r="BI313" s="5">
        <v>61</v>
      </c>
      <c r="BS313" s="17" t="s">
        <v>230</v>
      </c>
      <c r="BT313" s="5">
        <v>0</v>
      </c>
    </row>
    <row r="314" spans="4:72" x14ac:dyDescent="0.25">
      <c r="D314" s="17" t="s">
        <v>236</v>
      </c>
      <c r="E314" s="5">
        <v>42</v>
      </c>
      <c r="W314" s="17" t="s">
        <v>236</v>
      </c>
      <c r="X314" s="5">
        <v>42</v>
      </c>
      <c r="AI314" s="17" t="s">
        <v>234</v>
      </c>
      <c r="AJ314" s="5">
        <v>116</v>
      </c>
      <c r="AT314" s="17" t="s">
        <v>233</v>
      </c>
      <c r="AU314" s="5">
        <v>97</v>
      </c>
      <c r="BH314" s="17" t="s">
        <v>149</v>
      </c>
      <c r="BI314" s="5">
        <v>456</v>
      </c>
      <c r="BS314" s="17" t="s">
        <v>231</v>
      </c>
      <c r="BT314" s="5">
        <v>2</v>
      </c>
    </row>
    <row r="315" spans="4:72" x14ac:dyDescent="0.25">
      <c r="D315" s="17" t="s">
        <v>237</v>
      </c>
      <c r="E315" s="5">
        <v>100</v>
      </c>
      <c r="W315" s="17" t="s">
        <v>237</v>
      </c>
      <c r="X315" s="5">
        <v>100</v>
      </c>
      <c r="AI315" s="17" t="s">
        <v>235</v>
      </c>
      <c r="AJ315" s="5">
        <v>5</v>
      </c>
      <c r="AT315" s="17" t="s">
        <v>234</v>
      </c>
      <c r="AU315" s="5">
        <v>20</v>
      </c>
      <c r="BH315" s="17" t="s">
        <v>232</v>
      </c>
      <c r="BI315" s="5">
        <v>1</v>
      </c>
      <c r="BS315" s="17" t="s">
        <v>149</v>
      </c>
      <c r="BT315" s="5">
        <v>0</v>
      </c>
    </row>
    <row r="316" spans="4:72" x14ac:dyDescent="0.25">
      <c r="D316" s="17" t="s">
        <v>238</v>
      </c>
      <c r="E316" s="5">
        <v>30</v>
      </c>
      <c r="W316" s="17" t="s">
        <v>238</v>
      </c>
      <c r="X316" s="5">
        <v>30</v>
      </c>
      <c r="AI316" s="17" t="s">
        <v>236</v>
      </c>
      <c r="AJ316" s="5">
        <v>27</v>
      </c>
      <c r="AT316" s="17" t="s">
        <v>235</v>
      </c>
      <c r="AU316" s="5">
        <v>17</v>
      </c>
      <c r="BH316" s="17" t="s">
        <v>233</v>
      </c>
      <c r="BI316" s="5">
        <v>26</v>
      </c>
      <c r="BS316" s="17" t="s">
        <v>232</v>
      </c>
      <c r="BT316" s="5">
        <v>9</v>
      </c>
    </row>
    <row r="317" spans="4:72" x14ac:dyDescent="0.25">
      <c r="D317" s="17" t="s">
        <v>239</v>
      </c>
      <c r="E317" s="5">
        <v>229</v>
      </c>
      <c r="W317" s="17" t="s">
        <v>239</v>
      </c>
      <c r="X317" s="5">
        <v>229</v>
      </c>
      <c r="AI317" s="17" t="s">
        <v>237</v>
      </c>
      <c r="AJ317" s="5">
        <v>32</v>
      </c>
      <c r="AT317" s="17" t="s">
        <v>236</v>
      </c>
      <c r="AU317" s="5">
        <v>35</v>
      </c>
      <c r="BH317" s="17" t="s">
        <v>234</v>
      </c>
      <c r="BI317" s="5">
        <v>13</v>
      </c>
      <c r="BS317" s="17" t="s">
        <v>233</v>
      </c>
      <c r="BT317" s="5">
        <v>9</v>
      </c>
    </row>
    <row r="318" spans="4:72" x14ac:dyDescent="0.25">
      <c r="D318" s="17" t="s">
        <v>257</v>
      </c>
      <c r="E318" s="5">
        <v>128</v>
      </c>
      <c r="W318" s="17" t="s">
        <v>257</v>
      </c>
      <c r="X318" s="5">
        <v>128</v>
      </c>
      <c r="AI318" s="17" t="s">
        <v>238</v>
      </c>
      <c r="AJ318" s="5">
        <v>14</v>
      </c>
      <c r="AT318" s="17" t="s">
        <v>237</v>
      </c>
      <c r="AU318" s="5">
        <v>3</v>
      </c>
      <c r="BH318" s="17" t="s">
        <v>235</v>
      </c>
      <c r="BI318" s="5">
        <v>0</v>
      </c>
      <c r="BS318" s="17" t="s">
        <v>234</v>
      </c>
      <c r="BT318" s="5">
        <v>8</v>
      </c>
    </row>
    <row r="319" spans="4:72" x14ac:dyDescent="0.25">
      <c r="D319" s="17" t="s">
        <v>240</v>
      </c>
      <c r="E319" s="5">
        <v>148</v>
      </c>
      <c r="W319" s="17" t="s">
        <v>240</v>
      </c>
      <c r="X319" s="5">
        <v>148</v>
      </c>
      <c r="AI319" s="17" t="s">
        <v>239</v>
      </c>
      <c r="AJ319" s="5">
        <v>8</v>
      </c>
      <c r="AT319" s="17" t="s">
        <v>238</v>
      </c>
      <c r="AU319" s="5">
        <v>13</v>
      </c>
      <c r="BH319" s="17" t="s">
        <v>236</v>
      </c>
      <c r="BI319" s="5">
        <v>20</v>
      </c>
      <c r="BS319" s="17" t="s">
        <v>235</v>
      </c>
      <c r="BT319" s="5">
        <v>7</v>
      </c>
    </row>
    <row r="320" spans="4:72" x14ac:dyDescent="0.25">
      <c r="D320" s="17" t="s">
        <v>164</v>
      </c>
      <c r="E320" s="5">
        <v>37</v>
      </c>
      <c r="W320" s="17" t="s">
        <v>164</v>
      </c>
      <c r="X320" s="5">
        <v>37</v>
      </c>
      <c r="AI320" s="17" t="s">
        <v>257</v>
      </c>
      <c r="AJ320" s="5">
        <v>36</v>
      </c>
      <c r="AT320" s="17" t="s">
        <v>239</v>
      </c>
      <c r="AU320" s="5">
        <v>266</v>
      </c>
      <c r="BH320" s="17" t="s">
        <v>237</v>
      </c>
      <c r="BI320" s="5">
        <v>11</v>
      </c>
      <c r="BS320" s="17" t="s">
        <v>236</v>
      </c>
      <c r="BT320" s="5">
        <v>0</v>
      </c>
    </row>
    <row r="321" spans="4:72" x14ac:dyDescent="0.25">
      <c r="D321" s="17" t="s">
        <v>241</v>
      </c>
      <c r="E321" s="5">
        <v>27</v>
      </c>
      <c r="W321" s="17" t="s">
        <v>241</v>
      </c>
      <c r="X321" s="5">
        <v>27</v>
      </c>
      <c r="AI321" s="17" t="s">
        <v>240</v>
      </c>
      <c r="AJ321" s="5">
        <v>81</v>
      </c>
      <c r="AT321" s="17" t="s">
        <v>257</v>
      </c>
      <c r="AU321" s="5">
        <v>149</v>
      </c>
      <c r="BH321" s="17" t="s">
        <v>238</v>
      </c>
      <c r="BI321" s="5">
        <v>17</v>
      </c>
      <c r="BS321" s="17" t="s">
        <v>237</v>
      </c>
      <c r="BT321" s="5">
        <v>0</v>
      </c>
    </row>
    <row r="322" spans="4:72" x14ac:dyDescent="0.25">
      <c r="D322" s="17" t="s">
        <v>242</v>
      </c>
      <c r="E322" s="5">
        <v>353</v>
      </c>
      <c r="W322" s="17" t="s">
        <v>242</v>
      </c>
      <c r="X322" s="5">
        <v>353</v>
      </c>
      <c r="AI322" s="17" t="s">
        <v>164</v>
      </c>
      <c r="AJ322" s="5">
        <v>8</v>
      </c>
      <c r="AT322" s="17" t="s">
        <v>240</v>
      </c>
      <c r="AU322" s="5">
        <v>189</v>
      </c>
      <c r="BH322" s="17" t="s">
        <v>239</v>
      </c>
      <c r="BI322" s="5">
        <v>3</v>
      </c>
      <c r="BS322" s="17" t="s">
        <v>238</v>
      </c>
      <c r="BT322" s="5">
        <v>0</v>
      </c>
    </row>
    <row r="323" spans="4:72" x14ac:dyDescent="0.25">
      <c r="D323" s="17" t="s">
        <v>243</v>
      </c>
      <c r="E323" s="5">
        <v>88</v>
      </c>
      <c r="W323" s="17" t="s">
        <v>243</v>
      </c>
      <c r="X323" s="5">
        <v>88</v>
      </c>
      <c r="AI323" s="17" t="s">
        <v>241</v>
      </c>
      <c r="AJ323" s="5">
        <v>0</v>
      </c>
      <c r="AT323" s="17" t="s">
        <v>164</v>
      </c>
      <c r="AU323" s="5">
        <v>12</v>
      </c>
      <c r="BH323" s="17" t="s">
        <v>257</v>
      </c>
      <c r="BI323" s="5">
        <v>256</v>
      </c>
      <c r="BS323" s="17" t="s">
        <v>239</v>
      </c>
      <c r="BT323" s="5">
        <v>0</v>
      </c>
    </row>
    <row r="324" spans="4:72" x14ac:dyDescent="0.25">
      <c r="D324" s="17" t="s">
        <v>244</v>
      </c>
      <c r="E324" s="5">
        <v>160</v>
      </c>
      <c r="W324" s="17" t="s">
        <v>244</v>
      </c>
      <c r="X324" s="5">
        <v>160</v>
      </c>
      <c r="AI324" s="17" t="s">
        <v>242</v>
      </c>
      <c r="AJ324" s="5">
        <v>91</v>
      </c>
      <c r="AT324" s="17" t="s">
        <v>241</v>
      </c>
      <c r="AU324" s="5">
        <v>8</v>
      </c>
      <c r="BH324" s="17" t="s">
        <v>240</v>
      </c>
      <c r="BI324" s="5">
        <v>30</v>
      </c>
      <c r="BS324" s="17" t="s">
        <v>257</v>
      </c>
      <c r="BT324" s="5">
        <v>0</v>
      </c>
    </row>
    <row r="325" spans="4:72" x14ac:dyDescent="0.25">
      <c r="D325" s="17" t="s">
        <v>245</v>
      </c>
      <c r="E325" s="5">
        <v>13</v>
      </c>
      <c r="W325" s="17" t="s">
        <v>245</v>
      </c>
      <c r="X325" s="5">
        <v>13</v>
      </c>
      <c r="AI325" s="17" t="s">
        <v>243</v>
      </c>
      <c r="AJ325" s="5">
        <v>0</v>
      </c>
      <c r="AT325" s="17" t="s">
        <v>242</v>
      </c>
      <c r="AU325" s="5">
        <v>234</v>
      </c>
      <c r="BH325" s="17" t="s">
        <v>164</v>
      </c>
      <c r="BI325" s="5">
        <v>5</v>
      </c>
      <c r="BS325" s="17" t="s">
        <v>240</v>
      </c>
      <c r="BT325" s="5">
        <v>19</v>
      </c>
    </row>
    <row r="326" spans="4:72" x14ac:dyDescent="0.25">
      <c r="D326" s="17" t="s">
        <v>145</v>
      </c>
      <c r="E326" s="5">
        <v>619</v>
      </c>
      <c r="W326" s="17" t="s">
        <v>145</v>
      </c>
      <c r="X326" s="5">
        <v>619</v>
      </c>
      <c r="AI326" s="17" t="s">
        <v>244</v>
      </c>
      <c r="AJ326" s="5">
        <v>12</v>
      </c>
      <c r="AT326" s="17" t="s">
        <v>243</v>
      </c>
      <c r="AU326" s="5">
        <v>1</v>
      </c>
      <c r="BH326" s="17" t="s">
        <v>241</v>
      </c>
      <c r="BI326" s="5">
        <v>1</v>
      </c>
      <c r="BS326" s="17" t="s">
        <v>164</v>
      </c>
      <c r="BT326" s="5">
        <v>4</v>
      </c>
    </row>
    <row r="327" spans="4:72" x14ac:dyDescent="0.25">
      <c r="D327" s="17" t="s">
        <v>246</v>
      </c>
      <c r="E327" s="5">
        <v>29</v>
      </c>
      <c r="W327" s="17" t="s">
        <v>246</v>
      </c>
      <c r="X327" s="5">
        <v>29</v>
      </c>
      <c r="AI327" s="17" t="s">
        <v>245</v>
      </c>
      <c r="AJ327" s="5">
        <v>5</v>
      </c>
      <c r="AT327" s="17" t="s">
        <v>244</v>
      </c>
      <c r="AU327" s="5">
        <v>206</v>
      </c>
      <c r="BH327" s="17" t="s">
        <v>242</v>
      </c>
      <c r="BI327" s="5">
        <v>516</v>
      </c>
      <c r="BS327" s="17" t="s">
        <v>241</v>
      </c>
      <c r="BT327" s="5">
        <v>0</v>
      </c>
    </row>
    <row r="328" spans="4:72" x14ac:dyDescent="0.25">
      <c r="D328" s="17" t="s">
        <v>247</v>
      </c>
      <c r="E328" s="5">
        <v>20</v>
      </c>
      <c r="W328" s="17" t="s">
        <v>247</v>
      </c>
      <c r="X328" s="5">
        <v>20</v>
      </c>
      <c r="AI328" s="17" t="s">
        <v>145</v>
      </c>
      <c r="AJ328" s="5">
        <v>20</v>
      </c>
      <c r="AT328" s="17" t="s">
        <v>245</v>
      </c>
      <c r="AU328" s="5">
        <v>8</v>
      </c>
      <c r="BH328" s="17" t="s">
        <v>243</v>
      </c>
      <c r="BI328" s="5">
        <v>1</v>
      </c>
      <c r="BS328" s="17" t="s">
        <v>242</v>
      </c>
      <c r="BT328" s="5">
        <v>0</v>
      </c>
    </row>
    <row r="329" spans="4:72" x14ac:dyDescent="0.25">
      <c r="D329" s="17" t="s">
        <v>254</v>
      </c>
      <c r="E329" s="5">
        <v>206</v>
      </c>
      <c r="W329" s="17" t="s">
        <v>254</v>
      </c>
      <c r="X329" s="5">
        <v>206</v>
      </c>
      <c r="AI329" s="17" t="s">
        <v>246</v>
      </c>
      <c r="AJ329" s="5">
        <v>14</v>
      </c>
      <c r="AT329" s="17" t="s">
        <v>145</v>
      </c>
      <c r="AU329" s="5">
        <v>2</v>
      </c>
      <c r="BH329" s="17" t="s">
        <v>244</v>
      </c>
      <c r="BI329" s="5">
        <v>13</v>
      </c>
      <c r="BS329" s="17" t="s">
        <v>243</v>
      </c>
      <c r="BT329" s="5">
        <v>0</v>
      </c>
    </row>
    <row r="330" spans="4:72" x14ac:dyDescent="0.25">
      <c r="D330" s="17" t="s">
        <v>249</v>
      </c>
      <c r="E330" s="5">
        <v>83</v>
      </c>
      <c r="W330" s="17" t="s">
        <v>249</v>
      </c>
      <c r="X330" s="5">
        <v>83</v>
      </c>
      <c r="AI330" s="17" t="s">
        <v>247</v>
      </c>
      <c r="AJ330" s="5">
        <v>0</v>
      </c>
      <c r="AT330" s="17" t="s">
        <v>246</v>
      </c>
      <c r="AU330" s="5">
        <v>32</v>
      </c>
      <c r="BH330" s="17" t="s">
        <v>245</v>
      </c>
      <c r="BI330" s="5">
        <v>2</v>
      </c>
      <c r="BS330" s="17" t="s">
        <v>244</v>
      </c>
      <c r="BT330" s="5">
        <v>0</v>
      </c>
    </row>
    <row r="331" spans="4:72" x14ac:dyDescent="0.25">
      <c r="D331" s="17" t="s">
        <v>151</v>
      </c>
      <c r="E331" s="5">
        <v>312</v>
      </c>
      <c r="W331" s="17" t="s">
        <v>151</v>
      </c>
      <c r="X331" s="5">
        <v>312</v>
      </c>
      <c r="AI331" s="17" t="s">
        <v>254</v>
      </c>
      <c r="AJ331" s="5">
        <v>13</v>
      </c>
      <c r="AT331" s="17" t="s">
        <v>247</v>
      </c>
      <c r="AU331" s="5">
        <v>74</v>
      </c>
      <c r="BH331" s="17" t="s">
        <v>145</v>
      </c>
      <c r="BI331" s="5">
        <v>21</v>
      </c>
      <c r="BS331" s="17" t="s">
        <v>245</v>
      </c>
      <c r="BT331" s="5">
        <v>16</v>
      </c>
    </row>
    <row r="332" spans="4:72" x14ac:dyDescent="0.25">
      <c r="D332" s="2" t="s">
        <v>10</v>
      </c>
      <c r="E332" s="5">
        <v>19570</v>
      </c>
      <c r="W332" s="2" t="s">
        <v>10</v>
      </c>
      <c r="X332" s="5">
        <v>19570</v>
      </c>
      <c r="AI332" s="17" t="s">
        <v>249</v>
      </c>
      <c r="AJ332" s="5">
        <v>0</v>
      </c>
      <c r="AT332" s="17" t="s">
        <v>254</v>
      </c>
      <c r="AU332" s="5">
        <v>205</v>
      </c>
      <c r="BH332" s="17" t="s">
        <v>246</v>
      </c>
      <c r="BI332" s="5">
        <v>6</v>
      </c>
      <c r="BS332" s="17" t="s">
        <v>145</v>
      </c>
      <c r="BT332" s="5">
        <v>0</v>
      </c>
    </row>
    <row r="333" spans="4:72" x14ac:dyDescent="0.25">
      <c r="D333" s="17" t="s">
        <v>139</v>
      </c>
      <c r="E333" s="5">
        <v>57</v>
      </c>
      <c r="W333" s="17" t="s">
        <v>139</v>
      </c>
      <c r="X333" s="5">
        <v>57</v>
      </c>
      <c r="AI333" s="17" t="s">
        <v>151</v>
      </c>
      <c r="AJ333" s="5">
        <v>0</v>
      </c>
      <c r="AT333" s="17" t="s">
        <v>249</v>
      </c>
      <c r="AU333" s="5">
        <v>0</v>
      </c>
      <c r="BH333" s="17" t="s">
        <v>247</v>
      </c>
      <c r="BI333" s="5">
        <v>1</v>
      </c>
      <c r="BS333" s="17" t="s">
        <v>246</v>
      </c>
      <c r="BT333" s="5">
        <v>0</v>
      </c>
    </row>
    <row r="334" spans="4:72" x14ac:dyDescent="0.25">
      <c r="D334" s="17" t="s">
        <v>167</v>
      </c>
      <c r="E334" s="5">
        <v>38</v>
      </c>
      <c r="W334" s="17" t="s">
        <v>167</v>
      </c>
      <c r="X334" s="5">
        <v>38</v>
      </c>
      <c r="AI334" s="2" t="s">
        <v>10</v>
      </c>
      <c r="AJ334" s="5">
        <v>4776</v>
      </c>
      <c r="AT334" s="17" t="s">
        <v>151</v>
      </c>
      <c r="AU334" s="5">
        <v>0</v>
      </c>
      <c r="BH334" s="17" t="s">
        <v>254</v>
      </c>
      <c r="BI334" s="5">
        <v>232</v>
      </c>
      <c r="BS334" s="17" t="s">
        <v>247</v>
      </c>
      <c r="BT334" s="5">
        <v>0</v>
      </c>
    </row>
    <row r="335" spans="4:72" x14ac:dyDescent="0.25">
      <c r="D335" s="17" t="s">
        <v>140</v>
      </c>
      <c r="E335" s="5">
        <v>193</v>
      </c>
      <c r="W335" s="17" t="s">
        <v>140</v>
      </c>
      <c r="X335" s="5">
        <v>193</v>
      </c>
      <c r="AI335" s="17" t="s">
        <v>139</v>
      </c>
      <c r="AJ335" s="5">
        <v>6</v>
      </c>
      <c r="AT335" s="2" t="s">
        <v>10</v>
      </c>
      <c r="AU335" s="5">
        <v>15794</v>
      </c>
      <c r="BH335" s="17" t="s">
        <v>249</v>
      </c>
      <c r="BI335" s="5">
        <v>0</v>
      </c>
      <c r="BS335" s="17" t="s">
        <v>254</v>
      </c>
      <c r="BT335" s="5">
        <v>0</v>
      </c>
    </row>
    <row r="336" spans="4:72" x14ac:dyDescent="0.25">
      <c r="D336" s="17" t="s">
        <v>181</v>
      </c>
      <c r="E336" s="5">
        <v>0</v>
      </c>
      <c r="W336" s="17" t="s">
        <v>181</v>
      </c>
      <c r="X336" s="5">
        <v>0</v>
      </c>
      <c r="AI336" s="17" t="s">
        <v>167</v>
      </c>
      <c r="AJ336" s="5">
        <v>9</v>
      </c>
      <c r="AT336" s="17" t="s">
        <v>139</v>
      </c>
      <c r="AU336" s="5">
        <v>2</v>
      </c>
      <c r="BH336" s="17" t="s">
        <v>151</v>
      </c>
      <c r="BI336" s="5">
        <v>206</v>
      </c>
      <c r="BS336" s="17" t="s">
        <v>249</v>
      </c>
      <c r="BT336" s="5">
        <v>0</v>
      </c>
    </row>
    <row r="337" spans="4:72" x14ac:dyDescent="0.25">
      <c r="D337" s="17" t="s">
        <v>156</v>
      </c>
      <c r="E337" s="5">
        <v>919</v>
      </c>
      <c r="W337" s="17" t="s">
        <v>156</v>
      </c>
      <c r="X337" s="5">
        <v>919</v>
      </c>
      <c r="AI337" s="17" t="s">
        <v>140</v>
      </c>
      <c r="AJ337" s="5">
        <v>15</v>
      </c>
      <c r="AT337" s="17" t="s">
        <v>167</v>
      </c>
      <c r="AU337" s="5">
        <v>62</v>
      </c>
      <c r="BH337" s="2" t="s">
        <v>10</v>
      </c>
      <c r="BI337" s="5">
        <v>9580</v>
      </c>
      <c r="BS337" s="17" t="s">
        <v>151</v>
      </c>
      <c r="BT337" s="5">
        <v>0</v>
      </c>
    </row>
    <row r="338" spans="4:72" x14ac:dyDescent="0.25">
      <c r="D338" s="17" t="s">
        <v>182</v>
      </c>
      <c r="E338" s="5">
        <v>49</v>
      </c>
      <c r="W338" s="17" t="s">
        <v>182</v>
      </c>
      <c r="X338" s="5">
        <v>49</v>
      </c>
      <c r="AI338" s="17" t="s">
        <v>181</v>
      </c>
      <c r="AJ338" s="5">
        <v>0</v>
      </c>
      <c r="AT338" s="17" t="s">
        <v>140</v>
      </c>
      <c r="AU338" s="5">
        <v>9</v>
      </c>
      <c r="BH338" s="17" t="s">
        <v>139</v>
      </c>
      <c r="BI338" s="5">
        <v>2</v>
      </c>
      <c r="BS338" s="2" t="s">
        <v>10</v>
      </c>
      <c r="BT338" s="5">
        <v>851</v>
      </c>
    </row>
    <row r="339" spans="4:72" x14ac:dyDescent="0.25">
      <c r="D339" s="17" t="s">
        <v>183</v>
      </c>
      <c r="E339" s="5">
        <v>155</v>
      </c>
      <c r="W339" s="17" t="s">
        <v>183</v>
      </c>
      <c r="X339" s="5">
        <v>155</v>
      </c>
      <c r="AI339" s="17" t="s">
        <v>156</v>
      </c>
      <c r="AJ339" s="5">
        <v>208</v>
      </c>
      <c r="AT339" s="17" t="s">
        <v>181</v>
      </c>
      <c r="AU339" s="5">
        <v>0</v>
      </c>
      <c r="BH339" s="17" t="s">
        <v>167</v>
      </c>
      <c r="BI339" s="5">
        <v>5</v>
      </c>
      <c r="BS339" s="17" t="s">
        <v>139</v>
      </c>
      <c r="BT339" s="5">
        <v>6</v>
      </c>
    </row>
    <row r="340" spans="4:72" x14ac:dyDescent="0.25">
      <c r="D340" s="17" t="s">
        <v>184</v>
      </c>
      <c r="E340" s="5">
        <v>79</v>
      </c>
      <c r="W340" s="17" t="s">
        <v>184</v>
      </c>
      <c r="X340" s="5">
        <v>79</v>
      </c>
      <c r="AI340" s="17" t="s">
        <v>182</v>
      </c>
      <c r="AJ340" s="5">
        <v>0</v>
      </c>
      <c r="AT340" s="17" t="s">
        <v>156</v>
      </c>
      <c r="AU340" s="5">
        <v>314</v>
      </c>
      <c r="BH340" s="17" t="s">
        <v>140</v>
      </c>
      <c r="BI340" s="5">
        <v>10</v>
      </c>
      <c r="BS340" s="17" t="s">
        <v>167</v>
      </c>
      <c r="BT340" s="5">
        <v>3</v>
      </c>
    </row>
    <row r="341" spans="4:72" x14ac:dyDescent="0.25">
      <c r="D341" s="17" t="s">
        <v>185</v>
      </c>
      <c r="E341" s="5">
        <v>699</v>
      </c>
      <c r="W341" s="17" t="s">
        <v>185</v>
      </c>
      <c r="X341" s="5">
        <v>699</v>
      </c>
      <c r="AI341" s="17" t="s">
        <v>183</v>
      </c>
      <c r="AJ341" s="5">
        <v>0</v>
      </c>
      <c r="AT341" s="17" t="s">
        <v>182</v>
      </c>
      <c r="AU341" s="5">
        <v>0</v>
      </c>
      <c r="BH341" s="17" t="s">
        <v>181</v>
      </c>
      <c r="BI341" s="5">
        <v>0</v>
      </c>
      <c r="BS341" s="17" t="s">
        <v>140</v>
      </c>
      <c r="BT341" s="5">
        <v>23</v>
      </c>
    </row>
    <row r="342" spans="4:72" x14ac:dyDescent="0.25">
      <c r="D342" s="17" t="s">
        <v>157</v>
      </c>
      <c r="E342" s="5">
        <v>0</v>
      </c>
      <c r="W342" s="17" t="s">
        <v>157</v>
      </c>
      <c r="X342" s="5">
        <v>0</v>
      </c>
      <c r="AI342" s="17" t="s">
        <v>184</v>
      </c>
      <c r="AJ342" s="5">
        <v>22</v>
      </c>
      <c r="AT342" s="17" t="s">
        <v>183</v>
      </c>
      <c r="AU342" s="5">
        <v>12</v>
      </c>
      <c r="BH342" s="17" t="s">
        <v>156</v>
      </c>
      <c r="BI342" s="5">
        <v>304</v>
      </c>
      <c r="BS342" s="17" t="s">
        <v>181</v>
      </c>
      <c r="BT342" s="5">
        <v>9</v>
      </c>
    </row>
    <row r="343" spans="4:72" x14ac:dyDescent="0.25">
      <c r="D343" s="17" t="s">
        <v>186</v>
      </c>
      <c r="E343" s="5">
        <v>175</v>
      </c>
      <c r="W343" s="17" t="s">
        <v>186</v>
      </c>
      <c r="X343" s="5">
        <v>175</v>
      </c>
      <c r="AI343" s="17" t="s">
        <v>185</v>
      </c>
      <c r="AJ343" s="5">
        <v>99</v>
      </c>
      <c r="AT343" s="17" t="s">
        <v>184</v>
      </c>
      <c r="AU343" s="5">
        <v>2</v>
      </c>
      <c r="BH343" s="17" t="s">
        <v>182</v>
      </c>
      <c r="BI343" s="5">
        <v>2</v>
      </c>
      <c r="BS343" s="17" t="s">
        <v>156</v>
      </c>
      <c r="BT343" s="5">
        <v>38</v>
      </c>
    </row>
    <row r="344" spans="4:72" x14ac:dyDescent="0.25">
      <c r="D344" s="17" t="s">
        <v>158</v>
      </c>
      <c r="E344" s="5">
        <v>298</v>
      </c>
      <c r="W344" s="17" t="s">
        <v>158</v>
      </c>
      <c r="X344" s="5">
        <v>298</v>
      </c>
      <c r="AI344" s="17" t="s">
        <v>157</v>
      </c>
      <c r="AJ344" s="5">
        <v>0</v>
      </c>
      <c r="AT344" s="17" t="s">
        <v>185</v>
      </c>
      <c r="AU344" s="5">
        <v>1176</v>
      </c>
      <c r="BH344" s="17" t="s">
        <v>183</v>
      </c>
      <c r="BI344" s="5">
        <v>1</v>
      </c>
      <c r="BS344" s="17" t="s">
        <v>182</v>
      </c>
      <c r="BT344" s="5">
        <v>0</v>
      </c>
    </row>
    <row r="345" spans="4:72" x14ac:dyDescent="0.25">
      <c r="D345" s="17" t="s">
        <v>187</v>
      </c>
      <c r="E345" s="5">
        <v>2</v>
      </c>
      <c r="W345" s="17" t="s">
        <v>187</v>
      </c>
      <c r="X345" s="5">
        <v>2</v>
      </c>
      <c r="AI345" s="17" t="s">
        <v>186</v>
      </c>
      <c r="AJ345" s="5">
        <v>5</v>
      </c>
      <c r="AT345" s="17" t="s">
        <v>157</v>
      </c>
      <c r="AU345" s="5">
        <v>0</v>
      </c>
      <c r="BH345" s="17" t="s">
        <v>184</v>
      </c>
      <c r="BI345" s="5">
        <v>1</v>
      </c>
      <c r="BS345" s="17" t="s">
        <v>183</v>
      </c>
      <c r="BT345" s="5">
        <v>0</v>
      </c>
    </row>
    <row r="346" spans="4:72" x14ac:dyDescent="0.25">
      <c r="D346" s="17" t="s">
        <v>250</v>
      </c>
      <c r="E346" s="5">
        <v>3</v>
      </c>
      <c r="W346" s="17" t="s">
        <v>250</v>
      </c>
      <c r="X346" s="5">
        <v>3</v>
      </c>
      <c r="AI346" s="17" t="s">
        <v>158</v>
      </c>
      <c r="AJ346" s="5">
        <v>17</v>
      </c>
      <c r="AT346" s="17" t="s">
        <v>186</v>
      </c>
      <c r="AU346" s="5">
        <v>10</v>
      </c>
      <c r="BH346" s="17" t="s">
        <v>185</v>
      </c>
      <c r="BI346" s="5">
        <v>94</v>
      </c>
      <c r="BS346" s="17" t="s">
        <v>184</v>
      </c>
      <c r="BT346" s="5">
        <v>2</v>
      </c>
    </row>
    <row r="347" spans="4:72" x14ac:dyDescent="0.25">
      <c r="D347" s="17" t="s">
        <v>188</v>
      </c>
      <c r="E347" s="5">
        <v>1</v>
      </c>
      <c r="W347" s="17" t="s">
        <v>188</v>
      </c>
      <c r="X347" s="5">
        <v>1</v>
      </c>
      <c r="AI347" s="17" t="s">
        <v>187</v>
      </c>
      <c r="AJ347" s="5">
        <v>2</v>
      </c>
      <c r="AT347" s="17" t="s">
        <v>158</v>
      </c>
      <c r="AU347" s="5">
        <v>68</v>
      </c>
      <c r="BH347" s="17" t="s">
        <v>157</v>
      </c>
      <c r="BI347" s="5">
        <v>0</v>
      </c>
      <c r="BS347" s="17" t="s">
        <v>185</v>
      </c>
      <c r="BT347" s="5">
        <v>0</v>
      </c>
    </row>
    <row r="348" spans="4:72" x14ac:dyDescent="0.25">
      <c r="D348" s="17" t="s">
        <v>189</v>
      </c>
      <c r="E348" s="5">
        <v>510</v>
      </c>
      <c r="W348" s="17" t="s">
        <v>189</v>
      </c>
      <c r="X348" s="5">
        <v>510</v>
      </c>
      <c r="AI348" s="17" t="s">
        <v>250</v>
      </c>
      <c r="AJ348" s="5">
        <v>0</v>
      </c>
      <c r="AT348" s="17" t="s">
        <v>187</v>
      </c>
      <c r="AU348" s="5">
        <v>3</v>
      </c>
      <c r="BH348" s="17" t="s">
        <v>186</v>
      </c>
      <c r="BI348" s="5">
        <v>169</v>
      </c>
      <c r="BS348" s="17" t="s">
        <v>157</v>
      </c>
      <c r="BT348" s="5">
        <v>59</v>
      </c>
    </row>
    <row r="349" spans="4:72" x14ac:dyDescent="0.25">
      <c r="D349" s="17" t="s">
        <v>190</v>
      </c>
      <c r="E349" s="5">
        <v>274</v>
      </c>
      <c r="W349" s="17" t="s">
        <v>190</v>
      </c>
      <c r="X349" s="5">
        <v>274</v>
      </c>
      <c r="AI349" s="17" t="s">
        <v>188</v>
      </c>
      <c r="AJ349" s="5">
        <v>0</v>
      </c>
      <c r="AT349" s="17" t="s">
        <v>250</v>
      </c>
      <c r="AU349" s="5">
        <v>1</v>
      </c>
      <c r="BH349" s="17" t="s">
        <v>158</v>
      </c>
      <c r="BI349" s="5">
        <v>160</v>
      </c>
      <c r="BS349" s="17" t="s">
        <v>186</v>
      </c>
      <c r="BT349" s="5">
        <v>0</v>
      </c>
    </row>
    <row r="350" spans="4:72" x14ac:dyDescent="0.25">
      <c r="D350" s="17" t="s">
        <v>191</v>
      </c>
      <c r="E350" s="5">
        <v>222</v>
      </c>
      <c r="W350" s="17" t="s">
        <v>191</v>
      </c>
      <c r="X350" s="5">
        <v>222</v>
      </c>
      <c r="AI350" s="17" t="s">
        <v>189</v>
      </c>
      <c r="AJ350" s="5">
        <v>169</v>
      </c>
      <c r="AT350" s="17" t="s">
        <v>188</v>
      </c>
      <c r="AU350" s="5">
        <v>0</v>
      </c>
      <c r="BH350" s="17" t="s">
        <v>187</v>
      </c>
      <c r="BI350" s="5">
        <v>5</v>
      </c>
      <c r="BS350" s="17" t="s">
        <v>158</v>
      </c>
      <c r="BT350" s="5">
        <v>3</v>
      </c>
    </row>
    <row r="351" spans="4:72" x14ac:dyDescent="0.25">
      <c r="D351" s="17" t="s">
        <v>192</v>
      </c>
      <c r="E351" s="5">
        <v>301</v>
      </c>
      <c r="W351" s="17" t="s">
        <v>192</v>
      </c>
      <c r="X351" s="5">
        <v>301</v>
      </c>
      <c r="AI351" s="17" t="s">
        <v>190</v>
      </c>
      <c r="AJ351" s="5">
        <v>199</v>
      </c>
      <c r="AT351" s="17" t="s">
        <v>189</v>
      </c>
      <c r="AU351" s="5">
        <v>383</v>
      </c>
      <c r="BH351" s="17" t="s">
        <v>250</v>
      </c>
      <c r="BI351" s="5">
        <v>4</v>
      </c>
      <c r="BS351" s="17" t="s">
        <v>187</v>
      </c>
      <c r="BT351" s="5">
        <v>1</v>
      </c>
    </row>
    <row r="352" spans="4:72" x14ac:dyDescent="0.25">
      <c r="D352" s="17" t="s">
        <v>193</v>
      </c>
      <c r="E352" s="5">
        <v>149</v>
      </c>
      <c r="W352" s="17" t="s">
        <v>193</v>
      </c>
      <c r="X352" s="5">
        <v>149</v>
      </c>
      <c r="AI352" s="17" t="s">
        <v>191</v>
      </c>
      <c r="AJ352" s="5">
        <v>4</v>
      </c>
      <c r="AT352" s="17" t="s">
        <v>190</v>
      </c>
      <c r="AU352" s="5">
        <v>475</v>
      </c>
      <c r="BH352" s="17" t="s">
        <v>188</v>
      </c>
      <c r="BI352" s="5">
        <v>5</v>
      </c>
      <c r="BS352" s="17" t="s">
        <v>250</v>
      </c>
      <c r="BT352" s="5">
        <v>0</v>
      </c>
    </row>
    <row r="353" spans="4:72" x14ac:dyDescent="0.25">
      <c r="D353" s="17" t="s">
        <v>194</v>
      </c>
      <c r="E353" s="5">
        <v>304</v>
      </c>
      <c r="W353" s="17" t="s">
        <v>194</v>
      </c>
      <c r="X353" s="5">
        <v>304</v>
      </c>
      <c r="AI353" s="17" t="s">
        <v>192</v>
      </c>
      <c r="AJ353" s="5">
        <v>293</v>
      </c>
      <c r="AT353" s="17" t="s">
        <v>191</v>
      </c>
      <c r="AU353" s="5">
        <v>481</v>
      </c>
      <c r="BH353" s="17" t="s">
        <v>189</v>
      </c>
      <c r="BI353" s="5">
        <v>674</v>
      </c>
      <c r="BS353" s="17" t="s">
        <v>188</v>
      </c>
      <c r="BT353" s="5">
        <v>0</v>
      </c>
    </row>
    <row r="354" spans="4:72" x14ac:dyDescent="0.25">
      <c r="D354" s="17" t="s">
        <v>195</v>
      </c>
      <c r="E354" s="5">
        <v>365</v>
      </c>
      <c r="W354" s="17" t="s">
        <v>195</v>
      </c>
      <c r="X354" s="5">
        <v>365</v>
      </c>
      <c r="AI354" s="17" t="s">
        <v>193</v>
      </c>
      <c r="AJ354" s="5">
        <v>4</v>
      </c>
      <c r="AT354" s="17" t="s">
        <v>192</v>
      </c>
      <c r="AU354" s="5">
        <v>83</v>
      </c>
      <c r="BH354" s="17" t="s">
        <v>190</v>
      </c>
      <c r="BI354" s="5">
        <v>37</v>
      </c>
      <c r="BS354" s="17" t="s">
        <v>189</v>
      </c>
      <c r="BT354" s="5">
        <v>0</v>
      </c>
    </row>
    <row r="355" spans="4:72" x14ac:dyDescent="0.25">
      <c r="D355" s="17" t="s">
        <v>196</v>
      </c>
      <c r="E355" s="5">
        <v>100</v>
      </c>
      <c r="W355" s="17" t="s">
        <v>196</v>
      </c>
      <c r="X355" s="5">
        <v>100</v>
      </c>
      <c r="AI355" s="17" t="s">
        <v>194</v>
      </c>
      <c r="AJ355" s="5">
        <v>163</v>
      </c>
      <c r="AT355" s="17" t="s">
        <v>193</v>
      </c>
      <c r="AU355" s="5">
        <v>10</v>
      </c>
      <c r="BH355" s="17" t="s">
        <v>191</v>
      </c>
      <c r="BI355" s="5">
        <v>211</v>
      </c>
      <c r="BS355" s="17" t="s">
        <v>190</v>
      </c>
      <c r="BT355" s="5">
        <v>0</v>
      </c>
    </row>
    <row r="356" spans="4:72" x14ac:dyDescent="0.25">
      <c r="D356" s="17" t="s">
        <v>197</v>
      </c>
      <c r="E356" s="5">
        <v>156</v>
      </c>
      <c r="W356" s="17" t="s">
        <v>197</v>
      </c>
      <c r="X356" s="5">
        <v>156</v>
      </c>
      <c r="AI356" s="17" t="s">
        <v>195</v>
      </c>
      <c r="AJ356" s="5">
        <v>92</v>
      </c>
      <c r="AT356" s="17" t="s">
        <v>194</v>
      </c>
      <c r="AU356" s="5">
        <v>380</v>
      </c>
      <c r="BH356" s="17" t="s">
        <v>192</v>
      </c>
      <c r="BI356" s="5">
        <v>18</v>
      </c>
      <c r="BS356" s="17" t="s">
        <v>191</v>
      </c>
      <c r="BT356" s="5">
        <v>0</v>
      </c>
    </row>
    <row r="357" spans="4:72" x14ac:dyDescent="0.25">
      <c r="D357" s="17" t="s">
        <v>198</v>
      </c>
      <c r="E357" s="5">
        <v>11</v>
      </c>
      <c r="W357" s="17" t="s">
        <v>198</v>
      </c>
      <c r="X357" s="5">
        <v>11</v>
      </c>
      <c r="AI357" s="17" t="s">
        <v>196</v>
      </c>
      <c r="AJ357" s="5">
        <v>0</v>
      </c>
      <c r="AT357" s="17" t="s">
        <v>195</v>
      </c>
      <c r="AU357" s="5">
        <v>324</v>
      </c>
      <c r="BH357" s="17" t="s">
        <v>193</v>
      </c>
      <c r="BI357" s="5">
        <v>200</v>
      </c>
      <c r="BS357" s="17" t="s">
        <v>192</v>
      </c>
      <c r="BT357" s="5">
        <v>0</v>
      </c>
    </row>
    <row r="358" spans="4:72" x14ac:dyDescent="0.25">
      <c r="D358" s="17" t="s">
        <v>199</v>
      </c>
      <c r="E358" s="5">
        <v>198</v>
      </c>
      <c r="W358" s="17" t="s">
        <v>199</v>
      </c>
      <c r="X358" s="5">
        <v>198</v>
      </c>
      <c r="AI358" s="17" t="s">
        <v>197</v>
      </c>
      <c r="AJ358" s="5">
        <v>36</v>
      </c>
      <c r="AT358" s="17" t="s">
        <v>196</v>
      </c>
      <c r="AU358" s="5">
        <v>0</v>
      </c>
      <c r="BH358" s="17" t="s">
        <v>194</v>
      </c>
      <c r="BI358" s="5">
        <v>44</v>
      </c>
      <c r="BS358" s="17" t="s">
        <v>193</v>
      </c>
      <c r="BT358" s="5">
        <v>0</v>
      </c>
    </row>
    <row r="359" spans="4:72" x14ac:dyDescent="0.25">
      <c r="D359" s="17" t="s">
        <v>168</v>
      </c>
      <c r="E359" s="5">
        <v>88</v>
      </c>
      <c r="W359" s="17" t="s">
        <v>168</v>
      </c>
      <c r="X359" s="5">
        <v>88</v>
      </c>
      <c r="AI359" s="17" t="s">
        <v>198</v>
      </c>
      <c r="AJ359" s="5">
        <v>0</v>
      </c>
      <c r="AT359" s="17" t="s">
        <v>197</v>
      </c>
      <c r="AU359" s="5">
        <v>33</v>
      </c>
      <c r="BH359" s="17" t="s">
        <v>195</v>
      </c>
      <c r="BI359" s="5">
        <v>605</v>
      </c>
      <c r="BS359" s="17" t="s">
        <v>194</v>
      </c>
      <c r="BT359" s="5">
        <v>23</v>
      </c>
    </row>
    <row r="360" spans="4:72" x14ac:dyDescent="0.25">
      <c r="D360" s="17" t="s">
        <v>200</v>
      </c>
      <c r="E360" s="5">
        <v>31</v>
      </c>
      <c r="W360" s="17" t="s">
        <v>200</v>
      </c>
      <c r="X360" s="5">
        <v>31</v>
      </c>
      <c r="AI360" s="17" t="s">
        <v>199</v>
      </c>
      <c r="AJ360" s="5">
        <v>61</v>
      </c>
      <c r="AT360" s="17" t="s">
        <v>198</v>
      </c>
      <c r="AU360" s="5">
        <v>0</v>
      </c>
      <c r="BH360" s="17" t="s">
        <v>196</v>
      </c>
      <c r="BI360" s="5">
        <v>129</v>
      </c>
      <c r="BS360" s="17" t="s">
        <v>195</v>
      </c>
      <c r="BT360" s="5">
        <v>0</v>
      </c>
    </row>
    <row r="361" spans="4:72" x14ac:dyDescent="0.25">
      <c r="D361" s="17" t="s">
        <v>152</v>
      </c>
      <c r="E361" s="5">
        <v>223</v>
      </c>
      <c r="W361" s="17" t="s">
        <v>152</v>
      </c>
      <c r="X361" s="5">
        <v>223</v>
      </c>
      <c r="AI361" s="17" t="s">
        <v>168</v>
      </c>
      <c r="AJ361" s="5">
        <v>16</v>
      </c>
      <c r="AT361" s="17" t="s">
        <v>199</v>
      </c>
      <c r="AU361" s="5">
        <v>178</v>
      </c>
      <c r="BH361" s="17" t="s">
        <v>197</v>
      </c>
      <c r="BI361" s="5">
        <v>22</v>
      </c>
      <c r="BS361" s="17" t="s">
        <v>196</v>
      </c>
      <c r="BT361" s="5">
        <v>0</v>
      </c>
    </row>
    <row r="362" spans="4:72" x14ac:dyDescent="0.25">
      <c r="D362" s="17" t="s">
        <v>201</v>
      </c>
      <c r="E362" s="5">
        <v>113</v>
      </c>
      <c r="W362" s="17" t="s">
        <v>201</v>
      </c>
      <c r="X362" s="5">
        <v>113</v>
      </c>
      <c r="AI362" s="17" t="s">
        <v>200</v>
      </c>
      <c r="AJ362" s="5">
        <v>0</v>
      </c>
      <c r="AT362" s="17" t="s">
        <v>168</v>
      </c>
      <c r="AU362" s="5">
        <v>47</v>
      </c>
      <c r="BH362" s="17" t="s">
        <v>198</v>
      </c>
      <c r="BI362" s="5">
        <v>0</v>
      </c>
      <c r="BS362" s="17" t="s">
        <v>197</v>
      </c>
      <c r="BT362" s="5">
        <v>5</v>
      </c>
    </row>
    <row r="363" spans="4:72" x14ac:dyDescent="0.25">
      <c r="D363" s="17" t="s">
        <v>202</v>
      </c>
      <c r="E363" s="5">
        <v>182</v>
      </c>
      <c r="W363" s="17" t="s">
        <v>202</v>
      </c>
      <c r="X363" s="5">
        <v>182</v>
      </c>
      <c r="AI363" s="17" t="s">
        <v>152</v>
      </c>
      <c r="AJ363" s="5">
        <v>57</v>
      </c>
      <c r="AT363" s="17" t="s">
        <v>200</v>
      </c>
      <c r="AU363" s="5">
        <v>24</v>
      </c>
      <c r="BH363" s="17" t="s">
        <v>199</v>
      </c>
      <c r="BI363" s="5">
        <v>310</v>
      </c>
      <c r="BS363" s="17" t="s">
        <v>198</v>
      </c>
      <c r="BT363" s="5">
        <v>0</v>
      </c>
    </row>
    <row r="364" spans="4:72" x14ac:dyDescent="0.25">
      <c r="D364" s="17" t="s">
        <v>203</v>
      </c>
      <c r="E364" s="5">
        <v>135</v>
      </c>
      <c r="W364" s="17" t="s">
        <v>203</v>
      </c>
      <c r="X364" s="5">
        <v>135</v>
      </c>
      <c r="AI364" s="17" t="s">
        <v>201</v>
      </c>
      <c r="AJ364" s="5">
        <v>31</v>
      </c>
      <c r="AT364" s="17" t="s">
        <v>152</v>
      </c>
      <c r="AU364" s="5">
        <v>907</v>
      </c>
      <c r="BH364" s="17" t="s">
        <v>168</v>
      </c>
      <c r="BI364" s="5">
        <v>3</v>
      </c>
      <c r="BS364" s="17" t="s">
        <v>199</v>
      </c>
      <c r="BT364" s="5">
        <v>0</v>
      </c>
    </row>
    <row r="365" spans="4:72" x14ac:dyDescent="0.25">
      <c r="D365" s="17" t="s">
        <v>159</v>
      </c>
      <c r="E365" s="5">
        <v>337</v>
      </c>
      <c r="W365" s="17" t="s">
        <v>159</v>
      </c>
      <c r="X365" s="5">
        <v>337</v>
      </c>
      <c r="AI365" s="17" t="s">
        <v>202</v>
      </c>
      <c r="AJ365" s="5">
        <v>0</v>
      </c>
      <c r="AT365" s="17" t="s">
        <v>201</v>
      </c>
      <c r="AU365" s="5">
        <v>313</v>
      </c>
      <c r="BH365" s="17" t="s">
        <v>200</v>
      </c>
      <c r="BI365" s="5">
        <v>6</v>
      </c>
      <c r="BS365" s="17" t="s">
        <v>168</v>
      </c>
      <c r="BT365" s="5">
        <v>21</v>
      </c>
    </row>
    <row r="366" spans="4:72" x14ac:dyDescent="0.25">
      <c r="D366" s="17" t="s">
        <v>204</v>
      </c>
      <c r="E366" s="5">
        <v>435</v>
      </c>
      <c r="W366" s="17" t="s">
        <v>204</v>
      </c>
      <c r="X366" s="5">
        <v>435</v>
      </c>
      <c r="AI366" s="17" t="s">
        <v>203</v>
      </c>
      <c r="AJ366" s="5">
        <v>14</v>
      </c>
      <c r="AT366" s="17" t="s">
        <v>202</v>
      </c>
      <c r="AU366" s="5">
        <v>38</v>
      </c>
      <c r="BH366" s="17" t="s">
        <v>152</v>
      </c>
      <c r="BI366" s="5">
        <v>7</v>
      </c>
      <c r="BS366" s="17" t="s">
        <v>200</v>
      </c>
      <c r="BT366" s="5">
        <v>0</v>
      </c>
    </row>
    <row r="367" spans="4:72" x14ac:dyDescent="0.25">
      <c r="D367" s="17" t="s">
        <v>205</v>
      </c>
      <c r="E367" s="5">
        <v>41</v>
      </c>
      <c r="W367" s="17" t="s">
        <v>205</v>
      </c>
      <c r="X367" s="5">
        <v>41</v>
      </c>
      <c r="AI367" s="17" t="s">
        <v>159</v>
      </c>
      <c r="AJ367" s="5">
        <v>7</v>
      </c>
      <c r="AT367" s="17" t="s">
        <v>203</v>
      </c>
      <c r="AU367" s="5">
        <v>295</v>
      </c>
      <c r="BH367" s="17" t="s">
        <v>201</v>
      </c>
      <c r="BI367" s="5">
        <v>13</v>
      </c>
      <c r="BS367" s="17" t="s">
        <v>152</v>
      </c>
      <c r="BT367" s="5">
        <v>0</v>
      </c>
    </row>
    <row r="368" spans="4:72" x14ac:dyDescent="0.25">
      <c r="D368" s="17" t="s">
        <v>160</v>
      </c>
      <c r="E368" s="5">
        <v>459</v>
      </c>
      <c r="W368" s="17" t="s">
        <v>160</v>
      </c>
      <c r="X368" s="5">
        <v>459</v>
      </c>
      <c r="AI368" s="17" t="s">
        <v>204</v>
      </c>
      <c r="AJ368" s="5">
        <v>264</v>
      </c>
      <c r="AT368" s="17" t="s">
        <v>159</v>
      </c>
      <c r="AU368" s="5">
        <v>37</v>
      </c>
      <c r="BH368" s="17" t="s">
        <v>202</v>
      </c>
      <c r="BI368" s="5">
        <v>5</v>
      </c>
      <c r="BS368" s="17" t="s">
        <v>201</v>
      </c>
      <c r="BT368" s="5">
        <v>0</v>
      </c>
    </row>
    <row r="369" spans="4:72" x14ac:dyDescent="0.25">
      <c r="D369" s="17" t="s">
        <v>206</v>
      </c>
      <c r="E369" s="5">
        <v>629</v>
      </c>
      <c r="W369" s="17" t="s">
        <v>206</v>
      </c>
      <c r="X369" s="5">
        <v>629</v>
      </c>
      <c r="AI369" s="17" t="s">
        <v>205</v>
      </c>
      <c r="AJ369" s="5">
        <v>19</v>
      </c>
      <c r="AT369" s="17" t="s">
        <v>204</v>
      </c>
      <c r="AU369" s="5">
        <v>103</v>
      </c>
      <c r="BH369" s="17" t="s">
        <v>203</v>
      </c>
      <c r="BI369" s="5">
        <v>4</v>
      </c>
      <c r="BS369" s="17" t="s">
        <v>202</v>
      </c>
      <c r="BT369" s="5">
        <v>0</v>
      </c>
    </row>
    <row r="370" spans="4:72" x14ac:dyDescent="0.25">
      <c r="D370" s="17" t="s">
        <v>207</v>
      </c>
      <c r="E370" s="5">
        <v>168</v>
      </c>
      <c r="W370" s="17" t="s">
        <v>207</v>
      </c>
      <c r="X370" s="5">
        <v>168</v>
      </c>
      <c r="AI370" s="17" t="s">
        <v>160</v>
      </c>
      <c r="AJ370" s="5">
        <v>21</v>
      </c>
      <c r="AT370" s="17" t="s">
        <v>205</v>
      </c>
      <c r="AU370" s="5">
        <v>50</v>
      </c>
      <c r="BH370" s="17" t="s">
        <v>159</v>
      </c>
      <c r="BI370" s="5">
        <v>407</v>
      </c>
      <c r="BS370" s="17" t="s">
        <v>203</v>
      </c>
      <c r="BT370" s="5">
        <v>0</v>
      </c>
    </row>
    <row r="371" spans="4:72" x14ac:dyDescent="0.25">
      <c r="D371" s="17" t="s">
        <v>141</v>
      </c>
      <c r="E371" s="5">
        <v>34</v>
      </c>
      <c r="W371" s="17" t="s">
        <v>141</v>
      </c>
      <c r="X371" s="5">
        <v>34</v>
      </c>
      <c r="AI371" s="17" t="s">
        <v>206</v>
      </c>
      <c r="AJ371" s="5">
        <v>0</v>
      </c>
      <c r="AT371" s="17" t="s">
        <v>160</v>
      </c>
      <c r="AU371" s="5">
        <v>119</v>
      </c>
      <c r="BH371" s="17" t="s">
        <v>204</v>
      </c>
      <c r="BI371" s="5">
        <v>44</v>
      </c>
      <c r="BS371" s="17" t="s">
        <v>159</v>
      </c>
      <c r="BT371" s="5">
        <v>0</v>
      </c>
    </row>
    <row r="372" spans="4:72" x14ac:dyDescent="0.25">
      <c r="D372" s="17" t="s">
        <v>208</v>
      </c>
      <c r="E372" s="5">
        <v>64</v>
      </c>
      <c r="W372" s="17" t="s">
        <v>208</v>
      </c>
      <c r="X372" s="5">
        <v>64</v>
      </c>
      <c r="AI372" s="17" t="s">
        <v>207</v>
      </c>
      <c r="AJ372" s="5">
        <v>39</v>
      </c>
      <c r="AT372" s="17" t="s">
        <v>206</v>
      </c>
      <c r="AU372" s="5">
        <v>106</v>
      </c>
      <c r="BH372" s="17" t="s">
        <v>205</v>
      </c>
      <c r="BI372" s="5">
        <v>23</v>
      </c>
      <c r="BS372" s="17" t="s">
        <v>204</v>
      </c>
      <c r="BT372" s="5">
        <v>1</v>
      </c>
    </row>
    <row r="373" spans="4:72" x14ac:dyDescent="0.25">
      <c r="D373" s="17" t="s">
        <v>209</v>
      </c>
      <c r="E373" s="5">
        <v>82</v>
      </c>
      <c r="W373" s="17" t="s">
        <v>209</v>
      </c>
      <c r="X373" s="5">
        <v>82</v>
      </c>
      <c r="AI373" s="17" t="s">
        <v>141</v>
      </c>
      <c r="AJ373" s="5">
        <v>1</v>
      </c>
      <c r="AT373" s="17" t="s">
        <v>207</v>
      </c>
      <c r="AU373" s="5">
        <v>65</v>
      </c>
      <c r="BH373" s="17" t="s">
        <v>160</v>
      </c>
      <c r="BI373" s="5">
        <v>262</v>
      </c>
      <c r="BS373" s="17" t="s">
        <v>205</v>
      </c>
      <c r="BT373" s="5">
        <v>0</v>
      </c>
    </row>
    <row r="374" spans="4:72" x14ac:dyDescent="0.25">
      <c r="D374" s="17" t="s">
        <v>210</v>
      </c>
      <c r="E374" s="5">
        <v>119</v>
      </c>
      <c r="W374" s="17" t="s">
        <v>210</v>
      </c>
      <c r="X374" s="5">
        <v>119</v>
      </c>
      <c r="AI374" s="17" t="s">
        <v>208</v>
      </c>
      <c r="AJ374" s="5">
        <v>3</v>
      </c>
      <c r="AT374" s="17" t="s">
        <v>141</v>
      </c>
      <c r="AU374" s="5">
        <v>0</v>
      </c>
      <c r="BH374" s="17" t="s">
        <v>206</v>
      </c>
      <c r="BI374" s="5">
        <v>10</v>
      </c>
      <c r="BS374" s="17" t="s">
        <v>160</v>
      </c>
      <c r="BT374" s="5">
        <v>26</v>
      </c>
    </row>
    <row r="375" spans="4:72" x14ac:dyDescent="0.25">
      <c r="D375" s="17" t="s">
        <v>161</v>
      </c>
      <c r="E375" s="5">
        <v>12</v>
      </c>
      <c r="W375" s="17" t="s">
        <v>161</v>
      </c>
      <c r="X375" s="5">
        <v>12</v>
      </c>
      <c r="AI375" s="17" t="s">
        <v>209</v>
      </c>
      <c r="AJ375" s="5">
        <v>15</v>
      </c>
      <c r="AT375" s="17" t="s">
        <v>208</v>
      </c>
      <c r="AU375" s="5">
        <v>10</v>
      </c>
      <c r="BH375" s="17" t="s">
        <v>207</v>
      </c>
      <c r="BI375" s="5">
        <v>49</v>
      </c>
      <c r="BS375" s="17" t="s">
        <v>206</v>
      </c>
      <c r="BT375" s="5">
        <v>0</v>
      </c>
    </row>
    <row r="376" spans="4:72" x14ac:dyDescent="0.25">
      <c r="D376" s="17" t="s">
        <v>211</v>
      </c>
      <c r="E376" s="5">
        <v>241</v>
      </c>
      <c r="W376" s="17" t="s">
        <v>211</v>
      </c>
      <c r="X376" s="5">
        <v>241</v>
      </c>
      <c r="AI376" s="17" t="s">
        <v>210</v>
      </c>
      <c r="AJ376" s="5">
        <v>92</v>
      </c>
      <c r="AT376" s="17" t="s">
        <v>209</v>
      </c>
      <c r="AU376" s="5">
        <v>2</v>
      </c>
      <c r="BH376" s="17" t="s">
        <v>141</v>
      </c>
      <c r="BI376" s="5">
        <v>0</v>
      </c>
      <c r="BS376" s="17" t="s">
        <v>207</v>
      </c>
      <c r="BT376" s="5">
        <v>25</v>
      </c>
    </row>
    <row r="377" spans="4:72" x14ac:dyDescent="0.25">
      <c r="D377" s="17" t="s">
        <v>170</v>
      </c>
      <c r="E377" s="5">
        <v>234</v>
      </c>
      <c r="W377" s="17" t="s">
        <v>170</v>
      </c>
      <c r="X377" s="5">
        <v>234</v>
      </c>
      <c r="AI377" s="17" t="s">
        <v>161</v>
      </c>
      <c r="AJ377" s="5">
        <v>0</v>
      </c>
      <c r="AT377" s="17" t="s">
        <v>210</v>
      </c>
      <c r="AU377" s="5">
        <v>14</v>
      </c>
      <c r="BH377" s="17" t="s">
        <v>208</v>
      </c>
      <c r="BI377" s="5">
        <v>0</v>
      </c>
      <c r="BS377" s="17" t="s">
        <v>141</v>
      </c>
      <c r="BT377" s="5">
        <v>1</v>
      </c>
    </row>
    <row r="378" spans="4:72" x14ac:dyDescent="0.25">
      <c r="D378" s="17" t="s">
        <v>212</v>
      </c>
      <c r="E378" s="5">
        <v>85</v>
      </c>
      <c r="W378" s="17" t="s">
        <v>212</v>
      </c>
      <c r="X378" s="5">
        <v>85</v>
      </c>
      <c r="AI378" s="17" t="s">
        <v>211</v>
      </c>
      <c r="AJ378" s="5">
        <v>161</v>
      </c>
      <c r="AT378" s="17" t="s">
        <v>161</v>
      </c>
      <c r="AU378" s="5">
        <v>2</v>
      </c>
      <c r="BH378" s="17" t="s">
        <v>209</v>
      </c>
      <c r="BI378" s="5">
        <v>3</v>
      </c>
      <c r="BS378" s="17" t="s">
        <v>208</v>
      </c>
      <c r="BT378" s="5">
        <v>13</v>
      </c>
    </row>
    <row r="379" spans="4:72" x14ac:dyDescent="0.25">
      <c r="D379" s="17" t="s">
        <v>153</v>
      </c>
      <c r="E379" s="5">
        <v>576</v>
      </c>
      <c r="W379" s="17" t="s">
        <v>153</v>
      </c>
      <c r="X379" s="5">
        <v>576</v>
      </c>
      <c r="AI379" s="17" t="s">
        <v>170</v>
      </c>
      <c r="AJ379" s="5">
        <v>46</v>
      </c>
      <c r="AT379" s="17" t="s">
        <v>211</v>
      </c>
      <c r="AU379" s="5">
        <v>432</v>
      </c>
      <c r="BH379" s="17" t="s">
        <v>210</v>
      </c>
      <c r="BI379" s="5">
        <v>8</v>
      </c>
      <c r="BS379" s="17" t="s">
        <v>209</v>
      </c>
      <c r="BT379" s="5">
        <v>8</v>
      </c>
    </row>
    <row r="380" spans="4:72" x14ac:dyDescent="0.25">
      <c r="D380" s="17" t="s">
        <v>213</v>
      </c>
      <c r="E380" s="5">
        <v>73</v>
      </c>
      <c r="W380" s="17" t="s">
        <v>213</v>
      </c>
      <c r="X380" s="5">
        <v>73</v>
      </c>
      <c r="AI380" s="17" t="s">
        <v>212</v>
      </c>
      <c r="AJ380" s="5">
        <v>10</v>
      </c>
      <c r="AT380" s="17" t="s">
        <v>170</v>
      </c>
      <c r="AU380" s="5">
        <v>75</v>
      </c>
      <c r="BH380" s="17" t="s">
        <v>161</v>
      </c>
      <c r="BI380" s="5">
        <v>8</v>
      </c>
      <c r="BS380" s="17" t="s">
        <v>210</v>
      </c>
      <c r="BT380" s="5">
        <v>5</v>
      </c>
    </row>
    <row r="381" spans="4:72" x14ac:dyDescent="0.25">
      <c r="D381" s="17" t="s">
        <v>146</v>
      </c>
      <c r="E381" s="5">
        <v>177</v>
      </c>
      <c r="W381" s="17" t="s">
        <v>146</v>
      </c>
      <c r="X381" s="5">
        <v>177</v>
      </c>
      <c r="AI381" s="17" t="s">
        <v>153</v>
      </c>
      <c r="AJ381" s="5">
        <v>189</v>
      </c>
      <c r="AT381" s="17" t="s">
        <v>212</v>
      </c>
      <c r="AU381" s="5">
        <v>65</v>
      </c>
      <c r="BH381" s="17" t="s">
        <v>211</v>
      </c>
      <c r="BI381" s="5">
        <v>32</v>
      </c>
      <c r="BS381" s="17" t="s">
        <v>161</v>
      </c>
      <c r="BT381" s="5">
        <v>0</v>
      </c>
    </row>
    <row r="382" spans="4:72" x14ac:dyDescent="0.25">
      <c r="D382" s="17" t="s">
        <v>175</v>
      </c>
      <c r="E382" s="5">
        <v>362</v>
      </c>
      <c r="W382" s="17" t="s">
        <v>175</v>
      </c>
      <c r="X382" s="5">
        <v>362</v>
      </c>
      <c r="AI382" s="17" t="s">
        <v>213</v>
      </c>
      <c r="AJ382" s="5">
        <v>1</v>
      </c>
      <c r="AT382" s="17" t="s">
        <v>153</v>
      </c>
      <c r="AU382" s="5">
        <v>1546</v>
      </c>
      <c r="BH382" s="17" t="s">
        <v>170</v>
      </c>
      <c r="BI382" s="5">
        <v>42</v>
      </c>
      <c r="BS382" s="17" t="s">
        <v>211</v>
      </c>
      <c r="BT382" s="5">
        <v>71</v>
      </c>
    </row>
    <row r="383" spans="4:72" x14ac:dyDescent="0.25">
      <c r="D383" s="17" t="s">
        <v>142</v>
      </c>
      <c r="E383" s="5">
        <v>92</v>
      </c>
      <c r="W383" s="17" t="s">
        <v>142</v>
      </c>
      <c r="X383" s="5">
        <v>92</v>
      </c>
      <c r="AI383" s="17" t="s">
        <v>146</v>
      </c>
      <c r="AJ383" s="5">
        <v>0</v>
      </c>
      <c r="AT383" s="17" t="s">
        <v>213</v>
      </c>
      <c r="AU383" s="5">
        <v>62</v>
      </c>
      <c r="BH383" s="17" t="s">
        <v>212</v>
      </c>
      <c r="BI383" s="5">
        <v>3</v>
      </c>
      <c r="BS383" s="17" t="s">
        <v>170</v>
      </c>
      <c r="BT383" s="5">
        <v>0</v>
      </c>
    </row>
    <row r="384" spans="4:72" x14ac:dyDescent="0.25">
      <c r="D384" s="17" t="s">
        <v>214</v>
      </c>
      <c r="E384" s="5">
        <v>88</v>
      </c>
      <c r="W384" s="17" t="s">
        <v>214</v>
      </c>
      <c r="X384" s="5">
        <v>88</v>
      </c>
      <c r="AI384" s="17" t="s">
        <v>175</v>
      </c>
      <c r="AJ384" s="5">
        <v>178</v>
      </c>
      <c r="AT384" s="17" t="s">
        <v>146</v>
      </c>
      <c r="AU384" s="5">
        <v>0</v>
      </c>
      <c r="BH384" s="17" t="s">
        <v>153</v>
      </c>
      <c r="BI384" s="5">
        <v>63</v>
      </c>
      <c r="BS384" s="17" t="s">
        <v>212</v>
      </c>
      <c r="BT384" s="5">
        <v>69</v>
      </c>
    </row>
    <row r="385" spans="4:72" x14ac:dyDescent="0.25">
      <c r="D385" s="17" t="s">
        <v>171</v>
      </c>
      <c r="E385" s="5">
        <v>118</v>
      </c>
      <c r="W385" s="17" t="s">
        <v>171</v>
      </c>
      <c r="X385" s="5">
        <v>118</v>
      </c>
      <c r="AI385" s="17" t="s">
        <v>142</v>
      </c>
      <c r="AJ385" s="5">
        <v>15</v>
      </c>
      <c r="AT385" s="17" t="s">
        <v>175</v>
      </c>
      <c r="AU385" s="5">
        <v>691</v>
      </c>
      <c r="BH385" s="17" t="s">
        <v>213</v>
      </c>
      <c r="BI385" s="5">
        <v>63</v>
      </c>
      <c r="BS385" s="17" t="s">
        <v>153</v>
      </c>
      <c r="BT385" s="5">
        <v>5</v>
      </c>
    </row>
    <row r="386" spans="4:72" x14ac:dyDescent="0.25">
      <c r="D386" s="17" t="s">
        <v>165</v>
      </c>
      <c r="E386" s="5">
        <v>183</v>
      </c>
      <c r="W386" s="17" t="s">
        <v>165</v>
      </c>
      <c r="X386" s="5">
        <v>183</v>
      </c>
      <c r="AI386" s="17" t="s">
        <v>214</v>
      </c>
      <c r="AJ386" s="5">
        <v>0</v>
      </c>
      <c r="AT386" s="17" t="s">
        <v>142</v>
      </c>
      <c r="AU386" s="5">
        <v>25</v>
      </c>
      <c r="BH386" s="17" t="s">
        <v>146</v>
      </c>
      <c r="BI386" s="5">
        <v>217</v>
      </c>
      <c r="BS386" s="17" t="s">
        <v>213</v>
      </c>
      <c r="BT386" s="5">
        <v>41</v>
      </c>
    </row>
    <row r="387" spans="4:72" x14ac:dyDescent="0.25">
      <c r="D387" s="17" t="s">
        <v>143</v>
      </c>
      <c r="E387" s="5">
        <v>163</v>
      </c>
      <c r="W387" s="17" t="s">
        <v>143</v>
      </c>
      <c r="X387" s="5">
        <v>163</v>
      </c>
      <c r="AI387" s="17" t="s">
        <v>171</v>
      </c>
      <c r="AJ387" s="5">
        <v>22</v>
      </c>
      <c r="AT387" s="17" t="s">
        <v>214</v>
      </c>
      <c r="AU387" s="5">
        <v>29</v>
      </c>
      <c r="BH387" s="17" t="s">
        <v>175</v>
      </c>
      <c r="BI387" s="5">
        <v>24</v>
      </c>
      <c r="BS387" s="17" t="s">
        <v>146</v>
      </c>
      <c r="BT387" s="5">
        <v>0</v>
      </c>
    </row>
    <row r="388" spans="4:72" x14ac:dyDescent="0.25">
      <c r="D388" s="17" t="s">
        <v>256</v>
      </c>
      <c r="E388" s="5">
        <v>372</v>
      </c>
      <c r="W388" s="17" t="s">
        <v>256</v>
      </c>
      <c r="X388" s="5">
        <v>372</v>
      </c>
      <c r="AI388" s="17" t="s">
        <v>165</v>
      </c>
      <c r="AJ388" s="5">
        <v>69</v>
      </c>
      <c r="AT388" s="17" t="s">
        <v>171</v>
      </c>
      <c r="AU388" s="5">
        <v>216</v>
      </c>
      <c r="BH388" s="17" t="s">
        <v>142</v>
      </c>
      <c r="BI388" s="5">
        <v>1</v>
      </c>
      <c r="BS388" s="17" t="s">
        <v>175</v>
      </c>
      <c r="BT388" s="5">
        <v>33</v>
      </c>
    </row>
    <row r="389" spans="4:72" x14ac:dyDescent="0.25">
      <c r="D389" s="17" t="s">
        <v>176</v>
      </c>
      <c r="E389" s="5">
        <v>52</v>
      </c>
      <c r="W389" s="17" t="s">
        <v>176</v>
      </c>
      <c r="X389" s="5">
        <v>52</v>
      </c>
      <c r="AI389" s="17" t="s">
        <v>143</v>
      </c>
      <c r="AJ389" s="5">
        <v>24</v>
      </c>
      <c r="AT389" s="17" t="s">
        <v>165</v>
      </c>
      <c r="AU389" s="5">
        <v>129</v>
      </c>
      <c r="BH389" s="17" t="s">
        <v>214</v>
      </c>
      <c r="BI389" s="5">
        <v>2</v>
      </c>
      <c r="BS389" s="17" t="s">
        <v>142</v>
      </c>
      <c r="BT389" s="5">
        <v>0</v>
      </c>
    </row>
    <row r="390" spans="4:72" x14ac:dyDescent="0.25">
      <c r="D390" s="17" t="s">
        <v>216</v>
      </c>
      <c r="E390" s="5">
        <v>41</v>
      </c>
      <c r="W390" s="17" t="s">
        <v>216</v>
      </c>
      <c r="X390" s="5">
        <v>41</v>
      </c>
      <c r="AI390" s="17" t="s">
        <v>256</v>
      </c>
      <c r="AJ390" s="5">
        <v>72</v>
      </c>
      <c r="AT390" s="17" t="s">
        <v>143</v>
      </c>
      <c r="AU390" s="5">
        <v>9</v>
      </c>
      <c r="BH390" s="17" t="s">
        <v>171</v>
      </c>
      <c r="BI390" s="5">
        <v>3</v>
      </c>
      <c r="BS390" s="17" t="s">
        <v>214</v>
      </c>
      <c r="BT390" s="5">
        <v>0</v>
      </c>
    </row>
    <row r="391" spans="4:72" x14ac:dyDescent="0.25">
      <c r="D391" s="17" t="s">
        <v>217</v>
      </c>
      <c r="E391" s="5">
        <v>396</v>
      </c>
      <c r="W391" s="17" t="s">
        <v>217</v>
      </c>
      <c r="X391" s="5">
        <v>396</v>
      </c>
      <c r="AI391" s="17" t="s">
        <v>176</v>
      </c>
      <c r="AJ391" s="5">
        <v>32</v>
      </c>
      <c r="AT391" s="17" t="s">
        <v>256</v>
      </c>
      <c r="AU391" s="5">
        <v>304</v>
      </c>
      <c r="BH391" s="17" t="s">
        <v>165</v>
      </c>
      <c r="BI391" s="5">
        <v>0</v>
      </c>
      <c r="BS391" s="17" t="s">
        <v>171</v>
      </c>
      <c r="BT391" s="5">
        <v>44</v>
      </c>
    </row>
    <row r="392" spans="4:72" x14ac:dyDescent="0.25">
      <c r="D392" s="17" t="s">
        <v>162</v>
      </c>
      <c r="E392" s="5">
        <v>21</v>
      </c>
      <c r="W392" s="17" t="s">
        <v>162</v>
      </c>
      <c r="X392" s="5">
        <v>21</v>
      </c>
      <c r="AI392" s="17" t="s">
        <v>216</v>
      </c>
      <c r="AJ392" s="5">
        <v>0</v>
      </c>
      <c r="AT392" s="17" t="s">
        <v>176</v>
      </c>
      <c r="AU392" s="5">
        <v>46</v>
      </c>
      <c r="BH392" s="17" t="s">
        <v>143</v>
      </c>
      <c r="BI392" s="5">
        <v>11</v>
      </c>
      <c r="BS392" s="17" t="s">
        <v>165</v>
      </c>
      <c r="BT392" s="5">
        <v>17</v>
      </c>
    </row>
    <row r="393" spans="4:72" x14ac:dyDescent="0.25">
      <c r="D393" s="17" t="s">
        <v>218</v>
      </c>
      <c r="E393" s="5">
        <v>242</v>
      </c>
      <c r="W393" s="17" t="s">
        <v>218</v>
      </c>
      <c r="X393" s="5">
        <v>242</v>
      </c>
      <c r="AI393" s="17" t="s">
        <v>217</v>
      </c>
      <c r="AJ393" s="5">
        <v>0</v>
      </c>
      <c r="AT393" s="17" t="s">
        <v>216</v>
      </c>
      <c r="AU393" s="5">
        <v>7</v>
      </c>
      <c r="BH393" s="17" t="s">
        <v>256</v>
      </c>
      <c r="BI393" s="5">
        <v>764</v>
      </c>
      <c r="BS393" s="17" t="s">
        <v>143</v>
      </c>
      <c r="BT393" s="5">
        <v>25</v>
      </c>
    </row>
    <row r="394" spans="4:72" x14ac:dyDescent="0.25">
      <c r="D394" s="17" t="s">
        <v>154</v>
      </c>
      <c r="E394" s="5">
        <v>479</v>
      </c>
      <c r="W394" s="17" t="s">
        <v>154</v>
      </c>
      <c r="X394" s="5">
        <v>479</v>
      </c>
      <c r="AI394" s="17" t="s">
        <v>162</v>
      </c>
      <c r="AJ394" s="5">
        <v>2</v>
      </c>
      <c r="AT394" s="17" t="s">
        <v>217</v>
      </c>
      <c r="AU394" s="5">
        <v>5</v>
      </c>
      <c r="BH394" s="17" t="s">
        <v>176</v>
      </c>
      <c r="BI394" s="5">
        <v>3</v>
      </c>
      <c r="BS394" s="17" t="s">
        <v>256</v>
      </c>
      <c r="BT394" s="5">
        <v>0</v>
      </c>
    </row>
    <row r="395" spans="4:72" x14ac:dyDescent="0.25">
      <c r="D395" s="17" t="s">
        <v>258</v>
      </c>
      <c r="E395" s="5">
        <v>0</v>
      </c>
      <c r="W395" s="17" t="s">
        <v>258</v>
      </c>
      <c r="X395" s="5">
        <v>0</v>
      </c>
      <c r="AI395" s="17" t="s">
        <v>218</v>
      </c>
      <c r="AJ395" s="5">
        <v>92</v>
      </c>
      <c r="AT395" s="17" t="s">
        <v>162</v>
      </c>
      <c r="AU395" s="5">
        <v>24</v>
      </c>
      <c r="BH395" s="17" t="s">
        <v>216</v>
      </c>
      <c r="BI395" s="5">
        <v>22</v>
      </c>
      <c r="BS395" s="17" t="s">
        <v>176</v>
      </c>
      <c r="BT395" s="5">
        <v>10</v>
      </c>
    </row>
    <row r="396" spans="4:72" x14ac:dyDescent="0.25">
      <c r="D396" s="17" t="s">
        <v>147</v>
      </c>
      <c r="E396" s="5">
        <v>177</v>
      </c>
      <c r="W396" s="17" t="s">
        <v>147</v>
      </c>
      <c r="X396" s="5">
        <v>177</v>
      </c>
      <c r="AI396" s="17" t="s">
        <v>154</v>
      </c>
      <c r="AJ396" s="5">
        <v>198</v>
      </c>
      <c r="AT396" s="17" t="s">
        <v>218</v>
      </c>
      <c r="AU396" s="5">
        <v>204</v>
      </c>
      <c r="BH396" s="17" t="s">
        <v>217</v>
      </c>
      <c r="BI396" s="5">
        <v>112</v>
      </c>
      <c r="BS396" s="17" t="s">
        <v>216</v>
      </c>
      <c r="BT396" s="5">
        <v>1</v>
      </c>
    </row>
    <row r="397" spans="4:72" x14ac:dyDescent="0.25">
      <c r="D397" s="17" t="s">
        <v>219</v>
      </c>
      <c r="E397" s="5">
        <v>454</v>
      </c>
      <c r="W397" s="17" t="s">
        <v>219</v>
      </c>
      <c r="X397" s="5">
        <v>454</v>
      </c>
      <c r="AI397" s="17" t="s">
        <v>258</v>
      </c>
      <c r="AJ397" s="5">
        <v>0</v>
      </c>
      <c r="AT397" s="17" t="s">
        <v>154</v>
      </c>
      <c r="AU397" s="5">
        <v>1727</v>
      </c>
      <c r="BH397" s="17" t="s">
        <v>162</v>
      </c>
      <c r="BI397" s="5">
        <v>1</v>
      </c>
      <c r="BS397" s="17" t="s">
        <v>217</v>
      </c>
      <c r="BT397" s="5">
        <v>1</v>
      </c>
    </row>
    <row r="398" spans="4:72" x14ac:dyDescent="0.25">
      <c r="D398" s="17" t="s">
        <v>148</v>
      </c>
      <c r="E398" s="5">
        <v>44</v>
      </c>
      <c r="W398" s="17" t="s">
        <v>148</v>
      </c>
      <c r="X398" s="5">
        <v>44</v>
      </c>
      <c r="AI398" s="17" t="s">
        <v>147</v>
      </c>
      <c r="AJ398" s="5">
        <v>0</v>
      </c>
      <c r="AT398" s="17" t="s">
        <v>258</v>
      </c>
      <c r="AU398" s="5">
        <v>0</v>
      </c>
      <c r="BH398" s="17" t="s">
        <v>218</v>
      </c>
      <c r="BI398" s="5">
        <v>370</v>
      </c>
      <c r="BS398" s="17" t="s">
        <v>162</v>
      </c>
      <c r="BT398" s="5">
        <v>0</v>
      </c>
    </row>
    <row r="399" spans="4:72" x14ac:dyDescent="0.25">
      <c r="D399" s="17" t="s">
        <v>251</v>
      </c>
      <c r="E399" s="5">
        <v>2</v>
      </c>
      <c r="W399" s="17" t="s">
        <v>251</v>
      </c>
      <c r="X399" s="5">
        <v>2</v>
      </c>
      <c r="AI399" s="17" t="s">
        <v>219</v>
      </c>
      <c r="AJ399" s="5">
        <v>131</v>
      </c>
      <c r="AT399" s="17" t="s">
        <v>147</v>
      </c>
      <c r="AU399" s="5">
        <v>0</v>
      </c>
      <c r="BH399" s="17" t="s">
        <v>154</v>
      </c>
      <c r="BI399" s="5">
        <v>95</v>
      </c>
      <c r="BS399" s="17" t="s">
        <v>218</v>
      </c>
      <c r="BT399" s="5">
        <v>0</v>
      </c>
    </row>
    <row r="400" spans="4:72" x14ac:dyDescent="0.25">
      <c r="D400" s="17" t="s">
        <v>177</v>
      </c>
      <c r="E400" s="5">
        <v>194</v>
      </c>
      <c r="W400" s="17" t="s">
        <v>177</v>
      </c>
      <c r="X400" s="5">
        <v>194</v>
      </c>
      <c r="AI400" s="17" t="s">
        <v>148</v>
      </c>
      <c r="AJ400" s="5">
        <v>0</v>
      </c>
      <c r="AT400" s="17" t="s">
        <v>219</v>
      </c>
      <c r="AU400" s="5">
        <v>332</v>
      </c>
      <c r="BH400" s="17" t="s">
        <v>258</v>
      </c>
      <c r="BI400" s="5">
        <v>0</v>
      </c>
      <c r="BS400" s="17" t="s">
        <v>154</v>
      </c>
      <c r="BT400" s="5">
        <v>10</v>
      </c>
    </row>
    <row r="401" spans="4:72" x14ac:dyDescent="0.25">
      <c r="D401" s="17" t="s">
        <v>220</v>
      </c>
      <c r="E401" s="5">
        <v>20</v>
      </c>
      <c r="W401" s="17" t="s">
        <v>220</v>
      </c>
      <c r="X401" s="5">
        <v>20</v>
      </c>
      <c r="AI401" s="17" t="s">
        <v>251</v>
      </c>
      <c r="AJ401" s="5">
        <v>0</v>
      </c>
      <c r="AT401" s="17" t="s">
        <v>148</v>
      </c>
      <c r="AU401" s="5">
        <v>0</v>
      </c>
      <c r="BH401" s="17" t="s">
        <v>147</v>
      </c>
      <c r="BI401" s="5">
        <v>247</v>
      </c>
      <c r="BS401" s="17" t="s">
        <v>258</v>
      </c>
      <c r="BT401" s="5">
        <v>1</v>
      </c>
    </row>
    <row r="402" spans="4:72" x14ac:dyDescent="0.25">
      <c r="D402" s="17" t="s">
        <v>178</v>
      </c>
      <c r="E402" s="5">
        <v>126</v>
      </c>
      <c r="W402" s="17" t="s">
        <v>178</v>
      </c>
      <c r="X402" s="5">
        <v>126</v>
      </c>
      <c r="AI402" s="17" t="s">
        <v>177</v>
      </c>
      <c r="AJ402" s="5">
        <v>81</v>
      </c>
      <c r="AT402" s="17" t="s">
        <v>251</v>
      </c>
      <c r="AU402" s="5">
        <v>0</v>
      </c>
      <c r="BH402" s="17" t="s">
        <v>219</v>
      </c>
      <c r="BI402" s="5">
        <v>703</v>
      </c>
      <c r="BS402" s="17" t="s">
        <v>147</v>
      </c>
      <c r="BT402" s="5">
        <v>0</v>
      </c>
    </row>
    <row r="403" spans="4:72" x14ac:dyDescent="0.25">
      <c r="D403" s="17" t="s">
        <v>221</v>
      </c>
      <c r="E403" s="5">
        <v>126</v>
      </c>
      <c r="W403" s="17" t="s">
        <v>221</v>
      </c>
      <c r="X403" s="5">
        <v>126</v>
      </c>
      <c r="AI403" s="17" t="s">
        <v>220</v>
      </c>
      <c r="AJ403" s="5">
        <v>4</v>
      </c>
      <c r="AT403" s="17" t="s">
        <v>177</v>
      </c>
      <c r="AU403" s="5">
        <v>139</v>
      </c>
      <c r="BH403" s="17" t="s">
        <v>148</v>
      </c>
      <c r="BI403" s="5">
        <v>27</v>
      </c>
      <c r="BS403" s="17" t="s">
        <v>219</v>
      </c>
      <c r="BT403" s="5">
        <v>0</v>
      </c>
    </row>
    <row r="404" spans="4:72" x14ac:dyDescent="0.25">
      <c r="D404" s="17" t="s">
        <v>172</v>
      </c>
      <c r="E404" s="5">
        <v>57</v>
      </c>
      <c r="W404" s="17" t="s">
        <v>172</v>
      </c>
      <c r="X404" s="5">
        <v>57</v>
      </c>
      <c r="AI404" s="17" t="s">
        <v>178</v>
      </c>
      <c r="AJ404" s="5">
        <v>64</v>
      </c>
      <c r="AT404" s="17" t="s">
        <v>220</v>
      </c>
      <c r="AU404" s="5">
        <v>4</v>
      </c>
      <c r="BH404" s="17" t="s">
        <v>251</v>
      </c>
      <c r="BI404" s="5">
        <v>0</v>
      </c>
      <c r="BS404" s="17" t="s">
        <v>148</v>
      </c>
      <c r="BT404" s="5">
        <v>8</v>
      </c>
    </row>
    <row r="405" spans="4:72" x14ac:dyDescent="0.25">
      <c r="D405" s="17" t="s">
        <v>144</v>
      </c>
      <c r="E405" s="5">
        <v>118</v>
      </c>
      <c r="W405" s="17" t="s">
        <v>144</v>
      </c>
      <c r="X405" s="5">
        <v>118</v>
      </c>
      <c r="AI405" s="17" t="s">
        <v>221</v>
      </c>
      <c r="AJ405" s="5">
        <v>90</v>
      </c>
      <c r="AT405" s="17" t="s">
        <v>178</v>
      </c>
      <c r="AU405" s="5">
        <v>110</v>
      </c>
      <c r="BH405" s="17" t="s">
        <v>177</v>
      </c>
      <c r="BI405" s="5">
        <v>18</v>
      </c>
      <c r="BS405" s="17" t="s">
        <v>251</v>
      </c>
      <c r="BT405" s="5">
        <v>0</v>
      </c>
    </row>
    <row r="406" spans="4:72" x14ac:dyDescent="0.25">
      <c r="D406" s="17" t="s">
        <v>222</v>
      </c>
      <c r="E406" s="5">
        <v>144</v>
      </c>
      <c r="W406" s="17" t="s">
        <v>222</v>
      </c>
      <c r="X406" s="5">
        <v>144</v>
      </c>
      <c r="AI406" s="17" t="s">
        <v>172</v>
      </c>
      <c r="AJ406" s="5">
        <v>8</v>
      </c>
      <c r="AT406" s="17" t="s">
        <v>221</v>
      </c>
      <c r="AU406" s="5">
        <v>35</v>
      </c>
      <c r="BH406" s="17" t="s">
        <v>220</v>
      </c>
      <c r="BI406" s="5">
        <v>0</v>
      </c>
      <c r="BS406" s="17" t="s">
        <v>177</v>
      </c>
      <c r="BT406" s="5">
        <v>0</v>
      </c>
    </row>
    <row r="407" spans="4:72" x14ac:dyDescent="0.25">
      <c r="D407" s="17" t="s">
        <v>173</v>
      </c>
      <c r="E407" s="5">
        <v>110</v>
      </c>
      <c r="W407" s="17" t="s">
        <v>173</v>
      </c>
      <c r="X407" s="5">
        <v>110</v>
      </c>
      <c r="AI407" s="17" t="s">
        <v>144</v>
      </c>
      <c r="AJ407" s="5">
        <v>14</v>
      </c>
      <c r="AT407" s="17" t="s">
        <v>172</v>
      </c>
      <c r="AU407" s="5">
        <v>21</v>
      </c>
      <c r="BH407" s="17" t="s">
        <v>178</v>
      </c>
      <c r="BI407" s="5">
        <v>33</v>
      </c>
      <c r="BS407" s="17" t="s">
        <v>220</v>
      </c>
      <c r="BT407" s="5">
        <v>0</v>
      </c>
    </row>
    <row r="408" spans="4:72" x14ac:dyDescent="0.25">
      <c r="D408" s="17" t="s">
        <v>259</v>
      </c>
      <c r="E408" s="5">
        <v>46</v>
      </c>
      <c r="W408" s="17" t="s">
        <v>259</v>
      </c>
      <c r="X408" s="5">
        <v>46</v>
      </c>
      <c r="AI408" s="17" t="s">
        <v>222</v>
      </c>
      <c r="AJ408" s="5">
        <v>4</v>
      </c>
      <c r="AT408" s="17" t="s">
        <v>144</v>
      </c>
      <c r="AU408" s="5">
        <v>11</v>
      </c>
      <c r="BH408" s="17" t="s">
        <v>221</v>
      </c>
      <c r="BI408" s="5">
        <v>8</v>
      </c>
      <c r="BS408" s="17" t="s">
        <v>178</v>
      </c>
      <c r="BT408" s="5">
        <v>0</v>
      </c>
    </row>
    <row r="409" spans="4:72" x14ac:dyDescent="0.25">
      <c r="D409" s="17" t="s">
        <v>224</v>
      </c>
      <c r="E409" s="5">
        <v>424</v>
      </c>
      <c r="W409" s="17" t="s">
        <v>224</v>
      </c>
      <c r="X409" s="5">
        <v>424</v>
      </c>
      <c r="AI409" s="17" t="s">
        <v>173</v>
      </c>
      <c r="AJ409" s="5">
        <v>15</v>
      </c>
      <c r="AT409" s="17" t="s">
        <v>222</v>
      </c>
      <c r="AU409" s="5">
        <v>13</v>
      </c>
      <c r="BH409" s="17" t="s">
        <v>172</v>
      </c>
      <c r="BI409" s="5">
        <v>3</v>
      </c>
      <c r="BS409" s="17" t="s">
        <v>221</v>
      </c>
      <c r="BT409" s="5">
        <v>13</v>
      </c>
    </row>
    <row r="410" spans="4:72" x14ac:dyDescent="0.25">
      <c r="D410" s="17" t="s">
        <v>225</v>
      </c>
      <c r="E410" s="5">
        <v>126</v>
      </c>
      <c r="W410" s="17" t="s">
        <v>225</v>
      </c>
      <c r="X410" s="5">
        <v>126</v>
      </c>
      <c r="AI410" s="17" t="s">
        <v>259</v>
      </c>
      <c r="AJ410" s="5">
        <v>42</v>
      </c>
      <c r="AT410" s="17" t="s">
        <v>173</v>
      </c>
      <c r="AU410" s="5">
        <v>91</v>
      </c>
      <c r="BH410" s="17" t="s">
        <v>144</v>
      </c>
      <c r="BI410" s="5">
        <v>0</v>
      </c>
      <c r="BS410" s="17" t="s">
        <v>172</v>
      </c>
      <c r="BT410" s="5">
        <v>13</v>
      </c>
    </row>
    <row r="411" spans="4:72" x14ac:dyDescent="0.25">
      <c r="D411" s="17" t="s">
        <v>163</v>
      </c>
      <c r="E411" s="5">
        <v>5</v>
      </c>
      <c r="W411" s="17" t="s">
        <v>163</v>
      </c>
      <c r="X411" s="5">
        <v>5</v>
      </c>
      <c r="AI411" s="17" t="s">
        <v>224</v>
      </c>
      <c r="AJ411" s="5">
        <v>65</v>
      </c>
      <c r="AT411" s="17" t="s">
        <v>259</v>
      </c>
      <c r="AU411" s="5">
        <v>19</v>
      </c>
      <c r="BH411" s="17" t="s">
        <v>222</v>
      </c>
      <c r="BI411" s="5">
        <v>113</v>
      </c>
      <c r="BS411" s="17" t="s">
        <v>144</v>
      </c>
      <c r="BT411" s="5">
        <v>7</v>
      </c>
    </row>
    <row r="412" spans="4:72" x14ac:dyDescent="0.25">
      <c r="D412" s="17" t="s">
        <v>226</v>
      </c>
      <c r="E412" s="5">
        <v>0</v>
      </c>
      <c r="W412" s="17" t="s">
        <v>226</v>
      </c>
      <c r="X412" s="5">
        <v>0</v>
      </c>
      <c r="AI412" s="17" t="s">
        <v>225</v>
      </c>
      <c r="AJ412" s="5">
        <v>0</v>
      </c>
      <c r="AT412" s="17" t="s">
        <v>224</v>
      </c>
      <c r="AU412" s="5">
        <v>129</v>
      </c>
      <c r="BH412" s="17" t="s">
        <v>173</v>
      </c>
      <c r="BI412" s="5">
        <v>13</v>
      </c>
      <c r="BS412" s="17" t="s">
        <v>222</v>
      </c>
      <c r="BT412" s="5">
        <v>0</v>
      </c>
    </row>
    <row r="413" spans="4:72" x14ac:dyDescent="0.25">
      <c r="D413" s="17" t="s">
        <v>166</v>
      </c>
      <c r="E413" s="5">
        <v>206</v>
      </c>
      <c r="W413" s="17" t="s">
        <v>166</v>
      </c>
      <c r="X413" s="5">
        <v>206</v>
      </c>
      <c r="AI413" s="17" t="s">
        <v>163</v>
      </c>
      <c r="AJ413" s="5">
        <v>0</v>
      </c>
      <c r="AT413" s="17" t="s">
        <v>225</v>
      </c>
      <c r="AU413" s="5">
        <v>4</v>
      </c>
      <c r="BH413" s="17" t="s">
        <v>259</v>
      </c>
      <c r="BI413" s="5">
        <v>16</v>
      </c>
      <c r="BS413" s="17" t="s">
        <v>173</v>
      </c>
      <c r="BT413" s="5">
        <v>13</v>
      </c>
    </row>
    <row r="414" spans="4:72" x14ac:dyDescent="0.25">
      <c r="D414" s="17" t="s">
        <v>227</v>
      </c>
      <c r="E414" s="5">
        <v>511</v>
      </c>
      <c r="W414" s="17" t="s">
        <v>227</v>
      </c>
      <c r="X414" s="5">
        <v>511</v>
      </c>
      <c r="AI414" s="17" t="s">
        <v>226</v>
      </c>
      <c r="AJ414" s="5">
        <v>0</v>
      </c>
      <c r="AT414" s="17" t="s">
        <v>163</v>
      </c>
      <c r="AU414" s="5">
        <v>1</v>
      </c>
      <c r="BH414" s="17" t="s">
        <v>224</v>
      </c>
      <c r="BI414" s="5">
        <v>41</v>
      </c>
      <c r="BS414" s="17" t="s">
        <v>259</v>
      </c>
      <c r="BT414" s="5">
        <v>0</v>
      </c>
    </row>
    <row r="415" spans="4:72" x14ac:dyDescent="0.25">
      <c r="D415" s="17" t="s">
        <v>228</v>
      </c>
      <c r="E415" s="5">
        <v>178</v>
      </c>
      <c r="W415" s="17" t="s">
        <v>228</v>
      </c>
      <c r="X415" s="5">
        <v>178</v>
      </c>
      <c r="AI415" s="17" t="s">
        <v>166</v>
      </c>
      <c r="AJ415" s="5">
        <v>135</v>
      </c>
      <c r="AT415" s="17" t="s">
        <v>226</v>
      </c>
      <c r="AU415" s="5">
        <v>0</v>
      </c>
      <c r="BH415" s="17" t="s">
        <v>225</v>
      </c>
      <c r="BI415" s="5">
        <v>141</v>
      </c>
      <c r="BS415" s="17" t="s">
        <v>224</v>
      </c>
      <c r="BT415" s="5">
        <v>0</v>
      </c>
    </row>
    <row r="416" spans="4:72" x14ac:dyDescent="0.25">
      <c r="D416" s="17" t="s">
        <v>229</v>
      </c>
      <c r="E416" s="5">
        <v>36</v>
      </c>
      <c r="W416" s="17" t="s">
        <v>229</v>
      </c>
      <c r="X416" s="5">
        <v>36</v>
      </c>
      <c r="AI416" s="17" t="s">
        <v>227</v>
      </c>
      <c r="AJ416" s="5">
        <v>58</v>
      </c>
      <c r="AT416" s="17" t="s">
        <v>166</v>
      </c>
      <c r="AU416" s="5">
        <v>104</v>
      </c>
      <c r="BH416" s="17" t="s">
        <v>163</v>
      </c>
      <c r="BI416" s="5">
        <v>7</v>
      </c>
      <c r="BS416" s="17" t="s">
        <v>225</v>
      </c>
      <c r="BT416" s="5">
        <v>11</v>
      </c>
    </row>
    <row r="417" spans="4:72" x14ac:dyDescent="0.25">
      <c r="D417" s="17" t="s">
        <v>174</v>
      </c>
      <c r="E417" s="5">
        <v>128</v>
      </c>
      <c r="W417" s="17" t="s">
        <v>174</v>
      </c>
      <c r="X417" s="5">
        <v>128</v>
      </c>
      <c r="AI417" s="17" t="s">
        <v>228</v>
      </c>
      <c r="AJ417" s="5">
        <v>115</v>
      </c>
      <c r="AT417" s="17" t="s">
        <v>227</v>
      </c>
      <c r="AU417" s="5">
        <v>73</v>
      </c>
      <c r="BH417" s="17" t="s">
        <v>226</v>
      </c>
      <c r="BI417" s="5">
        <v>0</v>
      </c>
      <c r="BS417" s="17" t="s">
        <v>163</v>
      </c>
      <c r="BT417" s="5">
        <v>0</v>
      </c>
    </row>
    <row r="418" spans="4:72" x14ac:dyDescent="0.25">
      <c r="D418" s="17" t="s">
        <v>231</v>
      </c>
      <c r="E418" s="5">
        <v>182</v>
      </c>
      <c r="W418" s="17" t="s">
        <v>231</v>
      </c>
      <c r="X418" s="5">
        <v>182</v>
      </c>
      <c r="AI418" s="17" t="s">
        <v>229</v>
      </c>
      <c r="AJ418" s="5">
        <v>21</v>
      </c>
      <c r="AT418" s="17" t="s">
        <v>228</v>
      </c>
      <c r="AU418" s="5">
        <v>65</v>
      </c>
      <c r="BH418" s="17" t="s">
        <v>166</v>
      </c>
      <c r="BI418" s="5">
        <v>10</v>
      </c>
      <c r="BS418" s="17" t="s">
        <v>226</v>
      </c>
      <c r="BT418" s="5">
        <v>45</v>
      </c>
    </row>
    <row r="419" spans="4:72" x14ac:dyDescent="0.25">
      <c r="D419" s="17" t="s">
        <v>149</v>
      </c>
      <c r="E419" s="5">
        <v>213</v>
      </c>
      <c r="W419" s="17" t="s">
        <v>149</v>
      </c>
      <c r="X419" s="5">
        <v>213</v>
      </c>
      <c r="AI419" s="17" t="s">
        <v>174</v>
      </c>
      <c r="AJ419" s="5">
        <v>19</v>
      </c>
      <c r="AT419" s="17" t="s">
        <v>229</v>
      </c>
      <c r="AU419" s="5">
        <v>76</v>
      </c>
      <c r="BH419" s="17" t="s">
        <v>227</v>
      </c>
      <c r="BI419" s="5">
        <v>29</v>
      </c>
      <c r="BS419" s="17" t="s">
        <v>166</v>
      </c>
      <c r="BT419" s="5">
        <v>20</v>
      </c>
    </row>
    <row r="420" spans="4:72" x14ac:dyDescent="0.25">
      <c r="D420" s="17" t="s">
        <v>232</v>
      </c>
      <c r="E420" s="5">
        <v>34</v>
      </c>
      <c r="W420" s="17" t="s">
        <v>232</v>
      </c>
      <c r="X420" s="5">
        <v>34</v>
      </c>
      <c r="AI420" s="17" t="s">
        <v>231</v>
      </c>
      <c r="AJ420" s="5">
        <v>52</v>
      </c>
      <c r="AT420" s="17" t="s">
        <v>174</v>
      </c>
      <c r="AU420" s="5">
        <v>117</v>
      </c>
      <c r="BH420" s="17" t="s">
        <v>228</v>
      </c>
      <c r="BI420" s="5">
        <v>2</v>
      </c>
      <c r="BS420" s="17" t="s">
        <v>227</v>
      </c>
      <c r="BT420" s="5">
        <v>0</v>
      </c>
    </row>
    <row r="421" spans="4:72" x14ac:dyDescent="0.25">
      <c r="D421" s="17" t="s">
        <v>233</v>
      </c>
      <c r="E421" s="5">
        <v>157</v>
      </c>
      <c r="W421" s="17" t="s">
        <v>233</v>
      </c>
      <c r="X421" s="5">
        <v>157</v>
      </c>
      <c r="AI421" s="17" t="s">
        <v>149</v>
      </c>
      <c r="AJ421" s="5">
        <v>0</v>
      </c>
      <c r="AT421" s="17" t="s">
        <v>231</v>
      </c>
      <c r="AU421" s="5">
        <v>284</v>
      </c>
      <c r="BH421" s="17" t="s">
        <v>229</v>
      </c>
      <c r="BI421" s="5">
        <v>4</v>
      </c>
      <c r="BS421" s="17" t="s">
        <v>228</v>
      </c>
      <c r="BT421" s="5">
        <v>7</v>
      </c>
    </row>
    <row r="422" spans="4:72" x14ac:dyDescent="0.25">
      <c r="D422" s="17" t="s">
        <v>234</v>
      </c>
      <c r="E422" s="5">
        <v>287</v>
      </c>
      <c r="W422" s="17" t="s">
        <v>234</v>
      </c>
      <c r="X422" s="5">
        <v>287</v>
      </c>
      <c r="AI422" s="17" t="s">
        <v>232</v>
      </c>
      <c r="AJ422" s="5">
        <v>6</v>
      </c>
      <c r="AT422" s="17" t="s">
        <v>149</v>
      </c>
      <c r="AU422" s="5">
        <v>0</v>
      </c>
      <c r="BH422" s="17" t="s">
        <v>174</v>
      </c>
      <c r="BI422" s="5">
        <v>11</v>
      </c>
      <c r="BS422" s="17" t="s">
        <v>229</v>
      </c>
      <c r="BT422" s="5">
        <v>0</v>
      </c>
    </row>
    <row r="423" spans="4:72" x14ac:dyDescent="0.25">
      <c r="D423" s="17" t="s">
        <v>235</v>
      </c>
      <c r="E423" s="5">
        <v>31</v>
      </c>
      <c r="W423" s="17" t="s">
        <v>235</v>
      </c>
      <c r="X423" s="5">
        <v>31</v>
      </c>
      <c r="AI423" s="17" t="s">
        <v>233</v>
      </c>
      <c r="AJ423" s="5">
        <v>105</v>
      </c>
      <c r="AT423" s="17" t="s">
        <v>232</v>
      </c>
      <c r="AU423" s="5">
        <v>24</v>
      </c>
      <c r="BH423" s="17" t="s">
        <v>231</v>
      </c>
      <c r="BI423" s="5">
        <v>51</v>
      </c>
      <c r="BS423" s="17" t="s">
        <v>174</v>
      </c>
      <c r="BT423" s="5">
        <v>32</v>
      </c>
    </row>
    <row r="424" spans="4:72" x14ac:dyDescent="0.25">
      <c r="D424" s="17" t="s">
        <v>236</v>
      </c>
      <c r="E424" s="5">
        <v>47</v>
      </c>
      <c r="W424" s="17" t="s">
        <v>236</v>
      </c>
      <c r="X424" s="5">
        <v>47</v>
      </c>
      <c r="AI424" s="17" t="s">
        <v>234</v>
      </c>
      <c r="AJ424" s="5">
        <v>112</v>
      </c>
      <c r="AT424" s="17" t="s">
        <v>233</v>
      </c>
      <c r="AU424" s="5">
        <v>84</v>
      </c>
      <c r="BH424" s="17" t="s">
        <v>149</v>
      </c>
      <c r="BI424" s="5">
        <v>318</v>
      </c>
      <c r="BS424" s="17" t="s">
        <v>231</v>
      </c>
      <c r="BT424" s="5">
        <v>1</v>
      </c>
    </row>
    <row r="425" spans="4:72" x14ac:dyDescent="0.25">
      <c r="D425" s="17" t="s">
        <v>237</v>
      </c>
      <c r="E425" s="5">
        <v>16</v>
      </c>
      <c r="W425" s="17" t="s">
        <v>237</v>
      </c>
      <c r="X425" s="5">
        <v>16</v>
      </c>
      <c r="AI425" s="17" t="s">
        <v>235</v>
      </c>
      <c r="AJ425" s="5">
        <v>12</v>
      </c>
      <c r="AT425" s="17" t="s">
        <v>234</v>
      </c>
      <c r="AU425" s="5">
        <v>16</v>
      </c>
      <c r="BH425" s="17" t="s">
        <v>232</v>
      </c>
      <c r="BI425" s="5">
        <v>3</v>
      </c>
      <c r="BS425" s="17" t="s">
        <v>149</v>
      </c>
      <c r="BT425" s="5">
        <v>0</v>
      </c>
    </row>
    <row r="426" spans="4:72" x14ac:dyDescent="0.25">
      <c r="D426" s="17" t="s">
        <v>238</v>
      </c>
      <c r="E426" s="5">
        <v>47</v>
      </c>
      <c r="W426" s="17" t="s">
        <v>238</v>
      </c>
      <c r="X426" s="5">
        <v>47</v>
      </c>
      <c r="AI426" s="17" t="s">
        <v>236</v>
      </c>
      <c r="AJ426" s="5">
        <v>25</v>
      </c>
      <c r="AT426" s="17" t="s">
        <v>235</v>
      </c>
      <c r="AU426" s="5">
        <v>68</v>
      </c>
      <c r="BH426" s="17" t="s">
        <v>233</v>
      </c>
      <c r="BI426" s="5">
        <v>11</v>
      </c>
      <c r="BS426" s="17" t="s">
        <v>232</v>
      </c>
      <c r="BT426" s="5">
        <v>8</v>
      </c>
    </row>
    <row r="427" spans="4:72" x14ac:dyDescent="0.25">
      <c r="D427" s="17" t="s">
        <v>239</v>
      </c>
      <c r="E427" s="5">
        <v>276</v>
      </c>
      <c r="W427" s="17" t="s">
        <v>239</v>
      </c>
      <c r="X427" s="5">
        <v>276</v>
      </c>
      <c r="AI427" s="17" t="s">
        <v>237</v>
      </c>
      <c r="AJ427" s="5">
        <v>5</v>
      </c>
      <c r="AT427" s="17" t="s">
        <v>236</v>
      </c>
      <c r="AU427" s="5">
        <v>47</v>
      </c>
      <c r="BH427" s="17" t="s">
        <v>234</v>
      </c>
      <c r="BI427" s="5">
        <v>12</v>
      </c>
      <c r="BS427" s="17" t="s">
        <v>233</v>
      </c>
      <c r="BT427" s="5">
        <v>7</v>
      </c>
    </row>
    <row r="428" spans="4:72" x14ac:dyDescent="0.25">
      <c r="D428" s="17" t="s">
        <v>257</v>
      </c>
      <c r="E428" s="5">
        <v>446</v>
      </c>
      <c r="W428" s="17" t="s">
        <v>257</v>
      </c>
      <c r="X428" s="5">
        <v>446</v>
      </c>
      <c r="AI428" s="17" t="s">
        <v>238</v>
      </c>
      <c r="AJ428" s="5">
        <v>25</v>
      </c>
      <c r="AT428" s="17" t="s">
        <v>237</v>
      </c>
      <c r="AU428" s="5">
        <v>0</v>
      </c>
      <c r="BH428" s="17" t="s">
        <v>235</v>
      </c>
      <c r="BI428" s="5">
        <v>0</v>
      </c>
      <c r="BS428" s="17" t="s">
        <v>234</v>
      </c>
      <c r="BT428" s="5">
        <v>14</v>
      </c>
    </row>
    <row r="429" spans="4:72" x14ac:dyDescent="0.25">
      <c r="D429" s="17" t="s">
        <v>240</v>
      </c>
      <c r="E429" s="5">
        <v>316</v>
      </c>
      <c r="W429" s="17" t="s">
        <v>240</v>
      </c>
      <c r="X429" s="5">
        <v>316</v>
      </c>
      <c r="AI429" s="17" t="s">
        <v>239</v>
      </c>
      <c r="AJ429" s="5">
        <v>19</v>
      </c>
      <c r="AT429" s="17" t="s">
        <v>238</v>
      </c>
      <c r="AU429" s="5">
        <v>41</v>
      </c>
      <c r="BH429" s="17" t="s">
        <v>236</v>
      </c>
      <c r="BI429" s="5">
        <v>15</v>
      </c>
      <c r="BS429" s="17" t="s">
        <v>235</v>
      </c>
      <c r="BT429" s="5">
        <v>11</v>
      </c>
    </row>
    <row r="430" spans="4:72" x14ac:dyDescent="0.25">
      <c r="D430" s="17" t="s">
        <v>164</v>
      </c>
      <c r="E430" s="5">
        <v>32</v>
      </c>
      <c r="W430" s="17" t="s">
        <v>164</v>
      </c>
      <c r="X430" s="5">
        <v>32</v>
      </c>
      <c r="AI430" s="17" t="s">
        <v>257</v>
      </c>
      <c r="AJ430" s="5">
        <v>119</v>
      </c>
      <c r="AT430" s="17" t="s">
        <v>239</v>
      </c>
      <c r="AU430" s="5">
        <v>366</v>
      </c>
      <c r="BH430" s="17" t="s">
        <v>237</v>
      </c>
      <c r="BI430" s="5">
        <v>2</v>
      </c>
      <c r="BS430" s="17" t="s">
        <v>236</v>
      </c>
      <c r="BT430" s="5">
        <v>0</v>
      </c>
    </row>
    <row r="431" spans="4:72" x14ac:dyDescent="0.25">
      <c r="D431" s="17" t="s">
        <v>241</v>
      </c>
      <c r="E431" s="5">
        <v>2</v>
      </c>
      <c r="W431" s="17" t="s">
        <v>241</v>
      </c>
      <c r="X431" s="5">
        <v>2</v>
      </c>
      <c r="AI431" s="17" t="s">
        <v>240</v>
      </c>
      <c r="AJ431" s="5">
        <v>185</v>
      </c>
      <c r="AT431" s="17" t="s">
        <v>257</v>
      </c>
      <c r="AU431" s="5">
        <v>382</v>
      </c>
      <c r="BH431" s="17" t="s">
        <v>238</v>
      </c>
      <c r="BI431" s="5">
        <v>23</v>
      </c>
      <c r="BS431" s="17" t="s">
        <v>237</v>
      </c>
      <c r="BT431" s="5">
        <v>0</v>
      </c>
    </row>
    <row r="432" spans="4:72" x14ac:dyDescent="0.25">
      <c r="D432" s="17" t="s">
        <v>242</v>
      </c>
      <c r="E432" s="5">
        <v>413</v>
      </c>
      <c r="W432" s="17" t="s">
        <v>242</v>
      </c>
      <c r="X432" s="5">
        <v>413</v>
      </c>
      <c r="AI432" s="17" t="s">
        <v>164</v>
      </c>
      <c r="AJ432" s="5">
        <v>7</v>
      </c>
      <c r="AT432" s="17" t="s">
        <v>240</v>
      </c>
      <c r="AU432" s="5">
        <v>506</v>
      </c>
      <c r="BH432" s="17" t="s">
        <v>239</v>
      </c>
      <c r="BI432" s="5">
        <v>8</v>
      </c>
      <c r="BS432" s="17" t="s">
        <v>238</v>
      </c>
      <c r="BT432" s="5">
        <v>0</v>
      </c>
    </row>
    <row r="433" spans="4:72" x14ac:dyDescent="0.25">
      <c r="D433" s="17" t="s">
        <v>243</v>
      </c>
      <c r="E433" s="5">
        <v>94</v>
      </c>
      <c r="W433" s="17" t="s">
        <v>243</v>
      </c>
      <c r="X433" s="5">
        <v>94</v>
      </c>
      <c r="AI433" s="17" t="s">
        <v>241</v>
      </c>
      <c r="AJ433" s="5">
        <v>0</v>
      </c>
      <c r="AT433" s="17" t="s">
        <v>164</v>
      </c>
      <c r="AU433" s="5">
        <v>18</v>
      </c>
      <c r="BH433" s="17" t="s">
        <v>257</v>
      </c>
      <c r="BI433" s="5">
        <v>1009</v>
      </c>
      <c r="BS433" s="17" t="s">
        <v>239</v>
      </c>
      <c r="BT433" s="5">
        <v>0</v>
      </c>
    </row>
    <row r="434" spans="4:72" x14ac:dyDescent="0.25">
      <c r="D434" s="17" t="s">
        <v>244</v>
      </c>
      <c r="E434" s="5">
        <v>200</v>
      </c>
      <c r="W434" s="17" t="s">
        <v>244</v>
      </c>
      <c r="X434" s="5">
        <v>200</v>
      </c>
      <c r="AI434" s="17" t="s">
        <v>242</v>
      </c>
      <c r="AJ434" s="5">
        <v>70</v>
      </c>
      <c r="AT434" s="17" t="s">
        <v>241</v>
      </c>
      <c r="AU434" s="5">
        <v>0</v>
      </c>
      <c r="BH434" s="17" t="s">
        <v>240</v>
      </c>
      <c r="BI434" s="5">
        <v>31</v>
      </c>
      <c r="BS434" s="17" t="s">
        <v>257</v>
      </c>
      <c r="BT434" s="5">
        <v>0</v>
      </c>
    </row>
    <row r="435" spans="4:72" x14ac:dyDescent="0.25">
      <c r="D435" s="17" t="s">
        <v>145</v>
      </c>
      <c r="E435" s="5">
        <v>759</v>
      </c>
      <c r="W435" s="17" t="s">
        <v>145</v>
      </c>
      <c r="X435" s="5">
        <v>759</v>
      </c>
      <c r="AI435" s="17" t="s">
        <v>243</v>
      </c>
      <c r="AJ435" s="5">
        <v>0</v>
      </c>
      <c r="AT435" s="17" t="s">
        <v>242</v>
      </c>
      <c r="AU435" s="5">
        <v>237</v>
      </c>
      <c r="BH435" s="17" t="s">
        <v>164</v>
      </c>
      <c r="BI435" s="5">
        <v>1</v>
      </c>
      <c r="BS435" s="17" t="s">
        <v>240</v>
      </c>
      <c r="BT435" s="5">
        <v>34</v>
      </c>
    </row>
    <row r="436" spans="4:72" x14ac:dyDescent="0.25">
      <c r="D436" s="17" t="s">
        <v>246</v>
      </c>
      <c r="E436" s="5">
        <v>27</v>
      </c>
      <c r="W436" s="17" t="s">
        <v>246</v>
      </c>
      <c r="X436" s="5">
        <v>27</v>
      </c>
      <c r="AI436" s="17" t="s">
        <v>244</v>
      </c>
      <c r="AJ436" s="5">
        <v>19</v>
      </c>
      <c r="AT436" s="17" t="s">
        <v>243</v>
      </c>
      <c r="AU436" s="5">
        <v>1</v>
      </c>
      <c r="BH436" s="17" t="s">
        <v>241</v>
      </c>
      <c r="BI436" s="5">
        <v>0</v>
      </c>
      <c r="BS436" s="17" t="s">
        <v>164</v>
      </c>
      <c r="BT436" s="5">
        <v>7</v>
      </c>
    </row>
    <row r="437" spans="4:72" x14ac:dyDescent="0.25">
      <c r="D437" s="17" t="s">
        <v>254</v>
      </c>
      <c r="E437" s="5">
        <v>181</v>
      </c>
      <c r="W437" s="17" t="s">
        <v>254</v>
      </c>
      <c r="X437" s="5">
        <v>181</v>
      </c>
      <c r="AI437" s="17" t="s">
        <v>145</v>
      </c>
      <c r="AJ437" s="5">
        <v>20</v>
      </c>
      <c r="AT437" s="17" t="s">
        <v>244</v>
      </c>
      <c r="AU437" s="5">
        <v>292</v>
      </c>
      <c r="BH437" s="17" t="s">
        <v>242</v>
      </c>
      <c r="BI437" s="5">
        <v>612</v>
      </c>
      <c r="BS437" s="17" t="s">
        <v>241</v>
      </c>
      <c r="BT437" s="5">
        <v>0</v>
      </c>
    </row>
    <row r="438" spans="4:72" x14ac:dyDescent="0.25">
      <c r="D438" s="17" t="s">
        <v>249</v>
      </c>
      <c r="E438" s="5">
        <v>54</v>
      </c>
      <c r="W438" s="17" t="s">
        <v>249</v>
      </c>
      <c r="X438" s="5">
        <v>54</v>
      </c>
      <c r="AI438" s="17" t="s">
        <v>246</v>
      </c>
      <c r="AJ438" s="5">
        <v>13</v>
      </c>
      <c r="AT438" s="17" t="s">
        <v>145</v>
      </c>
      <c r="AU438" s="5">
        <v>0</v>
      </c>
      <c r="BH438" s="17" t="s">
        <v>243</v>
      </c>
      <c r="BI438" s="5">
        <v>0</v>
      </c>
      <c r="BS438" s="17" t="s">
        <v>242</v>
      </c>
      <c r="BT438" s="5">
        <v>0</v>
      </c>
    </row>
    <row r="439" spans="4:72" x14ac:dyDescent="0.25">
      <c r="D439" s="17" t="s">
        <v>151</v>
      </c>
      <c r="E439" s="5">
        <v>119</v>
      </c>
      <c r="W439" s="17" t="s">
        <v>151</v>
      </c>
      <c r="X439" s="5">
        <v>119</v>
      </c>
      <c r="AI439" s="17" t="s">
        <v>254</v>
      </c>
      <c r="AJ439" s="5">
        <v>22</v>
      </c>
      <c r="AT439" s="17" t="s">
        <v>246</v>
      </c>
      <c r="AU439" s="5">
        <v>24</v>
      </c>
      <c r="BH439" s="17" t="s">
        <v>244</v>
      </c>
      <c r="BI439" s="5">
        <v>28</v>
      </c>
      <c r="BS439" s="17" t="s">
        <v>243</v>
      </c>
      <c r="BT439" s="5">
        <v>0</v>
      </c>
    </row>
    <row r="440" spans="4:72" x14ac:dyDescent="0.25">
      <c r="D440" s="2" t="s">
        <v>11</v>
      </c>
      <c r="E440" s="5">
        <v>25966</v>
      </c>
      <c r="W440" s="2" t="s">
        <v>11</v>
      </c>
      <c r="X440" s="5">
        <v>25966</v>
      </c>
      <c r="AI440" s="17" t="s">
        <v>249</v>
      </c>
      <c r="AJ440" s="5">
        <v>0</v>
      </c>
      <c r="AT440" s="17" t="s">
        <v>254</v>
      </c>
      <c r="AU440" s="5">
        <v>326</v>
      </c>
      <c r="BH440" s="17" t="s">
        <v>145</v>
      </c>
      <c r="BI440" s="5">
        <v>34</v>
      </c>
      <c r="BS440" s="17" t="s">
        <v>244</v>
      </c>
      <c r="BT440" s="5">
        <v>0</v>
      </c>
    </row>
    <row r="441" spans="4:72" x14ac:dyDescent="0.25">
      <c r="D441" s="17" t="s">
        <v>139</v>
      </c>
      <c r="E441" s="5">
        <v>125</v>
      </c>
      <c r="W441" s="17" t="s">
        <v>139</v>
      </c>
      <c r="X441" s="5">
        <v>125</v>
      </c>
      <c r="AI441" s="17" t="s">
        <v>151</v>
      </c>
      <c r="AJ441" s="5">
        <v>0</v>
      </c>
      <c r="AT441" s="17" t="s">
        <v>249</v>
      </c>
      <c r="AU441" s="5">
        <v>0</v>
      </c>
      <c r="BH441" s="17" t="s">
        <v>246</v>
      </c>
      <c r="BI441" s="5">
        <v>15</v>
      </c>
      <c r="BS441" s="17" t="s">
        <v>145</v>
      </c>
      <c r="BT441" s="5">
        <v>0</v>
      </c>
    </row>
    <row r="442" spans="4:72" x14ac:dyDescent="0.25">
      <c r="D442" s="17" t="s">
        <v>167</v>
      </c>
      <c r="E442" s="5">
        <v>75</v>
      </c>
      <c r="W442" s="17" t="s">
        <v>167</v>
      </c>
      <c r="X442" s="5">
        <v>75</v>
      </c>
      <c r="AI442" s="2" t="s">
        <v>11</v>
      </c>
      <c r="AJ442" s="5">
        <v>6568</v>
      </c>
      <c r="AT442" s="17" t="s">
        <v>151</v>
      </c>
      <c r="AU442" s="5">
        <v>0</v>
      </c>
      <c r="BH442" s="17" t="s">
        <v>254</v>
      </c>
      <c r="BI442" s="5">
        <v>215</v>
      </c>
      <c r="BS442" s="17" t="s">
        <v>246</v>
      </c>
      <c r="BT442" s="5">
        <v>0</v>
      </c>
    </row>
    <row r="443" spans="4:72" x14ac:dyDescent="0.25">
      <c r="D443" s="17" t="s">
        <v>140</v>
      </c>
      <c r="E443" s="5">
        <v>425</v>
      </c>
      <c r="W443" s="17" t="s">
        <v>140</v>
      </c>
      <c r="X443" s="5">
        <v>425</v>
      </c>
      <c r="AI443" s="17" t="s">
        <v>139</v>
      </c>
      <c r="AJ443" s="5">
        <v>21</v>
      </c>
      <c r="AT443" s="2" t="s">
        <v>11</v>
      </c>
      <c r="AU443" s="5">
        <v>23169</v>
      </c>
      <c r="BH443" s="17" t="s">
        <v>249</v>
      </c>
      <c r="BI443" s="5">
        <v>0</v>
      </c>
      <c r="BS443" s="17" t="s">
        <v>254</v>
      </c>
      <c r="BT443" s="5">
        <v>0</v>
      </c>
    </row>
    <row r="444" spans="4:72" x14ac:dyDescent="0.25">
      <c r="D444" s="17" t="s">
        <v>181</v>
      </c>
      <c r="E444" s="5">
        <v>0</v>
      </c>
      <c r="W444" s="17" t="s">
        <v>181</v>
      </c>
      <c r="X444" s="5">
        <v>0</v>
      </c>
      <c r="AI444" s="17" t="s">
        <v>167</v>
      </c>
      <c r="AJ444" s="5">
        <v>14</v>
      </c>
      <c r="AT444" s="17" t="s">
        <v>139</v>
      </c>
      <c r="AU444" s="5">
        <v>5</v>
      </c>
      <c r="BH444" s="17" t="s">
        <v>151</v>
      </c>
      <c r="BI444" s="5">
        <v>74</v>
      </c>
      <c r="BS444" s="17" t="s">
        <v>249</v>
      </c>
      <c r="BT444" s="5">
        <v>0</v>
      </c>
    </row>
    <row r="445" spans="4:72" x14ac:dyDescent="0.25">
      <c r="D445" s="17" t="s">
        <v>156</v>
      </c>
      <c r="E445" s="5">
        <v>1222</v>
      </c>
      <c r="W445" s="17" t="s">
        <v>156</v>
      </c>
      <c r="X445" s="5">
        <v>1222</v>
      </c>
      <c r="AI445" s="17" t="s">
        <v>140</v>
      </c>
      <c r="AJ445" s="5">
        <v>44</v>
      </c>
      <c r="AT445" s="17" t="s">
        <v>167</v>
      </c>
      <c r="AU445" s="5">
        <v>69</v>
      </c>
      <c r="BH445" s="2" t="s">
        <v>11</v>
      </c>
      <c r="BI445" s="5">
        <v>11486</v>
      </c>
      <c r="BS445" s="17" t="s">
        <v>151</v>
      </c>
      <c r="BT445" s="5">
        <v>0</v>
      </c>
    </row>
    <row r="446" spans="4:72" x14ac:dyDescent="0.25">
      <c r="D446" s="17" t="s">
        <v>182</v>
      </c>
      <c r="E446" s="5">
        <v>72</v>
      </c>
      <c r="W446" s="17" t="s">
        <v>182</v>
      </c>
      <c r="X446" s="5">
        <v>72</v>
      </c>
      <c r="AI446" s="17" t="s">
        <v>181</v>
      </c>
      <c r="AJ446" s="5">
        <v>0</v>
      </c>
      <c r="AT446" s="17" t="s">
        <v>140</v>
      </c>
      <c r="AU446" s="5">
        <v>62</v>
      </c>
      <c r="BH446" s="17" t="s">
        <v>139</v>
      </c>
      <c r="BI446" s="5">
        <v>5</v>
      </c>
      <c r="BS446" s="2" t="s">
        <v>11</v>
      </c>
      <c r="BT446" s="5">
        <v>1232</v>
      </c>
    </row>
    <row r="447" spans="4:72" x14ac:dyDescent="0.25">
      <c r="D447" s="17" t="s">
        <v>183</v>
      </c>
      <c r="E447" s="5">
        <v>209</v>
      </c>
      <c r="W447" s="17" t="s">
        <v>183</v>
      </c>
      <c r="X447" s="5">
        <v>209</v>
      </c>
      <c r="AI447" s="17" t="s">
        <v>156</v>
      </c>
      <c r="AJ447" s="5">
        <v>277</v>
      </c>
      <c r="AT447" s="17" t="s">
        <v>181</v>
      </c>
      <c r="AU447" s="5">
        <v>0</v>
      </c>
      <c r="BH447" s="17" t="s">
        <v>167</v>
      </c>
      <c r="BI447" s="5">
        <v>3</v>
      </c>
      <c r="BS447" s="17" t="s">
        <v>139</v>
      </c>
      <c r="BT447" s="5">
        <v>25</v>
      </c>
    </row>
    <row r="448" spans="4:72" x14ac:dyDescent="0.25">
      <c r="D448" s="17" t="s">
        <v>184</v>
      </c>
      <c r="E448" s="5">
        <v>139</v>
      </c>
      <c r="W448" s="17" t="s">
        <v>184</v>
      </c>
      <c r="X448" s="5">
        <v>139</v>
      </c>
      <c r="AI448" s="17" t="s">
        <v>182</v>
      </c>
      <c r="AJ448" s="5">
        <v>0</v>
      </c>
      <c r="AT448" s="17" t="s">
        <v>156</v>
      </c>
      <c r="AU448" s="5">
        <v>411</v>
      </c>
      <c r="BH448" s="17" t="s">
        <v>140</v>
      </c>
      <c r="BI448" s="5">
        <v>34</v>
      </c>
      <c r="BS448" s="17" t="s">
        <v>167</v>
      </c>
      <c r="BT448" s="5">
        <v>8</v>
      </c>
    </row>
    <row r="449" spans="4:72" x14ac:dyDescent="0.25">
      <c r="D449" s="17" t="s">
        <v>185</v>
      </c>
      <c r="E449" s="5">
        <v>828</v>
      </c>
      <c r="W449" s="17" t="s">
        <v>185</v>
      </c>
      <c r="X449" s="5">
        <v>828</v>
      </c>
      <c r="AI449" s="17" t="s">
        <v>183</v>
      </c>
      <c r="AJ449" s="5">
        <v>1</v>
      </c>
      <c r="AT449" s="17" t="s">
        <v>182</v>
      </c>
      <c r="AU449" s="5">
        <v>0</v>
      </c>
      <c r="BH449" s="17" t="s">
        <v>181</v>
      </c>
      <c r="BI449" s="5">
        <v>0</v>
      </c>
      <c r="BS449" s="17" t="s">
        <v>140</v>
      </c>
      <c r="BT449" s="5">
        <v>51</v>
      </c>
    </row>
    <row r="450" spans="4:72" x14ac:dyDescent="0.25">
      <c r="D450" s="17" t="s">
        <v>157</v>
      </c>
      <c r="E450" s="5">
        <v>0</v>
      </c>
      <c r="W450" s="17" t="s">
        <v>157</v>
      </c>
      <c r="X450" s="5">
        <v>0</v>
      </c>
      <c r="AI450" s="17" t="s">
        <v>184</v>
      </c>
      <c r="AJ450" s="5">
        <v>35</v>
      </c>
      <c r="AT450" s="17" t="s">
        <v>183</v>
      </c>
      <c r="AU450" s="5">
        <v>30</v>
      </c>
      <c r="BH450" s="17" t="s">
        <v>156</v>
      </c>
      <c r="BI450" s="5">
        <v>518</v>
      </c>
      <c r="BS450" s="17" t="s">
        <v>181</v>
      </c>
      <c r="BT450" s="5">
        <v>10</v>
      </c>
    </row>
    <row r="451" spans="4:72" x14ac:dyDescent="0.25">
      <c r="D451" s="17" t="s">
        <v>186</v>
      </c>
      <c r="E451" s="5">
        <v>14</v>
      </c>
      <c r="W451" s="17" t="s">
        <v>186</v>
      </c>
      <c r="X451" s="5">
        <v>14</v>
      </c>
      <c r="AI451" s="17" t="s">
        <v>185</v>
      </c>
      <c r="AJ451" s="5">
        <v>137</v>
      </c>
      <c r="AT451" s="17" t="s">
        <v>184</v>
      </c>
      <c r="AU451" s="5">
        <v>3</v>
      </c>
      <c r="BH451" s="17" t="s">
        <v>182</v>
      </c>
      <c r="BI451" s="5">
        <v>0</v>
      </c>
      <c r="BS451" s="17" t="s">
        <v>156</v>
      </c>
      <c r="BT451" s="5">
        <v>37</v>
      </c>
    </row>
    <row r="452" spans="4:72" x14ac:dyDescent="0.25">
      <c r="D452" s="17" t="s">
        <v>158</v>
      </c>
      <c r="E452" s="5">
        <v>517</v>
      </c>
      <c r="W452" s="17" t="s">
        <v>158</v>
      </c>
      <c r="X452" s="5">
        <v>517</v>
      </c>
      <c r="AI452" s="17" t="s">
        <v>157</v>
      </c>
      <c r="AJ452" s="5">
        <v>0</v>
      </c>
      <c r="AT452" s="17" t="s">
        <v>185</v>
      </c>
      <c r="AU452" s="5">
        <v>1771</v>
      </c>
      <c r="BH452" s="17" t="s">
        <v>183</v>
      </c>
      <c r="BI452" s="5">
        <v>4</v>
      </c>
      <c r="BS452" s="17" t="s">
        <v>182</v>
      </c>
      <c r="BT452" s="5">
        <v>0</v>
      </c>
    </row>
    <row r="453" spans="4:72" x14ac:dyDescent="0.25">
      <c r="D453" s="17" t="s">
        <v>187</v>
      </c>
      <c r="E453" s="5">
        <v>1</v>
      </c>
      <c r="W453" s="17" t="s">
        <v>187</v>
      </c>
      <c r="X453" s="5">
        <v>1</v>
      </c>
      <c r="AI453" s="17" t="s">
        <v>186</v>
      </c>
      <c r="AJ453" s="5">
        <v>0</v>
      </c>
      <c r="AT453" s="17" t="s">
        <v>157</v>
      </c>
      <c r="AU453" s="5">
        <v>0</v>
      </c>
      <c r="BH453" s="17" t="s">
        <v>184</v>
      </c>
      <c r="BI453" s="5">
        <v>5</v>
      </c>
      <c r="BS453" s="17" t="s">
        <v>183</v>
      </c>
      <c r="BT453" s="5">
        <v>1</v>
      </c>
    </row>
    <row r="454" spans="4:72" x14ac:dyDescent="0.25">
      <c r="D454" s="17" t="s">
        <v>250</v>
      </c>
      <c r="E454" s="5">
        <v>2</v>
      </c>
      <c r="W454" s="17" t="s">
        <v>250</v>
      </c>
      <c r="X454" s="5">
        <v>2</v>
      </c>
      <c r="AI454" s="17" t="s">
        <v>158</v>
      </c>
      <c r="AJ454" s="5">
        <v>23</v>
      </c>
      <c r="AT454" s="17" t="s">
        <v>186</v>
      </c>
      <c r="AU454" s="5">
        <v>0</v>
      </c>
      <c r="BH454" s="17" t="s">
        <v>185</v>
      </c>
      <c r="BI454" s="5">
        <v>171</v>
      </c>
      <c r="BS454" s="17" t="s">
        <v>184</v>
      </c>
      <c r="BT454" s="5">
        <v>6</v>
      </c>
    </row>
    <row r="455" spans="4:72" x14ac:dyDescent="0.25">
      <c r="D455" s="17" t="s">
        <v>188</v>
      </c>
      <c r="E455" s="5">
        <v>3</v>
      </c>
      <c r="W455" s="17" t="s">
        <v>188</v>
      </c>
      <c r="X455" s="5">
        <v>3</v>
      </c>
      <c r="AI455" s="17" t="s">
        <v>187</v>
      </c>
      <c r="AJ455" s="5">
        <v>1</v>
      </c>
      <c r="AT455" s="17" t="s">
        <v>158</v>
      </c>
      <c r="AU455" s="5">
        <v>163</v>
      </c>
      <c r="BH455" s="17" t="s">
        <v>157</v>
      </c>
      <c r="BI455" s="5">
        <v>0</v>
      </c>
      <c r="BS455" s="17" t="s">
        <v>185</v>
      </c>
      <c r="BT455" s="5">
        <v>0</v>
      </c>
    </row>
    <row r="456" spans="4:72" x14ac:dyDescent="0.25">
      <c r="D456" s="17" t="s">
        <v>189</v>
      </c>
      <c r="E456" s="5">
        <v>437</v>
      </c>
      <c r="W456" s="17" t="s">
        <v>189</v>
      </c>
      <c r="X456" s="5">
        <v>437</v>
      </c>
      <c r="AI456" s="17" t="s">
        <v>250</v>
      </c>
      <c r="AJ456" s="5">
        <v>0</v>
      </c>
      <c r="AT456" s="17" t="s">
        <v>187</v>
      </c>
      <c r="AU456" s="5">
        <v>2</v>
      </c>
      <c r="BH456" s="17" t="s">
        <v>186</v>
      </c>
      <c r="BI456" s="5">
        <v>15</v>
      </c>
      <c r="BS456" s="17" t="s">
        <v>157</v>
      </c>
      <c r="BT456" s="5">
        <v>71</v>
      </c>
    </row>
    <row r="457" spans="4:72" x14ac:dyDescent="0.25">
      <c r="D457" s="17" t="s">
        <v>190</v>
      </c>
      <c r="E457" s="5">
        <v>401</v>
      </c>
      <c r="W457" s="17" t="s">
        <v>190</v>
      </c>
      <c r="X457" s="5">
        <v>401</v>
      </c>
      <c r="AI457" s="17" t="s">
        <v>188</v>
      </c>
      <c r="AJ457" s="5">
        <v>0</v>
      </c>
      <c r="AT457" s="17" t="s">
        <v>250</v>
      </c>
      <c r="AU457" s="5">
        <v>0</v>
      </c>
      <c r="BH457" s="17" t="s">
        <v>158</v>
      </c>
      <c r="BI457" s="5">
        <v>316</v>
      </c>
      <c r="BS457" s="17" t="s">
        <v>186</v>
      </c>
      <c r="BT457" s="5">
        <v>0</v>
      </c>
    </row>
    <row r="458" spans="4:72" x14ac:dyDescent="0.25">
      <c r="D458" s="17" t="s">
        <v>191</v>
      </c>
      <c r="E458" s="5">
        <v>253</v>
      </c>
      <c r="W458" s="17" t="s">
        <v>191</v>
      </c>
      <c r="X458" s="5">
        <v>253</v>
      </c>
      <c r="AI458" s="17" t="s">
        <v>189</v>
      </c>
      <c r="AJ458" s="5">
        <v>160</v>
      </c>
      <c r="AT458" s="17" t="s">
        <v>188</v>
      </c>
      <c r="AU458" s="5">
        <v>2</v>
      </c>
      <c r="BH458" s="17" t="s">
        <v>187</v>
      </c>
      <c r="BI458" s="5">
        <v>4</v>
      </c>
      <c r="BS458" s="17" t="s">
        <v>158</v>
      </c>
      <c r="BT458" s="5">
        <v>4</v>
      </c>
    </row>
    <row r="459" spans="4:72" x14ac:dyDescent="0.25">
      <c r="D459" s="17" t="s">
        <v>192</v>
      </c>
      <c r="E459" s="5">
        <v>337</v>
      </c>
      <c r="W459" s="17" t="s">
        <v>192</v>
      </c>
      <c r="X459" s="5">
        <v>337</v>
      </c>
      <c r="AI459" s="17" t="s">
        <v>190</v>
      </c>
      <c r="AJ459" s="5">
        <v>272</v>
      </c>
      <c r="AT459" s="17" t="s">
        <v>189</v>
      </c>
      <c r="AU459" s="5">
        <v>280</v>
      </c>
      <c r="BH459" s="17" t="s">
        <v>250</v>
      </c>
      <c r="BI459" s="5">
        <v>8</v>
      </c>
      <c r="BS459" s="17" t="s">
        <v>187</v>
      </c>
      <c r="BT459" s="5">
        <v>0</v>
      </c>
    </row>
    <row r="460" spans="4:72" x14ac:dyDescent="0.25">
      <c r="D460" s="17" t="s">
        <v>193</v>
      </c>
      <c r="E460" s="5">
        <v>270</v>
      </c>
      <c r="W460" s="17" t="s">
        <v>193</v>
      </c>
      <c r="X460" s="5">
        <v>270</v>
      </c>
      <c r="AI460" s="17" t="s">
        <v>191</v>
      </c>
      <c r="AJ460" s="5">
        <v>13</v>
      </c>
      <c r="AT460" s="17" t="s">
        <v>190</v>
      </c>
      <c r="AU460" s="5">
        <v>601</v>
      </c>
      <c r="BH460" s="17" t="s">
        <v>188</v>
      </c>
      <c r="BI460" s="5">
        <v>1</v>
      </c>
      <c r="BS460" s="17" t="s">
        <v>250</v>
      </c>
      <c r="BT460" s="5">
        <v>0</v>
      </c>
    </row>
    <row r="461" spans="4:72" x14ac:dyDescent="0.25">
      <c r="D461" s="17" t="s">
        <v>194</v>
      </c>
      <c r="E461" s="5">
        <v>376</v>
      </c>
      <c r="W461" s="17" t="s">
        <v>194</v>
      </c>
      <c r="X461" s="5">
        <v>376</v>
      </c>
      <c r="AI461" s="17" t="s">
        <v>192</v>
      </c>
      <c r="AJ461" s="5">
        <v>339</v>
      </c>
      <c r="AT461" s="17" t="s">
        <v>191</v>
      </c>
      <c r="AU461" s="5">
        <v>549</v>
      </c>
      <c r="BH461" s="17" t="s">
        <v>189</v>
      </c>
      <c r="BI461" s="5">
        <v>632</v>
      </c>
      <c r="BS461" s="17" t="s">
        <v>188</v>
      </c>
      <c r="BT461" s="5">
        <v>0</v>
      </c>
    </row>
    <row r="462" spans="4:72" x14ac:dyDescent="0.25">
      <c r="D462" s="17" t="s">
        <v>195</v>
      </c>
      <c r="E462" s="5">
        <v>436</v>
      </c>
      <c r="W462" s="17" t="s">
        <v>195</v>
      </c>
      <c r="X462" s="5">
        <v>436</v>
      </c>
      <c r="AI462" s="17" t="s">
        <v>193</v>
      </c>
      <c r="AJ462" s="5">
        <v>5</v>
      </c>
      <c r="AT462" s="17" t="s">
        <v>192</v>
      </c>
      <c r="AU462" s="5">
        <v>98</v>
      </c>
      <c r="BH462" s="17" t="s">
        <v>190</v>
      </c>
      <c r="BI462" s="5">
        <v>52</v>
      </c>
      <c r="BS462" s="17" t="s">
        <v>189</v>
      </c>
      <c r="BT462" s="5">
        <v>0</v>
      </c>
    </row>
    <row r="463" spans="4:72" x14ac:dyDescent="0.25">
      <c r="D463" s="17" t="s">
        <v>196</v>
      </c>
      <c r="E463" s="5">
        <v>57</v>
      </c>
      <c r="W463" s="17" t="s">
        <v>196</v>
      </c>
      <c r="X463" s="5">
        <v>57</v>
      </c>
      <c r="AI463" s="17" t="s">
        <v>194</v>
      </c>
      <c r="AJ463" s="5">
        <v>208</v>
      </c>
      <c r="AT463" s="17" t="s">
        <v>193</v>
      </c>
      <c r="AU463" s="5">
        <v>25</v>
      </c>
      <c r="BH463" s="17" t="s">
        <v>191</v>
      </c>
      <c r="BI463" s="5">
        <v>302</v>
      </c>
      <c r="BS463" s="17" t="s">
        <v>190</v>
      </c>
      <c r="BT463" s="5">
        <v>2</v>
      </c>
    </row>
    <row r="464" spans="4:72" x14ac:dyDescent="0.25">
      <c r="D464" s="17" t="s">
        <v>197</v>
      </c>
      <c r="E464" s="5">
        <v>247</v>
      </c>
      <c r="W464" s="17" t="s">
        <v>197</v>
      </c>
      <c r="X464" s="5">
        <v>247</v>
      </c>
      <c r="AI464" s="17" t="s">
        <v>195</v>
      </c>
      <c r="AJ464" s="5">
        <v>133</v>
      </c>
      <c r="AT464" s="17" t="s">
        <v>194</v>
      </c>
      <c r="AU464" s="5">
        <v>469</v>
      </c>
      <c r="BH464" s="17" t="s">
        <v>192</v>
      </c>
      <c r="BI464" s="5">
        <v>11</v>
      </c>
      <c r="BS464" s="17" t="s">
        <v>191</v>
      </c>
      <c r="BT464" s="5">
        <v>0</v>
      </c>
    </row>
    <row r="465" spans="4:72" x14ac:dyDescent="0.25">
      <c r="D465" s="17" t="s">
        <v>199</v>
      </c>
      <c r="E465" s="5">
        <v>174</v>
      </c>
      <c r="W465" s="17" t="s">
        <v>199</v>
      </c>
      <c r="X465" s="5">
        <v>174</v>
      </c>
      <c r="AI465" s="17" t="s">
        <v>196</v>
      </c>
      <c r="AJ465" s="5">
        <v>0</v>
      </c>
      <c r="AT465" s="17" t="s">
        <v>195</v>
      </c>
      <c r="AU465" s="5">
        <v>367</v>
      </c>
      <c r="BH465" s="17" t="s">
        <v>193</v>
      </c>
      <c r="BI465" s="5">
        <v>444</v>
      </c>
      <c r="BS465" s="17" t="s">
        <v>192</v>
      </c>
      <c r="BT465" s="5">
        <v>0</v>
      </c>
    </row>
    <row r="466" spans="4:72" x14ac:dyDescent="0.25">
      <c r="D466" s="17" t="s">
        <v>168</v>
      </c>
      <c r="E466" s="5">
        <v>146</v>
      </c>
      <c r="W466" s="17" t="s">
        <v>168</v>
      </c>
      <c r="X466" s="5">
        <v>146</v>
      </c>
      <c r="AI466" s="17" t="s">
        <v>197</v>
      </c>
      <c r="AJ466" s="5">
        <v>44</v>
      </c>
      <c r="AT466" s="17" t="s">
        <v>196</v>
      </c>
      <c r="AU466" s="5">
        <v>0</v>
      </c>
      <c r="BH466" s="17" t="s">
        <v>194</v>
      </c>
      <c r="BI466" s="5">
        <v>52</v>
      </c>
      <c r="BS466" s="17" t="s">
        <v>193</v>
      </c>
      <c r="BT466" s="5">
        <v>0</v>
      </c>
    </row>
    <row r="467" spans="4:72" x14ac:dyDescent="0.25">
      <c r="D467" s="17" t="s">
        <v>200</v>
      </c>
      <c r="E467" s="5">
        <v>77</v>
      </c>
      <c r="W467" s="17" t="s">
        <v>200</v>
      </c>
      <c r="X467" s="5">
        <v>77</v>
      </c>
      <c r="AI467" s="17" t="s">
        <v>199</v>
      </c>
      <c r="AJ467" s="5">
        <v>48</v>
      </c>
      <c r="AT467" s="17" t="s">
        <v>197</v>
      </c>
      <c r="AU467" s="5">
        <v>55</v>
      </c>
      <c r="BH467" s="17" t="s">
        <v>195</v>
      </c>
      <c r="BI467" s="5">
        <v>765</v>
      </c>
      <c r="BS467" s="17" t="s">
        <v>194</v>
      </c>
      <c r="BT467" s="5">
        <v>40</v>
      </c>
    </row>
    <row r="468" spans="4:72" x14ac:dyDescent="0.25">
      <c r="D468" s="17" t="s">
        <v>152</v>
      </c>
      <c r="E468" s="5">
        <v>361</v>
      </c>
      <c r="W468" s="17" t="s">
        <v>152</v>
      </c>
      <c r="X468" s="5">
        <v>361</v>
      </c>
      <c r="AI468" s="17" t="s">
        <v>168</v>
      </c>
      <c r="AJ468" s="5">
        <v>44</v>
      </c>
      <c r="AT468" s="17" t="s">
        <v>199</v>
      </c>
      <c r="AU468" s="5">
        <v>113</v>
      </c>
      <c r="BH468" s="17" t="s">
        <v>196</v>
      </c>
      <c r="BI468" s="5">
        <v>65</v>
      </c>
      <c r="BS468" s="17" t="s">
        <v>195</v>
      </c>
      <c r="BT468" s="5">
        <v>0</v>
      </c>
    </row>
    <row r="469" spans="4:72" x14ac:dyDescent="0.25">
      <c r="D469" s="17" t="s">
        <v>201</v>
      </c>
      <c r="E469" s="5">
        <v>273</v>
      </c>
      <c r="W469" s="17" t="s">
        <v>201</v>
      </c>
      <c r="X469" s="5">
        <v>273</v>
      </c>
      <c r="AI469" s="17" t="s">
        <v>200</v>
      </c>
      <c r="AJ469" s="5">
        <v>7</v>
      </c>
      <c r="AT469" s="17" t="s">
        <v>168</v>
      </c>
      <c r="AU469" s="5">
        <v>107</v>
      </c>
      <c r="BH469" s="17" t="s">
        <v>197</v>
      </c>
      <c r="BI469" s="5">
        <v>32</v>
      </c>
      <c r="BS469" s="17" t="s">
        <v>196</v>
      </c>
      <c r="BT469" s="5">
        <v>0</v>
      </c>
    </row>
    <row r="470" spans="4:72" x14ac:dyDescent="0.25">
      <c r="D470" s="17" t="s">
        <v>202</v>
      </c>
      <c r="E470" s="5">
        <v>389</v>
      </c>
      <c r="W470" s="17" t="s">
        <v>202</v>
      </c>
      <c r="X470" s="5">
        <v>389</v>
      </c>
      <c r="AI470" s="17" t="s">
        <v>152</v>
      </c>
      <c r="AJ470" s="5">
        <v>86</v>
      </c>
      <c r="AT470" s="17" t="s">
        <v>200</v>
      </c>
      <c r="AU470" s="5">
        <v>57</v>
      </c>
      <c r="BH470" s="17" t="s">
        <v>199</v>
      </c>
      <c r="BI470" s="5">
        <v>331</v>
      </c>
      <c r="BS470" s="17" t="s">
        <v>197</v>
      </c>
      <c r="BT470" s="5">
        <v>10</v>
      </c>
    </row>
    <row r="471" spans="4:72" x14ac:dyDescent="0.25">
      <c r="D471" s="17" t="s">
        <v>203</v>
      </c>
      <c r="E471" s="5">
        <v>267</v>
      </c>
      <c r="W471" s="17" t="s">
        <v>203</v>
      </c>
      <c r="X471" s="5">
        <v>267</v>
      </c>
      <c r="AI471" s="17" t="s">
        <v>201</v>
      </c>
      <c r="AJ471" s="5">
        <v>81</v>
      </c>
      <c r="AT471" s="17" t="s">
        <v>152</v>
      </c>
      <c r="AU471" s="5">
        <v>1599</v>
      </c>
      <c r="BH471" s="17" t="s">
        <v>168</v>
      </c>
      <c r="BI471" s="5">
        <v>6</v>
      </c>
      <c r="BS471" s="17" t="s">
        <v>199</v>
      </c>
      <c r="BT471" s="5">
        <v>0</v>
      </c>
    </row>
    <row r="472" spans="4:72" x14ac:dyDescent="0.25">
      <c r="D472" s="17" t="s">
        <v>159</v>
      </c>
      <c r="E472" s="5">
        <v>287</v>
      </c>
      <c r="W472" s="17" t="s">
        <v>159</v>
      </c>
      <c r="X472" s="5">
        <v>287</v>
      </c>
      <c r="AI472" s="17" t="s">
        <v>202</v>
      </c>
      <c r="AJ472" s="5">
        <v>1</v>
      </c>
      <c r="AT472" s="17" t="s">
        <v>201</v>
      </c>
      <c r="AU472" s="5">
        <v>731</v>
      </c>
      <c r="BH472" s="17" t="s">
        <v>200</v>
      </c>
      <c r="BI472" s="5">
        <v>13</v>
      </c>
      <c r="BS472" s="17" t="s">
        <v>168</v>
      </c>
      <c r="BT472" s="5">
        <v>26</v>
      </c>
    </row>
    <row r="473" spans="4:72" x14ac:dyDescent="0.25">
      <c r="D473" s="17" t="s">
        <v>204</v>
      </c>
      <c r="E473" s="5">
        <v>1</v>
      </c>
      <c r="W473" s="17" t="s">
        <v>204</v>
      </c>
      <c r="X473" s="5">
        <v>1</v>
      </c>
      <c r="AI473" s="17" t="s">
        <v>203</v>
      </c>
      <c r="AJ473" s="5">
        <v>25</v>
      </c>
      <c r="AT473" s="17" t="s">
        <v>202</v>
      </c>
      <c r="AU473" s="5">
        <v>91</v>
      </c>
      <c r="BH473" s="17" t="s">
        <v>152</v>
      </c>
      <c r="BI473" s="5">
        <v>8</v>
      </c>
      <c r="BS473" s="17" t="s">
        <v>200</v>
      </c>
      <c r="BT473" s="5">
        <v>9</v>
      </c>
    </row>
    <row r="474" spans="4:72" x14ac:dyDescent="0.25">
      <c r="D474" s="17" t="s">
        <v>205</v>
      </c>
      <c r="E474" s="5">
        <v>66</v>
      </c>
      <c r="W474" s="17" t="s">
        <v>205</v>
      </c>
      <c r="X474" s="5">
        <v>66</v>
      </c>
      <c r="AI474" s="17" t="s">
        <v>159</v>
      </c>
      <c r="AJ474" s="5">
        <v>12</v>
      </c>
      <c r="AT474" s="17" t="s">
        <v>203</v>
      </c>
      <c r="AU474" s="5">
        <v>519</v>
      </c>
      <c r="BH474" s="17" t="s">
        <v>201</v>
      </c>
      <c r="BI474" s="5">
        <v>51</v>
      </c>
      <c r="BS474" s="17" t="s">
        <v>152</v>
      </c>
      <c r="BT474" s="5">
        <v>0</v>
      </c>
    </row>
    <row r="475" spans="4:72" x14ac:dyDescent="0.25">
      <c r="D475" s="17" t="s">
        <v>160</v>
      </c>
      <c r="E475" s="5">
        <v>681</v>
      </c>
      <c r="W475" s="17" t="s">
        <v>160</v>
      </c>
      <c r="X475" s="5">
        <v>681</v>
      </c>
      <c r="AI475" s="17" t="s">
        <v>204</v>
      </c>
      <c r="AJ475" s="5">
        <v>0</v>
      </c>
      <c r="AT475" s="17" t="s">
        <v>159</v>
      </c>
      <c r="AU475" s="5">
        <v>64</v>
      </c>
      <c r="BH475" s="17" t="s">
        <v>202</v>
      </c>
      <c r="BI475" s="5">
        <v>20</v>
      </c>
      <c r="BS475" s="17" t="s">
        <v>201</v>
      </c>
      <c r="BT475" s="5">
        <v>4</v>
      </c>
    </row>
    <row r="476" spans="4:72" x14ac:dyDescent="0.25">
      <c r="D476" s="17" t="s">
        <v>206</v>
      </c>
      <c r="E476" s="5">
        <v>0</v>
      </c>
      <c r="W476" s="17" t="s">
        <v>206</v>
      </c>
      <c r="X476" s="5">
        <v>0</v>
      </c>
      <c r="AI476" s="17" t="s">
        <v>205</v>
      </c>
      <c r="AJ476" s="5">
        <v>32</v>
      </c>
      <c r="AT476" s="17" t="s">
        <v>204</v>
      </c>
      <c r="AU476" s="5">
        <v>0</v>
      </c>
      <c r="BH476" s="17" t="s">
        <v>203</v>
      </c>
      <c r="BI476" s="5">
        <v>6</v>
      </c>
      <c r="BS476" s="17" t="s">
        <v>202</v>
      </c>
      <c r="BT476" s="5">
        <v>0</v>
      </c>
    </row>
    <row r="477" spans="4:72" x14ac:dyDescent="0.25">
      <c r="D477" s="17" t="s">
        <v>207</v>
      </c>
      <c r="E477" s="5">
        <v>242</v>
      </c>
      <c r="W477" s="17" t="s">
        <v>207</v>
      </c>
      <c r="X477" s="5">
        <v>242</v>
      </c>
      <c r="AI477" s="17" t="s">
        <v>160</v>
      </c>
      <c r="AJ477" s="5">
        <v>49</v>
      </c>
      <c r="AT477" s="17" t="s">
        <v>205</v>
      </c>
      <c r="AU477" s="5">
        <v>50</v>
      </c>
      <c r="BH477" s="17" t="s">
        <v>159</v>
      </c>
      <c r="BI477" s="5">
        <v>425</v>
      </c>
      <c r="BS477" s="17" t="s">
        <v>203</v>
      </c>
      <c r="BT477" s="5">
        <v>0</v>
      </c>
    </row>
    <row r="478" spans="4:72" x14ac:dyDescent="0.25">
      <c r="D478" s="17" t="s">
        <v>169</v>
      </c>
      <c r="E478" s="5">
        <v>5</v>
      </c>
      <c r="W478" s="17" t="s">
        <v>169</v>
      </c>
      <c r="X478" s="5">
        <v>5</v>
      </c>
      <c r="AI478" s="17" t="s">
        <v>206</v>
      </c>
      <c r="AJ478" s="5">
        <v>0</v>
      </c>
      <c r="AT478" s="17" t="s">
        <v>160</v>
      </c>
      <c r="AU478" s="5">
        <v>227</v>
      </c>
      <c r="BH478" s="17" t="s">
        <v>204</v>
      </c>
      <c r="BI478" s="5">
        <v>0</v>
      </c>
      <c r="BS478" s="17" t="s">
        <v>159</v>
      </c>
      <c r="BT478" s="5">
        <v>0</v>
      </c>
    </row>
    <row r="479" spans="4:72" x14ac:dyDescent="0.25">
      <c r="D479" s="17" t="s">
        <v>141</v>
      </c>
      <c r="E479" s="5">
        <v>61</v>
      </c>
      <c r="W479" s="17" t="s">
        <v>141</v>
      </c>
      <c r="X479" s="5">
        <v>61</v>
      </c>
      <c r="AI479" s="17" t="s">
        <v>207</v>
      </c>
      <c r="AJ479" s="5">
        <v>56</v>
      </c>
      <c r="AT479" s="17" t="s">
        <v>206</v>
      </c>
      <c r="AU479" s="5">
        <v>0</v>
      </c>
      <c r="BH479" s="17" t="s">
        <v>205</v>
      </c>
      <c r="BI479" s="5">
        <v>23</v>
      </c>
      <c r="BS479" s="17" t="s">
        <v>204</v>
      </c>
      <c r="BT479" s="5">
        <v>0</v>
      </c>
    </row>
    <row r="480" spans="4:72" x14ac:dyDescent="0.25">
      <c r="D480" s="17" t="s">
        <v>208</v>
      </c>
      <c r="E480" s="5">
        <v>55</v>
      </c>
      <c r="W480" s="17" t="s">
        <v>208</v>
      </c>
      <c r="X480" s="5">
        <v>55</v>
      </c>
      <c r="AI480" s="17" t="s">
        <v>169</v>
      </c>
      <c r="AJ480" s="5">
        <v>0</v>
      </c>
      <c r="AT480" s="17" t="s">
        <v>207</v>
      </c>
      <c r="AU480" s="5">
        <v>133</v>
      </c>
      <c r="BH480" s="17" t="s">
        <v>160</v>
      </c>
      <c r="BI480" s="5">
        <v>403</v>
      </c>
      <c r="BS480" s="17" t="s">
        <v>205</v>
      </c>
      <c r="BT480" s="5">
        <v>0</v>
      </c>
    </row>
    <row r="481" spans="4:72" x14ac:dyDescent="0.25">
      <c r="D481" s="17" t="s">
        <v>260</v>
      </c>
      <c r="E481" s="5">
        <v>75</v>
      </c>
      <c r="W481" s="17" t="s">
        <v>260</v>
      </c>
      <c r="X481" s="5">
        <v>75</v>
      </c>
      <c r="AI481" s="17" t="s">
        <v>141</v>
      </c>
      <c r="AJ481" s="5">
        <v>7</v>
      </c>
      <c r="AT481" s="17" t="s">
        <v>169</v>
      </c>
      <c r="AU481" s="5">
        <v>9</v>
      </c>
      <c r="BH481" s="17" t="s">
        <v>206</v>
      </c>
      <c r="BI481" s="5">
        <v>0</v>
      </c>
      <c r="BS481" s="17" t="s">
        <v>160</v>
      </c>
      <c r="BT481" s="5">
        <v>46</v>
      </c>
    </row>
    <row r="482" spans="4:72" x14ac:dyDescent="0.25">
      <c r="D482" s="17" t="s">
        <v>209</v>
      </c>
      <c r="E482" s="5">
        <v>121</v>
      </c>
      <c r="W482" s="17" t="s">
        <v>209</v>
      </c>
      <c r="X482" s="5">
        <v>121</v>
      </c>
      <c r="AI482" s="17" t="s">
        <v>208</v>
      </c>
      <c r="AJ482" s="5">
        <v>2</v>
      </c>
      <c r="AT482" s="17" t="s">
        <v>141</v>
      </c>
      <c r="AU482" s="5">
        <v>8</v>
      </c>
      <c r="BH482" s="17" t="s">
        <v>207</v>
      </c>
      <c r="BI482" s="5">
        <v>61</v>
      </c>
      <c r="BS482" s="17" t="s">
        <v>206</v>
      </c>
      <c r="BT482" s="5">
        <v>0</v>
      </c>
    </row>
    <row r="483" spans="4:72" x14ac:dyDescent="0.25">
      <c r="D483" s="17" t="s">
        <v>210</v>
      </c>
      <c r="E483" s="5">
        <v>237</v>
      </c>
      <c r="W483" s="17" t="s">
        <v>210</v>
      </c>
      <c r="X483" s="5">
        <v>237</v>
      </c>
      <c r="AI483" s="17" t="s">
        <v>260</v>
      </c>
      <c r="AJ483" s="5">
        <v>0</v>
      </c>
      <c r="AT483" s="17" t="s">
        <v>208</v>
      </c>
      <c r="AU483" s="5">
        <v>4</v>
      </c>
      <c r="BH483" s="17" t="s">
        <v>169</v>
      </c>
      <c r="BI483" s="5">
        <v>0</v>
      </c>
      <c r="BS483" s="17" t="s">
        <v>207</v>
      </c>
      <c r="BT483" s="5">
        <v>48</v>
      </c>
    </row>
    <row r="484" spans="4:72" x14ac:dyDescent="0.25">
      <c r="D484" s="17" t="s">
        <v>161</v>
      </c>
      <c r="E484" s="5">
        <v>56</v>
      </c>
      <c r="W484" s="17" t="s">
        <v>161</v>
      </c>
      <c r="X484" s="5">
        <v>56</v>
      </c>
      <c r="AI484" s="17" t="s">
        <v>209</v>
      </c>
      <c r="AJ484" s="5">
        <v>9</v>
      </c>
      <c r="AT484" s="17" t="s">
        <v>260</v>
      </c>
      <c r="AU484" s="5">
        <v>0</v>
      </c>
      <c r="BH484" s="17" t="s">
        <v>141</v>
      </c>
      <c r="BI484" s="5">
        <v>1</v>
      </c>
      <c r="BS484" s="17" t="s">
        <v>169</v>
      </c>
      <c r="BT484" s="5">
        <v>1</v>
      </c>
    </row>
    <row r="485" spans="4:72" x14ac:dyDescent="0.25">
      <c r="D485" s="17" t="s">
        <v>211</v>
      </c>
      <c r="E485" s="5">
        <v>274</v>
      </c>
      <c r="W485" s="17" t="s">
        <v>211</v>
      </c>
      <c r="X485" s="5">
        <v>274</v>
      </c>
      <c r="AI485" s="17" t="s">
        <v>210</v>
      </c>
      <c r="AJ485" s="5">
        <v>152</v>
      </c>
      <c r="AT485" s="17" t="s">
        <v>209</v>
      </c>
      <c r="AU485" s="5">
        <v>11</v>
      </c>
      <c r="BH485" s="17" t="s">
        <v>208</v>
      </c>
      <c r="BI485" s="5">
        <v>0</v>
      </c>
      <c r="BS485" s="17" t="s">
        <v>141</v>
      </c>
      <c r="BT485" s="5">
        <v>1</v>
      </c>
    </row>
    <row r="486" spans="4:72" x14ac:dyDescent="0.25">
      <c r="D486" s="17" t="s">
        <v>170</v>
      </c>
      <c r="E486" s="5">
        <v>292</v>
      </c>
      <c r="W486" s="17" t="s">
        <v>170</v>
      </c>
      <c r="X486" s="5">
        <v>292</v>
      </c>
      <c r="AI486" s="17" t="s">
        <v>161</v>
      </c>
      <c r="AJ486" s="5">
        <v>5</v>
      </c>
      <c r="AT486" s="17" t="s">
        <v>210</v>
      </c>
      <c r="AU486" s="5">
        <v>8</v>
      </c>
      <c r="BH486" s="17" t="s">
        <v>260</v>
      </c>
      <c r="BI486" s="5">
        <v>67</v>
      </c>
      <c r="BS486" s="17" t="s">
        <v>208</v>
      </c>
      <c r="BT486" s="5">
        <v>13</v>
      </c>
    </row>
    <row r="487" spans="4:72" x14ac:dyDescent="0.25">
      <c r="D487" s="17" t="s">
        <v>212</v>
      </c>
      <c r="E487" s="5">
        <v>155</v>
      </c>
      <c r="W487" s="17" t="s">
        <v>212</v>
      </c>
      <c r="X487" s="5">
        <v>155</v>
      </c>
      <c r="AI487" s="17" t="s">
        <v>211</v>
      </c>
      <c r="AJ487" s="5">
        <v>187</v>
      </c>
      <c r="AT487" s="17" t="s">
        <v>161</v>
      </c>
      <c r="AU487" s="5">
        <v>18</v>
      </c>
      <c r="BH487" s="17" t="s">
        <v>209</v>
      </c>
      <c r="BI487" s="5">
        <v>1</v>
      </c>
      <c r="BS487" s="17" t="s">
        <v>260</v>
      </c>
      <c r="BT487" s="5">
        <v>0</v>
      </c>
    </row>
    <row r="488" spans="4:72" x14ac:dyDescent="0.25">
      <c r="D488" s="17" t="s">
        <v>153</v>
      </c>
      <c r="E488" s="5">
        <v>666</v>
      </c>
      <c r="W488" s="17" t="s">
        <v>153</v>
      </c>
      <c r="X488" s="5">
        <v>666</v>
      </c>
      <c r="AI488" s="17" t="s">
        <v>170</v>
      </c>
      <c r="AJ488" s="5">
        <v>88</v>
      </c>
      <c r="AT488" s="17" t="s">
        <v>211</v>
      </c>
      <c r="AU488" s="5">
        <v>442</v>
      </c>
      <c r="BH488" s="17" t="s">
        <v>210</v>
      </c>
      <c r="BI488" s="5">
        <v>21</v>
      </c>
      <c r="BS488" s="17" t="s">
        <v>209</v>
      </c>
      <c r="BT488" s="5">
        <v>11</v>
      </c>
    </row>
    <row r="489" spans="4:72" x14ac:dyDescent="0.25">
      <c r="D489" s="17" t="s">
        <v>213</v>
      </c>
      <c r="E489" s="5">
        <v>195</v>
      </c>
      <c r="W489" s="17" t="s">
        <v>213</v>
      </c>
      <c r="X489" s="5">
        <v>195</v>
      </c>
      <c r="AI489" s="17" t="s">
        <v>212</v>
      </c>
      <c r="AJ489" s="5">
        <v>18</v>
      </c>
      <c r="AT489" s="17" t="s">
        <v>170</v>
      </c>
      <c r="AU489" s="5">
        <v>104</v>
      </c>
      <c r="BH489" s="17" t="s">
        <v>161</v>
      </c>
      <c r="BI489" s="5">
        <v>50</v>
      </c>
      <c r="BS489" s="17" t="s">
        <v>210</v>
      </c>
      <c r="BT489" s="5">
        <v>14</v>
      </c>
    </row>
    <row r="490" spans="4:72" x14ac:dyDescent="0.25">
      <c r="D490" s="17" t="s">
        <v>146</v>
      </c>
      <c r="E490" s="5">
        <v>260</v>
      </c>
      <c r="W490" s="17" t="s">
        <v>146</v>
      </c>
      <c r="X490" s="5">
        <v>260</v>
      </c>
      <c r="AI490" s="17" t="s">
        <v>153</v>
      </c>
      <c r="AJ490" s="5">
        <v>205</v>
      </c>
      <c r="AT490" s="17" t="s">
        <v>212</v>
      </c>
      <c r="AU490" s="5">
        <v>190</v>
      </c>
      <c r="BH490" s="17" t="s">
        <v>211</v>
      </c>
      <c r="BI490" s="5">
        <v>41</v>
      </c>
      <c r="BS490" s="17" t="s">
        <v>161</v>
      </c>
      <c r="BT490" s="5">
        <v>0</v>
      </c>
    </row>
    <row r="491" spans="4:72" x14ac:dyDescent="0.25">
      <c r="D491" s="17" t="s">
        <v>175</v>
      </c>
      <c r="E491" s="5">
        <v>485</v>
      </c>
      <c r="W491" s="17" t="s">
        <v>175</v>
      </c>
      <c r="X491" s="5">
        <v>485</v>
      </c>
      <c r="AI491" s="17" t="s">
        <v>213</v>
      </c>
      <c r="AJ491" s="5">
        <v>2</v>
      </c>
      <c r="AT491" s="17" t="s">
        <v>153</v>
      </c>
      <c r="AU491" s="5">
        <v>2146</v>
      </c>
      <c r="BH491" s="17" t="s">
        <v>170</v>
      </c>
      <c r="BI491" s="5">
        <v>33</v>
      </c>
      <c r="BS491" s="17" t="s">
        <v>211</v>
      </c>
      <c r="BT491" s="5">
        <v>66</v>
      </c>
    </row>
    <row r="492" spans="4:72" x14ac:dyDescent="0.25">
      <c r="D492" s="17" t="s">
        <v>142</v>
      </c>
      <c r="E492" s="5">
        <v>102</v>
      </c>
      <c r="W492" s="17" t="s">
        <v>142</v>
      </c>
      <c r="X492" s="5">
        <v>102</v>
      </c>
      <c r="AI492" s="17" t="s">
        <v>146</v>
      </c>
      <c r="AJ492" s="5">
        <v>0</v>
      </c>
      <c r="AT492" s="17" t="s">
        <v>213</v>
      </c>
      <c r="AU492" s="5">
        <v>210</v>
      </c>
      <c r="BH492" s="17" t="s">
        <v>212</v>
      </c>
      <c r="BI492" s="5">
        <v>5</v>
      </c>
      <c r="BS492" s="17" t="s">
        <v>170</v>
      </c>
      <c r="BT492" s="5">
        <v>0</v>
      </c>
    </row>
    <row r="493" spans="4:72" x14ac:dyDescent="0.25">
      <c r="D493" s="17" t="s">
        <v>214</v>
      </c>
      <c r="E493" s="5">
        <v>331</v>
      </c>
      <c r="W493" s="17" t="s">
        <v>214</v>
      </c>
      <c r="X493" s="5">
        <v>331</v>
      </c>
      <c r="AI493" s="17" t="s">
        <v>175</v>
      </c>
      <c r="AJ493" s="5">
        <v>252</v>
      </c>
      <c r="AT493" s="17" t="s">
        <v>146</v>
      </c>
      <c r="AU493" s="5">
        <v>0</v>
      </c>
      <c r="BH493" s="17" t="s">
        <v>153</v>
      </c>
      <c r="BI493" s="5">
        <v>89</v>
      </c>
      <c r="BS493" s="17" t="s">
        <v>212</v>
      </c>
      <c r="BT493" s="5">
        <v>54</v>
      </c>
    </row>
    <row r="494" spans="4:72" x14ac:dyDescent="0.25">
      <c r="D494" s="17" t="s">
        <v>171</v>
      </c>
      <c r="E494" s="5">
        <v>216</v>
      </c>
      <c r="W494" s="17" t="s">
        <v>171</v>
      </c>
      <c r="X494" s="5">
        <v>216</v>
      </c>
      <c r="AI494" s="17" t="s">
        <v>142</v>
      </c>
      <c r="AJ494" s="5">
        <v>21</v>
      </c>
      <c r="AT494" s="17" t="s">
        <v>175</v>
      </c>
      <c r="AU494" s="5">
        <v>945</v>
      </c>
      <c r="BH494" s="17" t="s">
        <v>213</v>
      </c>
      <c r="BI494" s="5">
        <v>157</v>
      </c>
      <c r="BS494" s="17" t="s">
        <v>153</v>
      </c>
      <c r="BT494" s="5">
        <v>6</v>
      </c>
    </row>
    <row r="495" spans="4:72" x14ac:dyDescent="0.25">
      <c r="D495" s="17" t="s">
        <v>165</v>
      </c>
      <c r="E495" s="5">
        <v>285</v>
      </c>
      <c r="W495" s="17" t="s">
        <v>165</v>
      </c>
      <c r="X495" s="5">
        <v>285</v>
      </c>
      <c r="AI495" s="17" t="s">
        <v>214</v>
      </c>
      <c r="AJ495" s="5">
        <v>0</v>
      </c>
      <c r="AT495" s="17" t="s">
        <v>142</v>
      </c>
      <c r="AU495" s="5">
        <v>9</v>
      </c>
      <c r="BH495" s="17" t="s">
        <v>146</v>
      </c>
      <c r="BI495" s="5">
        <v>301</v>
      </c>
      <c r="BS495" s="17" t="s">
        <v>213</v>
      </c>
      <c r="BT495" s="5">
        <v>49</v>
      </c>
    </row>
    <row r="496" spans="4:72" x14ac:dyDescent="0.25">
      <c r="D496" s="17" t="s">
        <v>143</v>
      </c>
      <c r="E496" s="5">
        <v>303</v>
      </c>
      <c r="W496" s="17" t="s">
        <v>143</v>
      </c>
      <c r="X496" s="5">
        <v>303</v>
      </c>
      <c r="AI496" s="17" t="s">
        <v>171</v>
      </c>
      <c r="AJ496" s="5">
        <v>38</v>
      </c>
      <c r="AT496" s="17" t="s">
        <v>214</v>
      </c>
      <c r="AU496" s="5">
        <v>124</v>
      </c>
      <c r="BH496" s="17" t="s">
        <v>175</v>
      </c>
      <c r="BI496" s="5">
        <v>30</v>
      </c>
      <c r="BS496" s="17" t="s">
        <v>146</v>
      </c>
      <c r="BT496" s="5">
        <v>0</v>
      </c>
    </row>
    <row r="497" spans="4:72" x14ac:dyDescent="0.25">
      <c r="D497" s="17" t="s">
        <v>256</v>
      </c>
      <c r="E497" s="5">
        <v>147</v>
      </c>
      <c r="W497" s="17" t="s">
        <v>256</v>
      </c>
      <c r="X497" s="5">
        <v>147</v>
      </c>
      <c r="AI497" s="17" t="s">
        <v>165</v>
      </c>
      <c r="AJ497" s="5">
        <v>108</v>
      </c>
      <c r="AT497" s="17" t="s">
        <v>171</v>
      </c>
      <c r="AU497" s="5">
        <v>256</v>
      </c>
      <c r="BH497" s="17" t="s">
        <v>142</v>
      </c>
      <c r="BI497" s="5">
        <v>8</v>
      </c>
      <c r="BS497" s="17" t="s">
        <v>175</v>
      </c>
      <c r="BT497" s="5">
        <v>39</v>
      </c>
    </row>
    <row r="498" spans="4:72" x14ac:dyDescent="0.25">
      <c r="D498" s="17" t="s">
        <v>176</v>
      </c>
      <c r="E498" s="5">
        <v>203</v>
      </c>
      <c r="W498" s="17" t="s">
        <v>176</v>
      </c>
      <c r="X498" s="5">
        <v>203</v>
      </c>
      <c r="AI498" s="17" t="s">
        <v>143</v>
      </c>
      <c r="AJ498" s="5">
        <v>46</v>
      </c>
      <c r="AT498" s="17" t="s">
        <v>165</v>
      </c>
      <c r="AU498" s="5">
        <v>197</v>
      </c>
      <c r="BH498" s="17" t="s">
        <v>214</v>
      </c>
      <c r="BI498" s="5">
        <v>11</v>
      </c>
      <c r="BS498" s="17" t="s">
        <v>142</v>
      </c>
      <c r="BT498" s="5">
        <v>0</v>
      </c>
    </row>
    <row r="499" spans="4:72" x14ac:dyDescent="0.25">
      <c r="D499" s="17" t="s">
        <v>216</v>
      </c>
      <c r="E499" s="5">
        <v>66</v>
      </c>
      <c r="W499" s="17" t="s">
        <v>216</v>
      </c>
      <c r="X499" s="5">
        <v>66</v>
      </c>
      <c r="AI499" s="17" t="s">
        <v>256</v>
      </c>
      <c r="AJ499" s="5">
        <v>37</v>
      </c>
      <c r="AT499" s="17" t="s">
        <v>143</v>
      </c>
      <c r="AU499" s="5">
        <v>22</v>
      </c>
      <c r="BH499" s="17" t="s">
        <v>171</v>
      </c>
      <c r="BI499" s="5">
        <v>8</v>
      </c>
      <c r="BS499" s="17" t="s">
        <v>214</v>
      </c>
      <c r="BT499" s="5">
        <v>0</v>
      </c>
    </row>
    <row r="500" spans="4:72" x14ac:dyDescent="0.25">
      <c r="D500" s="17" t="s">
        <v>217</v>
      </c>
      <c r="E500" s="5">
        <v>388</v>
      </c>
      <c r="W500" s="17" t="s">
        <v>217</v>
      </c>
      <c r="X500" s="5">
        <v>388</v>
      </c>
      <c r="AI500" s="17" t="s">
        <v>176</v>
      </c>
      <c r="AJ500" s="5">
        <v>75</v>
      </c>
      <c r="AT500" s="17" t="s">
        <v>256</v>
      </c>
      <c r="AU500" s="5">
        <v>125</v>
      </c>
      <c r="BH500" s="17" t="s">
        <v>165</v>
      </c>
      <c r="BI500" s="5">
        <v>10</v>
      </c>
      <c r="BS500" s="17" t="s">
        <v>171</v>
      </c>
      <c r="BT500" s="5">
        <v>56</v>
      </c>
    </row>
    <row r="501" spans="4:72" x14ac:dyDescent="0.25">
      <c r="D501" s="17" t="s">
        <v>162</v>
      </c>
      <c r="E501" s="5">
        <v>62</v>
      </c>
      <c r="W501" s="17" t="s">
        <v>162</v>
      </c>
      <c r="X501" s="5">
        <v>62</v>
      </c>
      <c r="AI501" s="17" t="s">
        <v>216</v>
      </c>
      <c r="AJ501" s="5">
        <v>0</v>
      </c>
      <c r="AT501" s="17" t="s">
        <v>176</v>
      </c>
      <c r="AU501" s="5">
        <v>155</v>
      </c>
      <c r="BH501" s="17" t="s">
        <v>143</v>
      </c>
      <c r="BI501" s="5">
        <v>31</v>
      </c>
      <c r="BS501" s="17" t="s">
        <v>165</v>
      </c>
      <c r="BT501" s="5">
        <v>22</v>
      </c>
    </row>
    <row r="502" spans="4:72" x14ac:dyDescent="0.25">
      <c r="D502" s="17" t="s">
        <v>218</v>
      </c>
      <c r="E502" s="5">
        <v>258</v>
      </c>
      <c r="W502" s="17" t="s">
        <v>218</v>
      </c>
      <c r="X502" s="5">
        <v>258</v>
      </c>
      <c r="AI502" s="17" t="s">
        <v>217</v>
      </c>
      <c r="AJ502" s="5">
        <v>0</v>
      </c>
      <c r="AT502" s="17" t="s">
        <v>216</v>
      </c>
      <c r="AU502" s="5">
        <v>8</v>
      </c>
      <c r="BH502" s="17" t="s">
        <v>256</v>
      </c>
      <c r="BI502" s="5">
        <v>248</v>
      </c>
      <c r="BS502" s="17" t="s">
        <v>143</v>
      </c>
      <c r="BT502" s="5">
        <v>47</v>
      </c>
    </row>
    <row r="503" spans="4:72" x14ac:dyDescent="0.25">
      <c r="D503" s="17" t="s">
        <v>154</v>
      </c>
      <c r="E503" s="5">
        <v>630</v>
      </c>
      <c r="W503" s="17" t="s">
        <v>154</v>
      </c>
      <c r="X503" s="5">
        <v>630</v>
      </c>
      <c r="AI503" s="17" t="s">
        <v>162</v>
      </c>
      <c r="AJ503" s="5">
        <v>11</v>
      </c>
      <c r="AT503" s="17" t="s">
        <v>217</v>
      </c>
      <c r="AU503" s="5">
        <v>1</v>
      </c>
      <c r="BH503" s="17" t="s">
        <v>176</v>
      </c>
      <c r="BI503" s="5">
        <v>8</v>
      </c>
      <c r="BS503" s="17" t="s">
        <v>256</v>
      </c>
      <c r="BT503" s="5">
        <v>0</v>
      </c>
    </row>
    <row r="504" spans="4:72" x14ac:dyDescent="0.25">
      <c r="D504" s="17" t="s">
        <v>147</v>
      </c>
      <c r="E504" s="5">
        <v>255</v>
      </c>
      <c r="W504" s="17" t="s">
        <v>147</v>
      </c>
      <c r="X504" s="5">
        <v>255</v>
      </c>
      <c r="AI504" s="17" t="s">
        <v>218</v>
      </c>
      <c r="AJ504" s="5">
        <v>92</v>
      </c>
      <c r="AT504" s="17" t="s">
        <v>162</v>
      </c>
      <c r="AU504" s="5">
        <v>117</v>
      </c>
      <c r="BH504" s="17" t="s">
        <v>216</v>
      </c>
      <c r="BI504" s="5">
        <v>54</v>
      </c>
      <c r="BS504" s="17" t="s">
        <v>176</v>
      </c>
      <c r="BT504" s="5">
        <v>20</v>
      </c>
    </row>
    <row r="505" spans="4:72" x14ac:dyDescent="0.25">
      <c r="D505" s="17" t="s">
        <v>219</v>
      </c>
      <c r="E505" s="5">
        <v>461</v>
      </c>
      <c r="W505" s="17" t="s">
        <v>219</v>
      </c>
      <c r="X505" s="5">
        <v>461</v>
      </c>
      <c r="AI505" s="17" t="s">
        <v>154</v>
      </c>
      <c r="AJ505" s="5">
        <v>292</v>
      </c>
      <c r="AT505" s="17" t="s">
        <v>218</v>
      </c>
      <c r="AU505" s="5">
        <v>181</v>
      </c>
      <c r="BH505" s="17" t="s">
        <v>217</v>
      </c>
      <c r="BI505" s="5">
        <v>112</v>
      </c>
      <c r="BS505" s="17" t="s">
        <v>216</v>
      </c>
      <c r="BT505" s="5">
        <v>6</v>
      </c>
    </row>
    <row r="506" spans="4:72" x14ac:dyDescent="0.25">
      <c r="D506" s="17" t="s">
        <v>148</v>
      </c>
      <c r="E506" s="5">
        <v>46</v>
      </c>
      <c r="W506" s="17" t="s">
        <v>148</v>
      </c>
      <c r="X506" s="5">
        <v>46</v>
      </c>
      <c r="AI506" s="17" t="s">
        <v>147</v>
      </c>
      <c r="AJ506" s="5">
        <v>0</v>
      </c>
      <c r="AT506" s="17" t="s">
        <v>154</v>
      </c>
      <c r="AU506" s="5">
        <v>2347</v>
      </c>
      <c r="BH506" s="17" t="s">
        <v>162</v>
      </c>
      <c r="BI506" s="5">
        <v>4</v>
      </c>
      <c r="BS506" s="17" t="s">
        <v>217</v>
      </c>
      <c r="BT506" s="5">
        <v>1</v>
      </c>
    </row>
    <row r="507" spans="4:72" x14ac:dyDescent="0.25">
      <c r="D507" s="17" t="s">
        <v>251</v>
      </c>
      <c r="E507" s="5">
        <v>1</v>
      </c>
      <c r="W507" s="17" t="s">
        <v>251</v>
      </c>
      <c r="X507" s="5">
        <v>1</v>
      </c>
      <c r="AI507" s="17" t="s">
        <v>219</v>
      </c>
      <c r="AJ507" s="5">
        <v>134</v>
      </c>
      <c r="AT507" s="17" t="s">
        <v>147</v>
      </c>
      <c r="AU507" s="5">
        <v>0</v>
      </c>
      <c r="BH507" s="17" t="s">
        <v>218</v>
      </c>
      <c r="BI507" s="5">
        <v>401</v>
      </c>
      <c r="BS507" s="17" t="s">
        <v>162</v>
      </c>
      <c r="BT507" s="5">
        <v>0</v>
      </c>
    </row>
    <row r="508" spans="4:72" x14ac:dyDescent="0.25">
      <c r="D508" s="17" t="s">
        <v>177</v>
      </c>
      <c r="E508" s="5">
        <v>234</v>
      </c>
      <c r="W508" s="17" t="s">
        <v>177</v>
      </c>
      <c r="X508" s="5">
        <v>234</v>
      </c>
      <c r="AI508" s="17" t="s">
        <v>148</v>
      </c>
      <c r="AJ508" s="5">
        <v>0</v>
      </c>
      <c r="AT508" s="17" t="s">
        <v>219</v>
      </c>
      <c r="AU508" s="5">
        <v>351</v>
      </c>
      <c r="BH508" s="17" t="s">
        <v>154</v>
      </c>
      <c r="BI508" s="5">
        <v>78</v>
      </c>
      <c r="BS508" s="17" t="s">
        <v>218</v>
      </c>
      <c r="BT508" s="5">
        <v>0</v>
      </c>
    </row>
    <row r="509" spans="4:72" x14ac:dyDescent="0.25">
      <c r="D509" s="17" t="s">
        <v>220</v>
      </c>
      <c r="E509" s="5">
        <v>41</v>
      </c>
      <c r="W509" s="17" t="s">
        <v>220</v>
      </c>
      <c r="X509" s="5">
        <v>41</v>
      </c>
      <c r="AI509" s="17" t="s">
        <v>251</v>
      </c>
      <c r="AJ509" s="5">
        <v>0</v>
      </c>
      <c r="AT509" s="17" t="s">
        <v>148</v>
      </c>
      <c r="AU509" s="5">
        <v>0</v>
      </c>
      <c r="BH509" s="17" t="s">
        <v>147</v>
      </c>
      <c r="BI509" s="5">
        <v>286</v>
      </c>
      <c r="BS509" s="17" t="s">
        <v>154</v>
      </c>
      <c r="BT509" s="5">
        <v>9</v>
      </c>
    </row>
    <row r="510" spans="4:72" x14ac:dyDescent="0.25">
      <c r="D510" s="17" t="s">
        <v>178</v>
      </c>
      <c r="E510" s="5">
        <v>157</v>
      </c>
      <c r="W510" s="17" t="s">
        <v>178</v>
      </c>
      <c r="X510" s="5">
        <v>157</v>
      </c>
      <c r="AI510" s="17" t="s">
        <v>177</v>
      </c>
      <c r="AJ510" s="5">
        <v>88</v>
      </c>
      <c r="AT510" s="17" t="s">
        <v>251</v>
      </c>
      <c r="AU510" s="5">
        <v>0</v>
      </c>
      <c r="BH510" s="17" t="s">
        <v>219</v>
      </c>
      <c r="BI510" s="5">
        <v>715</v>
      </c>
      <c r="BS510" s="17" t="s">
        <v>147</v>
      </c>
      <c r="BT510" s="5">
        <v>0</v>
      </c>
    </row>
    <row r="511" spans="4:72" x14ac:dyDescent="0.25">
      <c r="D511" s="17" t="s">
        <v>221</v>
      </c>
      <c r="E511" s="5">
        <v>221</v>
      </c>
      <c r="W511" s="17" t="s">
        <v>221</v>
      </c>
      <c r="X511" s="5">
        <v>221</v>
      </c>
      <c r="AI511" s="17" t="s">
        <v>220</v>
      </c>
      <c r="AJ511" s="5">
        <v>16</v>
      </c>
      <c r="AT511" s="17" t="s">
        <v>177</v>
      </c>
      <c r="AU511" s="5">
        <v>170</v>
      </c>
      <c r="BH511" s="17" t="s">
        <v>148</v>
      </c>
      <c r="BI511" s="5">
        <v>32</v>
      </c>
      <c r="BS511" s="17" t="s">
        <v>219</v>
      </c>
      <c r="BT511" s="5">
        <v>0</v>
      </c>
    </row>
    <row r="512" spans="4:72" x14ac:dyDescent="0.25">
      <c r="D512" s="17" t="s">
        <v>172</v>
      </c>
      <c r="E512" s="5">
        <v>169</v>
      </c>
      <c r="W512" s="17" t="s">
        <v>172</v>
      </c>
      <c r="X512" s="5">
        <v>169</v>
      </c>
      <c r="AI512" s="17" t="s">
        <v>178</v>
      </c>
      <c r="AJ512" s="5">
        <v>87</v>
      </c>
      <c r="AT512" s="17" t="s">
        <v>220</v>
      </c>
      <c r="AU512" s="5">
        <v>17</v>
      </c>
      <c r="BH512" s="17" t="s">
        <v>251</v>
      </c>
      <c r="BI512" s="5">
        <v>0</v>
      </c>
      <c r="BS512" s="17" t="s">
        <v>148</v>
      </c>
      <c r="BT512" s="5">
        <v>5</v>
      </c>
    </row>
    <row r="513" spans="4:72" x14ac:dyDescent="0.25">
      <c r="D513" s="17" t="s">
        <v>144</v>
      </c>
      <c r="E513" s="5">
        <v>304</v>
      </c>
      <c r="W513" s="17" t="s">
        <v>144</v>
      </c>
      <c r="X513" s="5">
        <v>304</v>
      </c>
      <c r="AI513" s="17" t="s">
        <v>221</v>
      </c>
      <c r="AJ513" s="5">
        <v>148</v>
      </c>
      <c r="AT513" s="17" t="s">
        <v>178</v>
      </c>
      <c r="AU513" s="5">
        <v>120</v>
      </c>
      <c r="BH513" s="17" t="s">
        <v>177</v>
      </c>
      <c r="BI513" s="5">
        <v>19</v>
      </c>
      <c r="BS513" s="17" t="s">
        <v>251</v>
      </c>
      <c r="BT513" s="5">
        <v>0</v>
      </c>
    </row>
    <row r="514" spans="4:72" x14ac:dyDescent="0.25">
      <c r="D514" s="17" t="s">
        <v>222</v>
      </c>
      <c r="E514" s="5">
        <v>54</v>
      </c>
      <c r="W514" s="17" t="s">
        <v>222</v>
      </c>
      <c r="X514" s="5">
        <v>54</v>
      </c>
      <c r="AI514" s="17" t="s">
        <v>172</v>
      </c>
      <c r="AJ514" s="5">
        <v>17</v>
      </c>
      <c r="AT514" s="17" t="s">
        <v>221</v>
      </c>
      <c r="AU514" s="5">
        <v>39</v>
      </c>
      <c r="BH514" s="17" t="s">
        <v>220</v>
      </c>
      <c r="BI514" s="5">
        <v>0</v>
      </c>
      <c r="BS514" s="17" t="s">
        <v>177</v>
      </c>
      <c r="BT514" s="5">
        <v>0</v>
      </c>
    </row>
    <row r="515" spans="4:72" x14ac:dyDescent="0.25">
      <c r="D515" s="17" t="s">
        <v>173</v>
      </c>
      <c r="E515" s="5">
        <v>316</v>
      </c>
      <c r="W515" s="17" t="s">
        <v>173</v>
      </c>
      <c r="X515" s="5">
        <v>316</v>
      </c>
      <c r="AI515" s="17" t="s">
        <v>144</v>
      </c>
      <c r="AJ515" s="5">
        <v>45</v>
      </c>
      <c r="AT515" s="17" t="s">
        <v>172</v>
      </c>
      <c r="AU515" s="5">
        <v>79</v>
      </c>
      <c r="BH515" s="17" t="s">
        <v>178</v>
      </c>
      <c r="BI515" s="5">
        <v>40</v>
      </c>
      <c r="BS515" s="17" t="s">
        <v>220</v>
      </c>
      <c r="BT515" s="5">
        <v>0</v>
      </c>
    </row>
    <row r="516" spans="4:72" x14ac:dyDescent="0.25">
      <c r="D516" s="17" t="s">
        <v>259</v>
      </c>
      <c r="E516" s="5">
        <v>512</v>
      </c>
      <c r="W516" s="17" t="s">
        <v>259</v>
      </c>
      <c r="X516" s="5">
        <v>512</v>
      </c>
      <c r="AI516" s="17" t="s">
        <v>222</v>
      </c>
      <c r="AJ516" s="5">
        <v>1</v>
      </c>
      <c r="AT516" s="17" t="s">
        <v>144</v>
      </c>
      <c r="AU516" s="5">
        <v>33</v>
      </c>
      <c r="BH516" s="17" t="s">
        <v>221</v>
      </c>
      <c r="BI516" s="5">
        <v>12</v>
      </c>
      <c r="BS516" s="17" t="s">
        <v>178</v>
      </c>
      <c r="BT516" s="5">
        <v>0</v>
      </c>
    </row>
    <row r="517" spans="4:72" x14ac:dyDescent="0.25">
      <c r="D517" s="17" t="s">
        <v>224</v>
      </c>
      <c r="E517" s="5">
        <v>488</v>
      </c>
      <c r="W517" s="17" t="s">
        <v>224</v>
      </c>
      <c r="X517" s="5">
        <v>488</v>
      </c>
      <c r="AI517" s="17" t="s">
        <v>173</v>
      </c>
      <c r="AJ517" s="5">
        <v>45</v>
      </c>
      <c r="AT517" s="17" t="s">
        <v>222</v>
      </c>
      <c r="AU517" s="5">
        <v>9</v>
      </c>
      <c r="BH517" s="17" t="s">
        <v>172</v>
      </c>
      <c r="BI517" s="5">
        <v>26</v>
      </c>
      <c r="BS517" s="17" t="s">
        <v>221</v>
      </c>
      <c r="BT517" s="5">
        <v>15</v>
      </c>
    </row>
    <row r="518" spans="4:72" x14ac:dyDescent="0.25">
      <c r="D518" s="17" t="s">
        <v>225</v>
      </c>
      <c r="E518" s="5">
        <v>229</v>
      </c>
      <c r="W518" s="17" t="s">
        <v>225</v>
      </c>
      <c r="X518" s="5">
        <v>229</v>
      </c>
      <c r="AI518" s="17" t="s">
        <v>259</v>
      </c>
      <c r="AJ518" s="5">
        <v>367</v>
      </c>
      <c r="AT518" s="17" t="s">
        <v>173</v>
      </c>
      <c r="AU518" s="5">
        <v>334</v>
      </c>
      <c r="BH518" s="17" t="s">
        <v>144</v>
      </c>
      <c r="BI518" s="5">
        <v>22</v>
      </c>
      <c r="BS518" s="17" t="s">
        <v>172</v>
      </c>
      <c r="BT518" s="5">
        <v>45</v>
      </c>
    </row>
    <row r="519" spans="4:72" x14ac:dyDescent="0.25">
      <c r="D519" s="17" t="s">
        <v>163</v>
      </c>
      <c r="E519" s="5">
        <v>1</v>
      </c>
      <c r="W519" s="17" t="s">
        <v>163</v>
      </c>
      <c r="X519" s="5">
        <v>1</v>
      </c>
      <c r="AI519" s="17" t="s">
        <v>224</v>
      </c>
      <c r="AJ519" s="5">
        <v>97</v>
      </c>
      <c r="AT519" s="17" t="s">
        <v>259</v>
      </c>
      <c r="AU519" s="5">
        <v>234</v>
      </c>
      <c r="BH519" s="17" t="s">
        <v>222</v>
      </c>
      <c r="BI519" s="5">
        <v>75</v>
      </c>
      <c r="BS519" s="17" t="s">
        <v>144</v>
      </c>
      <c r="BT519" s="5">
        <v>34</v>
      </c>
    </row>
    <row r="520" spans="4:72" x14ac:dyDescent="0.25">
      <c r="D520" s="17" t="s">
        <v>226</v>
      </c>
      <c r="E520" s="5">
        <v>0</v>
      </c>
      <c r="W520" s="17" t="s">
        <v>226</v>
      </c>
      <c r="X520" s="5">
        <v>0</v>
      </c>
      <c r="AI520" s="17" t="s">
        <v>225</v>
      </c>
      <c r="AJ520" s="5">
        <v>0</v>
      </c>
      <c r="AT520" s="17" t="s">
        <v>224</v>
      </c>
      <c r="AU520" s="5">
        <v>109</v>
      </c>
      <c r="BH520" s="17" t="s">
        <v>173</v>
      </c>
      <c r="BI520" s="5">
        <v>38</v>
      </c>
      <c r="BS520" s="17" t="s">
        <v>222</v>
      </c>
      <c r="BT520" s="5">
        <v>0</v>
      </c>
    </row>
    <row r="521" spans="4:72" x14ac:dyDescent="0.25">
      <c r="D521" s="17" t="s">
        <v>166</v>
      </c>
      <c r="E521" s="5">
        <v>310</v>
      </c>
      <c r="W521" s="17" t="s">
        <v>166</v>
      </c>
      <c r="X521" s="5">
        <v>310</v>
      </c>
      <c r="AI521" s="17" t="s">
        <v>163</v>
      </c>
      <c r="AJ521" s="5">
        <v>0</v>
      </c>
      <c r="AT521" s="17" t="s">
        <v>225</v>
      </c>
      <c r="AU521" s="5">
        <v>15</v>
      </c>
      <c r="BH521" s="17" t="s">
        <v>259</v>
      </c>
      <c r="BI521" s="5">
        <v>47</v>
      </c>
      <c r="BS521" s="17" t="s">
        <v>173</v>
      </c>
      <c r="BT521" s="5">
        <v>72</v>
      </c>
    </row>
    <row r="522" spans="4:72" x14ac:dyDescent="0.25">
      <c r="D522" s="17" t="s">
        <v>227</v>
      </c>
      <c r="E522" s="5">
        <v>579</v>
      </c>
      <c r="W522" s="17" t="s">
        <v>227</v>
      </c>
      <c r="X522" s="5">
        <v>579</v>
      </c>
      <c r="AI522" s="17" t="s">
        <v>226</v>
      </c>
      <c r="AJ522" s="5">
        <v>0</v>
      </c>
      <c r="AT522" s="17" t="s">
        <v>163</v>
      </c>
      <c r="AU522" s="5">
        <v>3</v>
      </c>
      <c r="BH522" s="17" t="s">
        <v>224</v>
      </c>
      <c r="BI522" s="5">
        <v>55</v>
      </c>
      <c r="BS522" s="17" t="s">
        <v>259</v>
      </c>
      <c r="BT522" s="5">
        <v>0</v>
      </c>
    </row>
    <row r="523" spans="4:72" x14ac:dyDescent="0.25">
      <c r="D523" s="17" t="s">
        <v>228</v>
      </c>
      <c r="E523" s="5">
        <v>268</v>
      </c>
      <c r="W523" s="17" t="s">
        <v>228</v>
      </c>
      <c r="X523" s="5">
        <v>268</v>
      </c>
      <c r="AI523" s="17" t="s">
        <v>166</v>
      </c>
      <c r="AJ523" s="5">
        <v>201</v>
      </c>
      <c r="AT523" s="17" t="s">
        <v>226</v>
      </c>
      <c r="AU523" s="5">
        <v>0</v>
      </c>
      <c r="BH523" s="17" t="s">
        <v>225</v>
      </c>
      <c r="BI523" s="5">
        <v>240</v>
      </c>
      <c r="BS523" s="17" t="s">
        <v>224</v>
      </c>
      <c r="BT523" s="5">
        <v>0</v>
      </c>
    </row>
    <row r="524" spans="4:72" x14ac:dyDescent="0.25">
      <c r="D524" s="17" t="s">
        <v>229</v>
      </c>
      <c r="E524" s="5">
        <v>119</v>
      </c>
      <c r="W524" s="17" t="s">
        <v>229</v>
      </c>
      <c r="X524" s="5">
        <v>119</v>
      </c>
      <c r="AI524" s="17" t="s">
        <v>227</v>
      </c>
      <c r="AJ524" s="5">
        <v>67</v>
      </c>
      <c r="AT524" s="17" t="s">
        <v>166</v>
      </c>
      <c r="AU524" s="5">
        <v>126</v>
      </c>
      <c r="BH524" s="17" t="s">
        <v>163</v>
      </c>
      <c r="BI524" s="5">
        <v>3</v>
      </c>
      <c r="BS524" s="17" t="s">
        <v>225</v>
      </c>
      <c r="BT524" s="5">
        <v>14</v>
      </c>
    </row>
    <row r="525" spans="4:72" x14ac:dyDescent="0.25">
      <c r="D525" s="17" t="s">
        <v>174</v>
      </c>
      <c r="E525" s="5">
        <v>129</v>
      </c>
      <c r="W525" s="17" t="s">
        <v>174</v>
      </c>
      <c r="X525" s="5">
        <v>129</v>
      </c>
      <c r="AI525" s="17" t="s">
        <v>228</v>
      </c>
      <c r="AJ525" s="5">
        <v>156</v>
      </c>
      <c r="AT525" s="17" t="s">
        <v>227</v>
      </c>
      <c r="AU525" s="5">
        <v>112</v>
      </c>
      <c r="BH525" s="17" t="s">
        <v>226</v>
      </c>
      <c r="BI525" s="5">
        <v>0</v>
      </c>
      <c r="BS525" s="17" t="s">
        <v>163</v>
      </c>
      <c r="BT525" s="5">
        <v>0</v>
      </c>
    </row>
    <row r="526" spans="4:72" x14ac:dyDescent="0.25">
      <c r="D526" s="17" t="s">
        <v>231</v>
      </c>
      <c r="E526" s="5">
        <v>332</v>
      </c>
      <c r="W526" s="17" t="s">
        <v>231</v>
      </c>
      <c r="X526" s="5">
        <v>332</v>
      </c>
      <c r="AI526" s="17" t="s">
        <v>229</v>
      </c>
      <c r="AJ526" s="5">
        <v>53</v>
      </c>
      <c r="AT526" s="17" t="s">
        <v>228</v>
      </c>
      <c r="AU526" s="5">
        <v>137</v>
      </c>
      <c r="BH526" s="17" t="s">
        <v>166</v>
      </c>
      <c r="BI526" s="5">
        <v>15</v>
      </c>
      <c r="BS526" s="17" t="s">
        <v>226</v>
      </c>
      <c r="BT526" s="5">
        <v>51</v>
      </c>
    </row>
    <row r="527" spans="4:72" x14ac:dyDescent="0.25">
      <c r="D527" s="17" t="s">
        <v>149</v>
      </c>
      <c r="E527" s="5">
        <v>324</v>
      </c>
      <c r="W527" s="17" t="s">
        <v>149</v>
      </c>
      <c r="X527" s="5">
        <v>324</v>
      </c>
      <c r="AI527" s="17" t="s">
        <v>174</v>
      </c>
      <c r="AJ527" s="5">
        <v>16</v>
      </c>
      <c r="AT527" s="17" t="s">
        <v>229</v>
      </c>
      <c r="AU527" s="5">
        <v>296</v>
      </c>
      <c r="BH527" s="17" t="s">
        <v>227</v>
      </c>
      <c r="BI527" s="5">
        <v>45</v>
      </c>
      <c r="BS527" s="17" t="s">
        <v>166</v>
      </c>
      <c r="BT527" s="5">
        <v>16</v>
      </c>
    </row>
    <row r="528" spans="4:72" x14ac:dyDescent="0.25">
      <c r="D528" s="17" t="s">
        <v>232</v>
      </c>
      <c r="E528" s="5">
        <v>130</v>
      </c>
      <c r="W528" s="17" t="s">
        <v>232</v>
      </c>
      <c r="X528" s="5">
        <v>130</v>
      </c>
      <c r="AI528" s="17" t="s">
        <v>231</v>
      </c>
      <c r="AJ528" s="5">
        <v>91</v>
      </c>
      <c r="AT528" s="17" t="s">
        <v>174</v>
      </c>
      <c r="AU528" s="5">
        <v>85</v>
      </c>
      <c r="BH528" s="17" t="s">
        <v>228</v>
      </c>
      <c r="BI528" s="5">
        <v>7</v>
      </c>
      <c r="BS528" s="17" t="s">
        <v>227</v>
      </c>
      <c r="BT528" s="5">
        <v>0</v>
      </c>
    </row>
    <row r="529" spans="4:72" x14ac:dyDescent="0.25">
      <c r="D529" s="17" t="s">
        <v>233</v>
      </c>
      <c r="E529" s="5">
        <v>312</v>
      </c>
      <c r="W529" s="17" t="s">
        <v>233</v>
      </c>
      <c r="X529" s="5">
        <v>312</v>
      </c>
      <c r="AI529" s="17" t="s">
        <v>149</v>
      </c>
      <c r="AJ529" s="5">
        <v>0</v>
      </c>
      <c r="AT529" s="17" t="s">
        <v>231</v>
      </c>
      <c r="AU529" s="5">
        <v>538</v>
      </c>
      <c r="BH529" s="17" t="s">
        <v>229</v>
      </c>
      <c r="BI529" s="5">
        <v>11</v>
      </c>
      <c r="BS529" s="17" t="s">
        <v>228</v>
      </c>
      <c r="BT529" s="5">
        <v>24</v>
      </c>
    </row>
    <row r="530" spans="4:72" x14ac:dyDescent="0.25">
      <c r="D530" s="17" t="s">
        <v>234</v>
      </c>
      <c r="E530" s="5">
        <v>418</v>
      </c>
      <c r="W530" s="17" t="s">
        <v>234</v>
      </c>
      <c r="X530" s="5">
        <v>418</v>
      </c>
      <c r="AI530" s="17" t="s">
        <v>232</v>
      </c>
      <c r="AJ530" s="5">
        <v>29</v>
      </c>
      <c r="AT530" s="17" t="s">
        <v>149</v>
      </c>
      <c r="AU530" s="5">
        <v>0</v>
      </c>
      <c r="BH530" s="17" t="s">
        <v>174</v>
      </c>
      <c r="BI530" s="5">
        <v>4</v>
      </c>
      <c r="BS530" s="17" t="s">
        <v>229</v>
      </c>
      <c r="BT530" s="5">
        <v>0</v>
      </c>
    </row>
    <row r="531" spans="4:72" x14ac:dyDescent="0.25">
      <c r="D531" s="17" t="s">
        <v>235</v>
      </c>
      <c r="E531" s="5">
        <v>26</v>
      </c>
      <c r="W531" s="17" t="s">
        <v>235</v>
      </c>
      <c r="X531" s="5">
        <v>26</v>
      </c>
      <c r="AI531" s="17" t="s">
        <v>233</v>
      </c>
      <c r="AJ531" s="5">
        <v>247</v>
      </c>
      <c r="AT531" s="17" t="s">
        <v>232</v>
      </c>
      <c r="AU531" s="5">
        <v>81</v>
      </c>
      <c r="BH531" s="17" t="s">
        <v>231</v>
      </c>
      <c r="BI531" s="5">
        <v>73</v>
      </c>
      <c r="BS531" s="17" t="s">
        <v>174</v>
      </c>
      <c r="BT531" s="5">
        <v>26</v>
      </c>
    </row>
    <row r="532" spans="4:72" x14ac:dyDescent="0.25">
      <c r="D532" s="17" t="s">
        <v>236</v>
      </c>
      <c r="E532" s="5">
        <v>42</v>
      </c>
      <c r="W532" s="17" t="s">
        <v>236</v>
      </c>
      <c r="X532" s="5">
        <v>42</v>
      </c>
      <c r="AI532" s="17" t="s">
        <v>234</v>
      </c>
      <c r="AJ532" s="5">
        <v>150</v>
      </c>
      <c r="AT532" s="17" t="s">
        <v>233</v>
      </c>
      <c r="AU532" s="5">
        <v>268</v>
      </c>
      <c r="BH532" s="17" t="s">
        <v>149</v>
      </c>
      <c r="BI532" s="5">
        <v>475</v>
      </c>
      <c r="BS532" s="17" t="s">
        <v>231</v>
      </c>
      <c r="BT532" s="5">
        <v>4</v>
      </c>
    </row>
    <row r="533" spans="4:72" x14ac:dyDescent="0.25">
      <c r="D533" s="17" t="s">
        <v>237</v>
      </c>
      <c r="E533" s="5">
        <v>76</v>
      </c>
      <c r="W533" s="17" t="s">
        <v>237</v>
      </c>
      <c r="X533" s="5">
        <v>76</v>
      </c>
      <c r="AI533" s="17" t="s">
        <v>235</v>
      </c>
      <c r="AJ533" s="5">
        <v>7</v>
      </c>
      <c r="AT533" s="17" t="s">
        <v>234</v>
      </c>
      <c r="AU533" s="5">
        <v>14</v>
      </c>
      <c r="BH533" s="17" t="s">
        <v>232</v>
      </c>
      <c r="BI533" s="5">
        <v>12</v>
      </c>
      <c r="BS533" s="17" t="s">
        <v>149</v>
      </c>
      <c r="BT533" s="5">
        <v>0</v>
      </c>
    </row>
    <row r="534" spans="4:72" x14ac:dyDescent="0.25">
      <c r="D534" s="17" t="s">
        <v>238</v>
      </c>
      <c r="E534" s="5">
        <v>37</v>
      </c>
      <c r="W534" s="17" t="s">
        <v>238</v>
      </c>
      <c r="X534" s="5">
        <v>37</v>
      </c>
      <c r="AI534" s="17" t="s">
        <v>236</v>
      </c>
      <c r="AJ534" s="5">
        <v>24</v>
      </c>
      <c r="AT534" s="17" t="s">
        <v>235</v>
      </c>
      <c r="AU534" s="5">
        <v>79</v>
      </c>
      <c r="BH534" s="17" t="s">
        <v>233</v>
      </c>
      <c r="BI534" s="5">
        <v>25</v>
      </c>
      <c r="BS534" s="17" t="s">
        <v>232</v>
      </c>
      <c r="BT534" s="5">
        <v>14</v>
      </c>
    </row>
    <row r="535" spans="4:72" x14ac:dyDescent="0.25">
      <c r="D535" s="17" t="s">
        <v>239</v>
      </c>
      <c r="E535" s="5">
        <v>502</v>
      </c>
      <c r="W535" s="17" t="s">
        <v>239</v>
      </c>
      <c r="X535" s="5">
        <v>502</v>
      </c>
      <c r="AI535" s="17" t="s">
        <v>237</v>
      </c>
      <c r="AJ535" s="5">
        <v>30</v>
      </c>
      <c r="AT535" s="17" t="s">
        <v>236</v>
      </c>
      <c r="AU535" s="5">
        <v>29</v>
      </c>
      <c r="BH535" s="17" t="s">
        <v>234</v>
      </c>
      <c r="BI535" s="5">
        <v>20</v>
      </c>
      <c r="BS535" s="17" t="s">
        <v>233</v>
      </c>
      <c r="BT535" s="5">
        <v>15</v>
      </c>
    </row>
    <row r="536" spans="4:72" x14ac:dyDescent="0.25">
      <c r="D536" s="17" t="s">
        <v>257</v>
      </c>
      <c r="E536" s="5">
        <v>512</v>
      </c>
      <c r="W536" s="17" t="s">
        <v>257</v>
      </c>
      <c r="X536" s="5">
        <v>512</v>
      </c>
      <c r="AI536" s="17" t="s">
        <v>238</v>
      </c>
      <c r="AJ536" s="5">
        <v>20</v>
      </c>
      <c r="AT536" s="17" t="s">
        <v>237</v>
      </c>
      <c r="AU536" s="5">
        <v>4</v>
      </c>
      <c r="BH536" s="17" t="s">
        <v>235</v>
      </c>
      <c r="BI536" s="5">
        <v>0</v>
      </c>
      <c r="BS536" s="17" t="s">
        <v>234</v>
      </c>
      <c r="BT536" s="5">
        <v>8</v>
      </c>
    </row>
    <row r="537" spans="4:72" x14ac:dyDescent="0.25">
      <c r="D537" s="17" t="s">
        <v>240</v>
      </c>
      <c r="E537" s="5">
        <v>386</v>
      </c>
      <c r="W537" s="17" t="s">
        <v>240</v>
      </c>
      <c r="X537" s="5">
        <v>386</v>
      </c>
      <c r="AI537" s="17" t="s">
        <v>239</v>
      </c>
      <c r="AJ537" s="5">
        <v>37</v>
      </c>
      <c r="AT537" s="17" t="s">
        <v>238</v>
      </c>
      <c r="AU537" s="5">
        <v>36</v>
      </c>
      <c r="BH537" s="17" t="s">
        <v>236</v>
      </c>
      <c r="BI537" s="5">
        <v>20</v>
      </c>
      <c r="BS537" s="17" t="s">
        <v>235</v>
      </c>
      <c r="BT537" s="5">
        <v>8</v>
      </c>
    </row>
    <row r="538" spans="4:72" x14ac:dyDescent="0.25">
      <c r="D538" s="17" t="s">
        <v>164</v>
      </c>
      <c r="E538" s="5">
        <v>57</v>
      </c>
      <c r="W538" s="17" t="s">
        <v>164</v>
      </c>
      <c r="X538" s="5">
        <v>57</v>
      </c>
      <c r="AI538" s="17" t="s">
        <v>257</v>
      </c>
      <c r="AJ538" s="5">
        <v>128</v>
      </c>
      <c r="AT538" s="17" t="s">
        <v>239</v>
      </c>
      <c r="AU538" s="5">
        <v>1112</v>
      </c>
      <c r="BH538" s="17" t="s">
        <v>237</v>
      </c>
      <c r="BI538" s="5">
        <v>2</v>
      </c>
      <c r="BS538" s="17" t="s">
        <v>236</v>
      </c>
      <c r="BT538" s="5">
        <v>0</v>
      </c>
    </row>
    <row r="539" spans="4:72" x14ac:dyDescent="0.25">
      <c r="D539" s="17" t="s">
        <v>241</v>
      </c>
      <c r="E539" s="5">
        <v>72</v>
      </c>
      <c r="W539" s="17" t="s">
        <v>241</v>
      </c>
      <c r="X539" s="5">
        <v>72</v>
      </c>
      <c r="AI539" s="17" t="s">
        <v>240</v>
      </c>
      <c r="AJ539" s="5">
        <v>212</v>
      </c>
      <c r="AT539" s="17" t="s">
        <v>257</v>
      </c>
      <c r="AU539" s="5">
        <v>382</v>
      </c>
      <c r="BH539" s="17" t="s">
        <v>238</v>
      </c>
      <c r="BI539" s="5">
        <v>15</v>
      </c>
      <c r="BS539" s="17" t="s">
        <v>237</v>
      </c>
      <c r="BT539" s="5">
        <v>0</v>
      </c>
    </row>
    <row r="540" spans="4:72" x14ac:dyDescent="0.25">
      <c r="D540" s="17" t="s">
        <v>242</v>
      </c>
      <c r="E540" s="5">
        <v>473</v>
      </c>
      <c r="W540" s="17" t="s">
        <v>242</v>
      </c>
      <c r="X540" s="5">
        <v>473</v>
      </c>
      <c r="AI540" s="17" t="s">
        <v>164</v>
      </c>
      <c r="AJ540" s="5">
        <v>7</v>
      </c>
      <c r="AT540" s="17" t="s">
        <v>240</v>
      </c>
      <c r="AU540" s="5">
        <v>488</v>
      </c>
      <c r="BH540" s="17" t="s">
        <v>239</v>
      </c>
      <c r="BI540" s="5">
        <v>8</v>
      </c>
      <c r="BS540" s="17" t="s">
        <v>238</v>
      </c>
      <c r="BT540" s="5">
        <v>0</v>
      </c>
    </row>
    <row r="541" spans="4:72" x14ac:dyDescent="0.25">
      <c r="D541" s="17" t="s">
        <v>243</v>
      </c>
      <c r="E541" s="5">
        <v>173</v>
      </c>
      <c r="W541" s="17" t="s">
        <v>243</v>
      </c>
      <c r="X541" s="5">
        <v>173</v>
      </c>
      <c r="AI541" s="17" t="s">
        <v>241</v>
      </c>
      <c r="AJ541" s="5">
        <v>0</v>
      </c>
      <c r="AT541" s="17" t="s">
        <v>164</v>
      </c>
      <c r="AU541" s="5">
        <v>39</v>
      </c>
      <c r="BH541" s="17" t="s">
        <v>257</v>
      </c>
      <c r="BI541" s="5">
        <v>1195</v>
      </c>
      <c r="BS541" s="17" t="s">
        <v>239</v>
      </c>
      <c r="BT541" s="5">
        <v>0</v>
      </c>
    </row>
    <row r="542" spans="4:72" x14ac:dyDescent="0.25">
      <c r="D542" s="17" t="s">
        <v>244</v>
      </c>
      <c r="E542" s="5">
        <v>289</v>
      </c>
      <c r="W542" s="17" t="s">
        <v>244</v>
      </c>
      <c r="X542" s="5">
        <v>289</v>
      </c>
      <c r="AI542" s="17" t="s">
        <v>242</v>
      </c>
      <c r="AJ542" s="5">
        <v>76</v>
      </c>
      <c r="AT542" s="17" t="s">
        <v>241</v>
      </c>
      <c r="AU542" s="5">
        <v>53</v>
      </c>
      <c r="BH542" s="17" t="s">
        <v>240</v>
      </c>
      <c r="BI542" s="5">
        <v>43</v>
      </c>
      <c r="BS542" s="17" t="s">
        <v>257</v>
      </c>
      <c r="BT542" s="5">
        <v>0</v>
      </c>
    </row>
    <row r="543" spans="4:72" x14ac:dyDescent="0.25">
      <c r="D543" s="17" t="s">
        <v>245</v>
      </c>
      <c r="E543" s="5">
        <v>68</v>
      </c>
      <c r="W543" s="17" t="s">
        <v>245</v>
      </c>
      <c r="X543" s="5">
        <v>68</v>
      </c>
      <c r="AI543" s="17" t="s">
        <v>243</v>
      </c>
      <c r="AJ543" s="5">
        <v>0</v>
      </c>
      <c r="AT543" s="17" t="s">
        <v>242</v>
      </c>
      <c r="AU543" s="5">
        <v>309</v>
      </c>
      <c r="BH543" s="17" t="s">
        <v>164</v>
      </c>
      <c r="BI543" s="5">
        <v>6</v>
      </c>
      <c r="BS543" s="17" t="s">
        <v>240</v>
      </c>
      <c r="BT543" s="5">
        <v>30</v>
      </c>
    </row>
    <row r="544" spans="4:72" x14ac:dyDescent="0.25">
      <c r="D544" s="17" t="s">
        <v>145</v>
      </c>
      <c r="E544" s="5">
        <v>867</v>
      </c>
      <c r="W544" s="17" t="s">
        <v>145</v>
      </c>
      <c r="X544" s="5">
        <v>867</v>
      </c>
      <c r="AI544" s="17" t="s">
        <v>244</v>
      </c>
      <c r="AJ544" s="5">
        <v>26</v>
      </c>
      <c r="AT544" s="17" t="s">
        <v>243</v>
      </c>
      <c r="AU544" s="5">
        <v>0</v>
      </c>
      <c r="BH544" s="17" t="s">
        <v>241</v>
      </c>
      <c r="BI544" s="5">
        <v>5</v>
      </c>
      <c r="BS544" s="17" t="s">
        <v>164</v>
      </c>
      <c r="BT544" s="5">
        <v>11</v>
      </c>
    </row>
    <row r="545" spans="4:72" x14ac:dyDescent="0.25">
      <c r="D545" s="17" t="s">
        <v>246</v>
      </c>
      <c r="E545" s="5">
        <v>54</v>
      </c>
      <c r="W545" s="17" t="s">
        <v>246</v>
      </c>
      <c r="X545" s="5">
        <v>54</v>
      </c>
      <c r="AI545" s="17" t="s">
        <v>245</v>
      </c>
      <c r="AJ545" s="5">
        <v>43</v>
      </c>
      <c r="AT545" s="17" t="s">
        <v>244</v>
      </c>
      <c r="AU545" s="5">
        <v>454</v>
      </c>
      <c r="BH545" s="17" t="s">
        <v>242</v>
      </c>
      <c r="BI545" s="5">
        <v>681</v>
      </c>
      <c r="BS545" s="17" t="s">
        <v>241</v>
      </c>
      <c r="BT545" s="5">
        <v>0</v>
      </c>
    </row>
    <row r="546" spans="4:72" x14ac:dyDescent="0.25">
      <c r="D546" s="17" t="s">
        <v>254</v>
      </c>
      <c r="E546" s="5">
        <v>265</v>
      </c>
      <c r="W546" s="17" t="s">
        <v>254</v>
      </c>
      <c r="X546" s="5">
        <v>265</v>
      </c>
      <c r="AI546" s="17" t="s">
        <v>145</v>
      </c>
      <c r="AJ546" s="5">
        <v>28</v>
      </c>
      <c r="AT546" s="17" t="s">
        <v>245</v>
      </c>
      <c r="AU546" s="5">
        <v>92</v>
      </c>
      <c r="BH546" s="17" t="s">
        <v>243</v>
      </c>
      <c r="BI546" s="5">
        <v>0</v>
      </c>
      <c r="BS546" s="17" t="s">
        <v>242</v>
      </c>
      <c r="BT546" s="5">
        <v>0</v>
      </c>
    </row>
    <row r="547" spans="4:72" x14ac:dyDescent="0.25">
      <c r="D547" s="17" t="s">
        <v>249</v>
      </c>
      <c r="E547" s="5">
        <v>77</v>
      </c>
      <c r="W547" s="17" t="s">
        <v>249</v>
      </c>
      <c r="X547" s="5">
        <v>77</v>
      </c>
      <c r="AI547" s="17" t="s">
        <v>246</v>
      </c>
      <c r="AJ547" s="5">
        <v>29</v>
      </c>
      <c r="AT547" s="17" t="s">
        <v>145</v>
      </c>
      <c r="AU547" s="5">
        <v>14</v>
      </c>
      <c r="BH547" s="17" t="s">
        <v>244</v>
      </c>
      <c r="BI547" s="5">
        <v>32</v>
      </c>
      <c r="BS547" s="17" t="s">
        <v>243</v>
      </c>
      <c r="BT547" s="5">
        <v>0</v>
      </c>
    </row>
    <row r="548" spans="4:72" x14ac:dyDescent="0.25">
      <c r="D548" s="17" t="s">
        <v>151</v>
      </c>
      <c r="E548" s="5">
        <v>242</v>
      </c>
      <c r="W548" s="17" t="s">
        <v>151</v>
      </c>
      <c r="X548" s="5">
        <v>242</v>
      </c>
      <c r="AI548" s="17" t="s">
        <v>254</v>
      </c>
      <c r="AJ548" s="5">
        <v>31</v>
      </c>
      <c r="AT548" s="17" t="s">
        <v>246</v>
      </c>
      <c r="AU548" s="5">
        <v>44</v>
      </c>
      <c r="BH548" s="17" t="s">
        <v>245</v>
      </c>
      <c r="BI548" s="5">
        <v>4</v>
      </c>
      <c r="BS548" s="17" t="s">
        <v>244</v>
      </c>
      <c r="BT548" s="5">
        <v>0</v>
      </c>
    </row>
    <row r="549" spans="4:72" x14ac:dyDescent="0.25">
      <c r="D549" s="2" t="s">
        <v>12</v>
      </c>
      <c r="E549" s="5">
        <v>22092</v>
      </c>
      <c r="W549" s="2" t="s">
        <v>12</v>
      </c>
      <c r="X549" s="5">
        <v>22092</v>
      </c>
      <c r="AI549" s="17" t="s">
        <v>249</v>
      </c>
      <c r="AJ549" s="5">
        <v>0</v>
      </c>
      <c r="AT549" s="17" t="s">
        <v>254</v>
      </c>
      <c r="AU549" s="5">
        <v>574</v>
      </c>
      <c r="BH549" s="17" t="s">
        <v>145</v>
      </c>
      <c r="BI549" s="5">
        <v>40</v>
      </c>
      <c r="BS549" s="17" t="s">
        <v>245</v>
      </c>
      <c r="BT549" s="5">
        <v>27</v>
      </c>
    </row>
    <row r="550" spans="4:72" x14ac:dyDescent="0.25">
      <c r="D550" s="17" t="s">
        <v>139</v>
      </c>
      <c r="E550" s="5">
        <v>128</v>
      </c>
      <c r="W550" s="17" t="s">
        <v>139</v>
      </c>
      <c r="X550" s="5">
        <v>128</v>
      </c>
      <c r="AI550" s="17" t="s">
        <v>151</v>
      </c>
      <c r="AJ550" s="5">
        <v>0</v>
      </c>
      <c r="AT550" s="17" t="s">
        <v>249</v>
      </c>
      <c r="AU550" s="5">
        <v>0</v>
      </c>
      <c r="BH550" s="17" t="s">
        <v>246</v>
      </c>
      <c r="BI550" s="5">
        <v>15</v>
      </c>
      <c r="BS550" s="17" t="s">
        <v>145</v>
      </c>
      <c r="BT550" s="5">
        <v>0</v>
      </c>
    </row>
    <row r="551" spans="4:72" x14ac:dyDescent="0.25">
      <c r="D551" s="17" t="s">
        <v>167</v>
      </c>
      <c r="E551" s="5">
        <v>44</v>
      </c>
      <c r="W551" s="17" t="s">
        <v>167</v>
      </c>
      <c r="X551" s="5">
        <v>44</v>
      </c>
      <c r="AI551" s="2" t="s">
        <v>12</v>
      </c>
      <c r="AJ551" s="5">
        <v>5202</v>
      </c>
      <c r="AT551" s="17" t="s">
        <v>151</v>
      </c>
      <c r="AU551" s="5">
        <v>0</v>
      </c>
      <c r="BH551" s="17" t="s">
        <v>254</v>
      </c>
      <c r="BI551" s="5">
        <v>358</v>
      </c>
      <c r="BS551" s="17" t="s">
        <v>246</v>
      </c>
      <c r="BT551" s="5">
        <v>0</v>
      </c>
    </row>
    <row r="552" spans="4:72" x14ac:dyDescent="0.25">
      <c r="D552" s="17" t="s">
        <v>140</v>
      </c>
      <c r="E552" s="5">
        <v>225</v>
      </c>
      <c r="W552" s="17" t="s">
        <v>140</v>
      </c>
      <c r="X552" s="5">
        <v>225</v>
      </c>
      <c r="AI552" s="17" t="s">
        <v>139</v>
      </c>
      <c r="AJ552" s="5">
        <v>17</v>
      </c>
      <c r="AT552" s="2" t="s">
        <v>12</v>
      </c>
      <c r="AU552" s="5">
        <v>17523</v>
      </c>
      <c r="BH552" s="17" t="s">
        <v>249</v>
      </c>
      <c r="BI552" s="5">
        <v>0</v>
      </c>
      <c r="BS552" s="17" t="s">
        <v>254</v>
      </c>
      <c r="BT552" s="5">
        <v>0</v>
      </c>
    </row>
    <row r="553" spans="4:72" x14ac:dyDescent="0.25">
      <c r="D553" s="17" t="s">
        <v>181</v>
      </c>
      <c r="E553" s="5">
        <v>0</v>
      </c>
      <c r="W553" s="17" t="s">
        <v>181</v>
      </c>
      <c r="X553" s="5">
        <v>0</v>
      </c>
      <c r="AI553" s="17" t="s">
        <v>167</v>
      </c>
      <c r="AJ553" s="5">
        <v>12</v>
      </c>
      <c r="AT553" s="17" t="s">
        <v>139</v>
      </c>
      <c r="AU553" s="5">
        <v>11</v>
      </c>
      <c r="BH553" s="17" t="s">
        <v>151</v>
      </c>
      <c r="BI553" s="5">
        <v>210</v>
      </c>
      <c r="BS553" s="17" t="s">
        <v>249</v>
      </c>
      <c r="BT553" s="5">
        <v>0</v>
      </c>
    </row>
    <row r="554" spans="4:72" x14ac:dyDescent="0.25">
      <c r="D554" s="17" t="s">
        <v>156</v>
      </c>
      <c r="E554" s="5">
        <v>1050</v>
      </c>
      <c r="W554" s="17" t="s">
        <v>156</v>
      </c>
      <c r="X554" s="5">
        <v>1050</v>
      </c>
      <c r="AI554" s="17" t="s">
        <v>140</v>
      </c>
      <c r="AJ554" s="5">
        <v>10</v>
      </c>
      <c r="AT554" s="17" t="s">
        <v>167</v>
      </c>
      <c r="AU554" s="5">
        <v>48</v>
      </c>
      <c r="BH554" s="2" t="s">
        <v>12</v>
      </c>
      <c r="BI554" s="5">
        <v>11602</v>
      </c>
      <c r="BS554" s="17" t="s">
        <v>151</v>
      </c>
      <c r="BT554" s="5">
        <v>0</v>
      </c>
    </row>
    <row r="555" spans="4:72" x14ac:dyDescent="0.25">
      <c r="D555" s="17" t="s">
        <v>182</v>
      </c>
      <c r="E555" s="5">
        <v>43</v>
      </c>
      <c r="W555" s="17" t="s">
        <v>182</v>
      </c>
      <c r="X555" s="5">
        <v>43</v>
      </c>
      <c r="AI555" s="17" t="s">
        <v>181</v>
      </c>
      <c r="AJ555" s="5">
        <v>0</v>
      </c>
      <c r="AT555" s="17" t="s">
        <v>140</v>
      </c>
      <c r="AU555" s="5">
        <v>7</v>
      </c>
      <c r="BH555" s="17" t="s">
        <v>139</v>
      </c>
      <c r="BI555" s="5">
        <v>17</v>
      </c>
      <c r="BS555" s="2" t="s">
        <v>12</v>
      </c>
      <c r="BT555" s="5">
        <v>1021</v>
      </c>
    </row>
    <row r="556" spans="4:72" x14ac:dyDescent="0.25">
      <c r="D556" s="17" t="s">
        <v>183</v>
      </c>
      <c r="E556" s="5">
        <v>153</v>
      </c>
      <c r="W556" s="17" t="s">
        <v>183</v>
      </c>
      <c r="X556" s="5">
        <v>153</v>
      </c>
      <c r="AI556" s="17" t="s">
        <v>156</v>
      </c>
      <c r="AJ556" s="5">
        <v>211</v>
      </c>
      <c r="AT556" s="17" t="s">
        <v>181</v>
      </c>
      <c r="AU556" s="5">
        <v>0</v>
      </c>
      <c r="BH556" s="17" t="s">
        <v>167</v>
      </c>
      <c r="BI556" s="5">
        <v>2</v>
      </c>
      <c r="BS556" s="17" t="s">
        <v>139</v>
      </c>
      <c r="BT556" s="5">
        <v>24</v>
      </c>
    </row>
    <row r="557" spans="4:72" x14ac:dyDescent="0.25">
      <c r="D557" s="17" t="s">
        <v>184</v>
      </c>
      <c r="E557" s="5">
        <v>82</v>
      </c>
      <c r="W557" s="17" t="s">
        <v>184</v>
      </c>
      <c r="X557" s="5">
        <v>82</v>
      </c>
      <c r="AI557" s="17" t="s">
        <v>182</v>
      </c>
      <c r="AJ557" s="5">
        <v>0</v>
      </c>
      <c r="AT557" s="17" t="s">
        <v>156</v>
      </c>
      <c r="AU557" s="5">
        <v>375</v>
      </c>
      <c r="BH557" s="17" t="s">
        <v>140</v>
      </c>
      <c r="BI557" s="5">
        <v>11</v>
      </c>
      <c r="BS557" s="17" t="s">
        <v>167</v>
      </c>
      <c r="BT557" s="5">
        <v>3</v>
      </c>
    </row>
    <row r="558" spans="4:72" x14ac:dyDescent="0.25">
      <c r="D558" s="17" t="s">
        <v>185</v>
      </c>
      <c r="E558" s="5">
        <v>718</v>
      </c>
      <c r="W558" s="17" t="s">
        <v>185</v>
      </c>
      <c r="X558" s="5">
        <v>718</v>
      </c>
      <c r="AI558" s="17" t="s">
        <v>183</v>
      </c>
      <c r="AJ558" s="5">
        <v>0</v>
      </c>
      <c r="AT558" s="17" t="s">
        <v>182</v>
      </c>
      <c r="AU558" s="5">
        <v>0</v>
      </c>
      <c r="BH558" s="17" t="s">
        <v>181</v>
      </c>
      <c r="BI558" s="5">
        <v>0</v>
      </c>
      <c r="BS558" s="17" t="s">
        <v>140</v>
      </c>
      <c r="BT558" s="5">
        <v>28</v>
      </c>
    </row>
    <row r="559" spans="4:72" x14ac:dyDescent="0.25">
      <c r="D559" s="17" t="s">
        <v>157</v>
      </c>
      <c r="E559" s="5">
        <v>0</v>
      </c>
      <c r="W559" s="17" t="s">
        <v>157</v>
      </c>
      <c r="X559" s="5">
        <v>0</v>
      </c>
      <c r="AI559" s="17" t="s">
        <v>184</v>
      </c>
      <c r="AJ559" s="5">
        <v>19</v>
      </c>
      <c r="AT559" s="17" t="s">
        <v>183</v>
      </c>
      <c r="AU559" s="5">
        <v>5</v>
      </c>
      <c r="BH559" s="17" t="s">
        <v>156</v>
      </c>
      <c r="BI559" s="5">
        <v>329</v>
      </c>
      <c r="BS559" s="17" t="s">
        <v>181</v>
      </c>
      <c r="BT559" s="5">
        <v>11</v>
      </c>
    </row>
    <row r="560" spans="4:72" x14ac:dyDescent="0.25">
      <c r="D560" s="17" t="s">
        <v>186</v>
      </c>
      <c r="E560" s="5">
        <v>154</v>
      </c>
      <c r="W560" s="17" t="s">
        <v>186</v>
      </c>
      <c r="X560" s="5">
        <v>154</v>
      </c>
      <c r="AI560" s="17" t="s">
        <v>185</v>
      </c>
      <c r="AJ560" s="5">
        <v>111</v>
      </c>
      <c r="AT560" s="17" t="s">
        <v>184</v>
      </c>
      <c r="AU560" s="5">
        <v>3</v>
      </c>
      <c r="BH560" s="17" t="s">
        <v>182</v>
      </c>
      <c r="BI560" s="5">
        <v>1</v>
      </c>
      <c r="BS560" s="17" t="s">
        <v>156</v>
      </c>
      <c r="BT560" s="5">
        <v>43</v>
      </c>
    </row>
    <row r="561" spans="4:72" x14ac:dyDescent="0.25">
      <c r="D561" s="17" t="s">
        <v>158</v>
      </c>
      <c r="E561" s="5">
        <v>483</v>
      </c>
      <c r="W561" s="17" t="s">
        <v>158</v>
      </c>
      <c r="X561" s="5">
        <v>483</v>
      </c>
      <c r="AI561" s="17" t="s">
        <v>157</v>
      </c>
      <c r="AJ561" s="5">
        <v>0</v>
      </c>
      <c r="AT561" s="17" t="s">
        <v>185</v>
      </c>
      <c r="AU561" s="5">
        <v>1626</v>
      </c>
      <c r="BH561" s="17" t="s">
        <v>183</v>
      </c>
      <c r="BI561" s="5">
        <v>0</v>
      </c>
      <c r="BS561" s="17" t="s">
        <v>182</v>
      </c>
      <c r="BT561" s="5">
        <v>0</v>
      </c>
    </row>
    <row r="562" spans="4:72" x14ac:dyDescent="0.25">
      <c r="D562" s="17" t="s">
        <v>187</v>
      </c>
      <c r="E562" s="5">
        <v>1</v>
      </c>
      <c r="W562" s="17" t="s">
        <v>187</v>
      </c>
      <c r="X562" s="5">
        <v>1</v>
      </c>
      <c r="AI562" s="17" t="s">
        <v>186</v>
      </c>
      <c r="AJ562" s="5">
        <v>0</v>
      </c>
      <c r="AT562" s="17" t="s">
        <v>157</v>
      </c>
      <c r="AU562" s="5">
        <v>0</v>
      </c>
      <c r="BH562" s="17" t="s">
        <v>184</v>
      </c>
      <c r="BI562" s="5">
        <v>4</v>
      </c>
      <c r="BS562" s="17" t="s">
        <v>183</v>
      </c>
      <c r="BT562" s="5">
        <v>0</v>
      </c>
    </row>
    <row r="563" spans="4:72" x14ac:dyDescent="0.25">
      <c r="D563" s="17" t="s">
        <v>250</v>
      </c>
      <c r="E563" s="5">
        <v>2</v>
      </c>
      <c r="W563" s="17" t="s">
        <v>250</v>
      </c>
      <c r="X563" s="5">
        <v>2</v>
      </c>
      <c r="AI563" s="17" t="s">
        <v>158</v>
      </c>
      <c r="AJ563" s="5">
        <v>29</v>
      </c>
      <c r="AT563" s="17" t="s">
        <v>186</v>
      </c>
      <c r="AU563" s="5">
        <v>7</v>
      </c>
      <c r="BH563" s="17" t="s">
        <v>185</v>
      </c>
      <c r="BI563" s="5">
        <v>157</v>
      </c>
      <c r="BS563" s="17" t="s">
        <v>184</v>
      </c>
      <c r="BT563" s="5">
        <v>9</v>
      </c>
    </row>
    <row r="564" spans="4:72" x14ac:dyDescent="0.25">
      <c r="D564" s="17" t="s">
        <v>188</v>
      </c>
      <c r="E564" s="5">
        <v>145</v>
      </c>
      <c r="W564" s="17" t="s">
        <v>188</v>
      </c>
      <c r="X564" s="5">
        <v>145</v>
      </c>
      <c r="AI564" s="17" t="s">
        <v>187</v>
      </c>
      <c r="AJ564" s="5">
        <v>0</v>
      </c>
      <c r="AT564" s="17" t="s">
        <v>158</v>
      </c>
      <c r="AU564" s="5">
        <v>87</v>
      </c>
      <c r="BH564" s="17" t="s">
        <v>157</v>
      </c>
      <c r="BI564" s="5">
        <v>0</v>
      </c>
      <c r="BS564" s="17" t="s">
        <v>185</v>
      </c>
      <c r="BT564" s="5">
        <v>0</v>
      </c>
    </row>
    <row r="565" spans="4:72" x14ac:dyDescent="0.25">
      <c r="D565" s="17" t="s">
        <v>189</v>
      </c>
      <c r="E565" s="5">
        <v>549</v>
      </c>
      <c r="W565" s="17" t="s">
        <v>189</v>
      </c>
      <c r="X565" s="5">
        <v>549</v>
      </c>
      <c r="AI565" s="17" t="s">
        <v>250</v>
      </c>
      <c r="AJ565" s="5">
        <v>0</v>
      </c>
      <c r="AT565" s="17" t="s">
        <v>187</v>
      </c>
      <c r="AU565" s="5">
        <v>2</v>
      </c>
      <c r="BH565" s="17" t="s">
        <v>186</v>
      </c>
      <c r="BI565" s="5">
        <v>143</v>
      </c>
      <c r="BS565" s="17" t="s">
        <v>157</v>
      </c>
      <c r="BT565" s="5">
        <v>76</v>
      </c>
    </row>
    <row r="566" spans="4:72" x14ac:dyDescent="0.25">
      <c r="D566" s="17" t="s">
        <v>190</v>
      </c>
      <c r="E566" s="5">
        <v>412</v>
      </c>
      <c r="W566" s="17" t="s">
        <v>190</v>
      </c>
      <c r="X566" s="5">
        <v>412</v>
      </c>
      <c r="AI566" s="17" t="s">
        <v>188</v>
      </c>
      <c r="AJ566" s="5">
        <v>4</v>
      </c>
      <c r="AT566" s="17" t="s">
        <v>250</v>
      </c>
      <c r="AU566" s="5">
        <v>4</v>
      </c>
      <c r="BH566" s="17" t="s">
        <v>158</v>
      </c>
      <c r="BI566" s="5">
        <v>322</v>
      </c>
      <c r="BS566" s="17" t="s">
        <v>186</v>
      </c>
      <c r="BT566" s="5">
        <v>0</v>
      </c>
    </row>
    <row r="567" spans="4:72" x14ac:dyDescent="0.25">
      <c r="D567" s="17" t="s">
        <v>191</v>
      </c>
      <c r="E567" s="5">
        <v>230</v>
      </c>
      <c r="W567" s="17" t="s">
        <v>191</v>
      </c>
      <c r="X567" s="5">
        <v>230</v>
      </c>
      <c r="AI567" s="17" t="s">
        <v>189</v>
      </c>
      <c r="AJ567" s="5">
        <v>157</v>
      </c>
      <c r="AT567" s="17" t="s">
        <v>188</v>
      </c>
      <c r="AU567" s="5">
        <v>28</v>
      </c>
      <c r="BH567" s="17" t="s">
        <v>187</v>
      </c>
      <c r="BI567" s="5">
        <v>2</v>
      </c>
      <c r="BS567" s="17" t="s">
        <v>158</v>
      </c>
      <c r="BT567" s="5">
        <v>5</v>
      </c>
    </row>
    <row r="568" spans="4:72" x14ac:dyDescent="0.25">
      <c r="D568" s="17" t="s">
        <v>192</v>
      </c>
      <c r="E568" s="5">
        <v>263</v>
      </c>
      <c r="W568" s="17" t="s">
        <v>192</v>
      </c>
      <c r="X568" s="5">
        <v>263</v>
      </c>
      <c r="AI568" s="17" t="s">
        <v>190</v>
      </c>
      <c r="AJ568" s="5">
        <v>274</v>
      </c>
      <c r="AT568" s="17" t="s">
        <v>189</v>
      </c>
      <c r="AU568" s="5">
        <v>321</v>
      </c>
      <c r="BH568" s="17" t="s">
        <v>250</v>
      </c>
      <c r="BI568" s="5">
        <v>0</v>
      </c>
      <c r="BS568" s="17" t="s">
        <v>187</v>
      </c>
      <c r="BT568" s="5">
        <v>0</v>
      </c>
    </row>
    <row r="569" spans="4:72" x14ac:dyDescent="0.25">
      <c r="D569" s="17" t="s">
        <v>193</v>
      </c>
      <c r="E569" s="5">
        <v>162</v>
      </c>
      <c r="W569" s="17" t="s">
        <v>193</v>
      </c>
      <c r="X569" s="5">
        <v>162</v>
      </c>
      <c r="AI569" s="17" t="s">
        <v>191</v>
      </c>
      <c r="AJ569" s="5">
        <v>5</v>
      </c>
      <c r="AT569" s="17" t="s">
        <v>190</v>
      </c>
      <c r="AU569" s="5">
        <v>763</v>
      </c>
      <c r="BH569" s="17" t="s">
        <v>188</v>
      </c>
      <c r="BI569" s="5">
        <v>133</v>
      </c>
      <c r="BS569" s="17" t="s">
        <v>250</v>
      </c>
      <c r="BT569" s="5">
        <v>0</v>
      </c>
    </row>
    <row r="570" spans="4:72" x14ac:dyDescent="0.25">
      <c r="D570" s="17" t="s">
        <v>194</v>
      </c>
      <c r="E570" s="5">
        <v>406</v>
      </c>
      <c r="W570" s="17" t="s">
        <v>194</v>
      </c>
      <c r="X570" s="5">
        <v>406</v>
      </c>
      <c r="AI570" s="17" t="s">
        <v>192</v>
      </c>
      <c r="AJ570" s="5">
        <v>272</v>
      </c>
      <c r="AT570" s="17" t="s">
        <v>191</v>
      </c>
      <c r="AU570" s="5">
        <v>365</v>
      </c>
      <c r="BH570" s="17" t="s">
        <v>189</v>
      </c>
      <c r="BI570" s="5">
        <v>755</v>
      </c>
      <c r="BS570" s="17" t="s">
        <v>188</v>
      </c>
      <c r="BT570" s="5">
        <v>0</v>
      </c>
    </row>
    <row r="571" spans="4:72" x14ac:dyDescent="0.25">
      <c r="D571" s="17" t="s">
        <v>195</v>
      </c>
      <c r="E571" s="5">
        <v>682</v>
      </c>
      <c r="W571" s="17" t="s">
        <v>195</v>
      </c>
      <c r="X571" s="5">
        <v>682</v>
      </c>
      <c r="AI571" s="17" t="s">
        <v>193</v>
      </c>
      <c r="AJ571" s="5">
        <v>7</v>
      </c>
      <c r="AT571" s="17" t="s">
        <v>192</v>
      </c>
      <c r="AU571" s="5">
        <v>47</v>
      </c>
      <c r="BH571" s="17" t="s">
        <v>190</v>
      </c>
      <c r="BI571" s="5">
        <v>51</v>
      </c>
      <c r="BS571" s="17" t="s">
        <v>189</v>
      </c>
      <c r="BT571" s="5">
        <v>0</v>
      </c>
    </row>
    <row r="572" spans="4:72" x14ac:dyDescent="0.25">
      <c r="D572" s="17" t="s">
        <v>261</v>
      </c>
      <c r="E572" s="5">
        <v>1</v>
      </c>
      <c r="W572" s="17" t="s">
        <v>261</v>
      </c>
      <c r="X572" s="5">
        <v>1</v>
      </c>
      <c r="AI572" s="17" t="s">
        <v>194</v>
      </c>
      <c r="AJ572" s="5">
        <v>225</v>
      </c>
      <c r="AT572" s="17" t="s">
        <v>193</v>
      </c>
      <c r="AU572" s="5">
        <v>22</v>
      </c>
      <c r="BH572" s="17" t="s">
        <v>191</v>
      </c>
      <c r="BI572" s="5">
        <v>241</v>
      </c>
      <c r="BS572" s="17" t="s">
        <v>190</v>
      </c>
      <c r="BT572" s="5">
        <v>3</v>
      </c>
    </row>
    <row r="573" spans="4:72" x14ac:dyDescent="0.25">
      <c r="D573" s="17" t="s">
        <v>197</v>
      </c>
      <c r="E573" s="5">
        <v>216</v>
      </c>
      <c r="W573" s="17" t="s">
        <v>197</v>
      </c>
      <c r="X573" s="5">
        <v>216</v>
      </c>
      <c r="AI573" s="17" t="s">
        <v>195</v>
      </c>
      <c r="AJ573" s="5">
        <v>171</v>
      </c>
      <c r="AT573" s="17" t="s">
        <v>194</v>
      </c>
      <c r="AU573" s="5">
        <v>493</v>
      </c>
      <c r="BH573" s="17" t="s">
        <v>192</v>
      </c>
      <c r="BI573" s="5">
        <v>19</v>
      </c>
      <c r="BS573" s="17" t="s">
        <v>191</v>
      </c>
      <c r="BT573" s="5">
        <v>0</v>
      </c>
    </row>
    <row r="574" spans="4:72" x14ac:dyDescent="0.25">
      <c r="D574" s="17" t="s">
        <v>199</v>
      </c>
      <c r="E574" s="5">
        <v>378</v>
      </c>
      <c r="W574" s="17" t="s">
        <v>199</v>
      </c>
      <c r="X574" s="5">
        <v>378</v>
      </c>
      <c r="AI574" s="17" t="s">
        <v>261</v>
      </c>
      <c r="AJ574" s="5">
        <v>0</v>
      </c>
      <c r="AT574" s="17" t="s">
        <v>195</v>
      </c>
      <c r="AU574" s="5">
        <v>451</v>
      </c>
      <c r="BH574" s="17" t="s">
        <v>193</v>
      </c>
      <c r="BI574" s="5">
        <v>268</v>
      </c>
      <c r="BS574" s="17" t="s">
        <v>192</v>
      </c>
      <c r="BT574" s="5">
        <v>0</v>
      </c>
    </row>
    <row r="575" spans="4:72" x14ac:dyDescent="0.25">
      <c r="D575" s="17" t="s">
        <v>168</v>
      </c>
      <c r="E575" s="5">
        <v>125</v>
      </c>
      <c r="W575" s="17" t="s">
        <v>168</v>
      </c>
      <c r="X575" s="5">
        <v>125</v>
      </c>
      <c r="AI575" s="17" t="s">
        <v>197</v>
      </c>
      <c r="AJ575" s="5">
        <v>31</v>
      </c>
      <c r="AT575" s="17" t="s">
        <v>261</v>
      </c>
      <c r="AU575" s="5">
        <v>0</v>
      </c>
      <c r="BH575" s="17" t="s">
        <v>194</v>
      </c>
      <c r="BI575" s="5">
        <v>74</v>
      </c>
      <c r="BS575" s="17" t="s">
        <v>193</v>
      </c>
      <c r="BT575" s="5">
        <v>0</v>
      </c>
    </row>
    <row r="576" spans="4:72" x14ac:dyDescent="0.25">
      <c r="D576" s="17" t="s">
        <v>200</v>
      </c>
      <c r="E576" s="5">
        <v>45</v>
      </c>
      <c r="W576" s="17" t="s">
        <v>200</v>
      </c>
      <c r="X576" s="5">
        <v>45</v>
      </c>
      <c r="AI576" s="17" t="s">
        <v>199</v>
      </c>
      <c r="AJ576" s="5">
        <v>85</v>
      </c>
      <c r="AT576" s="17" t="s">
        <v>197</v>
      </c>
      <c r="AU576" s="5">
        <v>34</v>
      </c>
      <c r="BH576" s="17" t="s">
        <v>195</v>
      </c>
      <c r="BI576" s="5">
        <v>902</v>
      </c>
      <c r="BS576" s="17" t="s">
        <v>194</v>
      </c>
      <c r="BT576" s="5">
        <v>38</v>
      </c>
    </row>
    <row r="577" spans="4:72" x14ac:dyDescent="0.25">
      <c r="D577" s="17" t="s">
        <v>152</v>
      </c>
      <c r="E577" s="5">
        <v>237</v>
      </c>
      <c r="W577" s="17" t="s">
        <v>152</v>
      </c>
      <c r="X577" s="5">
        <v>237</v>
      </c>
      <c r="AI577" s="17" t="s">
        <v>168</v>
      </c>
      <c r="AJ577" s="5">
        <v>30</v>
      </c>
      <c r="AT577" s="17" t="s">
        <v>199</v>
      </c>
      <c r="AU577" s="5">
        <v>263</v>
      </c>
      <c r="BH577" s="17" t="s">
        <v>261</v>
      </c>
      <c r="BI577" s="5">
        <v>0</v>
      </c>
      <c r="BS577" s="17" t="s">
        <v>195</v>
      </c>
      <c r="BT577" s="5">
        <v>0</v>
      </c>
    </row>
    <row r="578" spans="4:72" x14ac:dyDescent="0.25">
      <c r="D578" s="17" t="s">
        <v>201</v>
      </c>
      <c r="E578" s="5">
        <v>210</v>
      </c>
      <c r="W578" s="17" t="s">
        <v>201</v>
      </c>
      <c r="X578" s="5">
        <v>210</v>
      </c>
      <c r="AI578" s="17" t="s">
        <v>200</v>
      </c>
      <c r="AJ578" s="5">
        <v>4</v>
      </c>
      <c r="AT578" s="17" t="s">
        <v>168</v>
      </c>
      <c r="AU578" s="5">
        <v>108</v>
      </c>
      <c r="BH578" s="17" t="s">
        <v>197</v>
      </c>
      <c r="BI578" s="5">
        <v>48</v>
      </c>
      <c r="BS578" s="17" t="s">
        <v>261</v>
      </c>
      <c r="BT578" s="5">
        <v>0</v>
      </c>
    </row>
    <row r="579" spans="4:72" x14ac:dyDescent="0.25">
      <c r="D579" s="17" t="s">
        <v>202</v>
      </c>
      <c r="E579" s="5">
        <v>178</v>
      </c>
      <c r="W579" s="17" t="s">
        <v>202</v>
      </c>
      <c r="X579" s="5">
        <v>178</v>
      </c>
      <c r="AI579" s="17" t="s">
        <v>152</v>
      </c>
      <c r="AJ579" s="5">
        <v>49</v>
      </c>
      <c r="AT579" s="17" t="s">
        <v>200</v>
      </c>
      <c r="AU579" s="5">
        <v>53</v>
      </c>
      <c r="BH579" s="17" t="s">
        <v>199</v>
      </c>
      <c r="BI579" s="5">
        <v>568</v>
      </c>
      <c r="BS579" s="17" t="s">
        <v>197</v>
      </c>
      <c r="BT579" s="5">
        <v>12</v>
      </c>
    </row>
    <row r="580" spans="4:72" x14ac:dyDescent="0.25">
      <c r="D580" s="17" t="s">
        <v>203</v>
      </c>
      <c r="E580" s="5">
        <v>222</v>
      </c>
      <c r="W580" s="17" t="s">
        <v>203</v>
      </c>
      <c r="X580" s="5">
        <v>222</v>
      </c>
      <c r="AI580" s="17" t="s">
        <v>201</v>
      </c>
      <c r="AJ580" s="5">
        <v>63</v>
      </c>
      <c r="AT580" s="17" t="s">
        <v>152</v>
      </c>
      <c r="AU580" s="5">
        <v>952</v>
      </c>
      <c r="BH580" s="17" t="s">
        <v>168</v>
      </c>
      <c r="BI580" s="5">
        <v>32</v>
      </c>
      <c r="BS580" s="17" t="s">
        <v>199</v>
      </c>
      <c r="BT580" s="5">
        <v>0</v>
      </c>
    </row>
    <row r="581" spans="4:72" x14ac:dyDescent="0.25">
      <c r="D581" s="17" t="s">
        <v>159</v>
      </c>
      <c r="E581" s="5">
        <v>456</v>
      </c>
      <c r="W581" s="17" t="s">
        <v>159</v>
      </c>
      <c r="X581" s="5">
        <v>456</v>
      </c>
      <c r="AI581" s="17" t="s">
        <v>202</v>
      </c>
      <c r="AJ581" s="5">
        <v>0</v>
      </c>
      <c r="AT581" s="17" t="s">
        <v>201</v>
      </c>
      <c r="AU581" s="5">
        <v>605</v>
      </c>
      <c r="BH581" s="17" t="s">
        <v>200</v>
      </c>
      <c r="BI581" s="5">
        <v>2</v>
      </c>
      <c r="BS581" s="17" t="s">
        <v>168</v>
      </c>
      <c r="BT581" s="5">
        <v>29</v>
      </c>
    </row>
    <row r="582" spans="4:72" x14ac:dyDescent="0.25">
      <c r="D582" s="17" t="s">
        <v>205</v>
      </c>
      <c r="E582" s="5">
        <v>66</v>
      </c>
      <c r="W582" s="17" t="s">
        <v>205</v>
      </c>
      <c r="X582" s="5">
        <v>66</v>
      </c>
      <c r="AI582" s="17" t="s">
        <v>203</v>
      </c>
      <c r="AJ582" s="5">
        <v>25</v>
      </c>
      <c r="AT582" s="17" t="s">
        <v>202</v>
      </c>
      <c r="AU582" s="5">
        <v>39</v>
      </c>
      <c r="BH582" s="17" t="s">
        <v>152</v>
      </c>
      <c r="BI582" s="5">
        <v>6</v>
      </c>
      <c r="BS582" s="17" t="s">
        <v>200</v>
      </c>
      <c r="BT582" s="5">
        <v>2</v>
      </c>
    </row>
    <row r="583" spans="4:72" x14ac:dyDescent="0.25">
      <c r="D583" s="17" t="s">
        <v>160</v>
      </c>
      <c r="E583" s="5">
        <v>622</v>
      </c>
      <c r="W583" s="17" t="s">
        <v>160</v>
      </c>
      <c r="X583" s="5">
        <v>622</v>
      </c>
      <c r="AI583" s="17" t="s">
        <v>159</v>
      </c>
      <c r="AJ583" s="5">
        <v>15</v>
      </c>
      <c r="AT583" s="17" t="s">
        <v>203</v>
      </c>
      <c r="AU583" s="5">
        <v>472</v>
      </c>
      <c r="BH583" s="17" t="s">
        <v>201</v>
      </c>
      <c r="BI583" s="5">
        <v>34</v>
      </c>
      <c r="BS583" s="17" t="s">
        <v>152</v>
      </c>
      <c r="BT583" s="5">
        <v>0</v>
      </c>
    </row>
    <row r="584" spans="4:72" x14ac:dyDescent="0.25">
      <c r="D584" s="17" t="s">
        <v>207</v>
      </c>
      <c r="E584" s="5">
        <v>212</v>
      </c>
      <c r="W584" s="17" t="s">
        <v>207</v>
      </c>
      <c r="X584" s="5">
        <v>212</v>
      </c>
      <c r="AI584" s="17" t="s">
        <v>205</v>
      </c>
      <c r="AJ584" s="5">
        <v>29</v>
      </c>
      <c r="AT584" s="17" t="s">
        <v>159</v>
      </c>
      <c r="AU584" s="5">
        <v>98</v>
      </c>
      <c r="BH584" s="17" t="s">
        <v>202</v>
      </c>
      <c r="BI584" s="5">
        <v>13</v>
      </c>
      <c r="BS584" s="17" t="s">
        <v>201</v>
      </c>
      <c r="BT584" s="5">
        <v>2</v>
      </c>
    </row>
    <row r="585" spans="4:72" x14ac:dyDescent="0.25">
      <c r="D585" s="17" t="s">
        <v>169</v>
      </c>
      <c r="E585" s="5">
        <v>28</v>
      </c>
      <c r="W585" s="17" t="s">
        <v>169</v>
      </c>
      <c r="X585" s="5">
        <v>28</v>
      </c>
      <c r="AI585" s="17" t="s">
        <v>160</v>
      </c>
      <c r="AJ585" s="5">
        <v>37</v>
      </c>
      <c r="AT585" s="17" t="s">
        <v>205</v>
      </c>
      <c r="AU585" s="5">
        <v>57</v>
      </c>
      <c r="BH585" s="17" t="s">
        <v>203</v>
      </c>
      <c r="BI585" s="5">
        <v>6</v>
      </c>
      <c r="BS585" s="17" t="s">
        <v>202</v>
      </c>
      <c r="BT585" s="5">
        <v>0</v>
      </c>
    </row>
    <row r="586" spans="4:72" x14ac:dyDescent="0.25">
      <c r="D586" s="17" t="s">
        <v>141</v>
      </c>
      <c r="E586" s="5">
        <v>14</v>
      </c>
      <c r="W586" s="17" t="s">
        <v>141</v>
      </c>
      <c r="X586" s="5">
        <v>14</v>
      </c>
      <c r="AI586" s="17" t="s">
        <v>207</v>
      </c>
      <c r="AJ586" s="5">
        <v>57</v>
      </c>
      <c r="AT586" s="17" t="s">
        <v>160</v>
      </c>
      <c r="AU586" s="5">
        <v>193</v>
      </c>
      <c r="BH586" s="17" t="s">
        <v>159</v>
      </c>
      <c r="BI586" s="5">
        <v>650</v>
      </c>
      <c r="BS586" s="17" t="s">
        <v>203</v>
      </c>
      <c r="BT586" s="5">
        <v>0</v>
      </c>
    </row>
    <row r="587" spans="4:72" x14ac:dyDescent="0.25">
      <c r="D587" s="17" t="s">
        <v>260</v>
      </c>
      <c r="E587" s="5">
        <v>31</v>
      </c>
      <c r="W587" s="17" t="s">
        <v>260</v>
      </c>
      <c r="X587" s="5">
        <v>31</v>
      </c>
      <c r="AI587" s="17" t="s">
        <v>169</v>
      </c>
      <c r="AJ587" s="5">
        <v>7</v>
      </c>
      <c r="AT587" s="17" t="s">
        <v>207</v>
      </c>
      <c r="AU587" s="5">
        <v>74</v>
      </c>
      <c r="BH587" s="17" t="s">
        <v>205</v>
      </c>
      <c r="BI587" s="5">
        <v>21</v>
      </c>
      <c r="BS587" s="17" t="s">
        <v>159</v>
      </c>
      <c r="BT587" s="5">
        <v>0</v>
      </c>
    </row>
    <row r="588" spans="4:72" x14ac:dyDescent="0.25">
      <c r="D588" s="17" t="s">
        <v>209</v>
      </c>
      <c r="E588" s="5">
        <v>67</v>
      </c>
      <c r="W588" s="17" t="s">
        <v>209</v>
      </c>
      <c r="X588" s="5">
        <v>67</v>
      </c>
      <c r="AI588" s="17" t="s">
        <v>141</v>
      </c>
      <c r="AJ588" s="5">
        <v>1</v>
      </c>
      <c r="AT588" s="17" t="s">
        <v>169</v>
      </c>
      <c r="AU588" s="5">
        <v>49</v>
      </c>
      <c r="BH588" s="17" t="s">
        <v>160</v>
      </c>
      <c r="BI588" s="5">
        <v>374</v>
      </c>
      <c r="BS588" s="17" t="s">
        <v>205</v>
      </c>
      <c r="BT588" s="5">
        <v>0</v>
      </c>
    </row>
    <row r="589" spans="4:72" x14ac:dyDescent="0.25">
      <c r="D589" s="17" t="s">
        <v>210</v>
      </c>
      <c r="E589" s="5">
        <v>139</v>
      </c>
      <c r="W589" s="17" t="s">
        <v>210</v>
      </c>
      <c r="X589" s="5">
        <v>139</v>
      </c>
      <c r="AI589" s="17" t="s">
        <v>260</v>
      </c>
      <c r="AJ589" s="5">
        <v>0</v>
      </c>
      <c r="AT589" s="17" t="s">
        <v>141</v>
      </c>
      <c r="AU589" s="5">
        <v>0</v>
      </c>
      <c r="BH589" s="17" t="s">
        <v>207</v>
      </c>
      <c r="BI589" s="5">
        <v>43</v>
      </c>
      <c r="BS589" s="17" t="s">
        <v>160</v>
      </c>
      <c r="BT589" s="5">
        <v>42</v>
      </c>
    </row>
    <row r="590" spans="4:72" x14ac:dyDescent="0.25">
      <c r="D590" s="17" t="s">
        <v>161</v>
      </c>
      <c r="E590" s="5">
        <v>34</v>
      </c>
      <c r="W590" s="17" t="s">
        <v>161</v>
      </c>
      <c r="X590" s="5">
        <v>34</v>
      </c>
      <c r="AI590" s="17" t="s">
        <v>209</v>
      </c>
      <c r="AJ590" s="5">
        <v>11</v>
      </c>
      <c r="AT590" s="17" t="s">
        <v>260</v>
      </c>
      <c r="AU590" s="5">
        <v>3</v>
      </c>
      <c r="BH590" s="17" t="s">
        <v>169</v>
      </c>
      <c r="BI590" s="5">
        <v>0</v>
      </c>
      <c r="BS590" s="17" t="s">
        <v>207</v>
      </c>
      <c r="BT590" s="5">
        <v>38</v>
      </c>
    </row>
    <row r="591" spans="4:72" x14ac:dyDescent="0.25">
      <c r="D591" s="17" t="s">
        <v>211</v>
      </c>
      <c r="E591" s="5">
        <v>255</v>
      </c>
      <c r="W591" s="17" t="s">
        <v>211</v>
      </c>
      <c r="X591" s="5">
        <v>255</v>
      </c>
      <c r="AI591" s="17" t="s">
        <v>210</v>
      </c>
      <c r="AJ591" s="5">
        <v>72</v>
      </c>
      <c r="AT591" s="17" t="s">
        <v>209</v>
      </c>
      <c r="AU591" s="5">
        <v>0</v>
      </c>
      <c r="BH591" s="17" t="s">
        <v>141</v>
      </c>
      <c r="BI591" s="5">
        <v>0</v>
      </c>
      <c r="BS591" s="17" t="s">
        <v>169</v>
      </c>
      <c r="BT591" s="5">
        <v>6</v>
      </c>
    </row>
    <row r="592" spans="4:72" x14ac:dyDescent="0.25">
      <c r="D592" s="17" t="s">
        <v>170</v>
      </c>
      <c r="E592" s="5">
        <v>224</v>
      </c>
      <c r="W592" s="17" t="s">
        <v>170</v>
      </c>
      <c r="X592" s="5">
        <v>224</v>
      </c>
      <c r="AI592" s="17" t="s">
        <v>161</v>
      </c>
      <c r="AJ592" s="5">
        <v>1</v>
      </c>
      <c r="AT592" s="17" t="s">
        <v>210</v>
      </c>
      <c r="AU592" s="5">
        <v>4</v>
      </c>
      <c r="BH592" s="17" t="s">
        <v>260</v>
      </c>
      <c r="BI592" s="5">
        <v>38</v>
      </c>
      <c r="BS592" s="17" t="s">
        <v>141</v>
      </c>
      <c r="BT592" s="5">
        <v>0</v>
      </c>
    </row>
    <row r="593" spans="4:72" x14ac:dyDescent="0.25">
      <c r="D593" s="17" t="s">
        <v>212</v>
      </c>
      <c r="E593" s="5">
        <v>110</v>
      </c>
      <c r="W593" s="17" t="s">
        <v>212</v>
      </c>
      <c r="X593" s="5">
        <v>110</v>
      </c>
      <c r="AI593" s="17" t="s">
        <v>211</v>
      </c>
      <c r="AJ593" s="5">
        <v>166</v>
      </c>
      <c r="AT593" s="17" t="s">
        <v>161</v>
      </c>
      <c r="AU593" s="5">
        <v>3</v>
      </c>
      <c r="BH593" s="17" t="s">
        <v>209</v>
      </c>
      <c r="BI593" s="5">
        <v>0</v>
      </c>
      <c r="BS593" s="17" t="s">
        <v>260</v>
      </c>
      <c r="BT593" s="5">
        <v>0</v>
      </c>
    </row>
    <row r="594" spans="4:72" x14ac:dyDescent="0.25">
      <c r="D594" s="17" t="s">
        <v>153</v>
      </c>
      <c r="E594" s="5">
        <v>560</v>
      </c>
      <c r="W594" s="17" t="s">
        <v>153</v>
      </c>
      <c r="X594" s="5">
        <v>560</v>
      </c>
      <c r="AI594" s="17" t="s">
        <v>170</v>
      </c>
      <c r="AJ594" s="5">
        <v>64</v>
      </c>
      <c r="AT594" s="17" t="s">
        <v>211</v>
      </c>
      <c r="AU594" s="5">
        <v>409</v>
      </c>
      <c r="BH594" s="17" t="s">
        <v>210</v>
      </c>
      <c r="BI594" s="5">
        <v>12</v>
      </c>
      <c r="BS594" s="17" t="s">
        <v>209</v>
      </c>
      <c r="BT594" s="5">
        <v>11</v>
      </c>
    </row>
    <row r="595" spans="4:72" x14ac:dyDescent="0.25">
      <c r="D595" s="17" t="s">
        <v>213</v>
      </c>
      <c r="E595" s="5">
        <v>104</v>
      </c>
      <c r="W595" s="17" t="s">
        <v>213</v>
      </c>
      <c r="X595" s="5">
        <v>104</v>
      </c>
      <c r="AI595" s="17" t="s">
        <v>212</v>
      </c>
      <c r="AJ595" s="5">
        <v>19</v>
      </c>
      <c r="AT595" s="17" t="s">
        <v>170</v>
      </c>
      <c r="AU595" s="5">
        <v>82</v>
      </c>
      <c r="BH595" s="17" t="s">
        <v>161</v>
      </c>
      <c r="BI595" s="5">
        <v>28</v>
      </c>
      <c r="BS595" s="17" t="s">
        <v>210</v>
      </c>
      <c r="BT595" s="5">
        <v>9</v>
      </c>
    </row>
    <row r="596" spans="4:72" x14ac:dyDescent="0.25">
      <c r="D596" s="17" t="s">
        <v>146</v>
      </c>
      <c r="E596" s="5">
        <v>143</v>
      </c>
      <c r="W596" s="17" t="s">
        <v>146</v>
      </c>
      <c r="X596" s="5">
        <v>143</v>
      </c>
      <c r="AI596" s="17" t="s">
        <v>153</v>
      </c>
      <c r="AJ596" s="5">
        <v>145</v>
      </c>
      <c r="AT596" s="17" t="s">
        <v>212</v>
      </c>
      <c r="AU596" s="5">
        <v>131</v>
      </c>
      <c r="BH596" s="17" t="s">
        <v>211</v>
      </c>
      <c r="BI596" s="5">
        <v>30</v>
      </c>
      <c r="BS596" s="17" t="s">
        <v>161</v>
      </c>
      <c r="BT596" s="5">
        <v>0</v>
      </c>
    </row>
    <row r="597" spans="4:72" x14ac:dyDescent="0.25">
      <c r="D597" s="17" t="s">
        <v>175</v>
      </c>
      <c r="E597" s="5">
        <v>393</v>
      </c>
      <c r="W597" s="17" t="s">
        <v>175</v>
      </c>
      <c r="X597" s="5">
        <v>393</v>
      </c>
      <c r="AI597" s="17" t="s">
        <v>213</v>
      </c>
      <c r="AJ597" s="5">
        <v>1</v>
      </c>
      <c r="AT597" s="17" t="s">
        <v>153</v>
      </c>
      <c r="AU597" s="5">
        <v>1680</v>
      </c>
      <c r="BH597" s="17" t="s">
        <v>170</v>
      </c>
      <c r="BI597" s="5">
        <v>30</v>
      </c>
      <c r="BS597" s="17" t="s">
        <v>211</v>
      </c>
      <c r="BT597" s="5">
        <v>54</v>
      </c>
    </row>
    <row r="598" spans="4:72" x14ac:dyDescent="0.25">
      <c r="D598" s="17" t="s">
        <v>142</v>
      </c>
      <c r="E598" s="5">
        <v>118</v>
      </c>
      <c r="W598" s="17" t="s">
        <v>142</v>
      </c>
      <c r="X598" s="5">
        <v>118</v>
      </c>
      <c r="AI598" s="17" t="s">
        <v>146</v>
      </c>
      <c r="AJ598" s="5">
        <v>0</v>
      </c>
      <c r="AT598" s="17" t="s">
        <v>213</v>
      </c>
      <c r="AU598" s="5">
        <v>88</v>
      </c>
      <c r="BH598" s="17" t="s">
        <v>212</v>
      </c>
      <c r="BI598" s="5">
        <v>4</v>
      </c>
      <c r="BS598" s="17" t="s">
        <v>170</v>
      </c>
      <c r="BT598" s="5">
        <v>0</v>
      </c>
    </row>
    <row r="599" spans="4:72" x14ac:dyDescent="0.25">
      <c r="D599" s="17" t="s">
        <v>214</v>
      </c>
      <c r="E599" s="5">
        <v>207</v>
      </c>
      <c r="W599" s="17" t="s">
        <v>214</v>
      </c>
      <c r="X599" s="5">
        <v>207</v>
      </c>
      <c r="AI599" s="17" t="s">
        <v>175</v>
      </c>
      <c r="AJ599" s="5">
        <v>159</v>
      </c>
      <c r="AT599" s="17" t="s">
        <v>146</v>
      </c>
      <c r="AU599" s="5">
        <v>0</v>
      </c>
      <c r="BH599" s="17" t="s">
        <v>153</v>
      </c>
      <c r="BI599" s="5">
        <v>84</v>
      </c>
      <c r="BS599" s="17" t="s">
        <v>212</v>
      </c>
      <c r="BT599" s="5">
        <v>61</v>
      </c>
    </row>
    <row r="600" spans="4:72" x14ac:dyDescent="0.25">
      <c r="D600" s="17" t="s">
        <v>171</v>
      </c>
      <c r="E600" s="5">
        <v>151</v>
      </c>
      <c r="W600" s="17" t="s">
        <v>171</v>
      </c>
      <c r="X600" s="5">
        <v>151</v>
      </c>
      <c r="AI600" s="17" t="s">
        <v>142</v>
      </c>
      <c r="AJ600" s="5">
        <v>18</v>
      </c>
      <c r="AT600" s="17" t="s">
        <v>175</v>
      </c>
      <c r="AU600" s="5">
        <v>606</v>
      </c>
      <c r="BH600" s="17" t="s">
        <v>213</v>
      </c>
      <c r="BI600" s="5">
        <v>82</v>
      </c>
      <c r="BS600" s="17" t="s">
        <v>153</v>
      </c>
      <c r="BT600" s="5">
        <v>9</v>
      </c>
    </row>
    <row r="601" spans="4:72" x14ac:dyDescent="0.25">
      <c r="D601" s="17" t="s">
        <v>165</v>
      </c>
      <c r="E601" s="5">
        <v>265</v>
      </c>
      <c r="W601" s="17" t="s">
        <v>165</v>
      </c>
      <c r="X601" s="5">
        <v>265</v>
      </c>
      <c r="AI601" s="17" t="s">
        <v>214</v>
      </c>
      <c r="AJ601" s="5">
        <v>0</v>
      </c>
      <c r="AT601" s="17" t="s">
        <v>142</v>
      </c>
      <c r="AU601" s="5">
        <v>9</v>
      </c>
      <c r="BH601" s="17" t="s">
        <v>146</v>
      </c>
      <c r="BI601" s="5">
        <v>214</v>
      </c>
      <c r="BS601" s="17" t="s">
        <v>213</v>
      </c>
      <c r="BT601" s="5">
        <v>29</v>
      </c>
    </row>
    <row r="602" spans="4:72" x14ac:dyDescent="0.25">
      <c r="D602" s="17" t="s">
        <v>143</v>
      </c>
      <c r="E602" s="5">
        <v>210</v>
      </c>
      <c r="W602" s="17" t="s">
        <v>143</v>
      </c>
      <c r="X602" s="5">
        <v>210</v>
      </c>
      <c r="AI602" s="17" t="s">
        <v>171</v>
      </c>
      <c r="AJ602" s="5">
        <v>30</v>
      </c>
      <c r="AT602" s="17" t="s">
        <v>214</v>
      </c>
      <c r="AU602" s="5">
        <v>60</v>
      </c>
      <c r="BH602" s="17" t="s">
        <v>175</v>
      </c>
      <c r="BI602" s="5">
        <v>27</v>
      </c>
      <c r="BS602" s="17" t="s">
        <v>146</v>
      </c>
      <c r="BT602" s="5">
        <v>0</v>
      </c>
    </row>
    <row r="603" spans="4:72" x14ac:dyDescent="0.25">
      <c r="D603" s="17" t="s">
        <v>176</v>
      </c>
      <c r="E603" s="5">
        <v>138</v>
      </c>
      <c r="W603" s="17" t="s">
        <v>176</v>
      </c>
      <c r="X603" s="5">
        <v>138</v>
      </c>
      <c r="AI603" s="17" t="s">
        <v>165</v>
      </c>
      <c r="AJ603" s="5">
        <v>96</v>
      </c>
      <c r="AT603" s="17" t="s">
        <v>171</v>
      </c>
      <c r="AU603" s="5">
        <v>126</v>
      </c>
      <c r="BH603" s="17" t="s">
        <v>142</v>
      </c>
      <c r="BI603" s="5">
        <v>7</v>
      </c>
      <c r="BS603" s="17" t="s">
        <v>175</v>
      </c>
      <c r="BT603" s="5">
        <v>32</v>
      </c>
    </row>
    <row r="604" spans="4:72" x14ac:dyDescent="0.25">
      <c r="D604" s="17" t="s">
        <v>216</v>
      </c>
      <c r="E604" s="5">
        <v>47</v>
      </c>
      <c r="W604" s="17" t="s">
        <v>216</v>
      </c>
      <c r="X604" s="5">
        <v>47</v>
      </c>
      <c r="AI604" s="17" t="s">
        <v>143</v>
      </c>
      <c r="AJ604" s="5">
        <v>36</v>
      </c>
      <c r="AT604" s="17" t="s">
        <v>165</v>
      </c>
      <c r="AU604" s="5">
        <v>183</v>
      </c>
      <c r="BH604" s="17" t="s">
        <v>214</v>
      </c>
      <c r="BI604" s="5">
        <v>10</v>
      </c>
      <c r="BS604" s="17" t="s">
        <v>142</v>
      </c>
      <c r="BT604" s="5">
        <v>0</v>
      </c>
    </row>
    <row r="605" spans="4:72" x14ac:dyDescent="0.25">
      <c r="D605" s="17" t="s">
        <v>217</v>
      </c>
      <c r="E605" s="5">
        <v>334</v>
      </c>
      <c r="W605" s="17" t="s">
        <v>217</v>
      </c>
      <c r="X605" s="5">
        <v>334</v>
      </c>
      <c r="AI605" s="17" t="s">
        <v>176</v>
      </c>
      <c r="AJ605" s="5">
        <v>47</v>
      </c>
      <c r="AT605" s="17" t="s">
        <v>143</v>
      </c>
      <c r="AU605" s="5">
        <v>13</v>
      </c>
      <c r="BH605" s="17" t="s">
        <v>171</v>
      </c>
      <c r="BI605" s="5">
        <v>3</v>
      </c>
      <c r="BS605" s="17" t="s">
        <v>214</v>
      </c>
      <c r="BT605" s="5">
        <v>0</v>
      </c>
    </row>
    <row r="606" spans="4:72" x14ac:dyDescent="0.25">
      <c r="D606" s="17" t="s">
        <v>162</v>
      </c>
      <c r="E606" s="5">
        <v>88</v>
      </c>
      <c r="W606" s="17" t="s">
        <v>162</v>
      </c>
      <c r="X606" s="5">
        <v>88</v>
      </c>
      <c r="AI606" s="17" t="s">
        <v>216</v>
      </c>
      <c r="AJ606" s="5">
        <v>0</v>
      </c>
      <c r="AT606" s="17" t="s">
        <v>176</v>
      </c>
      <c r="AU606" s="5">
        <v>50</v>
      </c>
      <c r="BH606" s="17" t="s">
        <v>165</v>
      </c>
      <c r="BI606" s="5">
        <v>15</v>
      </c>
      <c r="BS606" s="17" t="s">
        <v>171</v>
      </c>
      <c r="BT606" s="5">
        <v>43</v>
      </c>
    </row>
    <row r="607" spans="4:72" x14ac:dyDescent="0.25">
      <c r="D607" s="17" t="s">
        <v>218</v>
      </c>
      <c r="E607" s="5">
        <v>126</v>
      </c>
      <c r="W607" s="17" t="s">
        <v>218</v>
      </c>
      <c r="X607" s="5">
        <v>126</v>
      </c>
      <c r="AI607" s="17" t="s">
        <v>217</v>
      </c>
      <c r="AJ607" s="5">
        <v>1</v>
      </c>
      <c r="AT607" s="17" t="s">
        <v>216</v>
      </c>
      <c r="AU607" s="5">
        <v>4</v>
      </c>
      <c r="BH607" s="17" t="s">
        <v>143</v>
      </c>
      <c r="BI607" s="5">
        <v>19</v>
      </c>
      <c r="BS607" s="17" t="s">
        <v>165</v>
      </c>
      <c r="BT607" s="5">
        <v>7</v>
      </c>
    </row>
    <row r="608" spans="4:72" x14ac:dyDescent="0.25">
      <c r="D608" s="17" t="s">
        <v>154</v>
      </c>
      <c r="E608" s="5">
        <v>336</v>
      </c>
      <c r="W608" s="17" t="s">
        <v>154</v>
      </c>
      <c r="X608" s="5">
        <v>336</v>
      </c>
      <c r="AI608" s="17" t="s">
        <v>162</v>
      </c>
      <c r="AJ608" s="5">
        <v>22</v>
      </c>
      <c r="AT608" s="17" t="s">
        <v>217</v>
      </c>
      <c r="AU608" s="5">
        <v>1</v>
      </c>
      <c r="BH608" s="17" t="s">
        <v>176</v>
      </c>
      <c r="BI608" s="5">
        <v>9</v>
      </c>
      <c r="BS608" s="17" t="s">
        <v>143</v>
      </c>
      <c r="BT608" s="5">
        <v>27</v>
      </c>
    </row>
    <row r="609" spans="4:72" x14ac:dyDescent="0.25">
      <c r="D609" s="17" t="s">
        <v>147</v>
      </c>
      <c r="E609" s="5">
        <v>218</v>
      </c>
      <c r="W609" s="17" t="s">
        <v>147</v>
      </c>
      <c r="X609" s="5">
        <v>218</v>
      </c>
      <c r="AI609" s="17" t="s">
        <v>218</v>
      </c>
      <c r="AJ609" s="5">
        <v>52</v>
      </c>
      <c r="AT609" s="17" t="s">
        <v>162</v>
      </c>
      <c r="AU609" s="5">
        <v>180</v>
      </c>
      <c r="BH609" s="17" t="s">
        <v>216</v>
      </c>
      <c r="BI609" s="5">
        <v>45</v>
      </c>
      <c r="BS609" s="17" t="s">
        <v>176</v>
      </c>
      <c r="BT609" s="5">
        <v>12</v>
      </c>
    </row>
    <row r="610" spans="4:72" x14ac:dyDescent="0.25">
      <c r="D610" s="17" t="s">
        <v>219</v>
      </c>
      <c r="E610" s="5">
        <v>474</v>
      </c>
      <c r="W610" s="17" t="s">
        <v>219</v>
      </c>
      <c r="X610" s="5">
        <v>474</v>
      </c>
      <c r="AI610" s="17" t="s">
        <v>154</v>
      </c>
      <c r="AJ610" s="5">
        <v>126</v>
      </c>
      <c r="AT610" s="17" t="s">
        <v>218</v>
      </c>
      <c r="AU610" s="5">
        <v>112</v>
      </c>
      <c r="BH610" s="17" t="s">
        <v>217</v>
      </c>
      <c r="BI610" s="5">
        <v>87</v>
      </c>
      <c r="BS610" s="17" t="s">
        <v>216</v>
      </c>
      <c r="BT610" s="5">
        <v>0</v>
      </c>
    </row>
    <row r="611" spans="4:72" x14ac:dyDescent="0.25">
      <c r="D611" s="17" t="s">
        <v>148</v>
      </c>
      <c r="E611" s="5">
        <v>64</v>
      </c>
      <c r="W611" s="17" t="s">
        <v>148</v>
      </c>
      <c r="X611" s="5">
        <v>64</v>
      </c>
      <c r="AI611" s="17" t="s">
        <v>147</v>
      </c>
      <c r="AJ611" s="5">
        <v>0</v>
      </c>
      <c r="AT611" s="17" t="s">
        <v>154</v>
      </c>
      <c r="AU611" s="5">
        <v>1171</v>
      </c>
      <c r="BH611" s="17" t="s">
        <v>162</v>
      </c>
      <c r="BI611" s="5">
        <v>5</v>
      </c>
      <c r="BS611" s="17" t="s">
        <v>217</v>
      </c>
      <c r="BT611" s="5">
        <v>1</v>
      </c>
    </row>
    <row r="612" spans="4:72" x14ac:dyDescent="0.25">
      <c r="D612" s="17" t="s">
        <v>177</v>
      </c>
      <c r="E612" s="5">
        <v>211</v>
      </c>
      <c r="W612" s="17" t="s">
        <v>177</v>
      </c>
      <c r="X612" s="5">
        <v>211</v>
      </c>
      <c r="AI612" s="17" t="s">
        <v>219</v>
      </c>
      <c r="AJ612" s="5">
        <v>144</v>
      </c>
      <c r="AT612" s="17" t="s">
        <v>147</v>
      </c>
      <c r="AU612" s="5">
        <v>0</v>
      </c>
      <c r="BH612" s="17" t="s">
        <v>218</v>
      </c>
      <c r="BI612" s="5">
        <v>256</v>
      </c>
      <c r="BS612" s="17" t="s">
        <v>162</v>
      </c>
      <c r="BT612" s="5">
        <v>0</v>
      </c>
    </row>
    <row r="613" spans="4:72" x14ac:dyDescent="0.25">
      <c r="D613" s="17" t="s">
        <v>220</v>
      </c>
      <c r="E613" s="5">
        <v>16</v>
      </c>
      <c r="W613" s="17" t="s">
        <v>220</v>
      </c>
      <c r="X613" s="5">
        <v>16</v>
      </c>
      <c r="AI613" s="17" t="s">
        <v>148</v>
      </c>
      <c r="AJ613" s="5">
        <v>0</v>
      </c>
      <c r="AT613" s="17" t="s">
        <v>219</v>
      </c>
      <c r="AU613" s="5">
        <v>254</v>
      </c>
      <c r="BH613" s="17" t="s">
        <v>154</v>
      </c>
      <c r="BI613" s="5">
        <v>49</v>
      </c>
      <c r="BS613" s="17" t="s">
        <v>218</v>
      </c>
      <c r="BT613" s="5">
        <v>0</v>
      </c>
    </row>
    <row r="614" spans="4:72" x14ac:dyDescent="0.25">
      <c r="D614" s="17" t="s">
        <v>178</v>
      </c>
      <c r="E614" s="5">
        <v>158</v>
      </c>
      <c r="W614" s="17" t="s">
        <v>178</v>
      </c>
      <c r="X614" s="5">
        <v>158</v>
      </c>
      <c r="AI614" s="17" t="s">
        <v>177</v>
      </c>
      <c r="AJ614" s="5">
        <v>94</v>
      </c>
      <c r="AT614" s="17" t="s">
        <v>148</v>
      </c>
      <c r="AU614" s="5">
        <v>0</v>
      </c>
      <c r="BH614" s="17" t="s">
        <v>147</v>
      </c>
      <c r="BI614" s="5">
        <v>224</v>
      </c>
      <c r="BS614" s="17" t="s">
        <v>154</v>
      </c>
      <c r="BT614" s="5">
        <v>2</v>
      </c>
    </row>
    <row r="615" spans="4:72" x14ac:dyDescent="0.25">
      <c r="D615" s="17" t="s">
        <v>221</v>
      </c>
      <c r="E615" s="5">
        <v>173</v>
      </c>
      <c r="W615" s="17" t="s">
        <v>221</v>
      </c>
      <c r="X615" s="5">
        <v>173</v>
      </c>
      <c r="AI615" s="17" t="s">
        <v>220</v>
      </c>
      <c r="AJ615" s="5">
        <v>8</v>
      </c>
      <c r="AT615" s="17" t="s">
        <v>177</v>
      </c>
      <c r="AU615" s="5">
        <v>159</v>
      </c>
      <c r="BH615" s="17" t="s">
        <v>219</v>
      </c>
      <c r="BI615" s="5">
        <v>715</v>
      </c>
      <c r="BS615" s="17" t="s">
        <v>147</v>
      </c>
      <c r="BT615" s="5">
        <v>0</v>
      </c>
    </row>
    <row r="616" spans="4:72" x14ac:dyDescent="0.25">
      <c r="D616" s="17" t="s">
        <v>172</v>
      </c>
      <c r="E616" s="5">
        <v>96</v>
      </c>
      <c r="W616" s="17" t="s">
        <v>172</v>
      </c>
      <c r="X616" s="5">
        <v>96</v>
      </c>
      <c r="AI616" s="17" t="s">
        <v>178</v>
      </c>
      <c r="AJ616" s="5">
        <v>64</v>
      </c>
      <c r="AT616" s="17" t="s">
        <v>220</v>
      </c>
      <c r="AU616" s="5">
        <v>9</v>
      </c>
      <c r="BH616" s="17" t="s">
        <v>148</v>
      </c>
      <c r="BI616" s="5">
        <v>26</v>
      </c>
      <c r="BS616" s="17" t="s">
        <v>219</v>
      </c>
      <c r="BT616" s="5">
        <v>0</v>
      </c>
    </row>
    <row r="617" spans="4:72" x14ac:dyDescent="0.25">
      <c r="D617" s="17" t="s">
        <v>144</v>
      </c>
      <c r="E617" s="5">
        <v>155</v>
      </c>
      <c r="W617" s="17" t="s">
        <v>144</v>
      </c>
      <c r="X617" s="5">
        <v>155</v>
      </c>
      <c r="AI617" s="17" t="s">
        <v>221</v>
      </c>
      <c r="AJ617" s="5">
        <v>92</v>
      </c>
      <c r="AT617" s="17" t="s">
        <v>178</v>
      </c>
      <c r="AU617" s="5">
        <v>96</v>
      </c>
      <c r="BH617" s="17" t="s">
        <v>177</v>
      </c>
      <c r="BI617" s="5">
        <v>24</v>
      </c>
      <c r="BS617" s="17" t="s">
        <v>148</v>
      </c>
      <c r="BT617" s="5">
        <v>24</v>
      </c>
    </row>
    <row r="618" spans="4:72" x14ac:dyDescent="0.25">
      <c r="D618" s="17" t="s">
        <v>222</v>
      </c>
      <c r="E618" s="5">
        <v>126</v>
      </c>
      <c r="W618" s="17" t="s">
        <v>222</v>
      </c>
      <c r="X618" s="5">
        <v>126</v>
      </c>
      <c r="AI618" s="17" t="s">
        <v>172</v>
      </c>
      <c r="AJ618" s="5">
        <v>7</v>
      </c>
      <c r="AT618" s="17" t="s">
        <v>221</v>
      </c>
      <c r="AU618" s="5">
        <v>22</v>
      </c>
      <c r="BH618" s="17" t="s">
        <v>220</v>
      </c>
      <c r="BI618" s="5">
        <v>0</v>
      </c>
      <c r="BS618" s="17" t="s">
        <v>177</v>
      </c>
      <c r="BT618" s="5">
        <v>0</v>
      </c>
    </row>
    <row r="619" spans="4:72" x14ac:dyDescent="0.25">
      <c r="D619" s="17" t="s">
        <v>223</v>
      </c>
      <c r="E619" s="5">
        <v>6</v>
      </c>
      <c r="W619" s="17" t="s">
        <v>223</v>
      </c>
      <c r="X619" s="5">
        <v>6</v>
      </c>
      <c r="AI619" s="17" t="s">
        <v>144</v>
      </c>
      <c r="AJ619" s="5">
        <v>26</v>
      </c>
      <c r="AT619" s="17" t="s">
        <v>172</v>
      </c>
      <c r="AU619" s="5">
        <v>21</v>
      </c>
      <c r="BH619" s="17" t="s">
        <v>178</v>
      </c>
      <c r="BI619" s="5">
        <v>47</v>
      </c>
      <c r="BS619" s="17" t="s">
        <v>220</v>
      </c>
      <c r="BT619" s="5">
        <v>0</v>
      </c>
    </row>
    <row r="620" spans="4:72" x14ac:dyDescent="0.25">
      <c r="D620" s="17" t="s">
        <v>173</v>
      </c>
      <c r="E620" s="5">
        <v>168</v>
      </c>
      <c r="W620" s="17" t="s">
        <v>173</v>
      </c>
      <c r="X620" s="5">
        <v>168</v>
      </c>
      <c r="AI620" s="17" t="s">
        <v>222</v>
      </c>
      <c r="AJ620" s="5">
        <v>5</v>
      </c>
      <c r="AT620" s="17" t="s">
        <v>144</v>
      </c>
      <c r="AU620" s="5">
        <v>13</v>
      </c>
      <c r="BH620" s="17" t="s">
        <v>221</v>
      </c>
      <c r="BI620" s="5">
        <v>9</v>
      </c>
      <c r="BS620" s="17" t="s">
        <v>178</v>
      </c>
      <c r="BT620" s="5">
        <v>0</v>
      </c>
    </row>
    <row r="621" spans="4:72" x14ac:dyDescent="0.25">
      <c r="D621" s="17" t="s">
        <v>259</v>
      </c>
      <c r="E621" s="5">
        <v>515</v>
      </c>
      <c r="W621" s="17" t="s">
        <v>259</v>
      </c>
      <c r="X621" s="5">
        <v>515</v>
      </c>
      <c r="AI621" s="17" t="s">
        <v>223</v>
      </c>
      <c r="AJ621" s="5">
        <v>0</v>
      </c>
      <c r="AT621" s="17" t="s">
        <v>222</v>
      </c>
      <c r="AU621" s="5">
        <v>12</v>
      </c>
      <c r="BH621" s="17" t="s">
        <v>172</v>
      </c>
      <c r="BI621" s="5">
        <v>10</v>
      </c>
      <c r="BS621" s="17" t="s">
        <v>221</v>
      </c>
      <c r="BT621" s="5">
        <v>9</v>
      </c>
    </row>
    <row r="622" spans="4:72" x14ac:dyDescent="0.25">
      <c r="D622" s="17" t="s">
        <v>224</v>
      </c>
      <c r="E622" s="5">
        <v>430</v>
      </c>
      <c r="W622" s="17" t="s">
        <v>224</v>
      </c>
      <c r="X622" s="5">
        <v>430</v>
      </c>
      <c r="AI622" s="17" t="s">
        <v>173</v>
      </c>
      <c r="AJ622" s="5">
        <v>29</v>
      </c>
      <c r="AT622" s="17" t="s">
        <v>223</v>
      </c>
      <c r="AU622" s="5">
        <v>1</v>
      </c>
      <c r="BH622" s="17" t="s">
        <v>144</v>
      </c>
      <c r="BI622" s="5">
        <v>8</v>
      </c>
      <c r="BS622" s="17" t="s">
        <v>172</v>
      </c>
      <c r="BT622" s="5">
        <v>28</v>
      </c>
    </row>
    <row r="623" spans="4:72" x14ac:dyDescent="0.25">
      <c r="D623" s="17" t="s">
        <v>225</v>
      </c>
      <c r="E623" s="5">
        <v>187</v>
      </c>
      <c r="W623" s="17" t="s">
        <v>225</v>
      </c>
      <c r="X623" s="5">
        <v>187</v>
      </c>
      <c r="AI623" s="17" t="s">
        <v>259</v>
      </c>
      <c r="AJ623" s="5">
        <v>311</v>
      </c>
      <c r="AT623" s="17" t="s">
        <v>173</v>
      </c>
      <c r="AU623" s="5">
        <v>161</v>
      </c>
      <c r="BH623" s="17" t="s">
        <v>222</v>
      </c>
      <c r="BI623" s="5">
        <v>120</v>
      </c>
      <c r="BS623" s="17" t="s">
        <v>144</v>
      </c>
      <c r="BT623" s="5">
        <v>12</v>
      </c>
    </row>
    <row r="624" spans="4:72" x14ac:dyDescent="0.25">
      <c r="D624" s="17" t="s">
        <v>163</v>
      </c>
      <c r="E624" s="5">
        <v>2</v>
      </c>
      <c r="W624" s="17" t="s">
        <v>163</v>
      </c>
      <c r="X624" s="5">
        <v>2</v>
      </c>
      <c r="AI624" s="17" t="s">
        <v>224</v>
      </c>
      <c r="AJ624" s="5">
        <v>69</v>
      </c>
      <c r="AT624" s="17" t="s">
        <v>259</v>
      </c>
      <c r="AU624" s="5">
        <v>132</v>
      </c>
      <c r="BH624" s="17" t="s">
        <v>223</v>
      </c>
      <c r="BI624" s="5">
        <v>12</v>
      </c>
      <c r="BS624" s="17" t="s">
        <v>222</v>
      </c>
      <c r="BT624" s="5">
        <v>0</v>
      </c>
    </row>
    <row r="625" spans="4:72" x14ac:dyDescent="0.25">
      <c r="D625" s="17" t="s">
        <v>226</v>
      </c>
      <c r="E625" s="5">
        <v>0</v>
      </c>
      <c r="W625" s="17" t="s">
        <v>226</v>
      </c>
      <c r="X625" s="5">
        <v>0</v>
      </c>
      <c r="AI625" s="17" t="s">
        <v>225</v>
      </c>
      <c r="AJ625" s="5">
        <v>0</v>
      </c>
      <c r="AT625" s="17" t="s">
        <v>224</v>
      </c>
      <c r="AU625" s="5">
        <v>82</v>
      </c>
      <c r="BH625" s="17" t="s">
        <v>173</v>
      </c>
      <c r="BI625" s="5">
        <v>32</v>
      </c>
      <c r="BS625" s="17" t="s">
        <v>223</v>
      </c>
      <c r="BT625" s="5">
        <v>0</v>
      </c>
    </row>
    <row r="626" spans="4:72" x14ac:dyDescent="0.25">
      <c r="D626" s="17" t="s">
        <v>166</v>
      </c>
      <c r="E626" s="5">
        <v>156</v>
      </c>
      <c r="W626" s="17" t="s">
        <v>166</v>
      </c>
      <c r="X626" s="5">
        <v>156</v>
      </c>
      <c r="AI626" s="17" t="s">
        <v>163</v>
      </c>
      <c r="AJ626" s="5">
        <v>0</v>
      </c>
      <c r="AT626" s="17" t="s">
        <v>225</v>
      </c>
      <c r="AU626" s="5">
        <v>9</v>
      </c>
      <c r="BH626" s="17" t="s">
        <v>259</v>
      </c>
      <c r="BI626" s="5">
        <v>19</v>
      </c>
      <c r="BS626" s="17" t="s">
        <v>173</v>
      </c>
      <c r="BT626" s="5">
        <v>45</v>
      </c>
    </row>
    <row r="627" spans="4:72" x14ac:dyDescent="0.25">
      <c r="D627" s="17" t="s">
        <v>227</v>
      </c>
      <c r="E627" s="5">
        <v>515</v>
      </c>
      <c r="W627" s="17" t="s">
        <v>227</v>
      </c>
      <c r="X627" s="5">
        <v>515</v>
      </c>
      <c r="AI627" s="17" t="s">
        <v>226</v>
      </c>
      <c r="AJ627" s="5">
        <v>0</v>
      </c>
      <c r="AT627" s="17" t="s">
        <v>163</v>
      </c>
      <c r="AU627" s="5">
        <v>0</v>
      </c>
      <c r="BH627" s="17" t="s">
        <v>224</v>
      </c>
      <c r="BI627" s="5">
        <v>58</v>
      </c>
      <c r="BS627" s="17" t="s">
        <v>259</v>
      </c>
      <c r="BT627" s="5">
        <v>0</v>
      </c>
    </row>
    <row r="628" spans="4:72" x14ac:dyDescent="0.25">
      <c r="D628" s="17" t="s">
        <v>228</v>
      </c>
      <c r="E628" s="5">
        <v>189</v>
      </c>
      <c r="W628" s="17" t="s">
        <v>228</v>
      </c>
      <c r="X628" s="5">
        <v>189</v>
      </c>
      <c r="AI628" s="17" t="s">
        <v>166</v>
      </c>
      <c r="AJ628" s="5">
        <v>73</v>
      </c>
      <c r="AT628" s="17" t="s">
        <v>226</v>
      </c>
      <c r="AU628" s="5">
        <v>0</v>
      </c>
      <c r="BH628" s="17" t="s">
        <v>225</v>
      </c>
      <c r="BI628" s="5">
        <v>188</v>
      </c>
      <c r="BS628" s="17" t="s">
        <v>224</v>
      </c>
      <c r="BT628" s="5">
        <v>0</v>
      </c>
    </row>
    <row r="629" spans="4:72" x14ac:dyDescent="0.25">
      <c r="D629" s="17" t="s">
        <v>229</v>
      </c>
      <c r="E629" s="5">
        <v>70</v>
      </c>
      <c r="W629" s="17" t="s">
        <v>229</v>
      </c>
      <c r="X629" s="5">
        <v>70</v>
      </c>
      <c r="AI629" s="17" t="s">
        <v>227</v>
      </c>
      <c r="AJ629" s="5">
        <v>53</v>
      </c>
      <c r="AT629" s="17" t="s">
        <v>166</v>
      </c>
      <c r="AU629" s="5">
        <v>49</v>
      </c>
      <c r="BH629" s="17" t="s">
        <v>163</v>
      </c>
      <c r="BI629" s="5">
        <v>0</v>
      </c>
      <c r="BS629" s="17" t="s">
        <v>225</v>
      </c>
      <c r="BT629" s="5">
        <v>13</v>
      </c>
    </row>
    <row r="630" spans="4:72" x14ac:dyDescent="0.25">
      <c r="D630" s="17" t="s">
        <v>174</v>
      </c>
      <c r="E630" s="5">
        <v>101</v>
      </c>
      <c r="W630" s="17" t="s">
        <v>174</v>
      </c>
      <c r="X630" s="5">
        <v>101</v>
      </c>
      <c r="AI630" s="17" t="s">
        <v>228</v>
      </c>
      <c r="AJ630" s="5">
        <v>115</v>
      </c>
      <c r="AT630" s="17" t="s">
        <v>227</v>
      </c>
      <c r="AU630" s="5">
        <v>80</v>
      </c>
      <c r="BH630" s="17" t="s">
        <v>226</v>
      </c>
      <c r="BI630" s="5">
        <v>0</v>
      </c>
      <c r="BS630" s="17" t="s">
        <v>163</v>
      </c>
      <c r="BT630" s="5">
        <v>0</v>
      </c>
    </row>
    <row r="631" spans="4:72" x14ac:dyDescent="0.25">
      <c r="D631" s="17" t="s">
        <v>231</v>
      </c>
      <c r="E631" s="5">
        <v>223</v>
      </c>
      <c r="W631" s="17" t="s">
        <v>231</v>
      </c>
      <c r="X631" s="5">
        <v>223</v>
      </c>
      <c r="AI631" s="17" t="s">
        <v>229</v>
      </c>
      <c r="AJ631" s="5">
        <v>36</v>
      </c>
      <c r="AT631" s="17" t="s">
        <v>228</v>
      </c>
      <c r="AU631" s="5">
        <v>54</v>
      </c>
      <c r="BH631" s="17" t="s">
        <v>166</v>
      </c>
      <c r="BI631" s="5">
        <v>7</v>
      </c>
      <c r="BS631" s="17" t="s">
        <v>226</v>
      </c>
      <c r="BT631" s="5">
        <v>44</v>
      </c>
    </row>
    <row r="632" spans="4:72" x14ac:dyDescent="0.25">
      <c r="D632" s="17" t="s">
        <v>149</v>
      </c>
      <c r="E632" s="5">
        <v>254</v>
      </c>
      <c r="W632" s="17" t="s">
        <v>149</v>
      </c>
      <c r="X632" s="5">
        <v>254</v>
      </c>
      <c r="AI632" s="17" t="s">
        <v>174</v>
      </c>
      <c r="AJ632" s="5">
        <v>12</v>
      </c>
      <c r="AT632" s="17" t="s">
        <v>229</v>
      </c>
      <c r="AU632" s="5">
        <v>215</v>
      </c>
      <c r="BH632" s="17" t="s">
        <v>227</v>
      </c>
      <c r="BI632" s="5">
        <v>28</v>
      </c>
      <c r="BS632" s="17" t="s">
        <v>166</v>
      </c>
      <c r="BT632" s="5">
        <v>11</v>
      </c>
    </row>
    <row r="633" spans="4:72" x14ac:dyDescent="0.25">
      <c r="D633" s="17" t="s">
        <v>232</v>
      </c>
      <c r="E633" s="5">
        <v>112</v>
      </c>
      <c r="W633" s="17" t="s">
        <v>232</v>
      </c>
      <c r="X633" s="5">
        <v>112</v>
      </c>
      <c r="AI633" s="17" t="s">
        <v>231</v>
      </c>
      <c r="AJ633" s="5">
        <v>55</v>
      </c>
      <c r="AT633" s="17" t="s">
        <v>174</v>
      </c>
      <c r="AU633" s="5">
        <v>54</v>
      </c>
      <c r="BH633" s="17" t="s">
        <v>228</v>
      </c>
      <c r="BI633" s="5">
        <v>4</v>
      </c>
      <c r="BS633" s="17" t="s">
        <v>227</v>
      </c>
      <c r="BT633" s="5">
        <v>0</v>
      </c>
    </row>
    <row r="634" spans="4:72" x14ac:dyDescent="0.25">
      <c r="D634" s="17" t="s">
        <v>233</v>
      </c>
      <c r="E634" s="5">
        <v>214</v>
      </c>
      <c r="W634" s="17" t="s">
        <v>233</v>
      </c>
      <c r="X634" s="5">
        <v>214</v>
      </c>
      <c r="AI634" s="17" t="s">
        <v>149</v>
      </c>
      <c r="AJ634" s="5">
        <v>0</v>
      </c>
      <c r="AT634" s="17" t="s">
        <v>231</v>
      </c>
      <c r="AU634" s="5">
        <v>335</v>
      </c>
      <c r="BH634" s="17" t="s">
        <v>229</v>
      </c>
      <c r="BI634" s="5">
        <v>4</v>
      </c>
      <c r="BS634" s="17" t="s">
        <v>228</v>
      </c>
      <c r="BT634" s="5">
        <v>14</v>
      </c>
    </row>
    <row r="635" spans="4:72" x14ac:dyDescent="0.25">
      <c r="D635" s="17" t="s">
        <v>234</v>
      </c>
      <c r="E635" s="5">
        <v>6</v>
      </c>
      <c r="W635" s="17" t="s">
        <v>234</v>
      </c>
      <c r="X635" s="5">
        <v>6</v>
      </c>
      <c r="AI635" s="17" t="s">
        <v>232</v>
      </c>
      <c r="AJ635" s="5">
        <v>21</v>
      </c>
      <c r="AT635" s="17" t="s">
        <v>149</v>
      </c>
      <c r="AU635" s="5">
        <v>0</v>
      </c>
      <c r="BH635" s="17" t="s">
        <v>174</v>
      </c>
      <c r="BI635" s="5">
        <v>12</v>
      </c>
      <c r="BS635" s="17" t="s">
        <v>229</v>
      </c>
      <c r="BT635" s="5">
        <v>0</v>
      </c>
    </row>
    <row r="636" spans="4:72" x14ac:dyDescent="0.25">
      <c r="D636" s="17" t="s">
        <v>235</v>
      </c>
      <c r="E636" s="5">
        <v>27</v>
      </c>
      <c r="W636" s="17" t="s">
        <v>235</v>
      </c>
      <c r="X636" s="5">
        <v>27</v>
      </c>
      <c r="AI636" s="17" t="s">
        <v>233</v>
      </c>
      <c r="AJ636" s="5">
        <v>133</v>
      </c>
      <c r="AT636" s="17" t="s">
        <v>232</v>
      </c>
      <c r="AU636" s="5">
        <v>71</v>
      </c>
      <c r="BH636" s="17" t="s">
        <v>231</v>
      </c>
      <c r="BI636" s="5">
        <v>46</v>
      </c>
      <c r="BS636" s="17" t="s">
        <v>174</v>
      </c>
      <c r="BT636" s="5">
        <v>22</v>
      </c>
    </row>
    <row r="637" spans="4:72" x14ac:dyDescent="0.25">
      <c r="D637" s="17" t="s">
        <v>236</v>
      </c>
      <c r="E637" s="5">
        <v>77</v>
      </c>
      <c r="W637" s="17" t="s">
        <v>236</v>
      </c>
      <c r="X637" s="5">
        <v>77</v>
      </c>
      <c r="AI637" s="17" t="s">
        <v>234</v>
      </c>
      <c r="AJ637" s="5">
        <v>0</v>
      </c>
      <c r="AT637" s="17" t="s">
        <v>233</v>
      </c>
      <c r="AU637" s="5">
        <v>125</v>
      </c>
      <c r="BH637" s="17" t="s">
        <v>149</v>
      </c>
      <c r="BI637" s="5">
        <v>390</v>
      </c>
      <c r="BS637" s="17" t="s">
        <v>231</v>
      </c>
      <c r="BT637" s="5">
        <v>6</v>
      </c>
    </row>
    <row r="638" spans="4:72" x14ac:dyDescent="0.25">
      <c r="D638" s="17" t="s">
        <v>237</v>
      </c>
      <c r="E638" s="5">
        <v>347</v>
      </c>
      <c r="W638" s="17" t="s">
        <v>237</v>
      </c>
      <c r="X638" s="5">
        <v>347</v>
      </c>
      <c r="AI638" s="17" t="s">
        <v>235</v>
      </c>
      <c r="AJ638" s="5">
        <v>5</v>
      </c>
      <c r="AT638" s="17" t="s">
        <v>234</v>
      </c>
      <c r="AU638" s="5">
        <v>0</v>
      </c>
      <c r="BH638" s="17" t="s">
        <v>232</v>
      </c>
      <c r="BI638" s="5">
        <v>6</v>
      </c>
      <c r="BS638" s="17" t="s">
        <v>149</v>
      </c>
      <c r="BT638" s="5">
        <v>0</v>
      </c>
    </row>
    <row r="639" spans="4:72" x14ac:dyDescent="0.25">
      <c r="D639" s="17" t="s">
        <v>238</v>
      </c>
      <c r="E639" s="5">
        <v>10</v>
      </c>
      <c r="W639" s="17" t="s">
        <v>238</v>
      </c>
      <c r="X639" s="5">
        <v>10</v>
      </c>
      <c r="AI639" s="17" t="s">
        <v>236</v>
      </c>
      <c r="AJ639" s="5">
        <v>35</v>
      </c>
      <c r="AT639" s="17" t="s">
        <v>235</v>
      </c>
      <c r="AU639" s="5">
        <v>52</v>
      </c>
      <c r="BH639" s="17" t="s">
        <v>233</v>
      </c>
      <c r="BI639" s="5">
        <v>24</v>
      </c>
      <c r="BS639" s="17" t="s">
        <v>232</v>
      </c>
      <c r="BT639" s="5">
        <v>15</v>
      </c>
    </row>
    <row r="640" spans="4:72" x14ac:dyDescent="0.25">
      <c r="D640" s="17" t="s">
        <v>239</v>
      </c>
      <c r="E640" s="5">
        <v>304</v>
      </c>
      <c r="W640" s="17" t="s">
        <v>239</v>
      </c>
      <c r="X640" s="5">
        <v>304</v>
      </c>
      <c r="AI640" s="17" t="s">
        <v>237</v>
      </c>
      <c r="AJ640" s="5">
        <v>145</v>
      </c>
      <c r="AT640" s="17" t="s">
        <v>236</v>
      </c>
      <c r="AU640" s="5">
        <v>62</v>
      </c>
      <c r="BH640" s="17" t="s">
        <v>234</v>
      </c>
      <c r="BI640" s="5">
        <v>0</v>
      </c>
      <c r="BS640" s="17" t="s">
        <v>233</v>
      </c>
      <c r="BT640" s="5">
        <v>8</v>
      </c>
    </row>
    <row r="641" spans="4:72" x14ac:dyDescent="0.25">
      <c r="D641" s="17" t="s">
        <v>257</v>
      </c>
      <c r="E641" s="5">
        <v>586</v>
      </c>
      <c r="W641" s="17" t="s">
        <v>257</v>
      </c>
      <c r="X641" s="5">
        <v>586</v>
      </c>
      <c r="AI641" s="17" t="s">
        <v>238</v>
      </c>
      <c r="AJ641" s="5">
        <v>9</v>
      </c>
      <c r="AT641" s="17" t="s">
        <v>237</v>
      </c>
      <c r="AU641" s="5">
        <v>32</v>
      </c>
      <c r="BH641" s="17" t="s">
        <v>235</v>
      </c>
      <c r="BI641" s="5">
        <v>0</v>
      </c>
      <c r="BS641" s="17" t="s">
        <v>234</v>
      </c>
      <c r="BT641" s="5">
        <v>0</v>
      </c>
    </row>
    <row r="642" spans="4:72" x14ac:dyDescent="0.25">
      <c r="D642" s="17" t="s">
        <v>240</v>
      </c>
      <c r="E642" s="5">
        <v>208</v>
      </c>
      <c r="W642" s="17" t="s">
        <v>240</v>
      </c>
      <c r="X642" s="5">
        <v>208</v>
      </c>
      <c r="AI642" s="17" t="s">
        <v>239</v>
      </c>
      <c r="AJ642" s="5">
        <v>19</v>
      </c>
      <c r="AT642" s="17" t="s">
        <v>238</v>
      </c>
      <c r="AU642" s="5">
        <v>11</v>
      </c>
      <c r="BH642" s="17" t="s">
        <v>236</v>
      </c>
      <c r="BI642" s="5">
        <v>32</v>
      </c>
      <c r="BS642" s="17" t="s">
        <v>235</v>
      </c>
      <c r="BT642" s="5">
        <v>8</v>
      </c>
    </row>
    <row r="643" spans="4:72" x14ac:dyDescent="0.25">
      <c r="D643" s="17" t="s">
        <v>164</v>
      </c>
      <c r="E643" s="5">
        <v>49</v>
      </c>
      <c r="W643" s="17" t="s">
        <v>164</v>
      </c>
      <c r="X643" s="5">
        <v>49</v>
      </c>
      <c r="AI643" s="17" t="s">
        <v>257</v>
      </c>
      <c r="AJ643" s="5">
        <v>121</v>
      </c>
      <c r="AT643" s="17" t="s">
        <v>239</v>
      </c>
      <c r="AU643" s="5">
        <v>715</v>
      </c>
      <c r="BH643" s="17" t="s">
        <v>237</v>
      </c>
      <c r="BI643" s="5">
        <v>21</v>
      </c>
      <c r="BS643" s="17" t="s">
        <v>236</v>
      </c>
      <c r="BT643" s="5">
        <v>0</v>
      </c>
    </row>
    <row r="644" spans="4:72" x14ac:dyDescent="0.25">
      <c r="D644" s="17" t="s">
        <v>241</v>
      </c>
      <c r="E644" s="5">
        <v>31</v>
      </c>
      <c r="W644" s="17" t="s">
        <v>241</v>
      </c>
      <c r="X644" s="5">
        <v>31</v>
      </c>
      <c r="AI644" s="17" t="s">
        <v>240</v>
      </c>
      <c r="AJ644" s="5">
        <v>124</v>
      </c>
      <c r="AT644" s="17" t="s">
        <v>257</v>
      </c>
      <c r="AU644" s="5">
        <v>359</v>
      </c>
      <c r="BH644" s="17" t="s">
        <v>238</v>
      </c>
      <c r="BI644" s="5">
        <v>6</v>
      </c>
      <c r="BS644" s="17" t="s">
        <v>237</v>
      </c>
      <c r="BT644" s="5">
        <v>0</v>
      </c>
    </row>
    <row r="645" spans="4:72" x14ac:dyDescent="0.25">
      <c r="D645" s="17" t="s">
        <v>242</v>
      </c>
      <c r="E645" s="5">
        <v>593</v>
      </c>
      <c r="W645" s="17" t="s">
        <v>242</v>
      </c>
      <c r="X645" s="5">
        <v>593</v>
      </c>
      <c r="AI645" s="17" t="s">
        <v>164</v>
      </c>
      <c r="AJ645" s="5">
        <v>8</v>
      </c>
      <c r="AT645" s="17" t="s">
        <v>240</v>
      </c>
      <c r="AU645" s="5">
        <v>263</v>
      </c>
      <c r="BH645" s="17" t="s">
        <v>239</v>
      </c>
      <c r="BI645" s="5">
        <v>4</v>
      </c>
      <c r="BS645" s="17" t="s">
        <v>238</v>
      </c>
      <c r="BT645" s="5">
        <v>0</v>
      </c>
    </row>
    <row r="646" spans="4:72" x14ac:dyDescent="0.25">
      <c r="D646" s="17" t="s">
        <v>243</v>
      </c>
      <c r="E646" s="5">
        <v>127</v>
      </c>
      <c r="W646" s="17" t="s">
        <v>243</v>
      </c>
      <c r="X646" s="5">
        <v>127</v>
      </c>
      <c r="AI646" s="17" t="s">
        <v>241</v>
      </c>
      <c r="AJ646" s="5">
        <v>0</v>
      </c>
      <c r="AT646" s="17" t="s">
        <v>164</v>
      </c>
      <c r="AU646" s="5">
        <v>35</v>
      </c>
      <c r="BH646" s="17" t="s">
        <v>257</v>
      </c>
      <c r="BI646" s="5">
        <v>1205</v>
      </c>
      <c r="BS646" s="17" t="s">
        <v>239</v>
      </c>
      <c r="BT646" s="5">
        <v>0</v>
      </c>
    </row>
    <row r="647" spans="4:72" x14ac:dyDescent="0.25">
      <c r="D647" s="17" t="s">
        <v>244</v>
      </c>
      <c r="E647" s="5">
        <v>205</v>
      </c>
      <c r="W647" s="17" t="s">
        <v>244</v>
      </c>
      <c r="X647" s="5">
        <v>205</v>
      </c>
      <c r="AI647" s="17" t="s">
        <v>242</v>
      </c>
      <c r="AJ647" s="5">
        <v>156</v>
      </c>
      <c r="AT647" s="17" t="s">
        <v>241</v>
      </c>
      <c r="AU647" s="5">
        <v>16</v>
      </c>
      <c r="BH647" s="17" t="s">
        <v>240</v>
      </c>
      <c r="BI647" s="5">
        <v>30</v>
      </c>
      <c r="BS647" s="17" t="s">
        <v>257</v>
      </c>
      <c r="BT647" s="5">
        <v>0</v>
      </c>
    </row>
    <row r="648" spans="4:72" x14ac:dyDescent="0.25">
      <c r="D648" s="17" t="s">
        <v>245</v>
      </c>
      <c r="E648" s="5">
        <v>106</v>
      </c>
      <c r="W648" s="17" t="s">
        <v>245</v>
      </c>
      <c r="X648" s="5">
        <v>106</v>
      </c>
      <c r="AI648" s="17" t="s">
        <v>243</v>
      </c>
      <c r="AJ648" s="5">
        <v>0</v>
      </c>
      <c r="AT648" s="17" t="s">
        <v>242</v>
      </c>
      <c r="AU648" s="5">
        <v>377</v>
      </c>
      <c r="BH648" s="17" t="s">
        <v>164</v>
      </c>
      <c r="BI648" s="5">
        <v>2</v>
      </c>
      <c r="BS648" s="17" t="s">
        <v>240</v>
      </c>
      <c r="BT648" s="5">
        <v>29</v>
      </c>
    </row>
    <row r="649" spans="4:72" x14ac:dyDescent="0.25">
      <c r="D649" s="17" t="s">
        <v>145</v>
      </c>
      <c r="E649" s="5">
        <v>672</v>
      </c>
      <c r="W649" s="17" t="s">
        <v>145</v>
      </c>
      <c r="X649" s="5">
        <v>672</v>
      </c>
      <c r="AI649" s="17" t="s">
        <v>244</v>
      </c>
      <c r="AJ649" s="5">
        <v>18</v>
      </c>
      <c r="AT649" s="17" t="s">
        <v>243</v>
      </c>
      <c r="AU649" s="5">
        <v>0</v>
      </c>
      <c r="BH649" s="17" t="s">
        <v>241</v>
      </c>
      <c r="BI649" s="5">
        <v>1</v>
      </c>
      <c r="BS649" s="17" t="s">
        <v>164</v>
      </c>
      <c r="BT649" s="5">
        <v>14</v>
      </c>
    </row>
    <row r="650" spans="4:72" x14ac:dyDescent="0.25">
      <c r="D650" s="17" t="s">
        <v>246</v>
      </c>
      <c r="E650" s="5">
        <v>56</v>
      </c>
      <c r="W650" s="17" t="s">
        <v>246</v>
      </c>
      <c r="X650" s="5">
        <v>56</v>
      </c>
      <c r="AI650" s="17" t="s">
        <v>245</v>
      </c>
      <c r="AJ650" s="5">
        <v>64</v>
      </c>
      <c r="AT650" s="17" t="s">
        <v>244</v>
      </c>
      <c r="AU650" s="5">
        <v>292</v>
      </c>
      <c r="BH650" s="17" t="s">
        <v>242</v>
      </c>
      <c r="BI650" s="5">
        <v>1016</v>
      </c>
      <c r="BS650" s="17" t="s">
        <v>241</v>
      </c>
      <c r="BT650" s="5">
        <v>0</v>
      </c>
    </row>
    <row r="651" spans="4:72" x14ac:dyDescent="0.25">
      <c r="D651" s="17" t="s">
        <v>262</v>
      </c>
      <c r="E651" s="5">
        <v>246</v>
      </c>
      <c r="W651" s="17" t="s">
        <v>262</v>
      </c>
      <c r="X651" s="5">
        <v>246</v>
      </c>
      <c r="AI651" s="17" t="s">
        <v>145</v>
      </c>
      <c r="AJ651" s="5">
        <v>24</v>
      </c>
      <c r="AT651" s="17" t="s">
        <v>245</v>
      </c>
      <c r="AU651" s="5">
        <v>173</v>
      </c>
      <c r="BH651" s="17" t="s">
        <v>243</v>
      </c>
      <c r="BI651" s="5">
        <v>0</v>
      </c>
      <c r="BS651" s="17" t="s">
        <v>242</v>
      </c>
      <c r="BT651" s="5">
        <v>0</v>
      </c>
    </row>
    <row r="652" spans="4:72" x14ac:dyDescent="0.25">
      <c r="D652" s="17" t="s">
        <v>263</v>
      </c>
      <c r="E652" s="5">
        <v>17</v>
      </c>
      <c r="W652" s="17" t="s">
        <v>263</v>
      </c>
      <c r="X652" s="5">
        <v>17</v>
      </c>
      <c r="AI652" s="17" t="s">
        <v>246</v>
      </c>
      <c r="AJ652" s="5">
        <v>35</v>
      </c>
      <c r="AT652" s="17" t="s">
        <v>145</v>
      </c>
      <c r="AU652" s="5">
        <v>9</v>
      </c>
      <c r="BH652" s="17" t="s">
        <v>244</v>
      </c>
      <c r="BI652" s="5">
        <v>31</v>
      </c>
      <c r="BS652" s="17" t="s">
        <v>243</v>
      </c>
      <c r="BT652" s="5">
        <v>0</v>
      </c>
    </row>
    <row r="653" spans="4:72" x14ac:dyDescent="0.25">
      <c r="D653" s="17" t="s">
        <v>254</v>
      </c>
      <c r="E653" s="5">
        <v>214</v>
      </c>
      <c r="W653" s="17" t="s">
        <v>254</v>
      </c>
      <c r="X653" s="5">
        <v>214</v>
      </c>
      <c r="AI653" s="17" t="s">
        <v>262</v>
      </c>
      <c r="AJ653" s="5">
        <v>36</v>
      </c>
      <c r="AT653" s="17" t="s">
        <v>246</v>
      </c>
      <c r="AU653" s="5">
        <v>32</v>
      </c>
      <c r="BH653" s="17" t="s">
        <v>245</v>
      </c>
      <c r="BI653" s="5">
        <v>12</v>
      </c>
      <c r="BS653" s="17" t="s">
        <v>244</v>
      </c>
      <c r="BT653" s="5">
        <v>0</v>
      </c>
    </row>
    <row r="654" spans="4:72" x14ac:dyDescent="0.25">
      <c r="D654" s="17" t="s">
        <v>249</v>
      </c>
      <c r="E654" s="5">
        <v>44</v>
      </c>
      <c r="W654" s="17" t="s">
        <v>249</v>
      </c>
      <c r="X654" s="5">
        <v>44</v>
      </c>
      <c r="AI654" s="17" t="s">
        <v>263</v>
      </c>
      <c r="AJ654" s="5">
        <v>2</v>
      </c>
      <c r="AT654" s="17" t="s">
        <v>262</v>
      </c>
      <c r="AU654" s="5">
        <v>176</v>
      </c>
      <c r="BH654" s="17" t="s">
        <v>145</v>
      </c>
      <c r="BI654" s="5">
        <v>35</v>
      </c>
      <c r="BS654" s="17" t="s">
        <v>245</v>
      </c>
      <c r="BT654" s="5">
        <v>51</v>
      </c>
    </row>
    <row r="655" spans="4:72" x14ac:dyDescent="0.25">
      <c r="D655" s="17" t="s">
        <v>151</v>
      </c>
      <c r="E655" s="5">
        <v>301</v>
      </c>
      <c r="W655" s="17" t="s">
        <v>151</v>
      </c>
      <c r="X655" s="5">
        <v>301</v>
      </c>
      <c r="AI655" s="17" t="s">
        <v>254</v>
      </c>
      <c r="AJ655" s="5">
        <v>31</v>
      </c>
      <c r="AT655" s="17" t="s">
        <v>263</v>
      </c>
      <c r="AU655" s="5">
        <v>2</v>
      </c>
      <c r="BH655" s="17" t="s">
        <v>246</v>
      </c>
      <c r="BI655" s="5">
        <v>24</v>
      </c>
      <c r="BS655" s="17" t="s">
        <v>145</v>
      </c>
      <c r="BT655" s="5">
        <v>0</v>
      </c>
    </row>
    <row r="656" spans="4:72" x14ac:dyDescent="0.25">
      <c r="D656" s="17" t="s">
        <v>264</v>
      </c>
      <c r="E656" s="5">
        <v>11</v>
      </c>
      <c r="W656" s="17" t="s">
        <v>264</v>
      </c>
      <c r="X656" s="5">
        <v>11</v>
      </c>
      <c r="AI656" s="17" t="s">
        <v>249</v>
      </c>
      <c r="AJ656" s="5">
        <v>0</v>
      </c>
      <c r="AT656" s="17" t="s">
        <v>254</v>
      </c>
      <c r="AU656" s="5">
        <v>386</v>
      </c>
      <c r="BH656" s="17" t="s">
        <v>262</v>
      </c>
      <c r="BI656" s="5">
        <v>375</v>
      </c>
      <c r="BS656" s="17" t="s">
        <v>246</v>
      </c>
      <c r="BT656" s="5">
        <v>0</v>
      </c>
    </row>
    <row r="657" spans="4:72" x14ac:dyDescent="0.25">
      <c r="D657" s="2" t="s">
        <v>13</v>
      </c>
      <c r="E657" s="5">
        <v>25951</v>
      </c>
      <c r="W657" s="2" t="s">
        <v>13</v>
      </c>
      <c r="X657" s="5">
        <v>25951</v>
      </c>
      <c r="AI657" s="17" t="s">
        <v>151</v>
      </c>
      <c r="AJ657" s="5">
        <v>0</v>
      </c>
      <c r="AT657" s="17" t="s">
        <v>249</v>
      </c>
      <c r="AU657" s="5">
        <v>0</v>
      </c>
      <c r="BH657" s="17" t="s">
        <v>263</v>
      </c>
      <c r="BI657" s="5">
        <v>18</v>
      </c>
      <c r="BS657" s="17" t="s">
        <v>262</v>
      </c>
      <c r="BT657" s="5">
        <v>0</v>
      </c>
    </row>
    <row r="658" spans="4:72" x14ac:dyDescent="0.25">
      <c r="D658" s="17" t="s">
        <v>139</v>
      </c>
      <c r="E658" s="5">
        <v>133</v>
      </c>
      <c r="W658" s="17" t="s">
        <v>139</v>
      </c>
      <c r="X658" s="5">
        <v>133</v>
      </c>
      <c r="AI658" s="17" t="s">
        <v>264</v>
      </c>
      <c r="AJ658" s="5">
        <v>0</v>
      </c>
      <c r="AT658" s="17" t="s">
        <v>151</v>
      </c>
      <c r="AU658" s="5">
        <v>0</v>
      </c>
      <c r="BH658" s="17" t="s">
        <v>254</v>
      </c>
      <c r="BI658" s="5">
        <v>268</v>
      </c>
      <c r="BS658" s="17" t="s">
        <v>263</v>
      </c>
      <c r="BT658" s="5">
        <v>0</v>
      </c>
    </row>
    <row r="659" spans="4:72" x14ac:dyDescent="0.25">
      <c r="D659" s="17" t="s">
        <v>167</v>
      </c>
      <c r="E659" s="5">
        <v>86</v>
      </c>
      <c r="W659" s="17" t="s">
        <v>167</v>
      </c>
      <c r="X659" s="5">
        <v>86</v>
      </c>
      <c r="AI659" s="2" t="s">
        <v>13</v>
      </c>
      <c r="AJ659" s="5">
        <v>6276</v>
      </c>
      <c r="AT659" s="17" t="s">
        <v>264</v>
      </c>
      <c r="AU659" s="5">
        <v>0</v>
      </c>
      <c r="BH659" s="17" t="s">
        <v>249</v>
      </c>
      <c r="BI659" s="5">
        <v>0</v>
      </c>
      <c r="BS659" s="17" t="s">
        <v>254</v>
      </c>
      <c r="BT659" s="5">
        <v>0</v>
      </c>
    </row>
    <row r="660" spans="4:72" x14ac:dyDescent="0.25">
      <c r="D660" s="17" t="s">
        <v>140</v>
      </c>
      <c r="E660" s="5">
        <v>470</v>
      </c>
      <c r="W660" s="17" t="s">
        <v>140</v>
      </c>
      <c r="X660" s="5">
        <v>470</v>
      </c>
      <c r="AI660" s="17" t="s">
        <v>139</v>
      </c>
      <c r="AJ660" s="5">
        <v>30</v>
      </c>
      <c r="AT660" s="2" t="s">
        <v>13</v>
      </c>
      <c r="AU660" s="5">
        <v>21384</v>
      </c>
      <c r="BH660" s="17" t="s">
        <v>151</v>
      </c>
      <c r="BI660" s="5">
        <v>227</v>
      </c>
      <c r="BS660" s="17" t="s">
        <v>249</v>
      </c>
      <c r="BT660" s="5">
        <v>0</v>
      </c>
    </row>
    <row r="661" spans="4:72" x14ac:dyDescent="0.25">
      <c r="D661" s="17" t="s">
        <v>181</v>
      </c>
      <c r="E661" s="5">
        <v>0</v>
      </c>
      <c r="W661" s="17" t="s">
        <v>181</v>
      </c>
      <c r="X661" s="5">
        <v>0</v>
      </c>
      <c r="AI661" s="17" t="s">
        <v>167</v>
      </c>
      <c r="AJ661" s="5">
        <v>16</v>
      </c>
      <c r="AT661" s="17" t="s">
        <v>139</v>
      </c>
      <c r="AU661" s="5">
        <v>15</v>
      </c>
      <c r="BH661" s="17" t="s">
        <v>264</v>
      </c>
      <c r="BI661" s="5">
        <v>0</v>
      </c>
      <c r="BS661" s="17" t="s">
        <v>151</v>
      </c>
      <c r="BT661" s="5">
        <v>0</v>
      </c>
    </row>
    <row r="662" spans="4:72" x14ac:dyDescent="0.25">
      <c r="D662" s="17" t="s">
        <v>156</v>
      </c>
      <c r="E662" s="5">
        <v>1262</v>
      </c>
      <c r="W662" s="17" t="s">
        <v>156</v>
      </c>
      <c r="X662" s="5">
        <v>1262</v>
      </c>
      <c r="AI662" s="17" t="s">
        <v>140</v>
      </c>
      <c r="AJ662" s="5">
        <v>36</v>
      </c>
      <c r="AT662" s="17" t="s">
        <v>167</v>
      </c>
      <c r="AU662" s="5">
        <v>64</v>
      </c>
      <c r="BH662" s="2" t="s">
        <v>13</v>
      </c>
      <c r="BI662" s="5">
        <v>12279</v>
      </c>
      <c r="BS662" s="17" t="s">
        <v>264</v>
      </c>
      <c r="BT662" s="5">
        <v>0</v>
      </c>
    </row>
    <row r="663" spans="4:72" x14ac:dyDescent="0.25">
      <c r="D663" s="17" t="s">
        <v>182</v>
      </c>
      <c r="E663" s="5">
        <v>111</v>
      </c>
      <c r="W663" s="17" t="s">
        <v>182</v>
      </c>
      <c r="X663" s="5">
        <v>111</v>
      </c>
      <c r="AI663" s="17" t="s">
        <v>181</v>
      </c>
      <c r="AJ663" s="5">
        <v>0</v>
      </c>
      <c r="AT663" s="17" t="s">
        <v>140</v>
      </c>
      <c r="AU663" s="5">
        <v>31</v>
      </c>
      <c r="BH663" s="17" t="s">
        <v>139</v>
      </c>
      <c r="BI663" s="5">
        <v>22</v>
      </c>
      <c r="BS663" s="2" t="s">
        <v>13</v>
      </c>
      <c r="BT663" s="5">
        <v>1131</v>
      </c>
    </row>
    <row r="664" spans="4:72" x14ac:dyDescent="0.25">
      <c r="D664" s="17" t="s">
        <v>183</v>
      </c>
      <c r="E664" s="5">
        <v>286</v>
      </c>
      <c r="W664" s="17" t="s">
        <v>183</v>
      </c>
      <c r="X664" s="5">
        <v>286</v>
      </c>
      <c r="AI664" s="17" t="s">
        <v>156</v>
      </c>
      <c r="AJ664" s="5">
        <v>229</v>
      </c>
      <c r="AT664" s="17" t="s">
        <v>181</v>
      </c>
      <c r="AU664" s="5">
        <v>0</v>
      </c>
      <c r="BH664" s="17" t="s">
        <v>167</v>
      </c>
      <c r="BI664" s="5">
        <v>1</v>
      </c>
      <c r="BS664" s="17" t="s">
        <v>139</v>
      </c>
      <c r="BT664" s="5">
        <v>26</v>
      </c>
    </row>
    <row r="665" spans="4:72" x14ac:dyDescent="0.25">
      <c r="D665" s="17" t="s">
        <v>184</v>
      </c>
      <c r="E665" s="5">
        <v>0</v>
      </c>
      <c r="W665" s="17" t="s">
        <v>184</v>
      </c>
      <c r="X665" s="5">
        <v>0</v>
      </c>
      <c r="AI665" s="17" t="s">
        <v>182</v>
      </c>
      <c r="AJ665" s="5">
        <v>0</v>
      </c>
      <c r="AT665" s="17" t="s">
        <v>156</v>
      </c>
      <c r="AU665" s="5">
        <v>389</v>
      </c>
      <c r="BH665" s="17" t="s">
        <v>140</v>
      </c>
      <c r="BI665" s="5">
        <v>42</v>
      </c>
      <c r="BS665" s="17" t="s">
        <v>167</v>
      </c>
      <c r="BT665" s="5">
        <v>6</v>
      </c>
    </row>
    <row r="666" spans="4:72" x14ac:dyDescent="0.25">
      <c r="D666" s="17" t="s">
        <v>185</v>
      </c>
      <c r="E666" s="5">
        <v>845</v>
      </c>
      <c r="W666" s="17" t="s">
        <v>185</v>
      </c>
      <c r="X666" s="5">
        <v>845</v>
      </c>
      <c r="AI666" s="17" t="s">
        <v>183</v>
      </c>
      <c r="AJ666" s="5">
        <v>0</v>
      </c>
      <c r="AT666" s="17" t="s">
        <v>182</v>
      </c>
      <c r="AU666" s="5">
        <v>1</v>
      </c>
      <c r="BH666" s="17" t="s">
        <v>181</v>
      </c>
      <c r="BI666" s="5">
        <v>0</v>
      </c>
      <c r="BS666" s="17" t="s">
        <v>140</v>
      </c>
      <c r="BT666" s="5">
        <v>68</v>
      </c>
    </row>
    <row r="667" spans="4:72" x14ac:dyDescent="0.25">
      <c r="D667" s="17" t="s">
        <v>157</v>
      </c>
      <c r="E667" s="5">
        <v>0</v>
      </c>
      <c r="W667" s="17" t="s">
        <v>157</v>
      </c>
      <c r="X667" s="5">
        <v>0</v>
      </c>
      <c r="AI667" s="17" t="s">
        <v>184</v>
      </c>
      <c r="AJ667" s="5">
        <v>1</v>
      </c>
      <c r="AT667" s="17" t="s">
        <v>183</v>
      </c>
      <c r="AU667" s="5">
        <v>2</v>
      </c>
      <c r="BH667" s="17" t="s">
        <v>156</v>
      </c>
      <c r="BI667" s="5">
        <v>443</v>
      </c>
      <c r="BS667" s="17" t="s">
        <v>181</v>
      </c>
      <c r="BT667" s="5">
        <v>14</v>
      </c>
    </row>
    <row r="668" spans="4:72" x14ac:dyDescent="0.25">
      <c r="D668" s="17" t="s">
        <v>158</v>
      </c>
      <c r="E668" s="5">
        <v>569</v>
      </c>
      <c r="W668" s="17" t="s">
        <v>158</v>
      </c>
      <c r="X668" s="5">
        <v>569</v>
      </c>
      <c r="AI668" s="17" t="s">
        <v>185</v>
      </c>
      <c r="AJ668" s="5">
        <v>133</v>
      </c>
      <c r="AT668" s="17" t="s">
        <v>184</v>
      </c>
      <c r="AU668" s="5">
        <v>0</v>
      </c>
      <c r="BH668" s="17" t="s">
        <v>182</v>
      </c>
      <c r="BI668" s="5">
        <v>1</v>
      </c>
      <c r="BS668" s="17" t="s">
        <v>156</v>
      </c>
      <c r="BT668" s="5">
        <v>44</v>
      </c>
    </row>
    <row r="669" spans="4:72" x14ac:dyDescent="0.25">
      <c r="D669" s="17" t="s">
        <v>187</v>
      </c>
      <c r="E669" s="5">
        <v>1</v>
      </c>
      <c r="W669" s="17" t="s">
        <v>187</v>
      </c>
      <c r="X669" s="5">
        <v>1</v>
      </c>
      <c r="AI669" s="17" t="s">
        <v>157</v>
      </c>
      <c r="AJ669" s="5">
        <v>0</v>
      </c>
      <c r="AT669" s="17" t="s">
        <v>185</v>
      </c>
      <c r="AU669" s="5">
        <v>1807</v>
      </c>
      <c r="BH669" s="17" t="s">
        <v>183</v>
      </c>
      <c r="BI669" s="5">
        <v>1</v>
      </c>
      <c r="BS669" s="17" t="s">
        <v>182</v>
      </c>
      <c r="BT669" s="5">
        <v>0</v>
      </c>
    </row>
    <row r="670" spans="4:72" x14ac:dyDescent="0.25">
      <c r="D670" s="17" t="s">
        <v>250</v>
      </c>
      <c r="E670" s="5">
        <v>4</v>
      </c>
      <c r="W670" s="17" t="s">
        <v>250</v>
      </c>
      <c r="X670" s="5">
        <v>4</v>
      </c>
      <c r="AI670" s="17" t="s">
        <v>158</v>
      </c>
      <c r="AJ670" s="5">
        <v>18</v>
      </c>
      <c r="AT670" s="17" t="s">
        <v>157</v>
      </c>
      <c r="AU670" s="5">
        <v>0</v>
      </c>
      <c r="BH670" s="17" t="s">
        <v>184</v>
      </c>
      <c r="BI670" s="5">
        <v>0</v>
      </c>
      <c r="BS670" s="17" t="s">
        <v>183</v>
      </c>
      <c r="BT670" s="5">
        <v>1</v>
      </c>
    </row>
    <row r="671" spans="4:72" x14ac:dyDescent="0.25">
      <c r="D671" s="17" t="s">
        <v>188</v>
      </c>
      <c r="E671" s="5">
        <v>6</v>
      </c>
      <c r="W671" s="17" t="s">
        <v>188</v>
      </c>
      <c r="X671" s="5">
        <v>6</v>
      </c>
      <c r="AI671" s="17" t="s">
        <v>187</v>
      </c>
      <c r="AJ671" s="5">
        <v>0</v>
      </c>
      <c r="AT671" s="17" t="s">
        <v>158</v>
      </c>
      <c r="AU671" s="5">
        <v>115</v>
      </c>
      <c r="BH671" s="17" t="s">
        <v>185</v>
      </c>
      <c r="BI671" s="5">
        <v>130</v>
      </c>
      <c r="BS671" s="17" t="s">
        <v>184</v>
      </c>
      <c r="BT671" s="5">
        <v>0</v>
      </c>
    </row>
    <row r="672" spans="4:72" x14ac:dyDescent="0.25">
      <c r="D672" s="17" t="s">
        <v>189</v>
      </c>
      <c r="E672" s="5">
        <v>479</v>
      </c>
      <c r="W672" s="17" t="s">
        <v>189</v>
      </c>
      <c r="X672" s="5">
        <v>479</v>
      </c>
      <c r="AI672" s="17" t="s">
        <v>250</v>
      </c>
      <c r="AJ672" s="5">
        <v>0</v>
      </c>
      <c r="AT672" s="17" t="s">
        <v>187</v>
      </c>
      <c r="AU672" s="5">
        <v>2</v>
      </c>
      <c r="BH672" s="17" t="s">
        <v>157</v>
      </c>
      <c r="BI672" s="5">
        <v>0</v>
      </c>
      <c r="BS672" s="17" t="s">
        <v>185</v>
      </c>
      <c r="BT672" s="5">
        <v>0</v>
      </c>
    </row>
    <row r="673" spans="4:72" x14ac:dyDescent="0.25">
      <c r="D673" s="17" t="s">
        <v>190</v>
      </c>
      <c r="E673" s="5">
        <v>402</v>
      </c>
      <c r="W673" s="17" t="s">
        <v>190</v>
      </c>
      <c r="X673" s="5">
        <v>402</v>
      </c>
      <c r="AI673" s="17" t="s">
        <v>188</v>
      </c>
      <c r="AJ673" s="5">
        <v>0</v>
      </c>
      <c r="AT673" s="17" t="s">
        <v>250</v>
      </c>
      <c r="AU673" s="5">
        <v>0</v>
      </c>
      <c r="BH673" s="17" t="s">
        <v>158</v>
      </c>
      <c r="BI673" s="5">
        <v>309</v>
      </c>
      <c r="BS673" s="17" t="s">
        <v>157</v>
      </c>
      <c r="BT673" s="5">
        <v>64</v>
      </c>
    </row>
    <row r="674" spans="4:72" x14ac:dyDescent="0.25">
      <c r="D674" s="17" t="s">
        <v>191</v>
      </c>
      <c r="E674" s="5">
        <v>257</v>
      </c>
      <c r="W674" s="17" t="s">
        <v>191</v>
      </c>
      <c r="X674" s="5">
        <v>257</v>
      </c>
      <c r="AI674" s="17" t="s">
        <v>189</v>
      </c>
      <c r="AJ674" s="5">
        <v>149</v>
      </c>
      <c r="AT674" s="17" t="s">
        <v>188</v>
      </c>
      <c r="AU674" s="5">
        <v>2</v>
      </c>
      <c r="BH674" s="17" t="s">
        <v>187</v>
      </c>
      <c r="BI674" s="5">
        <v>0</v>
      </c>
      <c r="BS674" s="17" t="s">
        <v>158</v>
      </c>
      <c r="BT674" s="5">
        <v>9</v>
      </c>
    </row>
    <row r="675" spans="4:72" x14ac:dyDescent="0.25">
      <c r="D675" s="17" t="s">
        <v>192</v>
      </c>
      <c r="E675" s="5">
        <v>437</v>
      </c>
      <c r="W675" s="17" t="s">
        <v>192</v>
      </c>
      <c r="X675" s="5">
        <v>437</v>
      </c>
      <c r="AI675" s="17" t="s">
        <v>190</v>
      </c>
      <c r="AJ675" s="5">
        <v>264</v>
      </c>
      <c r="AT675" s="17" t="s">
        <v>189</v>
      </c>
      <c r="AU675" s="5">
        <v>318</v>
      </c>
      <c r="BH675" s="17" t="s">
        <v>250</v>
      </c>
      <c r="BI675" s="5">
        <v>4</v>
      </c>
      <c r="BS675" s="17" t="s">
        <v>187</v>
      </c>
      <c r="BT675" s="5">
        <v>0</v>
      </c>
    </row>
    <row r="676" spans="4:72" x14ac:dyDescent="0.25">
      <c r="D676" s="17" t="s">
        <v>193</v>
      </c>
      <c r="E676" s="5">
        <v>361</v>
      </c>
      <c r="W676" s="17" t="s">
        <v>193</v>
      </c>
      <c r="X676" s="5">
        <v>361</v>
      </c>
      <c r="AI676" s="17" t="s">
        <v>191</v>
      </c>
      <c r="AJ676" s="5">
        <v>10</v>
      </c>
      <c r="AT676" s="17" t="s">
        <v>190</v>
      </c>
      <c r="AU676" s="5">
        <v>610</v>
      </c>
      <c r="BH676" s="17" t="s">
        <v>188</v>
      </c>
      <c r="BI676" s="5">
        <v>4</v>
      </c>
      <c r="BS676" s="17" t="s">
        <v>250</v>
      </c>
      <c r="BT676" s="5">
        <v>0</v>
      </c>
    </row>
    <row r="677" spans="4:72" x14ac:dyDescent="0.25">
      <c r="D677" s="17" t="s">
        <v>194</v>
      </c>
      <c r="E677" s="5">
        <v>402</v>
      </c>
      <c r="W677" s="17" t="s">
        <v>194</v>
      </c>
      <c r="X677" s="5">
        <v>402</v>
      </c>
      <c r="AI677" s="17" t="s">
        <v>192</v>
      </c>
      <c r="AJ677" s="5">
        <v>437</v>
      </c>
      <c r="AT677" s="17" t="s">
        <v>191</v>
      </c>
      <c r="AU677" s="5">
        <v>469</v>
      </c>
      <c r="BH677" s="17" t="s">
        <v>189</v>
      </c>
      <c r="BI677" s="5">
        <v>704</v>
      </c>
      <c r="BS677" s="17" t="s">
        <v>188</v>
      </c>
      <c r="BT677" s="5">
        <v>0</v>
      </c>
    </row>
    <row r="678" spans="4:72" x14ac:dyDescent="0.25">
      <c r="D678" s="17" t="s">
        <v>195</v>
      </c>
      <c r="E678" s="5">
        <v>416</v>
      </c>
      <c r="W678" s="17" t="s">
        <v>195</v>
      </c>
      <c r="X678" s="5">
        <v>416</v>
      </c>
      <c r="AI678" s="17" t="s">
        <v>193</v>
      </c>
      <c r="AJ678" s="5">
        <v>8</v>
      </c>
      <c r="AT678" s="17" t="s">
        <v>192</v>
      </c>
      <c r="AU678" s="5">
        <v>104</v>
      </c>
      <c r="BH678" s="17" t="s">
        <v>190</v>
      </c>
      <c r="BI678" s="5">
        <v>63</v>
      </c>
      <c r="BS678" s="17" t="s">
        <v>189</v>
      </c>
      <c r="BT678" s="5">
        <v>0</v>
      </c>
    </row>
    <row r="679" spans="4:72" x14ac:dyDescent="0.25">
      <c r="D679" s="17" t="s">
        <v>261</v>
      </c>
      <c r="E679" s="5">
        <v>448</v>
      </c>
      <c r="W679" s="17" t="s">
        <v>261</v>
      </c>
      <c r="X679" s="5">
        <v>448</v>
      </c>
      <c r="AI679" s="17" t="s">
        <v>194</v>
      </c>
      <c r="AJ679" s="5">
        <v>235</v>
      </c>
      <c r="AT679" s="17" t="s">
        <v>193</v>
      </c>
      <c r="AU679" s="5">
        <v>42</v>
      </c>
      <c r="BH679" s="17" t="s">
        <v>191</v>
      </c>
      <c r="BI679" s="5">
        <v>306</v>
      </c>
      <c r="BS679" s="17" t="s">
        <v>190</v>
      </c>
      <c r="BT679" s="5">
        <v>1</v>
      </c>
    </row>
    <row r="680" spans="4:72" x14ac:dyDescent="0.25">
      <c r="D680" s="17" t="s">
        <v>197</v>
      </c>
      <c r="E680" s="5">
        <v>200</v>
      </c>
      <c r="W680" s="17" t="s">
        <v>197</v>
      </c>
      <c r="X680" s="5">
        <v>200</v>
      </c>
      <c r="AI680" s="17" t="s">
        <v>195</v>
      </c>
      <c r="AJ680" s="5">
        <v>118</v>
      </c>
      <c r="AT680" s="17" t="s">
        <v>194</v>
      </c>
      <c r="AU680" s="5">
        <v>532</v>
      </c>
      <c r="BH680" s="17" t="s">
        <v>192</v>
      </c>
      <c r="BI680" s="5">
        <v>19</v>
      </c>
      <c r="BS680" s="17" t="s">
        <v>191</v>
      </c>
      <c r="BT680" s="5">
        <v>0</v>
      </c>
    </row>
    <row r="681" spans="4:72" x14ac:dyDescent="0.25">
      <c r="D681" s="17" t="s">
        <v>199</v>
      </c>
      <c r="E681" s="5">
        <v>252</v>
      </c>
      <c r="W681" s="17" t="s">
        <v>199</v>
      </c>
      <c r="X681" s="5">
        <v>252</v>
      </c>
      <c r="AI681" s="17" t="s">
        <v>261</v>
      </c>
      <c r="AJ681" s="5">
        <v>130</v>
      </c>
      <c r="AT681" s="17" t="s">
        <v>195</v>
      </c>
      <c r="AU681" s="5">
        <v>362</v>
      </c>
      <c r="BH681" s="17" t="s">
        <v>193</v>
      </c>
      <c r="BI681" s="5">
        <v>640</v>
      </c>
      <c r="BS681" s="17" t="s">
        <v>192</v>
      </c>
      <c r="BT681" s="5">
        <v>0</v>
      </c>
    </row>
    <row r="682" spans="4:72" x14ac:dyDescent="0.25">
      <c r="D682" s="17" t="s">
        <v>168</v>
      </c>
      <c r="E682" s="5">
        <v>65</v>
      </c>
      <c r="W682" s="17" t="s">
        <v>168</v>
      </c>
      <c r="X682" s="5">
        <v>65</v>
      </c>
      <c r="AI682" s="17" t="s">
        <v>197</v>
      </c>
      <c r="AJ682" s="5">
        <v>42</v>
      </c>
      <c r="AT682" s="17" t="s">
        <v>261</v>
      </c>
      <c r="AU682" s="5">
        <v>22</v>
      </c>
      <c r="BH682" s="17" t="s">
        <v>194</v>
      </c>
      <c r="BI682" s="5">
        <v>59</v>
      </c>
      <c r="BS682" s="17" t="s">
        <v>193</v>
      </c>
      <c r="BT682" s="5">
        <v>0</v>
      </c>
    </row>
    <row r="683" spans="4:72" x14ac:dyDescent="0.25">
      <c r="D683" s="17" t="s">
        <v>200</v>
      </c>
      <c r="E683" s="5">
        <v>56</v>
      </c>
      <c r="W683" s="17" t="s">
        <v>200</v>
      </c>
      <c r="X683" s="5">
        <v>56</v>
      </c>
      <c r="AI683" s="17" t="s">
        <v>199</v>
      </c>
      <c r="AJ683" s="5">
        <v>66</v>
      </c>
      <c r="AT683" s="17" t="s">
        <v>197</v>
      </c>
      <c r="AU683" s="5">
        <v>30</v>
      </c>
      <c r="BH683" s="17" t="s">
        <v>195</v>
      </c>
      <c r="BI683" s="5">
        <v>732</v>
      </c>
      <c r="BS683" s="17" t="s">
        <v>194</v>
      </c>
      <c r="BT683" s="5">
        <v>36</v>
      </c>
    </row>
    <row r="684" spans="4:72" x14ac:dyDescent="0.25">
      <c r="D684" s="17" t="s">
        <v>152</v>
      </c>
      <c r="E684" s="5">
        <v>355</v>
      </c>
      <c r="W684" s="17" t="s">
        <v>152</v>
      </c>
      <c r="X684" s="5">
        <v>355</v>
      </c>
      <c r="AI684" s="17" t="s">
        <v>168</v>
      </c>
      <c r="AJ684" s="5">
        <v>17</v>
      </c>
      <c r="AT684" s="17" t="s">
        <v>199</v>
      </c>
      <c r="AU684" s="5">
        <v>144</v>
      </c>
      <c r="BH684" s="17" t="s">
        <v>261</v>
      </c>
      <c r="BI684" s="5">
        <v>12</v>
      </c>
      <c r="BS684" s="17" t="s">
        <v>195</v>
      </c>
      <c r="BT684" s="5">
        <v>0</v>
      </c>
    </row>
    <row r="685" spans="4:72" x14ac:dyDescent="0.25">
      <c r="D685" s="17" t="s">
        <v>201</v>
      </c>
      <c r="E685" s="5">
        <v>263</v>
      </c>
      <c r="W685" s="17" t="s">
        <v>201</v>
      </c>
      <c r="X685" s="5">
        <v>263</v>
      </c>
      <c r="AI685" s="17" t="s">
        <v>200</v>
      </c>
      <c r="AJ685" s="5">
        <v>1</v>
      </c>
      <c r="AT685" s="17" t="s">
        <v>168</v>
      </c>
      <c r="AU685" s="5">
        <v>41</v>
      </c>
      <c r="BH685" s="17" t="s">
        <v>197</v>
      </c>
      <c r="BI685" s="5">
        <v>21</v>
      </c>
      <c r="BS685" s="17" t="s">
        <v>261</v>
      </c>
      <c r="BT685" s="5">
        <v>8</v>
      </c>
    </row>
    <row r="686" spans="4:72" x14ac:dyDescent="0.25">
      <c r="D686" s="17" t="s">
        <v>202</v>
      </c>
      <c r="E686" s="5">
        <v>388</v>
      </c>
      <c r="W686" s="17" t="s">
        <v>202</v>
      </c>
      <c r="X686" s="5">
        <v>388</v>
      </c>
      <c r="AI686" s="17" t="s">
        <v>152</v>
      </c>
      <c r="AJ686" s="5">
        <v>72</v>
      </c>
      <c r="AT686" s="17" t="s">
        <v>200</v>
      </c>
      <c r="AU686" s="5">
        <v>55</v>
      </c>
      <c r="BH686" s="17" t="s">
        <v>199</v>
      </c>
      <c r="BI686" s="5">
        <v>430</v>
      </c>
      <c r="BS686" s="17" t="s">
        <v>197</v>
      </c>
      <c r="BT686" s="5">
        <v>11</v>
      </c>
    </row>
    <row r="687" spans="4:72" x14ac:dyDescent="0.25">
      <c r="D687" s="17" t="s">
        <v>203</v>
      </c>
      <c r="E687" s="5">
        <v>269</v>
      </c>
      <c r="W687" s="17" t="s">
        <v>203</v>
      </c>
      <c r="X687" s="5">
        <v>269</v>
      </c>
      <c r="AI687" s="17" t="s">
        <v>201</v>
      </c>
      <c r="AJ687" s="5">
        <v>73</v>
      </c>
      <c r="AT687" s="17" t="s">
        <v>152</v>
      </c>
      <c r="AU687" s="5">
        <v>1625</v>
      </c>
      <c r="BH687" s="17" t="s">
        <v>168</v>
      </c>
      <c r="BI687" s="5">
        <v>1</v>
      </c>
      <c r="BS687" s="17" t="s">
        <v>199</v>
      </c>
      <c r="BT687" s="5">
        <v>0</v>
      </c>
    </row>
    <row r="688" spans="4:72" x14ac:dyDescent="0.25">
      <c r="D688" s="17" t="s">
        <v>159</v>
      </c>
      <c r="E688" s="5">
        <v>269</v>
      </c>
      <c r="W688" s="17" t="s">
        <v>159</v>
      </c>
      <c r="X688" s="5">
        <v>269</v>
      </c>
      <c r="AI688" s="17" t="s">
        <v>202</v>
      </c>
      <c r="AJ688" s="5">
        <v>0</v>
      </c>
      <c r="AT688" s="17" t="s">
        <v>201</v>
      </c>
      <c r="AU688" s="5">
        <v>804</v>
      </c>
      <c r="BH688" s="17" t="s">
        <v>200</v>
      </c>
      <c r="BI688" s="5">
        <v>2</v>
      </c>
      <c r="BS688" s="17" t="s">
        <v>168</v>
      </c>
      <c r="BT688" s="5">
        <v>15</v>
      </c>
    </row>
    <row r="689" spans="4:72" x14ac:dyDescent="0.25">
      <c r="D689" s="17" t="s">
        <v>205</v>
      </c>
      <c r="E689" s="5">
        <v>47</v>
      </c>
      <c r="W689" s="17" t="s">
        <v>205</v>
      </c>
      <c r="X689" s="5">
        <v>47</v>
      </c>
      <c r="AI689" s="17" t="s">
        <v>203</v>
      </c>
      <c r="AJ689" s="5">
        <v>35</v>
      </c>
      <c r="AT689" s="17" t="s">
        <v>202</v>
      </c>
      <c r="AU689" s="5">
        <v>122</v>
      </c>
      <c r="BH689" s="17" t="s">
        <v>152</v>
      </c>
      <c r="BI689" s="5">
        <v>8</v>
      </c>
      <c r="BS689" s="17" t="s">
        <v>200</v>
      </c>
      <c r="BT689" s="5">
        <v>1</v>
      </c>
    </row>
    <row r="690" spans="4:72" x14ac:dyDescent="0.25">
      <c r="D690" s="17" t="s">
        <v>160</v>
      </c>
      <c r="E690" s="5">
        <v>738</v>
      </c>
      <c r="W690" s="17" t="s">
        <v>160</v>
      </c>
      <c r="X690" s="5">
        <v>738</v>
      </c>
      <c r="AI690" s="17" t="s">
        <v>159</v>
      </c>
      <c r="AJ690" s="5">
        <v>7</v>
      </c>
      <c r="AT690" s="17" t="s">
        <v>203</v>
      </c>
      <c r="AU690" s="5">
        <v>603</v>
      </c>
      <c r="BH690" s="17" t="s">
        <v>201</v>
      </c>
      <c r="BI690" s="5">
        <v>51</v>
      </c>
      <c r="BS690" s="17" t="s">
        <v>152</v>
      </c>
      <c r="BT690" s="5">
        <v>0</v>
      </c>
    </row>
    <row r="691" spans="4:72" x14ac:dyDescent="0.25">
      <c r="D691" s="17" t="s">
        <v>207</v>
      </c>
      <c r="E691" s="5">
        <v>171</v>
      </c>
      <c r="W691" s="17" t="s">
        <v>207</v>
      </c>
      <c r="X691" s="5">
        <v>171</v>
      </c>
      <c r="AI691" s="17" t="s">
        <v>205</v>
      </c>
      <c r="AJ691" s="5">
        <v>19</v>
      </c>
      <c r="AT691" s="17" t="s">
        <v>159</v>
      </c>
      <c r="AU691" s="5">
        <v>64</v>
      </c>
      <c r="BH691" s="17" t="s">
        <v>202</v>
      </c>
      <c r="BI691" s="5">
        <v>28</v>
      </c>
      <c r="BS691" s="17" t="s">
        <v>201</v>
      </c>
      <c r="BT691" s="5">
        <v>1</v>
      </c>
    </row>
    <row r="692" spans="4:72" x14ac:dyDescent="0.25">
      <c r="D692" s="17" t="s">
        <v>169</v>
      </c>
      <c r="E692" s="5">
        <v>67</v>
      </c>
      <c r="W692" s="17" t="s">
        <v>169</v>
      </c>
      <c r="X692" s="5">
        <v>67</v>
      </c>
      <c r="AI692" s="17" t="s">
        <v>160</v>
      </c>
      <c r="AJ692" s="5">
        <v>41</v>
      </c>
      <c r="AT692" s="17" t="s">
        <v>205</v>
      </c>
      <c r="AU692" s="5">
        <v>39</v>
      </c>
      <c r="BH692" s="17" t="s">
        <v>203</v>
      </c>
      <c r="BI692" s="5">
        <v>13</v>
      </c>
      <c r="BS692" s="17" t="s">
        <v>202</v>
      </c>
      <c r="BT692" s="5">
        <v>0</v>
      </c>
    </row>
    <row r="693" spans="4:72" x14ac:dyDescent="0.25">
      <c r="D693" s="17" t="s">
        <v>208</v>
      </c>
      <c r="E693" s="5">
        <v>17</v>
      </c>
      <c r="W693" s="17" t="s">
        <v>208</v>
      </c>
      <c r="X693" s="5">
        <v>17</v>
      </c>
      <c r="AI693" s="17" t="s">
        <v>207</v>
      </c>
      <c r="AJ693" s="5">
        <v>46</v>
      </c>
      <c r="AT693" s="17" t="s">
        <v>160</v>
      </c>
      <c r="AU693" s="5">
        <v>298</v>
      </c>
      <c r="BH693" s="17" t="s">
        <v>159</v>
      </c>
      <c r="BI693" s="5">
        <v>430</v>
      </c>
      <c r="BS693" s="17" t="s">
        <v>203</v>
      </c>
      <c r="BT693" s="5">
        <v>0</v>
      </c>
    </row>
    <row r="694" spans="4:72" x14ac:dyDescent="0.25">
      <c r="D694" s="17" t="s">
        <v>260</v>
      </c>
      <c r="E694" s="5">
        <v>127</v>
      </c>
      <c r="W694" s="17" t="s">
        <v>260</v>
      </c>
      <c r="X694" s="5">
        <v>127</v>
      </c>
      <c r="AI694" s="17" t="s">
        <v>169</v>
      </c>
      <c r="AJ694" s="5">
        <v>16</v>
      </c>
      <c r="AT694" s="17" t="s">
        <v>207</v>
      </c>
      <c r="AU694" s="5">
        <v>70</v>
      </c>
      <c r="BH694" s="17" t="s">
        <v>205</v>
      </c>
      <c r="BI694" s="5">
        <v>25</v>
      </c>
      <c r="BS694" s="17" t="s">
        <v>159</v>
      </c>
      <c r="BT694" s="5">
        <v>0</v>
      </c>
    </row>
    <row r="695" spans="4:72" x14ac:dyDescent="0.25">
      <c r="D695" s="17" t="s">
        <v>209</v>
      </c>
      <c r="E695" s="5">
        <v>153</v>
      </c>
      <c r="W695" s="17" t="s">
        <v>209</v>
      </c>
      <c r="X695" s="5">
        <v>153</v>
      </c>
      <c r="AI695" s="17" t="s">
        <v>208</v>
      </c>
      <c r="AJ695" s="5">
        <v>1</v>
      </c>
      <c r="AT695" s="17" t="s">
        <v>169</v>
      </c>
      <c r="AU695" s="5">
        <v>79</v>
      </c>
      <c r="BH695" s="17" t="s">
        <v>160</v>
      </c>
      <c r="BI695" s="5">
        <v>379</v>
      </c>
      <c r="BS695" s="17" t="s">
        <v>205</v>
      </c>
      <c r="BT695" s="5">
        <v>0</v>
      </c>
    </row>
    <row r="696" spans="4:72" x14ac:dyDescent="0.25">
      <c r="D696" s="17" t="s">
        <v>210</v>
      </c>
      <c r="E696" s="5">
        <v>264</v>
      </c>
      <c r="W696" s="17" t="s">
        <v>210</v>
      </c>
      <c r="X696" s="5">
        <v>264</v>
      </c>
      <c r="AI696" s="17" t="s">
        <v>260</v>
      </c>
      <c r="AJ696" s="5">
        <v>0</v>
      </c>
      <c r="AT696" s="17" t="s">
        <v>208</v>
      </c>
      <c r="AU696" s="5">
        <v>0</v>
      </c>
      <c r="BH696" s="17" t="s">
        <v>207</v>
      </c>
      <c r="BI696" s="5">
        <v>34</v>
      </c>
      <c r="BS696" s="17" t="s">
        <v>160</v>
      </c>
      <c r="BT696" s="5">
        <v>44</v>
      </c>
    </row>
    <row r="697" spans="4:72" x14ac:dyDescent="0.25">
      <c r="D697" s="17" t="s">
        <v>161</v>
      </c>
      <c r="E697" s="5">
        <v>49</v>
      </c>
      <c r="W697" s="17" t="s">
        <v>161</v>
      </c>
      <c r="X697" s="5">
        <v>49</v>
      </c>
      <c r="AI697" s="17" t="s">
        <v>209</v>
      </c>
      <c r="AJ697" s="5">
        <v>17</v>
      </c>
      <c r="AT697" s="17" t="s">
        <v>260</v>
      </c>
      <c r="AU697" s="5">
        <v>3</v>
      </c>
      <c r="BH697" s="17" t="s">
        <v>169</v>
      </c>
      <c r="BI697" s="5">
        <v>1</v>
      </c>
      <c r="BS697" s="17" t="s">
        <v>207</v>
      </c>
      <c r="BT697" s="5">
        <v>29</v>
      </c>
    </row>
    <row r="698" spans="4:72" x14ac:dyDescent="0.25">
      <c r="D698" s="17" t="s">
        <v>211</v>
      </c>
      <c r="E698" s="5">
        <v>287</v>
      </c>
      <c r="W698" s="17" t="s">
        <v>211</v>
      </c>
      <c r="X698" s="5">
        <v>287</v>
      </c>
      <c r="AI698" s="17" t="s">
        <v>210</v>
      </c>
      <c r="AJ698" s="5">
        <v>151</v>
      </c>
      <c r="AT698" s="17" t="s">
        <v>209</v>
      </c>
      <c r="AU698" s="5">
        <v>9</v>
      </c>
      <c r="BH698" s="17" t="s">
        <v>208</v>
      </c>
      <c r="BI698" s="5">
        <v>0</v>
      </c>
      <c r="BS698" s="17" t="s">
        <v>169</v>
      </c>
      <c r="BT698" s="5">
        <v>21</v>
      </c>
    </row>
    <row r="699" spans="4:72" x14ac:dyDescent="0.25">
      <c r="D699" s="17" t="s">
        <v>170</v>
      </c>
      <c r="E699" s="5">
        <v>230</v>
      </c>
      <c r="W699" s="17" t="s">
        <v>170</v>
      </c>
      <c r="X699" s="5">
        <v>230</v>
      </c>
      <c r="AI699" s="17" t="s">
        <v>161</v>
      </c>
      <c r="AJ699" s="5">
        <v>5</v>
      </c>
      <c r="AT699" s="17" t="s">
        <v>210</v>
      </c>
      <c r="AU699" s="5">
        <v>25</v>
      </c>
      <c r="BH699" s="17" t="s">
        <v>260</v>
      </c>
      <c r="BI699" s="5">
        <v>82</v>
      </c>
      <c r="BS699" s="17" t="s">
        <v>208</v>
      </c>
      <c r="BT699" s="5">
        <v>5</v>
      </c>
    </row>
    <row r="700" spans="4:72" x14ac:dyDescent="0.25">
      <c r="D700" s="17" t="s">
        <v>212</v>
      </c>
      <c r="E700" s="5">
        <v>160</v>
      </c>
      <c r="W700" s="17" t="s">
        <v>212</v>
      </c>
      <c r="X700" s="5">
        <v>160</v>
      </c>
      <c r="AI700" s="17" t="s">
        <v>211</v>
      </c>
      <c r="AJ700" s="5">
        <v>186</v>
      </c>
      <c r="AT700" s="17" t="s">
        <v>161</v>
      </c>
      <c r="AU700" s="5">
        <v>4</v>
      </c>
      <c r="BH700" s="17" t="s">
        <v>209</v>
      </c>
      <c r="BI700" s="5">
        <v>2</v>
      </c>
      <c r="BS700" s="17" t="s">
        <v>260</v>
      </c>
      <c r="BT700" s="5">
        <v>1</v>
      </c>
    </row>
    <row r="701" spans="4:72" x14ac:dyDescent="0.25">
      <c r="D701" s="17" t="s">
        <v>153</v>
      </c>
      <c r="E701" s="5">
        <v>776</v>
      </c>
      <c r="W701" s="17" t="s">
        <v>153</v>
      </c>
      <c r="X701" s="5">
        <v>776</v>
      </c>
      <c r="AI701" s="17" t="s">
        <v>170</v>
      </c>
      <c r="AJ701" s="5">
        <v>45</v>
      </c>
      <c r="AT701" s="17" t="s">
        <v>211</v>
      </c>
      <c r="AU701" s="5">
        <v>422</v>
      </c>
      <c r="BH701" s="17" t="s">
        <v>210</v>
      </c>
      <c r="BI701" s="5">
        <v>20</v>
      </c>
      <c r="BS701" s="17" t="s">
        <v>209</v>
      </c>
      <c r="BT701" s="5">
        <v>17</v>
      </c>
    </row>
    <row r="702" spans="4:72" x14ac:dyDescent="0.25">
      <c r="D702" s="17" t="s">
        <v>213</v>
      </c>
      <c r="E702" s="5">
        <v>168</v>
      </c>
      <c r="W702" s="17" t="s">
        <v>213</v>
      </c>
      <c r="X702" s="5">
        <v>168</v>
      </c>
      <c r="AI702" s="17" t="s">
        <v>212</v>
      </c>
      <c r="AJ702" s="5">
        <v>23</v>
      </c>
      <c r="AT702" s="17" t="s">
        <v>170</v>
      </c>
      <c r="AU702" s="5">
        <v>67</v>
      </c>
      <c r="BH702" s="17" t="s">
        <v>161</v>
      </c>
      <c r="BI702" s="5">
        <v>30</v>
      </c>
      <c r="BS702" s="17" t="s">
        <v>210</v>
      </c>
      <c r="BT702" s="5">
        <v>15</v>
      </c>
    </row>
    <row r="703" spans="4:72" x14ac:dyDescent="0.25">
      <c r="D703" s="17" t="s">
        <v>146</v>
      </c>
      <c r="E703" s="5">
        <v>282</v>
      </c>
      <c r="W703" s="17" t="s">
        <v>146</v>
      </c>
      <c r="X703" s="5">
        <v>282</v>
      </c>
      <c r="AI703" s="17" t="s">
        <v>153</v>
      </c>
      <c r="AJ703" s="5">
        <v>212</v>
      </c>
      <c r="AT703" s="17" t="s">
        <v>212</v>
      </c>
      <c r="AU703" s="5">
        <v>123</v>
      </c>
      <c r="BH703" s="17" t="s">
        <v>211</v>
      </c>
      <c r="BI703" s="5">
        <v>37</v>
      </c>
      <c r="BS703" s="17" t="s">
        <v>161</v>
      </c>
      <c r="BT703" s="5">
        <v>1</v>
      </c>
    </row>
    <row r="704" spans="4:72" x14ac:dyDescent="0.25">
      <c r="D704" s="17" t="s">
        <v>175</v>
      </c>
      <c r="E704" s="5">
        <v>436</v>
      </c>
      <c r="W704" s="17" t="s">
        <v>175</v>
      </c>
      <c r="X704" s="5">
        <v>436</v>
      </c>
      <c r="AI704" s="17" t="s">
        <v>213</v>
      </c>
      <c r="AJ704" s="5">
        <v>3</v>
      </c>
      <c r="AT704" s="17" t="s">
        <v>153</v>
      </c>
      <c r="AU704" s="5">
        <v>2467</v>
      </c>
      <c r="BH704" s="17" t="s">
        <v>170</v>
      </c>
      <c r="BI704" s="5">
        <v>34</v>
      </c>
      <c r="BS704" s="17" t="s">
        <v>211</v>
      </c>
      <c r="BT704" s="5">
        <v>59</v>
      </c>
    </row>
    <row r="705" spans="4:72" x14ac:dyDescent="0.25">
      <c r="D705" s="17" t="s">
        <v>142</v>
      </c>
      <c r="E705" s="5">
        <v>106</v>
      </c>
      <c r="W705" s="17" t="s">
        <v>142</v>
      </c>
      <c r="X705" s="5">
        <v>106</v>
      </c>
      <c r="AI705" s="17" t="s">
        <v>146</v>
      </c>
      <c r="AJ705" s="5">
        <v>0</v>
      </c>
      <c r="AT705" s="17" t="s">
        <v>213</v>
      </c>
      <c r="AU705" s="5">
        <v>97</v>
      </c>
      <c r="BH705" s="17" t="s">
        <v>212</v>
      </c>
      <c r="BI705" s="5">
        <v>3</v>
      </c>
      <c r="BS705" s="17" t="s">
        <v>170</v>
      </c>
      <c r="BT705" s="5">
        <v>0</v>
      </c>
    </row>
    <row r="706" spans="4:72" x14ac:dyDescent="0.25">
      <c r="D706" s="17" t="s">
        <v>214</v>
      </c>
      <c r="E706" s="5">
        <v>316</v>
      </c>
      <c r="W706" s="17" t="s">
        <v>214</v>
      </c>
      <c r="X706" s="5">
        <v>316</v>
      </c>
      <c r="AI706" s="17" t="s">
        <v>175</v>
      </c>
      <c r="AJ706" s="5">
        <v>203</v>
      </c>
      <c r="AT706" s="17" t="s">
        <v>146</v>
      </c>
      <c r="AU706" s="5">
        <v>0</v>
      </c>
      <c r="BH706" s="17" t="s">
        <v>153</v>
      </c>
      <c r="BI706" s="5">
        <v>110</v>
      </c>
      <c r="BS706" s="17" t="s">
        <v>212</v>
      </c>
      <c r="BT706" s="5">
        <v>47</v>
      </c>
    </row>
    <row r="707" spans="4:72" x14ac:dyDescent="0.25">
      <c r="D707" s="17" t="s">
        <v>171</v>
      </c>
      <c r="E707" s="5">
        <v>204</v>
      </c>
      <c r="W707" s="17" t="s">
        <v>171</v>
      </c>
      <c r="X707" s="5">
        <v>204</v>
      </c>
      <c r="AI707" s="17" t="s">
        <v>142</v>
      </c>
      <c r="AJ707" s="5">
        <v>21</v>
      </c>
      <c r="AT707" s="17" t="s">
        <v>175</v>
      </c>
      <c r="AU707" s="5">
        <v>733</v>
      </c>
      <c r="BH707" s="17" t="s">
        <v>213</v>
      </c>
      <c r="BI707" s="5">
        <v>147</v>
      </c>
      <c r="BS707" s="17" t="s">
        <v>153</v>
      </c>
      <c r="BT707" s="5">
        <v>3</v>
      </c>
    </row>
    <row r="708" spans="4:72" x14ac:dyDescent="0.25">
      <c r="D708" s="17" t="s">
        <v>165</v>
      </c>
      <c r="E708" s="5">
        <v>329</v>
      </c>
      <c r="W708" s="17" t="s">
        <v>165</v>
      </c>
      <c r="X708" s="5">
        <v>329</v>
      </c>
      <c r="AI708" s="17" t="s">
        <v>214</v>
      </c>
      <c r="AJ708" s="5">
        <v>0</v>
      </c>
      <c r="AT708" s="17" t="s">
        <v>142</v>
      </c>
      <c r="AU708" s="5">
        <v>6</v>
      </c>
      <c r="BH708" s="17" t="s">
        <v>146</v>
      </c>
      <c r="BI708" s="5">
        <v>385</v>
      </c>
      <c r="BS708" s="17" t="s">
        <v>213</v>
      </c>
      <c r="BT708" s="5">
        <v>29</v>
      </c>
    </row>
    <row r="709" spans="4:72" x14ac:dyDescent="0.25">
      <c r="D709" s="17" t="s">
        <v>143</v>
      </c>
      <c r="E709" s="5">
        <v>325</v>
      </c>
      <c r="W709" s="17" t="s">
        <v>143</v>
      </c>
      <c r="X709" s="5">
        <v>325</v>
      </c>
      <c r="AI709" s="17" t="s">
        <v>171</v>
      </c>
      <c r="AJ709" s="5">
        <v>36</v>
      </c>
      <c r="AT709" s="17" t="s">
        <v>214</v>
      </c>
      <c r="AU709" s="5">
        <v>98</v>
      </c>
      <c r="BH709" s="17" t="s">
        <v>175</v>
      </c>
      <c r="BI709" s="5">
        <v>30</v>
      </c>
      <c r="BS709" s="17" t="s">
        <v>146</v>
      </c>
      <c r="BT709" s="5">
        <v>0</v>
      </c>
    </row>
    <row r="710" spans="4:72" x14ac:dyDescent="0.25">
      <c r="D710" s="17" t="s">
        <v>176</v>
      </c>
      <c r="E710" s="5">
        <v>194</v>
      </c>
      <c r="W710" s="17" t="s">
        <v>176</v>
      </c>
      <c r="X710" s="5">
        <v>194</v>
      </c>
      <c r="AI710" s="17" t="s">
        <v>165</v>
      </c>
      <c r="AJ710" s="5">
        <v>139</v>
      </c>
      <c r="AT710" s="17" t="s">
        <v>171</v>
      </c>
      <c r="AU710" s="5">
        <v>143</v>
      </c>
      <c r="BH710" s="17" t="s">
        <v>142</v>
      </c>
      <c r="BI710" s="5">
        <v>10</v>
      </c>
      <c r="BS710" s="17" t="s">
        <v>175</v>
      </c>
      <c r="BT710" s="5">
        <v>42</v>
      </c>
    </row>
    <row r="711" spans="4:72" x14ac:dyDescent="0.25">
      <c r="D711" s="17" t="s">
        <v>216</v>
      </c>
      <c r="E711" s="5">
        <v>113</v>
      </c>
      <c r="W711" s="17" t="s">
        <v>216</v>
      </c>
      <c r="X711" s="5">
        <v>113</v>
      </c>
      <c r="AI711" s="17" t="s">
        <v>143</v>
      </c>
      <c r="AJ711" s="5">
        <v>45</v>
      </c>
      <c r="AT711" s="17" t="s">
        <v>165</v>
      </c>
      <c r="AU711" s="5">
        <v>253</v>
      </c>
      <c r="BH711" s="17" t="s">
        <v>214</v>
      </c>
      <c r="BI711" s="5">
        <v>13</v>
      </c>
      <c r="BS711" s="17" t="s">
        <v>142</v>
      </c>
      <c r="BT711" s="5">
        <v>0</v>
      </c>
    </row>
    <row r="712" spans="4:72" x14ac:dyDescent="0.25">
      <c r="D712" s="17" t="s">
        <v>217</v>
      </c>
      <c r="E712" s="5">
        <v>418</v>
      </c>
      <c r="W712" s="17" t="s">
        <v>217</v>
      </c>
      <c r="X712" s="5">
        <v>418</v>
      </c>
      <c r="AI712" s="17" t="s">
        <v>176</v>
      </c>
      <c r="AJ712" s="5">
        <v>55</v>
      </c>
      <c r="AT712" s="17" t="s">
        <v>143</v>
      </c>
      <c r="AU712" s="5">
        <v>11</v>
      </c>
      <c r="BH712" s="17" t="s">
        <v>171</v>
      </c>
      <c r="BI712" s="5">
        <v>5</v>
      </c>
      <c r="BS712" s="17" t="s">
        <v>214</v>
      </c>
      <c r="BT712" s="5">
        <v>1</v>
      </c>
    </row>
    <row r="713" spans="4:72" x14ac:dyDescent="0.25">
      <c r="D713" s="17" t="s">
        <v>162</v>
      </c>
      <c r="E713" s="5">
        <v>111</v>
      </c>
      <c r="W713" s="17" t="s">
        <v>162</v>
      </c>
      <c r="X713" s="5">
        <v>111</v>
      </c>
      <c r="AI713" s="17" t="s">
        <v>216</v>
      </c>
      <c r="AJ713" s="5">
        <v>0</v>
      </c>
      <c r="AT713" s="17" t="s">
        <v>176</v>
      </c>
      <c r="AU713" s="5">
        <v>120</v>
      </c>
      <c r="BH713" s="17" t="s">
        <v>165</v>
      </c>
      <c r="BI713" s="5">
        <v>15</v>
      </c>
      <c r="BS713" s="17" t="s">
        <v>171</v>
      </c>
      <c r="BT713" s="5">
        <v>52</v>
      </c>
    </row>
    <row r="714" spans="4:72" x14ac:dyDescent="0.25">
      <c r="D714" s="17" t="s">
        <v>218</v>
      </c>
      <c r="E714" s="5">
        <v>260</v>
      </c>
      <c r="W714" s="17" t="s">
        <v>218</v>
      </c>
      <c r="X714" s="5">
        <v>260</v>
      </c>
      <c r="AI714" s="17" t="s">
        <v>217</v>
      </c>
      <c r="AJ714" s="5">
        <v>0</v>
      </c>
      <c r="AT714" s="17" t="s">
        <v>216</v>
      </c>
      <c r="AU714" s="5">
        <v>15</v>
      </c>
      <c r="BH714" s="17" t="s">
        <v>143</v>
      </c>
      <c r="BI714" s="5">
        <v>31</v>
      </c>
      <c r="BS714" s="17" t="s">
        <v>165</v>
      </c>
      <c r="BT714" s="5">
        <v>18</v>
      </c>
    </row>
    <row r="715" spans="4:72" x14ac:dyDescent="0.25">
      <c r="D715" s="17" t="s">
        <v>154</v>
      </c>
      <c r="E715" s="5">
        <v>250</v>
      </c>
      <c r="W715" s="17" t="s">
        <v>154</v>
      </c>
      <c r="X715" s="5">
        <v>250</v>
      </c>
      <c r="AI715" s="17" t="s">
        <v>162</v>
      </c>
      <c r="AJ715" s="5">
        <v>30</v>
      </c>
      <c r="AT715" s="17" t="s">
        <v>217</v>
      </c>
      <c r="AU715" s="5">
        <v>7</v>
      </c>
      <c r="BH715" s="17" t="s">
        <v>176</v>
      </c>
      <c r="BI715" s="5">
        <v>23</v>
      </c>
      <c r="BS715" s="17" t="s">
        <v>143</v>
      </c>
      <c r="BT715" s="5">
        <v>44</v>
      </c>
    </row>
    <row r="716" spans="4:72" x14ac:dyDescent="0.25">
      <c r="D716" s="17" t="s">
        <v>147</v>
      </c>
      <c r="E716" s="5">
        <v>212</v>
      </c>
      <c r="W716" s="17" t="s">
        <v>147</v>
      </c>
      <c r="X716" s="5">
        <v>212</v>
      </c>
      <c r="AI716" s="17" t="s">
        <v>218</v>
      </c>
      <c r="AJ716" s="5">
        <v>83</v>
      </c>
      <c r="AT716" s="17" t="s">
        <v>162</v>
      </c>
      <c r="AU716" s="5">
        <v>114</v>
      </c>
      <c r="BH716" s="17" t="s">
        <v>216</v>
      </c>
      <c r="BI716" s="5">
        <v>79</v>
      </c>
      <c r="BS716" s="17" t="s">
        <v>176</v>
      </c>
      <c r="BT716" s="5">
        <v>18</v>
      </c>
    </row>
    <row r="717" spans="4:72" x14ac:dyDescent="0.25">
      <c r="D717" s="17" t="s">
        <v>219</v>
      </c>
      <c r="E717" s="5">
        <v>427</v>
      </c>
      <c r="W717" s="17" t="s">
        <v>219</v>
      </c>
      <c r="X717" s="5">
        <v>427</v>
      </c>
      <c r="AI717" s="17" t="s">
        <v>154</v>
      </c>
      <c r="AJ717" s="5">
        <v>101</v>
      </c>
      <c r="AT717" s="17" t="s">
        <v>218</v>
      </c>
      <c r="AU717" s="5">
        <v>196</v>
      </c>
      <c r="BH717" s="17" t="s">
        <v>217</v>
      </c>
      <c r="BI717" s="5">
        <v>119</v>
      </c>
      <c r="BS717" s="17" t="s">
        <v>216</v>
      </c>
      <c r="BT717" s="5">
        <v>14</v>
      </c>
    </row>
    <row r="718" spans="4:72" x14ac:dyDescent="0.25">
      <c r="D718" s="17" t="s">
        <v>148</v>
      </c>
      <c r="E718" s="5">
        <v>51</v>
      </c>
      <c r="W718" s="17" t="s">
        <v>148</v>
      </c>
      <c r="X718" s="5">
        <v>51</v>
      </c>
      <c r="AI718" s="17" t="s">
        <v>147</v>
      </c>
      <c r="AJ718" s="5">
        <v>0</v>
      </c>
      <c r="AT718" s="17" t="s">
        <v>154</v>
      </c>
      <c r="AU718" s="5">
        <v>872</v>
      </c>
      <c r="BH718" s="17" t="s">
        <v>162</v>
      </c>
      <c r="BI718" s="5">
        <v>18</v>
      </c>
      <c r="BS718" s="17" t="s">
        <v>217</v>
      </c>
      <c r="BT718" s="5">
        <v>0</v>
      </c>
    </row>
    <row r="719" spans="4:72" x14ac:dyDescent="0.25">
      <c r="D719" s="17" t="s">
        <v>177</v>
      </c>
      <c r="E719" s="5">
        <v>263</v>
      </c>
      <c r="W719" s="17" t="s">
        <v>177</v>
      </c>
      <c r="X719" s="5">
        <v>263</v>
      </c>
      <c r="AI719" s="17" t="s">
        <v>219</v>
      </c>
      <c r="AJ719" s="5">
        <v>131</v>
      </c>
      <c r="AT719" s="17" t="s">
        <v>147</v>
      </c>
      <c r="AU719" s="5">
        <v>0</v>
      </c>
      <c r="BH719" s="17" t="s">
        <v>218</v>
      </c>
      <c r="BI719" s="5">
        <v>435</v>
      </c>
      <c r="BS719" s="17" t="s">
        <v>162</v>
      </c>
      <c r="BT719" s="5">
        <v>2</v>
      </c>
    </row>
    <row r="720" spans="4:72" x14ac:dyDescent="0.25">
      <c r="D720" s="17" t="s">
        <v>220</v>
      </c>
      <c r="E720" s="5">
        <v>46</v>
      </c>
      <c r="W720" s="17" t="s">
        <v>220</v>
      </c>
      <c r="X720" s="5">
        <v>46</v>
      </c>
      <c r="AI720" s="17" t="s">
        <v>148</v>
      </c>
      <c r="AJ720" s="5">
        <v>0</v>
      </c>
      <c r="AT720" s="17" t="s">
        <v>219</v>
      </c>
      <c r="AU720" s="5">
        <v>297</v>
      </c>
      <c r="BH720" s="17" t="s">
        <v>154</v>
      </c>
      <c r="BI720" s="5">
        <v>37</v>
      </c>
      <c r="BS720" s="17" t="s">
        <v>218</v>
      </c>
      <c r="BT720" s="5">
        <v>0</v>
      </c>
    </row>
    <row r="721" spans="4:72" x14ac:dyDescent="0.25">
      <c r="D721" s="17" t="s">
        <v>178</v>
      </c>
      <c r="E721" s="5">
        <v>141</v>
      </c>
      <c r="W721" s="17" t="s">
        <v>178</v>
      </c>
      <c r="X721" s="5">
        <v>141</v>
      </c>
      <c r="AI721" s="17" t="s">
        <v>177</v>
      </c>
      <c r="AJ721" s="5">
        <v>104</v>
      </c>
      <c r="AT721" s="17" t="s">
        <v>148</v>
      </c>
      <c r="AU721" s="5">
        <v>0</v>
      </c>
      <c r="BH721" s="17" t="s">
        <v>147</v>
      </c>
      <c r="BI721" s="5">
        <v>241</v>
      </c>
      <c r="BS721" s="17" t="s">
        <v>154</v>
      </c>
      <c r="BT721" s="5">
        <v>3</v>
      </c>
    </row>
    <row r="722" spans="4:72" x14ac:dyDescent="0.25">
      <c r="D722" s="17" t="s">
        <v>221</v>
      </c>
      <c r="E722" s="5">
        <v>230</v>
      </c>
      <c r="W722" s="17" t="s">
        <v>221</v>
      </c>
      <c r="X722" s="5">
        <v>230</v>
      </c>
      <c r="AI722" s="17" t="s">
        <v>220</v>
      </c>
      <c r="AJ722" s="5">
        <v>24</v>
      </c>
      <c r="AT722" s="17" t="s">
        <v>177</v>
      </c>
      <c r="AU722" s="5">
        <v>177</v>
      </c>
      <c r="BH722" s="17" t="s">
        <v>219</v>
      </c>
      <c r="BI722" s="5">
        <v>770</v>
      </c>
      <c r="BS722" s="17" t="s">
        <v>147</v>
      </c>
      <c r="BT722" s="5">
        <v>0</v>
      </c>
    </row>
    <row r="723" spans="4:72" x14ac:dyDescent="0.25">
      <c r="D723" s="17" t="s">
        <v>172</v>
      </c>
      <c r="E723" s="5">
        <v>161</v>
      </c>
      <c r="W723" s="17" t="s">
        <v>172</v>
      </c>
      <c r="X723" s="5">
        <v>161</v>
      </c>
      <c r="AI723" s="17" t="s">
        <v>178</v>
      </c>
      <c r="AJ723" s="5">
        <v>71</v>
      </c>
      <c r="AT723" s="17" t="s">
        <v>220</v>
      </c>
      <c r="AU723" s="5">
        <v>23</v>
      </c>
      <c r="BH723" s="17" t="s">
        <v>148</v>
      </c>
      <c r="BI723" s="5">
        <v>23</v>
      </c>
      <c r="BS723" s="17" t="s">
        <v>219</v>
      </c>
      <c r="BT723" s="5">
        <v>0</v>
      </c>
    </row>
    <row r="724" spans="4:72" x14ac:dyDescent="0.25">
      <c r="D724" s="17" t="s">
        <v>144</v>
      </c>
      <c r="E724" s="5">
        <v>310</v>
      </c>
      <c r="W724" s="17" t="s">
        <v>144</v>
      </c>
      <c r="X724" s="5">
        <v>310</v>
      </c>
      <c r="AI724" s="17" t="s">
        <v>221</v>
      </c>
      <c r="AJ724" s="5">
        <v>152</v>
      </c>
      <c r="AT724" s="17" t="s">
        <v>178</v>
      </c>
      <c r="AU724" s="5">
        <v>119</v>
      </c>
      <c r="BH724" s="17" t="s">
        <v>177</v>
      </c>
      <c r="BI724" s="5">
        <v>39</v>
      </c>
      <c r="BS724" s="17" t="s">
        <v>148</v>
      </c>
      <c r="BT724" s="5">
        <v>28</v>
      </c>
    </row>
    <row r="725" spans="4:72" x14ac:dyDescent="0.25">
      <c r="D725" s="17" t="s">
        <v>222</v>
      </c>
      <c r="E725" s="5">
        <v>58</v>
      </c>
      <c r="W725" s="17" t="s">
        <v>222</v>
      </c>
      <c r="X725" s="5">
        <v>58</v>
      </c>
      <c r="AI725" s="17" t="s">
        <v>172</v>
      </c>
      <c r="AJ725" s="5">
        <v>17</v>
      </c>
      <c r="AT725" s="17" t="s">
        <v>221</v>
      </c>
      <c r="AU725" s="5">
        <v>24</v>
      </c>
      <c r="BH725" s="17" t="s">
        <v>220</v>
      </c>
      <c r="BI725" s="5">
        <v>1</v>
      </c>
      <c r="BS725" s="17" t="s">
        <v>177</v>
      </c>
      <c r="BT725" s="5">
        <v>0</v>
      </c>
    </row>
    <row r="726" spans="4:72" x14ac:dyDescent="0.25">
      <c r="D726" s="17" t="s">
        <v>223</v>
      </c>
      <c r="E726" s="5">
        <v>40</v>
      </c>
      <c r="W726" s="17" t="s">
        <v>223</v>
      </c>
      <c r="X726" s="5">
        <v>40</v>
      </c>
      <c r="AI726" s="17" t="s">
        <v>144</v>
      </c>
      <c r="AJ726" s="5">
        <v>57</v>
      </c>
      <c r="AT726" s="17" t="s">
        <v>172</v>
      </c>
      <c r="AU726" s="5">
        <v>76</v>
      </c>
      <c r="BH726" s="17" t="s">
        <v>178</v>
      </c>
      <c r="BI726" s="5">
        <v>31</v>
      </c>
      <c r="BS726" s="17" t="s">
        <v>220</v>
      </c>
      <c r="BT726" s="5">
        <v>0</v>
      </c>
    </row>
    <row r="727" spans="4:72" x14ac:dyDescent="0.25">
      <c r="D727" s="17" t="s">
        <v>173</v>
      </c>
      <c r="E727" s="5">
        <v>241</v>
      </c>
      <c r="W727" s="17" t="s">
        <v>173</v>
      </c>
      <c r="X727" s="5">
        <v>241</v>
      </c>
      <c r="AI727" s="17" t="s">
        <v>222</v>
      </c>
      <c r="AJ727" s="5">
        <v>1</v>
      </c>
      <c r="AT727" s="17" t="s">
        <v>144</v>
      </c>
      <c r="AU727" s="5">
        <v>35</v>
      </c>
      <c r="BH727" s="17" t="s">
        <v>221</v>
      </c>
      <c r="BI727" s="5">
        <v>14</v>
      </c>
      <c r="BS727" s="17" t="s">
        <v>178</v>
      </c>
      <c r="BT727" s="5">
        <v>0</v>
      </c>
    </row>
    <row r="728" spans="4:72" x14ac:dyDescent="0.25">
      <c r="D728" s="17" t="s">
        <v>259</v>
      </c>
      <c r="E728" s="5">
        <v>531</v>
      </c>
      <c r="W728" s="17" t="s">
        <v>259</v>
      </c>
      <c r="X728" s="5">
        <v>531</v>
      </c>
      <c r="AI728" s="17" t="s">
        <v>223</v>
      </c>
      <c r="AJ728" s="5">
        <v>0</v>
      </c>
      <c r="AT728" s="17" t="s">
        <v>222</v>
      </c>
      <c r="AU728" s="5">
        <v>18</v>
      </c>
      <c r="BH728" s="17" t="s">
        <v>172</v>
      </c>
      <c r="BI728" s="5">
        <v>31</v>
      </c>
      <c r="BS728" s="17" t="s">
        <v>221</v>
      </c>
      <c r="BT728" s="5">
        <v>18</v>
      </c>
    </row>
    <row r="729" spans="4:72" x14ac:dyDescent="0.25">
      <c r="D729" s="17" t="s">
        <v>224</v>
      </c>
      <c r="E729" s="5">
        <v>504</v>
      </c>
      <c r="W729" s="17" t="s">
        <v>224</v>
      </c>
      <c r="X729" s="5">
        <v>504</v>
      </c>
      <c r="AI729" s="17" t="s">
        <v>173</v>
      </c>
      <c r="AJ729" s="5">
        <v>44</v>
      </c>
      <c r="AT729" s="17" t="s">
        <v>223</v>
      </c>
      <c r="AU729" s="5">
        <v>6</v>
      </c>
      <c r="BH729" s="17" t="s">
        <v>144</v>
      </c>
      <c r="BI729" s="5">
        <v>18</v>
      </c>
      <c r="BS729" s="17" t="s">
        <v>172</v>
      </c>
      <c r="BT729" s="5">
        <v>25</v>
      </c>
    </row>
    <row r="730" spans="4:72" x14ac:dyDescent="0.25">
      <c r="D730" s="17" t="s">
        <v>225</v>
      </c>
      <c r="E730" s="5">
        <v>159</v>
      </c>
      <c r="W730" s="17" t="s">
        <v>225</v>
      </c>
      <c r="X730" s="5">
        <v>159</v>
      </c>
      <c r="AI730" s="17" t="s">
        <v>259</v>
      </c>
      <c r="AJ730" s="5">
        <v>405</v>
      </c>
      <c r="AT730" s="17" t="s">
        <v>173</v>
      </c>
      <c r="AU730" s="5">
        <v>235</v>
      </c>
      <c r="BH730" s="17" t="s">
        <v>222</v>
      </c>
      <c r="BI730" s="5">
        <v>74</v>
      </c>
      <c r="BS730" s="17" t="s">
        <v>144</v>
      </c>
      <c r="BT730" s="5">
        <v>32</v>
      </c>
    </row>
    <row r="731" spans="4:72" x14ac:dyDescent="0.25">
      <c r="D731" s="17" t="s">
        <v>163</v>
      </c>
      <c r="E731" s="5">
        <v>3</v>
      </c>
      <c r="W731" s="17" t="s">
        <v>163</v>
      </c>
      <c r="X731" s="5">
        <v>3</v>
      </c>
      <c r="AI731" s="17" t="s">
        <v>224</v>
      </c>
      <c r="AJ731" s="5">
        <v>95</v>
      </c>
      <c r="AT731" s="17" t="s">
        <v>259</v>
      </c>
      <c r="AU731" s="5">
        <v>250</v>
      </c>
      <c r="BH731" s="17" t="s">
        <v>223</v>
      </c>
      <c r="BI731" s="5">
        <v>66</v>
      </c>
      <c r="BS731" s="17" t="s">
        <v>222</v>
      </c>
      <c r="BT731" s="5">
        <v>0</v>
      </c>
    </row>
    <row r="732" spans="4:72" x14ac:dyDescent="0.25">
      <c r="D732" s="17" t="s">
        <v>226</v>
      </c>
      <c r="E732" s="5">
        <v>0</v>
      </c>
      <c r="W732" s="17" t="s">
        <v>226</v>
      </c>
      <c r="X732" s="5">
        <v>0</v>
      </c>
      <c r="AI732" s="17" t="s">
        <v>225</v>
      </c>
      <c r="AJ732" s="5">
        <v>0</v>
      </c>
      <c r="AT732" s="17" t="s">
        <v>224</v>
      </c>
      <c r="AU732" s="5">
        <v>130</v>
      </c>
      <c r="BH732" s="17" t="s">
        <v>173</v>
      </c>
      <c r="BI732" s="5">
        <v>26</v>
      </c>
      <c r="BS732" s="17" t="s">
        <v>223</v>
      </c>
      <c r="BT732" s="5">
        <v>0</v>
      </c>
    </row>
    <row r="733" spans="4:72" x14ac:dyDescent="0.25">
      <c r="D733" s="17" t="s">
        <v>166</v>
      </c>
      <c r="E733" s="5">
        <v>285</v>
      </c>
      <c r="W733" s="17" t="s">
        <v>166</v>
      </c>
      <c r="X733" s="5">
        <v>285</v>
      </c>
      <c r="AI733" s="17" t="s">
        <v>163</v>
      </c>
      <c r="AJ733" s="5">
        <v>0</v>
      </c>
      <c r="AT733" s="17" t="s">
        <v>225</v>
      </c>
      <c r="AU733" s="5">
        <v>11</v>
      </c>
      <c r="BH733" s="17" t="s">
        <v>259</v>
      </c>
      <c r="BI733" s="5">
        <v>32</v>
      </c>
      <c r="BS733" s="17" t="s">
        <v>173</v>
      </c>
      <c r="BT733" s="5">
        <v>45</v>
      </c>
    </row>
    <row r="734" spans="4:72" x14ac:dyDescent="0.25">
      <c r="D734" s="17" t="s">
        <v>227</v>
      </c>
      <c r="E734" s="5">
        <v>578</v>
      </c>
      <c r="W734" s="17" t="s">
        <v>227</v>
      </c>
      <c r="X734" s="5">
        <v>578</v>
      </c>
      <c r="AI734" s="17" t="s">
        <v>226</v>
      </c>
      <c r="AJ734" s="5">
        <v>0</v>
      </c>
      <c r="AT734" s="17" t="s">
        <v>163</v>
      </c>
      <c r="AU734" s="5">
        <v>0</v>
      </c>
      <c r="BH734" s="17" t="s">
        <v>224</v>
      </c>
      <c r="BI734" s="5">
        <v>62</v>
      </c>
      <c r="BS734" s="17" t="s">
        <v>259</v>
      </c>
      <c r="BT734" s="5">
        <v>0</v>
      </c>
    </row>
    <row r="735" spans="4:72" x14ac:dyDescent="0.25">
      <c r="D735" s="17" t="s">
        <v>228</v>
      </c>
      <c r="E735" s="5">
        <v>272</v>
      </c>
      <c r="W735" s="17" t="s">
        <v>228</v>
      </c>
      <c r="X735" s="5">
        <v>272</v>
      </c>
      <c r="AI735" s="17" t="s">
        <v>166</v>
      </c>
      <c r="AJ735" s="5">
        <v>200</v>
      </c>
      <c r="AT735" s="17" t="s">
        <v>226</v>
      </c>
      <c r="AU735" s="5">
        <v>0</v>
      </c>
      <c r="BH735" s="17" t="s">
        <v>225</v>
      </c>
      <c r="BI735" s="5">
        <v>108</v>
      </c>
      <c r="BS735" s="17" t="s">
        <v>224</v>
      </c>
      <c r="BT735" s="5">
        <v>0</v>
      </c>
    </row>
    <row r="736" spans="4:72" x14ac:dyDescent="0.25">
      <c r="D736" s="17" t="s">
        <v>229</v>
      </c>
      <c r="E736" s="5">
        <v>100</v>
      </c>
      <c r="W736" s="17" t="s">
        <v>229</v>
      </c>
      <c r="X736" s="5">
        <v>100</v>
      </c>
      <c r="AI736" s="17" t="s">
        <v>227</v>
      </c>
      <c r="AJ736" s="5">
        <v>76</v>
      </c>
      <c r="AT736" s="17" t="s">
        <v>166</v>
      </c>
      <c r="AU736" s="5">
        <v>126</v>
      </c>
      <c r="BH736" s="17" t="s">
        <v>163</v>
      </c>
      <c r="BI736" s="5">
        <v>3</v>
      </c>
      <c r="BS736" s="17" t="s">
        <v>225</v>
      </c>
      <c r="BT736" s="5">
        <v>14</v>
      </c>
    </row>
    <row r="737" spans="4:72" x14ac:dyDescent="0.25">
      <c r="D737" s="17" t="s">
        <v>174</v>
      </c>
      <c r="E737" s="5">
        <v>95</v>
      </c>
      <c r="W737" s="17" t="s">
        <v>174</v>
      </c>
      <c r="X737" s="5">
        <v>95</v>
      </c>
      <c r="AI737" s="17" t="s">
        <v>228</v>
      </c>
      <c r="AJ737" s="5">
        <v>209</v>
      </c>
      <c r="AT737" s="17" t="s">
        <v>227</v>
      </c>
      <c r="AU737" s="5">
        <v>127</v>
      </c>
      <c r="BH737" s="17" t="s">
        <v>226</v>
      </c>
      <c r="BI737" s="5">
        <v>0</v>
      </c>
      <c r="BS737" s="17" t="s">
        <v>163</v>
      </c>
      <c r="BT737" s="5">
        <v>0</v>
      </c>
    </row>
    <row r="738" spans="4:72" x14ac:dyDescent="0.25">
      <c r="D738" s="17" t="s">
        <v>231</v>
      </c>
      <c r="E738" s="5">
        <v>286</v>
      </c>
      <c r="W738" s="17" t="s">
        <v>231</v>
      </c>
      <c r="X738" s="5">
        <v>286</v>
      </c>
      <c r="AI738" s="17" t="s">
        <v>229</v>
      </c>
      <c r="AJ738" s="5">
        <v>32</v>
      </c>
      <c r="AT738" s="17" t="s">
        <v>228</v>
      </c>
      <c r="AU738" s="5">
        <v>94</v>
      </c>
      <c r="BH738" s="17" t="s">
        <v>166</v>
      </c>
      <c r="BI738" s="5">
        <v>12</v>
      </c>
      <c r="BS738" s="17" t="s">
        <v>226</v>
      </c>
      <c r="BT738" s="5">
        <v>53</v>
      </c>
    </row>
    <row r="739" spans="4:72" x14ac:dyDescent="0.25">
      <c r="D739" s="17" t="s">
        <v>149</v>
      </c>
      <c r="E739" s="5">
        <v>312</v>
      </c>
      <c r="W739" s="17" t="s">
        <v>149</v>
      </c>
      <c r="X739" s="5">
        <v>312</v>
      </c>
      <c r="AI739" s="17" t="s">
        <v>174</v>
      </c>
      <c r="AJ739" s="5">
        <v>17</v>
      </c>
      <c r="AT739" s="17" t="s">
        <v>229</v>
      </c>
      <c r="AU739" s="5">
        <v>223</v>
      </c>
      <c r="BH739" s="17" t="s">
        <v>227</v>
      </c>
      <c r="BI739" s="5">
        <v>43</v>
      </c>
      <c r="BS739" s="17" t="s">
        <v>166</v>
      </c>
      <c r="BT739" s="5">
        <v>22</v>
      </c>
    </row>
    <row r="740" spans="4:72" x14ac:dyDescent="0.25">
      <c r="D740" s="17" t="s">
        <v>232</v>
      </c>
      <c r="E740" s="5">
        <v>135</v>
      </c>
      <c r="W740" s="17" t="s">
        <v>232</v>
      </c>
      <c r="X740" s="5">
        <v>135</v>
      </c>
      <c r="AI740" s="17" t="s">
        <v>231</v>
      </c>
      <c r="AJ740" s="5">
        <v>85</v>
      </c>
      <c r="AT740" s="17" t="s">
        <v>174</v>
      </c>
      <c r="AU740" s="5">
        <v>74</v>
      </c>
      <c r="BH740" s="17" t="s">
        <v>228</v>
      </c>
      <c r="BI740" s="5">
        <v>0</v>
      </c>
      <c r="BS740" s="17" t="s">
        <v>227</v>
      </c>
      <c r="BT740" s="5">
        <v>0</v>
      </c>
    </row>
    <row r="741" spans="4:72" x14ac:dyDescent="0.25">
      <c r="D741" s="17" t="s">
        <v>233</v>
      </c>
      <c r="E741" s="5">
        <v>227</v>
      </c>
      <c r="W741" s="17" t="s">
        <v>233</v>
      </c>
      <c r="X741" s="5">
        <v>227</v>
      </c>
      <c r="AI741" s="17" t="s">
        <v>149</v>
      </c>
      <c r="AJ741" s="5">
        <v>0</v>
      </c>
      <c r="AT741" s="17" t="s">
        <v>231</v>
      </c>
      <c r="AU741" s="5">
        <v>443</v>
      </c>
      <c r="BH741" s="17" t="s">
        <v>229</v>
      </c>
      <c r="BI741" s="5">
        <v>5</v>
      </c>
      <c r="BS741" s="17" t="s">
        <v>228</v>
      </c>
      <c r="BT741" s="5">
        <v>12</v>
      </c>
    </row>
    <row r="742" spans="4:72" x14ac:dyDescent="0.25">
      <c r="D742" s="17" t="s">
        <v>235</v>
      </c>
      <c r="E742" s="5">
        <v>70</v>
      </c>
      <c r="W742" s="17" t="s">
        <v>235</v>
      </c>
      <c r="X742" s="5">
        <v>70</v>
      </c>
      <c r="AI742" s="17" t="s">
        <v>232</v>
      </c>
      <c r="AJ742" s="5">
        <v>26</v>
      </c>
      <c r="AT742" s="17" t="s">
        <v>149</v>
      </c>
      <c r="AU742" s="5">
        <v>0</v>
      </c>
      <c r="BH742" s="17" t="s">
        <v>174</v>
      </c>
      <c r="BI742" s="5">
        <v>5</v>
      </c>
      <c r="BS742" s="17" t="s">
        <v>229</v>
      </c>
      <c r="BT742" s="5">
        <v>0</v>
      </c>
    </row>
    <row r="743" spans="4:72" x14ac:dyDescent="0.25">
      <c r="D743" s="17" t="s">
        <v>236</v>
      </c>
      <c r="E743" s="5">
        <v>46</v>
      </c>
      <c r="W743" s="17" t="s">
        <v>236</v>
      </c>
      <c r="X743" s="5">
        <v>46</v>
      </c>
      <c r="AI743" s="17" t="s">
        <v>233</v>
      </c>
      <c r="AJ743" s="5">
        <v>164</v>
      </c>
      <c r="AT743" s="17" t="s">
        <v>232</v>
      </c>
      <c r="AU743" s="5">
        <v>121</v>
      </c>
      <c r="BH743" s="17" t="s">
        <v>231</v>
      </c>
      <c r="BI743" s="5">
        <v>91</v>
      </c>
      <c r="BS743" s="17" t="s">
        <v>174</v>
      </c>
      <c r="BT743" s="5">
        <v>15</v>
      </c>
    </row>
    <row r="744" spans="4:72" x14ac:dyDescent="0.25">
      <c r="D744" s="17" t="s">
        <v>237</v>
      </c>
      <c r="E744" s="5">
        <v>72</v>
      </c>
      <c r="W744" s="17" t="s">
        <v>237</v>
      </c>
      <c r="X744" s="5">
        <v>72</v>
      </c>
      <c r="AI744" s="17" t="s">
        <v>235</v>
      </c>
      <c r="AJ744" s="5">
        <v>16</v>
      </c>
      <c r="AT744" s="17" t="s">
        <v>233</v>
      </c>
      <c r="AU744" s="5">
        <v>216</v>
      </c>
      <c r="BH744" s="17" t="s">
        <v>149</v>
      </c>
      <c r="BI744" s="5">
        <v>493</v>
      </c>
      <c r="BS744" s="17" t="s">
        <v>231</v>
      </c>
      <c r="BT744" s="5">
        <v>2</v>
      </c>
    </row>
    <row r="745" spans="4:72" x14ac:dyDescent="0.25">
      <c r="D745" s="17" t="s">
        <v>239</v>
      </c>
      <c r="E745" s="5">
        <v>429</v>
      </c>
      <c r="W745" s="17" t="s">
        <v>239</v>
      </c>
      <c r="X745" s="5">
        <v>429</v>
      </c>
      <c r="AI745" s="17" t="s">
        <v>236</v>
      </c>
      <c r="AJ745" s="5">
        <v>27</v>
      </c>
      <c r="AT745" s="17" t="s">
        <v>235</v>
      </c>
      <c r="AU745" s="5">
        <v>103</v>
      </c>
      <c r="BH745" s="17" t="s">
        <v>232</v>
      </c>
      <c r="BI745" s="5">
        <v>11</v>
      </c>
      <c r="BS745" s="17" t="s">
        <v>149</v>
      </c>
      <c r="BT745" s="5">
        <v>0</v>
      </c>
    </row>
    <row r="746" spans="4:72" x14ac:dyDescent="0.25">
      <c r="D746" s="17" t="s">
        <v>257</v>
      </c>
      <c r="E746" s="5">
        <v>445</v>
      </c>
      <c r="W746" s="17" t="s">
        <v>257</v>
      </c>
      <c r="X746" s="5">
        <v>445</v>
      </c>
      <c r="AI746" s="17" t="s">
        <v>237</v>
      </c>
      <c r="AJ746" s="5">
        <v>23</v>
      </c>
      <c r="AT746" s="17" t="s">
        <v>236</v>
      </c>
      <c r="AU746" s="5">
        <v>38</v>
      </c>
      <c r="BH746" s="17" t="s">
        <v>233</v>
      </c>
      <c r="BI746" s="5">
        <v>18</v>
      </c>
      <c r="BS746" s="17" t="s">
        <v>232</v>
      </c>
      <c r="BT746" s="5">
        <v>11</v>
      </c>
    </row>
    <row r="747" spans="4:72" x14ac:dyDescent="0.25">
      <c r="D747" s="17" t="s">
        <v>240</v>
      </c>
      <c r="E747" s="5">
        <v>411</v>
      </c>
      <c r="W747" s="17" t="s">
        <v>240</v>
      </c>
      <c r="X747" s="5">
        <v>411</v>
      </c>
      <c r="AI747" s="17" t="s">
        <v>239</v>
      </c>
      <c r="AJ747" s="5">
        <v>36</v>
      </c>
      <c r="AT747" s="17" t="s">
        <v>237</v>
      </c>
      <c r="AU747" s="5">
        <v>1</v>
      </c>
      <c r="BH747" s="17" t="s">
        <v>235</v>
      </c>
      <c r="BI747" s="5">
        <v>2</v>
      </c>
      <c r="BS747" s="17" t="s">
        <v>233</v>
      </c>
      <c r="BT747" s="5">
        <v>2</v>
      </c>
    </row>
    <row r="748" spans="4:72" x14ac:dyDescent="0.25">
      <c r="D748" s="17" t="s">
        <v>164</v>
      </c>
      <c r="E748" s="5">
        <v>51</v>
      </c>
      <c r="W748" s="17" t="s">
        <v>164</v>
      </c>
      <c r="X748" s="5">
        <v>51</v>
      </c>
      <c r="AI748" s="17" t="s">
        <v>257</v>
      </c>
      <c r="AJ748" s="5">
        <v>96</v>
      </c>
      <c r="AT748" s="17" t="s">
        <v>239</v>
      </c>
      <c r="AU748" s="5">
        <v>1149</v>
      </c>
      <c r="BH748" s="17" t="s">
        <v>236</v>
      </c>
      <c r="BI748" s="5">
        <v>19</v>
      </c>
      <c r="BS748" s="17" t="s">
        <v>235</v>
      </c>
      <c r="BT748" s="5">
        <v>2</v>
      </c>
    </row>
    <row r="749" spans="4:72" x14ac:dyDescent="0.25">
      <c r="D749" s="17" t="s">
        <v>241</v>
      </c>
      <c r="E749" s="5">
        <v>82</v>
      </c>
      <c r="W749" s="17" t="s">
        <v>241</v>
      </c>
      <c r="X749" s="5">
        <v>82</v>
      </c>
      <c r="AI749" s="17" t="s">
        <v>240</v>
      </c>
      <c r="AJ749" s="5">
        <v>236</v>
      </c>
      <c r="AT749" s="17" t="s">
        <v>257</v>
      </c>
      <c r="AU749" s="5">
        <v>360</v>
      </c>
      <c r="BH749" s="17" t="s">
        <v>237</v>
      </c>
      <c r="BI749" s="5">
        <v>1</v>
      </c>
      <c r="BS749" s="17" t="s">
        <v>236</v>
      </c>
      <c r="BT749" s="5">
        <v>0</v>
      </c>
    </row>
    <row r="750" spans="4:72" x14ac:dyDescent="0.25">
      <c r="D750" s="17" t="s">
        <v>242</v>
      </c>
      <c r="E750" s="5">
        <v>0</v>
      </c>
      <c r="W750" s="17" t="s">
        <v>242</v>
      </c>
      <c r="X750" s="5">
        <v>0</v>
      </c>
      <c r="AI750" s="17" t="s">
        <v>164</v>
      </c>
      <c r="AJ750" s="5">
        <v>15</v>
      </c>
      <c r="AT750" s="17" t="s">
        <v>240</v>
      </c>
      <c r="AU750" s="5">
        <v>573</v>
      </c>
      <c r="BH750" s="17" t="s">
        <v>239</v>
      </c>
      <c r="BI750" s="5">
        <v>18</v>
      </c>
      <c r="BS750" s="17" t="s">
        <v>237</v>
      </c>
      <c r="BT750" s="5">
        <v>0</v>
      </c>
    </row>
    <row r="751" spans="4:72" x14ac:dyDescent="0.25">
      <c r="D751" s="17" t="s">
        <v>243</v>
      </c>
      <c r="E751" s="5">
        <v>231</v>
      </c>
      <c r="W751" s="17" t="s">
        <v>243</v>
      </c>
      <c r="X751" s="5">
        <v>231</v>
      </c>
      <c r="AI751" s="17" t="s">
        <v>241</v>
      </c>
      <c r="AJ751" s="5">
        <v>0</v>
      </c>
      <c r="AT751" s="17" t="s">
        <v>164</v>
      </c>
      <c r="AU751" s="5">
        <v>19</v>
      </c>
      <c r="BH751" s="17" t="s">
        <v>257</v>
      </c>
      <c r="BI751" s="5">
        <v>1130</v>
      </c>
      <c r="BS751" s="17" t="s">
        <v>239</v>
      </c>
      <c r="BT751" s="5">
        <v>0</v>
      </c>
    </row>
    <row r="752" spans="4:72" x14ac:dyDescent="0.25">
      <c r="D752" s="17" t="s">
        <v>244</v>
      </c>
      <c r="E752" s="5">
        <v>267</v>
      </c>
      <c r="W752" s="17" t="s">
        <v>244</v>
      </c>
      <c r="X752" s="5">
        <v>267</v>
      </c>
      <c r="AI752" s="17" t="s">
        <v>242</v>
      </c>
      <c r="AJ752" s="5">
        <v>0</v>
      </c>
      <c r="AT752" s="17" t="s">
        <v>241</v>
      </c>
      <c r="AU752" s="5">
        <v>44</v>
      </c>
      <c r="BH752" s="17" t="s">
        <v>240</v>
      </c>
      <c r="BI752" s="5">
        <v>67</v>
      </c>
      <c r="BS752" s="17" t="s">
        <v>257</v>
      </c>
      <c r="BT752" s="5">
        <v>0</v>
      </c>
    </row>
    <row r="753" spans="4:72" x14ac:dyDescent="0.25">
      <c r="D753" s="17" t="s">
        <v>245</v>
      </c>
      <c r="E753" s="5">
        <v>113</v>
      </c>
      <c r="W753" s="17" t="s">
        <v>245</v>
      </c>
      <c r="X753" s="5">
        <v>113</v>
      </c>
      <c r="AI753" s="17" t="s">
        <v>243</v>
      </c>
      <c r="AJ753" s="5">
        <v>0</v>
      </c>
      <c r="AT753" s="17" t="s">
        <v>242</v>
      </c>
      <c r="AU753" s="5">
        <v>0</v>
      </c>
      <c r="BH753" s="17" t="s">
        <v>164</v>
      </c>
      <c r="BI753" s="5">
        <v>4</v>
      </c>
      <c r="BS753" s="17" t="s">
        <v>240</v>
      </c>
      <c r="BT753" s="5">
        <v>30</v>
      </c>
    </row>
    <row r="754" spans="4:72" x14ac:dyDescent="0.25">
      <c r="D754" s="17" t="s">
        <v>145</v>
      </c>
      <c r="E754" s="5">
        <v>839</v>
      </c>
      <c r="W754" s="17" t="s">
        <v>145</v>
      </c>
      <c r="X754" s="5">
        <v>839</v>
      </c>
      <c r="AI754" s="17" t="s">
        <v>244</v>
      </c>
      <c r="AJ754" s="5">
        <v>30</v>
      </c>
      <c r="AT754" s="17" t="s">
        <v>243</v>
      </c>
      <c r="AU754" s="5">
        <v>0</v>
      </c>
      <c r="BH754" s="17" t="s">
        <v>241</v>
      </c>
      <c r="BI754" s="5">
        <v>3</v>
      </c>
      <c r="BS754" s="17" t="s">
        <v>164</v>
      </c>
      <c r="BT754" s="5">
        <v>12</v>
      </c>
    </row>
    <row r="755" spans="4:72" x14ac:dyDescent="0.25">
      <c r="D755" s="17" t="s">
        <v>246</v>
      </c>
      <c r="E755" s="5">
        <v>52</v>
      </c>
      <c r="W755" s="17" t="s">
        <v>246</v>
      </c>
      <c r="X755" s="5">
        <v>52</v>
      </c>
      <c r="AI755" s="17" t="s">
        <v>245</v>
      </c>
      <c r="AJ755" s="5">
        <v>69</v>
      </c>
      <c r="AT755" s="17" t="s">
        <v>244</v>
      </c>
      <c r="AU755" s="5">
        <v>458</v>
      </c>
      <c r="BH755" s="17" t="s">
        <v>242</v>
      </c>
      <c r="BI755" s="5">
        <v>2</v>
      </c>
      <c r="BS755" s="17" t="s">
        <v>241</v>
      </c>
      <c r="BT755" s="5">
        <v>0</v>
      </c>
    </row>
    <row r="756" spans="4:72" x14ac:dyDescent="0.25">
      <c r="D756" s="17" t="s">
        <v>262</v>
      </c>
      <c r="E756" s="5">
        <v>354</v>
      </c>
      <c r="W756" s="17" t="s">
        <v>262</v>
      </c>
      <c r="X756" s="5">
        <v>354</v>
      </c>
      <c r="AI756" s="17" t="s">
        <v>145</v>
      </c>
      <c r="AJ756" s="5">
        <v>34</v>
      </c>
      <c r="AT756" s="17" t="s">
        <v>245</v>
      </c>
      <c r="AU756" s="5">
        <v>185</v>
      </c>
      <c r="BH756" s="17" t="s">
        <v>243</v>
      </c>
      <c r="BI756" s="5">
        <v>0</v>
      </c>
      <c r="BS756" s="17" t="s">
        <v>242</v>
      </c>
      <c r="BT756" s="5">
        <v>0</v>
      </c>
    </row>
    <row r="757" spans="4:72" x14ac:dyDescent="0.25">
      <c r="D757" s="17" t="s">
        <v>265</v>
      </c>
      <c r="E757" s="5">
        <v>77</v>
      </c>
      <c r="W757" s="17" t="s">
        <v>265</v>
      </c>
      <c r="X757" s="5">
        <v>77</v>
      </c>
      <c r="AI757" s="17" t="s">
        <v>246</v>
      </c>
      <c r="AJ757" s="5">
        <v>30</v>
      </c>
      <c r="AT757" s="17" t="s">
        <v>145</v>
      </c>
      <c r="AU757" s="5">
        <v>14</v>
      </c>
      <c r="BH757" s="17" t="s">
        <v>244</v>
      </c>
      <c r="BI757" s="5">
        <v>21</v>
      </c>
      <c r="BS757" s="17" t="s">
        <v>243</v>
      </c>
      <c r="BT757" s="5">
        <v>0</v>
      </c>
    </row>
    <row r="758" spans="4:72" x14ac:dyDescent="0.25">
      <c r="D758" s="17" t="s">
        <v>263</v>
      </c>
      <c r="E758" s="5">
        <v>345</v>
      </c>
      <c r="W758" s="17" t="s">
        <v>263</v>
      </c>
      <c r="X758" s="5">
        <v>345</v>
      </c>
      <c r="AI758" s="17" t="s">
        <v>262</v>
      </c>
      <c r="AJ758" s="5">
        <v>58</v>
      </c>
      <c r="AT758" s="17" t="s">
        <v>246</v>
      </c>
      <c r="AU758" s="5">
        <v>38</v>
      </c>
      <c r="BH758" s="17" t="s">
        <v>245</v>
      </c>
      <c r="BI758" s="5">
        <v>14</v>
      </c>
      <c r="BS758" s="17" t="s">
        <v>244</v>
      </c>
      <c r="BT758" s="5">
        <v>0</v>
      </c>
    </row>
    <row r="759" spans="4:72" x14ac:dyDescent="0.25">
      <c r="D759" s="17" t="s">
        <v>254</v>
      </c>
      <c r="E759" s="5">
        <v>239</v>
      </c>
      <c r="W759" s="17" t="s">
        <v>254</v>
      </c>
      <c r="X759" s="5">
        <v>239</v>
      </c>
      <c r="AI759" s="17" t="s">
        <v>265</v>
      </c>
      <c r="AJ759" s="5">
        <v>2</v>
      </c>
      <c r="AT759" s="17" t="s">
        <v>262</v>
      </c>
      <c r="AU759" s="5">
        <v>269</v>
      </c>
      <c r="BH759" s="17" t="s">
        <v>145</v>
      </c>
      <c r="BI759" s="5">
        <v>89</v>
      </c>
      <c r="BS759" s="17" t="s">
        <v>245</v>
      </c>
      <c r="BT759" s="5">
        <v>38</v>
      </c>
    </row>
    <row r="760" spans="4:72" x14ac:dyDescent="0.25">
      <c r="D760" s="17" t="s">
        <v>249</v>
      </c>
      <c r="E760" s="5">
        <v>50</v>
      </c>
      <c r="W760" s="17" t="s">
        <v>249</v>
      </c>
      <c r="X760" s="5">
        <v>50</v>
      </c>
      <c r="AI760" s="17" t="s">
        <v>263</v>
      </c>
      <c r="AJ760" s="5">
        <v>50</v>
      </c>
      <c r="AT760" s="17" t="s">
        <v>265</v>
      </c>
      <c r="AU760" s="5">
        <v>103</v>
      </c>
      <c r="BH760" s="17" t="s">
        <v>246</v>
      </c>
      <c r="BI760" s="5">
        <v>29</v>
      </c>
      <c r="BS760" s="17" t="s">
        <v>145</v>
      </c>
      <c r="BT760" s="5">
        <v>0</v>
      </c>
    </row>
    <row r="761" spans="4:72" x14ac:dyDescent="0.25">
      <c r="D761" s="17" t="s">
        <v>151</v>
      </c>
      <c r="E761" s="5">
        <v>413</v>
      </c>
      <c r="W761" s="17" t="s">
        <v>151</v>
      </c>
      <c r="X761" s="5">
        <v>413</v>
      </c>
      <c r="AI761" s="17" t="s">
        <v>254</v>
      </c>
      <c r="AJ761" s="5">
        <v>39</v>
      </c>
      <c r="AT761" s="17" t="s">
        <v>263</v>
      </c>
      <c r="AU761" s="5">
        <v>124</v>
      </c>
      <c r="BH761" s="17" t="s">
        <v>262</v>
      </c>
      <c r="BI761" s="5">
        <v>648</v>
      </c>
      <c r="BS761" s="17" t="s">
        <v>246</v>
      </c>
      <c r="BT761" s="5">
        <v>0</v>
      </c>
    </row>
    <row r="762" spans="4:72" x14ac:dyDescent="0.25">
      <c r="D762" s="17" t="s">
        <v>264</v>
      </c>
      <c r="E762" s="5">
        <v>8</v>
      </c>
      <c r="W762" s="17" t="s">
        <v>264</v>
      </c>
      <c r="X762" s="5">
        <v>8</v>
      </c>
      <c r="AI762" s="17" t="s">
        <v>249</v>
      </c>
      <c r="AJ762" s="5">
        <v>0</v>
      </c>
      <c r="AT762" s="17" t="s">
        <v>254</v>
      </c>
      <c r="AU762" s="5">
        <v>435</v>
      </c>
      <c r="BH762" s="17" t="s">
        <v>265</v>
      </c>
      <c r="BI762" s="5">
        <v>85</v>
      </c>
      <c r="BS762" s="17" t="s">
        <v>262</v>
      </c>
      <c r="BT762" s="5">
        <v>0</v>
      </c>
    </row>
    <row r="763" spans="4:72" x14ac:dyDescent="0.25">
      <c r="D763" s="2" t="s">
        <v>14</v>
      </c>
      <c r="E763" s="5">
        <v>20505</v>
      </c>
      <c r="W763" s="2" t="s">
        <v>14</v>
      </c>
      <c r="X763" s="5">
        <v>20505</v>
      </c>
      <c r="AI763" s="17" t="s">
        <v>151</v>
      </c>
      <c r="AJ763" s="5">
        <v>0</v>
      </c>
      <c r="AT763" s="17" t="s">
        <v>249</v>
      </c>
      <c r="AU763" s="5">
        <v>0</v>
      </c>
      <c r="BH763" s="17" t="s">
        <v>263</v>
      </c>
      <c r="BI763" s="5">
        <v>694</v>
      </c>
      <c r="BS763" s="17" t="s">
        <v>265</v>
      </c>
      <c r="BT763" s="5">
        <v>0</v>
      </c>
    </row>
    <row r="764" spans="4:72" x14ac:dyDescent="0.25">
      <c r="D764" s="17" t="s">
        <v>139</v>
      </c>
      <c r="E764" s="5">
        <v>102</v>
      </c>
      <c r="W764" s="17" t="s">
        <v>139</v>
      </c>
      <c r="X764" s="5">
        <v>102</v>
      </c>
      <c r="AI764" s="17" t="s">
        <v>264</v>
      </c>
      <c r="AJ764" s="5">
        <v>0</v>
      </c>
      <c r="AT764" s="17" t="s">
        <v>151</v>
      </c>
      <c r="AU764" s="5">
        <v>0</v>
      </c>
      <c r="BH764" s="17" t="s">
        <v>254</v>
      </c>
      <c r="BI764" s="5">
        <v>301</v>
      </c>
      <c r="BS764" s="17" t="s">
        <v>263</v>
      </c>
      <c r="BT764" s="5">
        <v>0</v>
      </c>
    </row>
    <row r="765" spans="4:72" x14ac:dyDescent="0.25">
      <c r="D765" s="17" t="s">
        <v>167</v>
      </c>
      <c r="E765" s="5">
        <v>69</v>
      </c>
      <c r="W765" s="17" t="s">
        <v>167</v>
      </c>
      <c r="X765" s="5">
        <v>69</v>
      </c>
      <c r="AI765" s="2" t="s">
        <v>14</v>
      </c>
      <c r="AJ765" s="5">
        <v>5514</v>
      </c>
      <c r="AT765" s="17" t="s">
        <v>264</v>
      </c>
      <c r="AU765" s="5">
        <v>0</v>
      </c>
      <c r="BH765" s="17" t="s">
        <v>249</v>
      </c>
      <c r="BI765" s="5">
        <v>0</v>
      </c>
      <c r="BS765" s="17" t="s">
        <v>254</v>
      </c>
      <c r="BT765" s="5">
        <v>0</v>
      </c>
    </row>
    <row r="766" spans="4:72" x14ac:dyDescent="0.25">
      <c r="D766" s="17" t="s">
        <v>140</v>
      </c>
      <c r="E766" s="5">
        <v>382</v>
      </c>
      <c r="W766" s="17" t="s">
        <v>140</v>
      </c>
      <c r="X766" s="5">
        <v>382</v>
      </c>
      <c r="AI766" s="17" t="s">
        <v>139</v>
      </c>
      <c r="AJ766" s="5">
        <v>9</v>
      </c>
      <c r="AT766" s="2" t="s">
        <v>14</v>
      </c>
      <c r="AU766" s="5">
        <v>19091</v>
      </c>
      <c r="BH766" s="17" t="s">
        <v>151</v>
      </c>
      <c r="BI766" s="5">
        <v>355</v>
      </c>
      <c r="BS766" s="17" t="s">
        <v>249</v>
      </c>
      <c r="BT766" s="5">
        <v>0</v>
      </c>
    </row>
    <row r="767" spans="4:72" x14ac:dyDescent="0.25">
      <c r="D767" s="17" t="s">
        <v>181</v>
      </c>
      <c r="E767" s="5">
        <v>0</v>
      </c>
      <c r="W767" s="17" t="s">
        <v>181</v>
      </c>
      <c r="X767" s="5">
        <v>0</v>
      </c>
      <c r="AI767" s="17" t="s">
        <v>167</v>
      </c>
      <c r="AJ767" s="5">
        <v>19</v>
      </c>
      <c r="AT767" s="17" t="s">
        <v>139</v>
      </c>
      <c r="AU767" s="5">
        <v>4</v>
      </c>
      <c r="BH767" s="17" t="s">
        <v>264</v>
      </c>
      <c r="BI767" s="5">
        <v>0</v>
      </c>
      <c r="BS767" s="17" t="s">
        <v>151</v>
      </c>
      <c r="BT767" s="5">
        <v>0</v>
      </c>
    </row>
    <row r="768" spans="4:72" x14ac:dyDescent="0.25">
      <c r="D768" s="17" t="s">
        <v>156</v>
      </c>
      <c r="E768" s="5">
        <v>919</v>
      </c>
      <c r="W768" s="17" t="s">
        <v>156</v>
      </c>
      <c r="X768" s="5">
        <v>919</v>
      </c>
      <c r="AI768" s="17" t="s">
        <v>140</v>
      </c>
      <c r="AJ768" s="5">
        <v>41</v>
      </c>
      <c r="AT768" s="17" t="s">
        <v>167</v>
      </c>
      <c r="AU768" s="5">
        <v>44</v>
      </c>
      <c r="BH768" s="2" t="s">
        <v>14</v>
      </c>
      <c r="BI768" s="5">
        <v>8356</v>
      </c>
      <c r="BS768" s="17" t="s">
        <v>264</v>
      </c>
      <c r="BT768" s="5">
        <v>0</v>
      </c>
    </row>
    <row r="769" spans="4:72" x14ac:dyDescent="0.25">
      <c r="D769" s="17" t="s">
        <v>182</v>
      </c>
      <c r="E769" s="5">
        <v>97</v>
      </c>
      <c r="W769" s="17" t="s">
        <v>182</v>
      </c>
      <c r="X769" s="5">
        <v>97</v>
      </c>
      <c r="AI769" s="17" t="s">
        <v>181</v>
      </c>
      <c r="AJ769" s="5">
        <v>0</v>
      </c>
      <c r="AT769" s="17" t="s">
        <v>140</v>
      </c>
      <c r="AU769" s="5">
        <v>23</v>
      </c>
      <c r="BH769" s="17" t="s">
        <v>139</v>
      </c>
      <c r="BI769" s="5">
        <v>8</v>
      </c>
      <c r="BS769" s="2" t="s">
        <v>14</v>
      </c>
      <c r="BT769" s="5">
        <v>893</v>
      </c>
    </row>
    <row r="770" spans="4:72" x14ac:dyDescent="0.25">
      <c r="D770" s="17" t="s">
        <v>183</v>
      </c>
      <c r="E770" s="5">
        <v>228</v>
      </c>
      <c r="W770" s="17" t="s">
        <v>183</v>
      </c>
      <c r="X770" s="5">
        <v>228</v>
      </c>
      <c r="AI770" s="17" t="s">
        <v>156</v>
      </c>
      <c r="AJ770" s="5">
        <v>309</v>
      </c>
      <c r="AT770" s="17" t="s">
        <v>181</v>
      </c>
      <c r="AU770" s="5">
        <v>0</v>
      </c>
      <c r="BH770" s="17" t="s">
        <v>167</v>
      </c>
      <c r="BI770" s="5">
        <v>22</v>
      </c>
      <c r="BS770" s="17" t="s">
        <v>139</v>
      </c>
      <c r="BT770" s="5">
        <v>11</v>
      </c>
    </row>
    <row r="771" spans="4:72" x14ac:dyDescent="0.25">
      <c r="D771" s="17" t="s">
        <v>184</v>
      </c>
      <c r="E771" s="5">
        <v>114</v>
      </c>
      <c r="W771" s="17" t="s">
        <v>184</v>
      </c>
      <c r="X771" s="5">
        <v>114</v>
      </c>
      <c r="AI771" s="17" t="s">
        <v>182</v>
      </c>
      <c r="AJ771" s="5">
        <v>0</v>
      </c>
      <c r="AT771" s="17" t="s">
        <v>156</v>
      </c>
      <c r="AU771" s="5">
        <v>371</v>
      </c>
      <c r="BH771" s="17" t="s">
        <v>140</v>
      </c>
      <c r="BI771" s="5">
        <v>40</v>
      </c>
      <c r="BS771" s="17" t="s">
        <v>167</v>
      </c>
      <c r="BT771" s="5">
        <v>6</v>
      </c>
    </row>
    <row r="772" spans="4:72" x14ac:dyDescent="0.25">
      <c r="D772" s="17" t="s">
        <v>185</v>
      </c>
      <c r="E772" s="5">
        <v>649</v>
      </c>
      <c r="W772" s="17" t="s">
        <v>185</v>
      </c>
      <c r="X772" s="5">
        <v>649</v>
      </c>
      <c r="AI772" s="17" t="s">
        <v>183</v>
      </c>
      <c r="AJ772" s="5">
        <v>0</v>
      </c>
      <c r="AT772" s="17" t="s">
        <v>182</v>
      </c>
      <c r="AU772" s="5">
        <v>0</v>
      </c>
      <c r="BH772" s="17" t="s">
        <v>181</v>
      </c>
      <c r="BI772" s="5">
        <v>0</v>
      </c>
      <c r="BS772" s="17" t="s">
        <v>140</v>
      </c>
      <c r="BT772" s="5">
        <v>46</v>
      </c>
    </row>
    <row r="773" spans="4:72" x14ac:dyDescent="0.25">
      <c r="D773" s="17" t="s">
        <v>266</v>
      </c>
      <c r="E773" s="5">
        <v>304</v>
      </c>
      <c r="W773" s="17" t="s">
        <v>266</v>
      </c>
      <c r="X773" s="5">
        <v>304</v>
      </c>
      <c r="AI773" s="17" t="s">
        <v>184</v>
      </c>
      <c r="AJ773" s="5">
        <v>20</v>
      </c>
      <c r="AT773" s="17" t="s">
        <v>183</v>
      </c>
      <c r="AU773" s="5">
        <v>11</v>
      </c>
      <c r="BH773" s="17" t="s">
        <v>156</v>
      </c>
      <c r="BI773" s="5">
        <v>297</v>
      </c>
      <c r="BS773" s="17" t="s">
        <v>181</v>
      </c>
      <c r="BT773" s="5">
        <v>9</v>
      </c>
    </row>
    <row r="774" spans="4:72" x14ac:dyDescent="0.25">
      <c r="D774" s="17" t="s">
        <v>157</v>
      </c>
      <c r="E774" s="5">
        <v>0</v>
      </c>
      <c r="W774" s="17" t="s">
        <v>157</v>
      </c>
      <c r="X774" s="5">
        <v>0</v>
      </c>
      <c r="AI774" s="17" t="s">
        <v>185</v>
      </c>
      <c r="AJ774" s="5">
        <v>106</v>
      </c>
      <c r="AT774" s="17" t="s">
        <v>184</v>
      </c>
      <c r="AU774" s="5">
        <v>5</v>
      </c>
      <c r="BH774" s="17" t="s">
        <v>182</v>
      </c>
      <c r="BI774" s="5">
        <v>0</v>
      </c>
      <c r="BS774" s="17" t="s">
        <v>156</v>
      </c>
      <c r="BT774" s="5">
        <v>38</v>
      </c>
    </row>
    <row r="775" spans="4:72" x14ac:dyDescent="0.25">
      <c r="D775" s="17" t="s">
        <v>267</v>
      </c>
      <c r="E775" s="5">
        <v>81</v>
      </c>
      <c r="W775" s="17" t="s">
        <v>267</v>
      </c>
      <c r="X775" s="5">
        <v>81</v>
      </c>
      <c r="AI775" s="17" t="s">
        <v>266</v>
      </c>
      <c r="AJ775" s="5">
        <v>207</v>
      </c>
      <c r="AT775" s="17" t="s">
        <v>185</v>
      </c>
      <c r="AU775" s="5">
        <v>1687</v>
      </c>
      <c r="BH775" s="17" t="s">
        <v>183</v>
      </c>
      <c r="BI775" s="5">
        <v>0</v>
      </c>
      <c r="BS775" s="17" t="s">
        <v>182</v>
      </c>
      <c r="BT775" s="5">
        <v>0</v>
      </c>
    </row>
    <row r="776" spans="4:72" x14ac:dyDescent="0.25">
      <c r="D776" s="17" t="s">
        <v>186</v>
      </c>
      <c r="E776" s="5">
        <v>1</v>
      </c>
      <c r="W776" s="17" t="s">
        <v>186</v>
      </c>
      <c r="X776" s="5">
        <v>1</v>
      </c>
      <c r="AI776" s="17" t="s">
        <v>157</v>
      </c>
      <c r="AJ776" s="5">
        <v>0</v>
      </c>
      <c r="AT776" s="17" t="s">
        <v>266</v>
      </c>
      <c r="AU776" s="5">
        <v>18</v>
      </c>
      <c r="BH776" s="17" t="s">
        <v>184</v>
      </c>
      <c r="BI776" s="5">
        <v>3</v>
      </c>
      <c r="BS776" s="17" t="s">
        <v>183</v>
      </c>
      <c r="BT776" s="5">
        <v>0</v>
      </c>
    </row>
    <row r="777" spans="4:72" x14ac:dyDescent="0.25">
      <c r="D777" s="17" t="s">
        <v>158</v>
      </c>
      <c r="E777" s="5">
        <v>268</v>
      </c>
      <c r="W777" s="17" t="s">
        <v>158</v>
      </c>
      <c r="X777" s="5">
        <v>268</v>
      </c>
      <c r="AI777" s="17" t="s">
        <v>267</v>
      </c>
      <c r="AJ777" s="5">
        <v>29</v>
      </c>
      <c r="AT777" s="17" t="s">
        <v>157</v>
      </c>
      <c r="AU777" s="5">
        <v>0</v>
      </c>
      <c r="BH777" s="17" t="s">
        <v>185</v>
      </c>
      <c r="BI777" s="5">
        <v>87</v>
      </c>
      <c r="BS777" s="17" t="s">
        <v>184</v>
      </c>
      <c r="BT777" s="5">
        <v>3</v>
      </c>
    </row>
    <row r="778" spans="4:72" x14ac:dyDescent="0.25">
      <c r="D778" s="17" t="s">
        <v>187</v>
      </c>
      <c r="E778" s="5">
        <v>1</v>
      </c>
      <c r="W778" s="17" t="s">
        <v>187</v>
      </c>
      <c r="X778" s="5">
        <v>1</v>
      </c>
      <c r="AI778" s="17" t="s">
        <v>186</v>
      </c>
      <c r="AJ778" s="5">
        <v>1</v>
      </c>
      <c r="AT778" s="17" t="s">
        <v>267</v>
      </c>
      <c r="AU778" s="5">
        <v>6</v>
      </c>
      <c r="BH778" s="17" t="s">
        <v>266</v>
      </c>
      <c r="BI778" s="5">
        <v>63</v>
      </c>
      <c r="BS778" s="17" t="s">
        <v>185</v>
      </c>
      <c r="BT778" s="5">
        <v>0</v>
      </c>
    </row>
    <row r="779" spans="4:72" x14ac:dyDescent="0.25">
      <c r="D779" s="17" t="s">
        <v>250</v>
      </c>
      <c r="E779" s="5">
        <v>13</v>
      </c>
      <c r="W779" s="17" t="s">
        <v>250</v>
      </c>
      <c r="X779" s="5">
        <v>13</v>
      </c>
      <c r="AI779" s="17" t="s">
        <v>158</v>
      </c>
      <c r="AJ779" s="5">
        <v>22</v>
      </c>
      <c r="AT779" s="17" t="s">
        <v>186</v>
      </c>
      <c r="AU779" s="5">
        <v>1</v>
      </c>
      <c r="BH779" s="17" t="s">
        <v>157</v>
      </c>
      <c r="BI779" s="5">
        <v>0</v>
      </c>
      <c r="BS779" s="17" t="s">
        <v>266</v>
      </c>
      <c r="BT779" s="5">
        <v>0</v>
      </c>
    </row>
    <row r="780" spans="4:72" x14ac:dyDescent="0.25">
      <c r="D780" s="17" t="s">
        <v>188</v>
      </c>
      <c r="E780" s="5">
        <v>0</v>
      </c>
      <c r="W780" s="17" t="s">
        <v>188</v>
      </c>
      <c r="X780" s="5">
        <v>0</v>
      </c>
      <c r="AI780" s="17" t="s">
        <v>187</v>
      </c>
      <c r="AJ780" s="5">
        <v>0</v>
      </c>
      <c r="AT780" s="17" t="s">
        <v>158</v>
      </c>
      <c r="AU780" s="5">
        <v>93</v>
      </c>
      <c r="BH780" s="17" t="s">
        <v>267</v>
      </c>
      <c r="BI780" s="5">
        <v>6</v>
      </c>
      <c r="BS780" s="17" t="s">
        <v>157</v>
      </c>
      <c r="BT780" s="5">
        <v>50</v>
      </c>
    </row>
    <row r="781" spans="4:72" x14ac:dyDescent="0.25">
      <c r="D781" s="17" t="s">
        <v>189</v>
      </c>
      <c r="E781" s="5">
        <v>293</v>
      </c>
      <c r="W781" s="17" t="s">
        <v>189</v>
      </c>
      <c r="X781" s="5">
        <v>293</v>
      </c>
      <c r="AI781" s="17" t="s">
        <v>250</v>
      </c>
      <c r="AJ781" s="5">
        <v>2</v>
      </c>
      <c r="AT781" s="17" t="s">
        <v>187</v>
      </c>
      <c r="AU781" s="5">
        <v>0</v>
      </c>
      <c r="BH781" s="17" t="s">
        <v>186</v>
      </c>
      <c r="BI781" s="5">
        <v>6</v>
      </c>
      <c r="BS781" s="17" t="s">
        <v>267</v>
      </c>
      <c r="BT781" s="5">
        <v>0</v>
      </c>
    </row>
    <row r="782" spans="4:72" x14ac:dyDescent="0.25">
      <c r="D782" s="17" t="s">
        <v>190</v>
      </c>
      <c r="E782" s="5">
        <v>381</v>
      </c>
      <c r="W782" s="17" t="s">
        <v>190</v>
      </c>
      <c r="X782" s="5">
        <v>381</v>
      </c>
      <c r="AI782" s="17" t="s">
        <v>188</v>
      </c>
      <c r="AJ782" s="5">
        <v>0</v>
      </c>
      <c r="AT782" s="17" t="s">
        <v>250</v>
      </c>
      <c r="AU782" s="5">
        <v>3</v>
      </c>
      <c r="BH782" s="17" t="s">
        <v>158</v>
      </c>
      <c r="BI782" s="5">
        <v>115</v>
      </c>
      <c r="BS782" s="17" t="s">
        <v>186</v>
      </c>
      <c r="BT782" s="5">
        <v>0</v>
      </c>
    </row>
    <row r="783" spans="4:72" x14ac:dyDescent="0.25">
      <c r="D783" s="17" t="s">
        <v>191</v>
      </c>
      <c r="E783" s="5">
        <v>202</v>
      </c>
      <c r="W783" s="17" t="s">
        <v>191</v>
      </c>
      <c r="X783" s="5">
        <v>202</v>
      </c>
      <c r="AI783" s="17" t="s">
        <v>189</v>
      </c>
      <c r="AJ783" s="5">
        <v>95</v>
      </c>
      <c r="AT783" s="17" t="s">
        <v>188</v>
      </c>
      <c r="AU783" s="5">
        <v>0</v>
      </c>
      <c r="BH783" s="17" t="s">
        <v>187</v>
      </c>
      <c r="BI783" s="5">
        <v>0</v>
      </c>
      <c r="BS783" s="17" t="s">
        <v>158</v>
      </c>
      <c r="BT783" s="5">
        <v>5</v>
      </c>
    </row>
    <row r="784" spans="4:72" x14ac:dyDescent="0.25">
      <c r="D784" s="17" t="s">
        <v>192</v>
      </c>
      <c r="E784" s="5">
        <v>315</v>
      </c>
      <c r="W784" s="17" t="s">
        <v>192</v>
      </c>
      <c r="X784" s="5">
        <v>315</v>
      </c>
      <c r="AI784" s="17" t="s">
        <v>190</v>
      </c>
      <c r="AJ784" s="5">
        <v>254</v>
      </c>
      <c r="AT784" s="17" t="s">
        <v>189</v>
      </c>
      <c r="AU784" s="5">
        <v>231</v>
      </c>
      <c r="BH784" s="17" t="s">
        <v>250</v>
      </c>
      <c r="BI784" s="5">
        <v>29</v>
      </c>
      <c r="BS784" s="17" t="s">
        <v>187</v>
      </c>
      <c r="BT784" s="5">
        <v>0</v>
      </c>
    </row>
    <row r="785" spans="4:72" x14ac:dyDescent="0.25">
      <c r="D785" s="17" t="s">
        <v>193</v>
      </c>
      <c r="E785" s="5">
        <v>108</v>
      </c>
      <c r="W785" s="17" t="s">
        <v>193</v>
      </c>
      <c r="X785" s="5">
        <v>108</v>
      </c>
      <c r="AI785" s="17" t="s">
        <v>191</v>
      </c>
      <c r="AJ785" s="5">
        <v>2</v>
      </c>
      <c r="AT785" s="17" t="s">
        <v>190</v>
      </c>
      <c r="AU785" s="5">
        <v>587</v>
      </c>
      <c r="BH785" s="17" t="s">
        <v>188</v>
      </c>
      <c r="BI785" s="5">
        <v>1</v>
      </c>
      <c r="BS785" s="17" t="s">
        <v>250</v>
      </c>
      <c r="BT785" s="5">
        <v>0</v>
      </c>
    </row>
    <row r="786" spans="4:72" x14ac:dyDescent="0.25">
      <c r="D786" s="17" t="s">
        <v>194</v>
      </c>
      <c r="E786" s="5">
        <v>304</v>
      </c>
      <c r="W786" s="17" t="s">
        <v>194</v>
      </c>
      <c r="X786" s="5">
        <v>304</v>
      </c>
      <c r="AI786" s="17" t="s">
        <v>192</v>
      </c>
      <c r="AJ786" s="5">
        <v>331</v>
      </c>
      <c r="AT786" s="17" t="s">
        <v>191</v>
      </c>
      <c r="AU786" s="5">
        <v>347</v>
      </c>
      <c r="BH786" s="17" t="s">
        <v>189</v>
      </c>
      <c r="BI786" s="5">
        <v>417</v>
      </c>
      <c r="BS786" s="17" t="s">
        <v>188</v>
      </c>
      <c r="BT786" s="5">
        <v>0</v>
      </c>
    </row>
    <row r="787" spans="4:72" x14ac:dyDescent="0.25">
      <c r="D787" s="17" t="s">
        <v>195</v>
      </c>
      <c r="E787" s="5">
        <v>270</v>
      </c>
      <c r="W787" s="17" t="s">
        <v>195</v>
      </c>
      <c r="X787" s="5">
        <v>270</v>
      </c>
      <c r="AI787" s="17" t="s">
        <v>193</v>
      </c>
      <c r="AJ787" s="5">
        <v>2</v>
      </c>
      <c r="AT787" s="17" t="s">
        <v>192</v>
      </c>
      <c r="AU787" s="5">
        <v>99</v>
      </c>
      <c r="BH787" s="17" t="s">
        <v>190</v>
      </c>
      <c r="BI787" s="5">
        <v>62</v>
      </c>
      <c r="BS787" s="17" t="s">
        <v>189</v>
      </c>
      <c r="BT787" s="5">
        <v>0</v>
      </c>
    </row>
    <row r="788" spans="4:72" x14ac:dyDescent="0.25">
      <c r="D788" s="17" t="s">
        <v>261</v>
      </c>
      <c r="E788" s="5">
        <v>0</v>
      </c>
      <c r="W788" s="17" t="s">
        <v>261</v>
      </c>
      <c r="X788" s="5">
        <v>0</v>
      </c>
      <c r="AI788" s="17" t="s">
        <v>194</v>
      </c>
      <c r="AJ788" s="5">
        <v>172</v>
      </c>
      <c r="AT788" s="17" t="s">
        <v>193</v>
      </c>
      <c r="AU788" s="5">
        <v>25</v>
      </c>
      <c r="BH788" s="17" t="s">
        <v>191</v>
      </c>
      <c r="BI788" s="5">
        <v>209</v>
      </c>
      <c r="BS788" s="17" t="s">
        <v>190</v>
      </c>
      <c r="BT788" s="5">
        <v>0</v>
      </c>
    </row>
    <row r="789" spans="4:72" x14ac:dyDescent="0.25">
      <c r="D789" s="17" t="s">
        <v>197</v>
      </c>
      <c r="E789" s="5">
        <v>162</v>
      </c>
      <c r="W789" s="17" t="s">
        <v>197</v>
      </c>
      <c r="X789" s="5">
        <v>162</v>
      </c>
      <c r="AI789" s="17" t="s">
        <v>195</v>
      </c>
      <c r="AJ789" s="5">
        <v>76</v>
      </c>
      <c r="AT789" s="17" t="s">
        <v>194</v>
      </c>
      <c r="AU789" s="5">
        <v>360</v>
      </c>
      <c r="BH789" s="17" t="s">
        <v>192</v>
      </c>
      <c r="BI789" s="5">
        <v>16</v>
      </c>
      <c r="BS789" s="17" t="s">
        <v>191</v>
      </c>
      <c r="BT789" s="5">
        <v>0</v>
      </c>
    </row>
    <row r="790" spans="4:72" x14ac:dyDescent="0.25">
      <c r="D790" s="17" t="s">
        <v>199</v>
      </c>
      <c r="E790" s="5">
        <v>201</v>
      </c>
      <c r="W790" s="17" t="s">
        <v>199</v>
      </c>
      <c r="X790" s="5">
        <v>201</v>
      </c>
      <c r="AI790" s="17" t="s">
        <v>261</v>
      </c>
      <c r="AJ790" s="5">
        <v>1</v>
      </c>
      <c r="AT790" s="17" t="s">
        <v>195</v>
      </c>
      <c r="AU790" s="5">
        <v>207</v>
      </c>
      <c r="BH790" s="17" t="s">
        <v>193</v>
      </c>
      <c r="BI790" s="5">
        <v>195</v>
      </c>
      <c r="BS790" s="17" t="s">
        <v>192</v>
      </c>
      <c r="BT790" s="5">
        <v>0</v>
      </c>
    </row>
    <row r="791" spans="4:72" x14ac:dyDescent="0.25">
      <c r="D791" s="17" t="s">
        <v>168</v>
      </c>
      <c r="E791" s="5">
        <v>70</v>
      </c>
      <c r="W791" s="17" t="s">
        <v>168</v>
      </c>
      <c r="X791" s="5">
        <v>70</v>
      </c>
      <c r="AI791" s="17" t="s">
        <v>197</v>
      </c>
      <c r="AJ791" s="5">
        <v>36</v>
      </c>
      <c r="AT791" s="17" t="s">
        <v>261</v>
      </c>
      <c r="AU791" s="5">
        <v>1</v>
      </c>
      <c r="BH791" s="17" t="s">
        <v>194</v>
      </c>
      <c r="BI791" s="5">
        <v>41</v>
      </c>
      <c r="BS791" s="17" t="s">
        <v>193</v>
      </c>
      <c r="BT791" s="5">
        <v>0</v>
      </c>
    </row>
    <row r="792" spans="4:72" x14ac:dyDescent="0.25">
      <c r="D792" s="17" t="s">
        <v>200</v>
      </c>
      <c r="E792" s="5">
        <v>52</v>
      </c>
      <c r="W792" s="17" t="s">
        <v>200</v>
      </c>
      <c r="X792" s="5">
        <v>52</v>
      </c>
      <c r="AI792" s="17" t="s">
        <v>199</v>
      </c>
      <c r="AJ792" s="5">
        <v>73</v>
      </c>
      <c r="AT792" s="17" t="s">
        <v>197</v>
      </c>
      <c r="AU792" s="5">
        <v>43</v>
      </c>
      <c r="BH792" s="17" t="s">
        <v>195</v>
      </c>
      <c r="BI792" s="5">
        <v>493</v>
      </c>
      <c r="BS792" s="17" t="s">
        <v>194</v>
      </c>
      <c r="BT792" s="5">
        <v>27</v>
      </c>
    </row>
    <row r="793" spans="4:72" x14ac:dyDescent="0.25">
      <c r="D793" s="17" t="s">
        <v>152</v>
      </c>
      <c r="E793" s="5">
        <v>349</v>
      </c>
      <c r="W793" s="17" t="s">
        <v>152</v>
      </c>
      <c r="X793" s="5">
        <v>349</v>
      </c>
      <c r="AI793" s="17" t="s">
        <v>168</v>
      </c>
      <c r="AJ793" s="5">
        <v>23</v>
      </c>
      <c r="AT793" s="17" t="s">
        <v>199</v>
      </c>
      <c r="AU793" s="5">
        <v>210</v>
      </c>
      <c r="BH793" s="17" t="s">
        <v>261</v>
      </c>
      <c r="BI793" s="5">
        <v>0</v>
      </c>
      <c r="BS793" s="17" t="s">
        <v>195</v>
      </c>
      <c r="BT793" s="5">
        <v>0</v>
      </c>
    </row>
    <row r="794" spans="4:72" x14ac:dyDescent="0.25">
      <c r="D794" s="17" t="s">
        <v>201</v>
      </c>
      <c r="E794" s="5">
        <v>198</v>
      </c>
      <c r="W794" s="17" t="s">
        <v>201</v>
      </c>
      <c r="X794" s="5">
        <v>198</v>
      </c>
      <c r="AI794" s="17" t="s">
        <v>200</v>
      </c>
      <c r="AJ794" s="5">
        <v>4</v>
      </c>
      <c r="AT794" s="17" t="s">
        <v>168</v>
      </c>
      <c r="AU794" s="5">
        <v>47</v>
      </c>
      <c r="BH794" s="17" t="s">
        <v>197</v>
      </c>
      <c r="BI794" s="5">
        <v>10</v>
      </c>
      <c r="BS794" s="17" t="s">
        <v>261</v>
      </c>
      <c r="BT794" s="5">
        <v>0</v>
      </c>
    </row>
    <row r="795" spans="4:72" x14ac:dyDescent="0.25">
      <c r="D795" s="17" t="s">
        <v>202</v>
      </c>
      <c r="E795" s="5">
        <v>329</v>
      </c>
      <c r="W795" s="17" t="s">
        <v>202</v>
      </c>
      <c r="X795" s="5">
        <v>329</v>
      </c>
      <c r="AI795" s="17" t="s">
        <v>152</v>
      </c>
      <c r="AJ795" s="5">
        <v>78</v>
      </c>
      <c r="AT795" s="17" t="s">
        <v>200</v>
      </c>
      <c r="AU795" s="5">
        <v>58</v>
      </c>
      <c r="BH795" s="17" t="s">
        <v>199</v>
      </c>
      <c r="BI795" s="5">
        <v>340</v>
      </c>
      <c r="BS795" s="17" t="s">
        <v>197</v>
      </c>
      <c r="BT795" s="5">
        <v>11</v>
      </c>
    </row>
    <row r="796" spans="4:72" x14ac:dyDescent="0.25">
      <c r="D796" s="17" t="s">
        <v>203</v>
      </c>
      <c r="E796" s="5">
        <v>209</v>
      </c>
      <c r="W796" s="17" t="s">
        <v>203</v>
      </c>
      <c r="X796" s="5">
        <v>209</v>
      </c>
      <c r="AI796" s="17" t="s">
        <v>201</v>
      </c>
      <c r="AJ796" s="5">
        <v>57</v>
      </c>
      <c r="AT796" s="17" t="s">
        <v>152</v>
      </c>
      <c r="AU796" s="5">
        <v>1614</v>
      </c>
      <c r="BH796" s="17" t="s">
        <v>168</v>
      </c>
      <c r="BI796" s="5">
        <v>1</v>
      </c>
      <c r="BS796" s="17" t="s">
        <v>199</v>
      </c>
      <c r="BT796" s="5">
        <v>0</v>
      </c>
    </row>
    <row r="797" spans="4:72" x14ac:dyDescent="0.25">
      <c r="D797" s="17" t="s">
        <v>159</v>
      </c>
      <c r="E797" s="5">
        <v>152</v>
      </c>
      <c r="W797" s="17" t="s">
        <v>159</v>
      </c>
      <c r="X797" s="5">
        <v>152</v>
      </c>
      <c r="AI797" s="17" t="s">
        <v>202</v>
      </c>
      <c r="AJ797" s="5">
        <v>2</v>
      </c>
      <c r="AT797" s="17" t="s">
        <v>201</v>
      </c>
      <c r="AU797" s="5">
        <v>701</v>
      </c>
      <c r="BH797" s="17" t="s">
        <v>200</v>
      </c>
      <c r="BI797" s="5">
        <v>6</v>
      </c>
      <c r="BS797" s="17" t="s">
        <v>168</v>
      </c>
      <c r="BT797" s="5">
        <v>12</v>
      </c>
    </row>
    <row r="798" spans="4:72" x14ac:dyDescent="0.25">
      <c r="D798" s="17" t="s">
        <v>205</v>
      </c>
      <c r="E798" s="5">
        <v>33</v>
      </c>
      <c r="W798" s="17" t="s">
        <v>205</v>
      </c>
      <c r="X798" s="5">
        <v>33</v>
      </c>
      <c r="AI798" s="17" t="s">
        <v>203</v>
      </c>
      <c r="AJ798" s="5">
        <v>23</v>
      </c>
      <c r="AT798" s="17" t="s">
        <v>202</v>
      </c>
      <c r="AU798" s="5">
        <v>122</v>
      </c>
      <c r="BH798" s="17" t="s">
        <v>152</v>
      </c>
      <c r="BI798" s="5">
        <v>3</v>
      </c>
      <c r="BS798" s="17" t="s">
        <v>200</v>
      </c>
      <c r="BT798" s="5">
        <v>1</v>
      </c>
    </row>
    <row r="799" spans="4:72" x14ac:dyDescent="0.25">
      <c r="D799" s="17" t="s">
        <v>160</v>
      </c>
      <c r="E799" s="5">
        <v>501</v>
      </c>
      <c r="W799" s="17" t="s">
        <v>160</v>
      </c>
      <c r="X799" s="5">
        <v>501</v>
      </c>
      <c r="AI799" s="17" t="s">
        <v>159</v>
      </c>
      <c r="AJ799" s="5">
        <v>2</v>
      </c>
      <c r="AT799" s="17" t="s">
        <v>203</v>
      </c>
      <c r="AU799" s="5">
        <v>434</v>
      </c>
      <c r="BH799" s="17" t="s">
        <v>201</v>
      </c>
      <c r="BI799" s="5">
        <v>38</v>
      </c>
      <c r="BS799" s="17" t="s">
        <v>152</v>
      </c>
      <c r="BT799" s="5">
        <v>1</v>
      </c>
    </row>
    <row r="800" spans="4:72" x14ac:dyDescent="0.25">
      <c r="D800" s="17" t="s">
        <v>207</v>
      </c>
      <c r="E800" s="5">
        <v>152</v>
      </c>
      <c r="W800" s="17" t="s">
        <v>207</v>
      </c>
      <c r="X800" s="5">
        <v>152</v>
      </c>
      <c r="AI800" s="17" t="s">
        <v>205</v>
      </c>
      <c r="AJ800" s="5">
        <v>16</v>
      </c>
      <c r="AT800" s="17" t="s">
        <v>159</v>
      </c>
      <c r="AU800" s="5">
        <v>50</v>
      </c>
      <c r="BH800" s="17" t="s">
        <v>202</v>
      </c>
      <c r="BI800" s="5">
        <v>24</v>
      </c>
      <c r="BS800" s="17" t="s">
        <v>201</v>
      </c>
      <c r="BT800" s="5">
        <v>2</v>
      </c>
    </row>
    <row r="801" spans="4:72" x14ac:dyDescent="0.25">
      <c r="D801" s="17" t="s">
        <v>169</v>
      </c>
      <c r="E801" s="5">
        <v>68</v>
      </c>
      <c r="W801" s="17" t="s">
        <v>169</v>
      </c>
      <c r="X801" s="5">
        <v>68</v>
      </c>
      <c r="AI801" s="17" t="s">
        <v>160</v>
      </c>
      <c r="AJ801" s="5">
        <v>30</v>
      </c>
      <c r="AT801" s="17" t="s">
        <v>205</v>
      </c>
      <c r="AU801" s="5">
        <v>23</v>
      </c>
      <c r="BH801" s="17" t="s">
        <v>203</v>
      </c>
      <c r="BI801" s="5">
        <v>1</v>
      </c>
      <c r="BS801" s="17" t="s">
        <v>202</v>
      </c>
      <c r="BT801" s="5">
        <v>0</v>
      </c>
    </row>
    <row r="802" spans="4:72" x14ac:dyDescent="0.25">
      <c r="D802" s="17" t="s">
        <v>208</v>
      </c>
      <c r="E802" s="5">
        <v>81</v>
      </c>
      <c r="W802" s="17" t="s">
        <v>208</v>
      </c>
      <c r="X802" s="5">
        <v>81</v>
      </c>
      <c r="AI802" s="17" t="s">
        <v>207</v>
      </c>
      <c r="AJ802" s="5">
        <v>45</v>
      </c>
      <c r="AT802" s="17" t="s">
        <v>160</v>
      </c>
      <c r="AU802" s="5">
        <v>231</v>
      </c>
      <c r="BH802" s="17" t="s">
        <v>159</v>
      </c>
      <c r="BI802" s="5">
        <v>228</v>
      </c>
      <c r="BS802" s="17" t="s">
        <v>203</v>
      </c>
      <c r="BT802" s="5">
        <v>0</v>
      </c>
    </row>
    <row r="803" spans="4:72" x14ac:dyDescent="0.25">
      <c r="D803" s="17" t="s">
        <v>260</v>
      </c>
      <c r="E803" s="5">
        <v>197</v>
      </c>
      <c r="W803" s="17" t="s">
        <v>260</v>
      </c>
      <c r="X803" s="5">
        <v>197</v>
      </c>
      <c r="AI803" s="17" t="s">
        <v>169</v>
      </c>
      <c r="AJ803" s="5">
        <v>23</v>
      </c>
      <c r="AT803" s="17" t="s">
        <v>207</v>
      </c>
      <c r="AU803" s="5">
        <v>56</v>
      </c>
      <c r="BH803" s="17" t="s">
        <v>205</v>
      </c>
      <c r="BI803" s="5">
        <v>8</v>
      </c>
      <c r="BS803" s="17" t="s">
        <v>159</v>
      </c>
      <c r="BT803" s="5">
        <v>0</v>
      </c>
    </row>
    <row r="804" spans="4:72" x14ac:dyDescent="0.25">
      <c r="D804" s="17" t="s">
        <v>209</v>
      </c>
      <c r="E804" s="5">
        <v>116</v>
      </c>
      <c r="W804" s="17" t="s">
        <v>209</v>
      </c>
      <c r="X804" s="5">
        <v>116</v>
      </c>
      <c r="AI804" s="17" t="s">
        <v>208</v>
      </c>
      <c r="AJ804" s="5">
        <v>7</v>
      </c>
      <c r="AT804" s="17" t="s">
        <v>169</v>
      </c>
      <c r="AU804" s="5">
        <v>68</v>
      </c>
      <c r="BH804" s="17" t="s">
        <v>160</v>
      </c>
      <c r="BI804" s="5">
        <v>183</v>
      </c>
      <c r="BS804" s="17" t="s">
        <v>205</v>
      </c>
      <c r="BT804" s="5">
        <v>0</v>
      </c>
    </row>
    <row r="805" spans="4:72" x14ac:dyDescent="0.25">
      <c r="D805" s="17" t="s">
        <v>210</v>
      </c>
      <c r="E805" s="5">
        <v>208</v>
      </c>
      <c r="W805" s="17" t="s">
        <v>210</v>
      </c>
      <c r="X805" s="5">
        <v>208</v>
      </c>
      <c r="AI805" s="17" t="s">
        <v>260</v>
      </c>
      <c r="AJ805" s="5">
        <v>1</v>
      </c>
      <c r="AT805" s="17" t="s">
        <v>208</v>
      </c>
      <c r="AU805" s="5">
        <v>12</v>
      </c>
      <c r="BH805" s="17" t="s">
        <v>207</v>
      </c>
      <c r="BI805" s="5">
        <v>25</v>
      </c>
      <c r="BS805" s="17" t="s">
        <v>160</v>
      </c>
      <c r="BT805" s="5">
        <v>39</v>
      </c>
    </row>
    <row r="806" spans="4:72" x14ac:dyDescent="0.25">
      <c r="D806" s="17" t="s">
        <v>161</v>
      </c>
      <c r="E806" s="5">
        <v>31</v>
      </c>
      <c r="W806" s="17" t="s">
        <v>161</v>
      </c>
      <c r="X806" s="5">
        <v>31</v>
      </c>
      <c r="AI806" s="17" t="s">
        <v>209</v>
      </c>
      <c r="AJ806" s="5">
        <v>11</v>
      </c>
      <c r="AT806" s="17" t="s">
        <v>260</v>
      </c>
      <c r="AU806" s="5">
        <v>5</v>
      </c>
      <c r="BH806" s="17" t="s">
        <v>169</v>
      </c>
      <c r="BI806" s="5">
        <v>8</v>
      </c>
      <c r="BS806" s="17" t="s">
        <v>207</v>
      </c>
      <c r="BT806" s="5">
        <v>36</v>
      </c>
    </row>
    <row r="807" spans="4:72" x14ac:dyDescent="0.25">
      <c r="D807" s="17" t="s">
        <v>211</v>
      </c>
      <c r="E807" s="5">
        <v>159</v>
      </c>
      <c r="W807" s="17" t="s">
        <v>211</v>
      </c>
      <c r="X807" s="5">
        <v>159</v>
      </c>
      <c r="AI807" s="17" t="s">
        <v>210</v>
      </c>
      <c r="AJ807" s="5">
        <v>126</v>
      </c>
      <c r="AT807" s="17" t="s">
        <v>209</v>
      </c>
      <c r="AU807" s="5">
        <v>8</v>
      </c>
      <c r="BH807" s="17" t="s">
        <v>208</v>
      </c>
      <c r="BI807" s="5">
        <v>0</v>
      </c>
      <c r="BS807" s="17" t="s">
        <v>169</v>
      </c>
      <c r="BT807" s="5">
        <v>16</v>
      </c>
    </row>
    <row r="808" spans="4:72" x14ac:dyDescent="0.25">
      <c r="D808" s="17" t="s">
        <v>170</v>
      </c>
      <c r="E808" s="5">
        <v>176</v>
      </c>
      <c r="W808" s="17" t="s">
        <v>170</v>
      </c>
      <c r="X808" s="5">
        <v>176</v>
      </c>
      <c r="AI808" s="17" t="s">
        <v>161</v>
      </c>
      <c r="AJ808" s="5">
        <v>3</v>
      </c>
      <c r="AT808" s="17" t="s">
        <v>210</v>
      </c>
      <c r="AU808" s="5">
        <v>16</v>
      </c>
      <c r="BH808" s="17" t="s">
        <v>260</v>
      </c>
      <c r="BI808" s="5">
        <v>82</v>
      </c>
      <c r="BS808" s="17" t="s">
        <v>208</v>
      </c>
      <c r="BT808" s="5">
        <v>11</v>
      </c>
    </row>
    <row r="809" spans="4:72" x14ac:dyDescent="0.25">
      <c r="D809" s="17" t="s">
        <v>212</v>
      </c>
      <c r="E809" s="5">
        <v>110</v>
      </c>
      <c r="W809" s="17" t="s">
        <v>212</v>
      </c>
      <c r="X809" s="5">
        <v>110</v>
      </c>
      <c r="AI809" s="17" t="s">
        <v>211</v>
      </c>
      <c r="AJ809" s="5">
        <v>95</v>
      </c>
      <c r="AT809" s="17" t="s">
        <v>161</v>
      </c>
      <c r="AU809" s="5">
        <v>3</v>
      </c>
      <c r="BH809" s="17" t="s">
        <v>209</v>
      </c>
      <c r="BI809" s="5">
        <v>6</v>
      </c>
      <c r="BS809" s="17" t="s">
        <v>260</v>
      </c>
      <c r="BT809" s="5">
        <v>7</v>
      </c>
    </row>
    <row r="810" spans="4:72" x14ac:dyDescent="0.25">
      <c r="D810" s="17" t="s">
        <v>153</v>
      </c>
      <c r="E810" s="5">
        <v>601</v>
      </c>
      <c r="W810" s="17" t="s">
        <v>153</v>
      </c>
      <c r="X810" s="5">
        <v>601</v>
      </c>
      <c r="AI810" s="17" t="s">
        <v>170</v>
      </c>
      <c r="AJ810" s="5">
        <v>37</v>
      </c>
      <c r="AT810" s="17" t="s">
        <v>211</v>
      </c>
      <c r="AU810" s="5">
        <v>268</v>
      </c>
      <c r="BH810" s="17" t="s">
        <v>210</v>
      </c>
      <c r="BI810" s="5">
        <v>19</v>
      </c>
      <c r="BS810" s="17" t="s">
        <v>209</v>
      </c>
      <c r="BT810" s="5">
        <v>12</v>
      </c>
    </row>
    <row r="811" spans="4:72" x14ac:dyDescent="0.25">
      <c r="D811" s="17" t="s">
        <v>213</v>
      </c>
      <c r="E811" s="5">
        <v>115</v>
      </c>
      <c r="W811" s="17" t="s">
        <v>213</v>
      </c>
      <c r="X811" s="5">
        <v>115</v>
      </c>
      <c r="AI811" s="17" t="s">
        <v>212</v>
      </c>
      <c r="AJ811" s="5">
        <v>8</v>
      </c>
      <c r="AT811" s="17" t="s">
        <v>170</v>
      </c>
      <c r="AU811" s="5">
        <v>38</v>
      </c>
      <c r="BH811" s="17" t="s">
        <v>161</v>
      </c>
      <c r="BI811" s="5">
        <v>24</v>
      </c>
      <c r="BS811" s="17" t="s">
        <v>210</v>
      </c>
      <c r="BT811" s="5">
        <v>16</v>
      </c>
    </row>
    <row r="812" spans="4:72" x14ac:dyDescent="0.25">
      <c r="D812" s="17" t="s">
        <v>146</v>
      </c>
      <c r="E812" s="5">
        <v>273</v>
      </c>
      <c r="W812" s="17" t="s">
        <v>146</v>
      </c>
      <c r="X812" s="5">
        <v>273</v>
      </c>
      <c r="AI812" s="17" t="s">
        <v>153</v>
      </c>
      <c r="AJ812" s="5">
        <v>176</v>
      </c>
      <c r="AT812" s="17" t="s">
        <v>212</v>
      </c>
      <c r="AU812" s="5">
        <v>115</v>
      </c>
      <c r="BH812" s="17" t="s">
        <v>211</v>
      </c>
      <c r="BI812" s="5">
        <v>24</v>
      </c>
      <c r="BS812" s="17" t="s">
        <v>161</v>
      </c>
      <c r="BT812" s="5">
        <v>0</v>
      </c>
    </row>
    <row r="813" spans="4:72" x14ac:dyDescent="0.25">
      <c r="D813" s="17" t="s">
        <v>175</v>
      </c>
      <c r="E813" s="5">
        <v>355</v>
      </c>
      <c r="W813" s="17" t="s">
        <v>175</v>
      </c>
      <c r="X813" s="5">
        <v>355</v>
      </c>
      <c r="AI813" s="17" t="s">
        <v>213</v>
      </c>
      <c r="AJ813" s="5">
        <v>1</v>
      </c>
      <c r="AT813" s="17" t="s">
        <v>153</v>
      </c>
      <c r="AU813" s="5">
        <v>1872</v>
      </c>
      <c r="BH813" s="17" t="s">
        <v>170</v>
      </c>
      <c r="BI813" s="5">
        <v>31</v>
      </c>
      <c r="BS813" s="17" t="s">
        <v>211</v>
      </c>
      <c r="BT813" s="5">
        <v>31</v>
      </c>
    </row>
    <row r="814" spans="4:72" x14ac:dyDescent="0.25">
      <c r="D814" s="17" t="s">
        <v>142</v>
      </c>
      <c r="E814" s="5">
        <v>120</v>
      </c>
      <c r="W814" s="17" t="s">
        <v>142</v>
      </c>
      <c r="X814" s="5">
        <v>120</v>
      </c>
      <c r="AI814" s="17" t="s">
        <v>146</v>
      </c>
      <c r="AJ814" s="5">
        <v>0</v>
      </c>
      <c r="AT814" s="17" t="s">
        <v>213</v>
      </c>
      <c r="AU814" s="5">
        <v>63</v>
      </c>
      <c r="BH814" s="17" t="s">
        <v>212</v>
      </c>
      <c r="BI814" s="5">
        <v>2</v>
      </c>
      <c r="BS814" s="17" t="s">
        <v>170</v>
      </c>
      <c r="BT814" s="5">
        <v>0</v>
      </c>
    </row>
    <row r="815" spans="4:72" x14ac:dyDescent="0.25">
      <c r="D815" s="17" t="s">
        <v>214</v>
      </c>
      <c r="E815" s="5">
        <v>205</v>
      </c>
      <c r="W815" s="17" t="s">
        <v>214</v>
      </c>
      <c r="X815" s="5">
        <v>205</v>
      </c>
      <c r="AI815" s="17" t="s">
        <v>175</v>
      </c>
      <c r="AJ815" s="5">
        <v>152</v>
      </c>
      <c r="AT815" s="17" t="s">
        <v>146</v>
      </c>
      <c r="AU815" s="5">
        <v>1</v>
      </c>
      <c r="BH815" s="17" t="s">
        <v>153</v>
      </c>
      <c r="BI815" s="5">
        <v>107</v>
      </c>
      <c r="BS815" s="17" t="s">
        <v>212</v>
      </c>
      <c r="BT815" s="5">
        <v>15</v>
      </c>
    </row>
    <row r="816" spans="4:72" x14ac:dyDescent="0.25">
      <c r="D816" s="17" t="s">
        <v>171</v>
      </c>
      <c r="E816" s="5">
        <v>148</v>
      </c>
      <c r="W816" s="17" t="s">
        <v>171</v>
      </c>
      <c r="X816" s="5">
        <v>148</v>
      </c>
      <c r="AI816" s="17" t="s">
        <v>142</v>
      </c>
      <c r="AJ816" s="5">
        <v>25</v>
      </c>
      <c r="AT816" s="17" t="s">
        <v>175</v>
      </c>
      <c r="AU816" s="5">
        <v>578</v>
      </c>
      <c r="BH816" s="17" t="s">
        <v>213</v>
      </c>
      <c r="BI816" s="5">
        <v>88</v>
      </c>
      <c r="BS816" s="17" t="s">
        <v>153</v>
      </c>
      <c r="BT816" s="5">
        <v>3</v>
      </c>
    </row>
    <row r="817" spans="4:72" x14ac:dyDescent="0.25">
      <c r="D817" s="17" t="s">
        <v>165</v>
      </c>
      <c r="E817" s="5">
        <v>260</v>
      </c>
      <c r="W817" s="17" t="s">
        <v>165</v>
      </c>
      <c r="X817" s="5">
        <v>260</v>
      </c>
      <c r="AI817" s="17" t="s">
        <v>214</v>
      </c>
      <c r="AJ817" s="5">
        <v>0</v>
      </c>
      <c r="AT817" s="17" t="s">
        <v>142</v>
      </c>
      <c r="AU817" s="5">
        <v>11</v>
      </c>
      <c r="BH817" s="17" t="s">
        <v>146</v>
      </c>
      <c r="BI817" s="5">
        <v>355</v>
      </c>
      <c r="BS817" s="17" t="s">
        <v>213</v>
      </c>
      <c r="BT817" s="5">
        <v>28</v>
      </c>
    </row>
    <row r="818" spans="4:72" x14ac:dyDescent="0.25">
      <c r="D818" s="17" t="s">
        <v>143</v>
      </c>
      <c r="E818" s="5">
        <v>322</v>
      </c>
      <c r="W818" s="17" t="s">
        <v>143</v>
      </c>
      <c r="X818" s="5">
        <v>322</v>
      </c>
      <c r="AI818" s="17" t="s">
        <v>171</v>
      </c>
      <c r="AJ818" s="5">
        <v>27</v>
      </c>
      <c r="AT818" s="17" t="s">
        <v>214</v>
      </c>
      <c r="AU818" s="5">
        <v>48</v>
      </c>
      <c r="BH818" s="17" t="s">
        <v>175</v>
      </c>
      <c r="BI818" s="5">
        <v>33</v>
      </c>
      <c r="BS818" s="17" t="s">
        <v>146</v>
      </c>
      <c r="BT818" s="5">
        <v>0</v>
      </c>
    </row>
    <row r="819" spans="4:72" x14ac:dyDescent="0.25">
      <c r="D819" s="17" t="s">
        <v>176</v>
      </c>
      <c r="E819" s="5">
        <v>176</v>
      </c>
      <c r="W819" s="17" t="s">
        <v>176</v>
      </c>
      <c r="X819" s="5">
        <v>176</v>
      </c>
      <c r="AI819" s="17" t="s">
        <v>165</v>
      </c>
      <c r="AJ819" s="5">
        <v>113</v>
      </c>
      <c r="AT819" s="17" t="s">
        <v>171</v>
      </c>
      <c r="AU819" s="5">
        <v>101</v>
      </c>
      <c r="BH819" s="17" t="s">
        <v>142</v>
      </c>
      <c r="BI819" s="5">
        <v>10</v>
      </c>
      <c r="BS819" s="17" t="s">
        <v>175</v>
      </c>
      <c r="BT819" s="5">
        <v>29</v>
      </c>
    </row>
    <row r="820" spans="4:72" x14ac:dyDescent="0.25">
      <c r="D820" s="17" t="s">
        <v>216</v>
      </c>
      <c r="E820" s="5">
        <v>84</v>
      </c>
      <c r="W820" s="17" t="s">
        <v>216</v>
      </c>
      <c r="X820" s="5">
        <v>84</v>
      </c>
      <c r="AI820" s="17" t="s">
        <v>143</v>
      </c>
      <c r="AJ820" s="5">
        <v>37</v>
      </c>
      <c r="AT820" s="17" t="s">
        <v>165</v>
      </c>
      <c r="AU820" s="5">
        <v>215</v>
      </c>
      <c r="BH820" s="17" t="s">
        <v>214</v>
      </c>
      <c r="BI820" s="5">
        <v>8</v>
      </c>
      <c r="BS820" s="17" t="s">
        <v>142</v>
      </c>
      <c r="BT820" s="5">
        <v>0</v>
      </c>
    </row>
    <row r="821" spans="4:72" x14ac:dyDescent="0.25">
      <c r="D821" s="17" t="s">
        <v>217</v>
      </c>
      <c r="E821" s="5">
        <v>402</v>
      </c>
      <c r="W821" s="17" t="s">
        <v>217</v>
      </c>
      <c r="X821" s="5">
        <v>402</v>
      </c>
      <c r="AI821" s="17" t="s">
        <v>176</v>
      </c>
      <c r="AJ821" s="5">
        <v>61</v>
      </c>
      <c r="AT821" s="17" t="s">
        <v>143</v>
      </c>
      <c r="AU821" s="5">
        <v>8</v>
      </c>
      <c r="BH821" s="17" t="s">
        <v>171</v>
      </c>
      <c r="BI821" s="5">
        <v>12</v>
      </c>
      <c r="BS821" s="17" t="s">
        <v>214</v>
      </c>
      <c r="BT821" s="5">
        <v>0</v>
      </c>
    </row>
    <row r="822" spans="4:72" x14ac:dyDescent="0.25">
      <c r="D822" s="17" t="s">
        <v>162</v>
      </c>
      <c r="E822" s="5">
        <v>72</v>
      </c>
      <c r="W822" s="17" t="s">
        <v>162</v>
      </c>
      <c r="X822" s="5">
        <v>72</v>
      </c>
      <c r="AI822" s="17" t="s">
        <v>216</v>
      </c>
      <c r="AJ822" s="5">
        <v>0</v>
      </c>
      <c r="AT822" s="17" t="s">
        <v>176</v>
      </c>
      <c r="AU822" s="5">
        <v>113</v>
      </c>
      <c r="BH822" s="17" t="s">
        <v>165</v>
      </c>
      <c r="BI822" s="5">
        <v>18</v>
      </c>
      <c r="BS822" s="17" t="s">
        <v>171</v>
      </c>
      <c r="BT822" s="5">
        <v>44</v>
      </c>
    </row>
    <row r="823" spans="4:72" x14ac:dyDescent="0.25">
      <c r="D823" s="17" t="s">
        <v>218</v>
      </c>
      <c r="E823" s="5">
        <v>201</v>
      </c>
      <c r="W823" s="17" t="s">
        <v>218</v>
      </c>
      <c r="X823" s="5">
        <v>201</v>
      </c>
      <c r="AI823" s="17" t="s">
        <v>217</v>
      </c>
      <c r="AJ823" s="5">
        <v>0</v>
      </c>
      <c r="AT823" s="17" t="s">
        <v>216</v>
      </c>
      <c r="AU823" s="5">
        <v>10</v>
      </c>
      <c r="BH823" s="17" t="s">
        <v>143</v>
      </c>
      <c r="BI823" s="5">
        <v>16</v>
      </c>
      <c r="BS823" s="17" t="s">
        <v>165</v>
      </c>
      <c r="BT823" s="5">
        <v>13</v>
      </c>
    </row>
    <row r="824" spans="4:72" x14ac:dyDescent="0.25">
      <c r="D824" s="17" t="s">
        <v>154</v>
      </c>
      <c r="E824" s="5">
        <v>524</v>
      </c>
      <c r="W824" s="17" t="s">
        <v>154</v>
      </c>
      <c r="X824" s="5">
        <v>524</v>
      </c>
      <c r="AI824" s="17" t="s">
        <v>162</v>
      </c>
      <c r="AJ824" s="5">
        <v>16</v>
      </c>
      <c r="AT824" s="17" t="s">
        <v>217</v>
      </c>
      <c r="AU824" s="5">
        <v>5</v>
      </c>
      <c r="BH824" s="17" t="s">
        <v>176</v>
      </c>
      <c r="BI824" s="5">
        <v>32</v>
      </c>
      <c r="BS824" s="17" t="s">
        <v>143</v>
      </c>
      <c r="BT824" s="5">
        <v>40</v>
      </c>
    </row>
    <row r="825" spans="4:72" x14ac:dyDescent="0.25">
      <c r="D825" s="17" t="s">
        <v>147</v>
      </c>
      <c r="E825" s="5">
        <v>147</v>
      </c>
      <c r="W825" s="17" t="s">
        <v>147</v>
      </c>
      <c r="X825" s="5">
        <v>147</v>
      </c>
      <c r="AI825" s="17" t="s">
        <v>218</v>
      </c>
      <c r="AJ825" s="5">
        <v>83</v>
      </c>
      <c r="AT825" s="17" t="s">
        <v>162</v>
      </c>
      <c r="AU825" s="5">
        <v>101</v>
      </c>
      <c r="BH825" s="17" t="s">
        <v>216</v>
      </c>
      <c r="BI825" s="5">
        <v>46</v>
      </c>
      <c r="BS825" s="17" t="s">
        <v>176</v>
      </c>
      <c r="BT825" s="5">
        <v>10</v>
      </c>
    </row>
    <row r="826" spans="4:72" x14ac:dyDescent="0.25">
      <c r="D826" s="17" t="s">
        <v>219</v>
      </c>
      <c r="E826" s="5">
        <v>305</v>
      </c>
      <c r="W826" s="17" t="s">
        <v>219</v>
      </c>
      <c r="X826" s="5">
        <v>305</v>
      </c>
      <c r="AI826" s="17" t="s">
        <v>154</v>
      </c>
      <c r="AJ826" s="5">
        <v>228</v>
      </c>
      <c r="AT826" s="17" t="s">
        <v>218</v>
      </c>
      <c r="AU826" s="5">
        <v>172</v>
      </c>
      <c r="BH826" s="17" t="s">
        <v>217</v>
      </c>
      <c r="BI826" s="5">
        <v>139</v>
      </c>
      <c r="BS826" s="17" t="s">
        <v>216</v>
      </c>
      <c r="BT826" s="5">
        <v>2</v>
      </c>
    </row>
    <row r="827" spans="4:72" x14ac:dyDescent="0.25">
      <c r="D827" s="17" t="s">
        <v>148</v>
      </c>
      <c r="E827" s="5">
        <v>54</v>
      </c>
      <c r="W827" s="17" t="s">
        <v>148</v>
      </c>
      <c r="X827" s="5">
        <v>54</v>
      </c>
      <c r="AI827" s="17" t="s">
        <v>147</v>
      </c>
      <c r="AJ827" s="5">
        <v>0</v>
      </c>
      <c r="AT827" s="17" t="s">
        <v>154</v>
      </c>
      <c r="AU827" s="5">
        <v>1801</v>
      </c>
      <c r="BH827" s="17" t="s">
        <v>162</v>
      </c>
      <c r="BI827" s="5">
        <v>9</v>
      </c>
      <c r="BS827" s="17" t="s">
        <v>217</v>
      </c>
      <c r="BT827" s="5">
        <v>2</v>
      </c>
    </row>
    <row r="828" spans="4:72" x14ac:dyDescent="0.25">
      <c r="D828" s="17" t="s">
        <v>177</v>
      </c>
      <c r="E828" s="5">
        <v>194</v>
      </c>
      <c r="W828" s="17" t="s">
        <v>177</v>
      </c>
      <c r="X828" s="5">
        <v>194</v>
      </c>
      <c r="AI828" s="17" t="s">
        <v>219</v>
      </c>
      <c r="AJ828" s="5">
        <v>109</v>
      </c>
      <c r="AT828" s="17" t="s">
        <v>147</v>
      </c>
      <c r="AU828" s="5">
        <v>0</v>
      </c>
      <c r="BH828" s="17" t="s">
        <v>218</v>
      </c>
      <c r="BI828" s="5">
        <v>343</v>
      </c>
      <c r="BS828" s="17" t="s">
        <v>162</v>
      </c>
      <c r="BT828" s="5">
        <v>2</v>
      </c>
    </row>
    <row r="829" spans="4:72" x14ac:dyDescent="0.25">
      <c r="D829" s="17" t="s">
        <v>220</v>
      </c>
      <c r="E829" s="5">
        <v>36</v>
      </c>
      <c r="W829" s="17" t="s">
        <v>220</v>
      </c>
      <c r="X829" s="5">
        <v>36</v>
      </c>
      <c r="AI829" s="17" t="s">
        <v>148</v>
      </c>
      <c r="AJ829" s="5">
        <v>0</v>
      </c>
      <c r="AT829" s="17" t="s">
        <v>219</v>
      </c>
      <c r="AU829" s="5">
        <v>186</v>
      </c>
      <c r="BH829" s="17" t="s">
        <v>154</v>
      </c>
      <c r="BI829" s="5">
        <v>99</v>
      </c>
      <c r="BS829" s="17" t="s">
        <v>218</v>
      </c>
      <c r="BT829" s="5">
        <v>0</v>
      </c>
    </row>
    <row r="830" spans="4:72" x14ac:dyDescent="0.25">
      <c r="D830" s="17" t="s">
        <v>178</v>
      </c>
      <c r="E830" s="5">
        <v>165</v>
      </c>
      <c r="W830" s="17" t="s">
        <v>178</v>
      </c>
      <c r="X830" s="5">
        <v>165</v>
      </c>
      <c r="AI830" s="17" t="s">
        <v>177</v>
      </c>
      <c r="AJ830" s="5">
        <v>89</v>
      </c>
      <c r="AT830" s="17" t="s">
        <v>148</v>
      </c>
      <c r="AU830" s="5">
        <v>0</v>
      </c>
      <c r="BH830" s="17" t="s">
        <v>147</v>
      </c>
      <c r="BI830" s="5">
        <v>180</v>
      </c>
      <c r="BS830" s="17" t="s">
        <v>154</v>
      </c>
      <c r="BT830" s="5">
        <v>17</v>
      </c>
    </row>
    <row r="831" spans="4:72" x14ac:dyDescent="0.25">
      <c r="D831" s="17" t="s">
        <v>221</v>
      </c>
      <c r="E831" s="5">
        <v>192</v>
      </c>
      <c r="W831" s="17" t="s">
        <v>221</v>
      </c>
      <c r="X831" s="5">
        <v>192</v>
      </c>
      <c r="AI831" s="17" t="s">
        <v>220</v>
      </c>
      <c r="AJ831" s="5">
        <v>18</v>
      </c>
      <c r="AT831" s="17" t="s">
        <v>177</v>
      </c>
      <c r="AU831" s="5">
        <v>142</v>
      </c>
      <c r="BH831" s="17" t="s">
        <v>219</v>
      </c>
      <c r="BI831" s="5">
        <v>428</v>
      </c>
      <c r="BS831" s="17" t="s">
        <v>147</v>
      </c>
      <c r="BT831" s="5">
        <v>0</v>
      </c>
    </row>
    <row r="832" spans="4:72" x14ac:dyDescent="0.25">
      <c r="D832" s="17" t="s">
        <v>172</v>
      </c>
      <c r="E832" s="5">
        <v>119</v>
      </c>
      <c r="W832" s="17" t="s">
        <v>172</v>
      </c>
      <c r="X832" s="5">
        <v>119</v>
      </c>
      <c r="AI832" s="17" t="s">
        <v>178</v>
      </c>
      <c r="AJ832" s="5">
        <v>79</v>
      </c>
      <c r="AT832" s="17" t="s">
        <v>220</v>
      </c>
      <c r="AU832" s="5">
        <v>17</v>
      </c>
      <c r="BH832" s="17" t="s">
        <v>148</v>
      </c>
      <c r="BI832" s="5">
        <v>11</v>
      </c>
      <c r="BS832" s="17" t="s">
        <v>219</v>
      </c>
      <c r="BT832" s="5">
        <v>0</v>
      </c>
    </row>
    <row r="833" spans="4:72" x14ac:dyDescent="0.25">
      <c r="D833" s="17" t="s">
        <v>144</v>
      </c>
      <c r="E833" s="5">
        <v>179</v>
      </c>
      <c r="W833" s="17" t="s">
        <v>144</v>
      </c>
      <c r="X833" s="5">
        <v>179</v>
      </c>
      <c r="AI833" s="17" t="s">
        <v>221</v>
      </c>
      <c r="AJ833" s="5">
        <v>103</v>
      </c>
      <c r="AT833" s="17" t="s">
        <v>178</v>
      </c>
      <c r="AU833" s="5">
        <v>153</v>
      </c>
      <c r="BH833" s="17" t="s">
        <v>177</v>
      </c>
      <c r="BI833" s="5">
        <v>25</v>
      </c>
      <c r="BS833" s="17" t="s">
        <v>148</v>
      </c>
      <c r="BT833" s="5">
        <v>15</v>
      </c>
    </row>
    <row r="834" spans="4:72" x14ac:dyDescent="0.25">
      <c r="D834" s="17" t="s">
        <v>222</v>
      </c>
      <c r="E834" s="5">
        <v>24</v>
      </c>
      <c r="W834" s="17" t="s">
        <v>222</v>
      </c>
      <c r="X834" s="5">
        <v>24</v>
      </c>
      <c r="AI834" s="17" t="s">
        <v>172</v>
      </c>
      <c r="AJ834" s="5">
        <v>18</v>
      </c>
      <c r="AT834" s="17" t="s">
        <v>221</v>
      </c>
      <c r="AU834" s="5">
        <v>22</v>
      </c>
      <c r="BH834" s="17" t="s">
        <v>220</v>
      </c>
      <c r="BI834" s="5">
        <v>0</v>
      </c>
      <c r="BS834" s="17" t="s">
        <v>177</v>
      </c>
      <c r="BT834" s="5">
        <v>0</v>
      </c>
    </row>
    <row r="835" spans="4:72" x14ac:dyDescent="0.25">
      <c r="D835" s="17" t="s">
        <v>223</v>
      </c>
      <c r="E835" s="5">
        <v>19</v>
      </c>
      <c r="W835" s="17" t="s">
        <v>223</v>
      </c>
      <c r="X835" s="5">
        <v>19</v>
      </c>
      <c r="AI835" s="17" t="s">
        <v>144</v>
      </c>
      <c r="AJ835" s="5">
        <v>35</v>
      </c>
      <c r="AT835" s="17" t="s">
        <v>172</v>
      </c>
      <c r="AU835" s="5">
        <v>59</v>
      </c>
      <c r="BH835" s="17" t="s">
        <v>178</v>
      </c>
      <c r="BI835" s="5">
        <v>35</v>
      </c>
      <c r="BS835" s="17" t="s">
        <v>220</v>
      </c>
      <c r="BT835" s="5">
        <v>0</v>
      </c>
    </row>
    <row r="836" spans="4:72" x14ac:dyDescent="0.25">
      <c r="D836" s="17" t="s">
        <v>173</v>
      </c>
      <c r="E836" s="5">
        <v>203</v>
      </c>
      <c r="W836" s="17" t="s">
        <v>173</v>
      </c>
      <c r="X836" s="5">
        <v>203</v>
      </c>
      <c r="AI836" s="17" t="s">
        <v>222</v>
      </c>
      <c r="AJ836" s="5">
        <v>1</v>
      </c>
      <c r="AT836" s="17" t="s">
        <v>144</v>
      </c>
      <c r="AU836" s="5">
        <v>36</v>
      </c>
      <c r="BH836" s="17" t="s">
        <v>221</v>
      </c>
      <c r="BI836" s="5">
        <v>13</v>
      </c>
      <c r="BS836" s="17" t="s">
        <v>178</v>
      </c>
      <c r="BT836" s="5">
        <v>0</v>
      </c>
    </row>
    <row r="837" spans="4:72" x14ac:dyDescent="0.25">
      <c r="D837" s="17" t="s">
        <v>259</v>
      </c>
      <c r="E837" s="5">
        <v>431</v>
      </c>
      <c r="W837" s="17" t="s">
        <v>259</v>
      </c>
      <c r="X837" s="5">
        <v>431</v>
      </c>
      <c r="AI837" s="17" t="s">
        <v>223</v>
      </c>
      <c r="AJ837" s="5">
        <v>0</v>
      </c>
      <c r="AT837" s="17" t="s">
        <v>222</v>
      </c>
      <c r="AU837" s="5">
        <v>2</v>
      </c>
      <c r="BH837" s="17" t="s">
        <v>172</v>
      </c>
      <c r="BI837" s="5">
        <v>11</v>
      </c>
      <c r="BS837" s="17" t="s">
        <v>221</v>
      </c>
      <c r="BT837" s="5">
        <v>14</v>
      </c>
    </row>
    <row r="838" spans="4:72" x14ac:dyDescent="0.25">
      <c r="D838" s="17" t="s">
        <v>224</v>
      </c>
      <c r="E838" s="5">
        <v>407</v>
      </c>
      <c r="W838" s="17" t="s">
        <v>224</v>
      </c>
      <c r="X838" s="5">
        <v>407</v>
      </c>
      <c r="AI838" s="17" t="s">
        <v>173</v>
      </c>
      <c r="AJ838" s="5">
        <v>20</v>
      </c>
      <c r="AT838" s="17" t="s">
        <v>223</v>
      </c>
      <c r="AU838" s="5">
        <v>13</v>
      </c>
      <c r="BH838" s="17" t="s">
        <v>144</v>
      </c>
      <c r="BI838" s="5">
        <v>15</v>
      </c>
      <c r="BS838" s="17" t="s">
        <v>172</v>
      </c>
      <c r="BT838" s="5">
        <v>20</v>
      </c>
    </row>
    <row r="839" spans="4:72" x14ac:dyDescent="0.25">
      <c r="D839" s="17" t="s">
        <v>225</v>
      </c>
      <c r="E839" s="5">
        <v>51</v>
      </c>
      <c r="W839" s="17" t="s">
        <v>225</v>
      </c>
      <c r="X839" s="5">
        <v>51</v>
      </c>
      <c r="AI839" s="17" t="s">
        <v>259</v>
      </c>
      <c r="AJ839" s="5">
        <v>363</v>
      </c>
      <c r="AT839" s="17" t="s">
        <v>173</v>
      </c>
      <c r="AU839" s="5">
        <v>198</v>
      </c>
      <c r="BH839" s="17" t="s">
        <v>222</v>
      </c>
      <c r="BI839" s="5">
        <v>38</v>
      </c>
      <c r="BS839" s="17" t="s">
        <v>144</v>
      </c>
      <c r="BT839" s="5">
        <v>20</v>
      </c>
    </row>
    <row r="840" spans="4:72" x14ac:dyDescent="0.25">
      <c r="D840" s="17" t="s">
        <v>226</v>
      </c>
      <c r="E840" s="5">
        <v>0</v>
      </c>
      <c r="W840" s="17" t="s">
        <v>226</v>
      </c>
      <c r="X840" s="5">
        <v>0</v>
      </c>
      <c r="AI840" s="17" t="s">
        <v>224</v>
      </c>
      <c r="AJ840" s="5">
        <v>86</v>
      </c>
      <c r="AT840" s="17" t="s">
        <v>259</v>
      </c>
      <c r="AU840" s="5">
        <v>201</v>
      </c>
      <c r="BH840" s="17" t="s">
        <v>223</v>
      </c>
      <c r="BI840" s="5">
        <v>37</v>
      </c>
      <c r="BS840" s="17" t="s">
        <v>222</v>
      </c>
      <c r="BT840" s="5">
        <v>0</v>
      </c>
    </row>
    <row r="841" spans="4:72" x14ac:dyDescent="0.25">
      <c r="D841" s="17" t="s">
        <v>166</v>
      </c>
      <c r="E841" s="5">
        <v>264</v>
      </c>
      <c r="W841" s="17" t="s">
        <v>166</v>
      </c>
      <c r="X841" s="5">
        <v>264</v>
      </c>
      <c r="AI841" s="17" t="s">
        <v>225</v>
      </c>
      <c r="AJ841" s="5">
        <v>0</v>
      </c>
      <c r="AT841" s="17" t="s">
        <v>224</v>
      </c>
      <c r="AU841" s="5">
        <v>114</v>
      </c>
      <c r="BH841" s="17" t="s">
        <v>173</v>
      </c>
      <c r="BI841" s="5">
        <v>28</v>
      </c>
      <c r="BS841" s="17" t="s">
        <v>223</v>
      </c>
      <c r="BT841" s="5">
        <v>0</v>
      </c>
    </row>
    <row r="842" spans="4:72" x14ac:dyDescent="0.25">
      <c r="D842" s="17" t="s">
        <v>227</v>
      </c>
      <c r="E842" s="5">
        <v>590</v>
      </c>
      <c r="W842" s="17" t="s">
        <v>227</v>
      </c>
      <c r="X842" s="5">
        <v>590</v>
      </c>
      <c r="AI842" s="17" t="s">
        <v>226</v>
      </c>
      <c r="AJ842" s="5">
        <v>0</v>
      </c>
      <c r="AT842" s="17" t="s">
        <v>225</v>
      </c>
      <c r="AU842" s="5">
        <v>4</v>
      </c>
      <c r="BH842" s="17" t="s">
        <v>259</v>
      </c>
      <c r="BI842" s="5">
        <v>27</v>
      </c>
      <c r="BS842" s="17" t="s">
        <v>173</v>
      </c>
      <c r="BT842" s="5">
        <v>40</v>
      </c>
    </row>
    <row r="843" spans="4:72" x14ac:dyDescent="0.25">
      <c r="D843" s="17" t="s">
        <v>228</v>
      </c>
      <c r="E843" s="5">
        <v>224</v>
      </c>
      <c r="W843" s="17" t="s">
        <v>228</v>
      </c>
      <c r="X843" s="5">
        <v>224</v>
      </c>
      <c r="AI843" s="17" t="s">
        <v>166</v>
      </c>
      <c r="AJ843" s="5">
        <v>160</v>
      </c>
      <c r="AT843" s="17" t="s">
        <v>226</v>
      </c>
      <c r="AU843" s="5">
        <v>0</v>
      </c>
      <c r="BH843" s="17" t="s">
        <v>224</v>
      </c>
      <c r="BI843" s="5">
        <v>72</v>
      </c>
      <c r="BS843" s="17" t="s">
        <v>259</v>
      </c>
      <c r="BT843" s="5">
        <v>0</v>
      </c>
    </row>
    <row r="844" spans="4:72" x14ac:dyDescent="0.25">
      <c r="D844" s="17" t="s">
        <v>229</v>
      </c>
      <c r="E844" s="5">
        <v>128</v>
      </c>
      <c r="W844" s="17" t="s">
        <v>229</v>
      </c>
      <c r="X844" s="5">
        <v>128</v>
      </c>
      <c r="AI844" s="17" t="s">
        <v>227</v>
      </c>
      <c r="AJ844" s="5">
        <v>73</v>
      </c>
      <c r="AT844" s="17" t="s">
        <v>166</v>
      </c>
      <c r="AU844" s="5">
        <v>105</v>
      </c>
      <c r="BH844" s="17" t="s">
        <v>225</v>
      </c>
      <c r="BI844" s="5">
        <v>50</v>
      </c>
      <c r="BS844" s="17" t="s">
        <v>224</v>
      </c>
      <c r="BT844" s="5">
        <v>0</v>
      </c>
    </row>
    <row r="845" spans="4:72" x14ac:dyDescent="0.25">
      <c r="D845" s="17" t="s">
        <v>174</v>
      </c>
      <c r="E845" s="5">
        <v>67</v>
      </c>
      <c r="W845" s="17" t="s">
        <v>174</v>
      </c>
      <c r="X845" s="5">
        <v>67</v>
      </c>
      <c r="AI845" s="17" t="s">
        <v>228</v>
      </c>
      <c r="AJ845" s="5">
        <v>132</v>
      </c>
      <c r="AT845" s="17" t="s">
        <v>227</v>
      </c>
      <c r="AU845" s="5">
        <v>77</v>
      </c>
      <c r="BH845" s="17" t="s">
        <v>226</v>
      </c>
      <c r="BI845" s="5">
        <v>0</v>
      </c>
      <c r="BS845" s="17" t="s">
        <v>225</v>
      </c>
      <c r="BT845" s="5">
        <v>2</v>
      </c>
    </row>
    <row r="846" spans="4:72" x14ac:dyDescent="0.25">
      <c r="D846" s="17" t="s">
        <v>231</v>
      </c>
      <c r="E846" s="5">
        <v>252</v>
      </c>
      <c r="W846" s="17" t="s">
        <v>231</v>
      </c>
      <c r="X846" s="5">
        <v>252</v>
      </c>
      <c r="AI846" s="17" t="s">
        <v>229</v>
      </c>
      <c r="AJ846" s="5">
        <v>50</v>
      </c>
      <c r="AT846" s="17" t="s">
        <v>228</v>
      </c>
      <c r="AU846" s="5">
        <v>87</v>
      </c>
      <c r="BH846" s="17" t="s">
        <v>166</v>
      </c>
      <c r="BI846" s="5">
        <v>12</v>
      </c>
      <c r="BS846" s="17" t="s">
        <v>226</v>
      </c>
      <c r="BT846" s="5">
        <v>43</v>
      </c>
    </row>
    <row r="847" spans="4:72" x14ac:dyDescent="0.25">
      <c r="D847" s="17" t="s">
        <v>149</v>
      </c>
      <c r="E847" s="5">
        <v>260</v>
      </c>
      <c r="W847" s="17" t="s">
        <v>149</v>
      </c>
      <c r="X847" s="5">
        <v>260</v>
      </c>
      <c r="AI847" s="17" t="s">
        <v>174</v>
      </c>
      <c r="AJ847" s="5">
        <v>9</v>
      </c>
      <c r="AT847" s="17" t="s">
        <v>229</v>
      </c>
      <c r="AU847" s="5">
        <v>347</v>
      </c>
      <c r="BH847" s="17" t="s">
        <v>227</v>
      </c>
      <c r="BI847" s="5">
        <v>50</v>
      </c>
      <c r="BS847" s="17" t="s">
        <v>166</v>
      </c>
      <c r="BT847" s="5">
        <v>7</v>
      </c>
    </row>
    <row r="848" spans="4:72" x14ac:dyDescent="0.25">
      <c r="D848" s="17" t="s">
        <v>232</v>
      </c>
      <c r="E848" s="5">
        <v>0</v>
      </c>
      <c r="W848" s="17" t="s">
        <v>232</v>
      </c>
      <c r="X848" s="5">
        <v>0</v>
      </c>
      <c r="AI848" s="17" t="s">
        <v>231</v>
      </c>
      <c r="AJ848" s="5">
        <v>81</v>
      </c>
      <c r="AT848" s="17" t="s">
        <v>174</v>
      </c>
      <c r="AU848" s="5">
        <v>40</v>
      </c>
      <c r="BH848" s="17" t="s">
        <v>228</v>
      </c>
      <c r="BI848" s="5">
        <v>4</v>
      </c>
      <c r="BS848" s="17" t="s">
        <v>227</v>
      </c>
      <c r="BT848" s="5">
        <v>0</v>
      </c>
    </row>
    <row r="849" spans="4:72" x14ac:dyDescent="0.25">
      <c r="D849" s="17" t="s">
        <v>233</v>
      </c>
      <c r="E849" s="5">
        <v>256</v>
      </c>
      <c r="W849" s="17" t="s">
        <v>233</v>
      </c>
      <c r="X849" s="5">
        <v>256</v>
      </c>
      <c r="AI849" s="17" t="s">
        <v>149</v>
      </c>
      <c r="AJ849" s="5">
        <v>0</v>
      </c>
      <c r="AT849" s="17" t="s">
        <v>231</v>
      </c>
      <c r="AU849" s="5">
        <v>398</v>
      </c>
      <c r="BH849" s="17" t="s">
        <v>229</v>
      </c>
      <c r="BI849" s="5">
        <v>9</v>
      </c>
      <c r="BS849" s="17" t="s">
        <v>228</v>
      </c>
      <c r="BT849" s="5">
        <v>10</v>
      </c>
    </row>
    <row r="850" spans="4:72" x14ac:dyDescent="0.25">
      <c r="D850" s="17" t="s">
        <v>235</v>
      </c>
      <c r="E850" s="5">
        <v>43</v>
      </c>
      <c r="W850" s="17" t="s">
        <v>235</v>
      </c>
      <c r="X850" s="5">
        <v>43</v>
      </c>
      <c r="AI850" s="17" t="s">
        <v>232</v>
      </c>
      <c r="AJ850" s="5">
        <v>0</v>
      </c>
      <c r="AT850" s="17" t="s">
        <v>149</v>
      </c>
      <c r="AU850" s="5">
        <v>0</v>
      </c>
      <c r="BH850" s="17" t="s">
        <v>174</v>
      </c>
      <c r="BI850" s="5">
        <v>4</v>
      </c>
      <c r="BS850" s="17" t="s">
        <v>229</v>
      </c>
      <c r="BT850" s="5">
        <v>0</v>
      </c>
    </row>
    <row r="851" spans="4:72" x14ac:dyDescent="0.25">
      <c r="D851" s="17" t="s">
        <v>236</v>
      </c>
      <c r="E851" s="5">
        <v>42</v>
      </c>
      <c r="W851" s="17" t="s">
        <v>236</v>
      </c>
      <c r="X851" s="5">
        <v>42</v>
      </c>
      <c r="AI851" s="17" t="s">
        <v>233</v>
      </c>
      <c r="AJ851" s="5">
        <v>172</v>
      </c>
      <c r="AT851" s="17" t="s">
        <v>232</v>
      </c>
      <c r="AU851" s="5">
        <v>11</v>
      </c>
      <c r="BH851" s="17" t="s">
        <v>231</v>
      </c>
      <c r="BI851" s="5">
        <v>73</v>
      </c>
      <c r="BS851" s="17" t="s">
        <v>174</v>
      </c>
      <c r="BT851" s="5">
        <v>17</v>
      </c>
    </row>
    <row r="852" spans="4:72" x14ac:dyDescent="0.25">
      <c r="D852" s="17" t="s">
        <v>237</v>
      </c>
      <c r="E852" s="5">
        <v>9</v>
      </c>
      <c r="W852" s="17" t="s">
        <v>237</v>
      </c>
      <c r="X852" s="5">
        <v>9</v>
      </c>
      <c r="AI852" s="17" t="s">
        <v>235</v>
      </c>
      <c r="AJ852" s="5">
        <v>8</v>
      </c>
      <c r="AT852" s="17" t="s">
        <v>233</v>
      </c>
      <c r="AU852" s="5">
        <v>242</v>
      </c>
      <c r="BH852" s="17" t="s">
        <v>149</v>
      </c>
      <c r="BI852" s="5">
        <v>454</v>
      </c>
      <c r="BS852" s="17" t="s">
        <v>231</v>
      </c>
      <c r="BT852" s="5">
        <v>2</v>
      </c>
    </row>
    <row r="853" spans="4:72" x14ac:dyDescent="0.25">
      <c r="D853" s="17" t="s">
        <v>239</v>
      </c>
      <c r="E853" s="5">
        <v>463</v>
      </c>
      <c r="W853" s="17" t="s">
        <v>239</v>
      </c>
      <c r="X853" s="5">
        <v>463</v>
      </c>
      <c r="AI853" s="17" t="s">
        <v>236</v>
      </c>
      <c r="AJ853" s="5">
        <v>24</v>
      </c>
      <c r="AT853" s="17" t="s">
        <v>235</v>
      </c>
      <c r="AU853" s="5">
        <v>99</v>
      </c>
      <c r="BH853" s="17" t="s">
        <v>232</v>
      </c>
      <c r="BI853" s="5">
        <v>0</v>
      </c>
      <c r="BS853" s="17" t="s">
        <v>149</v>
      </c>
      <c r="BT853" s="5">
        <v>0</v>
      </c>
    </row>
    <row r="854" spans="4:72" x14ac:dyDescent="0.25">
      <c r="D854" s="17" t="s">
        <v>257</v>
      </c>
      <c r="E854" s="5">
        <v>245</v>
      </c>
      <c r="W854" s="17" t="s">
        <v>257</v>
      </c>
      <c r="X854" s="5">
        <v>245</v>
      </c>
      <c r="AI854" s="17" t="s">
        <v>237</v>
      </c>
      <c r="AJ854" s="5">
        <v>2</v>
      </c>
      <c r="AT854" s="17" t="s">
        <v>236</v>
      </c>
      <c r="AU854" s="5">
        <v>30</v>
      </c>
      <c r="BH854" s="17" t="s">
        <v>233</v>
      </c>
      <c r="BI854" s="5">
        <v>27</v>
      </c>
      <c r="BS854" s="17" t="s">
        <v>232</v>
      </c>
      <c r="BT854" s="5">
        <v>0</v>
      </c>
    </row>
    <row r="855" spans="4:72" x14ac:dyDescent="0.25">
      <c r="D855" s="17" t="s">
        <v>240</v>
      </c>
      <c r="E855" s="5">
        <v>341</v>
      </c>
      <c r="W855" s="17" t="s">
        <v>240</v>
      </c>
      <c r="X855" s="5">
        <v>341</v>
      </c>
      <c r="AI855" s="17" t="s">
        <v>239</v>
      </c>
      <c r="AJ855" s="5">
        <v>38</v>
      </c>
      <c r="AT855" s="17" t="s">
        <v>237</v>
      </c>
      <c r="AU855" s="5">
        <v>0</v>
      </c>
      <c r="BH855" s="17" t="s">
        <v>235</v>
      </c>
      <c r="BI855" s="5">
        <v>2</v>
      </c>
      <c r="BS855" s="17" t="s">
        <v>233</v>
      </c>
      <c r="BT855" s="5">
        <v>6</v>
      </c>
    </row>
    <row r="856" spans="4:72" x14ac:dyDescent="0.25">
      <c r="D856" s="17" t="s">
        <v>164</v>
      </c>
      <c r="E856" s="5">
        <v>30</v>
      </c>
      <c r="W856" s="17" t="s">
        <v>164</v>
      </c>
      <c r="X856" s="5">
        <v>30</v>
      </c>
      <c r="AI856" s="17" t="s">
        <v>257</v>
      </c>
      <c r="AJ856" s="5">
        <v>59</v>
      </c>
      <c r="AT856" s="17" t="s">
        <v>239</v>
      </c>
      <c r="AU856" s="5">
        <v>1221</v>
      </c>
      <c r="BH856" s="17" t="s">
        <v>236</v>
      </c>
      <c r="BI856" s="5">
        <v>21</v>
      </c>
      <c r="BS856" s="17" t="s">
        <v>235</v>
      </c>
      <c r="BT856" s="5">
        <v>2</v>
      </c>
    </row>
    <row r="857" spans="4:72" x14ac:dyDescent="0.25">
      <c r="D857" s="17" t="s">
        <v>241</v>
      </c>
      <c r="E857" s="5">
        <v>87</v>
      </c>
      <c r="W857" s="17" t="s">
        <v>241</v>
      </c>
      <c r="X857" s="5">
        <v>87</v>
      </c>
      <c r="AI857" s="17" t="s">
        <v>240</v>
      </c>
      <c r="AJ857" s="5">
        <v>193</v>
      </c>
      <c r="AT857" s="17" t="s">
        <v>257</v>
      </c>
      <c r="AU857" s="5">
        <v>220</v>
      </c>
      <c r="BH857" s="17" t="s">
        <v>237</v>
      </c>
      <c r="BI857" s="5">
        <v>1</v>
      </c>
      <c r="BS857" s="17" t="s">
        <v>236</v>
      </c>
      <c r="BT857" s="5">
        <v>0</v>
      </c>
    </row>
    <row r="858" spans="4:72" x14ac:dyDescent="0.25">
      <c r="D858" s="17" t="s">
        <v>268</v>
      </c>
      <c r="E858" s="5">
        <v>2</v>
      </c>
      <c r="W858" s="17" t="s">
        <v>268</v>
      </c>
      <c r="X858" s="5">
        <v>2</v>
      </c>
      <c r="AI858" s="17" t="s">
        <v>164</v>
      </c>
      <c r="AJ858" s="5">
        <v>5</v>
      </c>
      <c r="AT858" s="17" t="s">
        <v>240</v>
      </c>
      <c r="AU858" s="5">
        <v>519</v>
      </c>
      <c r="BH858" s="17" t="s">
        <v>239</v>
      </c>
      <c r="BI858" s="5">
        <v>14</v>
      </c>
      <c r="BS858" s="17" t="s">
        <v>237</v>
      </c>
      <c r="BT858" s="5">
        <v>0</v>
      </c>
    </row>
    <row r="859" spans="4:72" x14ac:dyDescent="0.25">
      <c r="D859" s="17" t="s">
        <v>243</v>
      </c>
      <c r="E859" s="5">
        <v>151</v>
      </c>
      <c r="W859" s="17" t="s">
        <v>243</v>
      </c>
      <c r="X859" s="5">
        <v>151</v>
      </c>
      <c r="AI859" s="17" t="s">
        <v>241</v>
      </c>
      <c r="AJ859" s="5">
        <v>0</v>
      </c>
      <c r="AT859" s="17" t="s">
        <v>164</v>
      </c>
      <c r="AU859" s="5">
        <v>15</v>
      </c>
      <c r="BH859" s="17" t="s">
        <v>257</v>
      </c>
      <c r="BI859" s="5">
        <v>580</v>
      </c>
      <c r="BS859" s="17" t="s">
        <v>239</v>
      </c>
      <c r="BT859" s="5">
        <v>0</v>
      </c>
    </row>
    <row r="860" spans="4:72" x14ac:dyDescent="0.25">
      <c r="D860" s="17" t="s">
        <v>244</v>
      </c>
      <c r="E860" s="5">
        <v>45</v>
      </c>
      <c r="W860" s="17" t="s">
        <v>244</v>
      </c>
      <c r="X860" s="5">
        <v>45</v>
      </c>
      <c r="AI860" s="17" t="s">
        <v>268</v>
      </c>
      <c r="AJ860" s="5">
        <v>0</v>
      </c>
      <c r="AT860" s="17" t="s">
        <v>241</v>
      </c>
      <c r="AU860" s="5">
        <v>52</v>
      </c>
      <c r="BH860" s="17" t="s">
        <v>240</v>
      </c>
      <c r="BI860" s="5">
        <v>71</v>
      </c>
      <c r="BS860" s="17" t="s">
        <v>257</v>
      </c>
      <c r="BT860" s="5">
        <v>0</v>
      </c>
    </row>
    <row r="861" spans="4:72" x14ac:dyDescent="0.25">
      <c r="D861" s="17" t="s">
        <v>245</v>
      </c>
      <c r="E861" s="5">
        <v>152</v>
      </c>
      <c r="W861" s="17" t="s">
        <v>245</v>
      </c>
      <c r="X861" s="5">
        <v>152</v>
      </c>
      <c r="AI861" s="17" t="s">
        <v>243</v>
      </c>
      <c r="AJ861" s="5">
        <v>0</v>
      </c>
      <c r="AT861" s="17" t="s">
        <v>268</v>
      </c>
      <c r="AU861" s="5">
        <v>0</v>
      </c>
      <c r="BH861" s="17" t="s">
        <v>164</v>
      </c>
      <c r="BI861" s="5">
        <v>7</v>
      </c>
      <c r="BS861" s="17" t="s">
        <v>240</v>
      </c>
      <c r="BT861" s="5">
        <v>38</v>
      </c>
    </row>
    <row r="862" spans="4:72" x14ac:dyDescent="0.25">
      <c r="D862" s="17" t="s">
        <v>150</v>
      </c>
      <c r="E862" s="5">
        <v>1</v>
      </c>
      <c r="W862" s="17" t="s">
        <v>150</v>
      </c>
      <c r="X862" s="5">
        <v>1</v>
      </c>
      <c r="AI862" s="17" t="s">
        <v>244</v>
      </c>
      <c r="AJ862" s="5">
        <v>6</v>
      </c>
      <c r="AT862" s="17" t="s">
        <v>243</v>
      </c>
      <c r="AU862" s="5">
        <v>0</v>
      </c>
      <c r="BH862" s="17" t="s">
        <v>241</v>
      </c>
      <c r="BI862" s="5">
        <v>1</v>
      </c>
      <c r="BS862" s="17" t="s">
        <v>164</v>
      </c>
      <c r="BT862" s="5">
        <v>6</v>
      </c>
    </row>
    <row r="863" spans="4:72" x14ac:dyDescent="0.25">
      <c r="D863" s="17" t="s">
        <v>145</v>
      </c>
      <c r="E863" s="5">
        <v>702</v>
      </c>
      <c r="W863" s="17" t="s">
        <v>145</v>
      </c>
      <c r="X863" s="5">
        <v>702</v>
      </c>
      <c r="AI863" s="17" t="s">
        <v>245</v>
      </c>
      <c r="AJ863" s="5">
        <v>87</v>
      </c>
      <c r="AT863" s="17" t="s">
        <v>244</v>
      </c>
      <c r="AU863" s="5">
        <v>51</v>
      </c>
      <c r="BH863" s="17" t="s">
        <v>268</v>
      </c>
      <c r="BI863" s="5">
        <v>8</v>
      </c>
      <c r="BS863" s="17" t="s">
        <v>241</v>
      </c>
      <c r="BT863" s="5">
        <v>0</v>
      </c>
    </row>
    <row r="864" spans="4:72" x14ac:dyDescent="0.25">
      <c r="D864" s="17" t="s">
        <v>246</v>
      </c>
      <c r="E864" s="5">
        <v>42</v>
      </c>
      <c r="W864" s="17" t="s">
        <v>246</v>
      </c>
      <c r="X864" s="5">
        <v>42</v>
      </c>
      <c r="AI864" s="17" t="s">
        <v>150</v>
      </c>
      <c r="AJ864" s="5">
        <v>0</v>
      </c>
      <c r="AT864" s="17" t="s">
        <v>245</v>
      </c>
      <c r="AU864" s="5">
        <v>227</v>
      </c>
      <c r="BH864" s="17" t="s">
        <v>243</v>
      </c>
      <c r="BI864" s="5">
        <v>12</v>
      </c>
      <c r="BS864" s="17" t="s">
        <v>268</v>
      </c>
      <c r="BT864" s="5">
        <v>0</v>
      </c>
    </row>
    <row r="865" spans="4:72" x14ac:dyDescent="0.25">
      <c r="D865" s="17" t="s">
        <v>262</v>
      </c>
      <c r="E865" s="5">
        <v>202</v>
      </c>
      <c r="W865" s="17" t="s">
        <v>262</v>
      </c>
      <c r="X865" s="5">
        <v>202</v>
      </c>
      <c r="AI865" s="17" t="s">
        <v>145</v>
      </c>
      <c r="AJ865" s="5">
        <v>33</v>
      </c>
      <c r="AT865" s="17" t="s">
        <v>150</v>
      </c>
      <c r="AU865" s="5">
        <v>0</v>
      </c>
      <c r="BH865" s="17" t="s">
        <v>244</v>
      </c>
      <c r="BI865" s="5">
        <v>8</v>
      </c>
      <c r="BS865" s="17" t="s">
        <v>243</v>
      </c>
      <c r="BT865" s="5">
        <v>0</v>
      </c>
    </row>
    <row r="866" spans="4:72" x14ac:dyDescent="0.25">
      <c r="D866" s="17" t="s">
        <v>269</v>
      </c>
      <c r="E866" s="5">
        <v>4</v>
      </c>
      <c r="W866" s="17" t="s">
        <v>269</v>
      </c>
      <c r="X866" s="5">
        <v>4</v>
      </c>
      <c r="AI866" s="17" t="s">
        <v>246</v>
      </c>
      <c r="AJ866" s="5">
        <v>24</v>
      </c>
      <c r="AT866" s="17" t="s">
        <v>145</v>
      </c>
      <c r="AU866" s="5">
        <v>14</v>
      </c>
      <c r="BH866" s="17" t="s">
        <v>245</v>
      </c>
      <c r="BI866" s="5">
        <v>7</v>
      </c>
      <c r="BS866" s="17" t="s">
        <v>244</v>
      </c>
      <c r="BT866" s="5">
        <v>0</v>
      </c>
    </row>
    <row r="867" spans="4:72" x14ac:dyDescent="0.25">
      <c r="D867" s="17" t="s">
        <v>265</v>
      </c>
      <c r="E867" s="5">
        <v>79</v>
      </c>
      <c r="W867" s="17" t="s">
        <v>265</v>
      </c>
      <c r="X867" s="5">
        <v>79</v>
      </c>
      <c r="AI867" s="17" t="s">
        <v>262</v>
      </c>
      <c r="AJ867" s="5">
        <v>34</v>
      </c>
      <c r="AT867" s="17" t="s">
        <v>246</v>
      </c>
      <c r="AU867" s="5">
        <v>57</v>
      </c>
      <c r="BH867" s="17" t="s">
        <v>150</v>
      </c>
      <c r="BI867" s="5">
        <v>0</v>
      </c>
      <c r="BS867" s="17" t="s">
        <v>245</v>
      </c>
      <c r="BT867" s="5">
        <v>54</v>
      </c>
    </row>
    <row r="868" spans="4:72" x14ac:dyDescent="0.25">
      <c r="D868" s="17" t="s">
        <v>263</v>
      </c>
      <c r="E868" s="5">
        <v>224</v>
      </c>
      <c r="W868" s="17" t="s">
        <v>263</v>
      </c>
      <c r="X868" s="5">
        <v>224</v>
      </c>
      <c r="AI868" s="17" t="s">
        <v>269</v>
      </c>
      <c r="AJ868" s="5">
        <v>2</v>
      </c>
      <c r="AT868" s="17" t="s">
        <v>262</v>
      </c>
      <c r="AU868" s="5">
        <v>165</v>
      </c>
      <c r="BH868" s="17" t="s">
        <v>145</v>
      </c>
      <c r="BI868" s="5">
        <v>42</v>
      </c>
      <c r="BS868" s="17" t="s">
        <v>150</v>
      </c>
      <c r="BT868" s="5">
        <v>0</v>
      </c>
    </row>
    <row r="869" spans="4:72" x14ac:dyDescent="0.25">
      <c r="D869" s="17" t="s">
        <v>254</v>
      </c>
      <c r="E869" s="5">
        <v>204</v>
      </c>
      <c r="W869" s="17" t="s">
        <v>254</v>
      </c>
      <c r="X869" s="5">
        <v>204</v>
      </c>
      <c r="AI869" s="17" t="s">
        <v>265</v>
      </c>
      <c r="AJ869" s="5">
        <v>1</v>
      </c>
      <c r="AT869" s="17" t="s">
        <v>269</v>
      </c>
      <c r="AU869" s="5">
        <v>8</v>
      </c>
      <c r="BH869" s="17" t="s">
        <v>246</v>
      </c>
      <c r="BI869" s="5">
        <v>19</v>
      </c>
      <c r="BS869" s="17" t="s">
        <v>145</v>
      </c>
      <c r="BT869" s="5">
        <v>0</v>
      </c>
    </row>
    <row r="870" spans="4:72" x14ac:dyDescent="0.25">
      <c r="D870" s="17" t="s">
        <v>249</v>
      </c>
      <c r="E870" s="5">
        <v>11</v>
      </c>
      <c r="W870" s="17" t="s">
        <v>249</v>
      </c>
      <c r="X870" s="5">
        <v>11</v>
      </c>
      <c r="AI870" s="17" t="s">
        <v>263</v>
      </c>
      <c r="AJ870" s="5">
        <v>64</v>
      </c>
      <c r="AT870" s="17" t="s">
        <v>265</v>
      </c>
      <c r="AU870" s="5">
        <v>81</v>
      </c>
      <c r="BH870" s="17" t="s">
        <v>262</v>
      </c>
      <c r="BI870" s="5">
        <v>362</v>
      </c>
      <c r="BS870" s="17" t="s">
        <v>246</v>
      </c>
      <c r="BT870" s="5">
        <v>0</v>
      </c>
    </row>
    <row r="871" spans="4:72" x14ac:dyDescent="0.25">
      <c r="D871" s="17" t="s">
        <v>151</v>
      </c>
      <c r="E871" s="5">
        <v>346</v>
      </c>
      <c r="W871" s="17" t="s">
        <v>151</v>
      </c>
      <c r="X871" s="5">
        <v>346</v>
      </c>
      <c r="AI871" s="17" t="s">
        <v>254</v>
      </c>
      <c r="AJ871" s="5">
        <v>19</v>
      </c>
      <c r="AT871" s="17" t="s">
        <v>263</v>
      </c>
      <c r="AU871" s="5">
        <v>194</v>
      </c>
      <c r="BH871" s="17" t="s">
        <v>269</v>
      </c>
      <c r="BI871" s="5">
        <v>5</v>
      </c>
      <c r="BS871" s="17" t="s">
        <v>262</v>
      </c>
      <c r="BT871" s="5">
        <v>0</v>
      </c>
    </row>
    <row r="872" spans="4:72" x14ac:dyDescent="0.25">
      <c r="D872" s="17" t="s">
        <v>264</v>
      </c>
      <c r="E872" s="5">
        <v>0</v>
      </c>
      <c r="W872" s="17" t="s">
        <v>264</v>
      </c>
      <c r="X872" s="5">
        <v>0</v>
      </c>
      <c r="AI872" s="17" t="s">
        <v>249</v>
      </c>
      <c r="AJ872" s="5">
        <v>0</v>
      </c>
      <c r="AT872" s="17" t="s">
        <v>254</v>
      </c>
      <c r="AU872" s="5">
        <v>340</v>
      </c>
      <c r="BH872" s="17" t="s">
        <v>265</v>
      </c>
      <c r="BI872" s="5">
        <v>90</v>
      </c>
      <c r="BS872" s="17" t="s">
        <v>269</v>
      </c>
      <c r="BT872" s="5">
        <v>0</v>
      </c>
    </row>
    <row r="873" spans="4:72" x14ac:dyDescent="0.25">
      <c r="D873" s="2" t="s">
        <v>15</v>
      </c>
      <c r="E873" s="5">
        <v>20505</v>
      </c>
      <c r="W873" s="2" t="s">
        <v>15</v>
      </c>
      <c r="X873" s="5">
        <v>20505</v>
      </c>
      <c r="AI873" s="17" t="s">
        <v>151</v>
      </c>
      <c r="AJ873" s="5">
        <v>0</v>
      </c>
      <c r="AT873" s="17" t="s">
        <v>249</v>
      </c>
      <c r="AU873" s="5">
        <v>0</v>
      </c>
      <c r="BH873" s="17" t="s">
        <v>263</v>
      </c>
      <c r="BI873" s="5">
        <v>471</v>
      </c>
      <c r="BS873" s="17" t="s">
        <v>265</v>
      </c>
      <c r="BT873" s="5">
        <v>2</v>
      </c>
    </row>
    <row r="874" spans="4:72" x14ac:dyDescent="0.25">
      <c r="D874" s="17" t="s">
        <v>139</v>
      </c>
      <c r="E874" s="5">
        <v>115</v>
      </c>
      <c r="W874" s="17" t="s">
        <v>139</v>
      </c>
      <c r="X874" s="5">
        <v>115</v>
      </c>
      <c r="AI874" s="17" t="s">
        <v>264</v>
      </c>
      <c r="AJ874" s="5">
        <v>0</v>
      </c>
      <c r="AT874" s="17" t="s">
        <v>151</v>
      </c>
      <c r="AU874" s="5">
        <v>0</v>
      </c>
      <c r="BH874" s="17" t="s">
        <v>254</v>
      </c>
      <c r="BI874" s="5">
        <v>263</v>
      </c>
      <c r="BS874" s="17" t="s">
        <v>263</v>
      </c>
      <c r="BT874" s="5">
        <v>0</v>
      </c>
    </row>
    <row r="875" spans="4:72" x14ac:dyDescent="0.25">
      <c r="D875" s="17" t="s">
        <v>167</v>
      </c>
      <c r="E875" s="5">
        <v>52</v>
      </c>
      <c r="W875" s="17" t="s">
        <v>167</v>
      </c>
      <c r="X875" s="5">
        <v>52</v>
      </c>
      <c r="AI875" s="2" t="s">
        <v>15</v>
      </c>
      <c r="AJ875" s="5">
        <v>5154</v>
      </c>
      <c r="AT875" s="17" t="s">
        <v>264</v>
      </c>
      <c r="AU875" s="5">
        <v>0</v>
      </c>
      <c r="BH875" s="17" t="s">
        <v>249</v>
      </c>
      <c r="BI875" s="5">
        <v>0</v>
      </c>
      <c r="BS875" s="17" t="s">
        <v>254</v>
      </c>
      <c r="BT875" s="5">
        <v>0</v>
      </c>
    </row>
    <row r="876" spans="4:72" x14ac:dyDescent="0.25">
      <c r="D876" s="17" t="s">
        <v>140</v>
      </c>
      <c r="E876" s="5">
        <v>305</v>
      </c>
      <c r="W876" s="17" t="s">
        <v>140</v>
      </c>
      <c r="X876" s="5">
        <v>305</v>
      </c>
      <c r="AI876" s="17" t="s">
        <v>139</v>
      </c>
      <c r="AJ876" s="5">
        <v>9</v>
      </c>
      <c r="AT876" s="2" t="s">
        <v>15</v>
      </c>
      <c r="AU876" s="5">
        <v>19337</v>
      </c>
      <c r="BH876" s="17" t="s">
        <v>151</v>
      </c>
      <c r="BI876" s="5">
        <v>281</v>
      </c>
      <c r="BS876" s="17" t="s">
        <v>249</v>
      </c>
      <c r="BT876" s="5">
        <v>0</v>
      </c>
    </row>
    <row r="877" spans="4:72" x14ac:dyDescent="0.25">
      <c r="D877" s="17" t="s">
        <v>181</v>
      </c>
      <c r="E877" s="5">
        <v>0</v>
      </c>
      <c r="W877" s="17" t="s">
        <v>181</v>
      </c>
      <c r="X877" s="5">
        <v>0</v>
      </c>
      <c r="AI877" s="17" t="s">
        <v>167</v>
      </c>
      <c r="AJ877" s="5">
        <v>14</v>
      </c>
      <c r="AT877" s="17" t="s">
        <v>139</v>
      </c>
      <c r="AU877" s="5">
        <v>2</v>
      </c>
      <c r="BH877" s="17" t="s">
        <v>264</v>
      </c>
      <c r="BI877" s="5">
        <v>0</v>
      </c>
      <c r="BS877" s="17" t="s">
        <v>151</v>
      </c>
      <c r="BT877" s="5">
        <v>0</v>
      </c>
    </row>
    <row r="878" spans="4:72" x14ac:dyDescent="0.25">
      <c r="D878" s="17" t="s">
        <v>156</v>
      </c>
      <c r="E878" s="5">
        <v>924</v>
      </c>
      <c r="W878" s="17" t="s">
        <v>156</v>
      </c>
      <c r="X878" s="5">
        <v>924</v>
      </c>
      <c r="AI878" s="17" t="s">
        <v>140</v>
      </c>
      <c r="AJ878" s="5">
        <v>23</v>
      </c>
      <c r="AT878" s="17" t="s">
        <v>167</v>
      </c>
      <c r="AU878" s="5">
        <v>31</v>
      </c>
      <c r="BH878" s="2" t="s">
        <v>15</v>
      </c>
      <c r="BI878" s="5">
        <v>8405</v>
      </c>
      <c r="BS878" s="17" t="s">
        <v>264</v>
      </c>
      <c r="BT878" s="5">
        <v>0</v>
      </c>
    </row>
    <row r="879" spans="4:72" x14ac:dyDescent="0.25">
      <c r="D879" s="17" t="s">
        <v>182</v>
      </c>
      <c r="E879" s="5">
        <v>67</v>
      </c>
      <c r="W879" s="17" t="s">
        <v>182</v>
      </c>
      <c r="X879" s="5">
        <v>67</v>
      </c>
      <c r="AI879" s="17" t="s">
        <v>181</v>
      </c>
      <c r="AJ879" s="5">
        <v>0</v>
      </c>
      <c r="AT879" s="17" t="s">
        <v>140</v>
      </c>
      <c r="AU879" s="5">
        <v>18</v>
      </c>
      <c r="BH879" s="17" t="s">
        <v>139</v>
      </c>
      <c r="BI879" s="5">
        <v>10</v>
      </c>
      <c r="BS879" s="2" t="s">
        <v>15</v>
      </c>
      <c r="BT879" s="5">
        <v>884</v>
      </c>
    </row>
    <row r="880" spans="4:72" x14ac:dyDescent="0.25">
      <c r="D880" s="17" t="s">
        <v>183</v>
      </c>
      <c r="E880" s="5">
        <v>215</v>
      </c>
      <c r="W880" s="17" t="s">
        <v>183</v>
      </c>
      <c r="X880" s="5">
        <v>215</v>
      </c>
      <c r="AI880" s="17" t="s">
        <v>156</v>
      </c>
      <c r="AJ880" s="5">
        <v>228</v>
      </c>
      <c r="AT880" s="17" t="s">
        <v>181</v>
      </c>
      <c r="AU880" s="5">
        <v>0</v>
      </c>
      <c r="BH880" s="17" t="s">
        <v>167</v>
      </c>
      <c r="BI880" s="5">
        <v>3</v>
      </c>
      <c r="BS880" s="17" t="s">
        <v>139</v>
      </c>
      <c r="BT880" s="5">
        <v>19</v>
      </c>
    </row>
    <row r="881" spans="4:72" x14ac:dyDescent="0.25">
      <c r="D881" s="17" t="s">
        <v>184</v>
      </c>
      <c r="E881" s="5">
        <v>1</v>
      </c>
      <c r="W881" s="17" t="s">
        <v>184</v>
      </c>
      <c r="X881" s="5">
        <v>1</v>
      </c>
      <c r="AI881" s="17" t="s">
        <v>182</v>
      </c>
      <c r="AJ881" s="5">
        <v>0</v>
      </c>
      <c r="AT881" s="17" t="s">
        <v>156</v>
      </c>
      <c r="AU881" s="5">
        <v>360</v>
      </c>
      <c r="BH881" s="17" t="s">
        <v>140</v>
      </c>
      <c r="BI881" s="5">
        <v>31</v>
      </c>
      <c r="BS881" s="17" t="s">
        <v>167</v>
      </c>
      <c r="BT881" s="5">
        <v>3</v>
      </c>
    </row>
    <row r="882" spans="4:72" x14ac:dyDescent="0.25">
      <c r="D882" s="17" t="s">
        <v>185</v>
      </c>
      <c r="E882" s="5">
        <v>583</v>
      </c>
      <c r="W882" s="17" t="s">
        <v>185</v>
      </c>
      <c r="X882" s="5">
        <v>583</v>
      </c>
      <c r="AI882" s="17" t="s">
        <v>183</v>
      </c>
      <c r="AJ882" s="5">
        <v>1</v>
      </c>
      <c r="AT882" s="17" t="s">
        <v>182</v>
      </c>
      <c r="AU882" s="5">
        <v>0</v>
      </c>
      <c r="BH882" s="17" t="s">
        <v>181</v>
      </c>
      <c r="BI882" s="5">
        <v>0</v>
      </c>
      <c r="BS882" s="17" t="s">
        <v>140</v>
      </c>
      <c r="BT882" s="5">
        <v>35</v>
      </c>
    </row>
    <row r="883" spans="4:72" x14ac:dyDescent="0.25">
      <c r="D883" s="17" t="s">
        <v>266</v>
      </c>
      <c r="E883" s="5">
        <v>0</v>
      </c>
      <c r="W883" s="17" t="s">
        <v>266</v>
      </c>
      <c r="X883" s="5">
        <v>0</v>
      </c>
      <c r="AI883" s="17" t="s">
        <v>184</v>
      </c>
      <c r="AJ883" s="5">
        <v>3</v>
      </c>
      <c r="AT883" s="17" t="s">
        <v>183</v>
      </c>
      <c r="AU883" s="5">
        <v>22</v>
      </c>
      <c r="BH883" s="17" t="s">
        <v>156</v>
      </c>
      <c r="BI883" s="5">
        <v>253</v>
      </c>
      <c r="BS883" s="17" t="s">
        <v>181</v>
      </c>
      <c r="BT883" s="5">
        <v>24</v>
      </c>
    </row>
    <row r="884" spans="4:72" x14ac:dyDescent="0.25">
      <c r="D884" s="17" t="s">
        <v>157</v>
      </c>
      <c r="E884" s="5">
        <v>6</v>
      </c>
      <c r="W884" s="17" t="s">
        <v>157</v>
      </c>
      <c r="X884" s="5">
        <v>6</v>
      </c>
      <c r="AI884" s="17" t="s">
        <v>185</v>
      </c>
      <c r="AJ884" s="5">
        <v>92</v>
      </c>
      <c r="AT884" s="17" t="s">
        <v>184</v>
      </c>
      <c r="AU884" s="5">
        <v>0</v>
      </c>
      <c r="BH884" s="17" t="s">
        <v>182</v>
      </c>
      <c r="BI884" s="5">
        <v>0</v>
      </c>
      <c r="BS884" s="17" t="s">
        <v>156</v>
      </c>
      <c r="BT884" s="5">
        <v>35</v>
      </c>
    </row>
    <row r="885" spans="4:72" x14ac:dyDescent="0.25">
      <c r="D885" s="17" t="s">
        <v>267</v>
      </c>
      <c r="E885" s="5">
        <v>650</v>
      </c>
      <c r="W885" s="17" t="s">
        <v>267</v>
      </c>
      <c r="X885" s="5">
        <v>650</v>
      </c>
      <c r="AI885" s="17" t="s">
        <v>266</v>
      </c>
      <c r="AJ885" s="5">
        <v>0</v>
      </c>
      <c r="AT885" s="17" t="s">
        <v>185</v>
      </c>
      <c r="AU885" s="5">
        <v>1369</v>
      </c>
      <c r="BH885" s="17" t="s">
        <v>183</v>
      </c>
      <c r="BI885" s="5">
        <v>1</v>
      </c>
      <c r="BS885" s="17" t="s">
        <v>182</v>
      </c>
      <c r="BT885" s="5">
        <v>0</v>
      </c>
    </row>
    <row r="886" spans="4:72" x14ac:dyDescent="0.25">
      <c r="D886" s="17" t="s">
        <v>158</v>
      </c>
      <c r="E886" s="5">
        <v>395</v>
      </c>
      <c r="W886" s="17" t="s">
        <v>158</v>
      </c>
      <c r="X886" s="5">
        <v>395</v>
      </c>
      <c r="AI886" s="17" t="s">
        <v>157</v>
      </c>
      <c r="AJ886" s="5">
        <v>0</v>
      </c>
      <c r="AT886" s="17" t="s">
        <v>266</v>
      </c>
      <c r="AU886" s="5">
        <v>0</v>
      </c>
      <c r="BH886" s="17" t="s">
        <v>184</v>
      </c>
      <c r="BI886" s="5">
        <v>0</v>
      </c>
      <c r="BS886" s="17" t="s">
        <v>183</v>
      </c>
      <c r="BT886" s="5">
        <v>1</v>
      </c>
    </row>
    <row r="887" spans="4:72" x14ac:dyDescent="0.25">
      <c r="D887" s="17" t="s">
        <v>250</v>
      </c>
      <c r="E887" s="5">
        <v>1</v>
      </c>
      <c r="W887" s="17" t="s">
        <v>250</v>
      </c>
      <c r="X887" s="5">
        <v>1</v>
      </c>
      <c r="AI887" s="17" t="s">
        <v>267</v>
      </c>
      <c r="AJ887" s="5">
        <v>123</v>
      </c>
      <c r="AT887" s="17" t="s">
        <v>157</v>
      </c>
      <c r="AU887" s="5">
        <v>0</v>
      </c>
      <c r="BH887" s="17" t="s">
        <v>185</v>
      </c>
      <c r="BI887" s="5">
        <v>73</v>
      </c>
      <c r="BS887" s="17" t="s">
        <v>184</v>
      </c>
      <c r="BT887" s="5">
        <v>1</v>
      </c>
    </row>
    <row r="888" spans="4:72" x14ac:dyDescent="0.25">
      <c r="D888" s="17" t="s">
        <v>188</v>
      </c>
      <c r="E888" s="5">
        <v>2</v>
      </c>
      <c r="W888" s="17" t="s">
        <v>188</v>
      </c>
      <c r="X888" s="5">
        <v>2</v>
      </c>
      <c r="AI888" s="17" t="s">
        <v>158</v>
      </c>
      <c r="AJ888" s="5">
        <v>26</v>
      </c>
      <c r="AT888" s="17" t="s">
        <v>267</v>
      </c>
      <c r="AU888" s="5">
        <v>108</v>
      </c>
      <c r="BH888" s="17" t="s">
        <v>266</v>
      </c>
      <c r="BI888" s="5">
        <v>1</v>
      </c>
      <c r="BS888" s="17" t="s">
        <v>185</v>
      </c>
      <c r="BT888" s="5">
        <v>0</v>
      </c>
    </row>
    <row r="889" spans="4:72" x14ac:dyDescent="0.25">
      <c r="D889" s="17" t="s">
        <v>189</v>
      </c>
      <c r="E889" s="5">
        <v>132</v>
      </c>
      <c r="W889" s="17" t="s">
        <v>189</v>
      </c>
      <c r="X889" s="5">
        <v>132</v>
      </c>
      <c r="AI889" s="17" t="s">
        <v>250</v>
      </c>
      <c r="AJ889" s="5">
        <v>0</v>
      </c>
      <c r="AT889" s="17" t="s">
        <v>158</v>
      </c>
      <c r="AU889" s="5">
        <v>104</v>
      </c>
      <c r="BH889" s="17" t="s">
        <v>157</v>
      </c>
      <c r="BI889" s="5">
        <v>31</v>
      </c>
      <c r="BS889" s="17" t="s">
        <v>266</v>
      </c>
      <c r="BT889" s="5">
        <v>0</v>
      </c>
    </row>
    <row r="890" spans="4:72" x14ac:dyDescent="0.25">
      <c r="D890" s="17" t="s">
        <v>190</v>
      </c>
      <c r="E890" s="5">
        <v>409</v>
      </c>
      <c r="W890" s="17" t="s">
        <v>190</v>
      </c>
      <c r="X890" s="5">
        <v>409</v>
      </c>
      <c r="AI890" s="17" t="s">
        <v>188</v>
      </c>
      <c r="AJ890" s="5">
        <v>0</v>
      </c>
      <c r="AT890" s="17" t="s">
        <v>250</v>
      </c>
      <c r="AU890" s="5">
        <v>0</v>
      </c>
      <c r="BH890" s="17" t="s">
        <v>267</v>
      </c>
      <c r="BI890" s="5">
        <v>52</v>
      </c>
      <c r="BS890" s="17" t="s">
        <v>157</v>
      </c>
      <c r="BT890" s="5">
        <v>59</v>
      </c>
    </row>
    <row r="891" spans="4:72" x14ac:dyDescent="0.25">
      <c r="D891" s="17" t="s">
        <v>191</v>
      </c>
      <c r="E891" s="5">
        <v>190</v>
      </c>
      <c r="W891" s="17" t="s">
        <v>191</v>
      </c>
      <c r="X891" s="5">
        <v>190</v>
      </c>
      <c r="AI891" s="17" t="s">
        <v>189</v>
      </c>
      <c r="AJ891" s="5">
        <v>36</v>
      </c>
      <c r="AT891" s="17" t="s">
        <v>188</v>
      </c>
      <c r="AU891" s="5">
        <v>0</v>
      </c>
      <c r="BH891" s="17" t="s">
        <v>158</v>
      </c>
      <c r="BI891" s="5">
        <v>171</v>
      </c>
      <c r="BS891" s="17" t="s">
        <v>267</v>
      </c>
      <c r="BT891" s="5">
        <v>0</v>
      </c>
    </row>
    <row r="892" spans="4:72" x14ac:dyDescent="0.25">
      <c r="D892" s="17" t="s">
        <v>192</v>
      </c>
      <c r="E892" s="5">
        <v>84</v>
      </c>
      <c r="W892" s="17" t="s">
        <v>192</v>
      </c>
      <c r="X892" s="5">
        <v>84</v>
      </c>
      <c r="AI892" s="17" t="s">
        <v>190</v>
      </c>
      <c r="AJ892" s="5">
        <v>234</v>
      </c>
      <c r="AT892" s="17" t="s">
        <v>189</v>
      </c>
      <c r="AU892" s="5">
        <v>76</v>
      </c>
      <c r="BH892" s="17" t="s">
        <v>250</v>
      </c>
      <c r="BI892" s="5">
        <v>0</v>
      </c>
      <c r="BS892" s="17" t="s">
        <v>158</v>
      </c>
      <c r="BT892" s="5">
        <v>4</v>
      </c>
    </row>
    <row r="893" spans="4:72" x14ac:dyDescent="0.25">
      <c r="D893" s="17" t="s">
        <v>193</v>
      </c>
      <c r="E893" s="5">
        <v>171</v>
      </c>
      <c r="W893" s="17" t="s">
        <v>193</v>
      </c>
      <c r="X893" s="5">
        <v>171</v>
      </c>
      <c r="AI893" s="17" t="s">
        <v>191</v>
      </c>
      <c r="AJ893" s="5">
        <v>5</v>
      </c>
      <c r="AT893" s="17" t="s">
        <v>190</v>
      </c>
      <c r="AU893" s="5">
        <v>672</v>
      </c>
      <c r="BH893" s="17" t="s">
        <v>188</v>
      </c>
      <c r="BI893" s="5">
        <v>2</v>
      </c>
      <c r="BS893" s="17" t="s">
        <v>250</v>
      </c>
      <c r="BT893" s="5">
        <v>0</v>
      </c>
    </row>
    <row r="894" spans="4:72" x14ac:dyDescent="0.25">
      <c r="D894" s="17" t="s">
        <v>194</v>
      </c>
      <c r="E894" s="5">
        <v>318</v>
      </c>
      <c r="W894" s="17" t="s">
        <v>194</v>
      </c>
      <c r="X894" s="5">
        <v>318</v>
      </c>
      <c r="AI894" s="17" t="s">
        <v>192</v>
      </c>
      <c r="AJ894" s="5">
        <v>70</v>
      </c>
      <c r="AT894" s="17" t="s">
        <v>191</v>
      </c>
      <c r="AU894" s="5">
        <v>238</v>
      </c>
      <c r="BH894" s="17" t="s">
        <v>189</v>
      </c>
      <c r="BI894" s="5">
        <v>173</v>
      </c>
      <c r="BS894" s="17" t="s">
        <v>188</v>
      </c>
      <c r="BT894" s="5">
        <v>0</v>
      </c>
    </row>
    <row r="895" spans="4:72" x14ac:dyDescent="0.25">
      <c r="D895" s="17" t="s">
        <v>195</v>
      </c>
      <c r="E895" s="5">
        <v>299</v>
      </c>
      <c r="W895" s="17" t="s">
        <v>195</v>
      </c>
      <c r="X895" s="5">
        <v>299</v>
      </c>
      <c r="AI895" s="17" t="s">
        <v>193</v>
      </c>
      <c r="AJ895" s="5">
        <v>6</v>
      </c>
      <c r="AT895" s="17" t="s">
        <v>192</v>
      </c>
      <c r="AU895" s="5">
        <v>11</v>
      </c>
      <c r="BH895" s="17" t="s">
        <v>190</v>
      </c>
      <c r="BI895" s="5">
        <v>62</v>
      </c>
      <c r="BS895" s="17" t="s">
        <v>189</v>
      </c>
      <c r="BT895" s="5">
        <v>0</v>
      </c>
    </row>
    <row r="896" spans="4:72" x14ac:dyDescent="0.25">
      <c r="D896" s="17" t="s">
        <v>197</v>
      </c>
      <c r="E896" s="5">
        <v>185</v>
      </c>
      <c r="W896" s="17" t="s">
        <v>197</v>
      </c>
      <c r="X896" s="5">
        <v>185</v>
      </c>
      <c r="AI896" s="17" t="s">
        <v>194</v>
      </c>
      <c r="AJ896" s="5">
        <v>192</v>
      </c>
      <c r="AT896" s="17" t="s">
        <v>193</v>
      </c>
      <c r="AU896" s="5">
        <v>13</v>
      </c>
      <c r="BH896" s="17" t="s">
        <v>191</v>
      </c>
      <c r="BI896" s="5">
        <v>169</v>
      </c>
      <c r="BS896" s="17" t="s">
        <v>190</v>
      </c>
      <c r="BT896" s="5">
        <v>1</v>
      </c>
    </row>
    <row r="897" spans="4:72" x14ac:dyDescent="0.25">
      <c r="D897" s="17" t="s">
        <v>199</v>
      </c>
      <c r="E897" s="5">
        <v>302</v>
      </c>
      <c r="W897" s="17" t="s">
        <v>199</v>
      </c>
      <c r="X897" s="5">
        <v>302</v>
      </c>
      <c r="AI897" s="17" t="s">
        <v>195</v>
      </c>
      <c r="AJ897" s="5">
        <v>94</v>
      </c>
      <c r="AT897" s="17" t="s">
        <v>194</v>
      </c>
      <c r="AU897" s="5">
        <v>428</v>
      </c>
      <c r="BH897" s="17" t="s">
        <v>192</v>
      </c>
      <c r="BI897" s="5">
        <v>4</v>
      </c>
      <c r="BS897" s="17" t="s">
        <v>191</v>
      </c>
      <c r="BT897" s="5">
        <v>0</v>
      </c>
    </row>
    <row r="898" spans="4:72" x14ac:dyDescent="0.25">
      <c r="D898" s="17" t="s">
        <v>168</v>
      </c>
      <c r="E898" s="5">
        <v>110</v>
      </c>
      <c r="W898" s="17" t="s">
        <v>168</v>
      </c>
      <c r="X898" s="5">
        <v>110</v>
      </c>
      <c r="AI898" s="17" t="s">
        <v>197</v>
      </c>
      <c r="AJ898" s="5">
        <v>45</v>
      </c>
      <c r="AT898" s="17" t="s">
        <v>195</v>
      </c>
      <c r="AU898" s="5">
        <v>326</v>
      </c>
      <c r="BH898" s="17" t="s">
        <v>193</v>
      </c>
      <c r="BI898" s="5">
        <v>313</v>
      </c>
      <c r="BS898" s="17" t="s">
        <v>192</v>
      </c>
      <c r="BT898" s="5">
        <v>0</v>
      </c>
    </row>
    <row r="899" spans="4:72" x14ac:dyDescent="0.25">
      <c r="D899" s="17" t="s">
        <v>200</v>
      </c>
      <c r="E899" s="5">
        <v>58</v>
      </c>
      <c r="W899" s="17" t="s">
        <v>200</v>
      </c>
      <c r="X899" s="5">
        <v>58</v>
      </c>
      <c r="AI899" s="17" t="s">
        <v>199</v>
      </c>
      <c r="AJ899" s="5">
        <v>77</v>
      </c>
      <c r="AT899" s="17" t="s">
        <v>197</v>
      </c>
      <c r="AU899" s="5">
        <v>36</v>
      </c>
      <c r="BH899" s="17" t="s">
        <v>194</v>
      </c>
      <c r="BI899" s="5">
        <v>56</v>
      </c>
      <c r="BS899" s="17" t="s">
        <v>193</v>
      </c>
      <c r="BT899" s="5">
        <v>0</v>
      </c>
    </row>
    <row r="900" spans="4:72" x14ac:dyDescent="0.25">
      <c r="D900" s="17" t="s">
        <v>152</v>
      </c>
      <c r="E900" s="5">
        <v>303</v>
      </c>
      <c r="W900" s="17" t="s">
        <v>152</v>
      </c>
      <c r="X900" s="5">
        <v>303</v>
      </c>
      <c r="AI900" s="17" t="s">
        <v>168</v>
      </c>
      <c r="AJ900" s="5">
        <v>36</v>
      </c>
      <c r="AT900" s="17" t="s">
        <v>199</v>
      </c>
      <c r="AU900" s="5">
        <v>159</v>
      </c>
      <c r="BH900" s="17" t="s">
        <v>195</v>
      </c>
      <c r="BI900" s="5">
        <v>486</v>
      </c>
      <c r="BS900" s="17" t="s">
        <v>194</v>
      </c>
      <c r="BT900" s="5">
        <v>33</v>
      </c>
    </row>
    <row r="901" spans="4:72" x14ac:dyDescent="0.25">
      <c r="D901" s="17" t="s">
        <v>201</v>
      </c>
      <c r="E901" s="5">
        <v>244</v>
      </c>
      <c r="W901" s="17" t="s">
        <v>201</v>
      </c>
      <c r="X901" s="5">
        <v>244</v>
      </c>
      <c r="AI901" s="17" t="s">
        <v>200</v>
      </c>
      <c r="AJ901" s="5">
        <v>5</v>
      </c>
      <c r="AT901" s="17" t="s">
        <v>168</v>
      </c>
      <c r="AU901" s="5">
        <v>85</v>
      </c>
      <c r="BH901" s="17" t="s">
        <v>197</v>
      </c>
      <c r="BI901" s="5">
        <v>12</v>
      </c>
      <c r="BS901" s="17" t="s">
        <v>195</v>
      </c>
      <c r="BT901" s="5">
        <v>0</v>
      </c>
    </row>
    <row r="902" spans="4:72" x14ac:dyDescent="0.25">
      <c r="D902" s="17" t="s">
        <v>202</v>
      </c>
      <c r="E902" s="5">
        <v>416</v>
      </c>
      <c r="W902" s="17" t="s">
        <v>202</v>
      </c>
      <c r="X902" s="5">
        <v>416</v>
      </c>
      <c r="AI902" s="17" t="s">
        <v>152</v>
      </c>
      <c r="AJ902" s="5">
        <v>79</v>
      </c>
      <c r="AT902" s="17" t="s">
        <v>200</v>
      </c>
      <c r="AU902" s="5">
        <v>35</v>
      </c>
      <c r="BH902" s="17" t="s">
        <v>199</v>
      </c>
      <c r="BI902" s="5">
        <v>434</v>
      </c>
      <c r="BS902" s="17" t="s">
        <v>197</v>
      </c>
      <c r="BT902" s="5">
        <v>10</v>
      </c>
    </row>
    <row r="903" spans="4:72" x14ac:dyDescent="0.25">
      <c r="D903" s="17" t="s">
        <v>203</v>
      </c>
      <c r="E903" s="5">
        <v>278</v>
      </c>
      <c r="W903" s="17" t="s">
        <v>203</v>
      </c>
      <c r="X903" s="5">
        <v>278</v>
      </c>
      <c r="AI903" s="17" t="s">
        <v>201</v>
      </c>
      <c r="AJ903" s="5">
        <v>81</v>
      </c>
      <c r="AT903" s="17" t="s">
        <v>152</v>
      </c>
      <c r="AU903" s="5">
        <v>1499</v>
      </c>
      <c r="BH903" s="17" t="s">
        <v>168</v>
      </c>
      <c r="BI903" s="5">
        <v>1</v>
      </c>
      <c r="BS903" s="17" t="s">
        <v>199</v>
      </c>
      <c r="BT903" s="5">
        <v>0</v>
      </c>
    </row>
    <row r="904" spans="4:72" x14ac:dyDescent="0.25">
      <c r="D904" s="17" t="s">
        <v>159</v>
      </c>
      <c r="E904" s="5">
        <v>184</v>
      </c>
      <c r="W904" s="17" t="s">
        <v>159</v>
      </c>
      <c r="X904" s="5">
        <v>184</v>
      </c>
      <c r="AI904" s="17" t="s">
        <v>202</v>
      </c>
      <c r="AJ904" s="5">
        <v>1</v>
      </c>
      <c r="AT904" s="17" t="s">
        <v>201</v>
      </c>
      <c r="AU904" s="5">
        <v>824</v>
      </c>
      <c r="BH904" s="17" t="s">
        <v>200</v>
      </c>
      <c r="BI904" s="5">
        <v>9</v>
      </c>
      <c r="BS904" s="17" t="s">
        <v>168</v>
      </c>
      <c r="BT904" s="5">
        <v>25</v>
      </c>
    </row>
    <row r="905" spans="4:72" x14ac:dyDescent="0.25">
      <c r="D905" s="17" t="s">
        <v>205</v>
      </c>
      <c r="E905" s="5">
        <v>49</v>
      </c>
      <c r="W905" s="17" t="s">
        <v>205</v>
      </c>
      <c r="X905" s="5">
        <v>49</v>
      </c>
      <c r="AI905" s="17" t="s">
        <v>203</v>
      </c>
      <c r="AJ905" s="5">
        <v>36</v>
      </c>
      <c r="AT905" s="17" t="s">
        <v>202</v>
      </c>
      <c r="AU905" s="5">
        <v>124</v>
      </c>
      <c r="BH905" s="17" t="s">
        <v>152</v>
      </c>
      <c r="BI905" s="5">
        <v>1</v>
      </c>
      <c r="BS905" s="17" t="s">
        <v>200</v>
      </c>
      <c r="BT905" s="5">
        <v>2</v>
      </c>
    </row>
    <row r="906" spans="4:72" x14ac:dyDescent="0.25">
      <c r="D906" s="17" t="s">
        <v>160</v>
      </c>
      <c r="E906" s="5">
        <v>423</v>
      </c>
      <c r="W906" s="17" t="s">
        <v>160</v>
      </c>
      <c r="X906" s="5">
        <v>423</v>
      </c>
      <c r="AI906" s="17" t="s">
        <v>159</v>
      </c>
      <c r="AJ906" s="5">
        <v>2</v>
      </c>
      <c r="AT906" s="17" t="s">
        <v>203</v>
      </c>
      <c r="AU906" s="5">
        <v>409</v>
      </c>
      <c r="BH906" s="17" t="s">
        <v>201</v>
      </c>
      <c r="BI906" s="5">
        <v>51</v>
      </c>
      <c r="BS906" s="17" t="s">
        <v>152</v>
      </c>
      <c r="BT906" s="5">
        <v>1</v>
      </c>
    </row>
    <row r="907" spans="4:72" x14ac:dyDescent="0.25">
      <c r="D907" s="17" t="s">
        <v>207</v>
      </c>
      <c r="E907" s="5">
        <v>179</v>
      </c>
      <c r="W907" s="17" t="s">
        <v>207</v>
      </c>
      <c r="X907" s="5">
        <v>179</v>
      </c>
      <c r="AI907" s="17" t="s">
        <v>205</v>
      </c>
      <c r="AJ907" s="5">
        <v>32</v>
      </c>
      <c r="AT907" s="17" t="s">
        <v>159</v>
      </c>
      <c r="AU907" s="5">
        <v>30</v>
      </c>
      <c r="BH907" s="17" t="s">
        <v>202</v>
      </c>
      <c r="BI907" s="5">
        <v>31</v>
      </c>
      <c r="BS907" s="17" t="s">
        <v>201</v>
      </c>
      <c r="BT907" s="5">
        <v>1</v>
      </c>
    </row>
    <row r="908" spans="4:72" x14ac:dyDescent="0.25">
      <c r="D908" s="17" t="s">
        <v>169</v>
      </c>
      <c r="E908" s="5">
        <v>60</v>
      </c>
      <c r="W908" s="17" t="s">
        <v>169</v>
      </c>
      <c r="X908" s="5">
        <v>60</v>
      </c>
      <c r="AI908" s="17" t="s">
        <v>160</v>
      </c>
      <c r="AJ908" s="5">
        <v>21</v>
      </c>
      <c r="AT908" s="17" t="s">
        <v>205</v>
      </c>
      <c r="AU908" s="5">
        <v>51</v>
      </c>
      <c r="BH908" s="17" t="s">
        <v>203</v>
      </c>
      <c r="BI908" s="5">
        <v>7</v>
      </c>
      <c r="BS908" s="17" t="s">
        <v>202</v>
      </c>
      <c r="BT908" s="5">
        <v>0</v>
      </c>
    </row>
    <row r="909" spans="4:72" x14ac:dyDescent="0.25">
      <c r="D909" s="17" t="s">
        <v>208</v>
      </c>
      <c r="E909" s="5">
        <v>67</v>
      </c>
      <c r="W909" s="17" t="s">
        <v>208</v>
      </c>
      <c r="X909" s="5">
        <v>67</v>
      </c>
      <c r="AI909" s="17" t="s">
        <v>207</v>
      </c>
      <c r="AJ909" s="5">
        <v>46</v>
      </c>
      <c r="AT909" s="17" t="s">
        <v>160</v>
      </c>
      <c r="AU909" s="5">
        <v>172</v>
      </c>
      <c r="BH909" s="17" t="s">
        <v>159</v>
      </c>
      <c r="BI909" s="5">
        <v>292</v>
      </c>
      <c r="BS909" s="17" t="s">
        <v>203</v>
      </c>
      <c r="BT909" s="5">
        <v>0</v>
      </c>
    </row>
    <row r="910" spans="4:72" x14ac:dyDescent="0.25">
      <c r="D910" s="17" t="s">
        <v>260</v>
      </c>
      <c r="E910" s="5">
        <v>202</v>
      </c>
      <c r="W910" s="17" t="s">
        <v>260</v>
      </c>
      <c r="X910" s="5">
        <v>202</v>
      </c>
      <c r="AI910" s="17" t="s">
        <v>169</v>
      </c>
      <c r="AJ910" s="5">
        <v>14</v>
      </c>
      <c r="AT910" s="17" t="s">
        <v>207</v>
      </c>
      <c r="AU910" s="5">
        <v>69</v>
      </c>
      <c r="BH910" s="17" t="s">
        <v>205</v>
      </c>
      <c r="BI910" s="5">
        <v>20</v>
      </c>
      <c r="BS910" s="17" t="s">
        <v>159</v>
      </c>
      <c r="BT910" s="5">
        <v>0</v>
      </c>
    </row>
    <row r="911" spans="4:72" x14ac:dyDescent="0.25">
      <c r="D911" s="17" t="s">
        <v>209</v>
      </c>
      <c r="E911" s="5">
        <v>38</v>
      </c>
      <c r="W911" s="17" t="s">
        <v>209</v>
      </c>
      <c r="X911" s="5">
        <v>38</v>
      </c>
      <c r="AI911" s="17" t="s">
        <v>208</v>
      </c>
      <c r="AJ911" s="5">
        <v>4</v>
      </c>
      <c r="AT911" s="17" t="s">
        <v>169</v>
      </c>
      <c r="AU911" s="5">
        <v>65</v>
      </c>
      <c r="BH911" s="17" t="s">
        <v>160</v>
      </c>
      <c r="BI911" s="5">
        <v>164</v>
      </c>
      <c r="BS911" s="17" t="s">
        <v>205</v>
      </c>
      <c r="BT911" s="5">
        <v>0</v>
      </c>
    </row>
    <row r="912" spans="4:72" x14ac:dyDescent="0.25">
      <c r="D912" s="17" t="s">
        <v>210</v>
      </c>
      <c r="E912" s="5">
        <v>237</v>
      </c>
      <c r="W912" s="17" t="s">
        <v>210</v>
      </c>
      <c r="X912" s="5">
        <v>237</v>
      </c>
      <c r="AI912" s="17" t="s">
        <v>260</v>
      </c>
      <c r="AJ912" s="5">
        <v>0</v>
      </c>
      <c r="AT912" s="17" t="s">
        <v>208</v>
      </c>
      <c r="AU912" s="5">
        <v>7</v>
      </c>
      <c r="BH912" s="17" t="s">
        <v>207</v>
      </c>
      <c r="BI912" s="5">
        <v>40</v>
      </c>
      <c r="BS912" s="17" t="s">
        <v>160</v>
      </c>
      <c r="BT912" s="5">
        <v>23</v>
      </c>
    </row>
    <row r="913" spans="4:72" x14ac:dyDescent="0.25">
      <c r="D913" s="17" t="s">
        <v>161</v>
      </c>
      <c r="E913" s="5">
        <v>44</v>
      </c>
      <c r="W913" s="17" t="s">
        <v>161</v>
      </c>
      <c r="X913" s="5">
        <v>44</v>
      </c>
      <c r="AI913" s="17" t="s">
        <v>209</v>
      </c>
      <c r="AJ913" s="5">
        <v>4</v>
      </c>
      <c r="AT913" s="17" t="s">
        <v>260</v>
      </c>
      <c r="AU913" s="5">
        <v>0</v>
      </c>
      <c r="BH913" s="17" t="s">
        <v>169</v>
      </c>
      <c r="BI913" s="5">
        <v>14</v>
      </c>
      <c r="BS913" s="17" t="s">
        <v>207</v>
      </c>
      <c r="BT913" s="5">
        <v>32</v>
      </c>
    </row>
    <row r="914" spans="4:72" x14ac:dyDescent="0.25">
      <c r="D914" s="17" t="s">
        <v>211</v>
      </c>
      <c r="E914" s="5">
        <v>184</v>
      </c>
      <c r="W914" s="17" t="s">
        <v>211</v>
      </c>
      <c r="X914" s="5">
        <v>184</v>
      </c>
      <c r="AI914" s="17" t="s">
        <v>210</v>
      </c>
      <c r="AJ914" s="5">
        <v>125</v>
      </c>
      <c r="AT914" s="17" t="s">
        <v>209</v>
      </c>
      <c r="AU914" s="5">
        <v>0</v>
      </c>
      <c r="BH914" s="17" t="s">
        <v>208</v>
      </c>
      <c r="BI914" s="5">
        <v>0</v>
      </c>
      <c r="BS914" s="17" t="s">
        <v>169</v>
      </c>
      <c r="BT914" s="5">
        <v>20</v>
      </c>
    </row>
    <row r="915" spans="4:72" x14ac:dyDescent="0.25">
      <c r="D915" s="17" t="s">
        <v>170</v>
      </c>
      <c r="E915" s="5">
        <v>171</v>
      </c>
      <c r="W915" s="17" t="s">
        <v>170</v>
      </c>
      <c r="X915" s="5">
        <v>171</v>
      </c>
      <c r="AI915" s="17" t="s">
        <v>161</v>
      </c>
      <c r="AJ915" s="5">
        <v>3</v>
      </c>
      <c r="AT915" s="17" t="s">
        <v>210</v>
      </c>
      <c r="AU915" s="5">
        <v>10</v>
      </c>
      <c r="BH915" s="17" t="s">
        <v>260</v>
      </c>
      <c r="BI915" s="5">
        <v>96</v>
      </c>
      <c r="BS915" s="17" t="s">
        <v>208</v>
      </c>
      <c r="BT915" s="5">
        <v>11</v>
      </c>
    </row>
    <row r="916" spans="4:72" x14ac:dyDescent="0.25">
      <c r="D916" s="17" t="s">
        <v>212</v>
      </c>
      <c r="E916" s="5">
        <v>72</v>
      </c>
      <c r="W916" s="17" t="s">
        <v>212</v>
      </c>
      <c r="X916" s="5">
        <v>72</v>
      </c>
      <c r="AI916" s="17" t="s">
        <v>211</v>
      </c>
      <c r="AJ916" s="5">
        <v>117</v>
      </c>
      <c r="AT916" s="17" t="s">
        <v>161</v>
      </c>
      <c r="AU916" s="5">
        <v>12</v>
      </c>
      <c r="BH916" s="17" t="s">
        <v>209</v>
      </c>
      <c r="BI916" s="5">
        <v>0</v>
      </c>
      <c r="BS916" s="17" t="s">
        <v>260</v>
      </c>
      <c r="BT916" s="5">
        <v>1</v>
      </c>
    </row>
    <row r="917" spans="4:72" x14ac:dyDescent="0.25">
      <c r="D917" s="17" t="s">
        <v>153</v>
      </c>
      <c r="E917" s="5">
        <v>605</v>
      </c>
      <c r="W917" s="17" t="s">
        <v>153</v>
      </c>
      <c r="X917" s="5">
        <v>605</v>
      </c>
      <c r="AI917" s="17" t="s">
        <v>170</v>
      </c>
      <c r="AJ917" s="5">
        <v>46</v>
      </c>
      <c r="AT917" s="17" t="s">
        <v>211</v>
      </c>
      <c r="AU917" s="5">
        <v>292</v>
      </c>
      <c r="BH917" s="17" t="s">
        <v>210</v>
      </c>
      <c r="BI917" s="5">
        <v>22</v>
      </c>
      <c r="BS917" s="17" t="s">
        <v>209</v>
      </c>
      <c r="BT917" s="5">
        <v>2</v>
      </c>
    </row>
    <row r="918" spans="4:72" x14ac:dyDescent="0.25">
      <c r="D918" s="17" t="s">
        <v>213</v>
      </c>
      <c r="E918" s="5">
        <v>126</v>
      </c>
      <c r="W918" s="17" t="s">
        <v>213</v>
      </c>
      <c r="X918" s="5">
        <v>126</v>
      </c>
      <c r="AI918" s="17" t="s">
        <v>212</v>
      </c>
      <c r="AJ918" s="5">
        <v>7</v>
      </c>
      <c r="AT918" s="17" t="s">
        <v>170</v>
      </c>
      <c r="AU918" s="5">
        <v>70</v>
      </c>
      <c r="BH918" s="17" t="s">
        <v>161</v>
      </c>
      <c r="BI918" s="5">
        <v>39</v>
      </c>
      <c r="BS918" s="17" t="s">
        <v>210</v>
      </c>
      <c r="BT918" s="5">
        <v>10</v>
      </c>
    </row>
    <row r="919" spans="4:72" x14ac:dyDescent="0.25">
      <c r="D919" s="17" t="s">
        <v>146</v>
      </c>
      <c r="E919" s="5">
        <v>193</v>
      </c>
      <c r="W919" s="17" t="s">
        <v>146</v>
      </c>
      <c r="X919" s="5">
        <v>193</v>
      </c>
      <c r="AI919" s="17" t="s">
        <v>153</v>
      </c>
      <c r="AJ919" s="5">
        <v>189</v>
      </c>
      <c r="AT919" s="17" t="s">
        <v>212</v>
      </c>
      <c r="AU919" s="5">
        <v>78</v>
      </c>
      <c r="BH919" s="17" t="s">
        <v>211</v>
      </c>
      <c r="BI919" s="5">
        <v>23</v>
      </c>
      <c r="BS919" s="17" t="s">
        <v>161</v>
      </c>
      <c r="BT919" s="5">
        <v>1</v>
      </c>
    </row>
    <row r="920" spans="4:72" x14ac:dyDescent="0.25">
      <c r="D920" s="17" t="s">
        <v>175</v>
      </c>
      <c r="E920" s="5">
        <v>310</v>
      </c>
      <c r="W920" s="17" t="s">
        <v>175</v>
      </c>
      <c r="X920" s="5">
        <v>310</v>
      </c>
      <c r="AI920" s="17" t="s">
        <v>213</v>
      </c>
      <c r="AJ920" s="5">
        <v>5</v>
      </c>
      <c r="AT920" s="17" t="s">
        <v>153</v>
      </c>
      <c r="AU920" s="5">
        <v>2007</v>
      </c>
      <c r="BH920" s="17" t="s">
        <v>170</v>
      </c>
      <c r="BI920" s="5">
        <v>15</v>
      </c>
      <c r="BS920" s="17" t="s">
        <v>211</v>
      </c>
      <c r="BT920" s="5">
        <v>34</v>
      </c>
    </row>
    <row r="921" spans="4:72" x14ac:dyDescent="0.25">
      <c r="D921" s="17" t="s">
        <v>142</v>
      </c>
      <c r="E921" s="5">
        <v>111</v>
      </c>
      <c r="W921" s="17" t="s">
        <v>142</v>
      </c>
      <c r="X921" s="5">
        <v>111</v>
      </c>
      <c r="AI921" s="17" t="s">
        <v>146</v>
      </c>
      <c r="AJ921" s="5">
        <v>0</v>
      </c>
      <c r="AT921" s="17" t="s">
        <v>213</v>
      </c>
      <c r="AU921" s="5">
        <v>94</v>
      </c>
      <c r="BH921" s="17" t="s">
        <v>212</v>
      </c>
      <c r="BI921" s="5">
        <v>2</v>
      </c>
      <c r="BS921" s="17" t="s">
        <v>170</v>
      </c>
      <c r="BT921" s="5">
        <v>0</v>
      </c>
    </row>
    <row r="922" spans="4:72" x14ac:dyDescent="0.25">
      <c r="D922" s="17" t="s">
        <v>214</v>
      </c>
      <c r="E922" s="5">
        <v>229</v>
      </c>
      <c r="W922" s="17" t="s">
        <v>214</v>
      </c>
      <c r="X922" s="5">
        <v>229</v>
      </c>
      <c r="AI922" s="17" t="s">
        <v>175</v>
      </c>
      <c r="AJ922" s="5">
        <v>163</v>
      </c>
      <c r="AT922" s="17" t="s">
        <v>146</v>
      </c>
      <c r="AU922" s="5">
        <v>0</v>
      </c>
      <c r="BH922" s="17" t="s">
        <v>153</v>
      </c>
      <c r="BI922" s="5">
        <v>93</v>
      </c>
      <c r="BS922" s="17" t="s">
        <v>212</v>
      </c>
      <c r="BT922" s="5">
        <v>7</v>
      </c>
    </row>
    <row r="923" spans="4:72" x14ac:dyDescent="0.25">
      <c r="D923" s="17" t="s">
        <v>171</v>
      </c>
      <c r="E923" s="5">
        <v>138</v>
      </c>
      <c r="W923" s="17" t="s">
        <v>171</v>
      </c>
      <c r="X923" s="5">
        <v>138</v>
      </c>
      <c r="AI923" s="17" t="s">
        <v>142</v>
      </c>
      <c r="AJ923" s="5">
        <v>25</v>
      </c>
      <c r="AT923" s="17" t="s">
        <v>175</v>
      </c>
      <c r="AU923" s="5">
        <v>599</v>
      </c>
      <c r="BH923" s="17" t="s">
        <v>213</v>
      </c>
      <c r="BI923" s="5">
        <v>84</v>
      </c>
      <c r="BS923" s="17" t="s">
        <v>153</v>
      </c>
      <c r="BT923" s="5">
        <v>6</v>
      </c>
    </row>
    <row r="924" spans="4:72" x14ac:dyDescent="0.25">
      <c r="D924" s="17" t="s">
        <v>165</v>
      </c>
      <c r="E924" s="5">
        <v>273</v>
      </c>
      <c r="W924" s="17" t="s">
        <v>165</v>
      </c>
      <c r="X924" s="5">
        <v>273</v>
      </c>
      <c r="AI924" s="17" t="s">
        <v>214</v>
      </c>
      <c r="AJ924" s="5">
        <v>0</v>
      </c>
      <c r="AT924" s="17" t="s">
        <v>142</v>
      </c>
      <c r="AU924" s="5">
        <v>7</v>
      </c>
      <c r="BH924" s="17" t="s">
        <v>146</v>
      </c>
      <c r="BI924" s="5">
        <v>292</v>
      </c>
      <c r="BS924" s="17" t="s">
        <v>213</v>
      </c>
      <c r="BT924" s="5">
        <v>29</v>
      </c>
    </row>
    <row r="925" spans="4:72" x14ac:dyDescent="0.25">
      <c r="D925" s="17" t="s">
        <v>143</v>
      </c>
      <c r="E925" s="5">
        <v>323</v>
      </c>
      <c r="W925" s="17" t="s">
        <v>143</v>
      </c>
      <c r="X925" s="5">
        <v>323</v>
      </c>
      <c r="AI925" s="17" t="s">
        <v>171</v>
      </c>
      <c r="AJ925" s="5">
        <v>28</v>
      </c>
      <c r="AT925" s="17" t="s">
        <v>214</v>
      </c>
      <c r="AU925" s="5">
        <v>82</v>
      </c>
      <c r="BH925" s="17" t="s">
        <v>175</v>
      </c>
      <c r="BI925" s="5">
        <v>25</v>
      </c>
      <c r="BS925" s="17" t="s">
        <v>146</v>
      </c>
      <c r="BT925" s="5">
        <v>0</v>
      </c>
    </row>
    <row r="926" spans="4:72" x14ac:dyDescent="0.25">
      <c r="D926" s="17" t="s">
        <v>176</v>
      </c>
      <c r="E926" s="5">
        <v>133</v>
      </c>
      <c r="W926" s="17" t="s">
        <v>176</v>
      </c>
      <c r="X926" s="5">
        <v>133</v>
      </c>
      <c r="AI926" s="17" t="s">
        <v>165</v>
      </c>
      <c r="AJ926" s="5">
        <v>89</v>
      </c>
      <c r="AT926" s="17" t="s">
        <v>171</v>
      </c>
      <c r="AU926" s="5">
        <v>89</v>
      </c>
      <c r="BH926" s="17" t="s">
        <v>142</v>
      </c>
      <c r="BI926" s="5">
        <v>3</v>
      </c>
      <c r="BS926" s="17" t="s">
        <v>175</v>
      </c>
      <c r="BT926" s="5">
        <v>21</v>
      </c>
    </row>
    <row r="927" spans="4:72" x14ac:dyDescent="0.25">
      <c r="D927" s="17" t="s">
        <v>216</v>
      </c>
      <c r="E927" s="5">
        <v>80</v>
      </c>
      <c r="W927" s="17" t="s">
        <v>216</v>
      </c>
      <c r="X927" s="5">
        <v>80</v>
      </c>
      <c r="AI927" s="17" t="s">
        <v>143</v>
      </c>
      <c r="AJ927" s="5">
        <v>48</v>
      </c>
      <c r="AT927" s="17" t="s">
        <v>165</v>
      </c>
      <c r="AU927" s="5">
        <v>231</v>
      </c>
      <c r="BH927" s="17" t="s">
        <v>214</v>
      </c>
      <c r="BI927" s="5">
        <v>5</v>
      </c>
      <c r="BS927" s="17" t="s">
        <v>142</v>
      </c>
      <c r="BT927" s="5">
        <v>0</v>
      </c>
    </row>
    <row r="928" spans="4:72" x14ac:dyDescent="0.25">
      <c r="D928" s="17" t="s">
        <v>217</v>
      </c>
      <c r="E928" s="5">
        <v>360</v>
      </c>
      <c r="W928" s="17" t="s">
        <v>217</v>
      </c>
      <c r="X928" s="5">
        <v>360</v>
      </c>
      <c r="AI928" s="17" t="s">
        <v>176</v>
      </c>
      <c r="AJ928" s="5">
        <v>47</v>
      </c>
      <c r="AT928" s="17" t="s">
        <v>143</v>
      </c>
      <c r="AU928" s="5">
        <v>2</v>
      </c>
      <c r="BH928" s="17" t="s">
        <v>171</v>
      </c>
      <c r="BI928" s="5">
        <v>23</v>
      </c>
      <c r="BS928" s="17" t="s">
        <v>214</v>
      </c>
      <c r="BT928" s="5">
        <v>0</v>
      </c>
    </row>
    <row r="929" spans="4:72" x14ac:dyDescent="0.25">
      <c r="D929" s="17" t="s">
        <v>162</v>
      </c>
      <c r="E929" s="5">
        <v>75</v>
      </c>
      <c r="W929" s="17" t="s">
        <v>162</v>
      </c>
      <c r="X929" s="5">
        <v>75</v>
      </c>
      <c r="AI929" s="17" t="s">
        <v>216</v>
      </c>
      <c r="AJ929" s="5">
        <v>0</v>
      </c>
      <c r="AT929" s="17" t="s">
        <v>176</v>
      </c>
      <c r="AU929" s="5">
        <v>70</v>
      </c>
      <c r="BH929" s="17" t="s">
        <v>165</v>
      </c>
      <c r="BI929" s="5">
        <v>5</v>
      </c>
      <c r="BS929" s="17" t="s">
        <v>171</v>
      </c>
      <c r="BT929" s="5">
        <v>26</v>
      </c>
    </row>
    <row r="930" spans="4:72" x14ac:dyDescent="0.25">
      <c r="D930" s="17" t="s">
        <v>218</v>
      </c>
      <c r="E930" s="5">
        <v>242</v>
      </c>
      <c r="W930" s="17" t="s">
        <v>218</v>
      </c>
      <c r="X930" s="5">
        <v>242</v>
      </c>
      <c r="AI930" s="17" t="s">
        <v>217</v>
      </c>
      <c r="AJ930" s="5">
        <v>0</v>
      </c>
      <c r="AT930" s="17" t="s">
        <v>216</v>
      </c>
      <c r="AU930" s="5">
        <v>10</v>
      </c>
      <c r="BH930" s="17" t="s">
        <v>143</v>
      </c>
      <c r="BI930" s="5">
        <v>17</v>
      </c>
      <c r="BS930" s="17" t="s">
        <v>165</v>
      </c>
      <c r="BT930" s="5">
        <v>12</v>
      </c>
    </row>
    <row r="931" spans="4:72" x14ac:dyDescent="0.25">
      <c r="D931" s="17" t="s">
        <v>154</v>
      </c>
      <c r="E931" s="5">
        <v>562</v>
      </c>
      <c r="W931" s="17" t="s">
        <v>154</v>
      </c>
      <c r="X931" s="5">
        <v>562</v>
      </c>
      <c r="AI931" s="17" t="s">
        <v>162</v>
      </c>
      <c r="AJ931" s="5">
        <v>22</v>
      </c>
      <c r="AT931" s="17" t="s">
        <v>217</v>
      </c>
      <c r="AU931" s="5">
        <v>3</v>
      </c>
      <c r="BH931" s="17" t="s">
        <v>176</v>
      </c>
      <c r="BI931" s="5">
        <v>7</v>
      </c>
      <c r="BS931" s="17" t="s">
        <v>143</v>
      </c>
      <c r="BT931" s="5">
        <v>31</v>
      </c>
    </row>
    <row r="932" spans="4:72" x14ac:dyDescent="0.25">
      <c r="D932" s="17" t="s">
        <v>219</v>
      </c>
      <c r="E932" s="5">
        <v>376</v>
      </c>
      <c r="W932" s="17" t="s">
        <v>219</v>
      </c>
      <c r="X932" s="5">
        <v>376</v>
      </c>
      <c r="AI932" s="17" t="s">
        <v>218</v>
      </c>
      <c r="AJ932" s="5">
        <v>112</v>
      </c>
      <c r="AT932" s="17" t="s">
        <v>162</v>
      </c>
      <c r="AU932" s="5">
        <v>138</v>
      </c>
      <c r="BH932" s="17" t="s">
        <v>216</v>
      </c>
      <c r="BI932" s="5">
        <v>51</v>
      </c>
      <c r="BS932" s="17" t="s">
        <v>176</v>
      </c>
      <c r="BT932" s="5">
        <v>11</v>
      </c>
    </row>
    <row r="933" spans="4:72" x14ac:dyDescent="0.25">
      <c r="D933" s="17" t="s">
        <v>148</v>
      </c>
      <c r="E933" s="5">
        <v>84</v>
      </c>
      <c r="W933" s="17" t="s">
        <v>148</v>
      </c>
      <c r="X933" s="5">
        <v>84</v>
      </c>
      <c r="AI933" s="17" t="s">
        <v>154</v>
      </c>
      <c r="AJ933" s="5">
        <v>233</v>
      </c>
      <c r="AT933" s="17" t="s">
        <v>218</v>
      </c>
      <c r="AU933" s="5">
        <v>231</v>
      </c>
      <c r="BH933" s="17" t="s">
        <v>217</v>
      </c>
      <c r="BI933" s="5">
        <v>177</v>
      </c>
      <c r="BS933" s="17" t="s">
        <v>216</v>
      </c>
      <c r="BT933" s="5">
        <v>9</v>
      </c>
    </row>
    <row r="934" spans="4:72" x14ac:dyDescent="0.25">
      <c r="D934" s="17" t="s">
        <v>177</v>
      </c>
      <c r="E934" s="5">
        <v>241</v>
      </c>
      <c r="W934" s="17" t="s">
        <v>177</v>
      </c>
      <c r="X934" s="5">
        <v>241</v>
      </c>
      <c r="AI934" s="17" t="s">
        <v>219</v>
      </c>
      <c r="AJ934" s="5">
        <v>81</v>
      </c>
      <c r="AT934" s="17" t="s">
        <v>154</v>
      </c>
      <c r="AU934" s="5">
        <v>1998</v>
      </c>
      <c r="BH934" s="17" t="s">
        <v>162</v>
      </c>
      <c r="BI934" s="5">
        <v>8</v>
      </c>
      <c r="BS934" s="17" t="s">
        <v>217</v>
      </c>
      <c r="BT934" s="5">
        <v>0</v>
      </c>
    </row>
    <row r="935" spans="4:72" x14ac:dyDescent="0.25">
      <c r="D935" s="17" t="s">
        <v>220</v>
      </c>
      <c r="E935" s="5">
        <v>38</v>
      </c>
      <c r="W935" s="17" t="s">
        <v>220</v>
      </c>
      <c r="X935" s="5">
        <v>38</v>
      </c>
      <c r="AI935" s="17" t="s">
        <v>148</v>
      </c>
      <c r="AJ935" s="5">
        <v>0</v>
      </c>
      <c r="AT935" s="17" t="s">
        <v>219</v>
      </c>
      <c r="AU935" s="5">
        <v>187</v>
      </c>
      <c r="BH935" s="17" t="s">
        <v>218</v>
      </c>
      <c r="BI935" s="5">
        <v>417</v>
      </c>
      <c r="BS935" s="17" t="s">
        <v>162</v>
      </c>
      <c r="BT935" s="5">
        <v>3</v>
      </c>
    </row>
    <row r="936" spans="4:72" x14ac:dyDescent="0.25">
      <c r="D936" s="17" t="s">
        <v>178</v>
      </c>
      <c r="E936" s="5">
        <v>137</v>
      </c>
      <c r="W936" s="17" t="s">
        <v>178</v>
      </c>
      <c r="X936" s="5">
        <v>137</v>
      </c>
      <c r="AI936" s="17" t="s">
        <v>177</v>
      </c>
      <c r="AJ936" s="5">
        <v>112</v>
      </c>
      <c r="AT936" s="17" t="s">
        <v>148</v>
      </c>
      <c r="AU936" s="5">
        <v>0</v>
      </c>
      <c r="BH936" s="17" t="s">
        <v>154</v>
      </c>
      <c r="BI936" s="5">
        <v>111</v>
      </c>
      <c r="BS936" s="17" t="s">
        <v>218</v>
      </c>
      <c r="BT936" s="5">
        <v>0</v>
      </c>
    </row>
    <row r="937" spans="4:72" x14ac:dyDescent="0.25">
      <c r="D937" s="17" t="s">
        <v>221</v>
      </c>
      <c r="E937" s="5">
        <v>56</v>
      </c>
      <c r="W937" s="17" t="s">
        <v>221</v>
      </c>
      <c r="X937" s="5">
        <v>56</v>
      </c>
      <c r="AI937" s="17" t="s">
        <v>220</v>
      </c>
      <c r="AJ937" s="5">
        <v>24</v>
      </c>
      <c r="AT937" s="17" t="s">
        <v>177</v>
      </c>
      <c r="AU937" s="5">
        <v>154</v>
      </c>
      <c r="BH937" s="17" t="s">
        <v>219</v>
      </c>
      <c r="BI937" s="5">
        <v>587</v>
      </c>
      <c r="BS937" s="17" t="s">
        <v>154</v>
      </c>
      <c r="BT937" s="5">
        <v>12</v>
      </c>
    </row>
    <row r="938" spans="4:72" x14ac:dyDescent="0.25">
      <c r="D938" s="17" t="s">
        <v>172</v>
      </c>
      <c r="E938" s="5">
        <v>114</v>
      </c>
      <c r="W938" s="17" t="s">
        <v>172</v>
      </c>
      <c r="X938" s="5">
        <v>114</v>
      </c>
      <c r="AI938" s="17" t="s">
        <v>178</v>
      </c>
      <c r="AJ938" s="5">
        <v>70</v>
      </c>
      <c r="AT938" s="17" t="s">
        <v>220</v>
      </c>
      <c r="AU938" s="5">
        <v>24</v>
      </c>
      <c r="BH938" s="17" t="s">
        <v>148</v>
      </c>
      <c r="BI938" s="5">
        <v>45</v>
      </c>
      <c r="BS938" s="17" t="s">
        <v>219</v>
      </c>
      <c r="BT938" s="5">
        <v>0</v>
      </c>
    </row>
    <row r="939" spans="4:72" x14ac:dyDescent="0.25">
      <c r="D939" s="17" t="s">
        <v>144</v>
      </c>
      <c r="E939" s="5">
        <v>223</v>
      </c>
      <c r="W939" s="17" t="s">
        <v>144</v>
      </c>
      <c r="X939" s="5">
        <v>223</v>
      </c>
      <c r="AI939" s="17" t="s">
        <v>221</v>
      </c>
      <c r="AJ939" s="5">
        <v>36</v>
      </c>
      <c r="AT939" s="17" t="s">
        <v>178</v>
      </c>
      <c r="AU939" s="5">
        <v>129</v>
      </c>
      <c r="BH939" s="17" t="s">
        <v>177</v>
      </c>
      <c r="BI939" s="5">
        <v>19</v>
      </c>
      <c r="BS939" s="17" t="s">
        <v>148</v>
      </c>
      <c r="BT939" s="5">
        <v>28</v>
      </c>
    </row>
    <row r="940" spans="4:72" x14ac:dyDescent="0.25">
      <c r="D940" s="17" t="s">
        <v>222</v>
      </c>
      <c r="E940" s="5">
        <v>47</v>
      </c>
      <c r="W940" s="17" t="s">
        <v>222</v>
      </c>
      <c r="X940" s="5">
        <v>47</v>
      </c>
      <c r="AI940" s="17" t="s">
        <v>172</v>
      </c>
      <c r="AJ940" s="5">
        <v>15</v>
      </c>
      <c r="AT940" s="17" t="s">
        <v>221</v>
      </c>
      <c r="AU940" s="5">
        <v>3</v>
      </c>
      <c r="BH940" s="17" t="s">
        <v>220</v>
      </c>
      <c r="BI940" s="5">
        <v>0</v>
      </c>
      <c r="BS940" s="17" t="s">
        <v>177</v>
      </c>
      <c r="BT940" s="5">
        <v>0</v>
      </c>
    </row>
    <row r="941" spans="4:72" x14ac:dyDescent="0.25">
      <c r="D941" s="17" t="s">
        <v>173</v>
      </c>
      <c r="E941" s="5">
        <v>186</v>
      </c>
      <c r="W941" s="17" t="s">
        <v>173</v>
      </c>
      <c r="X941" s="5">
        <v>186</v>
      </c>
      <c r="AI941" s="17" t="s">
        <v>144</v>
      </c>
      <c r="AJ941" s="5">
        <v>33</v>
      </c>
      <c r="AT941" s="17" t="s">
        <v>172</v>
      </c>
      <c r="AU941" s="5">
        <v>58</v>
      </c>
      <c r="BH941" s="17" t="s">
        <v>178</v>
      </c>
      <c r="BI941" s="5">
        <v>30</v>
      </c>
      <c r="BS941" s="17" t="s">
        <v>220</v>
      </c>
      <c r="BT941" s="5">
        <v>0</v>
      </c>
    </row>
    <row r="942" spans="4:72" x14ac:dyDescent="0.25">
      <c r="D942" s="17" t="s">
        <v>259</v>
      </c>
      <c r="E942" s="5">
        <v>665</v>
      </c>
      <c r="W942" s="17" t="s">
        <v>259</v>
      </c>
      <c r="X942" s="5">
        <v>665</v>
      </c>
      <c r="AI942" s="17" t="s">
        <v>222</v>
      </c>
      <c r="AJ942" s="5">
        <v>3</v>
      </c>
      <c r="AT942" s="17" t="s">
        <v>144</v>
      </c>
      <c r="AU942" s="5">
        <v>30</v>
      </c>
      <c r="BH942" s="17" t="s">
        <v>221</v>
      </c>
      <c r="BI942" s="5">
        <v>1</v>
      </c>
      <c r="BS942" s="17" t="s">
        <v>178</v>
      </c>
      <c r="BT942" s="5">
        <v>0</v>
      </c>
    </row>
    <row r="943" spans="4:72" x14ac:dyDescent="0.25">
      <c r="D943" s="17" t="s">
        <v>224</v>
      </c>
      <c r="E943" s="5">
        <v>309</v>
      </c>
      <c r="W943" s="17" t="s">
        <v>224</v>
      </c>
      <c r="X943" s="5">
        <v>309</v>
      </c>
      <c r="AI943" s="17" t="s">
        <v>173</v>
      </c>
      <c r="AJ943" s="5">
        <v>28</v>
      </c>
      <c r="AT943" s="17" t="s">
        <v>222</v>
      </c>
      <c r="AU943" s="5">
        <v>6</v>
      </c>
      <c r="BH943" s="17" t="s">
        <v>172</v>
      </c>
      <c r="BI943" s="5">
        <v>8</v>
      </c>
      <c r="BS943" s="17" t="s">
        <v>221</v>
      </c>
      <c r="BT943" s="5">
        <v>3</v>
      </c>
    </row>
    <row r="944" spans="4:72" x14ac:dyDescent="0.25">
      <c r="D944" s="17" t="s">
        <v>225</v>
      </c>
      <c r="E944" s="5">
        <v>56</v>
      </c>
      <c r="W944" s="17" t="s">
        <v>225</v>
      </c>
      <c r="X944" s="5">
        <v>56</v>
      </c>
      <c r="AI944" s="17" t="s">
        <v>259</v>
      </c>
      <c r="AJ944" s="5">
        <v>527</v>
      </c>
      <c r="AT944" s="17" t="s">
        <v>173</v>
      </c>
      <c r="AU944" s="5">
        <v>265</v>
      </c>
      <c r="BH944" s="17" t="s">
        <v>144</v>
      </c>
      <c r="BI944" s="5">
        <v>13</v>
      </c>
      <c r="BS944" s="17" t="s">
        <v>172</v>
      </c>
      <c r="BT944" s="5">
        <v>30</v>
      </c>
    </row>
    <row r="945" spans="4:72" x14ac:dyDescent="0.25">
      <c r="D945" s="17" t="s">
        <v>163</v>
      </c>
      <c r="E945" s="5">
        <v>7</v>
      </c>
      <c r="W945" s="17" t="s">
        <v>163</v>
      </c>
      <c r="X945" s="5">
        <v>7</v>
      </c>
      <c r="AI945" s="17" t="s">
        <v>224</v>
      </c>
      <c r="AJ945" s="5">
        <v>50</v>
      </c>
      <c r="AT945" s="17" t="s">
        <v>259</v>
      </c>
      <c r="AU945" s="5">
        <v>543</v>
      </c>
      <c r="BH945" s="17" t="s">
        <v>222</v>
      </c>
      <c r="BI945" s="5">
        <v>61</v>
      </c>
      <c r="BS945" s="17" t="s">
        <v>144</v>
      </c>
      <c r="BT945" s="5">
        <v>19</v>
      </c>
    </row>
    <row r="946" spans="4:72" x14ac:dyDescent="0.25">
      <c r="D946" s="17" t="s">
        <v>226</v>
      </c>
      <c r="E946" s="5">
        <v>1</v>
      </c>
      <c r="W946" s="17" t="s">
        <v>226</v>
      </c>
      <c r="X946" s="5">
        <v>1</v>
      </c>
      <c r="AI946" s="17" t="s">
        <v>225</v>
      </c>
      <c r="AJ946" s="5">
        <v>0</v>
      </c>
      <c r="AT946" s="17" t="s">
        <v>224</v>
      </c>
      <c r="AU946" s="5">
        <v>78</v>
      </c>
      <c r="BH946" s="17" t="s">
        <v>173</v>
      </c>
      <c r="BI946" s="5">
        <v>40</v>
      </c>
      <c r="BS946" s="17" t="s">
        <v>222</v>
      </c>
      <c r="BT946" s="5">
        <v>0</v>
      </c>
    </row>
    <row r="947" spans="4:72" x14ac:dyDescent="0.25">
      <c r="D947" s="17" t="s">
        <v>166</v>
      </c>
      <c r="E947" s="5">
        <v>158</v>
      </c>
      <c r="W947" s="17" t="s">
        <v>166</v>
      </c>
      <c r="X947" s="5">
        <v>158</v>
      </c>
      <c r="AI947" s="17" t="s">
        <v>163</v>
      </c>
      <c r="AJ947" s="5">
        <v>0</v>
      </c>
      <c r="AT947" s="17" t="s">
        <v>225</v>
      </c>
      <c r="AU947" s="5">
        <v>0</v>
      </c>
      <c r="BH947" s="17" t="s">
        <v>259</v>
      </c>
      <c r="BI947" s="5">
        <v>28</v>
      </c>
      <c r="BS947" s="17" t="s">
        <v>173</v>
      </c>
      <c r="BT947" s="5">
        <v>43</v>
      </c>
    </row>
    <row r="948" spans="4:72" x14ac:dyDescent="0.25">
      <c r="D948" s="17" t="s">
        <v>227</v>
      </c>
      <c r="E948" s="5">
        <v>1</v>
      </c>
      <c r="W948" s="17" t="s">
        <v>227</v>
      </c>
      <c r="X948" s="5">
        <v>1</v>
      </c>
      <c r="AI948" s="17" t="s">
        <v>226</v>
      </c>
      <c r="AJ948" s="5">
        <v>0</v>
      </c>
      <c r="AT948" s="17" t="s">
        <v>163</v>
      </c>
      <c r="AU948" s="5">
        <v>0</v>
      </c>
      <c r="BH948" s="17" t="s">
        <v>224</v>
      </c>
      <c r="BI948" s="5">
        <v>39</v>
      </c>
      <c r="BS948" s="17" t="s">
        <v>259</v>
      </c>
      <c r="BT948" s="5">
        <v>0</v>
      </c>
    </row>
    <row r="949" spans="4:72" x14ac:dyDescent="0.25">
      <c r="D949" s="17" t="s">
        <v>228</v>
      </c>
      <c r="E949" s="5">
        <v>193</v>
      </c>
      <c r="W949" s="17" t="s">
        <v>228</v>
      </c>
      <c r="X949" s="5">
        <v>193</v>
      </c>
      <c r="AI949" s="17" t="s">
        <v>166</v>
      </c>
      <c r="AJ949" s="5">
        <v>78</v>
      </c>
      <c r="AT949" s="17" t="s">
        <v>226</v>
      </c>
      <c r="AU949" s="5">
        <v>0</v>
      </c>
      <c r="BH949" s="17" t="s">
        <v>225</v>
      </c>
      <c r="BI949" s="5">
        <v>56</v>
      </c>
      <c r="BS949" s="17" t="s">
        <v>224</v>
      </c>
      <c r="BT949" s="5">
        <v>0</v>
      </c>
    </row>
    <row r="950" spans="4:72" x14ac:dyDescent="0.25">
      <c r="D950" s="17" t="s">
        <v>229</v>
      </c>
      <c r="E950" s="5">
        <v>107</v>
      </c>
      <c r="W950" s="17" t="s">
        <v>229</v>
      </c>
      <c r="X950" s="5">
        <v>107</v>
      </c>
      <c r="AI950" s="17" t="s">
        <v>227</v>
      </c>
      <c r="AJ950" s="5">
        <v>0</v>
      </c>
      <c r="AT950" s="17" t="s">
        <v>166</v>
      </c>
      <c r="AU950" s="5">
        <v>23</v>
      </c>
      <c r="BH950" s="17" t="s">
        <v>163</v>
      </c>
      <c r="BI950" s="5">
        <v>8</v>
      </c>
      <c r="BS950" s="17" t="s">
        <v>225</v>
      </c>
      <c r="BT950" s="5">
        <v>10</v>
      </c>
    </row>
    <row r="951" spans="4:72" x14ac:dyDescent="0.25">
      <c r="D951" s="17" t="s">
        <v>174</v>
      </c>
      <c r="E951" s="5">
        <v>102</v>
      </c>
      <c r="W951" s="17" t="s">
        <v>174</v>
      </c>
      <c r="X951" s="5">
        <v>102</v>
      </c>
      <c r="AI951" s="17" t="s">
        <v>228</v>
      </c>
      <c r="AJ951" s="5">
        <v>105</v>
      </c>
      <c r="AT951" s="17" t="s">
        <v>227</v>
      </c>
      <c r="AU951" s="5">
        <v>3</v>
      </c>
      <c r="BH951" s="17" t="s">
        <v>226</v>
      </c>
      <c r="BI951" s="5">
        <v>0</v>
      </c>
      <c r="BS951" s="17" t="s">
        <v>163</v>
      </c>
      <c r="BT951" s="5">
        <v>0</v>
      </c>
    </row>
    <row r="952" spans="4:72" x14ac:dyDescent="0.25">
      <c r="D952" s="17" t="s">
        <v>231</v>
      </c>
      <c r="E952" s="5">
        <v>271</v>
      </c>
      <c r="W952" s="17" t="s">
        <v>231</v>
      </c>
      <c r="X952" s="5">
        <v>271</v>
      </c>
      <c r="AI952" s="17" t="s">
        <v>229</v>
      </c>
      <c r="AJ952" s="5">
        <v>49</v>
      </c>
      <c r="AT952" s="17" t="s">
        <v>228</v>
      </c>
      <c r="AU952" s="5">
        <v>49</v>
      </c>
      <c r="BH952" s="17" t="s">
        <v>166</v>
      </c>
      <c r="BI952" s="5">
        <v>4</v>
      </c>
      <c r="BS952" s="17" t="s">
        <v>226</v>
      </c>
      <c r="BT952" s="5">
        <v>46</v>
      </c>
    </row>
    <row r="953" spans="4:72" x14ac:dyDescent="0.25">
      <c r="D953" s="17" t="s">
        <v>149</v>
      </c>
      <c r="E953" s="5">
        <v>236</v>
      </c>
      <c r="W953" s="17" t="s">
        <v>149</v>
      </c>
      <c r="X953" s="5">
        <v>236</v>
      </c>
      <c r="AI953" s="17" t="s">
        <v>174</v>
      </c>
      <c r="AJ953" s="5">
        <v>14</v>
      </c>
      <c r="AT953" s="17" t="s">
        <v>229</v>
      </c>
      <c r="AU953" s="5">
        <v>274</v>
      </c>
      <c r="BH953" s="17" t="s">
        <v>227</v>
      </c>
      <c r="BI953" s="5">
        <v>2</v>
      </c>
      <c r="BS953" s="17" t="s">
        <v>166</v>
      </c>
      <c r="BT953" s="5">
        <v>3</v>
      </c>
    </row>
    <row r="954" spans="4:72" x14ac:dyDescent="0.25">
      <c r="D954" s="17" t="s">
        <v>233</v>
      </c>
      <c r="E954" s="5">
        <v>273</v>
      </c>
      <c r="W954" s="17" t="s">
        <v>233</v>
      </c>
      <c r="X954" s="5">
        <v>273</v>
      </c>
      <c r="AI954" s="17" t="s">
        <v>231</v>
      </c>
      <c r="AJ954" s="5">
        <v>95</v>
      </c>
      <c r="AT954" s="17" t="s">
        <v>174</v>
      </c>
      <c r="AU954" s="5">
        <v>80</v>
      </c>
      <c r="BH954" s="17" t="s">
        <v>228</v>
      </c>
      <c r="BI954" s="5">
        <v>3</v>
      </c>
      <c r="BS954" s="17" t="s">
        <v>227</v>
      </c>
      <c r="BT954" s="5">
        <v>0</v>
      </c>
    </row>
    <row r="955" spans="4:72" x14ac:dyDescent="0.25">
      <c r="D955" s="17" t="s">
        <v>235</v>
      </c>
      <c r="E955" s="5">
        <v>27</v>
      </c>
      <c r="W955" s="17" t="s">
        <v>235</v>
      </c>
      <c r="X955" s="5">
        <v>27</v>
      </c>
      <c r="AI955" s="17" t="s">
        <v>149</v>
      </c>
      <c r="AJ955" s="5">
        <v>0</v>
      </c>
      <c r="AT955" s="17" t="s">
        <v>231</v>
      </c>
      <c r="AU955" s="5">
        <v>419</v>
      </c>
      <c r="BH955" s="17" t="s">
        <v>229</v>
      </c>
      <c r="BI955" s="5">
        <v>5</v>
      </c>
      <c r="BS955" s="17" t="s">
        <v>228</v>
      </c>
      <c r="BT955" s="5">
        <v>9</v>
      </c>
    </row>
    <row r="956" spans="4:72" x14ac:dyDescent="0.25">
      <c r="D956" s="17" t="s">
        <v>236</v>
      </c>
      <c r="E956" s="5">
        <v>45</v>
      </c>
      <c r="W956" s="17" t="s">
        <v>236</v>
      </c>
      <c r="X956" s="5">
        <v>45</v>
      </c>
      <c r="AI956" s="17" t="s">
        <v>233</v>
      </c>
      <c r="AJ956" s="5">
        <v>171</v>
      </c>
      <c r="AT956" s="17" t="s">
        <v>149</v>
      </c>
      <c r="AU956" s="5">
        <v>0</v>
      </c>
      <c r="BH956" s="17" t="s">
        <v>174</v>
      </c>
      <c r="BI956" s="5">
        <v>21</v>
      </c>
      <c r="BS956" s="17" t="s">
        <v>229</v>
      </c>
      <c r="BT956" s="5">
        <v>0</v>
      </c>
    </row>
    <row r="957" spans="4:72" x14ac:dyDescent="0.25">
      <c r="D957" s="17" t="s">
        <v>237</v>
      </c>
      <c r="E957" s="5">
        <v>104</v>
      </c>
      <c r="W957" s="17" t="s">
        <v>237</v>
      </c>
      <c r="X957" s="5">
        <v>104</v>
      </c>
      <c r="AI957" s="17" t="s">
        <v>235</v>
      </c>
      <c r="AJ957" s="5">
        <v>6</v>
      </c>
      <c r="AT957" s="17" t="s">
        <v>233</v>
      </c>
      <c r="AU957" s="5">
        <v>270</v>
      </c>
      <c r="BH957" s="17" t="s">
        <v>231</v>
      </c>
      <c r="BI957" s="5">
        <v>80</v>
      </c>
      <c r="BS957" s="17" t="s">
        <v>174</v>
      </c>
      <c r="BT957" s="5">
        <v>27</v>
      </c>
    </row>
    <row r="958" spans="4:72" x14ac:dyDescent="0.25">
      <c r="D958" s="17" t="s">
        <v>239</v>
      </c>
      <c r="E958" s="5">
        <v>453</v>
      </c>
      <c r="W958" s="17" t="s">
        <v>239</v>
      </c>
      <c r="X958" s="5">
        <v>453</v>
      </c>
      <c r="AI958" s="17" t="s">
        <v>236</v>
      </c>
      <c r="AJ958" s="5">
        <v>14</v>
      </c>
      <c r="AT958" s="17" t="s">
        <v>235</v>
      </c>
      <c r="AU958" s="5">
        <v>76</v>
      </c>
      <c r="BH958" s="17" t="s">
        <v>149</v>
      </c>
      <c r="BI958" s="5">
        <v>401</v>
      </c>
      <c r="BS958" s="17" t="s">
        <v>231</v>
      </c>
      <c r="BT958" s="5">
        <v>1</v>
      </c>
    </row>
    <row r="959" spans="4:72" x14ac:dyDescent="0.25">
      <c r="D959" s="17" t="s">
        <v>257</v>
      </c>
      <c r="E959" s="5">
        <v>312</v>
      </c>
      <c r="W959" s="17" t="s">
        <v>257</v>
      </c>
      <c r="X959" s="5">
        <v>312</v>
      </c>
      <c r="AI959" s="17" t="s">
        <v>237</v>
      </c>
      <c r="AJ959" s="5">
        <v>31</v>
      </c>
      <c r="AT959" s="17" t="s">
        <v>236</v>
      </c>
      <c r="AU959" s="5">
        <v>25</v>
      </c>
      <c r="BH959" s="17" t="s">
        <v>233</v>
      </c>
      <c r="BI959" s="5">
        <v>23</v>
      </c>
      <c r="BS959" s="17" t="s">
        <v>149</v>
      </c>
      <c r="BT959" s="5">
        <v>0</v>
      </c>
    </row>
    <row r="960" spans="4:72" x14ac:dyDescent="0.25">
      <c r="D960" s="17" t="s">
        <v>240</v>
      </c>
      <c r="E960" s="5">
        <v>304</v>
      </c>
      <c r="W960" s="17" t="s">
        <v>240</v>
      </c>
      <c r="X960" s="5">
        <v>304</v>
      </c>
      <c r="AI960" s="17" t="s">
        <v>239</v>
      </c>
      <c r="AJ960" s="5">
        <v>25</v>
      </c>
      <c r="AT960" s="17" t="s">
        <v>237</v>
      </c>
      <c r="AU960" s="5">
        <v>9</v>
      </c>
      <c r="BH960" s="17" t="s">
        <v>235</v>
      </c>
      <c r="BI960" s="5">
        <v>1</v>
      </c>
      <c r="BS960" s="17" t="s">
        <v>233</v>
      </c>
      <c r="BT960" s="5">
        <v>6</v>
      </c>
    </row>
    <row r="961" spans="4:72" x14ac:dyDescent="0.25">
      <c r="D961" s="17" t="s">
        <v>164</v>
      </c>
      <c r="E961" s="5">
        <v>42</v>
      </c>
      <c r="W961" s="17" t="s">
        <v>164</v>
      </c>
      <c r="X961" s="5">
        <v>42</v>
      </c>
      <c r="AI961" s="17" t="s">
        <v>257</v>
      </c>
      <c r="AJ961" s="5">
        <v>81</v>
      </c>
      <c r="AT961" s="17" t="s">
        <v>239</v>
      </c>
      <c r="AU961" s="5">
        <v>1129</v>
      </c>
      <c r="BH961" s="17" t="s">
        <v>236</v>
      </c>
      <c r="BI961" s="5">
        <v>19</v>
      </c>
      <c r="BS961" s="17" t="s">
        <v>235</v>
      </c>
      <c r="BT961" s="5">
        <v>3</v>
      </c>
    </row>
    <row r="962" spans="4:72" x14ac:dyDescent="0.25">
      <c r="D962" s="17" t="s">
        <v>241</v>
      </c>
      <c r="E962" s="5">
        <v>93</v>
      </c>
      <c r="W962" s="17" t="s">
        <v>241</v>
      </c>
      <c r="X962" s="5">
        <v>93</v>
      </c>
      <c r="AI962" s="17" t="s">
        <v>240</v>
      </c>
      <c r="AJ962" s="5">
        <v>167</v>
      </c>
      <c r="AT962" s="17" t="s">
        <v>257</v>
      </c>
      <c r="AU962" s="5">
        <v>292</v>
      </c>
      <c r="BH962" s="17" t="s">
        <v>237</v>
      </c>
      <c r="BI962" s="5">
        <v>2</v>
      </c>
      <c r="BS962" s="17" t="s">
        <v>236</v>
      </c>
      <c r="BT962" s="5">
        <v>0</v>
      </c>
    </row>
    <row r="963" spans="4:72" x14ac:dyDescent="0.25">
      <c r="D963" s="17" t="s">
        <v>243</v>
      </c>
      <c r="E963" s="5">
        <v>119</v>
      </c>
      <c r="W963" s="17" t="s">
        <v>243</v>
      </c>
      <c r="X963" s="5">
        <v>119</v>
      </c>
      <c r="AI963" s="17" t="s">
        <v>164</v>
      </c>
      <c r="AJ963" s="5">
        <v>12</v>
      </c>
      <c r="AT963" s="17" t="s">
        <v>240</v>
      </c>
      <c r="AU963" s="5">
        <v>354</v>
      </c>
      <c r="BH963" s="17" t="s">
        <v>239</v>
      </c>
      <c r="BI963" s="5">
        <v>23</v>
      </c>
      <c r="BS963" s="17" t="s">
        <v>237</v>
      </c>
      <c r="BT963" s="5">
        <v>0</v>
      </c>
    </row>
    <row r="964" spans="4:72" x14ac:dyDescent="0.25">
      <c r="D964" s="17" t="s">
        <v>244</v>
      </c>
      <c r="E964" s="5">
        <v>197</v>
      </c>
      <c r="W964" s="17" t="s">
        <v>244</v>
      </c>
      <c r="X964" s="5">
        <v>197</v>
      </c>
      <c r="AI964" s="17" t="s">
        <v>241</v>
      </c>
      <c r="AJ964" s="5">
        <v>0</v>
      </c>
      <c r="AT964" s="17" t="s">
        <v>164</v>
      </c>
      <c r="AU964" s="5">
        <v>12</v>
      </c>
      <c r="BH964" s="17" t="s">
        <v>257</v>
      </c>
      <c r="BI964" s="5">
        <v>693</v>
      </c>
      <c r="BS964" s="17" t="s">
        <v>239</v>
      </c>
      <c r="BT964" s="5">
        <v>0</v>
      </c>
    </row>
    <row r="965" spans="4:72" x14ac:dyDescent="0.25">
      <c r="D965" s="17" t="s">
        <v>245</v>
      </c>
      <c r="E965" s="5">
        <v>163</v>
      </c>
      <c r="W965" s="17" t="s">
        <v>245</v>
      </c>
      <c r="X965" s="5">
        <v>163</v>
      </c>
      <c r="AI965" s="17" t="s">
        <v>243</v>
      </c>
      <c r="AJ965" s="5">
        <v>0</v>
      </c>
      <c r="AT965" s="17" t="s">
        <v>241</v>
      </c>
      <c r="AU965" s="5">
        <v>40</v>
      </c>
      <c r="BH965" s="17" t="s">
        <v>240</v>
      </c>
      <c r="BI965" s="5">
        <v>50</v>
      </c>
      <c r="BS965" s="17" t="s">
        <v>257</v>
      </c>
      <c r="BT965" s="5">
        <v>0</v>
      </c>
    </row>
    <row r="966" spans="4:72" x14ac:dyDescent="0.25">
      <c r="D966" s="17" t="s">
        <v>150</v>
      </c>
      <c r="E966" s="5">
        <v>20</v>
      </c>
      <c r="W966" s="17" t="s">
        <v>150</v>
      </c>
      <c r="X966" s="5">
        <v>20</v>
      </c>
      <c r="AI966" s="17" t="s">
        <v>244</v>
      </c>
      <c r="AJ966" s="5">
        <v>21</v>
      </c>
      <c r="AT966" s="17" t="s">
        <v>243</v>
      </c>
      <c r="AU966" s="5">
        <v>3</v>
      </c>
      <c r="BH966" s="17" t="s">
        <v>164</v>
      </c>
      <c r="BI966" s="5">
        <v>2</v>
      </c>
      <c r="BS966" s="17" t="s">
        <v>240</v>
      </c>
      <c r="BT966" s="5">
        <v>34</v>
      </c>
    </row>
    <row r="967" spans="4:72" x14ac:dyDescent="0.25">
      <c r="D967" s="17" t="s">
        <v>145</v>
      </c>
      <c r="E967" s="5">
        <v>721</v>
      </c>
      <c r="W967" s="17" t="s">
        <v>145</v>
      </c>
      <c r="X967" s="5">
        <v>721</v>
      </c>
      <c r="AI967" s="17" t="s">
        <v>245</v>
      </c>
      <c r="AJ967" s="5">
        <v>87</v>
      </c>
      <c r="AT967" s="17" t="s">
        <v>244</v>
      </c>
      <c r="AU967" s="5">
        <v>274</v>
      </c>
      <c r="BH967" s="17" t="s">
        <v>241</v>
      </c>
      <c r="BI967" s="5">
        <v>3</v>
      </c>
      <c r="BS967" s="17" t="s">
        <v>164</v>
      </c>
      <c r="BT967" s="5">
        <v>4</v>
      </c>
    </row>
    <row r="968" spans="4:72" x14ac:dyDescent="0.25">
      <c r="D968" s="17" t="s">
        <v>246</v>
      </c>
      <c r="E968" s="5">
        <v>29</v>
      </c>
      <c r="W968" s="17" t="s">
        <v>246</v>
      </c>
      <c r="X968" s="5">
        <v>29</v>
      </c>
      <c r="AI968" s="17" t="s">
        <v>150</v>
      </c>
      <c r="AJ968" s="5">
        <v>0</v>
      </c>
      <c r="AT968" s="17" t="s">
        <v>245</v>
      </c>
      <c r="AU968" s="5">
        <v>277</v>
      </c>
      <c r="BH968" s="17" t="s">
        <v>243</v>
      </c>
      <c r="BI968" s="5">
        <v>0</v>
      </c>
      <c r="BS968" s="17" t="s">
        <v>241</v>
      </c>
      <c r="BT968" s="5">
        <v>0</v>
      </c>
    </row>
    <row r="969" spans="4:72" x14ac:dyDescent="0.25">
      <c r="D969" s="17" t="s">
        <v>269</v>
      </c>
      <c r="E969" s="5">
        <v>340</v>
      </c>
      <c r="W969" s="17" t="s">
        <v>269</v>
      </c>
      <c r="X969" s="5">
        <v>340</v>
      </c>
      <c r="AI969" s="17" t="s">
        <v>145</v>
      </c>
      <c r="AJ969" s="5">
        <v>23</v>
      </c>
      <c r="AT969" s="17" t="s">
        <v>150</v>
      </c>
      <c r="AU969" s="5">
        <v>0</v>
      </c>
      <c r="BH969" s="17" t="s">
        <v>244</v>
      </c>
      <c r="BI969" s="5">
        <v>27</v>
      </c>
      <c r="BS969" s="17" t="s">
        <v>243</v>
      </c>
      <c r="BT969" s="5">
        <v>0</v>
      </c>
    </row>
    <row r="970" spans="4:72" x14ac:dyDescent="0.25">
      <c r="D970" s="17" t="s">
        <v>265</v>
      </c>
      <c r="E970" s="5">
        <v>69</v>
      </c>
      <c r="W970" s="17" t="s">
        <v>265</v>
      </c>
      <c r="X970" s="5">
        <v>69</v>
      </c>
      <c r="AI970" s="17" t="s">
        <v>246</v>
      </c>
      <c r="AJ970" s="5">
        <v>15</v>
      </c>
      <c r="AT970" s="17" t="s">
        <v>145</v>
      </c>
      <c r="AU970" s="5">
        <v>21</v>
      </c>
      <c r="BH970" s="17" t="s">
        <v>245</v>
      </c>
      <c r="BI970" s="5">
        <v>11</v>
      </c>
      <c r="BS970" s="17" t="s">
        <v>244</v>
      </c>
      <c r="BT970" s="5">
        <v>0</v>
      </c>
    </row>
    <row r="971" spans="4:72" x14ac:dyDescent="0.25">
      <c r="D971" s="17" t="s">
        <v>254</v>
      </c>
      <c r="E971" s="5">
        <v>210</v>
      </c>
      <c r="W971" s="17" t="s">
        <v>254</v>
      </c>
      <c r="X971" s="5">
        <v>210</v>
      </c>
      <c r="AI971" s="17" t="s">
        <v>269</v>
      </c>
      <c r="AJ971" s="5">
        <v>102</v>
      </c>
      <c r="AT971" s="17" t="s">
        <v>246</v>
      </c>
      <c r="AU971" s="5">
        <v>11</v>
      </c>
      <c r="BH971" s="17" t="s">
        <v>150</v>
      </c>
      <c r="BI971" s="5">
        <v>11</v>
      </c>
      <c r="BS971" s="17" t="s">
        <v>245</v>
      </c>
      <c r="BT971" s="5">
        <v>60</v>
      </c>
    </row>
    <row r="972" spans="4:72" x14ac:dyDescent="0.25">
      <c r="D972" s="17" t="s">
        <v>270</v>
      </c>
      <c r="E972" s="5">
        <v>177</v>
      </c>
      <c r="W972" s="17" t="s">
        <v>270</v>
      </c>
      <c r="X972" s="5">
        <v>177</v>
      </c>
      <c r="AI972" s="17" t="s">
        <v>265</v>
      </c>
      <c r="AJ972" s="5">
        <v>2</v>
      </c>
      <c r="AT972" s="17" t="s">
        <v>269</v>
      </c>
      <c r="AU972" s="5">
        <v>285</v>
      </c>
      <c r="BH972" s="17" t="s">
        <v>145</v>
      </c>
      <c r="BI972" s="5">
        <v>65</v>
      </c>
      <c r="BS972" s="17" t="s">
        <v>150</v>
      </c>
      <c r="BT972" s="5">
        <v>0</v>
      </c>
    </row>
    <row r="973" spans="4:72" x14ac:dyDescent="0.25">
      <c r="D973" s="17" t="s">
        <v>271</v>
      </c>
      <c r="E973" s="5">
        <v>4</v>
      </c>
      <c r="W973" s="17" t="s">
        <v>271</v>
      </c>
      <c r="X973" s="5">
        <v>4</v>
      </c>
      <c r="AI973" s="17" t="s">
        <v>254</v>
      </c>
      <c r="AJ973" s="5">
        <v>20</v>
      </c>
      <c r="AT973" s="17" t="s">
        <v>265</v>
      </c>
      <c r="AU973" s="5">
        <v>87</v>
      </c>
      <c r="BH973" s="17" t="s">
        <v>246</v>
      </c>
      <c r="BI973" s="5">
        <v>9</v>
      </c>
      <c r="BS973" s="17" t="s">
        <v>145</v>
      </c>
      <c r="BT973" s="5">
        <v>0</v>
      </c>
    </row>
    <row r="974" spans="4:72" x14ac:dyDescent="0.25">
      <c r="D974" s="17" t="s">
        <v>249</v>
      </c>
      <c r="E974" s="5">
        <v>53</v>
      </c>
      <c r="W974" s="17" t="s">
        <v>249</v>
      </c>
      <c r="X974" s="5">
        <v>53</v>
      </c>
      <c r="AI974" s="17" t="s">
        <v>270</v>
      </c>
      <c r="AJ974" s="5">
        <v>29</v>
      </c>
      <c r="AT974" s="17" t="s">
        <v>254</v>
      </c>
      <c r="AU974" s="5">
        <v>327</v>
      </c>
      <c r="BH974" s="17" t="s">
        <v>269</v>
      </c>
      <c r="BI974" s="5">
        <v>569</v>
      </c>
      <c r="BS974" s="17" t="s">
        <v>246</v>
      </c>
      <c r="BT974" s="5">
        <v>0</v>
      </c>
    </row>
    <row r="975" spans="4:72" x14ac:dyDescent="0.25">
      <c r="D975" s="17" t="s">
        <v>272</v>
      </c>
      <c r="E975" s="5">
        <v>279</v>
      </c>
      <c r="W975" s="17" t="s">
        <v>272</v>
      </c>
      <c r="X975" s="5">
        <v>279</v>
      </c>
      <c r="AI975" s="17" t="s">
        <v>271</v>
      </c>
      <c r="AJ975" s="5">
        <v>0</v>
      </c>
      <c r="AT975" s="17" t="s">
        <v>270</v>
      </c>
      <c r="AU975" s="5">
        <v>145</v>
      </c>
      <c r="BH975" s="17" t="s">
        <v>265</v>
      </c>
      <c r="BI975" s="5">
        <v>86</v>
      </c>
      <c r="BS975" s="17" t="s">
        <v>269</v>
      </c>
      <c r="BT975" s="5">
        <v>0</v>
      </c>
    </row>
    <row r="976" spans="4:72" x14ac:dyDescent="0.25">
      <c r="D976" s="17" t="s">
        <v>151</v>
      </c>
      <c r="E976" s="5">
        <v>372</v>
      </c>
      <c r="W976" s="17" t="s">
        <v>151</v>
      </c>
      <c r="X976" s="5">
        <v>372</v>
      </c>
      <c r="AI976" s="17" t="s">
        <v>249</v>
      </c>
      <c r="AJ976" s="5">
        <v>0</v>
      </c>
      <c r="AT976" s="17" t="s">
        <v>271</v>
      </c>
      <c r="AU976" s="5">
        <v>0</v>
      </c>
      <c r="BH976" s="17" t="s">
        <v>254</v>
      </c>
      <c r="BI976" s="5">
        <v>244</v>
      </c>
      <c r="BS976" s="17" t="s">
        <v>265</v>
      </c>
      <c r="BT976" s="5">
        <v>2</v>
      </c>
    </row>
    <row r="977" spans="4:72" x14ac:dyDescent="0.25">
      <c r="D977" s="17" t="s">
        <v>264</v>
      </c>
      <c r="E977" s="5">
        <v>0</v>
      </c>
      <c r="W977" s="17" t="s">
        <v>264</v>
      </c>
      <c r="X977" s="5">
        <v>0</v>
      </c>
      <c r="AI977" s="17" t="s">
        <v>272</v>
      </c>
      <c r="AJ977" s="5">
        <v>130</v>
      </c>
      <c r="AT977" s="17" t="s">
        <v>249</v>
      </c>
      <c r="AU977" s="5">
        <v>0</v>
      </c>
      <c r="BH977" s="17" t="s">
        <v>270</v>
      </c>
      <c r="BI977" s="5">
        <v>351</v>
      </c>
      <c r="BS977" s="17" t="s">
        <v>254</v>
      </c>
      <c r="BT977" s="5">
        <v>1</v>
      </c>
    </row>
    <row r="978" spans="4:72" x14ac:dyDescent="0.25">
      <c r="D978" s="17" t="s">
        <v>273</v>
      </c>
      <c r="E978" s="5">
        <v>2</v>
      </c>
      <c r="W978" s="17" t="s">
        <v>273</v>
      </c>
      <c r="X978" s="5">
        <v>2</v>
      </c>
      <c r="AI978" s="17" t="s">
        <v>151</v>
      </c>
      <c r="AJ978" s="5">
        <v>0</v>
      </c>
      <c r="AT978" s="17" t="s">
        <v>272</v>
      </c>
      <c r="AU978" s="5">
        <v>9</v>
      </c>
      <c r="BH978" s="17" t="s">
        <v>271</v>
      </c>
      <c r="BI978" s="5">
        <v>0</v>
      </c>
      <c r="BS978" s="17" t="s">
        <v>270</v>
      </c>
      <c r="BT978" s="5">
        <v>0</v>
      </c>
    </row>
    <row r="979" spans="4:72" x14ac:dyDescent="0.25">
      <c r="D979" s="17" t="s">
        <v>274</v>
      </c>
      <c r="E979" s="5">
        <v>0</v>
      </c>
      <c r="W979" s="17" t="s">
        <v>274</v>
      </c>
      <c r="X979" s="5">
        <v>0</v>
      </c>
      <c r="AI979" s="17" t="s">
        <v>264</v>
      </c>
      <c r="AJ979" s="5">
        <v>0</v>
      </c>
      <c r="AT979" s="17" t="s">
        <v>151</v>
      </c>
      <c r="AU979" s="5">
        <v>0</v>
      </c>
      <c r="BH979" s="17" t="s">
        <v>249</v>
      </c>
      <c r="BI979" s="5">
        <v>1</v>
      </c>
      <c r="BS979" s="17" t="s">
        <v>271</v>
      </c>
      <c r="BT979" s="5">
        <v>0</v>
      </c>
    </row>
    <row r="980" spans="4:72" x14ac:dyDescent="0.25">
      <c r="D980" s="17" t="s">
        <v>275</v>
      </c>
      <c r="E980" s="5">
        <v>4</v>
      </c>
      <c r="W980" s="17" t="s">
        <v>275</v>
      </c>
      <c r="X980" s="5">
        <v>4</v>
      </c>
      <c r="AI980" s="17" t="s">
        <v>273</v>
      </c>
      <c r="AJ980" s="5">
        <v>0</v>
      </c>
      <c r="AT980" s="17" t="s">
        <v>264</v>
      </c>
      <c r="AU980" s="5">
        <v>0</v>
      </c>
      <c r="BH980" s="17" t="s">
        <v>272</v>
      </c>
      <c r="BI980" s="5">
        <v>9</v>
      </c>
      <c r="BS980" s="17" t="s">
        <v>249</v>
      </c>
      <c r="BT980" s="5">
        <v>0</v>
      </c>
    </row>
    <row r="981" spans="4:72" x14ac:dyDescent="0.25">
      <c r="D981" s="2" t="s">
        <v>6</v>
      </c>
      <c r="E981" s="5">
        <v>17847</v>
      </c>
      <c r="W981" s="2" t="s">
        <v>6</v>
      </c>
      <c r="X981" s="5">
        <v>17847</v>
      </c>
      <c r="AI981" s="17" t="s">
        <v>274</v>
      </c>
      <c r="AJ981" s="5">
        <v>0</v>
      </c>
      <c r="AT981" s="17" t="s">
        <v>273</v>
      </c>
      <c r="AU981" s="5">
        <v>0</v>
      </c>
      <c r="BH981" s="17" t="s">
        <v>151</v>
      </c>
      <c r="BI981" s="5">
        <v>273</v>
      </c>
      <c r="BS981" s="17" t="s">
        <v>272</v>
      </c>
      <c r="BT981" s="5">
        <v>0</v>
      </c>
    </row>
    <row r="982" spans="4:72" x14ac:dyDescent="0.25">
      <c r="D982" s="17" t="s">
        <v>139</v>
      </c>
      <c r="E982" s="5">
        <v>92</v>
      </c>
      <c r="W982" s="17" t="s">
        <v>139</v>
      </c>
      <c r="X982" s="5">
        <v>92</v>
      </c>
      <c r="AI982" s="17" t="s">
        <v>275</v>
      </c>
      <c r="AJ982" s="5">
        <v>0</v>
      </c>
      <c r="AT982" s="17" t="s">
        <v>274</v>
      </c>
      <c r="AU982" s="5">
        <v>0</v>
      </c>
      <c r="BH982" s="17" t="s">
        <v>264</v>
      </c>
      <c r="BI982" s="5">
        <v>0</v>
      </c>
      <c r="BS982" s="17" t="s">
        <v>151</v>
      </c>
      <c r="BT982" s="5">
        <v>0</v>
      </c>
    </row>
    <row r="983" spans="4:72" x14ac:dyDescent="0.25">
      <c r="D983" s="17" t="s">
        <v>167</v>
      </c>
      <c r="E983" s="5">
        <v>58</v>
      </c>
      <c r="W983" s="17" t="s">
        <v>167</v>
      </c>
      <c r="X983" s="5">
        <v>58</v>
      </c>
      <c r="AI983" s="2" t="s">
        <v>6</v>
      </c>
      <c r="AJ983" s="5">
        <v>4149</v>
      </c>
      <c r="AT983" s="17" t="s">
        <v>275</v>
      </c>
      <c r="AU983" s="5">
        <v>0</v>
      </c>
      <c r="BH983" s="17" t="s">
        <v>273</v>
      </c>
      <c r="BI983" s="5">
        <v>0</v>
      </c>
      <c r="BS983" s="17" t="s">
        <v>264</v>
      </c>
      <c r="BT983" s="5">
        <v>0</v>
      </c>
    </row>
    <row r="984" spans="4:72" x14ac:dyDescent="0.25">
      <c r="D984" s="17" t="s">
        <v>140</v>
      </c>
      <c r="E984" s="5">
        <v>321</v>
      </c>
      <c r="W984" s="17" t="s">
        <v>140</v>
      </c>
      <c r="X984" s="5">
        <v>321</v>
      </c>
      <c r="AI984" s="17" t="s">
        <v>139</v>
      </c>
      <c r="AJ984" s="5">
        <v>8</v>
      </c>
      <c r="AT984" s="2" t="s">
        <v>6</v>
      </c>
      <c r="AU984" s="5">
        <v>13970</v>
      </c>
      <c r="BH984" s="17" t="s">
        <v>274</v>
      </c>
      <c r="BI984" s="5">
        <v>0</v>
      </c>
      <c r="BS984" s="17" t="s">
        <v>273</v>
      </c>
      <c r="BT984" s="5">
        <v>0</v>
      </c>
    </row>
    <row r="985" spans="4:72" x14ac:dyDescent="0.25">
      <c r="D985" s="17" t="s">
        <v>181</v>
      </c>
      <c r="E985" s="5">
        <v>0</v>
      </c>
      <c r="W985" s="17" t="s">
        <v>181</v>
      </c>
      <c r="X985" s="5">
        <v>0</v>
      </c>
      <c r="AI985" s="17" t="s">
        <v>167</v>
      </c>
      <c r="AJ985" s="5">
        <v>12</v>
      </c>
      <c r="AT985" s="17" t="s">
        <v>139</v>
      </c>
      <c r="AU985" s="5">
        <v>6</v>
      </c>
      <c r="BH985" s="17" t="s">
        <v>275</v>
      </c>
      <c r="BI985" s="5">
        <v>0</v>
      </c>
      <c r="BS985" s="17" t="s">
        <v>274</v>
      </c>
      <c r="BT985" s="5">
        <v>0</v>
      </c>
    </row>
    <row r="986" spans="4:72" x14ac:dyDescent="0.25">
      <c r="D986" s="17" t="s">
        <v>156</v>
      </c>
      <c r="E986" s="5">
        <v>738</v>
      </c>
      <c r="W986" s="17" t="s">
        <v>156</v>
      </c>
      <c r="X986" s="5">
        <v>738</v>
      </c>
      <c r="AI986" s="17" t="s">
        <v>140</v>
      </c>
      <c r="AJ986" s="5">
        <v>29</v>
      </c>
      <c r="AT986" s="17" t="s">
        <v>167</v>
      </c>
      <c r="AU986" s="5">
        <v>51</v>
      </c>
      <c r="BH986" s="2" t="s">
        <v>6</v>
      </c>
      <c r="BI986" s="5">
        <v>6604</v>
      </c>
      <c r="BS986" s="17" t="s">
        <v>275</v>
      </c>
      <c r="BT986" s="5">
        <v>0</v>
      </c>
    </row>
    <row r="987" spans="4:72" x14ac:dyDescent="0.25">
      <c r="D987" s="17" t="s">
        <v>182</v>
      </c>
      <c r="E987" s="5">
        <v>61</v>
      </c>
      <c r="W987" s="17" t="s">
        <v>182</v>
      </c>
      <c r="X987" s="5">
        <v>61</v>
      </c>
      <c r="AI987" s="17" t="s">
        <v>181</v>
      </c>
      <c r="AJ987" s="5">
        <v>0</v>
      </c>
      <c r="AT987" s="17" t="s">
        <v>140</v>
      </c>
      <c r="AU987" s="5">
        <v>24</v>
      </c>
      <c r="BH987" s="17" t="s">
        <v>139</v>
      </c>
      <c r="BI987" s="5">
        <v>12</v>
      </c>
      <c r="BS987" s="2" t="s">
        <v>6</v>
      </c>
      <c r="BT987" s="5">
        <v>854</v>
      </c>
    </row>
    <row r="988" spans="4:72" x14ac:dyDescent="0.25">
      <c r="D988" s="17" t="s">
        <v>183</v>
      </c>
      <c r="E988" s="5">
        <v>202</v>
      </c>
      <c r="W988" s="17" t="s">
        <v>183</v>
      </c>
      <c r="X988" s="5">
        <v>202</v>
      </c>
      <c r="AI988" s="17" t="s">
        <v>156</v>
      </c>
      <c r="AJ988" s="5">
        <v>201</v>
      </c>
      <c r="AT988" s="17" t="s">
        <v>181</v>
      </c>
      <c r="AU988" s="5">
        <v>0</v>
      </c>
      <c r="BH988" s="17" t="s">
        <v>167</v>
      </c>
      <c r="BI988" s="5">
        <v>5</v>
      </c>
      <c r="BS988" s="17" t="s">
        <v>139</v>
      </c>
      <c r="BT988" s="5">
        <v>21</v>
      </c>
    </row>
    <row r="989" spans="4:72" x14ac:dyDescent="0.25">
      <c r="D989" s="17" t="s">
        <v>184</v>
      </c>
      <c r="E989" s="5">
        <v>0</v>
      </c>
      <c r="W989" s="17" t="s">
        <v>184</v>
      </c>
      <c r="X989" s="5">
        <v>0</v>
      </c>
      <c r="AI989" s="17" t="s">
        <v>182</v>
      </c>
      <c r="AJ989" s="5">
        <v>0</v>
      </c>
      <c r="AT989" s="17" t="s">
        <v>156</v>
      </c>
      <c r="AU989" s="5">
        <v>418</v>
      </c>
      <c r="BH989" s="17" t="s">
        <v>140</v>
      </c>
      <c r="BI989" s="5">
        <v>37</v>
      </c>
      <c r="BS989" s="17" t="s">
        <v>167</v>
      </c>
      <c r="BT989" s="5">
        <v>9</v>
      </c>
    </row>
    <row r="990" spans="4:72" x14ac:dyDescent="0.25">
      <c r="D990" s="17" t="s">
        <v>185</v>
      </c>
      <c r="E990" s="5">
        <v>427</v>
      </c>
      <c r="W990" s="17" t="s">
        <v>185</v>
      </c>
      <c r="X990" s="5">
        <v>427</v>
      </c>
      <c r="AI990" s="17" t="s">
        <v>183</v>
      </c>
      <c r="AJ990" s="5">
        <v>0</v>
      </c>
      <c r="AT990" s="17" t="s">
        <v>182</v>
      </c>
      <c r="AU990" s="5">
        <v>0</v>
      </c>
      <c r="BH990" s="17" t="s">
        <v>181</v>
      </c>
      <c r="BI990" s="5">
        <v>0</v>
      </c>
      <c r="BS990" s="17" t="s">
        <v>140</v>
      </c>
      <c r="BT990" s="5">
        <v>33</v>
      </c>
    </row>
    <row r="991" spans="4:72" x14ac:dyDescent="0.25">
      <c r="D991" s="17" t="s">
        <v>157</v>
      </c>
      <c r="E991" s="5">
        <v>0</v>
      </c>
      <c r="W991" s="17" t="s">
        <v>157</v>
      </c>
      <c r="X991" s="5">
        <v>0</v>
      </c>
      <c r="AI991" s="17" t="s">
        <v>184</v>
      </c>
      <c r="AJ991" s="5">
        <v>0</v>
      </c>
      <c r="AT991" s="17" t="s">
        <v>183</v>
      </c>
      <c r="AU991" s="5">
        <v>21</v>
      </c>
      <c r="BH991" s="17" t="s">
        <v>156</v>
      </c>
      <c r="BI991" s="5">
        <v>207</v>
      </c>
      <c r="BS991" s="17" t="s">
        <v>181</v>
      </c>
      <c r="BT991" s="5">
        <v>7</v>
      </c>
    </row>
    <row r="992" spans="4:72" x14ac:dyDescent="0.25">
      <c r="D992" s="17" t="s">
        <v>158</v>
      </c>
      <c r="E992" s="5">
        <v>250</v>
      </c>
      <c r="W992" s="17" t="s">
        <v>158</v>
      </c>
      <c r="X992" s="5">
        <v>250</v>
      </c>
      <c r="AI992" s="17" t="s">
        <v>185</v>
      </c>
      <c r="AJ992" s="5">
        <v>60</v>
      </c>
      <c r="AT992" s="17" t="s">
        <v>184</v>
      </c>
      <c r="AU992" s="5">
        <v>0</v>
      </c>
      <c r="BH992" s="17" t="s">
        <v>182</v>
      </c>
      <c r="BI992" s="5">
        <v>3</v>
      </c>
      <c r="BS992" s="17" t="s">
        <v>156</v>
      </c>
      <c r="BT992" s="5">
        <v>33</v>
      </c>
    </row>
    <row r="993" spans="4:72" x14ac:dyDescent="0.25">
      <c r="D993" s="17" t="s">
        <v>250</v>
      </c>
      <c r="E993" s="5">
        <v>9</v>
      </c>
      <c r="W993" s="17" t="s">
        <v>250</v>
      </c>
      <c r="X993" s="5">
        <v>9</v>
      </c>
      <c r="AI993" s="17" t="s">
        <v>157</v>
      </c>
      <c r="AJ993" s="5">
        <v>0</v>
      </c>
      <c r="AT993" s="17" t="s">
        <v>185</v>
      </c>
      <c r="AU993" s="5">
        <v>818</v>
      </c>
      <c r="BH993" s="17" t="s">
        <v>183</v>
      </c>
      <c r="BI993" s="5">
        <v>0</v>
      </c>
      <c r="BS993" s="17" t="s">
        <v>182</v>
      </c>
      <c r="BT993" s="5">
        <v>0</v>
      </c>
    </row>
    <row r="994" spans="4:72" x14ac:dyDescent="0.25">
      <c r="D994" s="17" t="s">
        <v>189</v>
      </c>
      <c r="E994" s="5">
        <v>301</v>
      </c>
      <c r="W994" s="17" t="s">
        <v>189</v>
      </c>
      <c r="X994" s="5">
        <v>301</v>
      </c>
      <c r="AI994" s="17" t="s">
        <v>158</v>
      </c>
      <c r="AJ994" s="5">
        <v>15</v>
      </c>
      <c r="AT994" s="17" t="s">
        <v>157</v>
      </c>
      <c r="AU994" s="5">
        <v>0</v>
      </c>
      <c r="BH994" s="17" t="s">
        <v>184</v>
      </c>
      <c r="BI994" s="5">
        <v>0</v>
      </c>
      <c r="BS994" s="17" t="s">
        <v>183</v>
      </c>
      <c r="BT994" s="5">
        <v>0</v>
      </c>
    </row>
    <row r="995" spans="4:72" x14ac:dyDescent="0.25">
      <c r="D995" s="17" t="s">
        <v>190</v>
      </c>
      <c r="E995" s="5">
        <v>390</v>
      </c>
      <c r="W995" s="17" t="s">
        <v>190</v>
      </c>
      <c r="X995" s="5">
        <v>390</v>
      </c>
      <c r="AI995" s="17" t="s">
        <v>250</v>
      </c>
      <c r="AJ995" s="5">
        <v>0</v>
      </c>
      <c r="AT995" s="17" t="s">
        <v>158</v>
      </c>
      <c r="AU995" s="5">
        <v>104</v>
      </c>
      <c r="BH995" s="17" t="s">
        <v>185</v>
      </c>
      <c r="BI995" s="5">
        <v>59</v>
      </c>
      <c r="BS995" s="17" t="s">
        <v>184</v>
      </c>
      <c r="BT995" s="5">
        <v>3</v>
      </c>
    </row>
    <row r="996" spans="4:72" x14ac:dyDescent="0.25">
      <c r="D996" s="17" t="s">
        <v>191</v>
      </c>
      <c r="E996" s="5">
        <v>128</v>
      </c>
      <c r="W996" s="17" t="s">
        <v>191</v>
      </c>
      <c r="X996" s="5">
        <v>128</v>
      </c>
      <c r="AI996" s="17" t="s">
        <v>189</v>
      </c>
      <c r="AJ996" s="5">
        <v>103</v>
      </c>
      <c r="AT996" s="17" t="s">
        <v>250</v>
      </c>
      <c r="AU996" s="5">
        <v>0</v>
      </c>
      <c r="BH996" s="17" t="s">
        <v>157</v>
      </c>
      <c r="BI996" s="5">
        <v>0</v>
      </c>
      <c r="BS996" s="17" t="s">
        <v>185</v>
      </c>
      <c r="BT996" s="5">
        <v>0</v>
      </c>
    </row>
    <row r="997" spans="4:72" x14ac:dyDescent="0.25">
      <c r="D997" s="17" t="s">
        <v>192</v>
      </c>
      <c r="E997" s="5">
        <v>258</v>
      </c>
      <c r="W997" s="17" t="s">
        <v>192</v>
      </c>
      <c r="X997" s="5">
        <v>258</v>
      </c>
      <c r="AI997" s="17" t="s">
        <v>190</v>
      </c>
      <c r="AJ997" s="5">
        <v>222</v>
      </c>
      <c r="AT997" s="17" t="s">
        <v>189</v>
      </c>
      <c r="AU997" s="5">
        <v>170</v>
      </c>
      <c r="BH997" s="17" t="s">
        <v>158</v>
      </c>
      <c r="BI997" s="5">
        <v>118</v>
      </c>
      <c r="BS997" s="17" t="s">
        <v>157</v>
      </c>
      <c r="BT997" s="5">
        <v>74</v>
      </c>
    </row>
    <row r="998" spans="4:72" x14ac:dyDescent="0.25">
      <c r="D998" s="17" t="s">
        <v>193</v>
      </c>
      <c r="E998" s="5">
        <v>109</v>
      </c>
      <c r="W998" s="17" t="s">
        <v>193</v>
      </c>
      <c r="X998" s="5">
        <v>109</v>
      </c>
      <c r="AI998" s="17" t="s">
        <v>191</v>
      </c>
      <c r="AJ998" s="5">
        <v>8</v>
      </c>
      <c r="AT998" s="17" t="s">
        <v>190</v>
      </c>
      <c r="AU998" s="5">
        <v>561</v>
      </c>
      <c r="BH998" s="17" t="s">
        <v>250</v>
      </c>
      <c r="BI998" s="5">
        <v>14</v>
      </c>
      <c r="BS998" s="17" t="s">
        <v>158</v>
      </c>
      <c r="BT998" s="5">
        <v>2</v>
      </c>
    </row>
    <row r="999" spans="4:72" x14ac:dyDescent="0.25">
      <c r="D999" s="17" t="s">
        <v>194</v>
      </c>
      <c r="E999" s="5">
        <v>344</v>
      </c>
      <c r="W999" s="17" t="s">
        <v>194</v>
      </c>
      <c r="X999" s="5">
        <v>344</v>
      </c>
      <c r="AI999" s="17" t="s">
        <v>192</v>
      </c>
      <c r="AJ999" s="5">
        <v>196</v>
      </c>
      <c r="AT999" s="17" t="s">
        <v>191</v>
      </c>
      <c r="AU999" s="5">
        <v>244</v>
      </c>
      <c r="BH999" s="17" t="s">
        <v>189</v>
      </c>
      <c r="BI999" s="5">
        <v>432</v>
      </c>
      <c r="BS999" s="17" t="s">
        <v>250</v>
      </c>
      <c r="BT999" s="5">
        <v>0</v>
      </c>
    </row>
    <row r="1000" spans="4:72" x14ac:dyDescent="0.25">
      <c r="D1000" s="17" t="s">
        <v>195</v>
      </c>
      <c r="E1000" s="5">
        <v>241</v>
      </c>
      <c r="W1000" s="17" t="s">
        <v>195</v>
      </c>
      <c r="X1000" s="5">
        <v>241</v>
      </c>
      <c r="AI1000" s="17" t="s">
        <v>193</v>
      </c>
      <c r="AJ1000" s="5">
        <v>5</v>
      </c>
      <c r="AT1000" s="17" t="s">
        <v>192</v>
      </c>
      <c r="AU1000" s="5">
        <v>23</v>
      </c>
      <c r="BH1000" s="17" t="s">
        <v>190</v>
      </c>
      <c r="BI1000" s="5">
        <v>50</v>
      </c>
      <c r="BS1000" s="17" t="s">
        <v>189</v>
      </c>
      <c r="BT1000" s="5">
        <v>0</v>
      </c>
    </row>
    <row r="1001" spans="4:72" x14ac:dyDescent="0.25">
      <c r="D1001" s="17" t="s">
        <v>197</v>
      </c>
      <c r="E1001" s="5">
        <v>172</v>
      </c>
      <c r="W1001" s="17" t="s">
        <v>197</v>
      </c>
      <c r="X1001" s="5">
        <v>172</v>
      </c>
      <c r="AI1001" s="17" t="s">
        <v>194</v>
      </c>
      <c r="AJ1001" s="5">
        <v>187</v>
      </c>
      <c r="AT1001" s="17" t="s">
        <v>193</v>
      </c>
      <c r="AU1001" s="5">
        <v>15</v>
      </c>
      <c r="BH1001" s="17" t="s">
        <v>191</v>
      </c>
      <c r="BI1001" s="5">
        <v>153</v>
      </c>
      <c r="BS1001" s="17" t="s">
        <v>190</v>
      </c>
      <c r="BT1001" s="5">
        <v>2</v>
      </c>
    </row>
    <row r="1002" spans="4:72" x14ac:dyDescent="0.25">
      <c r="D1002" s="17" t="s">
        <v>198</v>
      </c>
      <c r="E1002" s="5">
        <v>57</v>
      </c>
      <c r="W1002" s="17" t="s">
        <v>198</v>
      </c>
      <c r="X1002" s="5">
        <v>57</v>
      </c>
      <c r="AI1002" s="17" t="s">
        <v>195</v>
      </c>
      <c r="AJ1002" s="5">
        <v>71</v>
      </c>
      <c r="AT1002" s="17" t="s">
        <v>194</v>
      </c>
      <c r="AU1002" s="5">
        <v>387</v>
      </c>
      <c r="BH1002" s="17" t="s">
        <v>192</v>
      </c>
      <c r="BI1002" s="5">
        <v>11</v>
      </c>
      <c r="BS1002" s="17" t="s">
        <v>191</v>
      </c>
      <c r="BT1002" s="5">
        <v>0</v>
      </c>
    </row>
    <row r="1003" spans="4:72" x14ac:dyDescent="0.25">
      <c r="D1003" s="17" t="s">
        <v>199</v>
      </c>
      <c r="E1003" s="5">
        <v>189</v>
      </c>
      <c r="W1003" s="17" t="s">
        <v>199</v>
      </c>
      <c r="X1003" s="5">
        <v>189</v>
      </c>
      <c r="AI1003" s="17" t="s">
        <v>197</v>
      </c>
      <c r="AJ1003" s="5">
        <v>36</v>
      </c>
      <c r="AT1003" s="17" t="s">
        <v>195</v>
      </c>
      <c r="AU1003" s="5">
        <v>238</v>
      </c>
      <c r="BH1003" s="17" t="s">
        <v>193</v>
      </c>
      <c r="BI1003" s="5">
        <v>205</v>
      </c>
      <c r="BS1003" s="17" t="s">
        <v>192</v>
      </c>
      <c r="BT1003" s="5">
        <v>0</v>
      </c>
    </row>
    <row r="1004" spans="4:72" x14ac:dyDescent="0.25">
      <c r="D1004" s="17" t="s">
        <v>168</v>
      </c>
      <c r="E1004" s="5">
        <v>91</v>
      </c>
      <c r="W1004" s="17" t="s">
        <v>168</v>
      </c>
      <c r="X1004" s="5">
        <v>91</v>
      </c>
      <c r="AI1004" s="17" t="s">
        <v>198</v>
      </c>
      <c r="AJ1004" s="5">
        <v>0</v>
      </c>
      <c r="AT1004" s="17" t="s">
        <v>197</v>
      </c>
      <c r="AU1004" s="5">
        <v>35</v>
      </c>
      <c r="BH1004" s="17" t="s">
        <v>194</v>
      </c>
      <c r="BI1004" s="5">
        <v>57</v>
      </c>
      <c r="BS1004" s="17" t="s">
        <v>193</v>
      </c>
      <c r="BT1004" s="5">
        <v>0</v>
      </c>
    </row>
    <row r="1005" spans="4:72" x14ac:dyDescent="0.25">
      <c r="D1005" s="17" t="s">
        <v>200</v>
      </c>
      <c r="E1005" s="5">
        <v>22</v>
      </c>
      <c r="W1005" s="17" t="s">
        <v>200</v>
      </c>
      <c r="X1005" s="5">
        <v>22</v>
      </c>
      <c r="AI1005" s="17" t="s">
        <v>199</v>
      </c>
      <c r="AJ1005" s="5">
        <v>56</v>
      </c>
      <c r="AT1005" s="17" t="s">
        <v>198</v>
      </c>
      <c r="AU1005" s="5">
        <v>0</v>
      </c>
      <c r="BH1005" s="17" t="s">
        <v>195</v>
      </c>
      <c r="BI1005" s="5">
        <v>433</v>
      </c>
      <c r="BS1005" s="17" t="s">
        <v>194</v>
      </c>
      <c r="BT1005" s="5">
        <v>43</v>
      </c>
    </row>
    <row r="1006" spans="4:72" x14ac:dyDescent="0.25">
      <c r="D1006" s="17" t="s">
        <v>152</v>
      </c>
      <c r="E1006" s="5">
        <v>190</v>
      </c>
      <c r="W1006" s="17" t="s">
        <v>152</v>
      </c>
      <c r="X1006" s="5">
        <v>190</v>
      </c>
      <c r="AI1006" s="17" t="s">
        <v>168</v>
      </c>
      <c r="AJ1006" s="5">
        <v>20</v>
      </c>
      <c r="AT1006" s="17" t="s">
        <v>199</v>
      </c>
      <c r="AU1006" s="5">
        <v>137</v>
      </c>
      <c r="BH1006" s="17" t="s">
        <v>197</v>
      </c>
      <c r="BI1006" s="5">
        <v>13</v>
      </c>
      <c r="BS1006" s="17" t="s">
        <v>195</v>
      </c>
      <c r="BT1006" s="5">
        <v>0</v>
      </c>
    </row>
    <row r="1007" spans="4:72" x14ac:dyDescent="0.25">
      <c r="D1007" s="17" t="s">
        <v>201</v>
      </c>
      <c r="E1007" s="5">
        <v>180</v>
      </c>
      <c r="W1007" s="17" t="s">
        <v>201</v>
      </c>
      <c r="X1007" s="5">
        <v>180</v>
      </c>
      <c r="AI1007" s="17" t="s">
        <v>200</v>
      </c>
      <c r="AJ1007" s="5">
        <v>0</v>
      </c>
      <c r="AT1007" s="17" t="s">
        <v>168</v>
      </c>
      <c r="AU1007" s="5">
        <v>51</v>
      </c>
      <c r="BH1007" s="17" t="s">
        <v>198</v>
      </c>
      <c r="BI1007" s="5">
        <v>0</v>
      </c>
      <c r="BS1007" s="17" t="s">
        <v>197</v>
      </c>
      <c r="BT1007" s="5">
        <v>7</v>
      </c>
    </row>
    <row r="1008" spans="4:72" x14ac:dyDescent="0.25">
      <c r="D1008" s="17" t="s">
        <v>202</v>
      </c>
      <c r="E1008" s="5">
        <v>341</v>
      </c>
      <c r="W1008" s="17" t="s">
        <v>202</v>
      </c>
      <c r="X1008" s="5">
        <v>341</v>
      </c>
      <c r="AI1008" s="17" t="s">
        <v>152</v>
      </c>
      <c r="AJ1008" s="5">
        <v>47</v>
      </c>
      <c r="AT1008" s="17" t="s">
        <v>200</v>
      </c>
      <c r="AU1008" s="5">
        <v>28</v>
      </c>
      <c r="BH1008" s="17" t="s">
        <v>199</v>
      </c>
      <c r="BI1008" s="5">
        <v>309</v>
      </c>
      <c r="BS1008" s="17" t="s">
        <v>198</v>
      </c>
      <c r="BT1008" s="5">
        <v>0</v>
      </c>
    </row>
    <row r="1009" spans="4:72" x14ac:dyDescent="0.25">
      <c r="D1009" s="17" t="s">
        <v>203</v>
      </c>
      <c r="E1009" s="5">
        <v>228</v>
      </c>
      <c r="W1009" s="17" t="s">
        <v>203</v>
      </c>
      <c r="X1009" s="5">
        <v>228</v>
      </c>
      <c r="AI1009" s="17" t="s">
        <v>201</v>
      </c>
      <c r="AJ1009" s="5">
        <v>70</v>
      </c>
      <c r="AT1009" s="17" t="s">
        <v>152</v>
      </c>
      <c r="AU1009" s="5">
        <v>643</v>
      </c>
      <c r="BH1009" s="17" t="s">
        <v>168</v>
      </c>
      <c r="BI1009" s="5">
        <v>2</v>
      </c>
      <c r="BS1009" s="17" t="s">
        <v>199</v>
      </c>
      <c r="BT1009" s="5">
        <v>0</v>
      </c>
    </row>
    <row r="1010" spans="4:72" x14ac:dyDescent="0.25">
      <c r="D1010" s="17" t="s">
        <v>159</v>
      </c>
      <c r="E1010" s="5">
        <v>7</v>
      </c>
      <c r="W1010" s="17" t="s">
        <v>159</v>
      </c>
      <c r="X1010" s="5">
        <v>7</v>
      </c>
      <c r="AI1010" s="17" t="s">
        <v>202</v>
      </c>
      <c r="AJ1010" s="5">
        <v>1</v>
      </c>
      <c r="AT1010" s="17" t="s">
        <v>201</v>
      </c>
      <c r="AU1010" s="5">
        <v>582</v>
      </c>
      <c r="BH1010" s="17" t="s">
        <v>200</v>
      </c>
      <c r="BI1010" s="5">
        <v>5</v>
      </c>
      <c r="BS1010" s="17" t="s">
        <v>168</v>
      </c>
      <c r="BT1010" s="5">
        <v>20</v>
      </c>
    </row>
    <row r="1011" spans="4:72" x14ac:dyDescent="0.25">
      <c r="D1011" s="17" t="s">
        <v>204</v>
      </c>
      <c r="E1011" s="5">
        <v>410</v>
      </c>
      <c r="W1011" s="17" t="s">
        <v>204</v>
      </c>
      <c r="X1011" s="5">
        <v>410</v>
      </c>
      <c r="AI1011" s="17" t="s">
        <v>203</v>
      </c>
      <c r="AJ1011" s="5">
        <v>25</v>
      </c>
      <c r="AT1011" s="17" t="s">
        <v>202</v>
      </c>
      <c r="AU1011" s="5">
        <v>71</v>
      </c>
      <c r="BH1011" s="17" t="s">
        <v>152</v>
      </c>
      <c r="BI1011" s="5">
        <v>5</v>
      </c>
      <c r="BS1011" s="17" t="s">
        <v>200</v>
      </c>
      <c r="BT1011" s="5">
        <v>2</v>
      </c>
    </row>
    <row r="1012" spans="4:72" x14ac:dyDescent="0.25">
      <c r="D1012" s="17" t="s">
        <v>205</v>
      </c>
      <c r="E1012" s="5">
        <v>53</v>
      </c>
      <c r="W1012" s="17" t="s">
        <v>205</v>
      </c>
      <c r="X1012" s="5">
        <v>53</v>
      </c>
      <c r="AI1012" s="17" t="s">
        <v>159</v>
      </c>
      <c r="AJ1012" s="5">
        <v>0</v>
      </c>
      <c r="AT1012" s="17" t="s">
        <v>203</v>
      </c>
      <c r="AU1012" s="5">
        <v>475</v>
      </c>
      <c r="BH1012" s="17" t="s">
        <v>201</v>
      </c>
      <c r="BI1012" s="5">
        <v>31</v>
      </c>
      <c r="BS1012" s="17" t="s">
        <v>152</v>
      </c>
      <c r="BT1012" s="5">
        <v>2</v>
      </c>
    </row>
    <row r="1013" spans="4:72" x14ac:dyDescent="0.25">
      <c r="D1013" s="17" t="s">
        <v>160</v>
      </c>
      <c r="E1013" s="5">
        <v>415</v>
      </c>
      <c r="W1013" s="17" t="s">
        <v>160</v>
      </c>
      <c r="X1013" s="5">
        <v>415</v>
      </c>
      <c r="AI1013" s="17" t="s">
        <v>204</v>
      </c>
      <c r="AJ1013" s="5">
        <v>279</v>
      </c>
      <c r="AT1013" s="17" t="s">
        <v>159</v>
      </c>
      <c r="AU1013" s="5">
        <v>3</v>
      </c>
      <c r="BH1013" s="17" t="s">
        <v>202</v>
      </c>
      <c r="BI1013" s="5">
        <v>26</v>
      </c>
      <c r="BS1013" s="17" t="s">
        <v>201</v>
      </c>
      <c r="BT1013" s="5">
        <v>0</v>
      </c>
    </row>
    <row r="1014" spans="4:72" x14ac:dyDescent="0.25">
      <c r="D1014" s="17" t="s">
        <v>206</v>
      </c>
      <c r="E1014" s="5">
        <v>561</v>
      </c>
      <c r="W1014" s="17" t="s">
        <v>206</v>
      </c>
      <c r="X1014" s="5">
        <v>561</v>
      </c>
      <c r="AI1014" s="17" t="s">
        <v>205</v>
      </c>
      <c r="AJ1014" s="5">
        <v>21</v>
      </c>
      <c r="AT1014" s="17" t="s">
        <v>204</v>
      </c>
      <c r="AU1014" s="5">
        <v>138</v>
      </c>
      <c r="BH1014" s="17" t="s">
        <v>203</v>
      </c>
      <c r="BI1014" s="5">
        <v>6</v>
      </c>
      <c r="BS1014" s="17" t="s">
        <v>202</v>
      </c>
      <c r="BT1014" s="5">
        <v>0</v>
      </c>
    </row>
    <row r="1015" spans="4:72" x14ac:dyDescent="0.25">
      <c r="D1015" s="17" t="s">
        <v>207</v>
      </c>
      <c r="E1015" s="5">
        <v>63</v>
      </c>
      <c r="W1015" s="17" t="s">
        <v>207</v>
      </c>
      <c r="X1015" s="5">
        <v>63</v>
      </c>
      <c r="AI1015" s="17" t="s">
        <v>160</v>
      </c>
      <c r="AJ1015" s="5">
        <v>16</v>
      </c>
      <c r="AT1015" s="17" t="s">
        <v>205</v>
      </c>
      <c r="AU1015" s="5">
        <v>25</v>
      </c>
      <c r="BH1015" s="17" t="s">
        <v>159</v>
      </c>
      <c r="BI1015" s="5">
        <v>12</v>
      </c>
      <c r="BS1015" s="17" t="s">
        <v>203</v>
      </c>
      <c r="BT1015" s="5">
        <v>0</v>
      </c>
    </row>
    <row r="1016" spans="4:72" x14ac:dyDescent="0.25">
      <c r="D1016" s="17" t="s">
        <v>141</v>
      </c>
      <c r="E1016" s="5">
        <v>69</v>
      </c>
      <c r="W1016" s="17" t="s">
        <v>141</v>
      </c>
      <c r="X1016" s="5">
        <v>69</v>
      </c>
      <c r="AI1016" s="17" t="s">
        <v>206</v>
      </c>
      <c r="AJ1016" s="5">
        <v>0</v>
      </c>
      <c r="AT1016" s="17" t="s">
        <v>160</v>
      </c>
      <c r="AU1016" s="5">
        <v>124</v>
      </c>
      <c r="BH1016" s="17" t="s">
        <v>204</v>
      </c>
      <c r="BI1016" s="5">
        <v>38</v>
      </c>
      <c r="BS1016" s="17" t="s">
        <v>159</v>
      </c>
      <c r="BT1016" s="5">
        <v>0</v>
      </c>
    </row>
    <row r="1017" spans="4:72" x14ac:dyDescent="0.25">
      <c r="D1017" s="17" t="s">
        <v>208</v>
      </c>
      <c r="E1017" s="5">
        <v>74</v>
      </c>
      <c r="W1017" s="17" t="s">
        <v>208</v>
      </c>
      <c r="X1017" s="5">
        <v>74</v>
      </c>
      <c r="AI1017" s="17" t="s">
        <v>207</v>
      </c>
      <c r="AJ1017" s="5">
        <v>11</v>
      </c>
      <c r="AT1017" s="17" t="s">
        <v>206</v>
      </c>
      <c r="AU1017" s="5">
        <v>94</v>
      </c>
      <c r="BH1017" s="17" t="s">
        <v>205</v>
      </c>
      <c r="BI1017" s="5">
        <v>19</v>
      </c>
      <c r="BS1017" s="17" t="s">
        <v>204</v>
      </c>
      <c r="BT1017" s="5">
        <v>0</v>
      </c>
    </row>
    <row r="1018" spans="4:72" x14ac:dyDescent="0.25">
      <c r="D1018" s="17" t="s">
        <v>209</v>
      </c>
      <c r="E1018" s="5">
        <v>0</v>
      </c>
      <c r="W1018" s="17" t="s">
        <v>209</v>
      </c>
      <c r="X1018" s="5">
        <v>0</v>
      </c>
      <c r="AI1018" s="17" t="s">
        <v>141</v>
      </c>
      <c r="AJ1018" s="5">
        <v>5</v>
      </c>
      <c r="AT1018" s="17" t="s">
        <v>207</v>
      </c>
      <c r="AU1018" s="5">
        <v>18</v>
      </c>
      <c r="BH1018" s="17" t="s">
        <v>160</v>
      </c>
      <c r="BI1018" s="5">
        <v>259</v>
      </c>
      <c r="BS1018" s="17" t="s">
        <v>205</v>
      </c>
      <c r="BT1018" s="5">
        <v>0</v>
      </c>
    </row>
    <row r="1019" spans="4:72" x14ac:dyDescent="0.25">
      <c r="D1019" s="17" t="s">
        <v>210</v>
      </c>
      <c r="E1019" s="5">
        <v>235</v>
      </c>
      <c r="W1019" s="17" t="s">
        <v>210</v>
      </c>
      <c r="X1019" s="5">
        <v>235</v>
      </c>
      <c r="AI1019" s="17" t="s">
        <v>208</v>
      </c>
      <c r="AJ1019" s="5">
        <v>1</v>
      </c>
      <c r="AT1019" s="17" t="s">
        <v>141</v>
      </c>
      <c r="AU1019" s="5">
        <v>2</v>
      </c>
      <c r="BH1019" s="17" t="s">
        <v>206</v>
      </c>
      <c r="BI1019" s="5">
        <v>6</v>
      </c>
      <c r="BS1019" s="17" t="s">
        <v>160</v>
      </c>
      <c r="BT1019" s="5">
        <v>22</v>
      </c>
    </row>
    <row r="1020" spans="4:72" x14ac:dyDescent="0.25">
      <c r="D1020" s="17" t="s">
        <v>161</v>
      </c>
      <c r="E1020" s="5">
        <v>34</v>
      </c>
      <c r="W1020" s="17" t="s">
        <v>161</v>
      </c>
      <c r="X1020" s="5">
        <v>34</v>
      </c>
      <c r="AI1020" s="17" t="s">
        <v>209</v>
      </c>
      <c r="AJ1020" s="5">
        <v>0</v>
      </c>
      <c r="AT1020" s="17" t="s">
        <v>208</v>
      </c>
      <c r="AU1020" s="5">
        <v>10</v>
      </c>
      <c r="BH1020" s="17" t="s">
        <v>207</v>
      </c>
      <c r="BI1020" s="5">
        <v>11</v>
      </c>
      <c r="BS1020" s="17" t="s">
        <v>206</v>
      </c>
      <c r="BT1020" s="5">
        <v>0</v>
      </c>
    </row>
    <row r="1021" spans="4:72" x14ac:dyDescent="0.25">
      <c r="D1021" s="17" t="s">
        <v>211</v>
      </c>
      <c r="E1021" s="5">
        <v>298</v>
      </c>
      <c r="W1021" s="17" t="s">
        <v>211</v>
      </c>
      <c r="X1021" s="5">
        <v>298</v>
      </c>
      <c r="AI1021" s="17" t="s">
        <v>210</v>
      </c>
      <c r="AJ1021" s="5">
        <v>149</v>
      </c>
      <c r="AT1021" s="17" t="s">
        <v>209</v>
      </c>
      <c r="AU1021" s="5">
        <v>0</v>
      </c>
      <c r="BH1021" s="17" t="s">
        <v>141</v>
      </c>
      <c r="BI1021" s="5">
        <v>4</v>
      </c>
      <c r="BS1021" s="17" t="s">
        <v>207</v>
      </c>
      <c r="BT1021" s="5">
        <v>14</v>
      </c>
    </row>
    <row r="1022" spans="4:72" x14ac:dyDescent="0.25">
      <c r="D1022" s="17" t="s">
        <v>170</v>
      </c>
      <c r="E1022" s="5">
        <v>194</v>
      </c>
      <c r="W1022" s="17" t="s">
        <v>170</v>
      </c>
      <c r="X1022" s="5">
        <v>194</v>
      </c>
      <c r="AI1022" s="17" t="s">
        <v>161</v>
      </c>
      <c r="AJ1022" s="5">
        <v>1</v>
      </c>
      <c r="AT1022" s="17" t="s">
        <v>210</v>
      </c>
      <c r="AU1022" s="5">
        <v>9</v>
      </c>
      <c r="BH1022" s="17" t="s">
        <v>208</v>
      </c>
      <c r="BI1022" s="5">
        <v>0</v>
      </c>
      <c r="BS1022" s="17" t="s">
        <v>141</v>
      </c>
      <c r="BT1022" s="5">
        <v>3</v>
      </c>
    </row>
    <row r="1023" spans="4:72" x14ac:dyDescent="0.25">
      <c r="D1023" s="17" t="s">
        <v>212</v>
      </c>
      <c r="E1023" s="5">
        <v>67</v>
      </c>
      <c r="W1023" s="17" t="s">
        <v>212</v>
      </c>
      <c r="X1023" s="5">
        <v>67</v>
      </c>
      <c r="AI1023" s="17" t="s">
        <v>211</v>
      </c>
      <c r="AJ1023" s="5">
        <v>190</v>
      </c>
      <c r="AT1023" s="17" t="s">
        <v>161</v>
      </c>
      <c r="AU1023" s="5">
        <v>5</v>
      </c>
      <c r="BH1023" s="17" t="s">
        <v>209</v>
      </c>
      <c r="BI1023" s="5">
        <v>0</v>
      </c>
      <c r="BS1023" s="17" t="s">
        <v>208</v>
      </c>
      <c r="BT1023" s="5">
        <v>14</v>
      </c>
    </row>
    <row r="1024" spans="4:72" x14ac:dyDescent="0.25">
      <c r="D1024" s="17" t="s">
        <v>153</v>
      </c>
      <c r="E1024" s="5">
        <v>418</v>
      </c>
      <c r="W1024" s="17" t="s">
        <v>153</v>
      </c>
      <c r="X1024" s="5">
        <v>418</v>
      </c>
      <c r="AI1024" s="17" t="s">
        <v>170</v>
      </c>
      <c r="AJ1024" s="5">
        <v>35</v>
      </c>
      <c r="AT1024" s="17" t="s">
        <v>211</v>
      </c>
      <c r="AU1024" s="5">
        <v>404</v>
      </c>
      <c r="BH1024" s="17" t="s">
        <v>210</v>
      </c>
      <c r="BI1024" s="5">
        <v>25</v>
      </c>
      <c r="BS1024" s="17" t="s">
        <v>209</v>
      </c>
      <c r="BT1024" s="5">
        <v>11</v>
      </c>
    </row>
    <row r="1025" spans="4:72" x14ac:dyDescent="0.25">
      <c r="D1025" s="17" t="s">
        <v>213</v>
      </c>
      <c r="E1025" s="5">
        <v>126</v>
      </c>
      <c r="W1025" s="17" t="s">
        <v>213</v>
      </c>
      <c r="X1025" s="5">
        <v>126</v>
      </c>
      <c r="AI1025" s="17" t="s">
        <v>212</v>
      </c>
      <c r="AJ1025" s="5">
        <v>9</v>
      </c>
      <c r="AT1025" s="17" t="s">
        <v>170</v>
      </c>
      <c r="AU1025" s="5">
        <v>37</v>
      </c>
      <c r="BH1025" s="17" t="s">
        <v>161</v>
      </c>
      <c r="BI1025" s="5">
        <v>33</v>
      </c>
      <c r="BS1025" s="17" t="s">
        <v>210</v>
      </c>
      <c r="BT1025" s="5">
        <v>16</v>
      </c>
    </row>
    <row r="1026" spans="4:72" x14ac:dyDescent="0.25">
      <c r="D1026" s="17" t="s">
        <v>146</v>
      </c>
      <c r="E1026" s="5">
        <v>261</v>
      </c>
      <c r="W1026" s="17" t="s">
        <v>146</v>
      </c>
      <c r="X1026" s="5">
        <v>261</v>
      </c>
      <c r="AI1026" s="17" t="s">
        <v>153</v>
      </c>
      <c r="AJ1026" s="5">
        <v>131</v>
      </c>
      <c r="AT1026" s="17" t="s">
        <v>212</v>
      </c>
      <c r="AU1026" s="5">
        <v>55</v>
      </c>
      <c r="BH1026" s="17" t="s">
        <v>211</v>
      </c>
      <c r="BI1026" s="5">
        <v>41</v>
      </c>
      <c r="BS1026" s="17" t="s">
        <v>161</v>
      </c>
      <c r="BT1026" s="5">
        <v>0</v>
      </c>
    </row>
    <row r="1027" spans="4:72" x14ac:dyDescent="0.25">
      <c r="D1027" s="17" t="s">
        <v>175</v>
      </c>
      <c r="E1027" s="5">
        <v>454</v>
      </c>
      <c r="W1027" s="17" t="s">
        <v>175</v>
      </c>
      <c r="X1027" s="5">
        <v>454</v>
      </c>
      <c r="AI1027" s="17" t="s">
        <v>213</v>
      </c>
      <c r="AJ1027" s="5">
        <v>0</v>
      </c>
      <c r="AT1027" s="17" t="s">
        <v>153</v>
      </c>
      <c r="AU1027" s="5">
        <v>1418</v>
      </c>
      <c r="BH1027" s="17" t="s">
        <v>170</v>
      </c>
      <c r="BI1027" s="5">
        <v>32</v>
      </c>
      <c r="BS1027" s="17" t="s">
        <v>211</v>
      </c>
      <c r="BT1027" s="5">
        <v>75</v>
      </c>
    </row>
    <row r="1028" spans="4:72" x14ac:dyDescent="0.25">
      <c r="D1028" s="17" t="s">
        <v>142</v>
      </c>
      <c r="E1028" s="5">
        <v>72</v>
      </c>
      <c r="W1028" s="17" t="s">
        <v>142</v>
      </c>
      <c r="X1028" s="5">
        <v>72</v>
      </c>
      <c r="AI1028" s="17" t="s">
        <v>146</v>
      </c>
      <c r="AJ1028" s="5">
        <v>0</v>
      </c>
      <c r="AT1028" s="17" t="s">
        <v>213</v>
      </c>
      <c r="AU1028" s="5">
        <v>83</v>
      </c>
      <c r="BH1028" s="17" t="s">
        <v>212</v>
      </c>
      <c r="BI1028" s="5">
        <v>0</v>
      </c>
      <c r="BS1028" s="17" t="s">
        <v>170</v>
      </c>
      <c r="BT1028" s="5">
        <v>0</v>
      </c>
    </row>
    <row r="1029" spans="4:72" x14ac:dyDescent="0.25">
      <c r="D1029" s="17" t="s">
        <v>214</v>
      </c>
      <c r="E1029" s="5">
        <v>196</v>
      </c>
      <c r="W1029" s="17" t="s">
        <v>214</v>
      </c>
      <c r="X1029" s="5">
        <v>196</v>
      </c>
      <c r="AI1029" s="17" t="s">
        <v>175</v>
      </c>
      <c r="AJ1029" s="5">
        <v>228</v>
      </c>
      <c r="AT1029" s="17" t="s">
        <v>146</v>
      </c>
      <c r="AU1029" s="5">
        <v>0</v>
      </c>
      <c r="BH1029" s="17" t="s">
        <v>153</v>
      </c>
      <c r="BI1029" s="5">
        <v>65</v>
      </c>
      <c r="BS1029" s="17" t="s">
        <v>212</v>
      </c>
      <c r="BT1029" s="5">
        <v>31</v>
      </c>
    </row>
    <row r="1030" spans="4:72" x14ac:dyDescent="0.25">
      <c r="D1030" s="17" t="s">
        <v>171</v>
      </c>
      <c r="E1030" s="5">
        <v>133</v>
      </c>
      <c r="W1030" s="17" t="s">
        <v>171</v>
      </c>
      <c r="X1030" s="5">
        <v>133</v>
      </c>
      <c r="AI1030" s="17" t="s">
        <v>142</v>
      </c>
      <c r="AJ1030" s="5">
        <v>11</v>
      </c>
      <c r="AT1030" s="17" t="s">
        <v>175</v>
      </c>
      <c r="AU1030" s="5">
        <v>722</v>
      </c>
      <c r="BH1030" s="17" t="s">
        <v>213</v>
      </c>
      <c r="BI1030" s="5">
        <v>91</v>
      </c>
      <c r="BS1030" s="17" t="s">
        <v>153</v>
      </c>
      <c r="BT1030" s="5">
        <v>9</v>
      </c>
    </row>
    <row r="1031" spans="4:72" x14ac:dyDescent="0.25">
      <c r="D1031" s="17" t="s">
        <v>143</v>
      </c>
      <c r="E1031" s="5">
        <v>106</v>
      </c>
      <c r="W1031" s="17" t="s">
        <v>143</v>
      </c>
      <c r="X1031" s="5">
        <v>106</v>
      </c>
      <c r="AI1031" s="17" t="s">
        <v>214</v>
      </c>
      <c r="AJ1031" s="5">
        <v>0</v>
      </c>
      <c r="AT1031" s="17" t="s">
        <v>142</v>
      </c>
      <c r="AU1031" s="5">
        <v>1</v>
      </c>
      <c r="BH1031" s="17" t="s">
        <v>146</v>
      </c>
      <c r="BI1031" s="5">
        <v>338</v>
      </c>
      <c r="BS1031" s="17" t="s">
        <v>213</v>
      </c>
      <c r="BT1031" s="5">
        <v>30</v>
      </c>
    </row>
    <row r="1032" spans="4:72" x14ac:dyDescent="0.25">
      <c r="D1032" s="17" t="s">
        <v>215</v>
      </c>
      <c r="E1032" s="5">
        <v>289</v>
      </c>
      <c r="W1032" s="17" t="s">
        <v>215</v>
      </c>
      <c r="X1032" s="5">
        <v>289</v>
      </c>
      <c r="AI1032" s="17" t="s">
        <v>171</v>
      </c>
      <c r="AJ1032" s="5">
        <v>24</v>
      </c>
      <c r="AT1032" s="17" t="s">
        <v>214</v>
      </c>
      <c r="AU1032" s="5">
        <v>38</v>
      </c>
      <c r="BH1032" s="17" t="s">
        <v>175</v>
      </c>
      <c r="BI1032" s="5">
        <v>34</v>
      </c>
      <c r="BS1032" s="17" t="s">
        <v>146</v>
      </c>
      <c r="BT1032" s="5">
        <v>0</v>
      </c>
    </row>
    <row r="1033" spans="4:72" x14ac:dyDescent="0.25">
      <c r="D1033" s="17" t="s">
        <v>176</v>
      </c>
      <c r="E1033" s="5">
        <v>59</v>
      </c>
      <c r="W1033" s="17" t="s">
        <v>176</v>
      </c>
      <c r="X1033" s="5">
        <v>59</v>
      </c>
      <c r="AI1033" s="17" t="s">
        <v>143</v>
      </c>
      <c r="AJ1033" s="5">
        <v>21</v>
      </c>
      <c r="AT1033" s="17" t="s">
        <v>171</v>
      </c>
      <c r="AU1033" s="5">
        <v>153</v>
      </c>
      <c r="BH1033" s="17" t="s">
        <v>142</v>
      </c>
      <c r="BI1033" s="5">
        <v>10</v>
      </c>
      <c r="BS1033" s="17" t="s">
        <v>175</v>
      </c>
      <c r="BT1033" s="5">
        <v>38</v>
      </c>
    </row>
    <row r="1034" spans="4:72" x14ac:dyDescent="0.25">
      <c r="D1034" s="17" t="s">
        <v>216</v>
      </c>
      <c r="E1034" s="5">
        <v>59</v>
      </c>
      <c r="W1034" s="17" t="s">
        <v>216</v>
      </c>
      <c r="X1034" s="5">
        <v>59</v>
      </c>
      <c r="AI1034" s="17" t="s">
        <v>215</v>
      </c>
      <c r="AJ1034" s="5">
        <v>150</v>
      </c>
      <c r="AT1034" s="17" t="s">
        <v>143</v>
      </c>
      <c r="AU1034" s="5">
        <v>2</v>
      </c>
      <c r="BH1034" s="17" t="s">
        <v>214</v>
      </c>
      <c r="BI1034" s="5">
        <v>8</v>
      </c>
      <c r="BS1034" s="17" t="s">
        <v>142</v>
      </c>
      <c r="BT1034" s="5">
        <v>0</v>
      </c>
    </row>
    <row r="1035" spans="4:72" x14ac:dyDescent="0.25">
      <c r="D1035" s="17" t="s">
        <v>217</v>
      </c>
      <c r="E1035" s="5">
        <v>381</v>
      </c>
      <c r="W1035" s="17" t="s">
        <v>217</v>
      </c>
      <c r="X1035" s="5">
        <v>381</v>
      </c>
      <c r="AI1035" s="17" t="s">
        <v>176</v>
      </c>
      <c r="AJ1035" s="5">
        <v>23</v>
      </c>
      <c r="AT1035" s="17" t="s">
        <v>215</v>
      </c>
      <c r="AU1035" s="5">
        <v>165</v>
      </c>
      <c r="BH1035" s="17" t="s">
        <v>171</v>
      </c>
      <c r="BI1035" s="5">
        <v>6</v>
      </c>
      <c r="BS1035" s="17" t="s">
        <v>214</v>
      </c>
      <c r="BT1035" s="5">
        <v>0</v>
      </c>
    </row>
    <row r="1036" spans="4:72" x14ac:dyDescent="0.25">
      <c r="D1036" s="17" t="s">
        <v>162</v>
      </c>
      <c r="E1036" s="5">
        <v>49</v>
      </c>
      <c r="W1036" s="17" t="s">
        <v>162</v>
      </c>
      <c r="X1036" s="5">
        <v>49</v>
      </c>
      <c r="AI1036" s="17" t="s">
        <v>216</v>
      </c>
      <c r="AJ1036" s="5">
        <v>0</v>
      </c>
      <c r="AT1036" s="17" t="s">
        <v>176</v>
      </c>
      <c r="AU1036" s="5">
        <v>44</v>
      </c>
      <c r="BH1036" s="17" t="s">
        <v>143</v>
      </c>
      <c r="BI1036" s="5">
        <v>2</v>
      </c>
      <c r="BS1036" s="17" t="s">
        <v>171</v>
      </c>
      <c r="BT1036" s="5">
        <v>43</v>
      </c>
    </row>
    <row r="1037" spans="4:72" x14ac:dyDescent="0.25">
      <c r="D1037" s="17" t="s">
        <v>218</v>
      </c>
      <c r="E1037" s="5">
        <v>231</v>
      </c>
      <c r="W1037" s="17" t="s">
        <v>218</v>
      </c>
      <c r="X1037" s="5">
        <v>231</v>
      </c>
      <c r="AI1037" s="17" t="s">
        <v>217</v>
      </c>
      <c r="AJ1037" s="5">
        <v>0</v>
      </c>
      <c r="AT1037" s="17" t="s">
        <v>216</v>
      </c>
      <c r="AU1037" s="5">
        <v>13</v>
      </c>
      <c r="BH1037" s="17" t="s">
        <v>215</v>
      </c>
      <c r="BI1037" s="5">
        <v>47</v>
      </c>
      <c r="BS1037" s="17" t="s">
        <v>143</v>
      </c>
      <c r="BT1037" s="5">
        <v>8</v>
      </c>
    </row>
    <row r="1038" spans="4:72" x14ac:dyDescent="0.25">
      <c r="D1038" s="17" t="s">
        <v>154</v>
      </c>
      <c r="E1038" s="5">
        <v>435</v>
      </c>
      <c r="W1038" s="17" t="s">
        <v>154</v>
      </c>
      <c r="X1038" s="5">
        <v>435</v>
      </c>
      <c r="AI1038" s="17" t="s">
        <v>162</v>
      </c>
      <c r="AJ1038" s="5">
        <v>9</v>
      </c>
      <c r="AT1038" s="17" t="s">
        <v>217</v>
      </c>
      <c r="AU1038" s="5">
        <v>4</v>
      </c>
      <c r="BH1038" s="17" t="s">
        <v>176</v>
      </c>
      <c r="BI1038" s="5">
        <v>6</v>
      </c>
      <c r="BS1038" s="17" t="s">
        <v>215</v>
      </c>
      <c r="BT1038" s="5">
        <v>2</v>
      </c>
    </row>
    <row r="1039" spans="4:72" x14ac:dyDescent="0.25">
      <c r="D1039" s="17" t="s">
        <v>147</v>
      </c>
      <c r="E1039" s="5">
        <v>209</v>
      </c>
      <c r="W1039" s="17" t="s">
        <v>147</v>
      </c>
      <c r="X1039" s="5">
        <v>209</v>
      </c>
      <c r="AI1039" s="17" t="s">
        <v>218</v>
      </c>
      <c r="AJ1039" s="5">
        <v>127</v>
      </c>
      <c r="AT1039" s="17" t="s">
        <v>162</v>
      </c>
      <c r="AU1039" s="5">
        <v>60</v>
      </c>
      <c r="BH1039" s="17" t="s">
        <v>216</v>
      </c>
      <c r="BI1039" s="5">
        <v>22</v>
      </c>
      <c r="BS1039" s="17" t="s">
        <v>176</v>
      </c>
      <c r="BT1039" s="5">
        <v>5</v>
      </c>
    </row>
    <row r="1040" spans="4:72" x14ac:dyDescent="0.25">
      <c r="D1040" s="17" t="s">
        <v>219</v>
      </c>
      <c r="E1040" s="5">
        <v>322</v>
      </c>
      <c r="W1040" s="17" t="s">
        <v>219</v>
      </c>
      <c r="X1040" s="5">
        <v>322</v>
      </c>
      <c r="AI1040" s="17" t="s">
        <v>154</v>
      </c>
      <c r="AJ1040" s="5">
        <v>169</v>
      </c>
      <c r="AT1040" s="17" t="s">
        <v>218</v>
      </c>
      <c r="AU1040" s="5">
        <v>239</v>
      </c>
      <c r="BH1040" s="17" t="s">
        <v>217</v>
      </c>
      <c r="BI1040" s="5">
        <v>116</v>
      </c>
      <c r="BS1040" s="17" t="s">
        <v>216</v>
      </c>
      <c r="BT1040" s="5">
        <v>8</v>
      </c>
    </row>
    <row r="1041" spans="4:72" x14ac:dyDescent="0.25">
      <c r="D1041" s="17" t="s">
        <v>148</v>
      </c>
      <c r="E1041" s="5">
        <v>30</v>
      </c>
      <c r="W1041" s="17" t="s">
        <v>148</v>
      </c>
      <c r="X1041" s="5">
        <v>30</v>
      </c>
      <c r="AI1041" s="17" t="s">
        <v>147</v>
      </c>
      <c r="AJ1041" s="5">
        <v>0</v>
      </c>
      <c r="AT1041" s="17" t="s">
        <v>154</v>
      </c>
      <c r="AU1041" s="5">
        <v>1556</v>
      </c>
      <c r="BH1041" s="17" t="s">
        <v>162</v>
      </c>
      <c r="BI1041" s="5">
        <v>5</v>
      </c>
      <c r="BS1041" s="17" t="s">
        <v>217</v>
      </c>
      <c r="BT1041" s="5">
        <v>0</v>
      </c>
    </row>
    <row r="1042" spans="4:72" x14ac:dyDescent="0.25">
      <c r="D1042" s="17" t="s">
        <v>177</v>
      </c>
      <c r="E1042" s="5">
        <v>71</v>
      </c>
      <c r="W1042" s="17" t="s">
        <v>177</v>
      </c>
      <c r="X1042" s="5">
        <v>71</v>
      </c>
      <c r="AI1042" s="17" t="s">
        <v>219</v>
      </c>
      <c r="AJ1042" s="5">
        <v>66</v>
      </c>
      <c r="AT1042" s="17" t="s">
        <v>147</v>
      </c>
      <c r="AU1042" s="5">
        <v>0</v>
      </c>
      <c r="BH1042" s="17" t="s">
        <v>218</v>
      </c>
      <c r="BI1042" s="5">
        <v>432</v>
      </c>
      <c r="BS1042" s="17" t="s">
        <v>162</v>
      </c>
      <c r="BT1042" s="5">
        <v>0</v>
      </c>
    </row>
    <row r="1043" spans="4:72" x14ac:dyDescent="0.25">
      <c r="D1043" s="17" t="s">
        <v>220</v>
      </c>
      <c r="E1043" s="5">
        <v>24</v>
      </c>
      <c r="W1043" s="17" t="s">
        <v>220</v>
      </c>
      <c r="X1043" s="5">
        <v>24</v>
      </c>
      <c r="AI1043" s="17" t="s">
        <v>148</v>
      </c>
      <c r="AJ1043" s="5">
        <v>0</v>
      </c>
      <c r="AT1043" s="17" t="s">
        <v>219</v>
      </c>
      <c r="AU1043" s="5">
        <v>166</v>
      </c>
      <c r="BH1043" s="17" t="s">
        <v>154</v>
      </c>
      <c r="BI1043" s="5">
        <v>71</v>
      </c>
      <c r="BS1043" s="17" t="s">
        <v>218</v>
      </c>
      <c r="BT1043" s="5">
        <v>0</v>
      </c>
    </row>
    <row r="1044" spans="4:72" x14ac:dyDescent="0.25">
      <c r="D1044" s="17" t="s">
        <v>178</v>
      </c>
      <c r="E1044" s="5">
        <v>165</v>
      </c>
      <c r="W1044" s="17" t="s">
        <v>178</v>
      </c>
      <c r="X1044" s="5">
        <v>165</v>
      </c>
      <c r="AI1044" s="17" t="s">
        <v>177</v>
      </c>
      <c r="AJ1044" s="5">
        <v>33</v>
      </c>
      <c r="AT1044" s="17" t="s">
        <v>148</v>
      </c>
      <c r="AU1044" s="5">
        <v>0</v>
      </c>
      <c r="BH1044" s="17" t="s">
        <v>147</v>
      </c>
      <c r="BI1044" s="5">
        <v>217</v>
      </c>
      <c r="BS1044" s="17" t="s">
        <v>154</v>
      </c>
      <c r="BT1044" s="5">
        <v>12</v>
      </c>
    </row>
    <row r="1045" spans="4:72" x14ac:dyDescent="0.25">
      <c r="D1045" s="17" t="s">
        <v>221</v>
      </c>
      <c r="E1045" s="5">
        <v>94</v>
      </c>
      <c r="W1045" s="17" t="s">
        <v>221</v>
      </c>
      <c r="X1045" s="5">
        <v>94</v>
      </c>
      <c r="AI1045" s="17" t="s">
        <v>220</v>
      </c>
      <c r="AJ1045" s="5">
        <v>13</v>
      </c>
      <c r="AT1045" s="17" t="s">
        <v>177</v>
      </c>
      <c r="AU1045" s="5">
        <v>36</v>
      </c>
      <c r="BH1045" s="17" t="s">
        <v>219</v>
      </c>
      <c r="BI1045" s="5">
        <v>492</v>
      </c>
      <c r="BS1045" s="17" t="s">
        <v>147</v>
      </c>
      <c r="BT1045" s="5">
        <v>0</v>
      </c>
    </row>
    <row r="1046" spans="4:72" x14ac:dyDescent="0.25">
      <c r="D1046" s="17" t="s">
        <v>172</v>
      </c>
      <c r="E1046" s="5">
        <v>72</v>
      </c>
      <c r="W1046" s="17" t="s">
        <v>172</v>
      </c>
      <c r="X1046" s="5">
        <v>72</v>
      </c>
      <c r="AI1046" s="17" t="s">
        <v>178</v>
      </c>
      <c r="AJ1046" s="5">
        <v>82</v>
      </c>
      <c r="AT1046" s="17" t="s">
        <v>220</v>
      </c>
      <c r="AU1046" s="5">
        <v>16</v>
      </c>
      <c r="BH1046" s="17" t="s">
        <v>148</v>
      </c>
      <c r="BI1046" s="5">
        <v>0</v>
      </c>
      <c r="BS1046" s="17" t="s">
        <v>219</v>
      </c>
      <c r="BT1046" s="5">
        <v>0</v>
      </c>
    </row>
    <row r="1047" spans="4:72" x14ac:dyDescent="0.25">
      <c r="D1047" s="17" t="s">
        <v>144</v>
      </c>
      <c r="E1047" s="5">
        <v>214</v>
      </c>
      <c r="W1047" s="17" t="s">
        <v>144</v>
      </c>
      <c r="X1047" s="5">
        <v>214</v>
      </c>
      <c r="AI1047" s="17" t="s">
        <v>221</v>
      </c>
      <c r="AJ1047" s="5">
        <v>48</v>
      </c>
      <c r="AT1047" s="17" t="s">
        <v>178</v>
      </c>
      <c r="AU1047" s="5">
        <v>189</v>
      </c>
      <c r="BH1047" s="17" t="s">
        <v>177</v>
      </c>
      <c r="BI1047" s="5">
        <v>5</v>
      </c>
      <c r="BS1047" s="17" t="s">
        <v>148</v>
      </c>
      <c r="BT1047" s="5">
        <v>29</v>
      </c>
    </row>
    <row r="1048" spans="4:72" x14ac:dyDescent="0.25">
      <c r="D1048" s="17" t="s">
        <v>222</v>
      </c>
      <c r="E1048" s="5">
        <v>94</v>
      </c>
      <c r="W1048" s="17" t="s">
        <v>222</v>
      </c>
      <c r="X1048" s="5">
        <v>94</v>
      </c>
      <c r="AI1048" s="17" t="s">
        <v>172</v>
      </c>
      <c r="AJ1048" s="5">
        <v>7</v>
      </c>
      <c r="AT1048" s="17" t="s">
        <v>221</v>
      </c>
      <c r="AU1048" s="5">
        <v>13</v>
      </c>
      <c r="BH1048" s="17" t="s">
        <v>220</v>
      </c>
      <c r="BI1048" s="5">
        <v>0</v>
      </c>
      <c r="BS1048" s="17" t="s">
        <v>177</v>
      </c>
      <c r="BT1048" s="5">
        <v>0</v>
      </c>
    </row>
    <row r="1049" spans="4:72" x14ac:dyDescent="0.25">
      <c r="D1049" s="17" t="s">
        <v>223</v>
      </c>
      <c r="E1049" s="5">
        <v>38</v>
      </c>
      <c r="W1049" s="17" t="s">
        <v>223</v>
      </c>
      <c r="X1049" s="5">
        <v>38</v>
      </c>
      <c r="AI1049" s="17" t="s">
        <v>144</v>
      </c>
      <c r="AJ1049" s="5">
        <v>30</v>
      </c>
      <c r="AT1049" s="17" t="s">
        <v>172</v>
      </c>
      <c r="AU1049" s="5">
        <v>39</v>
      </c>
      <c r="BH1049" s="17" t="s">
        <v>178</v>
      </c>
      <c r="BI1049" s="5">
        <v>26</v>
      </c>
      <c r="BS1049" s="17" t="s">
        <v>220</v>
      </c>
      <c r="BT1049" s="5">
        <v>0</v>
      </c>
    </row>
    <row r="1050" spans="4:72" x14ac:dyDescent="0.25">
      <c r="D1050" s="17" t="s">
        <v>173</v>
      </c>
      <c r="E1050" s="5">
        <v>126</v>
      </c>
      <c r="W1050" s="17" t="s">
        <v>173</v>
      </c>
      <c r="X1050" s="5">
        <v>126</v>
      </c>
      <c r="AI1050" s="17" t="s">
        <v>222</v>
      </c>
      <c r="AJ1050" s="5">
        <v>1</v>
      </c>
      <c r="AT1050" s="17" t="s">
        <v>144</v>
      </c>
      <c r="AU1050" s="5">
        <v>20</v>
      </c>
      <c r="BH1050" s="17" t="s">
        <v>221</v>
      </c>
      <c r="BI1050" s="5">
        <v>0</v>
      </c>
      <c r="BS1050" s="17" t="s">
        <v>178</v>
      </c>
      <c r="BT1050" s="5">
        <v>0</v>
      </c>
    </row>
    <row r="1051" spans="4:72" x14ac:dyDescent="0.25">
      <c r="D1051" s="17" t="s">
        <v>224</v>
      </c>
      <c r="E1051" s="5">
        <v>384</v>
      </c>
      <c r="W1051" s="17" t="s">
        <v>224</v>
      </c>
      <c r="X1051" s="5">
        <v>384</v>
      </c>
      <c r="AI1051" s="17" t="s">
        <v>223</v>
      </c>
      <c r="AJ1051" s="5">
        <v>1</v>
      </c>
      <c r="AT1051" s="17" t="s">
        <v>222</v>
      </c>
      <c r="AU1051" s="5">
        <v>12</v>
      </c>
      <c r="BH1051" s="17" t="s">
        <v>172</v>
      </c>
      <c r="BI1051" s="5">
        <v>4</v>
      </c>
      <c r="BS1051" s="17" t="s">
        <v>221</v>
      </c>
      <c r="BT1051" s="5">
        <v>2</v>
      </c>
    </row>
    <row r="1052" spans="4:72" x14ac:dyDescent="0.25">
      <c r="D1052" s="17" t="s">
        <v>225</v>
      </c>
      <c r="E1052" s="5">
        <v>7</v>
      </c>
      <c r="W1052" s="17" t="s">
        <v>225</v>
      </c>
      <c r="X1052" s="5">
        <v>7</v>
      </c>
      <c r="AI1052" s="17" t="s">
        <v>173</v>
      </c>
      <c r="AJ1052" s="5">
        <v>13</v>
      </c>
      <c r="AT1052" s="17" t="s">
        <v>223</v>
      </c>
      <c r="AU1052" s="5">
        <v>3</v>
      </c>
      <c r="BH1052" s="17" t="s">
        <v>144</v>
      </c>
      <c r="BI1052" s="5">
        <v>9</v>
      </c>
      <c r="BS1052" s="17" t="s">
        <v>172</v>
      </c>
      <c r="BT1052" s="5">
        <v>4</v>
      </c>
    </row>
    <row r="1053" spans="4:72" x14ac:dyDescent="0.25">
      <c r="D1053" s="17" t="s">
        <v>226</v>
      </c>
      <c r="E1053" s="5">
        <v>0</v>
      </c>
      <c r="W1053" s="17" t="s">
        <v>226</v>
      </c>
      <c r="X1053" s="5">
        <v>0</v>
      </c>
      <c r="AI1053" s="17" t="s">
        <v>224</v>
      </c>
      <c r="AJ1053" s="5">
        <v>64</v>
      </c>
      <c r="AT1053" s="17" t="s">
        <v>173</v>
      </c>
      <c r="AU1053" s="5">
        <v>214</v>
      </c>
      <c r="BH1053" s="17" t="s">
        <v>222</v>
      </c>
      <c r="BI1053" s="5">
        <v>90</v>
      </c>
      <c r="BS1053" s="17" t="s">
        <v>144</v>
      </c>
      <c r="BT1053" s="5">
        <v>20</v>
      </c>
    </row>
    <row r="1054" spans="4:72" x14ac:dyDescent="0.25">
      <c r="D1054" s="17" t="s">
        <v>166</v>
      </c>
      <c r="E1054" s="5">
        <v>201</v>
      </c>
      <c r="W1054" s="17" t="s">
        <v>166</v>
      </c>
      <c r="X1054" s="5">
        <v>201</v>
      </c>
      <c r="AI1054" s="17" t="s">
        <v>225</v>
      </c>
      <c r="AJ1054" s="5">
        <v>0</v>
      </c>
      <c r="AT1054" s="17" t="s">
        <v>224</v>
      </c>
      <c r="AU1054" s="5">
        <v>66</v>
      </c>
      <c r="BH1054" s="17" t="s">
        <v>223</v>
      </c>
      <c r="BI1054" s="5">
        <v>44</v>
      </c>
      <c r="BS1054" s="17" t="s">
        <v>222</v>
      </c>
      <c r="BT1054" s="5">
        <v>0</v>
      </c>
    </row>
    <row r="1055" spans="4:72" x14ac:dyDescent="0.25">
      <c r="D1055" s="17" t="s">
        <v>227</v>
      </c>
      <c r="E1055" s="5">
        <v>532</v>
      </c>
      <c r="W1055" s="17" t="s">
        <v>227</v>
      </c>
      <c r="X1055" s="5">
        <v>532</v>
      </c>
      <c r="AI1055" s="17" t="s">
        <v>226</v>
      </c>
      <c r="AJ1055" s="5">
        <v>0</v>
      </c>
      <c r="AT1055" s="17" t="s">
        <v>225</v>
      </c>
      <c r="AU1055" s="5">
        <v>6</v>
      </c>
      <c r="BH1055" s="17" t="s">
        <v>173</v>
      </c>
      <c r="BI1055" s="5">
        <v>8</v>
      </c>
      <c r="BS1055" s="17" t="s">
        <v>223</v>
      </c>
      <c r="BT1055" s="5">
        <v>0</v>
      </c>
    </row>
    <row r="1056" spans="4:72" x14ac:dyDescent="0.25">
      <c r="D1056" s="17" t="s">
        <v>228</v>
      </c>
      <c r="E1056" s="5">
        <v>106</v>
      </c>
      <c r="W1056" s="17" t="s">
        <v>228</v>
      </c>
      <c r="X1056" s="5">
        <v>106</v>
      </c>
      <c r="AI1056" s="17" t="s">
        <v>166</v>
      </c>
      <c r="AJ1056" s="5">
        <v>105</v>
      </c>
      <c r="AT1056" s="17" t="s">
        <v>226</v>
      </c>
      <c r="AU1056" s="5">
        <v>0</v>
      </c>
      <c r="BH1056" s="17" t="s">
        <v>224</v>
      </c>
      <c r="BI1056" s="5">
        <v>54</v>
      </c>
      <c r="BS1056" s="17" t="s">
        <v>173</v>
      </c>
      <c r="BT1056" s="5">
        <v>26</v>
      </c>
    </row>
    <row r="1057" spans="4:72" x14ac:dyDescent="0.25">
      <c r="D1057" s="17" t="s">
        <v>229</v>
      </c>
      <c r="E1057" s="5">
        <v>46</v>
      </c>
      <c r="W1057" s="17" t="s">
        <v>229</v>
      </c>
      <c r="X1057" s="5">
        <v>46</v>
      </c>
      <c r="AI1057" s="17" t="s">
        <v>227</v>
      </c>
      <c r="AJ1057" s="5">
        <v>76</v>
      </c>
      <c r="AT1057" s="17" t="s">
        <v>166</v>
      </c>
      <c r="AU1057" s="5">
        <v>42</v>
      </c>
      <c r="BH1057" s="17" t="s">
        <v>225</v>
      </c>
      <c r="BI1057" s="5">
        <v>9</v>
      </c>
      <c r="BS1057" s="17" t="s">
        <v>224</v>
      </c>
      <c r="BT1057" s="5">
        <v>0</v>
      </c>
    </row>
    <row r="1058" spans="4:72" x14ac:dyDescent="0.25">
      <c r="D1058" s="17" t="s">
        <v>174</v>
      </c>
      <c r="E1058" s="5">
        <v>102</v>
      </c>
      <c r="W1058" s="17" t="s">
        <v>174</v>
      </c>
      <c r="X1058" s="5">
        <v>102</v>
      </c>
      <c r="AI1058" s="17" t="s">
        <v>228</v>
      </c>
      <c r="AJ1058" s="5">
        <v>58</v>
      </c>
      <c r="AT1058" s="17" t="s">
        <v>227</v>
      </c>
      <c r="AU1058" s="5">
        <v>105</v>
      </c>
      <c r="BH1058" s="17" t="s">
        <v>226</v>
      </c>
      <c r="BI1058" s="5">
        <v>0</v>
      </c>
      <c r="BS1058" s="17" t="s">
        <v>225</v>
      </c>
      <c r="BT1058" s="5">
        <v>0</v>
      </c>
    </row>
    <row r="1059" spans="4:72" x14ac:dyDescent="0.25">
      <c r="D1059" s="17" t="s">
        <v>230</v>
      </c>
      <c r="E1059" s="5">
        <v>83</v>
      </c>
      <c r="W1059" s="17" t="s">
        <v>230</v>
      </c>
      <c r="X1059" s="5">
        <v>83</v>
      </c>
      <c r="AI1059" s="17" t="s">
        <v>229</v>
      </c>
      <c r="AJ1059" s="5">
        <v>13</v>
      </c>
      <c r="AT1059" s="17" t="s">
        <v>228</v>
      </c>
      <c r="AU1059" s="5">
        <v>36</v>
      </c>
      <c r="BH1059" s="17" t="s">
        <v>166</v>
      </c>
      <c r="BI1059" s="5">
        <v>19</v>
      </c>
      <c r="BS1059" s="17" t="s">
        <v>226</v>
      </c>
      <c r="BT1059" s="5">
        <v>62</v>
      </c>
    </row>
    <row r="1060" spans="4:72" x14ac:dyDescent="0.25">
      <c r="D1060" s="17" t="s">
        <v>231</v>
      </c>
      <c r="E1060" s="5">
        <v>230</v>
      </c>
      <c r="W1060" s="17" t="s">
        <v>231</v>
      </c>
      <c r="X1060" s="5">
        <v>230</v>
      </c>
      <c r="AI1060" s="17" t="s">
        <v>174</v>
      </c>
      <c r="AJ1060" s="5">
        <v>15</v>
      </c>
      <c r="AT1060" s="17" t="s">
        <v>229</v>
      </c>
      <c r="AU1060" s="5">
        <v>72</v>
      </c>
      <c r="BH1060" s="17" t="s">
        <v>227</v>
      </c>
      <c r="BI1060" s="5">
        <v>59</v>
      </c>
      <c r="BS1060" s="17" t="s">
        <v>166</v>
      </c>
      <c r="BT1060" s="5">
        <v>10</v>
      </c>
    </row>
    <row r="1061" spans="4:72" x14ac:dyDescent="0.25">
      <c r="D1061" s="17" t="s">
        <v>149</v>
      </c>
      <c r="E1061" s="5">
        <v>185</v>
      </c>
      <c r="W1061" s="17" t="s">
        <v>149</v>
      </c>
      <c r="X1061" s="5">
        <v>185</v>
      </c>
      <c r="AI1061" s="17" t="s">
        <v>230</v>
      </c>
      <c r="AJ1061" s="5">
        <v>11</v>
      </c>
      <c r="AT1061" s="17" t="s">
        <v>174</v>
      </c>
      <c r="AU1061" s="5">
        <v>53</v>
      </c>
      <c r="BH1061" s="17" t="s">
        <v>228</v>
      </c>
      <c r="BI1061" s="5">
        <v>2</v>
      </c>
      <c r="BS1061" s="17" t="s">
        <v>227</v>
      </c>
      <c r="BT1061" s="5">
        <v>0</v>
      </c>
    </row>
    <row r="1062" spans="4:72" x14ac:dyDescent="0.25">
      <c r="D1062" s="17" t="s">
        <v>232</v>
      </c>
      <c r="E1062" s="5">
        <v>174</v>
      </c>
      <c r="W1062" s="17" t="s">
        <v>232</v>
      </c>
      <c r="X1062" s="5">
        <v>174</v>
      </c>
      <c r="AI1062" s="17" t="s">
        <v>231</v>
      </c>
      <c r="AJ1062" s="5">
        <v>42</v>
      </c>
      <c r="AT1062" s="17" t="s">
        <v>230</v>
      </c>
      <c r="AU1062" s="5">
        <v>57</v>
      </c>
      <c r="BH1062" s="17" t="s">
        <v>229</v>
      </c>
      <c r="BI1062" s="5">
        <v>5</v>
      </c>
      <c r="BS1062" s="17" t="s">
        <v>228</v>
      </c>
      <c r="BT1062" s="5">
        <v>5</v>
      </c>
    </row>
    <row r="1063" spans="4:72" x14ac:dyDescent="0.25">
      <c r="D1063" s="17" t="s">
        <v>233</v>
      </c>
      <c r="E1063" s="5">
        <v>102</v>
      </c>
      <c r="W1063" s="17" t="s">
        <v>233</v>
      </c>
      <c r="X1063" s="5">
        <v>102</v>
      </c>
      <c r="AI1063" s="17" t="s">
        <v>149</v>
      </c>
      <c r="AJ1063" s="5">
        <v>0</v>
      </c>
      <c r="AT1063" s="17" t="s">
        <v>231</v>
      </c>
      <c r="AU1063" s="5">
        <v>308</v>
      </c>
      <c r="BH1063" s="17" t="s">
        <v>174</v>
      </c>
      <c r="BI1063" s="5">
        <v>4</v>
      </c>
      <c r="BS1063" s="17" t="s">
        <v>229</v>
      </c>
      <c r="BT1063" s="5">
        <v>0</v>
      </c>
    </row>
    <row r="1064" spans="4:72" x14ac:dyDescent="0.25">
      <c r="D1064" s="17" t="s">
        <v>234</v>
      </c>
      <c r="E1064" s="5">
        <v>325</v>
      </c>
      <c r="W1064" s="17" t="s">
        <v>234</v>
      </c>
      <c r="X1064" s="5">
        <v>325</v>
      </c>
      <c r="AI1064" s="17" t="s">
        <v>232</v>
      </c>
      <c r="AJ1064" s="5">
        <v>37</v>
      </c>
      <c r="AT1064" s="17" t="s">
        <v>149</v>
      </c>
      <c r="AU1064" s="5">
        <v>0</v>
      </c>
      <c r="BH1064" s="17" t="s">
        <v>230</v>
      </c>
      <c r="BI1064" s="5">
        <v>140</v>
      </c>
      <c r="BS1064" s="17" t="s">
        <v>174</v>
      </c>
      <c r="BT1064" s="5">
        <v>20</v>
      </c>
    </row>
    <row r="1065" spans="4:72" x14ac:dyDescent="0.25">
      <c r="D1065" s="17" t="s">
        <v>235</v>
      </c>
      <c r="E1065" s="5">
        <v>19</v>
      </c>
      <c r="W1065" s="17" t="s">
        <v>235</v>
      </c>
      <c r="X1065" s="5">
        <v>19</v>
      </c>
      <c r="AI1065" s="17" t="s">
        <v>233</v>
      </c>
      <c r="AJ1065" s="5">
        <v>65</v>
      </c>
      <c r="AT1065" s="17" t="s">
        <v>232</v>
      </c>
      <c r="AU1065" s="5">
        <v>155</v>
      </c>
      <c r="BH1065" s="17" t="s">
        <v>231</v>
      </c>
      <c r="BI1065" s="5">
        <v>55</v>
      </c>
      <c r="BS1065" s="17" t="s">
        <v>230</v>
      </c>
      <c r="BT1065" s="5">
        <v>0</v>
      </c>
    </row>
    <row r="1066" spans="4:72" x14ac:dyDescent="0.25">
      <c r="D1066" s="17" t="s">
        <v>237</v>
      </c>
      <c r="E1066" s="5">
        <v>77</v>
      </c>
      <c r="W1066" s="17" t="s">
        <v>237</v>
      </c>
      <c r="X1066" s="5">
        <v>77</v>
      </c>
      <c r="AI1066" s="17" t="s">
        <v>234</v>
      </c>
      <c r="AJ1066" s="5">
        <v>126</v>
      </c>
      <c r="AT1066" s="17" t="s">
        <v>233</v>
      </c>
      <c r="AU1066" s="5">
        <v>19</v>
      </c>
      <c r="BH1066" s="17" t="s">
        <v>149</v>
      </c>
      <c r="BI1066" s="5">
        <v>284</v>
      </c>
      <c r="BS1066" s="17" t="s">
        <v>231</v>
      </c>
      <c r="BT1066" s="5">
        <v>4</v>
      </c>
    </row>
    <row r="1067" spans="4:72" x14ac:dyDescent="0.25">
      <c r="D1067" s="17" t="s">
        <v>238</v>
      </c>
      <c r="E1067" s="5">
        <v>48</v>
      </c>
      <c r="W1067" s="17" t="s">
        <v>238</v>
      </c>
      <c r="X1067" s="5">
        <v>48</v>
      </c>
      <c r="AI1067" s="17" t="s">
        <v>235</v>
      </c>
      <c r="AJ1067" s="5">
        <v>3</v>
      </c>
      <c r="AT1067" s="17" t="s">
        <v>234</v>
      </c>
      <c r="AU1067" s="5">
        <v>8</v>
      </c>
      <c r="BH1067" s="17" t="s">
        <v>232</v>
      </c>
      <c r="BI1067" s="5">
        <v>16</v>
      </c>
      <c r="BS1067" s="17" t="s">
        <v>149</v>
      </c>
      <c r="BT1067" s="5">
        <v>0</v>
      </c>
    </row>
    <row r="1068" spans="4:72" x14ac:dyDescent="0.25">
      <c r="D1068" s="17" t="s">
        <v>276</v>
      </c>
      <c r="E1068" s="5">
        <v>169</v>
      </c>
      <c r="W1068" s="17" t="s">
        <v>276</v>
      </c>
      <c r="X1068" s="5">
        <v>169</v>
      </c>
      <c r="AI1068" s="17" t="s">
        <v>237</v>
      </c>
      <c r="AJ1068" s="5">
        <v>27</v>
      </c>
      <c r="AT1068" s="17" t="s">
        <v>235</v>
      </c>
      <c r="AU1068" s="5">
        <v>41</v>
      </c>
      <c r="BH1068" s="17" t="s">
        <v>233</v>
      </c>
      <c r="BI1068" s="5">
        <v>11</v>
      </c>
      <c r="BS1068" s="17" t="s">
        <v>232</v>
      </c>
      <c r="BT1068" s="5">
        <v>27</v>
      </c>
    </row>
    <row r="1069" spans="4:72" x14ac:dyDescent="0.25">
      <c r="D1069" s="17" t="s">
        <v>239</v>
      </c>
      <c r="E1069" s="5">
        <v>192</v>
      </c>
      <c r="W1069" s="17" t="s">
        <v>239</v>
      </c>
      <c r="X1069" s="5">
        <v>192</v>
      </c>
      <c r="AI1069" s="17" t="s">
        <v>238</v>
      </c>
      <c r="AJ1069" s="5">
        <v>24</v>
      </c>
      <c r="AT1069" s="17" t="s">
        <v>237</v>
      </c>
      <c r="AU1069" s="5">
        <v>4</v>
      </c>
      <c r="BH1069" s="17" t="s">
        <v>234</v>
      </c>
      <c r="BI1069" s="5">
        <v>14</v>
      </c>
      <c r="BS1069" s="17" t="s">
        <v>233</v>
      </c>
      <c r="BT1069" s="5">
        <v>4</v>
      </c>
    </row>
    <row r="1070" spans="4:72" x14ac:dyDescent="0.25">
      <c r="D1070" s="17" t="s">
        <v>240</v>
      </c>
      <c r="E1070" s="5">
        <v>42</v>
      </c>
      <c r="W1070" s="17" t="s">
        <v>240</v>
      </c>
      <c r="X1070" s="5">
        <v>42</v>
      </c>
      <c r="AI1070" s="17" t="s">
        <v>276</v>
      </c>
      <c r="AJ1070" s="5">
        <v>30</v>
      </c>
      <c r="AT1070" s="17" t="s">
        <v>238</v>
      </c>
      <c r="AU1070" s="5">
        <v>32</v>
      </c>
      <c r="BH1070" s="17" t="s">
        <v>235</v>
      </c>
      <c r="BI1070" s="5">
        <v>1</v>
      </c>
      <c r="BS1070" s="17" t="s">
        <v>234</v>
      </c>
      <c r="BT1070" s="5">
        <v>10</v>
      </c>
    </row>
    <row r="1071" spans="4:72" x14ac:dyDescent="0.25">
      <c r="D1071" s="17" t="s">
        <v>164</v>
      </c>
      <c r="E1071" s="5">
        <v>33</v>
      </c>
      <c r="W1071" s="17" t="s">
        <v>164</v>
      </c>
      <c r="X1071" s="5">
        <v>33</v>
      </c>
      <c r="AI1071" s="17" t="s">
        <v>239</v>
      </c>
      <c r="AJ1071" s="5">
        <v>11</v>
      </c>
      <c r="AT1071" s="17" t="s">
        <v>276</v>
      </c>
      <c r="AU1071" s="5">
        <v>83</v>
      </c>
      <c r="BH1071" s="17" t="s">
        <v>237</v>
      </c>
      <c r="BI1071" s="5">
        <v>6</v>
      </c>
      <c r="BS1071" s="17" t="s">
        <v>235</v>
      </c>
      <c r="BT1071" s="5">
        <v>6</v>
      </c>
    </row>
    <row r="1072" spans="4:72" x14ac:dyDescent="0.25">
      <c r="D1072" s="17" t="s">
        <v>241</v>
      </c>
      <c r="E1072" s="5">
        <v>72</v>
      </c>
      <c r="W1072" s="17" t="s">
        <v>241</v>
      </c>
      <c r="X1072" s="5">
        <v>72</v>
      </c>
      <c r="AI1072" s="17" t="s">
        <v>240</v>
      </c>
      <c r="AJ1072" s="5">
        <v>22</v>
      </c>
      <c r="AT1072" s="17" t="s">
        <v>239</v>
      </c>
      <c r="AU1072" s="5">
        <v>268</v>
      </c>
      <c r="BH1072" s="17" t="s">
        <v>238</v>
      </c>
      <c r="BI1072" s="5">
        <v>17</v>
      </c>
      <c r="BS1072" s="17" t="s">
        <v>237</v>
      </c>
      <c r="BT1072" s="5">
        <v>0</v>
      </c>
    </row>
    <row r="1073" spans="4:72" x14ac:dyDescent="0.25">
      <c r="D1073" s="17" t="s">
        <v>242</v>
      </c>
      <c r="E1073" s="5">
        <v>129</v>
      </c>
      <c r="W1073" s="17" t="s">
        <v>242</v>
      </c>
      <c r="X1073" s="5">
        <v>129</v>
      </c>
      <c r="AI1073" s="17" t="s">
        <v>164</v>
      </c>
      <c r="AJ1073" s="5">
        <v>5</v>
      </c>
      <c r="AT1073" s="17" t="s">
        <v>240</v>
      </c>
      <c r="AU1073" s="5">
        <v>28</v>
      </c>
      <c r="BH1073" s="17" t="s">
        <v>276</v>
      </c>
      <c r="BI1073" s="5">
        <v>271</v>
      </c>
      <c r="BS1073" s="17" t="s">
        <v>238</v>
      </c>
      <c r="BT1073" s="5">
        <v>0</v>
      </c>
    </row>
    <row r="1074" spans="4:72" x14ac:dyDescent="0.25">
      <c r="D1074" s="17" t="s">
        <v>243</v>
      </c>
      <c r="E1074" s="5">
        <v>106</v>
      </c>
      <c r="W1074" s="17" t="s">
        <v>243</v>
      </c>
      <c r="X1074" s="5">
        <v>106</v>
      </c>
      <c r="AI1074" s="17" t="s">
        <v>241</v>
      </c>
      <c r="AJ1074" s="5">
        <v>0</v>
      </c>
      <c r="AT1074" s="17" t="s">
        <v>164</v>
      </c>
      <c r="AU1074" s="5">
        <v>10</v>
      </c>
      <c r="BH1074" s="17" t="s">
        <v>239</v>
      </c>
      <c r="BI1074" s="5">
        <v>12</v>
      </c>
      <c r="BS1074" s="17" t="s">
        <v>276</v>
      </c>
      <c r="BT1074" s="5">
        <v>0</v>
      </c>
    </row>
    <row r="1075" spans="4:72" x14ac:dyDescent="0.25">
      <c r="D1075" s="17" t="s">
        <v>244</v>
      </c>
      <c r="E1075" s="5">
        <v>122</v>
      </c>
      <c r="W1075" s="17" t="s">
        <v>244</v>
      </c>
      <c r="X1075" s="5">
        <v>122</v>
      </c>
      <c r="AI1075" s="17" t="s">
        <v>242</v>
      </c>
      <c r="AJ1075" s="5">
        <v>24</v>
      </c>
      <c r="AT1075" s="17" t="s">
        <v>241</v>
      </c>
      <c r="AU1075" s="5">
        <v>50</v>
      </c>
      <c r="BH1075" s="17" t="s">
        <v>240</v>
      </c>
      <c r="BI1075" s="5">
        <v>14</v>
      </c>
      <c r="BS1075" s="17" t="s">
        <v>239</v>
      </c>
      <c r="BT1075" s="5">
        <v>0</v>
      </c>
    </row>
    <row r="1076" spans="4:72" x14ac:dyDescent="0.25">
      <c r="D1076" s="17" t="s">
        <v>245</v>
      </c>
      <c r="E1076" s="5">
        <v>60</v>
      </c>
      <c r="W1076" s="17" t="s">
        <v>245</v>
      </c>
      <c r="X1076" s="5">
        <v>60</v>
      </c>
      <c r="AI1076" s="17" t="s">
        <v>243</v>
      </c>
      <c r="AJ1076" s="5">
        <v>0</v>
      </c>
      <c r="AT1076" s="17" t="s">
        <v>242</v>
      </c>
      <c r="AU1076" s="5">
        <v>64</v>
      </c>
      <c r="BH1076" s="17" t="s">
        <v>164</v>
      </c>
      <c r="BI1076" s="5">
        <v>5</v>
      </c>
      <c r="BS1076" s="17" t="s">
        <v>240</v>
      </c>
      <c r="BT1076" s="5">
        <v>1</v>
      </c>
    </row>
    <row r="1077" spans="4:72" x14ac:dyDescent="0.25">
      <c r="D1077" s="17" t="s">
        <v>145</v>
      </c>
      <c r="E1077" s="5">
        <v>545</v>
      </c>
      <c r="W1077" s="17" t="s">
        <v>145</v>
      </c>
      <c r="X1077" s="5">
        <v>545</v>
      </c>
      <c r="AI1077" s="17" t="s">
        <v>244</v>
      </c>
      <c r="AJ1077" s="5">
        <v>7</v>
      </c>
      <c r="AT1077" s="17" t="s">
        <v>243</v>
      </c>
      <c r="AU1077" s="5">
        <v>0</v>
      </c>
      <c r="BH1077" s="17" t="s">
        <v>241</v>
      </c>
      <c r="BI1077" s="5">
        <v>3</v>
      </c>
      <c r="BS1077" s="17" t="s">
        <v>164</v>
      </c>
      <c r="BT1077" s="5">
        <v>4</v>
      </c>
    </row>
    <row r="1078" spans="4:72" x14ac:dyDescent="0.25">
      <c r="D1078" s="17" t="s">
        <v>247</v>
      </c>
      <c r="E1078" s="5">
        <v>451</v>
      </c>
      <c r="W1078" s="17" t="s">
        <v>247</v>
      </c>
      <c r="X1078" s="5">
        <v>451</v>
      </c>
      <c r="AI1078" s="17" t="s">
        <v>245</v>
      </c>
      <c r="AJ1078" s="5">
        <v>45</v>
      </c>
      <c r="AT1078" s="17" t="s">
        <v>244</v>
      </c>
      <c r="AU1078" s="5">
        <v>146</v>
      </c>
      <c r="BH1078" s="17" t="s">
        <v>242</v>
      </c>
      <c r="BI1078" s="5">
        <v>186</v>
      </c>
      <c r="BS1078" s="17" t="s">
        <v>241</v>
      </c>
      <c r="BT1078" s="5">
        <v>0</v>
      </c>
    </row>
    <row r="1079" spans="4:72" x14ac:dyDescent="0.25">
      <c r="D1079" s="17" t="s">
        <v>248</v>
      </c>
      <c r="E1079" s="5">
        <v>40</v>
      </c>
      <c r="W1079" s="17" t="s">
        <v>248</v>
      </c>
      <c r="X1079" s="5">
        <v>40</v>
      </c>
      <c r="AI1079" s="17" t="s">
        <v>145</v>
      </c>
      <c r="AJ1079" s="5">
        <v>12</v>
      </c>
      <c r="AT1079" s="17" t="s">
        <v>245</v>
      </c>
      <c r="AU1079" s="5">
        <v>108</v>
      </c>
      <c r="BH1079" s="17" t="s">
        <v>243</v>
      </c>
      <c r="BI1079" s="5">
        <v>0</v>
      </c>
      <c r="BS1079" s="17" t="s">
        <v>242</v>
      </c>
      <c r="BT1079" s="5">
        <v>0</v>
      </c>
    </row>
    <row r="1080" spans="4:72" x14ac:dyDescent="0.25">
      <c r="D1080" s="17" t="s">
        <v>254</v>
      </c>
      <c r="E1080" s="5">
        <v>234</v>
      </c>
      <c r="W1080" s="17" t="s">
        <v>254</v>
      </c>
      <c r="X1080" s="5">
        <v>234</v>
      </c>
      <c r="AI1080" s="17" t="s">
        <v>247</v>
      </c>
      <c r="AJ1080" s="5">
        <v>26</v>
      </c>
      <c r="AT1080" s="17" t="s">
        <v>145</v>
      </c>
      <c r="AU1080" s="5">
        <v>14</v>
      </c>
      <c r="BH1080" s="17" t="s">
        <v>244</v>
      </c>
      <c r="BI1080" s="5">
        <v>13</v>
      </c>
      <c r="BS1080" s="17" t="s">
        <v>243</v>
      </c>
      <c r="BT1080" s="5">
        <v>0</v>
      </c>
    </row>
    <row r="1081" spans="4:72" x14ac:dyDescent="0.25">
      <c r="D1081" s="17" t="s">
        <v>249</v>
      </c>
      <c r="E1081" s="5">
        <v>52</v>
      </c>
      <c r="W1081" s="17" t="s">
        <v>249</v>
      </c>
      <c r="X1081" s="5">
        <v>52</v>
      </c>
      <c r="AI1081" s="17" t="s">
        <v>248</v>
      </c>
      <c r="AJ1081" s="5">
        <v>0</v>
      </c>
      <c r="AT1081" s="17" t="s">
        <v>247</v>
      </c>
      <c r="AU1081" s="5">
        <v>652</v>
      </c>
      <c r="BH1081" s="17" t="s">
        <v>245</v>
      </c>
      <c r="BI1081" s="5">
        <v>5</v>
      </c>
      <c r="BS1081" s="17" t="s">
        <v>244</v>
      </c>
      <c r="BT1081" s="5">
        <v>0</v>
      </c>
    </row>
    <row r="1082" spans="4:72" x14ac:dyDescent="0.25">
      <c r="D1082" s="17" t="s">
        <v>151</v>
      </c>
      <c r="E1082" s="5">
        <v>372</v>
      </c>
      <c r="W1082" s="17" t="s">
        <v>151</v>
      </c>
      <c r="X1082" s="5">
        <v>372</v>
      </c>
      <c r="AI1082" s="17" t="s">
        <v>254</v>
      </c>
      <c r="AJ1082" s="5">
        <v>25</v>
      </c>
      <c r="AT1082" s="17" t="s">
        <v>248</v>
      </c>
      <c r="AU1082" s="5">
        <v>0</v>
      </c>
      <c r="BH1082" s="17" t="s">
        <v>145</v>
      </c>
      <c r="BI1082" s="5">
        <v>50</v>
      </c>
      <c r="BS1082" s="17" t="s">
        <v>245</v>
      </c>
      <c r="BT1082" s="5">
        <v>21</v>
      </c>
    </row>
    <row r="1083" spans="4:72" x14ac:dyDescent="0.25">
      <c r="D1083" s="2" t="s">
        <v>16</v>
      </c>
      <c r="E1083" s="5">
        <v>19599</v>
      </c>
      <c r="W1083" s="2" t="s">
        <v>16</v>
      </c>
      <c r="X1083" s="5">
        <v>19599</v>
      </c>
      <c r="AI1083" s="17" t="s">
        <v>249</v>
      </c>
      <c r="AJ1083" s="5">
        <v>0</v>
      </c>
      <c r="AT1083" s="17" t="s">
        <v>254</v>
      </c>
      <c r="AU1083" s="5">
        <v>311</v>
      </c>
      <c r="BH1083" s="17" t="s">
        <v>247</v>
      </c>
      <c r="BI1083" s="5">
        <v>15</v>
      </c>
      <c r="BS1083" s="17" t="s">
        <v>145</v>
      </c>
      <c r="BT1083" s="5">
        <v>0</v>
      </c>
    </row>
    <row r="1084" spans="4:72" x14ac:dyDescent="0.25">
      <c r="D1084" s="17" t="s">
        <v>139</v>
      </c>
      <c r="E1084" s="5">
        <v>20</v>
      </c>
      <c r="W1084" s="17" t="s">
        <v>139</v>
      </c>
      <c r="X1084" s="5">
        <v>20</v>
      </c>
      <c r="AI1084" s="17" t="s">
        <v>151</v>
      </c>
      <c r="AJ1084" s="5">
        <v>0</v>
      </c>
      <c r="AT1084" s="17" t="s">
        <v>249</v>
      </c>
      <c r="AU1084" s="5">
        <v>0</v>
      </c>
      <c r="BH1084" s="17" t="s">
        <v>248</v>
      </c>
      <c r="BI1084" s="5">
        <v>16</v>
      </c>
      <c r="BS1084" s="17" t="s">
        <v>247</v>
      </c>
      <c r="BT1084" s="5">
        <v>0</v>
      </c>
    </row>
    <row r="1085" spans="4:72" x14ac:dyDescent="0.25">
      <c r="D1085" s="17" t="s">
        <v>167</v>
      </c>
      <c r="E1085" s="5">
        <v>62</v>
      </c>
      <c r="W1085" s="17" t="s">
        <v>167</v>
      </c>
      <c r="X1085" s="5">
        <v>62</v>
      </c>
      <c r="AI1085" s="2" t="s">
        <v>16</v>
      </c>
      <c r="AJ1085" s="5">
        <v>4602</v>
      </c>
      <c r="AT1085" s="17" t="s">
        <v>151</v>
      </c>
      <c r="AU1085" s="5">
        <v>0</v>
      </c>
      <c r="BH1085" s="17" t="s">
        <v>254</v>
      </c>
      <c r="BI1085" s="5">
        <v>249</v>
      </c>
      <c r="BS1085" s="17" t="s">
        <v>248</v>
      </c>
      <c r="BT1085" s="5">
        <v>0</v>
      </c>
    </row>
    <row r="1086" spans="4:72" x14ac:dyDescent="0.25">
      <c r="D1086" s="17" t="s">
        <v>140</v>
      </c>
      <c r="E1086" s="5">
        <v>360</v>
      </c>
      <c r="W1086" s="17" t="s">
        <v>140</v>
      </c>
      <c r="X1086" s="5">
        <v>360</v>
      </c>
      <c r="AI1086" s="17" t="s">
        <v>139</v>
      </c>
      <c r="AJ1086" s="5">
        <v>1</v>
      </c>
      <c r="AT1086" s="2" t="s">
        <v>16</v>
      </c>
      <c r="AU1086" s="5">
        <v>17080</v>
      </c>
      <c r="BH1086" s="17" t="s">
        <v>249</v>
      </c>
      <c r="BI1086" s="5">
        <v>0</v>
      </c>
      <c r="BS1086" s="17" t="s">
        <v>254</v>
      </c>
      <c r="BT1086" s="5">
        <v>0</v>
      </c>
    </row>
    <row r="1087" spans="4:72" x14ac:dyDescent="0.25">
      <c r="D1087" s="17" t="s">
        <v>181</v>
      </c>
      <c r="E1087" s="5">
        <v>0</v>
      </c>
      <c r="W1087" s="17" t="s">
        <v>181</v>
      </c>
      <c r="X1087" s="5">
        <v>0</v>
      </c>
      <c r="AI1087" s="17" t="s">
        <v>167</v>
      </c>
      <c r="AJ1087" s="5">
        <v>15</v>
      </c>
      <c r="AT1087" s="17" t="s">
        <v>139</v>
      </c>
      <c r="AU1087" s="5">
        <v>0</v>
      </c>
      <c r="BH1087" s="17" t="s">
        <v>151</v>
      </c>
      <c r="BI1087" s="5">
        <v>248</v>
      </c>
      <c r="BS1087" s="17" t="s">
        <v>249</v>
      </c>
      <c r="BT1087" s="5">
        <v>0</v>
      </c>
    </row>
    <row r="1088" spans="4:72" x14ac:dyDescent="0.25">
      <c r="D1088" s="17" t="s">
        <v>156</v>
      </c>
      <c r="E1088" s="5">
        <v>955</v>
      </c>
      <c r="W1088" s="17" t="s">
        <v>156</v>
      </c>
      <c r="X1088" s="5">
        <v>955</v>
      </c>
      <c r="AI1088" s="17" t="s">
        <v>140</v>
      </c>
      <c r="AJ1088" s="5">
        <v>29</v>
      </c>
      <c r="AT1088" s="17" t="s">
        <v>167</v>
      </c>
      <c r="AU1088" s="5">
        <v>20</v>
      </c>
      <c r="BH1088" s="2" t="s">
        <v>16</v>
      </c>
      <c r="BI1088" s="5">
        <v>9053</v>
      </c>
      <c r="BS1088" s="17" t="s">
        <v>151</v>
      </c>
      <c r="BT1088" s="5">
        <v>0</v>
      </c>
    </row>
    <row r="1089" spans="4:72" x14ac:dyDescent="0.25">
      <c r="D1089" s="17" t="s">
        <v>182</v>
      </c>
      <c r="E1089" s="5">
        <v>57</v>
      </c>
      <c r="W1089" s="17" t="s">
        <v>182</v>
      </c>
      <c r="X1089" s="5">
        <v>57</v>
      </c>
      <c r="AI1089" s="17" t="s">
        <v>181</v>
      </c>
      <c r="AJ1089" s="5">
        <v>0</v>
      </c>
      <c r="AT1089" s="17" t="s">
        <v>140</v>
      </c>
      <c r="AU1089" s="5">
        <v>18</v>
      </c>
      <c r="BH1089" s="17" t="s">
        <v>139</v>
      </c>
      <c r="BI1089" s="5">
        <v>2</v>
      </c>
      <c r="BS1089" s="2" t="s">
        <v>16</v>
      </c>
      <c r="BT1089" s="5">
        <v>790</v>
      </c>
    </row>
    <row r="1090" spans="4:72" x14ac:dyDescent="0.25">
      <c r="D1090" s="17" t="s">
        <v>183</v>
      </c>
      <c r="E1090" s="5">
        <v>210</v>
      </c>
      <c r="W1090" s="17" t="s">
        <v>183</v>
      </c>
      <c r="X1090" s="5">
        <v>210</v>
      </c>
      <c r="AI1090" s="17" t="s">
        <v>156</v>
      </c>
      <c r="AJ1090" s="5">
        <v>265</v>
      </c>
      <c r="AT1090" s="17" t="s">
        <v>181</v>
      </c>
      <c r="AU1090" s="5">
        <v>0</v>
      </c>
      <c r="BH1090" s="17" t="s">
        <v>167</v>
      </c>
      <c r="BI1090" s="5">
        <v>6</v>
      </c>
      <c r="BS1090" s="17" t="s">
        <v>139</v>
      </c>
      <c r="BT1090" s="5">
        <v>2</v>
      </c>
    </row>
    <row r="1091" spans="4:72" x14ac:dyDescent="0.25">
      <c r="D1091" s="17" t="s">
        <v>184</v>
      </c>
      <c r="E1091" s="5">
        <v>70</v>
      </c>
      <c r="W1091" s="17" t="s">
        <v>184</v>
      </c>
      <c r="X1091" s="5">
        <v>70</v>
      </c>
      <c r="AI1091" s="17" t="s">
        <v>182</v>
      </c>
      <c r="AJ1091" s="5">
        <v>0</v>
      </c>
      <c r="AT1091" s="17" t="s">
        <v>156</v>
      </c>
      <c r="AU1091" s="5">
        <v>271</v>
      </c>
      <c r="BH1091" s="17" t="s">
        <v>140</v>
      </c>
      <c r="BI1091" s="5">
        <v>36</v>
      </c>
      <c r="BS1091" s="17" t="s">
        <v>167</v>
      </c>
      <c r="BT1091" s="5">
        <v>4</v>
      </c>
    </row>
    <row r="1092" spans="4:72" x14ac:dyDescent="0.25">
      <c r="D1092" s="17" t="s">
        <v>185</v>
      </c>
      <c r="E1092" s="5">
        <v>638</v>
      </c>
      <c r="W1092" s="17" t="s">
        <v>185</v>
      </c>
      <c r="X1092" s="5">
        <v>638</v>
      </c>
      <c r="AI1092" s="17" t="s">
        <v>183</v>
      </c>
      <c r="AJ1092" s="5">
        <v>0</v>
      </c>
      <c r="AT1092" s="17" t="s">
        <v>182</v>
      </c>
      <c r="AU1092" s="5">
        <v>0</v>
      </c>
      <c r="BH1092" s="17" t="s">
        <v>181</v>
      </c>
      <c r="BI1092" s="5">
        <v>0</v>
      </c>
      <c r="BS1092" s="17" t="s">
        <v>140</v>
      </c>
      <c r="BT1092" s="5">
        <v>32</v>
      </c>
    </row>
    <row r="1093" spans="4:72" x14ac:dyDescent="0.25">
      <c r="D1093" s="17" t="s">
        <v>157</v>
      </c>
      <c r="E1093" s="5">
        <v>2</v>
      </c>
      <c r="W1093" s="17" t="s">
        <v>157</v>
      </c>
      <c r="X1093" s="5">
        <v>2</v>
      </c>
      <c r="AI1093" s="17" t="s">
        <v>184</v>
      </c>
      <c r="AJ1093" s="5">
        <v>17</v>
      </c>
      <c r="AT1093" s="17" t="s">
        <v>183</v>
      </c>
      <c r="AU1093" s="5">
        <v>15</v>
      </c>
      <c r="BH1093" s="17" t="s">
        <v>156</v>
      </c>
      <c r="BI1093" s="5">
        <v>303</v>
      </c>
      <c r="BS1093" s="17" t="s">
        <v>181</v>
      </c>
      <c r="BT1093" s="5">
        <v>30</v>
      </c>
    </row>
    <row r="1094" spans="4:72" x14ac:dyDescent="0.25">
      <c r="D1094" s="17" t="s">
        <v>267</v>
      </c>
      <c r="E1094" s="5">
        <v>280</v>
      </c>
      <c r="W1094" s="17" t="s">
        <v>267</v>
      </c>
      <c r="X1094" s="5">
        <v>280</v>
      </c>
      <c r="AI1094" s="17" t="s">
        <v>185</v>
      </c>
      <c r="AJ1094" s="5">
        <v>104</v>
      </c>
      <c r="AT1094" s="17" t="s">
        <v>184</v>
      </c>
      <c r="AU1094" s="5">
        <v>1</v>
      </c>
      <c r="BH1094" s="17" t="s">
        <v>182</v>
      </c>
      <c r="BI1094" s="5">
        <v>0</v>
      </c>
      <c r="BS1094" s="17" t="s">
        <v>156</v>
      </c>
      <c r="BT1094" s="5">
        <v>58</v>
      </c>
    </row>
    <row r="1095" spans="4:72" x14ac:dyDescent="0.25">
      <c r="D1095" s="17" t="s">
        <v>186</v>
      </c>
      <c r="E1095" s="5">
        <v>51</v>
      </c>
      <c r="W1095" s="17" t="s">
        <v>186</v>
      </c>
      <c r="X1095" s="5">
        <v>51</v>
      </c>
      <c r="AI1095" s="17" t="s">
        <v>157</v>
      </c>
      <c r="AJ1095" s="5">
        <v>4</v>
      </c>
      <c r="AT1095" s="17" t="s">
        <v>185</v>
      </c>
      <c r="AU1095" s="5">
        <v>1314</v>
      </c>
      <c r="BH1095" s="17" t="s">
        <v>183</v>
      </c>
      <c r="BI1095" s="5">
        <v>1</v>
      </c>
      <c r="BS1095" s="17" t="s">
        <v>182</v>
      </c>
      <c r="BT1095" s="5">
        <v>0</v>
      </c>
    </row>
    <row r="1096" spans="4:72" x14ac:dyDescent="0.25">
      <c r="D1096" s="17" t="s">
        <v>158</v>
      </c>
      <c r="E1096" s="5">
        <v>204</v>
      </c>
      <c r="W1096" s="17" t="s">
        <v>158</v>
      </c>
      <c r="X1096" s="5">
        <v>204</v>
      </c>
      <c r="AI1096" s="17" t="s">
        <v>267</v>
      </c>
      <c r="AJ1096" s="5">
        <v>58</v>
      </c>
      <c r="AT1096" s="17" t="s">
        <v>157</v>
      </c>
      <c r="AU1096" s="5">
        <v>2</v>
      </c>
      <c r="BH1096" s="17" t="s">
        <v>184</v>
      </c>
      <c r="BI1096" s="5">
        <v>4</v>
      </c>
      <c r="BS1096" s="17" t="s">
        <v>183</v>
      </c>
      <c r="BT1096" s="5">
        <v>0</v>
      </c>
    </row>
    <row r="1097" spans="4:72" x14ac:dyDescent="0.25">
      <c r="D1097" s="17" t="s">
        <v>187</v>
      </c>
      <c r="E1097" s="5">
        <v>1</v>
      </c>
      <c r="W1097" s="17" t="s">
        <v>187</v>
      </c>
      <c r="X1097" s="5">
        <v>1</v>
      </c>
      <c r="AI1097" s="17" t="s">
        <v>186</v>
      </c>
      <c r="AJ1097" s="5">
        <v>0</v>
      </c>
      <c r="AT1097" s="17" t="s">
        <v>267</v>
      </c>
      <c r="AU1097" s="5">
        <v>43</v>
      </c>
      <c r="BH1097" s="17" t="s">
        <v>185</v>
      </c>
      <c r="BI1097" s="5">
        <v>73</v>
      </c>
      <c r="BS1097" s="17" t="s">
        <v>184</v>
      </c>
      <c r="BT1097" s="5">
        <v>1</v>
      </c>
    </row>
    <row r="1098" spans="4:72" x14ac:dyDescent="0.25">
      <c r="D1098" s="17" t="s">
        <v>250</v>
      </c>
      <c r="E1098" s="5">
        <v>1</v>
      </c>
      <c r="W1098" s="17" t="s">
        <v>250</v>
      </c>
      <c r="X1098" s="5">
        <v>1</v>
      </c>
      <c r="AI1098" s="17" t="s">
        <v>158</v>
      </c>
      <c r="AJ1098" s="5">
        <v>14</v>
      </c>
      <c r="AT1098" s="17" t="s">
        <v>186</v>
      </c>
      <c r="AU1098" s="5">
        <v>7</v>
      </c>
      <c r="BH1098" s="17" t="s">
        <v>157</v>
      </c>
      <c r="BI1098" s="5">
        <v>12</v>
      </c>
      <c r="BS1098" s="17" t="s">
        <v>185</v>
      </c>
      <c r="BT1098" s="5">
        <v>0</v>
      </c>
    </row>
    <row r="1099" spans="4:72" x14ac:dyDescent="0.25">
      <c r="D1099" s="17" t="s">
        <v>188</v>
      </c>
      <c r="E1099" s="5">
        <v>4</v>
      </c>
      <c r="W1099" s="17" t="s">
        <v>188</v>
      </c>
      <c r="X1099" s="5">
        <v>4</v>
      </c>
      <c r="AI1099" s="17" t="s">
        <v>187</v>
      </c>
      <c r="AJ1099" s="5">
        <v>0</v>
      </c>
      <c r="AT1099" s="17" t="s">
        <v>158</v>
      </c>
      <c r="AU1099" s="5">
        <v>22</v>
      </c>
      <c r="BH1099" s="17" t="s">
        <v>267</v>
      </c>
      <c r="BI1099" s="5">
        <v>14</v>
      </c>
      <c r="BS1099" s="17" t="s">
        <v>157</v>
      </c>
      <c r="BT1099" s="5">
        <v>49</v>
      </c>
    </row>
    <row r="1100" spans="4:72" x14ac:dyDescent="0.25">
      <c r="D1100" s="17" t="s">
        <v>189</v>
      </c>
      <c r="E1100" s="5">
        <v>0</v>
      </c>
      <c r="W1100" s="17" t="s">
        <v>189</v>
      </c>
      <c r="X1100" s="5">
        <v>0</v>
      </c>
      <c r="AI1100" s="17" t="s">
        <v>250</v>
      </c>
      <c r="AJ1100" s="5">
        <v>0</v>
      </c>
      <c r="AT1100" s="17" t="s">
        <v>187</v>
      </c>
      <c r="AU1100" s="5">
        <v>5</v>
      </c>
      <c r="BH1100" s="17" t="s">
        <v>186</v>
      </c>
      <c r="BI1100" s="5">
        <v>48</v>
      </c>
      <c r="BS1100" s="17" t="s">
        <v>267</v>
      </c>
      <c r="BT1100" s="5">
        <v>0</v>
      </c>
    </row>
    <row r="1101" spans="4:72" x14ac:dyDescent="0.25">
      <c r="D1101" s="17" t="s">
        <v>190</v>
      </c>
      <c r="E1101" s="5">
        <v>345</v>
      </c>
      <c r="W1101" s="17" t="s">
        <v>190</v>
      </c>
      <c r="X1101" s="5">
        <v>345</v>
      </c>
      <c r="AI1101" s="17" t="s">
        <v>188</v>
      </c>
      <c r="AJ1101" s="5">
        <v>0</v>
      </c>
      <c r="AT1101" s="17" t="s">
        <v>250</v>
      </c>
      <c r="AU1101" s="5">
        <v>2</v>
      </c>
      <c r="BH1101" s="17" t="s">
        <v>158</v>
      </c>
      <c r="BI1101" s="5">
        <v>85</v>
      </c>
      <c r="BS1101" s="17" t="s">
        <v>186</v>
      </c>
      <c r="BT1101" s="5">
        <v>0</v>
      </c>
    </row>
    <row r="1102" spans="4:72" x14ac:dyDescent="0.25">
      <c r="D1102" s="17" t="s">
        <v>191</v>
      </c>
      <c r="E1102" s="5">
        <v>200</v>
      </c>
      <c r="W1102" s="17" t="s">
        <v>191</v>
      </c>
      <c r="X1102" s="5">
        <v>200</v>
      </c>
      <c r="AI1102" s="17" t="s">
        <v>189</v>
      </c>
      <c r="AJ1102" s="5">
        <v>0</v>
      </c>
      <c r="AT1102" s="17" t="s">
        <v>188</v>
      </c>
      <c r="AU1102" s="5">
        <v>2</v>
      </c>
      <c r="BH1102" s="17" t="s">
        <v>187</v>
      </c>
      <c r="BI1102" s="5">
        <v>0</v>
      </c>
      <c r="BS1102" s="17" t="s">
        <v>158</v>
      </c>
      <c r="BT1102" s="5">
        <v>4</v>
      </c>
    </row>
    <row r="1103" spans="4:72" x14ac:dyDescent="0.25">
      <c r="D1103" s="17" t="s">
        <v>192</v>
      </c>
      <c r="E1103" s="5">
        <v>0</v>
      </c>
      <c r="W1103" s="17" t="s">
        <v>192</v>
      </c>
      <c r="X1103" s="5">
        <v>0</v>
      </c>
      <c r="AI1103" s="17" t="s">
        <v>190</v>
      </c>
      <c r="AJ1103" s="5">
        <v>209</v>
      </c>
      <c r="AT1103" s="17" t="s">
        <v>189</v>
      </c>
      <c r="AU1103" s="5">
        <v>0</v>
      </c>
      <c r="BH1103" s="17" t="s">
        <v>250</v>
      </c>
      <c r="BI1103" s="5">
        <v>4</v>
      </c>
      <c r="BS1103" s="17" t="s">
        <v>187</v>
      </c>
      <c r="BT1103" s="5">
        <v>0</v>
      </c>
    </row>
    <row r="1104" spans="4:72" x14ac:dyDescent="0.25">
      <c r="D1104" s="17" t="s">
        <v>193</v>
      </c>
      <c r="E1104" s="5">
        <v>259</v>
      </c>
      <c r="W1104" s="17" t="s">
        <v>193</v>
      </c>
      <c r="X1104" s="5">
        <v>259</v>
      </c>
      <c r="AI1104" s="17" t="s">
        <v>191</v>
      </c>
      <c r="AJ1104" s="5">
        <v>4</v>
      </c>
      <c r="AT1104" s="17" t="s">
        <v>190</v>
      </c>
      <c r="AU1104" s="5">
        <v>585</v>
      </c>
      <c r="BH1104" s="17" t="s">
        <v>188</v>
      </c>
      <c r="BI1104" s="5">
        <v>9</v>
      </c>
      <c r="BS1104" s="17" t="s">
        <v>250</v>
      </c>
      <c r="BT1104" s="5">
        <v>0</v>
      </c>
    </row>
    <row r="1105" spans="4:72" x14ac:dyDescent="0.25">
      <c r="D1105" s="17" t="s">
        <v>194</v>
      </c>
      <c r="E1105" s="5">
        <v>277</v>
      </c>
      <c r="W1105" s="17" t="s">
        <v>194</v>
      </c>
      <c r="X1105" s="5">
        <v>277</v>
      </c>
      <c r="AI1105" s="17" t="s">
        <v>192</v>
      </c>
      <c r="AJ1105" s="5">
        <v>0</v>
      </c>
      <c r="AT1105" s="17" t="s">
        <v>191</v>
      </c>
      <c r="AU1105" s="5">
        <v>249</v>
      </c>
      <c r="BH1105" s="17" t="s">
        <v>189</v>
      </c>
      <c r="BI1105" s="5">
        <v>1</v>
      </c>
      <c r="BS1105" s="17" t="s">
        <v>188</v>
      </c>
      <c r="BT1105" s="5">
        <v>0</v>
      </c>
    </row>
    <row r="1106" spans="4:72" x14ac:dyDescent="0.25">
      <c r="D1106" s="17" t="s">
        <v>195</v>
      </c>
      <c r="E1106" s="5">
        <v>0</v>
      </c>
      <c r="W1106" s="17" t="s">
        <v>195</v>
      </c>
      <c r="X1106" s="5">
        <v>0</v>
      </c>
      <c r="AI1106" s="17" t="s">
        <v>193</v>
      </c>
      <c r="AJ1106" s="5">
        <v>4</v>
      </c>
      <c r="AT1106" s="17" t="s">
        <v>192</v>
      </c>
      <c r="AU1106" s="5">
        <v>1</v>
      </c>
      <c r="BH1106" s="17" t="s">
        <v>190</v>
      </c>
      <c r="BI1106" s="5">
        <v>56</v>
      </c>
      <c r="BS1106" s="17" t="s">
        <v>189</v>
      </c>
      <c r="BT1106" s="5">
        <v>0</v>
      </c>
    </row>
    <row r="1107" spans="4:72" x14ac:dyDescent="0.25">
      <c r="D1107" s="17" t="s">
        <v>197</v>
      </c>
      <c r="E1107" s="5">
        <v>208</v>
      </c>
      <c r="W1107" s="17" t="s">
        <v>197</v>
      </c>
      <c r="X1107" s="5">
        <v>208</v>
      </c>
      <c r="AI1107" s="17" t="s">
        <v>194</v>
      </c>
      <c r="AJ1107" s="5">
        <v>152</v>
      </c>
      <c r="AT1107" s="17" t="s">
        <v>193</v>
      </c>
      <c r="AU1107" s="5">
        <v>14</v>
      </c>
      <c r="BH1107" s="17" t="s">
        <v>191</v>
      </c>
      <c r="BI1107" s="5">
        <v>185</v>
      </c>
      <c r="BS1107" s="17" t="s">
        <v>190</v>
      </c>
      <c r="BT1107" s="5">
        <v>1</v>
      </c>
    </row>
    <row r="1108" spans="4:72" x14ac:dyDescent="0.25">
      <c r="D1108" s="17" t="s">
        <v>199</v>
      </c>
      <c r="E1108" s="5">
        <v>286</v>
      </c>
      <c r="W1108" s="17" t="s">
        <v>199</v>
      </c>
      <c r="X1108" s="5">
        <v>286</v>
      </c>
      <c r="AI1108" s="17" t="s">
        <v>195</v>
      </c>
      <c r="AJ1108" s="5">
        <v>1</v>
      </c>
      <c r="AT1108" s="17" t="s">
        <v>194</v>
      </c>
      <c r="AU1108" s="5">
        <v>402</v>
      </c>
      <c r="BH1108" s="17" t="s">
        <v>192</v>
      </c>
      <c r="BI1108" s="5">
        <v>0</v>
      </c>
      <c r="BS1108" s="17" t="s">
        <v>191</v>
      </c>
      <c r="BT1108" s="5">
        <v>0</v>
      </c>
    </row>
    <row r="1109" spans="4:72" x14ac:dyDescent="0.25">
      <c r="D1109" s="17" t="s">
        <v>168</v>
      </c>
      <c r="E1109" s="5">
        <v>83</v>
      </c>
      <c r="W1109" s="17" t="s">
        <v>168</v>
      </c>
      <c r="X1109" s="5">
        <v>83</v>
      </c>
      <c r="AI1109" s="17" t="s">
        <v>197</v>
      </c>
      <c r="AJ1109" s="5">
        <v>40</v>
      </c>
      <c r="AT1109" s="17" t="s">
        <v>195</v>
      </c>
      <c r="AU1109" s="5">
        <v>0</v>
      </c>
      <c r="BH1109" s="17" t="s">
        <v>193</v>
      </c>
      <c r="BI1109" s="5">
        <v>509</v>
      </c>
      <c r="BS1109" s="17" t="s">
        <v>192</v>
      </c>
      <c r="BT1109" s="5">
        <v>0</v>
      </c>
    </row>
    <row r="1110" spans="4:72" x14ac:dyDescent="0.25">
      <c r="D1110" s="17" t="s">
        <v>200</v>
      </c>
      <c r="E1110" s="5">
        <v>53</v>
      </c>
      <c r="W1110" s="17" t="s">
        <v>200</v>
      </c>
      <c r="X1110" s="5">
        <v>53</v>
      </c>
      <c r="AI1110" s="17" t="s">
        <v>199</v>
      </c>
      <c r="AJ1110" s="5">
        <v>89</v>
      </c>
      <c r="AT1110" s="17" t="s">
        <v>197</v>
      </c>
      <c r="AU1110" s="5">
        <v>27</v>
      </c>
      <c r="BH1110" s="17" t="s">
        <v>194</v>
      </c>
      <c r="BI1110" s="5">
        <v>45</v>
      </c>
      <c r="BS1110" s="17" t="s">
        <v>193</v>
      </c>
      <c r="BT1110" s="5">
        <v>0</v>
      </c>
    </row>
    <row r="1111" spans="4:72" x14ac:dyDescent="0.25">
      <c r="D1111" s="17" t="s">
        <v>152</v>
      </c>
      <c r="E1111" s="5">
        <v>331</v>
      </c>
      <c r="W1111" s="17" t="s">
        <v>152</v>
      </c>
      <c r="X1111" s="5">
        <v>331</v>
      </c>
      <c r="AI1111" s="17" t="s">
        <v>168</v>
      </c>
      <c r="AJ1111" s="5">
        <v>26</v>
      </c>
      <c r="AT1111" s="17" t="s">
        <v>199</v>
      </c>
      <c r="AU1111" s="5">
        <v>154</v>
      </c>
      <c r="BH1111" s="17" t="s">
        <v>195</v>
      </c>
      <c r="BI1111" s="5">
        <v>0</v>
      </c>
      <c r="BS1111" s="17" t="s">
        <v>194</v>
      </c>
      <c r="BT1111" s="5">
        <v>20</v>
      </c>
    </row>
    <row r="1112" spans="4:72" x14ac:dyDescent="0.25">
      <c r="D1112" s="17" t="s">
        <v>201</v>
      </c>
      <c r="E1112" s="5">
        <v>289</v>
      </c>
      <c r="W1112" s="17" t="s">
        <v>201</v>
      </c>
      <c r="X1112" s="5">
        <v>289</v>
      </c>
      <c r="AI1112" s="17" t="s">
        <v>200</v>
      </c>
      <c r="AJ1112" s="5">
        <v>0</v>
      </c>
      <c r="AT1112" s="17" t="s">
        <v>168</v>
      </c>
      <c r="AU1112" s="5">
        <v>52</v>
      </c>
      <c r="BH1112" s="17" t="s">
        <v>197</v>
      </c>
      <c r="BI1112" s="5">
        <v>26</v>
      </c>
      <c r="BS1112" s="17" t="s">
        <v>195</v>
      </c>
      <c r="BT1112" s="5">
        <v>0</v>
      </c>
    </row>
    <row r="1113" spans="4:72" x14ac:dyDescent="0.25">
      <c r="D1113" s="17" t="s">
        <v>202</v>
      </c>
      <c r="E1113" s="5">
        <v>263</v>
      </c>
      <c r="W1113" s="17" t="s">
        <v>202</v>
      </c>
      <c r="X1113" s="5">
        <v>263</v>
      </c>
      <c r="AI1113" s="17" t="s">
        <v>152</v>
      </c>
      <c r="AJ1113" s="5">
        <v>98</v>
      </c>
      <c r="AT1113" s="17" t="s">
        <v>200</v>
      </c>
      <c r="AU1113" s="5">
        <v>28</v>
      </c>
      <c r="BH1113" s="17" t="s">
        <v>199</v>
      </c>
      <c r="BI1113" s="5">
        <v>457</v>
      </c>
      <c r="BS1113" s="17" t="s">
        <v>197</v>
      </c>
      <c r="BT1113" s="5">
        <v>8</v>
      </c>
    </row>
    <row r="1114" spans="4:72" x14ac:dyDescent="0.25">
      <c r="D1114" s="17" t="s">
        <v>203</v>
      </c>
      <c r="E1114" s="5">
        <v>248</v>
      </c>
      <c r="W1114" s="17" t="s">
        <v>203</v>
      </c>
      <c r="X1114" s="5">
        <v>248</v>
      </c>
      <c r="AI1114" s="17" t="s">
        <v>201</v>
      </c>
      <c r="AJ1114" s="5">
        <v>112</v>
      </c>
      <c r="AT1114" s="17" t="s">
        <v>152</v>
      </c>
      <c r="AU1114" s="5">
        <v>1422</v>
      </c>
      <c r="BH1114" s="17" t="s">
        <v>168</v>
      </c>
      <c r="BI1114" s="5">
        <v>3</v>
      </c>
      <c r="BS1114" s="17" t="s">
        <v>199</v>
      </c>
      <c r="BT1114" s="5">
        <v>0</v>
      </c>
    </row>
    <row r="1115" spans="4:72" x14ac:dyDescent="0.25">
      <c r="D1115" s="17" t="s">
        <v>159</v>
      </c>
      <c r="E1115" s="5">
        <v>206</v>
      </c>
      <c r="W1115" s="17" t="s">
        <v>159</v>
      </c>
      <c r="X1115" s="5">
        <v>206</v>
      </c>
      <c r="AI1115" s="17" t="s">
        <v>202</v>
      </c>
      <c r="AJ1115" s="5">
        <v>0</v>
      </c>
      <c r="AT1115" s="17" t="s">
        <v>201</v>
      </c>
      <c r="AU1115" s="5">
        <v>1120</v>
      </c>
      <c r="BH1115" s="17" t="s">
        <v>200</v>
      </c>
      <c r="BI1115" s="5">
        <v>11</v>
      </c>
      <c r="BS1115" s="17" t="s">
        <v>168</v>
      </c>
      <c r="BT1115" s="5">
        <v>27</v>
      </c>
    </row>
    <row r="1116" spans="4:72" x14ac:dyDescent="0.25">
      <c r="D1116" s="17" t="s">
        <v>205</v>
      </c>
      <c r="E1116" s="5">
        <v>45</v>
      </c>
      <c r="W1116" s="17" t="s">
        <v>205</v>
      </c>
      <c r="X1116" s="5">
        <v>45</v>
      </c>
      <c r="AI1116" s="17" t="s">
        <v>203</v>
      </c>
      <c r="AJ1116" s="5">
        <v>30</v>
      </c>
      <c r="AT1116" s="17" t="s">
        <v>202</v>
      </c>
      <c r="AU1116" s="5">
        <v>82</v>
      </c>
      <c r="BH1116" s="17" t="s">
        <v>152</v>
      </c>
      <c r="BI1116" s="5">
        <v>15</v>
      </c>
      <c r="BS1116" s="17" t="s">
        <v>200</v>
      </c>
      <c r="BT1116" s="5">
        <v>1</v>
      </c>
    </row>
    <row r="1117" spans="4:72" x14ac:dyDescent="0.25">
      <c r="D1117" s="17" t="s">
        <v>160</v>
      </c>
      <c r="E1117" s="5">
        <v>451</v>
      </c>
      <c r="W1117" s="17" t="s">
        <v>160</v>
      </c>
      <c r="X1117" s="5">
        <v>451</v>
      </c>
      <c r="AI1117" s="17" t="s">
        <v>159</v>
      </c>
      <c r="AJ1117" s="5">
        <v>4</v>
      </c>
      <c r="AT1117" s="17" t="s">
        <v>203</v>
      </c>
      <c r="AU1117" s="5">
        <v>498</v>
      </c>
      <c r="BH1117" s="17" t="s">
        <v>201</v>
      </c>
      <c r="BI1117" s="5">
        <v>48</v>
      </c>
      <c r="BS1117" s="17" t="s">
        <v>152</v>
      </c>
      <c r="BT1117" s="5">
        <v>0</v>
      </c>
    </row>
    <row r="1118" spans="4:72" x14ac:dyDescent="0.25">
      <c r="D1118" s="17" t="s">
        <v>277</v>
      </c>
      <c r="E1118" s="5">
        <v>6</v>
      </c>
      <c r="W1118" s="17" t="s">
        <v>277</v>
      </c>
      <c r="X1118" s="5">
        <v>6</v>
      </c>
      <c r="AI1118" s="17" t="s">
        <v>205</v>
      </c>
      <c r="AJ1118" s="5">
        <v>23</v>
      </c>
      <c r="AT1118" s="17" t="s">
        <v>159</v>
      </c>
      <c r="AU1118" s="5">
        <v>42</v>
      </c>
      <c r="BH1118" s="17" t="s">
        <v>202</v>
      </c>
      <c r="BI1118" s="5">
        <v>16</v>
      </c>
      <c r="BS1118" s="17" t="s">
        <v>201</v>
      </c>
      <c r="BT1118" s="5">
        <v>1</v>
      </c>
    </row>
    <row r="1119" spans="4:72" x14ac:dyDescent="0.25">
      <c r="D1119" s="17" t="s">
        <v>207</v>
      </c>
      <c r="E1119" s="5">
        <v>136</v>
      </c>
      <c r="W1119" s="17" t="s">
        <v>207</v>
      </c>
      <c r="X1119" s="5">
        <v>136</v>
      </c>
      <c r="AI1119" s="17" t="s">
        <v>160</v>
      </c>
      <c r="AJ1119" s="5">
        <v>21</v>
      </c>
      <c r="AT1119" s="17" t="s">
        <v>205</v>
      </c>
      <c r="AU1119" s="5">
        <v>57</v>
      </c>
      <c r="BH1119" s="17" t="s">
        <v>203</v>
      </c>
      <c r="BI1119" s="5">
        <v>2</v>
      </c>
      <c r="BS1119" s="17" t="s">
        <v>202</v>
      </c>
      <c r="BT1119" s="5">
        <v>0</v>
      </c>
    </row>
    <row r="1120" spans="4:72" x14ac:dyDescent="0.25">
      <c r="D1120" s="17" t="s">
        <v>169</v>
      </c>
      <c r="E1120" s="5">
        <v>77</v>
      </c>
      <c r="W1120" s="17" t="s">
        <v>169</v>
      </c>
      <c r="X1120" s="5">
        <v>77</v>
      </c>
      <c r="AI1120" s="17" t="s">
        <v>277</v>
      </c>
      <c r="AJ1120" s="5">
        <v>2</v>
      </c>
      <c r="AT1120" s="17" t="s">
        <v>160</v>
      </c>
      <c r="AU1120" s="5">
        <v>149</v>
      </c>
      <c r="BH1120" s="17" t="s">
        <v>159</v>
      </c>
      <c r="BI1120" s="5">
        <v>335</v>
      </c>
      <c r="BS1120" s="17" t="s">
        <v>203</v>
      </c>
      <c r="BT1120" s="5">
        <v>0</v>
      </c>
    </row>
    <row r="1121" spans="4:72" x14ac:dyDescent="0.25">
      <c r="D1121" s="17" t="s">
        <v>208</v>
      </c>
      <c r="E1121" s="5">
        <v>73</v>
      </c>
      <c r="W1121" s="17" t="s">
        <v>208</v>
      </c>
      <c r="X1121" s="5">
        <v>73</v>
      </c>
      <c r="AI1121" s="17" t="s">
        <v>207</v>
      </c>
      <c r="AJ1121" s="5">
        <v>31</v>
      </c>
      <c r="AT1121" s="17" t="s">
        <v>277</v>
      </c>
      <c r="AU1121" s="5">
        <v>8</v>
      </c>
      <c r="BH1121" s="17" t="s">
        <v>205</v>
      </c>
      <c r="BI1121" s="5">
        <v>19</v>
      </c>
      <c r="BS1121" s="17" t="s">
        <v>159</v>
      </c>
      <c r="BT1121" s="5">
        <v>0</v>
      </c>
    </row>
    <row r="1122" spans="4:72" x14ac:dyDescent="0.25">
      <c r="D1122" s="17" t="s">
        <v>260</v>
      </c>
      <c r="E1122" s="5">
        <v>162</v>
      </c>
      <c r="W1122" s="17" t="s">
        <v>260</v>
      </c>
      <c r="X1122" s="5">
        <v>162</v>
      </c>
      <c r="AI1122" s="17" t="s">
        <v>169</v>
      </c>
      <c r="AJ1122" s="5">
        <v>17</v>
      </c>
      <c r="AT1122" s="17" t="s">
        <v>207</v>
      </c>
      <c r="AU1122" s="5">
        <v>48</v>
      </c>
      <c r="BH1122" s="17" t="s">
        <v>160</v>
      </c>
      <c r="BI1122" s="5">
        <v>218</v>
      </c>
      <c r="BS1122" s="17" t="s">
        <v>205</v>
      </c>
      <c r="BT1122" s="5">
        <v>0</v>
      </c>
    </row>
    <row r="1123" spans="4:72" x14ac:dyDescent="0.25">
      <c r="D1123" s="17" t="s">
        <v>209</v>
      </c>
      <c r="E1123" s="5">
        <v>60</v>
      </c>
      <c r="W1123" s="17" t="s">
        <v>209</v>
      </c>
      <c r="X1123" s="5">
        <v>60</v>
      </c>
      <c r="AI1123" s="17" t="s">
        <v>208</v>
      </c>
      <c r="AJ1123" s="5">
        <v>5</v>
      </c>
      <c r="AT1123" s="17" t="s">
        <v>169</v>
      </c>
      <c r="AU1123" s="5">
        <v>62</v>
      </c>
      <c r="BH1123" s="17" t="s">
        <v>277</v>
      </c>
      <c r="BI1123" s="5">
        <v>9</v>
      </c>
      <c r="BS1123" s="17" t="s">
        <v>160</v>
      </c>
      <c r="BT1123" s="5">
        <v>18</v>
      </c>
    </row>
    <row r="1124" spans="4:72" x14ac:dyDescent="0.25">
      <c r="D1124" s="17" t="s">
        <v>210</v>
      </c>
      <c r="E1124" s="5">
        <v>196</v>
      </c>
      <c r="W1124" s="17" t="s">
        <v>210</v>
      </c>
      <c r="X1124" s="5">
        <v>196</v>
      </c>
      <c r="AI1124" s="17" t="s">
        <v>260</v>
      </c>
      <c r="AJ1124" s="5">
        <v>1</v>
      </c>
      <c r="AT1124" s="17" t="s">
        <v>208</v>
      </c>
      <c r="AU1124" s="5">
        <v>4</v>
      </c>
      <c r="BH1124" s="17" t="s">
        <v>207</v>
      </c>
      <c r="BI1124" s="5">
        <v>42</v>
      </c>
      <c r="BS1124" s="17" t="s">
        <v>277</v>
      </c>
      <c r="BT1124" s="5">
        <v>0</v>
      </c>
    </row>
    <row r="1125" spans="4:72" x14ac:dyDescent="0.25">
      <c r="D1125" s="17" t="s">
        <v>161</v>
      </c>
      <c r="E1125" s="5">
        <v>25</v>
      </c>
      <c r="W1125" s="17" t="s">
        <v>161</v>
      </c>
      <c r="X1125" s="5">
        <v>25</v>
      </c>
      <c r="AI1125" s="17" t="s">
        <v>209</v>
      </c>
      <c r="AJ1125" s="5">
        <v>5</v>
      </c>
      <c r="AT1125" s="17" t="s">
        <v>260</v>
      </c>
      <c r="AU1125" s="5">
        <v>0</v>
      </c>
      <c r="BH1125" s="17" t="s">
        <v>169</v>
      </c>
      <c r="BI1125" s="5">
        <v>1</v>
      </c>
      <c r="BS1125" s="17" t="s">
        <v>207</v>
      </c>
      <c r="BT1125" s="5">
        <v>26</v>
      </c>
    </row>
    <row r="1126" spans="4:72" x14ac:dyDescent="0.25">
      <c r="D1126" s="17" t="s">
        <v>278</v>
      </c>
      <c r="E1126" s="5">
        <v>18</v>
      </c>
      <c r="W1126" s="17" t="s">
        <v>278</v>
      </c>
      <c r="X1126" s="5">
        <v>18</v>
      </c>
      <c r="AI1126" s="17" t="s">
        <v>210</v>
      </c>
      <c r="AJ1126" s="5">
        <v>113</v>
      </c>
      <c r="AT1126" s="17" t="s">
        <v>209</v>
      </c>
      <c r="AU1126" s="5">
        <v>10</v>
      </c>
      <c r="BH1126" s="17" t="s">
        <v>208</v>
      </c>
      <c r="BI1126" s="5">
        <v>0</v>
      </c>
      <c r="BS1126" s="17" t="s">
        <v>169</v>
      </c>
      <c r="BT1126" s="5">
        <v>20</v>
      </c>
    </row>
    <row r="1127" spans="4:72" x14ac:dyDescent="0.25">
      <c r="D1127" s="17" t="s">
        <v>211</v>
      </c>
      <c r="E1127" s="5">
        <v>269</v>
      </c>
      <c r="W1127" s="17" t="s">
        <v>211</v>
      </c>
      <c r="X1127" s="5">
        <v>269</v>
      </c>
      <c r="AI1127" s="17" t="s">
        <v>161</v>
      </c>
      <c r="AJ1127" s="5">
        <v>4</v>
      </c>
      <c r="AT1127" s="17" t="s">
        <v>210</v>
      </c>
      <c r="AU1127" s="5">
        <v>22</v>
      </c>
      <c r="BH1127" s="17" t="s">
        <v>260</v>
      </c>
      <c r="BI1127" s="5">
        <v>64</v>
      </c>
      <c r="BS1127" s="17" t="s">
        <v>208</v>
      </c>
      <c r="BT1127" s="5">
        <v>14</v>
      </c>
    </row>
    <row r="1128" spans="4:72" x14ac:dyDescent="0.25">
      <c r="D1128" s="17" t="s">
        <v>170</v>
      </c>
      <c r="E1128" s="5">
        <v>167</v>
      </c>
      <c r="W1128" s="17" t="s">
        <v>170</v>
      </c>
      <c r="X1128" s="5">
        <v>167</v>
      </c>
      <c r="AI1128" s="17" t="s">
        <v>278</v>
      </c>
      <c r="AJ1128" s="5">
        <v>5</v>
      </c>
      <c r="AT1128" s="17" t="s">
        <v>161</v>
      </c>
      <c r="AU1128" s="5">
        <v>2</v>
      </c>
      <c r="BH1128" s="17" t="s">
        <v>209</v>
      </c>
      <c r="BI1128" s="5">
        <v>2</v>
      </c>
      <c r="BS1128" s="17" t="s">
        <v>260</v>
      </c>
      <c r="BT1128" s="5">
        <v>3</v>
      </c>
    </row>
    <row r="1129" spans="4:72" x14ac:dyDescent="0.25">
      <c r="D1129" s="17" t="s">
        <v>212</v>
      </c>
      <c r="E1129" s="5">
        <v>118</v>
      </c>
      <c r="W1129" s="17" t="s">
        <v>212</v>
      </c>
      <c r="X1129" s="5">
        <v>118</v>
      </c>
      <c r="AI1129" s="17" t="s">
        <v>211</v>
      </c>
      <c r="AJ1129" s="5">
        <v>174</v>
      </c>
      <c r="AT1129" s="17" t="s">
        <v>278</v>
      </c>
      <c r="AU1129" s="5">
        <v>25</v>
      </c>
      <c r="BH1129" s="17" t="s">
        <v>210</v>
      </c>
      <c r="BI1129" s="5">
        <v>15</v>
      </c>
      <c r="BS1129" s="17" t="s">
        <v>209</v>
      </c>
      <c r="BT1129" s="5">
        <v>0</v>
      </c>
    </row>
    <row r="1130" spans="4:72" x14ac:dyDescent="0.25">
      <c r="D1130" s="17" t="s">
        <v>153</v>
      </c>
      <c r="E1130" s="5">
        <v>202</v>
      </c>
      <c r="W1130" s="17" t="s">
        <v>153</v>
      </c>
      <c r="X1130" s="5">
        <v>202</v>
      </c>
      <c r="AI1130" s="17" t="s">
        <v>170</v>
      </c>
      <c r="AJ1130" s="5">
        <v>35</v>
      </c>
      <c r="AT1130" s="17" t="s">
        <v>211</v>
      </c>
      <c r="AU1130" s="5">
        <v>369</v>
      </c>
      <c r="BH1130" s="17" t="s">
        <v>161</v>
      </c>
      <c r="BI1130" s="5">
        <v>16</v>
      </c>
      <c r="BS1130" s="17" t="s">
        <v>210</v>
      </c>
      <c r="BT1130" s="5">
        <v>13</v>
      </c>
    </row>
    <row r="1131" spans="4:72" x14ac:dyDescent="0.25">
      <c r="D1131" s="17" t="s">
        <v>213</v>
      </c>
      <c r="E1131" s="5">
        <v>137</v>
      </c>
      <c r="W1131" s="17" t="s">
        <v>213</v>
      </c>
      <c r="X1131" s="5">
        <v>137</v>
      </c>
      <c r="AI1131" s="17" t="s">
        <v>212</v>
      </c>
      <c r="AJ1131" s="5">
        <v>20</v>
      </c>
      <c r="AT1131" s="17" t="s">
        <v>170</v>
      </c>
      <c r="AU1131" s="5">
        <v>44</v>
      </c>
      <c r="BH1131" s="17" t="s">
        <v>278</v>
      </c>
      <c r="BI1131" s="5">
        <v>4</v>
      </c>
      <c r="BS1131" s="17" t="s">
        <v>161</v>
      </c>
      <c r="BT1131" s="5">
        <v>0</v>
      </c>
    </row>
    <row r="1132" spans="4:72" x14ac:dyDescent="0.25">
      <c r="D1132" s="17" t="s">
        <v>146</v>
      </c>
      <c r="E1132" s="5">
        <v>233</v>
      </c>
      <c r="W1132" s="17" t="s">
        <v>146</v>
      </c>
      <c r="X1132" s="5">
        <v>233</v>
      </c>
      <c r="AI1132" s="17" t="s">
        <v>153</v>
      </c>
      <c r="AJ1132" s="5">
        <v>49</v>
      </c>
      <c r="AT1132" s="17" t="s">
        <v>212</v>
      </c>
      <c r="AU1132" s="5">
        <v>129</v>
      </c>
      <c r="BH1132" s="17" t="s">
        <v>211</v>
      </c>
      <c r="BI1132" s="5">
        <v>44</v>
      </c>
      <c r="BS1132" s="17" t="s">
        <v>278</v>
      </c>
      <c r="BT1132" s="5">
        <v>0</v>
      </c>
    </row>
    <row r="1133" spans="4:72" x14ac:dyDescent="0.25">
      <c r="D1133" s="17" t="s">
        <v>175</v>
      </c>
      <c r="E1133" s="5">
        <v>374</v>
      </c>
      <c r="W1133" s="17" t="s">
        <v>175</v>
      </c>
      <c r="X1133" s="5">
        <v>374</v>
      </c>
      <c r="AI1133" s="17" t="s">
        <v>213</v>
      </c>
      <c r="AJ1133" s="5">
        <v>4</v>
      </c>
      <c r="AT1133" s="17" t="s">
        <v>153</v>
      </c>
      <c r="AU1133" s="5">
        <v>721</v>
      </c>
      <c r="BH1133" s="17" t="s">
        <v>170</v>
      </c>
      <c r="BI1133" s="5">
        <v>15</v>
      </c>
      <c r="BS1133" s="17" t="s">
        <v>211</v>
      </c>
      <c r="BT1133" s="5">
        <v>42</v>
      </c>
    </row>
    <row r="1134" spans="4:72" x14ac:dyDescent="0.25">
      <c r="D1134" s="17" t="s">
        <v>142</v>
      </c>
      <c r="E1134" s="5">
        <v>99</v>
      </c>
      <c r="W1134" s="17" t="s">
        <v>142</v>
      </c>
      <c r="X1134" s="5">
        <v>99</v>
      </c>
      <c r="AI1134" s="17" t="s">
        <v>146</v>
      </c>
      <c r="AJ1134" s="5">
        <v>0</v>
      </c>
      <c r="AT1134" s="17" t="s">
        <v>213</v>
      </c>
      <c r="AU1134" s="5">
        <v>77</v>
      </c>
      <c r="BH1134" s="17" t="s">
        <v>212</v>
      </c>
      <c r="BI1134" s="5">
        <v>9</v>
      </c>
      <c r="BS1134" s="17" t="s">
        <v>170</v>
      </c>
      <c r="BT1134" s="5">
        <v>0</v>
      </c>
    </row>
    <row r="1135" spans="4:72" x14ac:dyDescent="0.25">
      <c r="D1135" s="17" t="s">
        <v>214</v>
      </c>
      <c r="E1135" s="5">
        <v>153</v>
      </c>
      <c r="W1135" s="17" t="s">
        <v>214</v>
      </c>
      <c r="X1135" s="5">
        <v>153</v>
      </c>
      <c r="AI1135" s="17" t="s">
        <v>175</v>
      </c>
      <c r="AJ1135" s="5">
        <v>152</v>
      </c>
      <c r="AT1135" s="17" t="s">
        <v>146</v>
      </c>
      <c r="AU1135" s="5">
        <v>0</v>
      </c>
      <c r="BH1135" s="17" t="s">
        <v>153</v>
      </c>
      <c r="BI1135" s="5">
        <v>29</v>
      </c>
      <c r="BS1135" s="17" t="s">
        <v>212</v>
      </c>
      <c r="BT1135" s="5">
        <v>7</v>
      </c>
    </row>
    <row r="1136" spans="4:72" x14ac:dyDescent="0.25">
      <c r="D1136" s="17" t="s">
        <v>171</v>
      </c>
      <c r="E1136" s="5">
        <v>131</v>
      </c>
      <c r="W1136" s="17" t="s">
        <v>171</v>
      </c>
      <c r="X1136" s="5">
        <v>131</v>
      </c>
      <c r="AI1136" s="17" t="s">
        <v>142</v>
      </c>
      <c r="AJ1136" s="5">
        <v>21</v>
      </c>
      <c r="AT1136" s="17" t="s">
        <v>175</v>
      </c>
      <c r="AU1136" s="5">
        <v>574</v>
      </c>
      <c r="BH1136" s="17" t="s">
        <v>213</v>
      </c>
      <c r="BI1136" s="5">
        <v>116</v>
      </c>
      <c r="BS1136" s="17" t="s">
        <v>153</v>
      </c>
      <c r="BT1136" s="5">
        <v>0</v>
      </c>
    </row>
    <row r="1137" spans="4:72" x14ac:dyDescent="0.25">
      <c r="D1137" s="17" t="s">
        <v>165</v>
      </c>
      <c r="E1137" s="5">
        <v>237</v>
      </c>
      <c r="W1137" s="17" t="s">
        <v>165</v>
      </c>
      <c r="X1137" s="5">
        <v>237</v>
      </c>
      <c r="AI1137" s="17" t="s">
        <v>214</v>
      </c>
      <c r="AJ1137" s="5">
        <v>0</v>
      </c>
      <c r="AT1137" s="17" t="s">
        <v>142</v>
      </c>
      <c r="AU1137" s="5">
        <v>0</v>
      </c>
      <c r="BH1137" s="17" t="s">
        <v>146</v>
      </c>
      <c r="BI1137" s="5">
        <v>303</v>
      </c>
      <c r="BS1137" s="17" t="s">
        <v>213</v>
      </c>
      <c r="BT1137" s="5">
        <v>28</v>
      </c>
    </row>
    <row r="1138" spans="4:72" x14ac:dyDescent="0.25">
      <c r="D1138" s="17" t="s">
        <v>143</v>
      </c>
      <c r="E1138" s="5">
        <v>203</v>
      </c>
      <c r="W1138" s="17" t="s">
        <v>143</v>
      </c>
      <c r="X1138" s="5">
        <v>203</v>
      </c>
      <c r="AI1138" s="17" t="s">
        <v>171</v>
      </c>
      <c r="AJ1138" s="5">
        <v>28</v>
      </c>
      <c r="AT1138" s="17" t="s">
        <v>214</v>
      </c>
      <c r="AU1138" s="5">
        <v>77</v>
      </c>
      <c r="BH1138" s="17" t="s">
        <v>175</v>
      </c>
      <c r="BI1138" s="5">
        <v>23</v>
      </c>
      <c r="BS1138" s="17" t="s">
        <v>146</v>
      </c>
      <c r="BT1138" s="5">
        <v>0</v>
      </c>
    </row>
    <row r="1139" spans="4:72" x14ac:dyDescent="0.25">
      <c r="D1139" s="17" t="s">
        <v>176</v>
      </c>
      <c r="E1139" s="5">
        <v>150</v>
      </c>
      <c r="W1139" s="17" t="s">
        <v>176</v>
      </c>
      <c r="X1139" s="5">
        <v>150</v>
      </c>
      <c r="AI1139" s="17" t="s">
        <v>165</v>
      </c>
      <c r="AJ1139" s="5">
        <v>84</v>
      </c>
      <c r="AT1139" s="17" t="s">
        <v>171</v>
      </c>
      <c r="AU1139" s="5">
        <v>107</v>
      </c>
      <c r="BH1139" s="17" t="s">
        <v>142</v>
      </c>
      <c r="BI1139" s="5">
        <v>5</v>
      </c>
      <c r="BS1139" s="17" t="s">
        <v>175</v>
      </c>
      <c r="BT1139" s="5">
        <v>39</v>
      </c>
    </row>
    <row r="1140" spans="4:72" x14ac:dyDescent="0.25">
      <c r="D1140" s="17" t="s">
        <v>216</v>
      </c>
      <c r="E1140" s="5">
        <v>88</v>
      </c>
      <c r="W1140" s="17" t="s">
        <v>216</v>
      </c>
      <c r="X1140" s="5">
        <v>88</v>
      </c>
      <c r="AI1140" s="17" t="s">
        <v>143</v>
      </c>
      <c r="AJ1140" s="5">
        <v>27</v>
      </c>
      <c r="AT1140" s="17" t="s">
        <v>165</v>
      </c>
      <c r="AU1140" s="5">
        <v>154</v>
      </c>
      <c r="BH1140" s="17" t="s">
        <v>214</v>
      </c>
      <c r="BI1140" s="5">
        <v>2</v>
      </c>
      <c r="BS1140" s="17" t="s">
        <v>142</v>
      </c>
      <c r="BT1140" s="5">
        <v>0</v>
      </c>
    </row>
    <row r="1141" spans="4:72" x14ac:dyDescent="0.25">
      <c r="D1141" s="17" t="s">
        <v>217</v>
      </c>
      <c r="E1141" s="5">
        <v>373</v>
      </c>
      <c r="W1141" s="17" t="s">
        <v>217</v>
      </c>
      <c r="X1141" s="5">
        <v>373</v>
      </c>
      <c r="AI1141" s="17" t="s">
        <v>176</v>
      </c>
      <c r="AJ1141" s="5">
        <v>65</v>
      </c>
      <c r="AT1141" s="17" t="s">
        <v>143</v>
      </c>
      <c r="AU1141" s="5">
        <v>1</v>
      </c>
      <c r="BH1141" s="17" t="s">
        <v>171</v>
      </c>
      <c r="BI1141" s="5">
        <v>22</v>
      </c>
      <c r="BS1141" s="17" t="s">
        <v>214</v>
      </c>
      <c r="BT1141" s="5">
        <v>0</v>
      </c>
    </row>
    <row r="1142" spans="4:72" x14ac:dyDescent="0.25">
      <c r="D1142" s="17" t="s">
        <v>162</v>
      </c>
      <c r="E1142" s="5">
        <v>105</v>
      </c>
      <c r="W1142" s="17" t="s">
        <v>162</v>
      </c>
      <c r="X1142" s="5">
        <v>105</v>
      </c>
      <c r="AI1142" s="17" t="s">
        <v>216</v>
      </c>
      <c r="AJ1142" s="5">
        <v>0</v>
      </c>
      <c r="AT1142" s="17" t="s">
        <v>176</v>
      </c>
      <c r="AU1142" s="5">
        <v>82</v>
      </c>
      <c r="BH1142" s="17" t="s">
        <v>165</v>
      </c>
      <c r="BI1142" s="5">
        <v>11</v>
      </c>
      <c r="BS1142" s="17" t="s">
        <v>171</v>
      </c>
      <c r="BT1142" s="5">
        <v>36</v>
      </c>
    </row>
    <row r="1143" spans="4:72" x14ac:dyDescent="0.25">
      <c r="D1143" s="17" t="s">
        <v>218</v>
      </c>
      <c r="E1143" s="5">
        <v>300</v>
      </c>
      <c r="W1143" s="17" t="s">
        <v>218</v>
      </c>
      <c r="X1143" s="5">
        <v>300</v>
      </c>
      <c r="AI1143" s="17" t="s">
        <v>217</v>
      </c>
      <c r="AJ1143" s="5">
        <v>1</v>
      </c>
      <c r="AT1143" s="17" t="s">
        <v>216</v>
      </c>
      <c r="AU1143" s="5">
        <v>4</v>
      </c>
      <c r="BH1143" s="17" t="s">
        <v>143</v>
      </c>
      <c r="BI1143" s="5">
        <v>13</v>
      </c>
      <c r="BS1143" s="17" t="s">
        <v>165</v>
      </c>
      <c r="BT1143" s="5">
        <v>14</v>
      </c>
    </row>
    <row r="1144" spans="4:72" x14ac:dyDescent="0.25">
      <c r="D1144" s="17" t="s">
        <v>279</v>
      </c>
      <c r="E1144" s="5">
        <v>74</v>
      </c>
      <c r="W1144" s="17" t="s">
        <v>279</v>
      </c>
      <c r="X1144" s="5">
        <v>74</v>
      </c>
      <c r="AI1144" s="17" t="s">
        <v>162</v>
      </c>
      <c r="AJ1144" s="5">
        <v>24</v>
      </c>
      <c r="AT1144" s="17" t="s">
        <v>217</v>
      </c>
      <c r="AU1144" s="5">
        <v>2</v>
      </c>
      <c r="BH1144" s="17" t="s">
        <v>176</v>
      </c>
      <c r="BI1144" s="5">
        <v>9</v>
      </c>
      <c r="BS1144" s="17" t="s">
        <v>143</v>
      </c>
      <c r="BT1144" s="5">
        <v>15</v>
      </c>
    </row>
    <row r="1145" spans="4:72" x14ac:dyDescent="0.25">
      <c r="D1145" s="17" t="s">
        <v>154</v>
      </c>
      <c r="E1145" s="5">
        <v>662</v>
      </c>
      <c r="W1145" s="17" t="s">
        <v>154</v>
      </c>
      <c r="X1145" s="5">
        <v>662</v>
      </c>
      <c r="AI1145" s="17" t="s">
        <v>218</v>
      </c>
      <c r="AJ1145" s="5">
        <v>97</v>
      </c>
      <c r="AT1145" s="17" t="s">
        <v>162</v>
      </c>
      <c r="AU1145" s="5">
        <v>120</v>
      </c>
      <c r="BH1145" s="17" t="s">
        <v>216</v>
      </c>
      <c r="BI1145" s="5">
        <v>40</v>
      </c>
      <c r="BS1145" s="17" t="s">
        <v>176</v>
      </c>
      <c r="BT1145" s="5">
        <v>11</v>
      </c>
    </row>
    <row r="1146" spans="4:72" x14ac:dyDescent="0.25">
      <c r="D1146" s="17" t="s">
        <v>147</v>
      </c>
      <c r="E1146" s="5">
        <v>97</v>
      </c>
      <c r="W1146" s="17" t="s">
        <v>147</v>
      </c>
      <c r="X1146" s="5">
        <v>97</v>
      </c>
      <c r="AI1146" s="17" t="s">
        <v>279</v>
      </c>
      <c r="AJ1146" s="5">
        <v>55</v>
      </c>
      <c r="AT1146" s="17" t="s">
        <v>218</v>
      </c>
      <c r="AU1146" s="5">
        <v>266</v>
      </c>
      <c r="BH1146" s="17" t="s">
        <v>217</v>
      </c>
      <c r="BI1146" s="5">
        <v>222</v>
      </c>
      <c r="BS1146" s="17" t="s">
        <v>216</v>
      </c>
      <c r="BT1146" s="5">
        <v>5</v>
      </c>
    </row>
    <row r="1147" spans="4:72" x14ac:dyDescent="0.25">
      <c r="D1147" s="17" t="s">
        <v>219</v>
      </c>
      <c r="E1147" s="5">
        <v>406</v>
      </c>
      <c r="W1147" s="17" t="s">
        <v>219</v>
      </c>
      <c r="X1147" s="5">
        <v>406</v>
      </c>
      <c r="AI1147" s="17" t="s">
        <v>154</v>
      </c>
      <c r="AJ1147" s="5">
        <v>222</v>
      </c>
      <c r="AT1147" s="17" t="s">
        <v>279</v>
      </c>
      <c r="AU1147" s="5">
        <v>8</v>
      </c>
      <c r="BH1147" s="17" t="s">
        <v>162</v>
      </c>
      <c r="BI1147" s="5">
        <v>7</v>
      </c>
      <c r="BS1147" s="17" t="s">
        <v>217</v>
      </c>
      <c r="BT1147" s="5">
        <v>0</v>
      </c>
    </row>
    <row r="1148" spans="4:72" x14ac:dyDescent="0.25">
      <c r="D1148" s="17" t="s">
        <v>148</v>
      </c>
      <c r="E1148" s="5">
        <v>23</v>
      </c>
      <c r="W1148" s="17" t="s">
        <v>148</v>
      </c>
      <c r="X1148" s="5">
        <v>23</v>
      </c>
      <c r="AI1148" s="17" t="s">
        <v>147</v>
      </c>
      <c r="AJ1148" s="5">
        <v>0</v>
      </c>
      <c r="AT1148" s="17" t="s">
        <v>154</v>
      </c>
      <c r="AU1148" s="5">
        <v>2431</v>
      </c>
      <c r="BH1148" s="17" t="s">
        <v>218</v>
      </c>
      <c r="BI1148" s="5">
        <v>540</v>
      </c>
      <c r="BS1148" s="17" t="s">
        <v>162</v>
      </c>
      <c r="BT1148" s="5">
        <v>3</v>
      </c>
    </row>
    <row r="1149" spans="4:72" x14ac:dyDescent="0.25">
      <c r="D1149" s="17" t="s">
        <v>251</v>
      </c>
      <c r="E1149" s="5">
        <v>324</v>
      </c>
      <c r="W1149" s="17" t="s">
        <v>251</v>
      </c>
      <c r="X1149" s="5">
        <v>324</v>
      </c>
      <c r="AI1149" s="17" t="s">
        <v>219</v>
      </c>
      <c r="AJ1149" s="5">
        <v>75</v>
      </c>
      <c r="AT1149" s="17" t="s">
        <v>147</v>
      </c>
      <c r="AU1149" s="5">
        <v>0</v>
      </c>
      <c r="BH1149" s="17" t="s">
        <v>279</v>
      </c>
      <c r="BI1149" s="5">
        <v>5</v>
      </c>
      <c r="BS1149" s="17" t="s">
        <v>218</v>
      </c>
      <c r="BT1149" s="5">
        <v>0</v>
      </c>
    </row>
    <row r="1150" spans="4:72" x14ac:dyDescent="0.25">
      <c r="D1150" s="17" t="s">
        <v>177</v>
      </c>
      <c r="E1150" s="5">
        <v>195</v>
      </c>
      <c r="W1150" s="17" t="s">
        <v>177</v>
      </c>
      <c r="X1150" s="5">
        <v>195</v>
      </c>
      <c r="AI1150" s="17" t="s">
        <v>148</v>
      </c>
      <c r="AJ1150" s="5">
        <v>0</v>
      </c>
      <c r="AT1150" s="17" t="s">
        <v>219</v>
      </c>
      <c r="AU1150" s="5">
        <v>183</v>
      </c>
      <c r="BH1150" s="17" t="s">
        <v>154</v>
      </c>
      <c r="BI1150" s="5">
        <v>103</v>
      </c>
      <c r="BS1150" s="17" t="s">
        <v>279</v>
      </c>
      <c r="BT1150" s="5">
        <v>0</v>
      </c>
    </row>
    <row r="1151" spans="4:72" x14ac:dyDescent="0.25">
      <c r="D1151" s="17" t="s">
        <v>220</v>
      </c>
      <c r="E1151" s="5">
        <v>20</v>
      </c>
      <c r="W1151" s="17" t="s">
        <v>220</v>
      </c>
      <c r="X1151" s="5">
        <v>20</v>
      </c>
      <c r="AI1151" s="17" t="s">
        <v>251</v>
      </c>
      <c r="AJ1151" s="5">
        <v>56</v>
      </c>
      <c r="AT1151" s="17" t="s">
        <v>148</v>
      </c>
      <c r="AU1151" s="5">
        <v>0</v>
      </c>
      <c r="BH1151" s="17" t="s">
        <v>147</v>
      </c>
      <c r="BI1151" s="5">
        <v>122</v>
      </c>
      <c r="BS1151" s="17" t="s">
        <v>154</v>
      </c>
      <c r="BT1151" s="5">
        <v>7</v>
      </c>
    </row>
    <row r="1152" spans="4:72" x14ac:dyDescent="0.25">
      <c r="D1152" s="17" t="s">
        <v>178</v>
      </c>
      <c r="E1152" s="5">
        <v>112</v>
      </c>
      <c r="W1152" s="17" t="s">
        <v>178</v>
      </c>
      <c r="X1152" s="5">
        <v>112</v>
      </c>
      <c r="AI1152" s="17" t="s">
        <v>177</v>
      </c>
      <c r="AJ1152" s="5">
        <v>81</v>
      </c>
      <c r="AT1152" s="17" t="s">
        <v>251</v>
      </c>
      <c r="AU1152" s="5">
        <v>173</v>
      </c>
      <c r="BH1152" s="17" t="s">
        <v>219</v>
      </c>
      <c r="BI1152" s="5">
        <v>711</v>
      </c>
      <c r="BS1152" s="17" t="s">
        <v>147</v>
      </c>
      <c r="BT1152" s="5">
        <v>0</v>
      </c>
    </row>
    <row r="1153" spans="4:72" x14ac:dyDescent="0.25">
      <c r="D1153" s="17" t="s">
        <v>221</v>
      </c>
      <c r="E1153" s="5">
        <v>180</v>
      </c>
      <c r="W1153" s="17" t="s">
        <v>221</v>
      </c>
      <c r="X1153" s="5">
        <v>180</v>
      </c>
      <c r="AI1153" s="17" t="s">
        <v>220</v>
      </c>
      <c r="AJ1153" s="5">
        <v>15</v>
      </c>
      <c r="AT1153" s="17" t="s">
        <v>177</v>
      </c>
      <c r="AU1153" s="5">
        <v>144</v>
      </c>
      <c r="BH1153" s="17" t="s">
        <v>148</v>
      </c>
      <c r="BI1153" s="5">
        <v>22</v>
      </c>
      <c r="BS1153" s="17" t="s">
        <v>219</v>
      </c>
      <c r="BT1153" s="5">
        <v>0</v>
      </c>
    </row>
    <row r="1154" spans="4:72" x14ac:dyDescent="0.25">
      <c r="D1154" s="17" t="s">
        <v>172</v>
      </c>
      <c r="E1154" s="5">
        <v>73</v>
      </c>
      <c r="W1154" s="17" t="s">
        <v>172</v>
      </c>
      <c r="X1154" s="5">
        <v>73</v>
      </c>
      <c r="AI1154" s="17" t="s">
        <v>178</v>
      </c>
      <c r="AJ1154" s="5">
        <v>54</v>
      </c>
      <c r="AT1154" s="17" t="s">
        <v>220</v>
      </c>
      <c r="AU1154" s="5">
        <v>15</v>
      </c>
      <c r="BH1154" s="17" t="s">
        <v>251</v>
      </c>
      <c r="BI1154" s="5">
        <v>486</v>
      </c>
      <c r="BS1154" s="17" t="s">
        <v>148</v>
      </c>
      <c r="BT1154" s="5">
        <v>8</v>
      </c>
    </row>
    <row r="1155" spans="4:72" x14ac:dyDescent="0.25">
      <c r="D1155" s="17" t="s">
        <v>144</v>
      </c>
      <c r="E1155" s="5">
        <v>207</v>
      </c>
      <c r="W1155" s="17" t="s">
        <v>144</v>
      </c>
      <c r="X1155" s="5">
        <v>207</v>
      </c>
      <c r="AI1155" s="17" t="s">
        <v>221</v>
      </c>
      <c r="AJ1155" s="5">
        <v>118</v>
      </c>
      <c r="AT1155" s="17" t="s">
        <v>178</v>
      </c>
      <c r="AU1155" s="5">
        <v>115</v>
      </c>
      <c r="BH1155" s="17" t="s">
        <v>177</v>
      </c>
      <c r="BI1155" s="5">
        <v>21</v>
      </c>
      <c r="BS1155" s="17" t="s">
        <v>251</v>
      </c>
      <c r="BT1155" s="5">
        <v>0</v>
      </c>
    </row>
    <row r="1156" spans="4:72" x14ac:dyDescent="0.25">
      <c r="D1156" s="17" t="s">
        <v>280</v>
      </c>
      <c r="E1156" s="5">
        <v>0</v>
      </c>
      <c r="W1156" s="17" t="s">
        <v>280</v>
      </c>
      <c r="X1156" s="5">
        <v>0</v>
      </c>
      <c r="AI1156" s="17" t="s">
        <v>172</v>
      </c>
      <c r="AJ1156" s="5">
        <v>6</v>
      </c>
      <c r="AT1156" s="17" t="s">
        <v>221</v>
      </c>
      <c r="AU1156" s="5">
        <v>22</v>
      </c>
      <c r="BH1156" s="17" t="s">
        <v>220</v>
      </c>
      <c r="BI1156" s="5">
        <v>0</v>
      </c>
      <c r="BS1156" s="17" t="s">
        <v>177</v>
      </c>
      <c r="BT1156" s="5">
        <v>0</v>
      </c>
    </row>
    <row r="1157" spans="4:72" x14ac:dyDescent="0.25">
      <c r="D1157" s="17" t="s">
        <v>222</v>
      </c>
      <c r="E1157" s="5">
        <v>15</v>
      </c>
      <c r="W1157" s="17" t="s">
        <v>222</v>
      </c>
      <c r="X1157" s="5">
        <v>15</v>
      </c>
      <c r="AI1157" s="17" t="s">
        <v>144</v>
      </c>
      <c r="AJ1157" s="5">
        <v>26</v>
      </c>
      <c r="AT1157" s="17" t="s">
        <v>172</v>
      </c>
      <c r="AU1157" s="5">
        <v>11</v>
      </c>
      <c r="BH1157" s="17" t="s">
        <v>178</v>
      </c>
      <c r="BI1157" s="5">
        <v>28</v>
      </c>
      <c r="BS1157" s="17" t="s">
        <v>220</v>
      </c>
      <c r="BT1157" s="5">
        <v>0</v>
      </c>
    </row>
    <row r="1158" spans="4:72" x14ac:dyDescent="0.25">
      <c r="D1158" s="17" t="s">
        <v>173</v>
      </c>
      <c r="E1158" s="5">
        <v>153</v>
      </c>
      <c r="W1158" s="17" t="s">
        <v>173</v>
      </c>
      <c r="X1158" s="5">
        <v>153</v>
      </c>
      <c r="AI1158" s="17" t="s">
        <v>280</v>
      </c>
      <c r="AJ1158" s="5">
        <v>0</v>
      </c>
      <c r="AT1158" s="17" t="s">
        <v>144</v>
      </c>
      <c r="AU1158" s="5">
        <v>23</v>
      </c>
      <c r="BH1158" s="17" t="s">
        <v>221</v>
      </c>
      <c r="BI1158" s="5">
        <v>9</v>
      </c>
      <c r="BS1158" s="17" t="s">
        <v>178</v>
      </c>
      <c r="BT1158" s="5">
        <v>0</v>
      </c>
    </row>
    <row r="1159" spans="4:72" x14ac:dyDescent="0.25">
      <c r="D1159" s="17" t="s">
        <v>259</v>
      </c>
      <c r="E1159" s="5">
        <v>545</v>
      </c>
      <c r="W1159" s="17" t="s">
        <v>259</v>
      </c>
      <c r="X1159" s="5">
        <v>545</v>
      </c>
      <c r="AI1159" s="17" t="s">
        <v>222</v>
      </c>
      <c r="AJ1159" s="5">
        <v>0</v>
      </c>
      <c r="AT1159" s="17" t="s">
        <v>280</v>
      </c>
      <c r="AU1159" s="5">
        <v>0</v>
      </c>
      <c r="BH1159" s="17" t="s">
        <v>172</v>
      </c>
      <c r="BI1159" s="5">
        <v>4</v>
      </c>
      <c r="BS1159" s="17" t="s">
        <v>221</v>
      </c>
      <c r="BT1159" s="5">
        <v>7</v>
      </c>
    </row>
    <row r="1160" spans="4:72" x14ac:dyDescent="0.25">
      <c r="D1160" s="17" t="s">
        <v>224</v>
      </c>
      <c r="E1160" s="5">
        <v>350</v>
      </c>
      <c r="W1160" s="17" t="s">
        <v>224</v>
      </c>
      <c r="X1160" s="5">
        <v>350</v>
      </c>
      <c r="AI1160" s="17" t="s">
        <v>173</v>
      </c>
      <c r="AJ1160" s="5">
        <v>22</v>
      </c>
      <c r="AT1160" s="17" t="s">
        <v>222</v>
      </c>
      <c r="AU1160" s="5">
        <v>0</v>
      </c>
      <c r="BH1160" s="17" t="s">
        <v>144</v>
      </c>
      <c r="BI1160" s="5">
        <v>8</v>
      </c>
      <c r="BS1160" s="17" t="s">
        <v>172</v>
      </c>
      <c r="BT1160" s="5">
        <v>18</v>
      </c>
    </row>
    <row r="1161" spans="4:72" x14ac:dyDescent="0.25">
      <c r="D1161" s="17" t="s">
        <v>225</v>
      </c>
      <c r="E1161" s="5">
        <v>14</v>
      </c>
      <c r="W1161" s="17" t="s">
        <v>225</v>
      </c>
      <c r="X1161" s="5">
        <v>14</v>
      </c>
      <c r="AI1161" s="17" t="s">
        <v>259</v>
      </c>
      <c r="AJ1161" s="5">
        <v>332</v>
      </c>
      <c r="AT1161" s="17" t="s">
        <v>173</v>
      </c>
      <c r="AU1161" s="5">
        <v>189</v>
      </c>
      <c r="BH1161" s="17" t="s">
        <v>280</v>
      </c>
      <c r="BI1161" s="5">
        <v>0</v>
      </c>
      <c r="BS1161" s="17" t="s">
        <v>144</v>
      </c>
      <c r="BT1161" s="5">
        <v>11</v>
      </c>
    </row>
    <row r="1162" spans="4:72" x14ac:dyDescent="0.25">
      <c r="D1162" s="17" t="s">
        <v>163</v>
      </c>
      <c r="E1162" s="5">
        <v>7</v>
      </c>
      <c r="W1162" s="17" t="s">
        <v>163</v>
      </c>
      <c r="X1162" s="5">
        <v>7</v>
      </c>
      <c r="AI1162" s="17" t="s">
        <v>224</v>
      </c>
      <c r="AJ1162" s="5">
        <v>70</v>
      </c>
      <c r="AT1162" s="17" t="s">
        <v>259</v>
      </c>
      <c r="AU1162" s="5">
        <v>236</v>
      </c>
      <c r="BH1162" s="17" t="s">
        <v>222</v>
      </c>
      <c r="BI1162" s="5">
        <v>14</v>
      </c>
      <c r="BS1162" s="17" t="s">
        <v>280</v>
      </c>
      <c r="BT1162" s="5">
        <v>0</v>
      </c>
    </row>
    <row r="1163" spans="4:72" x14ac:dyDescent="0.25">
      <c r="D1163" s="17" t="s">
        <v>226</v>
      </c>
      <c r="E1163" s="5">
        <v>0</v>
      </c>
      <c r="W1163" s="17" t="s">
        <v>226</v>
      </c>
      <c r="X1163" s="5">
        <v>0</v>
      </c>
      <c r="AI1163" s="17" t="s">
        <v>225</v>
      </c>
      <c r="AJ1163" s="5">
        <v>0</v>
      </c>
      <c r="AT1163" s="17" t="s">
        <v>224</v>
      </c>
      <c r="AU1163" s="5">
        <v>113</v>
      </c>
      <c r="BH1163" s="17" t="s">
        <v>173</v>
      </c>
      <c r="BI1163" s="5">
        <v>27</v>
      </c>
      <c r="BS1163" s="17" t="s">
        <v>222</v>
      </c>
      <c r="BT1163" s="5">
        <v>0</v>
      </c>
    </row>
    <row r="1164" spans="4:72" x14ac:dyDescent="0.25">
      <c r="D1164" s="17" t="s">
        <v>166</v>
      </c>
      <c r="E1164" s="5">
        <v>221</v>
      </c>
      <c r="W1164" s="17" t="s">
        <v>166</v>
      </c>
      <c r="X1164" s="5">
        <v>221</v>
      </c>
      <c r="AI1164" s="17" t="s">
        <v>163</v>
      </c>
      <c r="AJ1164" s="5">
        <v>1</v>
      </c>
      <c r="AT1164" s="17" t="s">
        <v>225</v>
      </c>
      <c r="AU1164" s="5">
        <v>0</v>
      </c>
      <c r="BH1164" s="17" t="s">
        <v>259</v>
      </c>
      <c r="BI1164" s="5">
        <v>30</v>
      </c>
      <c r="BS1164" s="17" t="s">
        <v>173</v>
      </c>
      <c r="BT1164" s="5">
        <v>37</v>
      </c>
    </row>
    <row r="1165" spans="4:72" x14ac:dyDescent="0.25">
      <c r="D1165" s="17" t="s">
        <v>227</v>
      </c>
      <c r="E1165" s="5">
        <v>474</v>
      </c>
      <c r="W1165" s="17" t="s">
        <v>227</v>
      </c>
      <c r="X1165" s="5">
        <v>474</v>
      </c>
      <c r="AI1165" s="17" t="s">
        <v>226</v>
      </c>
      <c r="AJ1165" s="5">
        <v>0</v>
      </c>
      <c r="AT1165" s="17" t="s">
        <v>163</v>
      </c>
      <c r="AU1165" s="5">
        <v>0</v>
      </c>
      <c r="BH1165" s="17" t="s">
        <v>224</v>
      </c>
      <c r="BI1165" s="5">
        <v>44</v>
      </c>
      <c r="BS1165" s="17" t="s">
        <v>259</v>
      </c>
      <c r="BT1165" s="5">
        <v>0</v>
      </c>
    </row>
    <row r="1166" spans="4:72" x14ac:dyDescent="0.25">
      <c r="D1166" s="17" t="s">
        <v>228</v>
      </c>
      <c r="E1166" s="5">
        <v>213</v>
      </c>
      <c r="W1166" s="17" t="s">
        <v>228</v>
      </c>
      <c r="X1166" s="5">
        <v>213</v>
      </c>
      <c r="AI1166" s="17" t="s">
        <v>166</v>
      </c>
      <c r="AJ1166" s="5">
        <v>129</v>
      </c>
      <c r="AT1166" s="17" t="s">
        <v>226</v>
      </c>
      <c r="AU1166" s="5">
        <v>0</v>
      </c>
      <c r="BH1166" s="17" t="s">
        <v>225</v>
      </c>
      <c r="BI1166" s="5">
        <v>22</v>
      </c>
      <c r="BS1166" s="17" t="s">
        <v>224</v>
      </c>
      <c r="BT1166" s="5">
        <v>0</v>
      </c>
    </row>
    <row r="1167" spans="4:72" x14ac:dyDescent="0.25">
      <c r="D1167" s="17" t="s">
        <v>229</v>
      </c>
      <c r="E1167" s="5">
        <v>73</v>
      </c>
      <c r="W1167" s="17" t="s">
        <v>229</v>
      </c>
      <c r="X1167" s="5">
        <v>73</v>
      </c>
      <c r="AI1167" s="17" t="s">
        <v>227</v>
      </c>
      <c r="AJ1167" s="5">
        <v>56</v>
      </c>
      <c r="AT1167" s="17" t="s">
        <v>166</v>
      </c>
      <c r="AU1167" s="5">
        <v>64</v>
      </c>
      <c r="BH1167" s="17" t="s">
        <v>163</v>
      </c>
      <c r="BI1167" s="5">
        <v>1</v>
      </c>
      <c r="BS1167" s="17" t="s">
        <v>225</v>
      </c>
      <c r="BT1167" s="5">
        <v>6</v>
      </c>
    </row>
    <row r="1168" spans="4:72" x14ac:dyDescent="0.25">
      <c r="D1168" s="17" t="s">
        <v>174</v>
      </c>
      <c r="E1168" s="5">
        <v>77</v>
      </c>
      <c r="W1168" s="17" t="s">
        <v>174</v>
      </c>
      <c r="X1168" s="5">
        <v>77</v>
      </c>
      <c r="AI1168" s="17" t="s">
        <v>228</v>
      </c>
      <c r="AJ1168" s="5">
        <v>131</v>
      </c>
      <c r="AT1168" s="17" t="s">
        <v>227</v>
      </c>
      <c r="AU1168" s="5">
        <v>108</v>
      </c>
      <c r="BH1168" s="17" t="s">
        <v>226</v>
      </c>
      <c r="BI1168" s="5">
        <v>0</v>
      </c>
      <c r="BS1168" s="17" t="s">
        <v>163</v>
      </c>
      <c r="BT1168" s="5">
        <v>0</v>
      </c>
    </row>
    <row r="1169" spans="4:72" x14ac:dyDescent="0.25">
      <c r="D1169" s="17" t="s">
        <v>231</v>
      </c>
      <c r="E1169" s="5">
        <v>174</v>
      </c>
      <c r="W1169" s="17" t="s">
        <v>231</v>
      </c>
      <c r="X1169" s="5">
        <v>174</v>
      </c>
      <c r="AI1169" s="17" t="s">
        <v>229</v>
      </c>
      <c r="AJ1169" s="5">
        <v>22</v>
      </c>
      <c r="AT1169" s="17" t="s">
        <v>228</v>
      </c>
      <c r="AU1169" s="5">
        <v>65</v>
      </c>
      <c r="BH1169" s="17" t="s">
        <v>166</v>
      </c>
      <c r="BI1169" s="5">
        <v>17</v>
      </c>
      <c r="BS1169" s="17" t="s">
        <v>226</v>
      </c>
      <c r="BT1169" s="5">
        <v>30</v>
      </c>
    </row>
    <row r="1170" spans="4:72" x14ac:dyDescent="0.25">
      <c r="D1170" s="17" t="s">
        <v>149</v>
      </c>
      <c r="E1170" s="5">
        <v>218</v>
      </c>
      <c r="W1170" s="17" t="s">
        <v>149</v>
      </c>
      <c r="X1170" s="5">
        <v>218</v>
      </c>
      <c r="AI1170" s="17" t="s">
        <v>174</v>
      </c>
      <c r="AJ1170" s="5">
        <v>8</v>
      </c>
      <c r="AT1170" s="17" t="s">
        <v>229</v>
      </c>
      <c r="AU1170" s="5">
        <v>205</v>
      </c>
      <c r="BH1170" s="17" t="s">
        <v>227</v>
      </c>
      <c r="BI1170" s="5">
        <v>41</v>
      </c>
      <c r="BS1170" s="17" t="s">
        <v>166</v>
      </c>
      <c r="BT1170" s="5">
        <v>8</v>
      </c>
    </row>
    <row r="1171" spans="4:72" x14ac:dyDescent="0.25">
      <c r="D1171" s="17" t="s">
        <v>233</v>
      </c>
      <c r="E1171" s="5">
        <v>199</v>
      </c>
      <c r="W1171" s="17" t="s">
        <v>233</v>
      </c>
      <c r="X1171" s="5">
        <v>199</v>
      </c>
      <c r="AI1171" s="17" t="s">
        <v>231</v>
      </c>
      <c r="AJ1171" s="5">
        <v>52</v>
      </c>
      <c r="AT1171" s="17" t="s">
        <v>174</v>
      </c>
      <c r="AU1171" s="5">
        <v>41</v>
      </c>
      <c r="BH1171" s="17" t="s">
        <v>228</v>
      </c>
      <c r="BI1171" s="5">
        <v>4</v>
      </c>
      <c r="BS1171" s="17" t="s">
        <v>227</v>
      </c>
      <c r="BT1171" s="5">
        <v>0</v>
      </c>
    </row>
    <row r="1172" spans="4:72" x14ac:dyDescent="0.25">
      <c r="D1172" s="17" t="s">
        <v>235</v>
      </c>
      <c r="E1172" s="5">
        <v>36</v>
      </c>
      <c r="W1172" s="17" t="s">
        <v>235</v>
      </c>
      <c r="X1172" s="5">
        <v>36</v>
      </c>
      <c r="AI1172" s="17" t="s">
        <v>149</v>
      </c>
      <c r="AJ1172" s="5">
        <v>0</v>
      </c>
      <c r="AT1172" s="17" t="s">
        <v>231</v>
      </c>
      <c r="AU1172" s="5">
        <v>237</v>
      </c>
      <c r="BH1172" s="17" t="s">
        <v>229</v>
      </c>
      <c r="BI1172" s="5">
        <v>10</v>
      </c>
      <c r="BS1172" s="17" t="s">
        <v>228</v>
      </c>
      <c r="BT1172" s="5">
        <v>7</v>
      </c>
    </row>
    <row r="1173" spans="4:72" x14ac:dyDescent="0.25">
      <c r="D1173" s="17" t="s">
        <v>236</v>
      </c>
      <c r="E1173" s="5">
        <v>45</v>
      </c>
      <c r="W1173" s="17" t="s">
        <v>236</v>
      </c>
      <c r="X1173" s="5">
        <v>45</v>
      </c>
      <c r="AI1173" s="17" t="s">
        <v>233</v>
      </c>
      <c r="AJ1173" s="5">
        <v>119</v>
      </c>
      <c r="AT1173" s="17" t="s">
        <v>149</v>
      </c>
      <c r="AU1173" s="5">
        <v>0</v>
      </c>
      <c r="BH1173" s="17" t="s">
        <v>174</v>
      </c>
      <c r="BI1173" s="5">
        <v>12</v>
      </c>
      <c r="BS1173" s="17" t="s">
        <v>229</v>
      </c>
      <c r="BT1173" s="5">
        <v>0</v>
      </c>
    </row>
    <row r="1174" spans="4:72" x14ac:dyDescent="0.25">
      <c r="D1174" s="17" t="s">
        <v>237</v>
      </c>
      <c r="E1174" s="5">
        <v>140</v>
      </c>
      <c r="W1174" s="17" t="s">
        <v>237</v>
      </c>
      <c r="X1174" s="5">
        <v>140</v>
      </c>
      <c r="AI1174" s="17" t="s">
        <v>235</v>
      </c>
      <c r="AJ1174" s="5">
        <v>7</v>
      </c>
      <c r="AT1174" s="17" t="s">
        <v>233</v>
      </c>
      <c r="AU1174" s="5">
        <v>208</v>
      </c>
      <c r="BH1174" s="17" t="s">
        <v>231</v>
      </c>
      <c r="BI1174" s="5">
        <v>49</v>
      </c>
      <c r="BS1174" s="17" t="s">
        <v>174</v>
      </c>
      <c r="BT1174" s="5">
        <v>13</v>
      </c>
    </row>
    <row r="1175" spans="4:72" x14ac:dyDescent="0.25">
      <c r="D1175" s="17" t="s">
        <v>239</v>
      </c>
      <c r="E1175" s="5">
        <v>206</v>
      </c>
      <c r="W1175" s="17" t="s">
        <v>239</v>
      </c>
      <c r="X1175" s="5">
        <v>206</v>
      </c>
      <c r="AI1175" s="17" t="s">
        <v>236</v>
      </c>
      <c r="AJ1175" s="5">
        <v>18</v>
      </c>
      <c r="AT1175" s="17" t="s">
        <v>235</v>
      </c>
      <c r="AU1175" s="5">
        <v>78</v>
      </c>
      <c r="BH1175" s="17" t="s">
        <v>149</v>
      </c>
      <c r="BI1175" s="5">
        <v>379</v>
      </c>
      <c r="BS1175" s="17" t="s">
        <v>231</v>
      </c>
      <c r="BT1175" s="5">
        <v>2</v>
      </c>
    </row>
    <row r="1176" spans="4:72" x14ac:dyDescent="0.25">
      <c r="D1176" s="17" t="s">
        <v>257</v>
      </c>
      <c r="E1176" s="5">
        <v>359</v>
      </c>
      <c r="W1176" s="17" t="s">
        <v>257</v>
      </c>
      <c r="X1176" s="5">
        <v>359</v>
      </c>
      <c r="AI1176" s="17" t="s">
        <v>237</v>
      </c>
      <c r="AJ1176" s="5">
        <v>55</v>
      </c>
      <c r="AT1176" s="17" t="s">
        <v>236</v>
      </c>
      <c r="AU1176" s="5">
        <v>20</v>
      </c>
      <c r="BH1176" s="17" t="s">
        <v>233</v>
      </c>
      <c r="BI1176" s="5">
        <v>20</v>
      </c>
      <c r="BS1176" s="17" t="s">
        <v>149</v>
      </c>
      <c r="BT1176" s="5">
        <v>0</v>
      </c>
    </row>
    <row r="1177" spans="4:72" x14ac:dyDescent="0.25">
      <c r="D1177" s="17" t="s">
        <v>240</v>
      </c>
      <c r="E1177" s="5">
        <v>346</v>
      </c>
      <c r="W1177" s="17" t="s">
        <v>240</v>
      </c>
      <c r="X1177" s="5">
        <v>346</v>
      </c>
      <c r="AI1177" s="17" t="s">
        <v>239</v>
      </c>
      <c r="AJ1177" s="5">
        <v>11</v>
      </c>
      <c r="AT1177" s="17" t="s">
        <v>237</v>
      </c>
      <c r="AU1177" s="5">
        <v>12</v>
      </c>
      <c r="BH1177" s="17" t="s">
        <v>235</v>
      </c>
      <c r="BI1177" s="5">
        <v>4</v>
      </c>
      <c r="BS1177" s="17" t="s">
        <v>233</v>
      </c>
      <c r="BT1177" s="5">
        <v>5</v>
      </c>
    </row>
    <row r="1178" spans="4:72" x14ac:dyDescent="0.25">
      <c r="D1178" s="17" t="s">
        <v>164</v>
      </c>
      <c r="E1178" s="5">
        <v>18</v>
      </c>
      <c r="W1178" s="17" t="s">
        <v>164</v>
      </c>
      <c r="X1178" s="5">
        <v>18</v>
      </c>
      <c r="AI1178" s="17" t="s">
        <v>257</v>
      </c>
      <c r="AJ1178" s="5">
        <v>52</v>
      </c>
      <c r="AT1178" s="17" t="s">
        <v>239</v>
      </c>
      <c r="AU1178" s="5">
        <v>420</v>
      </c>
      <c r="BH1178" s="17" t="s">
        <v>236</v>
      </c>
      <c r="BI1178" s="5">
        <v>24</v>
      </c>
      <c r="BS1178" s="17" t="s">
        <v>235</v>
      </c>
      <c r="BT1178" s="5">
        <v>3</v>
      </c>
    </row>
    <row r="1179" spans="4:72" x14ac:dyDescent="0.25">
      <c r="D1179" s="17" t="s">
        <v>241</v>
      </c>
      <c r="E1179" s="5">
        <v>76</v>
      </c>
      <c r="W1179" s="17" t="s">
        <v>241</v>
      </c>
      <c r="X1179" s="5">
        <v>76</v>
      </c>
      <c r="AI1179" s="17" t="s">
        <v>240</v>
      </c>
      <c r="AJ1179" s="5">
        <v>182</v>
      </c>
      <c r="AT1179" s="17" t="s">
        <v>257</v>
      </c>
      <c r="AU1179" s="5">
        <v>202</v>
      </c>
      <c r="BH1179" s="17" t="s">
        <v>237</v>
      </c>
      <c r="BI1179" s="5">
        <v>6</v>
      </c>
      <c r="BS1179" s="17" t="s">
        <v>236</v>
      </c>
      <c r="BT1179" s="5">
        <v>0</v>
      </c>
    </row>
    <row r="1180" spans="4:72" x14ac:dyDescent="0.25">
      <c r="D1180" s="17" t="s">
        <v>243</v>
      </c>
      <c r="E1180" s="5">
        <v>167</v>
      </c>
      <c r="W1180" s="17" t="s">
        <v>243</v>
      </c>
      <c r="X1180" s="5">
        <v>167</v>
      </c>
      <c r="AI1180" s="17" t="s">
        <v>164</v>
      </c>
      <c r="AJ1180" s="5">
        <v>3</v>
      </c>
      <c r="AT1180" s="17" t="s">
        <v>240</v>
      </c>
      <c r="AU1180" s="5">
        <v>489</v>
      </c>
      <c r="BH1180" s="17" t="s">
        <v>239</v>
      </c>
      <c r="BI1180" s="5">
        <v>14</v>
      </c>
      <c r="BS1180" s="17" t="s">
        <v>237</v>
      </c>
      <c r="BT1180" s="5">
        <v>0</v>
      </c>
    </row>
    <row r="1181" spans="4:72" x14ac:dyDescent="0.25">
      <c r="D1181" s="17" t="s">
        <v>281</v>
      </c>
      <c r="E1181" s="5">
        <v>13</v>
      </c>
      <c r="W1181" s="17" t="s">
        <v>281</v>
      </c>
      <c r="X1181" s="5">
        <v>13</v>
      </c>
      <c r="AI1181" s="17" t="s">
        <v>241</v>
      </c>
      <c r="AJ1181" s="5">
        <v>0</v>
      </c>
      <c r="AT1181" s="17" t="s">
        <v>164</v>
      </c>
      <c r="AU1181" s="5">
        <v>10</v>
      </c>
      <c r="BH1181" s="17" t="s">
        <v>257</v>
      </c>
      <c r="BI1181" s="5">
        <v>837</v>
      </c>
      <c r="BS1181" s="17" t="s">
        <v>239</v>
      </c>
      <c r="BT1181" s="5">
        <v>0</v>
      </c>
    </row>
    <row r="1182" spans="4:72" x14ac:dyDescent="0.25">
      <c r="D1182" s="17" t="s">
        <v>244</v>
      </c>
      <c r="E1182" s="5">
        <v>198</v>
      </c>
      <c r="W1182" s="17" t="s">
        <v>244</v>
      </c>
      <c r="X1182" s="5">
        <v>198</v>
      </c>
      <c r="AI1182" s="17" t="s">
        <v>243</v>
      </c>
      <c r="AJ1182" s="5">
        <v>0</v>
      </c>
      <c r="AT1182" s="17" t="s">
        <v>241</v>
      </c>
      <c r="AU1182" s="5">
        <v>51</v>
      </c>
      <c r="BH1182" s="17" t="s">
        <v>240</v>
      </c>
      <c r="BI1182" s="5">
        <v>39</v>
      </c>
      <c r="BS1182" s="17" t="s">
        <v>257</v>
      </c>
      <c r="BT1182" s="5">
        <v>0</v>
      </c>
    </row>
    <row r="1183" spans="4:72" x14ac:dyDescent="0.25">
      <c r="D1183" s="17" t="s">
        <v>245</v>
      </c>
      <c r="E1183" s="5">
        <v>179</v>
      </c>
      <c r="W1183" s="17" t="s">
        <v>245</v>
      </c>
      <c r="X1183" s="5">
        <v>179</v>
      </c>
      <c r="AI1183" s="17" t="s">
        <v>281</v>
      </c>
      <c r="AJ1183" s="5">
        <v>2</v>
      </c>
      <c r="AT1183" s="17" t="s">
        <v>243</v>
      </c>
      <c r="AU1183" s="5">
        <v>0</v>
      </c>
      <c r="BH1183" s="17" t="s">
        <v>164</v>
      </c>
      <c r="BI1183" s="5">
        <v>0</v>
      </c>
      <c r="BS1183" s="17" t="s">
        <v>240</v>
      </c>
      <c r="BT1183" s="5">
        <v>25</v>
      </c>
    </row>
    <row r="1184" spans="4:72" x14ac:dyDescent="0.25">
      <c r="D1184" s="17" t="s">
        <v>150</v>
      </c>
      <c r="E1184" s="5">
        <v>23</v>
      </c>
      <c r="W1184" s="17" t="s">
        <v>150</v>
      </c>
      <c r="X1184" s="5">
        <v>23</v>
      </c>
      <c r="AI1184" s="17" t="s">
        <v>244</v>
      </c>
      <c r="AJ1184" s="5">
        <v>22</v>
      </c>
      <c r="AT1184" s="17" t="s">
        <v>281</v>
      </c>
      <c r="AU1184" s="5">
        <v>14</v>
      </c>
      <c r="BH1184" s="17" t="s">
        <v>241</v>
      </c>
      <c r="BI1184" s="5">
        <v>3</v>
      </c>
      <c r="BS1184" s="17" t="s">
        <v>164</v>
      </c>
      <c r="BT1184" s="5">
        <v>6</v>
      </c>
    </row>
    <row r="1185" spans="4:72" x14ac:dyDescent="0.25">
      <c r="D1185" s="17" t="s">
        <v>145</v>
      </c>
      <c r="E1185" s="5">
        <v>763</v>
      </c>
      <c r="W1185" s="17" t="s">
        <v>145</v>
      </c>
      <c r="X1185" s="5">
        <v>763</v>
      </c>
      <c r="AI1185" s="17" t="s">
        <v>245</v>
      </c>
      <c r="AJ1185" s="5">
        <v>123</v>
      </c>
      <c r="AT1185" s="17" t="s">
        <v>244</v>
      </c>
      <c r="AU1185" s="5">
        <v>276</v>
      </c>
      <c r="BH1185" s="17" t="s">
        <v>243</v>
      </c>
      <c r="BI1185" s="5">
        <v>0</v>
      </c>
      <c r="BS1185" s="17" t="s">
        <v>241</v>
      </c>
      <c r="BT1185" s="5">
        <v>0</v>
      </c>
    </row>
    <row r="1186" spans="4:72" x14ac:dyDescent="0.25">
      <c r="D1186" s="17" t="s">
        <v>282</v>
      </c>
      <c r="E1186" s="5">
        <v>1</v>
      </c>
      <c r="W1186" s="17" t="s">
        <v>282</v>
      </c>
      <c r="X1186" s="5">
        <v>1</v>
      </c>
      <c r="AI1186" s="17" t="s">
        <v>150</v>
      </c>
      <c r="AJ1186" s="5">
        <v>0</v>
      </c>
      <c r="AT1186" s="17" t="s">
        <v>245</v>
      </c>
      <c r="AU1186" s="5">
        <v>370</v>
      </c>
      <c r="BH1186" s="17" t="s">
        <v>281</v>
      </c>
      <c r="BI1186" s="5">
        <v>22</v>
      </c>
      <c r="BS1186" s="17" t="s">
        <v>243</v>
      </c>
      <c r="BT1186" s="5">
        <v>0</v>
      </c>
    </row>
    <row r="1187" spans="4:72" x14ac:dyDescent="0.25">
      <c r="D1187" s="17" t="s">
        <v>246</v>
      </c>
      <c r="E1187" s="5">
        <v>19</v>
      </c>
      <c r="W1187" s="17" t="s">
        <v>246</v>
      </c>
      <c r="X1187" s="5">
        <v>19</v>
      </c>
      <c r="AI1187" s="17" t="s">
        <v>145</v>
      </c>
      <c r="AJ1187" s="5">
        <v>24</v>
      </c>
      <c r="AT1187" s="17" t="s">
        <v>150</v>
      </c>
      <c r="AU1187" s="5">
        <v>0</v>
      </c>
      <c r="BH1187" s="17" t="s">
        <v>244</v>
      </c>
      <c r="BI1187" s="5">
        <v>27</v>
      </c>
      <c r="BS1187" s="17" t="s">
        <v>281</v>
      </c>
      <c r="BT1187" s="5">
        <v>0</v>
      </c>
    </row>
    <row r="1188" spans="4:72" x14ac:dyDescent="0.25">
      <c r="D1188" s="17" t="s">
        <v>269</v>
      </c>
      <c r="E1188" s="5">
        <v>369</v>
      </c>
      <c r="W1188" s="17" t="s">
        <v>269</v>
      </c>
      <c r="X1188" s="5">
        <v>369</v>
      </c>
      <c r="AI1188" s="17" t="s">
        <v>282</v>
      </c>
      <c r="AJ1188" s="5">
        <v>0</v>
      </c>
      <c r="AT1188" s="17" t="s">
        <v>145</v>
      </c>
      <c r="AU1188" s="5">
        <v>14</v>
      </c>
      <c r="BH1188" s="17" t="s">
        <v>245</v>
      </c>
      <c r="BI1188" s="5">
        <v>17</v>
      </c>
      <c r="BS1188" s="17" t="s">
        <v>244</v>
      </c>
      <c r="BT1188" s="5">
        <v>0</v>
      </c>
    </row>
    <row r="1189" spans="4:72" x14ac:dyDescent="0.25">
      <c r="D1189" s="17" t="s">
        <v>265</v>
      </c>
      <c r="E1189" s="5">
        <v>58</v>
      </c>
      <c r="W1189" s="17" t="s">
        <v>265</v>
      </c>
      <c r="X1189" s="5">
        <v>58</v>
      </c>
      <c r="AI1189" s="17" t="s">
        <v>246</v>
      </c>
      <c r="AJ1189" s="5">
        <v>10</v>
      </c>
      <c r="AT1189" s="17" t="s">
        <v>282</v>
      </c>
      <c r="AU1189" s="5">
        <v>0</v>
      </c>
      <c r="BH1189" s="17" t="s">
        <v>150</v>
      </c>
      <c r="BI1189" s="5">
        <v>14</v>
      </c>
      <c r="BS1189" s="17" t="s">
        <v>245</v>
      </c>
      <c r="BT1189" s="5">
        <v>61</v>
      </c>
    </row>
    <row r="1190" spans="4:72" x14ac:dyDescent="0.25">
      <c r="D1190" s="17" t="s">
        <v>283</v>
      </c>
      <c r="E1190" s="5">
        <v>93</v>
      </c>
      <c r="W1190" s="17" t="s">
        <v>283</v>
      </c>
      <c r="X1190" s="5">
        <v>93</v>
      </c>
      <c r="AI1190" s="17" t="s">
        <v>269</v>
      </c>
      <c r="AJ1190" s="5">
        <v>75</v>
      </c>
      <c r="AT1190" s="17" t="s">
        <v>246</v>
      </c>
      <c r="AU1190" s="5">
        <v>47</v>
      </c>
      <c r="BH1190" s="17" t="s">
        <v>145</v>
      </c>
      <c r="BI1190" s="5">
        <v>48</v>
      </c>
      <c r="BS1190" s="17" t="s">
        <v>150</v>
      </c>
      <c r="BT1190" s="5">
        <v>0</v>
      </c>
    </row>
    <row r="1191" spans="4:72" x14ac:dyDescent="0.25">
      <c r="D1191" s="17" t="s">
        <v>254</v>
      </c>
      <c r="E1191" s="5">
        <v>191</v>
      </c>
      <c r="W1191" s="17" t="s">
        <v>254</v>
      </c>
      <c r="X1191" s="5">
        <v>191</v>
      </c>
      <c r="AI1191" s="17" t="s">
        <v>265</v>
      </c>
      <c r="AJ1191" s="5">
        <v>2</v>
      </c>
      <c r="AT1191" s="17" t="s">
        <v>269</v>
      </c>
      <c r="AU1191" s="5">
        <v>205</v>
      </c>
      <c r="BH1191" s="17" t="s">
        <v>282</v>
      </c>
      <c r="BI1191" s="5">
        <v>0</v>
      </c>
      <c r="BS1191" s="17" t="s">
        <v>145</v>
      </c>
      <c r="BT1191" s="5">
        <v>0</v>
      </c>
    </row>
    <row r="1192" spans="4:72" x14ac:dyDescent="0.25">
      <c r="D1192" s="17" t="s">
        <v>270</v>
      </c>
      <c r="E1192" s="5">
        <v>295</v>
      </c>
      <c r="W1192" s="17" t="s">
        <v>270</v>
      </c>
      <c r="X1192" s="5">
        <v>295</v>
      </c>
      <c r="AI1192" s="17" t="s">
        <v>283</v>
      </c>
      <c r="AJ1192" s="5">
        <v>1</v>
      </c>
      <c r="AT1192" s="17" t="s">
        <v>265</v>
      </c>
      <c r="AU1192" s="5">
        <v>59</v>
      </c>
      <c r="BH1192" s="17" t="s">
        <v>246</v>
      </c>
      <c r="BI1192" s="5">
        <v>7</v>
      </c>
      <c r="BS1192" s="17" t="s">
        <v>282</v>
      </c>
      <c r="BT1192" s="5">
        <v>0</v>
      </c>
    </row>
    <row r="1193" spans="4:72" x14ac:dyDescent="0.25">
      <c r="D1193" s="17" t="s">
        <v>271</v>
      </c>
      <c r="E1193" s="5">
        <v>9</v>
      </c>
      <c r="W1193" s="17" t="s">
        <v>271</v>
      </c>
      <c r="X1193" s="5">
        <v>9</v>
      </c>
      <c r="AI1193" s="17" t="s">
        <v>254</v>
      </c>
      <c r="AJ1193" s="5">
        <v>28</v>
      </c>
      <c r="AT1193" s="17" t="s">
        <v>283</v>
      </c>
      <c r="AU1193" s="5">
        <v>103</v>
      </c>
      <c r="BH1193" s="17" t="s">
        <v>269</v>
      </c>
      <c r="BI1193" s="5">
        <v>627</v>
      </c>
      <c r="BS1193" s="17" t="s">
        <v>246</v>
      </c>
      <c r="BT1193" s="5">
        <v>0</v>
      </c>
    </row>
    <row r="1194" spans="4:72" x14ac:dyDescent="0.25">
      <c r="D1194" s="17" t="s">
        <v>249</v>
      </c>
      <c r="E1194" s="5">
        <v>49</v>
      </c>
      <c r="W1194" s="17" t="s">
        <v>249</v>
      </c>
      <c r="X1194" s="5">
        <v>49</v>
      </c>
      <c r="AI1194" s="17" t="s">
        <v>270</v>
      </c>
      <c r="AJ1194" s="5">
        <v>53</v>
      </c>
      <c r="AT1194" s="17" t="s">
        <v>254</v>
      </c>
      <c r="AU1194" s="5">
        <v>392</v>
      </c>
      <c r="BH1194" s="17" t="s">
        <v>265</v>
      </c>
      <c r="BI1194" s="5">
        <v>66</v>
      </c>
      <c r="BS1194" s="17" t="s">
        <v>269</v>
      </c>
      <c r="BT1194" s="5">
        <v>0</v>
      </c>
    </row>
    <row r="1195" spans="4:72" x14ac:dyDescent="0.25">
      <c r="D1195" s="17" t="s">
        <v>151</v>
      </c>
      <c r="E1195" s="5">
        <v>280</v>
      </c>
      <c r="W1195" s="17" t="s">
        <v>151</v>
      </c>
      <c r="X1195" s="5">
        <v>280</v>
      </c>
      <c r="AI1195" s="17" t="s">
        <v>271</v>
      </c>
      <c r="AJ1195" s="5">
        <v>0</v>
      </c>
      <c r="AT1195" s="17" t="s">
        <v>270</v>
      </c>
      <c r="AU1195" s="5">
        <v>215</v>
      </c>
      <c r="BH1195" s="17" t="s">
        <v>283</v>
      </c>
      <c r="BI1195" s="5">
        <v>13</v>
      </c>
      <c r="BS1195" s="17" t="s">
        <v>265</v>
      </c>
      <c r="BT1195" s="5">
        <v>3</v>
      </c>
    </row>
    <row r="1196" spans="4:72" x14ac:dyDescent="0.25">
      <c r="D1196" s="17" t="s">
        <v>264</v>
      </c>
      <c r="E1196" s="5">
        <v>1</v>
      </c>
      <c r="W1196" s="17" t="s">
        <v>264</v>
      </c>
      <c r="X1196" s="5">
        <v>1</v>
      </c>
      <c r="AI1196" s="17" t="s">
        <v>249</v>
      </c>
      <c r="AJ1196" s="5">
        <v>0</v>
      </c>
      <c r="AT1196" s="17" t="s">
        <v>271</v>
      </c>
      <c r="AU1196" s="5">
        <v>0</v>
      </c>
      <c r="BH1196" s="17" t="s">
        <v>254</v>
      </c>
      <c r="BI1196" s="5">
        <v>228</v>
      </c>
      <c r="BS1196" s="17" t="s">
        <v>283</v>
      </c>
      <c r="BT1196" s="5">
        <v>0</v>
      </c>
    </row>
    <row r="1197" spans="4:72" x14ac:dyDescent="0.25">
      <c r="D1197" s="17" t="s">
        <v>273</v>
      </c>
      <c r="E1197" s="5">
        <v>5</v>
      </c>
      <c r="W1197" s="17" t="s">
        <v>273</v>
      </c>
      <c r="X1197" s="5">
        <v>5</v>
      </c>
      <c r="AI1197" s="17" t="s">
        <v>151</v>
      </c>
      <c r="AJ1197" s="5">
        <v>0</v>
      </c>
      <c r="AT1197" s="17" t="s">
        <v>249</v>
      </c>
      <c r="AU1197" s="5">
        <v>0</v>
      </c>
      <c r="BH1197" s="17" t="s">
        <v>270</v>
      </c>
      <c r="BI1197" s="5">
        <v>526</v>
      </c>
      <c r="BS1197" s="17" t="s">
        <v>254</v>
      </c>
      <c r="BT1197" s="5">
        <v>1</v>
      </c>
    </row>
    <row r="1198" spans="4:72" x14ac:dyDescent="0.25">
      <c r="D1198" s="17" t="s">
        <v>274</v>
      </c>
      <c r="E1198" s="5">
        <v>0</v>
      </c>
      <c r="W1198" s="17" t="s">
        <v>274</v>
      </c>
      <c r="X1198" s="5">
        <v>0</v>
      </c>
      <c r="AI1198" s="17" t="s">
        <v>264</v>
      </c>
      <c r="AJ1198" s="5">
        <v>0</v>
      </c>
      <c r="AT1198" s="17" t="s">
        <v>151</v>
      </c>
      <c r="AU1198" s="5">
        <v>0</v>
      </c>
      <c r="BH1198" s="17" t="s">
        <v>271</v>
      </c>
      <c r="BI1198" s="5">
        <v>0</v>
      </c>
      <c r="BS1198" s="17" t="s">
        <v>270</v>
      </c>
      <c r="BT1198" s="5">
        <v>0</v>
      </c>
    </row>
    <row r="1199" spans="4:72" x14ac:dyDescent="0.25">
      <c r="D1199" s="17" t="s">
        <v>275</v>
      </c>
      <c r="E1199" s="5">
        <v>3</v>
      </c>
      <c r="W1199" s="17" t="s">
        <v>275</v>
      </c>
      <c r="X1199" s="5">
        <v>3</v>
      </c>
      <c r="AI1199" s="17" t="s">
        <v>273</v>
      </c>
      <c r="AJ1199" s="5">
        <v>0</v>
      </c>
      <c r="AT1199" s="17" t="s">
        <v>264</v>
      </c>
      <c r="AU1199" s="5">
        <v>0</v>
      </c>
      <c r="BH1199" s="17" t="s">
        <v>249</v>
      </c>
      <c r="BI1199" s="5">
        <v>0</v>
      </c>
      <c r="BS1199" s="17" t="s">
        <v>271</v>
      </c>
      <c r="BT1199" s="5">
        <v>0</v>
      </c>
    </row>
    <row r="1200" spans="4:72" x14ac:dyDescent="0.25">
      <c r="D1200" s="2" t="s">
        <v>17</v>
      </c>
      <c r="E1200" s="5">
        <v>19687</v>
      </c>
      <c r="W1200" s="2" t="s">
        <v>17</v>
      </c>
      <c r="X1200" s="5">
        <v>19687</v>
      </c>
      <c r="AI1200" s="17" t="s">
        <v>274</v>
      </c>
      <c r="AJ1200" s="5">
        <v>0</v>
      </c>
      <c r="AT1200" s="17" t="s">
        <v>273</v>
      </c>
      <c r="AU1200" s="5">
        <v>0</v>
      </c>
      <c r="BH1200" s="17" t="s">
        <v>151</v>
      </c>
      <c r="BI1200" s="5">
        <v>236</v>
      </c>
      <c r="BS1200" s="17" t="s">
        <v>249</v>
      </c>
      <c r="BT1200" s="5">
        <v>0</v>
      </c>
    </row>
    <row r="1201" spans="4:72" x14ac:dyDescent="0.25">
      <c r="D1201" s="17" t="s">
        <v>139</v>
      </c>
      <c r="E1201" s="5">
        <v>72</v>
      </c>
      <c r="W1201" s="17" t="s">
        <v>139</v>
      </c>
      <c r="X1201" s="5">
        <v>72</v>
      </c>
      <c r="AI1201" s="17" t="s">
        <v>275</v>
      </c>
      <c r="AJ1201" s="5">
        <v>0</v>
      </c>
      <c r="AT1201" s="17" t="s">
        <v>274</v>
      </c>
      <c r="AU1201" s="5">
        <v>0</v>
      </c>
      <c r="BH1201" s="17" t="s">
        <v>264</v>
      </c>
      <c r="BI1201" s="5">
        <v>0</v>
      </c>
      <c r="BS1201" s="17" t="s">
        <v>151</v>
      </c>
      <c r="BT1201" s="5">
        <v>0</v>
      </c>
    </row>
    <row r="1202" spans="4:72" x14ac:dyDescent="0.25">
      <c r="D1202" s="17" t="s">
        <v>167</v>
      </c>
      <c r="E1202" s="5">
        <v>56</v>
      </c>
      <c r="W1202" s="17" t="s">
        <v>167</v>
      </c>
      <c r="X1202" s="5">
        <v>56</v>
      </c>
      <c r="AI1202" s="2" t="s">
        <v>17</v>
      </c>
      <c r="AJ1202" s="5">
        <v>4758</v>
      </c>
      <c r="AT1202" s="17" t="s">
        <v>275</v>
      </c>
      <c r="AU1202" s="5">
        <v>0</v>
      </c>
      <c r="BH1202" s="17" t="s">
        <v>273</v>
      </c>
      <c r="BI1202" s="5">
        <v>0</v>
      </c>
      <c r="BS1202" s="17" t="s">
        <v>264</v>
      </c>
      <c r="BT1202" s="5">
        <v>0</v>
      </c>
    </row>
    <row r="1203" spans="4:72" x14ac:dyDescent="0.25">
      <c r="D1203" s="17" t="s">
        <v>140</v>
      </c>
      <c r="E1203" s="5">
        <v>379</v>
      </c>
      <c r="W1203" s="17" t="s">
        <v>140</v>
      </c>
      <c r="X1203" s="5">
        <v>379</v>
      </c>
      <c r="AI1203" s="17" t="s">
        <v>139</v>
      </c>
      <c r="AJ1203" s="5">
        <v>11</v>
      </c>
      <c r="AT1203" s="2" t="s">
        <v>17</v>
      </c>
      <c r="AU1203" s="5">
        <v>16363</v>
      </c>
      <c r="BH1203" s="17" t="s">
        <v>274</v>
      </c>
      <c r="BI1203" s="5">
        <v>0</v>
      </c>
      <c r="BS1203" s="17" t="s">
        <v>273</v>
      </c>
      <c r="BT1203" s="5">
        <v>0</v>
      </c>
    </row>
    <row r="1204" spans="4:72" x14ac:dyDescent="0.25">
      <c r="D1204" s="17" t="s">
        <v>181</v>
      </c>
      <c r="E1204" s="5">
        <v>0</v>
      </c>
      <c r="W1204" s="17" t="s">
        <v>181</v>
      </c>
      <c r="X1204" s="5">
        <v>0</v>
      </c>
      <c r="AI1204" s="17" t="s">
        <v>167</v>
      </c>
      <c r="AJ1204" s="5">
        <v>12</v>
      </c>
      <c r="AT1204" s="17" t="s">
        <v>139</v>
      </c>
      <c r="AU1204" s="5">
        <v>8</v>
      </c>
      <c r="BH1204" s="17" t="s">
        <v>275</v>
      </c>
      <c r="BI1204" s="5">
        <v>0</v>
      </c>
      <c r="BS1204" s="17" t="s">
        <v>274</v>
      </c>
      <c r="BT1204" s="5">
        <v>0</v>
      </c>
    </row>
    <row r="1205" spans="4:72" x14ac:dyDescent="0.25">
      <c r="D1205" s="17" t="s">
        <v>156</v>
      </c>
      <c r="E1205" s="5">
        <v>1069</v>
      </c>
      <c r="W1205" s="17" t="s">
        <v>156</v>
      </c>
      <c r="X1205" s="5">
        <v>1069</v>
      </c>
      <c r="AI1205" s="17" t="s">
        <v>140</v>
      </c>
      <c r="AJ1205" s="5">
        <v>35</v>
      </c>
      <c r="AT1205" s="17" t="s">
        <v>167</v>
      </c>
      <c r="AU1205" s="5">
        <v>48</v>
      </c>
      <c r="BH1205" s="2" t="s">
        <v>17</v>
      </c>
      <c r="BI1205" s="5">
        <v>9501</v>
      </c>
      <c r="BS1205" s="17" t="s">
        <v>275</v>
      </c>
      <c r="BT1205" s="5">
        <v>0</v>
      </c>
    </row>
    <row r="1206" spans="4:72" x14ac:dyDescent="0.25">
      <c r="D1206" s="17" t="s">
        <v>182</v>
      </c>
      <c r="E1206" s="5">
        <v>72</v>
      </c>
      <c r="W1206" s="17" t="s">
        <v>182</v>
      </c>
      <c r="X1206" s="5">
        <v>72</v>
      </c>
      <c r="AI1206" s="17" t="s">
        <v>181</v>
      </c>
      <c r="AJ1206" s="5">
        <v>0</v>
      </c>
      <c r="AT1206" s="17" t="s">
        <v>140</v>
      </c>
      <c r="AU1206" s="5">
        <v>17</v>
      </c>
      <c r="BH1206" s="17" t="s">
        <v>139</v>
      </c>
      <c r="BI1206" s="5">
        <v>7</v>
      </c>
      <c r="BS1206" s="2" t="s">
        <v>17</v>
      </c>
      <c r="BT1206" s="5">
        <v>829</v>
      </c>
    </row>
    <row r="1207" spans="4:72" x14ac:dyDescent="0.25">
      <c r="D1207" s="17" t="s">
        <v>183</v>
      </c>
      <c r="E1207" s="5">
        <v>204</v>
      </c>
      <c r="W1207" s="17" t="s">
        <v>183</v>
      </c>
      <c r="X1207" s="5">
        <v>204</v>
      </c>
      <c r="AI1207" s="17" t="s">
        <v>156</v>
      </c>
      <c r="AJ1207" s="5">
        <v>281</v>
      </c>
      <c r="AT1207" s="17" t="s">
        <v>181</v>
      </c>
      <c r="AU1207" s="5">
        <v>0</v>
      </c>
      <c r="BH1207" s="17" t="s">
        <v>167</v>
      </c>
      <c r="BI1207" s="5">
        <v>6</v>
      </c>
      <c r="BS1207" s="17" t="s">
        <v>139</v>
      </c>
      <c r="BT1207" s="5">
        <v>6</v>
      </c>
    </row>
    <row r="1208" spans="4:72" x14ac:dyDescent="0.25">
      <c r="D1208" s="17" t="s">
        <v>184</v>
      </c>
      <c r="E1208" s="5">
        <v>130</v>
      </c>
      <c r="W1208" s="17" t="s">
        <v>184</v>
      </c>
      <c r="X1208" s="5">
        <v>130</v>
      </c>
      <c r="AI1208" s="17" t="s">
        <v>182</v>
      </c>
      <c r="AJ1208" s="5">
        <v>0</v>
      </c>
      <c r="AT1208" s="17" t="s">
        <v>156</v>
      </c>
      <c r="AU1208" s="5">
        <v>281</v>
      </c>
      <c r="BH1208" s="17" t="s">
        <v>140</v>
      </c>
      <c r="BI1208" s="5">
        <v>48</v>
      </c>
      <c r="BS1208" s="17" t="s">
        <v>167</v>
      </c>
      <c r="BT1208" s="5">
        <v>8</v>
      </c>
    </row>
    <row r="1209" spans="4:72" x14ac:dyDescent="0.25">
      <c r="D1209" s="17" t="s">
        <v>185</v>
      </c>
      <c r="E1209" s="5">
        <v>584</v>
      </c>
      <c r="W1209" s="17" t="s">
        <v>185</v>
      </c>
      <c r="X1209" s="5">
        <v>584</v>
      </c>
      <c r="AI1209" s="17" t="s">
        <v>183</v>
      </c>
      <c r="AJ1209" s="5">
        <v>1</v>
      </c>
      <c r="AT1209" s="17" t="s">
        <v>182</v>
      </c>
      <c r="AU1209" s="5">
        <v>1</v>
      </c>
      <c r="BH1209" s="17" t="s">
        <v>181</v>
      </c>
      <c r="BI1209" s="5">
        <v>0</v>
      </c>
      <c r="BS1209" s="17" t="s">
        <v>140</v>
      </c>
      <c r="BT1209" s="5">
        <v>40</v>
      </c>
    </row>
    <row r="1210" spans="4:72" x14ac:dyDescent="0.25">
      <c r="D1210" s="17" t="s">
        <v>157</v>
      </c>
      <c r="E1210" s="5">
        <v>7</v>
      </c>
      <c r="W1210" s="17" t="s">
        <v>157</v>
      </c>
      <c r="X1210" s="5">
        <v>7</v>
      </c>
      <c r="AI1210" s="17" t="s">
        <v>184</v>
      </c>
      <c r="AJ1210" s="5">
        <v>25</v>
      </c>
      <c r="AT1210" s="17" t="s">
        <v>183</v>
      </c>
      <c r="AU1210" s="5">
        <v>20</v>
      </c>
      <c r="BH1210" s="17" t="s">
        <v>156</v>
      </c>
      <c r="BI1210" s="5">
        <v>392</v>
      </c>
      <c r="BS1210" s="17" t="s">
        <v>181</v>
      </c>
      <c r="BT1210" s="5">
        <v>25</v>
      </c>
    </row>
    <row r="1211" spans="4:72" x14ac:dyDescent="0.25">
      <c r="D1211" s="17" t="s">
        <v>267</v>
      </c>
      <c r="E1211" s="5">
        <v>355</v>
      </c>
      <c r="W1211" s="17" t="s">
        <v>267</v>
      </c>
      <c r="X1211" s="5">
        <v>355</v>
      </c>
      <c r="AI1211" s="17" t="s">
        <v>185</v>
      </c>
      <c r="AJ1211" s="5">
        <v>98</v>
      </c>
      <c r="AT1211" s="17" t="s">
        <v>184</v>
      </c>
      <c r="AU1211" s="5">
        <v>8</v>
      </c>
      <c r="BH1211" s="17" t="s">
        <v>182</v>
      </c>
      <c r="BI1211" s="5">
        <v>0</v>
      </c>
      <c r="BS1211" s="17" t="s">
        <v>156</v>
      </c>
      <c r="BT1211" s="5">
        <v>63</v>
      </c>
    </row>
    <row r="1212" spans="4:72" x14ac:dyDescent="0.25">
      <c r="D1212" s="17" t="s">
        <v>186</v>
      </c>
      <c r="E1212" s="5">
        <v>32</v>
      </c>
      <c r="W1212" s="17" t="s">
        <v>186</v>
      </c>
      <c r="X1212" s="5">
        <v>32</v>
      </c>
      <c r="AI1212" s="17" t="s">
        <v>157</v>
      </c>
      <c r="AJ1212" s="5">
        <v>0</v>
      </c>
      <c r="AT1212" s="17" t="s">
        <v>185</v>
      </c>
      <c r="AU1212" s="5">
        <v>1247</v>
      </c>
      <c r="BH1212" s="17" t="s">
        <v>183</v>
      </c>
      <c r="BI1212" s="5">
        <v>0</v>
      </c>
      <c r="BS1212" s="17" t="s">
        <v>182</v>
      </c>
      <c r="BT1212" s="5">
        <v>0</v>
      </c>
    </row>
    <row r="1213" spans="4:72" x14ac:dyDescent="0.25">
      <c r="D1213" s="17" t="s">
        <v>158</v>
      </c>
      <c r="E1213" s="5">
        <v>197</v>
      </c>
      <c r="W1213" s="17" t="s">
        <v>158</v>
      </c>
      <c r="X1213" s="5">
        <v>197</v>
      </c>
      <c r="AI1213" s="17" t="s">
        <v>267</v>
      </c>
      <c r="AJ1213" s="5">
        <v>64</v>
      </c>
      <c r="AT1213" s="17" t="s">
        <v>157</v>
      </c>
      <c r="AU1213" s="5">
        <v>1</v>
      </c>
      <c r="BH1213" s="17" t="s">
        <v>184</v>
      </c>
      <c r="BI1213" s="5">
        <v>2</v>
      </c>
      <c r="BS1213" s="17" t="s">
        <v>183</v>
      </c>
      <c r="BT1213" s="5">
        <v>0</v>
      </c>
    </row>
    <row r="1214" spans="4:72" x14ac:dyDescent="0.25">
      <c r="D1214" s="17" t="s">
        <v>250</v>
      </c>
      <c r="E1214" s="5">
        <v>1</v>
      </c>
      <c r="W1214" s="17" t="s">
        <v>250</v>
      </c>
      <c r="X1214" s="5">
        <v>1</v>
      </c>
      <c r="AI1214" s="17" t="s">
        <v>186</v>
      </c>
      <c r="AJ1214" s="5">
        <v>2</v>
      </c>
      <c r="AT1214" s="17" t="s">
        <v>267</v>
      </c>
      <c r="AU1214" s="5">
        <v>56</v>
      </c>
      <c r="BH1214" s="17" t="s">
        <v>185</v>
      </c>
      <c r="BI1214" s="5">
        <v>81</v>
      </c>
      <c r="BS1214" s="17" t="s">
        <v>184</v>
      </c>
      <c r="BT1214" s="5">
        <v>1</v>
      </c>
    </row>
    <row r="1215" spans="4:72" x14ac:dyDescent="0.25">
      <c r="D1215" s="17" t="s">
        <v>188</v>
      </c>
      <c r="E1215" s="5">
        <v>3</v>
      </c>
      <c r="W1215" s="17" t="s">
        <v>188</v>
      </c>
      <c r="X1215" s="5">
        <v>3</v>
      </c>
      <c r="AI1215" s="17" t="s">
        <v>158</v>
      </c>
      <c r="AJ1215" s="5">
        <v>16</v>
      </c>
      <c r="AT1215" s="17" t="s">
        <v>186</v>
      </c>
      <c r="AU1215" s="5">
        <v>2</v>
      </c>
      <c r="BH1215" s="17" t="s">
        <v>157</v>
      </c>
      <c r="BI1215" s="5">
        <v>22</v>
      </c>
      <c r="BS1215" s="17" t="s">
        <v>185</v>
      </c>
      <c r="BT1215" s="5">
        <v>0</v>
      </c>
    </row>
    <row r="1216" spans="4:72" x14ac:dyDescent="0.25">
      <c r="D1216" s="17" t="s">
        <v>189</v>
      </c>
      <c r="E1216" s="5">
        <v>51</v>
      </c>
      <c r="W1216" s="17" t="s">
        <v>189</v>
      </c>
      <c r="X1216" s="5">
        <v>51</v>
      </c>
      <c r="AI1216" s="17" t="s">
        <v>250</v>
      </c>
      <c r="AJ1216" s="5">
        <v>0</v>
      </c>
      <c r="AT1216" s="17" t="s">
        <v>158</v>
      </c>
      <c r="AU1216" s="5">
        <v>52</v>
      </c>
      <c r="BH1216" s="17" t="s">
        <v>267</v>
      </c>
      <c r="BI1216" s="5">
        <v>18</v>
      </c>
      <c r="BS1216" s="17" t="s">
        <v>157</v>
      </c>
      <c r="BT1216" s="5">
        <v>41</v>
      </c>
    </row>
    <row r="1217" spans="4:72" x14ac:dyDescent="0.25">
      <c r="D1217" s="17" t="s">
        <v>190</v>
      </c>
      <c r="E1217" s="5">
        <v>367</v>
      </c>
      <c r="W1217" s="17" t="s">
        <v>190</v>
      </c>
      <c r="X1217" s="5">
        <v>367</v>
      </c>
      <c r="AI1217" s="17" t="s">
        <v>188</v>
      </c>
      <c r="AJ1217" s="5">
        <v>1</v>
      </c>
      <c r="AT1217" s="17" t="s">
        <v>250</v>
      </c>
      <c r="AU1217" s="5">
        <v>2</v>
      </c>
      <c r="BH1217" s="17" t="s">
        <v>186</v>
      </c>
      <c r="BI1217" s="5">
        <v>20</v>
      </c>
      <c r="BS1217" s="17" t="s">
        <v>267</v>
      </c>
      <c r="BT1217" s="5">
        <v>0</v>
      </c>
    </row>
    <row r="1218" spans="4:72" x14ac:dyDescent="0.25">
      <c r="D1218" s="17" t="s">
        <v>191</v>
      </c>
      <c r="E1218" s="5">
        <v>166</v>
      </c>
      <c r="W1218" s="17" t="s">
        <v>191</v>
      </c>
      <c r="X1218" s="5">
        <v>166</v>
      </c>
      <c r="AI1218" s="17" t="s">
        <v>189</v>
      </c>
      <c r="AJ1218" s="5">
        <v>9</v>
      </c>
      <c r="AT1218" s="17" t="s">
        <v>188</v>
      </c>
      <c r="AU1218" s="5">
        <v>6</v>
      </c>
      <c r="BH1218" s="17" t="s">
        <v>158</v>
      </c>
      <c r="BI1218" s="5">
        <v>95</v>
      </c>
      <c r="BS1218" s="17" t="s">
        <v>186</v>
      </c>
      <c r="BT1218" s="5">
        <v>0</v>
      </c>
    </row>
    <row r="1219" spans="4:72" x14ac:dyDescent="0.25">
      <c r="D1219" s="17" t="s">
        <v>193</v>
      </c>
      <c r="E1219" s="5">
        <v>230</v>
      </c>
      <c r="W1219" s="17" t="s">
        <v>193</v>
      </c>
      <c r="X1219" s="5">
        <v>230</v>
      </c>
      <c r="AI1219" s="17" t="s">
        <v>190</v>
      </c>
      <c r="AJ1219" s="5">
        <v>225</v>
      </c>
      <c r="AT1219" s="17" t="s">
        <v>189</v>
      </c>
      <c r="AU1219" s="5">
        <v>20</v>
      </c>
      <c r="BH1219" s="17" t="s">
        <v>250</v>
      </c>
      <c r="BI1219" s="5">
        <v>3</v>
      </c>
      <c r="BS1219" s="17" t="s">
        <v>158</v>
      </c>
      <c r="BT1219" s="5">
        <v>5</v>
      </c>
    </row>
    <row r="1220" spans="4:72" x14ac:dyDescent="0.25">
      <c r="D1220" s="17" t="s">
        <v>194</v>
      </c>
      <c r="E1220" s="5">
        <v>203</v>
      </c>
      <c r="W1220" s="17" t="s">
        <v>194</v>
      </c>
      <c r="X1220" s="5">
        <v>203</v>
      </c>
      <c r="AI1220" s="17" t="s">
        <v>191</v>
      </c>
      <c r="AJ1220" s="5">
        <v>3</v>
      </c>
      <c r="AT1220" s="17" t="s">
        <v>190</v>
      </c>
      <c r="AU1220" s="5">
        <v>600</v>
      </c>
      <c r="BH1220" s="17" t="s">
        <v>188</v>
      </c>
      <c r="BI1220" s="5">
        <v>7</v>
      </c>
      <c r="BS1220" s="17" t="s">
        <v>250</v>
      </c>
      <c r="BT1220" s="5">
        <v>0</v>
      </c>
    </row>
    <row r="1221" spans="4:72" x14ac:dyDescent="0.25">
      <c r="D1221" s="17" t="s">
        <v>197</v>
      </c>
      <c r="E1221" s="5">
        <v>146</v>
      </c>
      <c r="W1221" s="17" t="s">
        <v>197</v>
      </c>
      <c r="X1221" s="5">
        <v>146</v>
      </c>
      <c r="AI1221" s="17" t="s">
        <v>193</v>
      </c>
      <c r="AJ1221" s="5">
        <v>1</v>
      </c>
      <c r="AT1221" s="17" t="s">
        <v>191</v>
      </c>
      <c r="AU1221" s="5">
        <v>221</v>
      </c>
      <c r="BH1221" s="17" t="s">
        <v>189</v>
      </c>
      <c r="BI1221" s="5">
        <v>59</v>
      </c>
      <c r="BS1221" s="17" t="s">
        <v>188</v>
      </c>
      <c r="BT1221" s="5">
        <v>0</v>
      </c>
    </row>
    <row r="1222" spans="4:72" x14ac:dyDescent="0.25">
      <c r="D1222" s="17" t="s">
        <v>199</v>
      </c>
      <c r="E1222" s="5">
        <v>278</v>
      </c>
      <c r="W1222" s="17" t="s">
        <v>199</v>
      </c>
      <c r="X1222" s="5">
        <v>278</v>
      </c>
      <c r="AI1222" s="17" t="s">
        <v>194</v>
      </c>
      <c r="AJ1222" s="5">
        <v>122</v>
      </c>
      <c r="AT1222" s="17" t="s">
        <v>193</v>
      </c>
      <c r="AU1222" s="5">
        <v>19</v>
      </c>
      <c r="BH1222" s="17" t="s">
        <v>190</v>
      </c>
      <c r="BI1222" s="5">
        <v>42</v>
      </c>
      <c r="BS1222" s="17" t="s">
        <v>189</v>
      </c>
      <c r="BT1222" s="5">
        <v>0</v>
      </c>
    </row>
    <row r="1223" spans="4:72" x14ac:dyDescent="0.25">
      <c r="D1223" s="17" t="s">
        <v>168</v>
      </c>
      <c r="E1223" s="5">
        <v>84</v>
      </c>
      <c r="W1223" s="17" t="s">
        <v>168</v>
      </c>
      <c r="X1223" s="5">
        <v>84</v>
      </c>
      <c r="AI1223" s="17" t="s">
        <v>197</v>
      </c>
      <c r="AJ1223" s="5">
        <v>28</v>
      </c>
      <c r="AT1223" s="17" t="s">
        <v>194</v>
      </c>
      <c r="AU1223" s="5">
        <v>286</v>
      </c>
      <c r="BH1223" s="17" t="s">
        <v>191</v>
      </c>
      <c r="BI1223" s="5">
        <v>177</v>
      </c>
      <c r="BS1223" s="17" t="s">
        <v>190</v>
      </c>
      <c r="BT1223" s="5">
        <v>2</v>
      </c>
    </row>
    <row r="1224" spans="4:72" x14ac:dyDescent="0.25">
      <c r="D1224" s="17" t="s">
        <v>200</v>
      </c>
      <c r="E1224" s="5">
        <v>37</v>
      </c>
      <c r="W1224" s="17" t="s">
        <v>200</v>
      </c>
      <c r="X1224" s="5">
        <v>37</v>
      </c>
      <c r="AI1224" s="17" t="s">
        <v>199</v>
      </c>
      <c r="AJ1224" s="5">
        <v>58</v>
      </c>
      <c r="AT1224" s="17" t="s">
        <v>197</v>
      </c>
      <c r="AU1224" s="5">
        <v>11</v>
      </c>
      <c r="BH1224" s="17" t="s">
        <v>193</v>
      </c>
      <c r="BI1224" s="5">
        <v>372</v>
      </c>
      <c r="BS1224" s="17" t="s">
        <v>191</v>
      </c>
      <c r="BT1224" s="5">
        <v>0</v>
      </c>
    </row>
    <row r="1225" spans="4:72" x14ac:dyDescent="0.25">
      <c r="D1225" s="17" t="s">
        <v>152</v>
      </c>
      <c r="E1225" s="5">
        <v>301</v>
      </c>
      <c r="W1225" s="17" t="s">
        <v>152</v>
      </c>
      <c r="X1225" s="5">
        <v>301</v>
      </c>
      <c r="AI1225" s="17" t="s">
        <v>168</v>
      </c>
      <c r="AJ1225" s="5">
        <v>18</v>
      </c>
      <c r="AT1225" s="17" t="s">
        <v>199</v>
      </c>
      <c r="AU1225" s="5">
        <v>176</v>
      </c>
      <c r="BH1225" s="17" t="s">
        <v>194</v>
      </c>
      <c r="BI1225" s="5">
        <v>27</v>
      </c>
      <c r="BS1225" s="17" t="s">
        <v>193</v>
      </c>
      <c r="BT1225" s="5">
        <v>0</v>
      </c>
    </row>
    <row r="1226" spans="4:72" x14ac:dyDescent="0.25">
      <c r="D1226" s="17" t="s">
        <v>201</v>
      </c>
      <c r="E1226" s="5">
        <v>205</v>
      </c>
      <c r="W1226" s="17" t="s">
        <v>201</v>
      </c>
      <c r="X1226" s="5">
        <v>205</v>
      </c>
      <c r="AI1226" s="17" t="s">
        <v>200</v>
      </c>
      <c r="AJ1226" s="5">
        <v>2</v>
      </c>
      <c r="AT1226" s="17" t="s">
        <v>168</v>
      </c>
      <c r="AU1226" s="5">
        <v>67</v>
      </c>
      <c r="BH1226" s="17" t="s">
        <v>197</v>
      </c>
      <c r="BI1226" s="5">
        <v>18</v>
      </c>
      <c r="BS1226" s="17" t="s">
        <v>194</v>
      </c>
      <c r="BT1226" s="5">
        <v>36</v>
      </c>
    </row>
    <row r="1227" spans="4:72" x14ac:dyDescent="0.25">
      <c r="D1227" s="17" t="s">
        <v>202</v>
      </c>
      <c r="E1227" s="5">
        <v>357</v>
      </c>
      <c r="W1227" s="17" t="s">
        <v>202</v>
      </c>
      <c r="X1227" s="5">
        <v>357</v>
      </c>
      <c r="AI1227" s="17" t="s">
        <v>152</v>
      </c>
      <c r="AJ1227" s="5">
        <v>84</v>
      </c>
      <c r="AT1227" s="17" t="s">
        <v>200</v>
      </c>
      <c r="AU1227" s="5">
        <v>26</v>
      </c>
      <c r="BH1227" s="17" t="s">
        <v>199</v>
      </c>
      <c r="BI1227" s="5">
        <v>423</v>
      </c>
      <c r="BS1227" s="17" t="s">
        <v>197</v>
      </c>
      <c r="BT1227" s="5">
        <v>5</v>
      </c>
    </row>
    <row r="1228" spans="4:72" x14ac:dyDescent="0.25">
      <c r="D1228" s="17" t="s">
        <v>203</v>
      </c>
      <c r="E1228" s="5">
        <v>218</v>
      </c>
      <c r="W1228" s="17" t="s">
        <v>203</v>
      </c>
      <c r="X1228" s="5">
        <v>218</v>
      </c>
      <c r="AI1228" s="17" t="s">
        <v>201</v>
      </c>
      <c r="AJ1228" s="5">
        <v>71</v>
      </c>
      <c r="AT1228" s="17" t="s">
        <v>152</v>
      </c>
      <c r="AU1228" s="5">
        <v>1465</v>
      </c>
      <c r="BH1228" s="17" t="s">
        <v>168</v>
      </c>
      <c r="BI1228" s="5">
        <v>10</v>
      </c>
      <c r="BS1228" s="17" t="s">
        <v>199</v>
      </c>
      <c r="BT1228" s="5">
        <v>0</v>
      </c>
    </row>
    <row r="1229" spans="4:72" x14ac:dyDescent="0.25">
      <c r="D1229" s="17" t="s">
        <v>159</v>
      </c>
      <c r="E1229" s="5">
        <v>272</v>
      </c>
      <c r="W1229" s="17" t="s">
        <v>159</v>
      </c>
      <c r="X1229" s="5">
        <v>272</v>
      </c>
      <c r="AI1229" s="17" t="s">
        <v>202</v>
      </c>
      <c r="AJ1229" s="5">
        <v>0</v>
      </c>
      <c r="AT1229" s="17" t="s">
        <v>201</v>
      </c>
      <c r="AU1229" s="5">
        <v>678</v>
      </c>
      <c r="BH1229" s="17" t="s">
        <v>200</v>
      </c>
      <c r="BI1229" s="5">
        <v>7</v>
      </c>
      <c r="BS1229" s="17" t="s">
        <v>168</v>
      </c>
      <c r="BT1229" s="5">
        <v>13</v>
      </c>
    </row>
    <row r="1230" spans="4:72" x14ac:dyDescent="0.25">
      <c r="D1230" s="17" t="s">
        <v>205</v>
      </c>
      <c r="E1230" s="5">
        <v>45</v>
      </c>
      <c r="W1230" s="17" t="s">
        <v>205</v>
      </c>
      <c r="X1230" s="5">
        <v>45</v>
      </c>
      <c r="AI1230" s="17" t="s">
        <v>203</v>
      </c>
      <c r="AJ1230" s="5">
        <v>26</v>
      </c>
      <c r="AT1230" s="17" t="s">
        <v>202</v>
      </c>
      <c r="AU1230" s="5">
        <v>159</v>
      </c>
      <c r="BH1230" s="17" t="s">
        <v>152</v>
      </c>
      <c r="BI1230" s="5">
        <v>13</v>
      </c>
      <c r="BS1230" s="17" t="s">
        <v>200</v>
      </c>
      <c r="BT1230" s="5">
        <v>1</v>
      </c>
    </row>
    <row r="1231" spans="4:72" x14ac:dyDescent="0.25">
      <c r="D1231" s="17" t="s">
        <v>160</v>
      </c>
      <c r="E1231" s="5">
        <v>514</v>
      </c>
      <c r="W1231" s="17" t="s">
        <v>160</v>
      </c>
      <c r="X1231" s="5">
        <v>514</v>
      </c>
      <c r="AI1231" s="17" t="s">
        <v>159</v>
      </c>
      <c r="AJ1231" s="5">
        <v>9</v>
      </c>
      <c r="AT1231" s="17" t="s">
        <v>203</v>
      </c>
      <c r="AU1231" s="5">
        <v>472</v>
      </c>
      <c r="BH1231" s="17" t="s">
        <v>201</v>
      </c>
      <c r="BI1231" s="5">
        <v>26</v>
      </c>
      <c r="BS1231" s="17" t="s">
        <v>152</v>
      </c>
      <c r="BT1231" s="5">
        <v>0</v>
      </c>
    </row>
    <row r="1232" spans="4:72" x14ac:dyDescent="0.25">
      <c r="D1232" s="17" t="s">
        <v>207</v>
      </c>
      <c r="E1232" s="5">
        <v>168</v>
      </c>
      <c r="W1232" s="17" t="s">
        <v>207</v>
      </c>
      <c r="X1232" s="5">
        <v>168</v>
      </c>
      <c r="AI1232" s="17" t="s">
        <v>205</v>
      </c>
      <c r="AJ1232" s="5">
        <v>28</v>
      </c>
      <c r="AT1232" s="17" t="s">
        <v>159</v>
      </c>
      <c r="AU1232" s="5">
        <v>67</v>
      </c>
      <c r="BH1232" s="17" t="s">
        <v>202</v>
      </c>
      <c r="BI1232" s="5">
        <v>15</v>
      </c>
      <c r="BS1232" s="17" t="s">
        <v>201</v>
      </c>
      <c r="BT1232" s="5">
        <v>3</v>
      </c>
    </row>
    <row r="1233" spans="4:72" x14ac:dyDescent="0.25">
      <c r="D1233" s="17" t="s">
        <v>169</v>
      </c>
      <c r="E1233" s="5">
        <v>81</v>
      </c>
      <c r="W1233" s="17" t="s">
        <v>169</v>
      </c>
      <c r="X1233" s="5">
        <v>81</v>
      </c>
      <c r="AI1233" s="17" t="s">
        <v>160</v>
      </c>
      <c r="AJ1233" s="5">
        <v>16</v>
      </c>
      <c r="AT1233" s="17" t="s">
        <v>205</v>
      </c>
      <c r="AU1233" s="5">
        <v>52</v>
      </c>
      <c r="BH1233" s="17" t="s">
        <v>203</v>
      </c>
      <c r="BI1233" s="5">
        <v>5</v>
      </c>
      <c r="BS1233" s="17" t="s">
        <v>202</v>
      </c>
      <c r="BT1233" s="5">
        <v>0</v>
      </c>
    </row>
    <row r="1234" spans="4:72" x14ac:dyDescent="0.25">
      <c r="D1234" s="17" t="s">
        <v>208</v>
      </c>
      <c r="E1234" s="5">
        <v>70</v>
      </c>
      <c r="W1234" s="17" t="s">
        <v>208</v>
      </c>
      <c r="X1234" s="5">
        <v>70</v>
      </c>
      <c r="AI1234" s="17" t="s">
        <v>207</v>
      </c>
      <c r="AJ1234" s="5">
        <v>40</v>
      </c>
      <c r="AT1234" s="17" t="s">
        <v>160</v>
      </c>
      <c r="AU1234" s="5">
        <v>169</v>
      </c>
      <c r="BH1234" s="17" t="s">
        <v>159</v>
      </c>
      <c r="BI1234" s="5">
        <v>412</v>
      </c>
      <c r="BS1234" s="17" t="s">
        <v>203</v>
      </c>
      <c r="BT1234" s="5">
        <v>0</v>
      </c>
    </row>
    <row r="1235" spans="4:72" x14ac:dyDescent="0.25">
      <c r="D1235" s="17" t="s">
        <v>260</v>
      </c>
      <c r="E1235" s="5">
        <v>119</v>
      </c>
      <c r="W1235" s="17" t="s">
        <v>260</v>
      </c>
      <c r="X1235" s="5">
        <v>119</v>
      </c>
      <c r="AI1235" s="17" t="s">
        <v>169</v>
      </c>
      <c r="AJ1235" s="5">
        <v>17</v>
      </c>
      <c r="AT1235" s="17" t="s">
        <v>207</v>
      </c>
      <c r="AU1235" s="5">
        <v>68</v>
      </c>
      <c r="BH1235" s="17" t="s">
        <v>205</v>
      </c>
      <c r="BI1235" s="5">
        <v>19</v>
      </c>
      <c r="BS1235" s="17" t="s">
        <v>159</v>
      </c>
      <c r="BT1235" s="5">
        <v>0</v>
      </c>
    </row>
    <row r="1236" spans="4:72" x14ac:dyDescent="0.25">
      <c r="D1236" s="17" t="s">
        <v>209</v>
      </c>
      <c r="E1236" s="5">
        <v>3</v>
      </c>
      <c r="W1236" s="17" t="s">
        <v>209</v>
      </c>
      <c r="X1236" s="5">
        <v>3</v>
      </c>
      <c r="AI1236" s="17" t="s">
        <v>208</v>
      </c>
      <c r="AJ1236" s="5">
        <v>4</v>
      </c>
      <c r="AT1236" s="17" t="s">
        <v>169</v>
      </c>
      <c r="AU1236" s="5">
        <v>58</v>
      </c>
      <c r="BH1236" s="17" t="s">
        <v>160</v>
      </c>
      <c r="BI1236" s="5">
        <v>239</v>
      </c>
      <c r="BS1236" s="17" t="s">
        <v>205</v>
      </c>
      <c r="BT1236" s="5">
        <v>0</v>
      </c>
    </row>
    <row r="1237" spans="4:72" x14ac:dyDescent="0.25">
      <c r="D1237" s="17" t="s">
        <v>210</v>
      </c>
      <c r="E1237" s="5">
        <v>205</v>
      </c>
      <c r="W1237" s="17" t="s">
        <v>210</v>
      </c>
      <c r="X1237" s="5">
        <v>205</v>
      </c>
      <c r="AI1237" s="17" t="s">
        <v>260</v>
      </c>
      <c r="AJ1237" s="5">
        <v>1</v>
      </c>
      <c r="AT1237" s="17" t="s">
        <v>208</v>
      </c>
      <c r="AU1237" s="5">
        <v>3</v>
      </c>
      <c r="BH1237" s="17" t="s">
        <v>207</v>
      </c>
      <c r="BI1237" s="5">
        <v>33</v>
      </c>
      <c r="BS1237" s="17" t="s">
        <v>160</v>
      </c>
      <c r="BT1237" s="5">
        <v>31</v>
      </c>
    </row>
    <row r="1238" spans="4:72" x14ac:dyDescent="0.25">
      <c r="D1238" s="17" t="s">
        <v>161</v>
      </c>
      <c r="E1238" s="5">
        <v>30</v>
      </c>
      <c r="W1238" s="17" t="s">
        <v>161</v>
      </c>
      <c r="X1238" s="5">
        <v>30</v>
      </c>
      <c r="AI1238" s="17" t="s">
        <v>209</v>
      </c>
      <c r="AJ1238" s="5">
        <v>0</v>
      </c>
      <c r="AT1238" s="17" t="s">
        <v>260</v>
      </c>
      <c r="AU1238" s="5">
        <v>13</v>
      </c>
      <c r="BH1238" s="17" t="s">
        <v>169</v>
      </c>
      <c r="BI1238" s="5">
        <v>12</v>
      </c>
      <c r="BS1238" s="17" t="s">
        <v>207</v>
      </c>
      <c r="BT1238" s="5">
        <v>26</v>
      </c>
    </row>
    <row r="1239" spans="4:72" x14ac:dyDescent="0.25">
      <c r="D1239" s="17" t="s">
        <v>278</v>
      </c>
      <c r="E1239" s="5">
        <v>23</v>
      </c>
      <c r="W1239" s="17" t="s">
        <v>278</v>
      </c>
      <c r="X1239" s="5">
        <v>23</v>
      </c>
      <c r="AI1239" s="17" t="s">
        <v>210</v>
      </c>
      <c r="AJ1239" s="5">
        <v>130</v>
      </c>
      <c r="AT1239" s="17" t="s">
        <v>209</v>
      </c>
      <c r="AU1239" s="5">
        <v>0</v>
      </c>
      <c r="BH1239" s="17" t="s">
        <v>208</v>
      </c>
      <c r="BI1239" s="5">
        <v>0</v>
      </c>
      <c r="BS1239" s="17" t="s">
        <v>169</v>
      </c>
      <c r="BT1239" s="5">
        <v>20</v>
      </c>
    </row>
    <row r="1240" spans="4:72" x14ac:dyDescent="0.25">
      <c r="D1240" s="17" t="s">
        <v>211</v>
      </c>
      <c r="E1240" s="5">
        <v>253</v>
      </c>
      <c r="W1240" s="17" t="s">
        <v>211</v>
      </c>
      <c r="X1240" s="5">
        <v>253</v>
      </c>
      <c r="AI1240" s="17" t="s">
        <v>161</v>
      </c>
      <c r="AJ1240" s="5">
        <v>1</v>
      </c>
      <c r="AT1240" s="17" t="s">
        <v>210</v>
      </c>
      <c r="AU1240" s="5">
        <v>4</v>
      </c>
      <c r="BH1240" s="17" t="s">
        <v>260</v>
      </c>
      <c r="BI1240" s="5">
        <v>58</v>
      </c>
      <c r="BS1240" s="17" t="s">
        <v>208</v>
      </c>
      <c r="BT1240" s="5">
        <v>14</v>
      </c>
    </row>
    <row r="1241" spans="4:72" x14ac:dyDescent="0.25">
      <c r="D1241" s="17" t="s">
        <v>170</v>
      </c>
      <c r="E1241" s="5">
        <v>145</v>
      </c>
      <c r="W1241" s="17" t="s">
        <v>170</v>
      </c>
      <c r="X1241" s="5">
        <v>145</v>
      </c>
      <c r="AI1241" s="17" t="s">
        <v>278</v>
      </c>
      <c r="AJ1241" s="5">
        <v>0</v>
      </c>
      <c r="AT1241" s="17" t="s">
        <v>161</v>
      </c>
      <c r="AU1241" s="5">
        <v>5</v>
      </c>
      <c r="BH1241" s="17" t="s">
        <v>209</v>
      </c>
      <c r="BI1241" s="5">
        <v>0</v>
      </c>
      <c r="BS1241" s="17" t="s">
        <v>260</v>
      </c>
      <c r="BT1241" s="5">
        <v>3</v>
      </c>
    </row>
    <row r="1242" spans="4:72" x14ac:dyDescent="0.25">
      <c r="D1242" s="17" t="s">
        <v>212</v>
      </c>
      <c r="E1242" s="5">
        <v>80</v>
      </c>
      <c r="W1242" s="17" t="s">
        <v>212</v>
      </c>
      <c r="X1242" s="5">
        <v>80</v>
      </c>
      <c r="AI1242" s="17" t="s">
        <v>211</v>
      </c>
      <c r="AJ1242" s="5">
        <v>160</v>
      </c>
      <c r="AT1242" s="17" t="s">
        <v>278</v>
      </c>
      <c r="AU1242" s="5">
        <v>31</v>
      </c>
      <c r="BH1242" s="17" t="s">
        <v>210</v>
      </c>
      <c r="BI1242" s="5">
        <v>25</v>
      </c>
      <c r="BS1242" s="17" t="s">
        <v>209</v>
      </c>
      <c r="BT1242" s="5">
        <v>0</v>
      </c>
    </row>
    <row r="1243" spans="4:72" x14ac:dyDescent="0.25">
      <c r="D1243" s="17" t="s">
        <v>153</v>
      </c>
      <c r="E1243" s="5">
        <v>306</v>
      </c>
      <c r="W1243" s="17" t="s">
        <v>153</v>
      </c>
      <c r="X1243" s="5">
        <v>306</v>
      </c>
      <c r="AI1243" s="17" t="s">
        <v>170</v>
      </c>
      <c r="AJ1243" s="5">
        <v>28</v>
      </c>
      <c r="AT1243" s="17" t="s">
        <v>211</v>
      </c>
      <c r="AU1243" s="5">
        <v>379</v>
      </c>
      <c r="BH1243" s="17" t="s">
        <v>161</v>
      </c>
      <c r="BI1243" s="5">
        <v>26</v>
      </c>
      <c r="BS1243" s="17" t="s">
        <v>210</v>
      </c>
      <c r="BT1243" s="5">
        <v>11</v>
      </c>
    </row>
    <row r="1244" spans="4:72" x14ac:dyDescent="0.25">
      <c r="D1244" s="17" t="s">
        <v>213</v>
      </c>
      <c r="E1244" s="5">
        <v>144</v>
      </c>
      <c r="W1244" s="17" t="s">
        <v>213</v>
      </c>
      <c r="X1244" s="5">
        <v>144</v>
      </c>
      <c r="AI1244" s="17" t="s">
        <v>212</v>
      </c>
      <c r="AJ1244" s="5">
        <v>9</v>
      </c>
      <c r="AT1244" s="17" t="s">
        <v>170</v>
      </c>
      <c r="AU1244" s="5">
        <v>36</v>
      </c>
      <c r="BH1244" s="17" t="s">
        <v>278</v>
      </c>
      <c r="BI1244" s="5">
        <v>0</v>
      </c>
      <c r="BS1244" s="17" t="s">
        <v>161</v>
      </c>
      <c r="BT1244" s="5">
        <v>0</v>
      </c>
    </row>
    <row r="1245" spans="4:72" x14ac:dyDescent="0.25">
      <c r="D1245" s="17" t="s">
        <v>146</v>
      </c>
      <c r="E1245" s="5">
        <v>139</v>
      </c>
      <c r="W1245" s="17" t="s">
        <v>146</v>
      </c>
      <c r="X1245" s="5">
        <v>139</v>
      </c>
      <c r="AI1245" s="17" t="s">
        <v>153</v>
      </c>
      <c r="AJ1245" s="5">
        <v>85</v>
      </c>
      <c r="AT1245" s="17" t="s">
        <v>212</v>
      </c>
      <c r="AU1245" s="5">
        <v>91</v>
      </c>
      <c r="BH1245" s="17" t="s">
        <v>211</v>
      </c>
      <c r="BI1245" s="5">
        <v>34</v>
      </c>
      <c r="BS1245" s="17" t="s">
        <v>278</v>
      </c>
      <c r="BT1245" s="5">
        <v>0</v>
      </c>
    </row>
    <row r="1246" spans="4:72" x14ac:dyDescent="0.25">
      <c r="D1246" s="17" t="s">
        <v>175</v>
      </c>
      <c r="E1246" s="5">
        <v>315</v>
      </c>
      <c r="W1246" s="17" t="s">
        <v>175</v>
      </c>
      <c r="X1246" s="5">
        <v>315</v>
      </c>
      <c r="AI1246" s="17" t="s">
        <v>213</v>
      </c>
      <c r="AJ1246" s="5">
        <v>2</v>
      </c>
      <c r="AT1246" s="17" t="s">
        <v>153</v>
      </c>
      <c r="AU1246" s="5">
        <v>1045</v>
      </c>
      <c r="BH1246" s="17" t="s">
        <v>170</v>
      </c>
      <c r="BI1246" s="5">
        <v>41</v>
      </c>
      <c r="BS1246" s="17" t="s">
        <v>211</v>
      </c>
      <c r="BT1246" s="5">
        <v>47</v>
      </c>
    </row>
    <row r="1247" spans="4:72" x14ac:dyDescent="0.25">
      <c r="D1247" s="17" t="s">
        <v>142</v>
      </c>
      <c r="E1247" s="5">
        <v>82</v>
      </c>
      <c r="W1247" s="17" t="s">
        <v>142</v>
      </c>
      <c r="X1247" s="5">
        <v>82</v>
      </c>
      <c r="AI1247" s="17" t="s">
        <v>146</v>
      </c>
      <c r="AJ1247" s="5">
        <v>0</v>
      </c>
      <c r="AT1247" s="17" t="s">
        <v>213</v>
      </c>
      <c r="AU1247" s="5">
        <v>114</v>
      </c>
      <c r="BH1247" s="17" t="s">
        <v>212</v>
      </c>
      <c r="BI1247" s="5">
        <v>3</v>
      </c>
      <c r="BS1247" s="17" t="s">
        <v>170</v>
      </c>
      <c r="BT1247" s="5">
        <v>0</v>
      </c>
    </row>
    <row r="1248" spans="4:72" x14ac:dyDescent="0.25">
      <c r="D1248" s="17" t="s">
        <v>214</v>
      </c>
      <c r="E1248" s="5">
        <v>162</v>
      </c>
      <c r="W1248" s="17" t="s">
        <v>214</v>
      </c>
      <c r="X1248" s="5">
        <v>162</v>
      </c>
      <c r="AI1248" s="17" t="s">
        <v>175</v>
      </c>
      <c r="AJ1248" s="5">
        <v>162</v>
      </c>
      <c r="AT1248" s="17" t="s">
        <v>146</v>
      </c>
      <c r="AU1248" s="5">
        <v>0</v>
      </c>
      <c r="BH1248" s="17" t="s">
        <v>153</v>
      </c>
      <c r="BI1248" s="5">
        <v>34</v>
      </c>
      <c r="BS1248" s="17" t="s">
        <v>212</v>
      </c>
      <c r="BT1248" s="5">
        <v>2</v>
      </c>
    </row>
    <row r="1249" spans="4:72" x14ac:dyDescent="0.25">
      <c r="D1249" s="17" t="s">
        <v>171</v>
      </c>
      <c r="E1249" s="5">
        <v>101</v>
      </c>
      <c r="W1249" s="17" t="s">
        <v>171</v>
      </c>
      <c r="X1249" s="5">
        <v>101</v>
      </c>
      <c r="AI1249" s="17" t="s">
        <v>142</v>
      </c>
      <c r="AJ1249" s="5">
        <v>14</v>
      </c>
      <c r="AT1249" s="17" t="s">
        <v>175</v>
      </c>
      <c r="AU1249" s="5">
        <v>618</v>
      </c>
      <c r="BH1249" s="17" t="s">
        <v>213</v>
      </c>
      <c r="BI1249" s="5">
        <v>107</v>
      </c>
      <c r="BS1249" s="17" t="s">
        <v>153</v>
      </c>
      <c r="BT1249" s="5">
        <v>0</v>
      </c>
    </row>
    <row r="1250" spans="4:72" x14ac:dyDescent="0.25">
      <c r="D1250" s="17" t="s">
        <v>165</v>
      </c>
      <c r="E1250" s="5">
        <v>243</v>
      </c>
      <c r="W1250" s="17" t="s">
        <v>165</v>
      </c>
      <c r="X1250" s="5">
        <v>243</v>
      </c>
      <c r="AI1250" s="17" t="s">
        <v>214</v>
      </c>
      <c r="AJ1250" s="5">
        <v>0</v>
      </c>
      <c r="AT1250" s="17" t="s">
        <v>142</v>
      </c>
      <c r="AU1250" s="5">
        <v>5</v>
      </c>
      <c r="BH1250" s="17" t="s">
        <v>146</v>
      </c>
      <c r="BI1250" s="5">
        <v>250</v>
      </c>
      <c r="BS1250" s="17" t="s">
        <v>213</v>
      </c>
      <c r="BT1250" s="5">
        <v>21</v>
      </c>
    </row>
    <row r="1251" spans="4:72" x14ac:dyDescent="0.25">
      <c r="D1251" s="17" t="s">
        <v>143</v>
      </c>
      <c r="E1251" s="5">
        <v>257</v>
      </c>
      <c r="W1251" s="17" t="s">
        <v>143</v>
      </c>
      <c r="X1251" s="5">
        <v>257</v>
      </c>
      <c r="AI1251" s="17" t="s">
        <v>171</v>
      </c>
      <c r="AJ1251" s="5">
        <v>23</v>
      </c>
      <c r="AT1251" s="17" t="s">
        <v>214</v>
      </c>
      <c r="AU1251" s="5">
        <v>55</v>
      </c>
      <c r="BH1251" s="17" t="s">
        <v>175</v>
      </c>
      <c r="BI1251" s="5">
        <v>17</v>
      </c>
      <c r="BS1251" s="17" t="s">
        <v>146</v>
      </c>
      <c r="BT1251" s="5">
        <v>0</v>
      </c>
    </row>
    <row r="1252" spans="4:72" x14ac:dyDescent="0.25">
      <c r="D1252" s="17" t="s">
        <v>176</v>
      </c>
      <c r="E1252" s="5">
        <v>127</v>
      </c>
      <c r="W1252" s="17" t="s">
        <v>176</v>
      </c>
      <c r="X1252" s="5">
        <v>127</v>
      </c>
      <c r="AI1252" s="17" t="s">
        <v>165</v>
      </c>
      <c r="AJ1252" s="5">
        <v>104</v>
      </c>
      <c r="AT1252" s="17" t="s">
        <v>171</v>
      </c>
      <c r="AU1252" s="5">
        <v>92</v>
      </c>
      <c r="BH1252" s="17" t="s">
        <v>142</v>
      </c>
      <c r="BI1252" s="5">
        <v>11</v>
      </c>
      <c r="BS1252" s="17" t="s">
        <v>175</v>
      </c>
      <c r="BT1252" s="5">
        <v>29</v>
      </c>
    </row>
    <row r="1253" spans="4:72" x14ac:dyDescent="0.25">
      <c r="D1253" s="17" t="s">
        <v>216</v>
      </c>
      <c r="E1253" s="5">
        <v>71</v>
      </c>
      <c r="W1253" s="17" t="s">
        <v>216</v>
      </c>
      <c r="X1253" s="5">
        <v>71</v>
      </c>
      <c r="AI1253" s="17" t="s">
        <v>143</v>
      </c>
      <c r="AJ1253" s="5">
        <v>36</v>
      </c>
      <c r="AT1253" s="17" t="s">
        <v>165</v>
      </c>
      <c r="AU1253" s="5">
        <v>160</v>
      </c>
      <c r="BH1253" s="17" t="s">
        <v>214</v>
      </c>
      <c r="BI1253" s="5">
        <v>8</v>
      </c>
      <c r="BS1253" s="17" t="s">
        <v>142</v>
      </c>
      <c r="BT1253" s="5">
        <v>0</v>
      </c>
    </row>
    <row r="1254" spans="4:72" x14ac:dyDescent="0.25">
      <c r="D1254" s="17" t="s">
        <v>217</v>
      </c>
      <c r="E1254" s="5">
        <v>389</v>
      </c>
      <c r="W1254" s="17" t="s">
        <v>217</v>
      </c>
      <c r="X1254" s="5">
        <v>389</v>
      </c>
      <c r="AI1254" s="17" t="s">
        <v>176</v>
      </c>
      <c r="AJ1254" s="5">
        <v>50</v>
      </c>
      <c r="AT1254" s="17" t="s">
        <v>143</v>
      </c>
      <c r="AU1254" s="5">
        <v>11</v>
      </c>
      <c r="BH1254" s="17" t="s">
        <v>171</v>
      </c>
      <c r="BI1254" s="5">
        <v>12</v>
      </c>
      <c r="BS1254" s="17" t="s">
        <v>214</v>
      </c>
      <c r="BT1254" s="5">
        <v>0</v>
      </c>
    </row>
    <row r="1255" spans="4:72" x14ac:dyDescent="0.25">
      <c r="D1255" s="17" t="s">
        <v>162</v>
      </c>
      <c r="E1255" s="5">
        <v>103</v>
      </c>
      <c r="W1255" s="17" t="s">
        <v>162</v>
      </c>
      <c r="X1255" s="5">
        <v>103</v>
      </c>
      <c r="AI1255" s="17" t="s">
        <v>216</v>
      </c>
      <c r="AJ1255" s="5">
        <v>0</v>
      </c>
      <c r="AT1255" s="17" t="s">
        <v>176</v>
      </c>
      <c r="AU1255" s="5">
        <v>107</v>
      </c>
      <c r="BH1255" s="17" t="s">
        <v>165</v>
      </c>
      <c r="BI1255" s="5">
        <v>22</v>
      </c>
      <c r="BS1255" s="17" t="s">
        <v>171</v>
      </c>
      <c r="BT1255" s="5">
        <v>27</v>
      </c>
    </row>
    <row r="1256" spans="4:72" x14ac:dyDescent="0.25">
      <c r="D1256" s="17" t="s">
        <v>218</v>
      </c>
      <c r="E1256" s="5">
        <v>103</v>
      </c>
      <c r="W1256" s="17" t="s">
        <v>218</v>
      </c>
      <c r="X1256" s="5">
        <v>103</v>
      </c>
      <c r="AI1256" s="17" t="s">
        <v>217</v>
      </c>
      <c r="AJ1256" s="5">
        <v>0</v>
      </c>
      <c r="AT1256" s="17" t="s">
        <v>216</v>
      </c>
      <c r="AU1256" s="5">
        <v>6</v>
      </c>
      <c r="BH1256" s="17" t="s">
        <v>143</v>
      </c>
      <c r="BI1256" s="5">
        <v>19</v>
      </c>
      <c r="BS1256" s="17" t="s">
        <v>165</v>
      </c>
      <c r="BT1256" s="5">
        <v>20</v>
      </c>
    </row>
    <row r="1257" spans="4:72" x14ac:dyDescent="0.25">
      <c r="D1257" s="17" t="s">
        <v>279</v>
      </c>
      <c r="E1257" s="5">
        <v>230</v>
      </c>
      <c r="W1257" s="17" t="s">
        <v>279</v>
      </c>
      <c r="X1257" s="5">
        <v>230</v>
      </c>
      <c r="AI1257" s="17" t="s">
        <v>162</v>
      </c>
      <c r="AJ1257" s="5">
        <v>14</v>
      </c>
      <c r="AT1257" s="17" t="s">
        <v>217</v>
      </c>
      <c r="AU1257" s="5">
        <v>2</v>
      </c>
      <c r="BH1257" s="17" t="s">
        <v>176</v>
      </c>
      <c r="BI1257" s="5">
        <v>10</v>
      </c>
      <c r="BS1257" s="17" t="s">
        <v>143</v>
      </c>
      <c r="BT1257" s="5">
        <v>21</v>
      </c>
    </row>
    <row r="1258" spans="4:72" x14ac:dyDescent="0.25">
      <c r="D1258" s="17" t="s">
        <v>154</v>
      </c>
      <c r="E1258" s="5">
        <v>584</v>
      </c>
      <c r="W1258" s="17" t="s">
        <v>154</v>
      </c>
      <c r="X1258" s="5">
        <v>584</v>
      </c>
      <c r="AI1258" s="17" t="s">
        <v>218</v>
      </c>
      <c r="AJ1258" s="5">
        <v>50</v>
      </c>
      <c r="AT1258" s="17" t="s">
        <v>162</v>
      </c>
      <c r="AU1258" s="5">
        <v>100</v>
      </c>
      <c r="BH1258" s="17" t="s">
        <v>216</v>
      </c>
      <c r="BI1258" s="5">
        <v>38</v>
      </c>
      <c r="BS1258" s="17" t="s">
        <v>176</v>
      </c>
      <c r="BT1258" s="5">
        <v>15</v>
      </c>
    </row>
    <row r="1259" spans="4:72" x14ac:dyDescent="0.25">
      <c r="D1259" s="17" t="s">
        <v>147</v>
      </c>
      <c r="E1259" s="5">
        <v>197</v>
      </c>
      <c r="W1259" s="17" t="s">
        <v>147</v>
      </c>
      <c r="X1259" s="5">
        <v>197</v>
      </c>
      <c r="AI1259" s="17" t="s">
        <v>279</v>
      </c>
      <c r="AJ1259" s="5">
        <v>141</v>
      </c>
      <c r="AT1259" s="17" t="s">
        <v>218</v>
      </c>
      <c r="AU1259" s="5">
        <v>79</v>
      </c>
      <c r="BH1259" s="17" t="s">
        <v>217</v>
      </c>
      <c r="BI1259" s="5">
        <v>236</v>
      </c>
      <c r="BS1259" s="17" t="s">
        <v>216</v>
      </c>
      <c r="BT1259" s="5">
        <v>3</v>
      </c>
    </row>
    <row r="1260" spans="4:72" x14ac:dyDescent="0.25">
      <c r="D1260" s="17" t="s">
        <v>219</v>
      </c>
      <c r="E1260" s="5">
        <v>374</v>
      </c>
      <c r="W1260" s="17" t="s">
        <v>219</v>
      </c>
      <c r="X1260" s="5">
        <v>374</v>
      </c>
      <c r="AI1260" s="17" t="s">
        <v>154</v>
      </c>
      <c r="AJ1260" s="5">
        <v>204</v>
      </c>
      <c r="AT1260" s="17" t="s">
        <v>279</v>
      </c>
      <c r="AU1260" s="5">
        <v>40</v>
      </c>
      <c r="BH1260" s="17" t="s">
        <v>162</v>
      </c>
      <c r="BI1260" s="5">
        <v>5</v>
      </c>
      <c r="BS1260" s="17" t="s">
        <v>217</v>
      </c>
      <c r="BT1260" s="5">
        <v>0</v>
      </c>
    </row>
    <row r="1261" spans="4:72" x14ac:dyDescent="0.25">
      <c r="D1261" s="17" t="s">
        <v>148</v>
      </c>
      <c r="E1261" s="5">
        <v>44</v>
      </c>
      <c r="W1261" s="17" t="s">
        <v>148</v>
      </c>
      <c r="X1261" s="5">
        <v>44</v>
      </c>
      <c r="AI1261" s="17" t="s">
        <v>147</v>
      </c>
      <c r="AJ1261" s="5">
        <v>0</v>
      </c>
      <c r="AT1261" s="17" t="s">
        <v>154</v>
      </c>
      <c r="AU1261" s="5">
        <v>1908</v>
      </c>
      <c r="BH1261" s="17" t="s">
        <v>218</v>
      </c>
      <c r="BI1261" s="5">
        <v>172</v>
      </c>
      <c r="BS1261" s="17" t="s">
        <v>162</v>
      </c>
      <c r="BT1261" s="5">
        <v>7</v>
      </c>
    </row>
    <row r="1262" spans="4:72" x14ac:dyDescent="0.25">
      <c r="D1262" s="17" t="s">
        <v>251</v>
      </c>
      <c r="E1262" s="5">
        <v>343</v>
      </c>
      <c r="W1262" s="17" t="s">
        <v>251</v>
      </c>
      <c r="X1262" s="5">
        <v>343</v>
      </c>
      <c r="AI1262" s="17" t="s">
        <v>219</v>
      </c>
      <c r="AJ1262" s="5">
        <v>84</v>
      </c>
      <c r="AT1262" s="17" t="s">
        <v>147</v>
      </c>
      <c r="AU1262" s="5">
        <v>0</v>
      </c>
      <c r="BH1262" s="17" t="s">
        <v>279</v>
      </c>
      <c r="BI1262" s="5">
        <v>15</v>
      </c>
      <c r="BS1262" s="17" t="s">
        <v>218</v>
      </c>
      <c r="BT1262" s="5">
        <v>0</v>
      </c>
    </row>
    <row r="1263" spans="4:72" x14ac:dyDescent="0.25">
      <c r="D1263" s="17" t="s">
        <v>177</v>
      </c>
      <c r="E1263" s="5">
        <v>205</v>
      </c>
      <c r="W1263" s="17" t="s">
        <v>177</v>
      </c>
      <c r="X1263" s="5">
        <v>205</v>
      </c>
      <c r="AI1263" s="17" t="s">
        <v>148</v>
      </c>
      <c r="AJ1263" s="5">
        <v>0</v>
      </c>
      <c r="AT1263" s="17" t="s">
        <v>219</v>
      </c>
      <c r="AU1263" s="5">
        <v>192</v>
      </c>
      <c r="BH1263" s="17" t="s">
        <v>154</v>
      </c>
      <c r="BI1263" s="5">
        <v>74</v>
      </c>
      <c r="BS1263" s="17" t="s">
        <v>279</v>
      </c>
      <c r="BT1263" s="5">
        <v>0</v>
      </c>
    </row>
    <row r="1264" spans="4:72" x14ac:dyDescent="0.25">
      <c r="D1264" s="17" t="s">
        <v>220</v>
      </c>
      <c r="E1264" s="5">
        <v>25</v>
      </c>
      <c r="W1264" s="17" t="s">
        <v>220</v>
      </c>
      <c r="X1264" s="5">
        <v>25</v>
      </c>
      <c r="AI1264" s="17" t="s">
        <v>251</v>
      </c>
      <c r="AJ1264" s="5">
        <v>67</v>
      </c>
      <c r="AT1264" s="17" t="s">
        <v>148</v>
      </c>
      <c r="AU1264" s="5">
        <v>0</v>
      </c>
      <c r="BH1264" s="17" t="s">
        <v>147</v>
      </c>
      <c r="BI1264" s="5">
        <v>234</v>
      </c>
      <c r="BS1264" s="17" t="s">
        <v>154</v>
      </c>
      <c r="BT1264" s="5">
        <v>12</v>
      </c>
    </row>
    <row r="1265" spans="4:72" x14ac:dyDescent="0.25">
      <c r="D1265" s="17" t="s">
        <v>178</v>
      </c>
      <c r="E1265" s="5">
        <v>140</v>
      </c>
      <c r="W1265" s="17" t="s">
        <v>178</v>
      </c>
      <c r="X1265" s="5">
        <v>140</v>
      </c>
      <c r="AI1265" s="17" t="s">
        <v>177</v>
      </c>
      <c r="AJ1265" s="5">
        <v>91</v>
      </c>
      <c r="AT1265" s="17" t="s">
        <v>251</v>
      </c>
      <c r="AU1265" s="5">
        <v>180</v>
      </c>
      <c r="BH1265" s="17" t="s">
        <v>219</v>
      </c>
      <c r="BI1265" s="5">
        <v>691</v>
      </c>
      <c r="BS1265" s="17" t="s">
        <v>147</v>
      </c>
      <c r="BT1265" s="5">
        <v>0</v>
      </c>
    </row>
    <row r="1266" spans="4:72" x14ac:dyDescent="0.25">
      <c r="D1266" s="17" t="s">
        <v>221</v>
      </c>
      <c r="E1266" s="5">
        <v>179</v>
      </c>
      <c r="W1266" s="17" t="s">
        <v>221</v>
      </c>
      <c r="X1266" s="5">
        <v>179</v>
      </c>
      <c r="AI1266" s="17" t="s">
        <v>220</v>
      </c>
      <c r="AJ1266" s="5">
        <v>19</v>
      </c>
      <c r="AT1266" s="17" t="s">
        <v>177</v>
      </c>
      <c r="AU1266" s="5">
        <v>173</v>
      </c>
      <c r="BH1266" s="17" t="s">
        <v>148</v>
      </c>
      <c r="BI1266" s="5">
        <v>71</v>
      </c>
      <c r="BS1266" s="17" t="s">
        <v>219</v>
      </c>
      <c r="BT1266" s="5">
        <v>0</v>
      </c>
    </row>
    <row r="1267" spans="4:72" x14ac:dyDescent="0.25">
      <c r="D1267" s="17" t="s">
        <v>172</v>
      </c>
      <c r="E1267" s="5">
        <v>100</v>
      </c>
      <c r="W1267" s="17" t="s">
        <v>172</v>
      </c>
      <c r="X1267" s="5">
        <v>100</v>
      </c>
      <c r="AI1267" s="17" t="s">
        <v>178</v>
      </c>
      <c r="AJ1267" s="5">
        <v>63</v>
      </c>
      <c r="AT1267" s="17" t="s">
        <v>220</v>
      </c>
      <c r="AU1267" s="5">
        <v>19</v>
      </c>
      <c r="BH1267" s="17" t="s">
        <v>251</v>
      </c>
      <c r="BI1267" s="5">
        <v>502</v>
      </c>
      <c r="BS1267" s="17" t="s">
        <v>148</v>
      </c>
      <c r="BT1267" s="5">
        <v>5</v>
      </c>
    </row>
    <row r="1268" spans="4:72" x14ac:dyDescent="0.25">
      <c r="D1268" s="17" t="s">
        <v>144</v>
      </c>
      <c r="E1268" s="5">
        <v>177</v>
      </c>
      <c r="W1268" s="17" t="s">
        <v>144</v>
      </c>
      <c r="X1268" s="5">
        <v>177</v>
      </c>
      <c r="AI1268" s="17" t="s">
        <v>221</v>
      </c>
      <c r="AJ1268" s="5">
        <v>127</v>
      </c>
      <c r="AT1268" s="17" t="s">
        <v>178</v>
      </c>
      <c r="AU1268" s="5">
        <v>106</v>
      </c>
      <c r="BH1268" s="17" t="s">
        <v>177</v>
      </c>
      <c r="BI1268" s="5">
        <v>13</v>
      </c>
      <c r="BS1268" s="17" t="s">
        <v>251</v>
      </c>
      <c r="BT1268" s="5">
        <v>0</v>
      </c>
    </row>
    <row r="1269" spans="4:72" x14ac:dyDescent="0.25">
      <c r="D1269" s="17" t="s">
        <v>222</v>
      </c>
      <c r="E1269" s="5">
        <v>36</v>
      </c>
      <c r="W1269" s="17" t="s">
        <v>222</v>
      </c>
      <c r="X1269" s="5">
        <v>36</v>
      </c>
      <c r="AI1269" s="17" t="s">
        <v>172</v>
      </c>
      <c r="AJ1269" s="5">
        <v>16</v>
      </c>
      <c r="AT1269" s="17" t="s">
        <v>221</v>
      </c>
      <c r="AU1269" s="5">
        <v>49</v>
      </c>
      <c r="BH1269" s="17" t="s">
        <v>220</v>
      </c>
      <c r="BI1269" s="5">
        <v>0</v>
      </c>
      <c r="BS1269" s="17" t="s">
        <v>177</v>
      </c>
      <c r="BT1269" s="5">
        <v>0</v>
      </c>
    </row>
    <row r="1270" spans="4:72" x14ac:dyDescent="0.25">
      <c r="D1270" s="17" t="s">
        <v>173</v>
      </c>
      <c r="E1270" s="5">
        <v>182</v>
      </c>
      <c r="W1270" s="17" t="s">
        <v>173</v>
      </c>
      <c r="X1270" s="5">
        <v>182</v>
      </c>
      <c r="AI1270" s="17" t="s">
        <v>144</v>
      </c>
      <c r="AJ1270" s="5">
        <v>25</v>
      </c>
      <c r="AT1270" s="17" t="s">
        <v>172</v>
      </c>
      <c r="AU1270" s="5">
        <v>64</v>
      </c>
      <c r="BH1270" s="17" t="s">
        <v>178</v>
      </c>
      <c r="BI1270" s="5">
        <v>30</v>
      </c>
      <c r="BS1270" s="17" t="s">
        <v>220</v>
      </c>
      <c r="BT1270" s="5">
        <v>0</v>
      </c>
    </row>
    <row r="1271" spans="4:72" x14ac:dyDescent="0.25">
      <c r="D1271" s="17" t="s">
        <v>259</v>
      </c>
      <c r="E1271" s="5">
        <v>513</v>
      </c>
      <c r="W1271" s="17" t="s">
        <v>259</v>
      </c>
      <c r="X1271" s="5">
        <v>513</v>
      </c>
      <c r="AI1271" s="17" t="s">
        <v>222</v>
      </c>
      <c r="AJ1271" s="5">
        <v>1</v>
      </c>
      <c r="AT1271" s="17" t="s">
        <v>144</v>
      </c>
      <c r="AU1271" s="5">
        <v>36</v>
      </c>
      <c r="BH1271" s="17" t="s">
        <v>221</v>
      </c>
      <c r="BI1271" s="5">
        <v>10</v>
      </c>
      <c r="BS1271" s="17" t="s">
        <v>178</v>
      </c>
      <c r="BT1271" s="5">
        <v>0</v>
      </c>
    </row>
    <row r="1272" spans="4:72" x14ac:dyDescent="0.25">
      <c r="D1272" s="17" t="s">
        <v>224</v>
      </c>
      <c r="E1272" s="5">
        <v>84</v>
      </c>
      <c r="W1272" s="17" t="s">
        <v>224</v>
      </c>
      <c r="X1272" s="5">
        <v>84</v>
      </c>
      <c r="AI1272" s="17" t="s">
        <v>173</v>
      </c>
      <c r="AJ1272" s="5">
        <v>44</v>
      </c>
      <c r="AT1272" s="17" t="s">
        <v>222</v>
      </c>
      <c r="AU1272" s="5">
        <v>7</v>
      </c>
      <c r="BH1272" s="17" t="s">
        <v>172</v>
      </c>
      <c r="BI1272" s="5">
        <v>6</v>
      </c>
      <c r="BS1272" s="17" t="s">
        <v>221</v>
      </c>
      <c r="BT1272" s="5">
        <v>8</v>
      </c>
    </row>
    <row r="1273" spans="4:72" x14ac:dyDescent="0.25">
      <c r="D1273" s="17" t="s">
        <v>225</v>
      </c>
      <c r="E1273" s="5">
        <v>39</v>
      </c>
      <c r="W1273" s="17" t="s">
        <v>225</v>
      </c>
      <c r="X1273" s="5">
        <v>39</v>
      </c>
      <c r="AI1273" s="17" t="s">
        <v>259</v>
      </c>
      <c r="AJ1273" s="5">
        <v>328</v>
      </c>
      <c r="AT1273" s="17" t="s">
        <v>173</v>
      </c>
      <c r="AU1273" s="5">
        <v>264</v>
      </c>
      <c r="BH1273" s="17" t="s">
        <v>144</v>
      </c>
      <c r="BI1273" s="5">
        <v>12</v>
      </c>
      <c r="BS1273" s="17" t="s">
        <v>172</v>
      </c>
      <c r="BT1273" s="5">
        <v>20</v>
      </c>
    </row>
    <row r="1274" spans="4:72" x14ac:dyDescent="0.25">
      <c r="D1274" s="17" t="s">
        <v>163</v>
      </c>
      <c r="E1274" s="5">
        <v>2</v>
      </c>
      <c r="W1274" s="17" t="s">
        <v>163</v>
      </c>
      <c r="X1274" s="5">
        <v>2</v>
      </c>
      <c r="AI1274" s="17" t="s">
        <v>224</v>
      </c>
      <c r="AJ1274" s="5">
        <v>15</v>
      </c>
      <c r="AT1274" s="17" t="s">
        <v>259</v>
      </c>
      <c r="AU1274" s="5">
        <v>238</v>
      </c>
      <c r="BH1274" s="17" t="s">
        <v>222</v>
      </c>
      <c r="BI1274" s="5">
        <v>48</v>
      </c>
      <c r="BS1274" s="17" t="s">
        <v>144</v>
      </c>
      <c r="BT1274" s="5">
        <v>24</v>
      </c>
    </row>
    <row r="1275" spans="4:72" x14ac:dyDescent="0.25">
      <c r="D1275" s="17" t="s">
        <v>226</v>
      </c>
      <c r="E1275" s="5">
        <v>0</v>
      </c>
      <c r="W1275" s="17" t="s">
        <v>226</v>
      </c>
      <c r="X1275" s="5">
        <v>0</v>
      </c>
      <c r="AI1275" s="17" t="s">
        <v>225</v>
      </c>
      <c r="AJ1275" s="5">
        <v>0</v>
      </c>
      <c r="AT1275" s="17" t="s">
        <v>224</v>
      </c>
      <c r="AU1275" s="5">
        <v>22</v>
      </c>
      <c r="BH1275" s="17" t="s">
        <v>173</v>
      </c>
      <c r="BI1275" s="5">
        <v>24</v>
      </c>
      <c r="BS1275" s="17" t="s">
        <v>222</v>
      </c>
      <c r="BT1275" s="5">
        <v>0</v>
      </c>
    </row>
    <row r="1276" spans="4:72" x14ac:dyDescent="0.25">
      <c r="D1276" s="17" t="s">
        <v>166</v>
      </c>
      <c r="E1276" s="5">
        <v>232</v>
      </c>
      <c r="W1276" s="17" t="s">
        <v>166</v>
      </c>
      <c r="X1276" s="5">
        <v>232</v>
      </c>
      <c r="AI1276" s="17" t="s">
        <v>163</v>
      </c>
      <c r="AJ1276" s="5">
        <v>1</v>
      </c>
      <c r="AT1276" s="17" t="s">
        <v>225</v>
      </c>
      <c r="AU1276" s="5">
        <v>0</v>
      </c>
      <c r="BH1276" s="17" t="s">
        <v>259</v>
      </c>
      <c r="BI1276" s="5">
        <v>24</v>
      </c>
      <c r="BS1276" s="17" t="s">
        <v>173</v>
      </c>
      <c r="BT1276" s="5">
        <v>35</v>
      </c>
    </row>
    <row r="1277" spans="4:72" x14ac:dyDescent="0.25">
      <c r="D1277" s="17" t="s">
        <v>227</v>
      </c>
      <c r="E1277" s="5">
        <v>541</v>
      </c>
      <c r="W1277" s="17" t="s">
        <v>227</v>
      </c>
      <c r="X1277" s="5">
        <v>541</v>
      </c>
      <c r="AI1277" s="17" t="s">
        <v>226</v>
      </c>
      <c r="AJ1277" s="5">
        <v>0</v>
      </c>
      <c r="AT1277" s="17" t="s">
        <v>163</v>
      </c>
      <c r="AU1277" s="5">
        <v>1</v>
      </c>
      <c r="BH1277" s="17" t="s">
        <v>224</v>
      </c>
      <c r="BI1277" s="5">
        <v>16</v>
      </c>
      <c r="BS1277" s="17" t="s">
        <v>259</v>
      </c>
      <c r="BT1277" s="5">
        <v>0</v>
      </c>
    </row>
    <row r="1278" spans="4:72" x14ac:dyDescent="0.25">
      <c r="D1278" s="17" t="s">
        <v>228</v>
      </c>
      <c r="E1278" s="5">
        <v>167</v>
      </c>
      <c r="W1278" s="17" t="s">
        <v>228</v>
      </c>
      <c r="X1278" s="5">
        <v>167</v>
      </c>
      <c r="AI1278" s="17" t="s">
        <v>166</v>
      </c>
      <c r="AJ1278" s="5">
        <v>170</v>
      </c>
      <c r="AT1278" s="17" t="s">
        <v>226</v>
      </c>
      <c r="AU1278" s="5">
        <v>0</v>
      </c>
      <c r="BH1278" s="17" t="s">
        <v>225</v>
      </c>
      <c r="BI1278" s="5">
        <v>44</v>
      </c>
      <c r="BS1278" s="17" t="s">
        <v>224</v>
      </c>
      <c r="BT1278" s="5">
        <v>0</v>
      </c>
    </row>
    <row r="1279" spans="4:72" x14ac:dyDescent="0.25">
      <c r="D1279" s="17" t="s">
        <v>229</v>
      </c>
      <c r="E1279" s="5">
        <v>74</v>
      </c>
      <c r="W1279" s="17" t="s">
        <v>229</v>
      </c>
      <c r="X1279" s="5">
        <v>74</v>
      </c>
      <c r="AI1279" s="17" t="s">
        <v>227</v>
      </c>
      <c r="AJ1279" s="5">
        <v>72</v>
      </c>
      <c r="AT1279" s="17" t="s">
        <v>166</v>
      </c>
      <c r="AU1279" s="5">
        <v>49</v>
      </c>
      <c r="BH1279" s="17" t="s">
        <v>163</v>
      </c>
      <c r="BI1279" s="5">
        <v>1</v>
      </c>
      <c r="BS1279" s="17" t="s">
        <v>225</v>
      </c>
      <c r="BT1279" s="5">
        <v>7</v>
      </c>
    </row>
    <row r="1280" spans="4:72" x14ac:dyDescent="0.25">
      <c r="D1280" s="17" t="s">
        <v>174</v>
      </c>
      <c r="E1280" s="5">
        <v>90</v>
      </c>
      <c r="W1280" s="17" t="s">
        <v>174</v>
      </c>
      <c r="X1280" s="5">
        <v>90</v>
      </c>
      <c r="AI1280" s="17" t="s">
        <v>228</v>
      </c>
      <c r="AJ1280" s="5">
        <v>113</v>
      </c>
      <c r="AT1280" s="17" t="s">
        <v>227</v>
      </c>
      <c r="AU1280" s="5">
        <v>77</v>
      </c>
      <c r="BH1280" s="17" t="s">
        <v>226</v>
      </c>
      <c r="BI1280" s="5">
        <v>0</v>
      </c>
      <c r="BS1280" s="17" t="s">
        <v>163</v>
      </c>
      <c r="BT1280" s="5">
        <v>0</v>
      </c>
    </row>
    <row r="1281" spans="4:72" x14ac:dyDescent="0.25">
      <c r="D1281" s="17" t="s">
        <v>231</v>
      </c>
      <c r="E1281" s="5">
        <v>247</v>
      </c>
      <c r="W1281" s="17" t="s">
        <v>231</v>
      </c>
      <c r="X1281" s="5">
        <v>247</v>
      </c>
      <c r="AI1281" s="17" t="s">
        <v>229</v>
      </c>
      <c r="AJ1281" s="5">
        <v>28</v>
      </c>
      <c r="AT1281" s="17" t="s">
        <v>228</v>
      </c>
      <c r="AU1281" s="5">
        <v>23</v>
      </c>
      <c r="BH1281" s="17" t="s">
        <v>166</v>
      </c>
      <c r="BI1281" s="5">
        <v>26</v>
      </c>
      <c r="BS1281" s="17" t="s">
        <v>226</v>
      </c>
      <c r="BT1281" s="5">
        <v>55</v>
      </c>
    </row>
    <row r="1282" spans="4:72" x14ac:dyDescent="0.25">
      <c r="D1282" s="17" t="s">
        <v>149</v>
      </c>
      <c r="E1282" s="5">
        <v>273</v>
      </c>
      <c r="W1282" s="17" t="s">
        <v>149</v>
      </c>
      <c r="X1282" s="5">
        <v>273</v>
      </c>
      <c r="AI1282" s="17" t="s">
        <v>174</v>
      </c>
      <c r="AJ1282" s="5">
        <v>9</v>
      </c>
      <c r="AT1282" s="17" t="s">
        <v>229</v>
      </c>
      <c r="AU1282" s="5">
        <v>237</v>
      </c>
      <c r="BH1282" s="17" t="s">
        <v>227</v>
      </c>
      <c r="BI1282" s="5">
        <v>37</v>
      </c>
      <c r="BS1282" s="17" t="s">
        <v>166</v>
      </c>
      <c r="BT1282" s="5">
        <v>12</v>
      </c>
    </row>
    <row r="1283" spans="4:72" x14ac:dyDescent="0.25">
      <c r="D1283" s="17" t="s">
        <v>233</v>
      </c>
      <c r="E1283" s="5">
        <v>289</v>
      </c>
      <c r="W1283" s="17" t="s">
        <v>233</v>
      </c>
      <c r="X1283" s="5">
        <v>289</v>
      </c>
      <c r="AI1283" s="17" t="s">
        <v>231</v>
      </c>
      <c r="AJ1283" s="5">
        <v>69</v>
      </c>
      <c r="AT1283" s="17" t="s">
        <v>174</v>
      </c>
      <c r="AU1283" s="5">
        <v>31</v>
      </c>
      <c r="BH1283" s="17" t="s">
        <v>228</v>
      </c>
      <c r="BI1283" s="5">
        <v>3</v>
      </c>
      <c r="BS1283" s="17" t="s">
        <v>227</v>
      </c>
      <c r="BT1283" s="5">
        <v>0</v>
      </c>
    </row>
    <row r="1284" spans="4:72" x14ac:dyDescent="0.25">
      <c r="D1284" s="17" t="s">
        <v>235</v>
      </c>
      <c r="E1284" s="5">
        <v>35</v>
      </c>
      <c r="W1284" s="17" t="s">
        <v>235</v>
      </c>
      <c r="X1284" s="5">
        <v>35</v>
      </c>
      <c r="AI1284" s="17" t="s">
        <v>149</v>
      </c>
      <c r="AJ1284" s="5">
        <v>0</v>
      </c>
      <c r="AT1284" s="17" t="s">
        <v>231</v>
      </c>
      <c r="AU1284" s="5">
        <v>325</v>
      </c>
      <c r="BH1284" s="17" t="s">
        <v>229</v>
      </c>
      <c r="BI1284" s="5">
        <v>6</v>
      </c>
      <c r="BS1284" s="17" t="s">
        <v>228</v>
      </c>
      <c r="BT1284" s="5">
        <v>5</v>
      </c>
    </row>
    <row r="1285" spans="4:72" x14ac:dyDescent="0.25">
      <c r="D1285" s="17" t="s">
        <v>236</v>
      </c>
      <c r="E1285" s="5">
        <v>38</v>
      </c>
      <c r="W1285" s="17" t="s">
        <v>236</v>
      </c>
      <c r="X1285" s="5">
        <v>38</v>
      </c>
      <c r="AI1285" s="17" t="s">
        <v>233</v>
      </c>
      <c r="AJ1285" s="5">
        <v>193</v>
      </c>
      <c r="AT1285" s="17" t="s">
        <v>149</v>
      </c>
      <c r="AU1285" s="5">
        <v>0</v>
      </c>
      <c r="BH1285" s="17" t="s">
        <v>174</v>
      </c>
      <c r="BI1285" s="5">
        <v>3</v>
      </c>
      <c r="BS1285" s="17" t="s">
        <v>229</v>
      </c>
      <c r="BT1285" s="5">
        <v>0</v>
      </c>
    </row>
    <row r="1286" spans="4:72" x14ac:dyDescent="0.25">
      <c r="D1286" s="17" t="s">
        <v>237</v>
      </c>
      <c r="E1286" s="5">
        <v>58</v>
      </c>
      <c r="W1286" s="17" t="s">
        <v>237</v>
      </c>
      <c r="X1286" s="5">
        <v>58</v>
      </c>
      <c r="AI1286" s="17" t="s">
        <v>235</v>
      </c>
      <c r="AJ1286" s="5">
        <v>10</v>
      </c>
      <c r="AT1286" s="17" t="s">
        <v>233</v>
      </c>
      <c r="AU1286" s="5">
        <v>358</v>
      </c>
      <c r="BH1286" s="17" t="s">
        <v>231</v>
      </c>
      <c r="BI1286" s="5">
        <v>75</v>
      </c>
      <c r="BS1286" s="17" t="s">
        <v>174</v>
      </c>
      <c r="BT1286" s="5">
        <v>13</v>
      </c>
    </row>
    <row r="1287" spans="4:72" x14ac:dyDescent="0.25">
      <c r="D1287" s="17" t="s">
        <v>257</v>
      </c>
      <c r="E1287" s="5">
        <v>343</v>
      </c>
      <c r="W1287" s="17" t="s">
        <v>257</v>
      </c>
      <c r="X1287" s="5">
        <v>343</v>
      </c>
      <c r="AI1287" s="17" t="s">
        <v>236</v>
      </c>
      <c r="AJ1287" s="5">
        <v>21</v>
      </c>
      <c r="AT1287" s="17" t="s">
        <v>235</v>
      </c>
      <c r="AU1287" s="5">
        <v>88</v>
      </c>
      <c r="BH1287" s="17" t="s">
        <v>149</v>
      </c>
      <c r="BI1287" s="5">
        <v>566</v>
      </c>
      <c r="BS1287" s="17" t="s">
        <v>231</v>
      </c>
      <c r="BT1287" s="5">
        <v>3</v>
      </c>
    </row>
    <row r="1288" spans="4:72" x14ac:dyDescent="0.25">
      <c r="D1288" s="17" t="s">
        <v>240</v>
      </c>
      <c r="E1288" s="5">
        <v>323</v>
      </c>
      <c r="W1288" s="17" t="s">
        <v>240</v>
      </c>
      <c r="X1288" s="5">
        <v>323</v>
      </c>
      <c r="AI1288" s="17" t="s">
        <v>237</v>
      </c>
      <c r="AJ1288" s="5">
        <v>16</v>
      </c>
      <c r="AT1288" s="17" t="s">
        <v>236</v>
      </c>
      <c r="AU1288" s="5">
        <v>15</v>
      </c>
      <c r="BH1288" s="17" t="s">
        <v>233</v>
      </c>
      <c r="BI1288" s="5">
        <v>28</v>
      </c>
      <c r="BS1288" s="17" t="s">
        <v>149</v>
      </c>
      <c r="BT1288" s="5">
        <v>0</v>
      </c>
    </row>
    <row r="1289" spans="4:72" x14ac:dyDescent="0.25">
      <c r="D1289" s="17" t="s">
        <v>164</v>
      </c>
      <c r="E1289" s="5">
        <v>22</v>
      </c>
      <c r="W1289" s="17" t="s">
        <v>164</v>
      </c>
      <c r="X1289" s="5">
        <v>22</v>
      </c>
      <c r="AI1289" s="17" t="s">
        <v>257</v>
      </c>
      <c r="AJ1289" s="5">
        <v>63</v>
      </c>
      <c r="AT1289" s="17" t="s">
        <v>237</v>
      </c>
      <c r="AU1289" s="5">
        <v>0</v>
      </c>
      <c r="BH1289" s="17" t="s">
        <v>235</v>
      </c>
      <c r="BI1289" s="5">
        <v>2</v>
      </c>
      <c r="BS1289" s="17" t="s">
        <v>233</v>
      </c>
      <c r="BT1289" s="5">
        <v>3</v>
      </c>
    </row>
    <row r="1290" spans="4:72" x14ac:dyDescent="0.25">
      <c r="D1290" s="17" t="s">
        <v>241</v>
      </c>
      <c r="E1290" s="5">
        <v>0</v>
      </c>
      <c r="W1290" s="17" t="s">
        <v>241</v>
      </c>
      <c r="X1290" s="5">
        <v>0</v>
      </c>
      <c r="AI1290" s="17" t="s">
        <v>240</v>
      </c>
      <c r="AJ1290" s="5">
        <v>192</v>
      </c>
      <c r="AT1290" s="17" t="s">
        <v>257</v>
      </c>
      <c r="AU1290" s="5">
        <v>249</v>
      </c>
      <c r="BH1290" s="17" t="s">
        <v>236</v>
      </c>
      <c r="BI1290" s="5">
        <v>25</v>
      </c>
      <c r="BS1290" s="17" t="s">
        <v>235</v>
      </c>
      <c r="BT1290" s="5">
        <v>4</v>
      </c>
    </row>
    <row r="1291" spans="4:72" x14ac:dyDescent="0.25">
      <c r="D1291" s="17" t="s">
        <v>243</v>
      </c>
      <c r="E1291" s="5">
        <v>174</v>
      </c>
      <c r="W1291" s="17" t="s">
        <v>243</v>
      </c>
      <c r="X1291" s="5">
        <v>174</v>
      </c>
      <c r="AI1291" s="17" t="s">
        <v>164</v>
      </c>
      <c r="AJ1291" s="5">
        <v>5</v>
      </c>
      <c r="AT1291" s="17" t="s">
        <v>240</v>
      </c>
      <c r="AU1291" s="5">
        <v>380</v>
      </c>
      <c r="BH1291" s="17" t="s">
        <v>237</v>
      </c>
      <c r="BI1291" s="5">
        <v>2</v>
      </c>
      <c r="BS1291" s="17" t="s">
        <v>236</v>
      </c>
      <c r="BT1291" s="5">
        <v>0</v>
      </c>
    </row>
    <row r="1292" spans="4:72" x14ac:dyDescent="0.25">
      <c r="D1292" s="17" t="s">
        <v>281</v>
      </c>
      <c r="E1292" s="5">
        <v>271</v>
      </c>
      <c r="W1292" s="17" t="s">
        <v>281</v>
      </c>
      <c r="X1292" s="5">
        <v>271</v>
      </c>
      <c r="AI1292" s="17" t="s">
        <v>241</v>
      </c>
      <c r="AJ1292" s="5">
        <v>0</v>
      </c>
      <c r="AT1292" s="17" t="s">
        <v>164</v>
      </c>
      <c r="AU1292" s="5">
        <v>8</v>
      </c>
      <c r="BH1292" s="17" t="s">
        <v>257</v>
      </c>
      <c r="BI1292" s="5">
        <v>754</v>
      </c>
      <c r="BS1292" s="17" t="s">
        <v>237</v>
      </c>
      <c r="BT1292" s="5">
        <v>0</v>
      </c>
    </row>
    <row r="1293" spans="4:72" x14ac:dyDescent="0.25">
      <c r="D1293" s="17" t="s">
        <v>244</v>
      </c>
      <c r="E1293" s="5">
        <v>143</v>
      </c>
      <c r="W1293" s="17" t="s">
        <v>244</v>
      </c>
      <c r="X1293" s="5">
        <v>143</v>
      </c>
      <c r="AI1293" s="17" t="s">
        <v>243</v>
      </c>
      <c r="AJ1293" s="5">
        <v>0</v>
      </c>
      <c r="AT1293" s="17" t="s">
        <v>241</v>
      </c>
      <c r="AU1293" s="5">
        <v>4</v>
      </c>
      <c r="BH1293" s="17" t="s">
        <v>240</v>
      </c>
      <c r="BI1293" s="5">
        <v>58</v>
      </c>
      <c r="BS1293" s="17" t="s">
        <v>257</v>
      </c>
      <c r="BT1293" s="5">
        <v>0</v>
      </c>
    </row>
    <row r="1294" spans="4:72" x14ac:dyDescent="0.25">
      <c r="D1294" s="17" t="s">
        <v>245</v>
      </c>
      <c r="E1294" s="5">
        <v>132</v>
      </c>
      <c r="W1294" s="17" t="s">
        <v>245</v>
      </c>
      <c r="X1294" s="5">
        <v>132</v>
      </c>
      <c r="AI1294" s="17" t="s">
        <v>281</v>
      </c>
      <c r="AJ1294" s="5">
        <v>90</v>
      </c>
      <c r="AT1294" s="17" t="s">
        <v>243</v>
      </c>
      <c r="AU1294" s="5">
        <v>0</v>
      </c>
      <c r="BH1294" s="17" t="s">
        <v>164</v>
      </c>
      <c r="BI1294" s="5">
        <v>0</v>
      </c>
      <c r="BS1294" s="17" t="s">
        <v>240</v>
      </c>
      <c r="BT1294" s="5">
        <v>25</v>
      </c>
    </row>
    <row r="1295" spans="4:72" x14ac:dyDescent="0.25">
      <c r="D1295" s="17" t="s">
        <v>150</v>
      </c>
      <c r="E1295" s="5">
        <v>27</v>
      </c>
      <c r="W1295" s="17" t="s">
        <v>150</v>
      </c>
      <c r="X1295" s="5">
        <v>27</v>
      </c>
      <c r="AI1295" s="17" t="s">
        <v>244</v>
      </c>
      <c r="AJ1295" s="5">
        <v>6</v>
      </c>
      <c r="AT1295" s="17" t="s">
        <v>281</v>
      </c>
      <c r="AU1295" s="5">
        <v>274</v>
      </c>
      <c r="BH1295" s="17" t="s">
        <v>241</v>
      </c>
      <c r="BI1295" s="5">
        <v>0</v>
      </c>
      <c r="BS1295" s="17" t="s">
        <v>164</v>
      </c>
      <c r="BT1295" s="5">
        <v>4</v>
      </c>
    </row>
    <row r="1296" spans="4:72" x14ac:dyDescent="0.25">
      <c r="D1296" s="17" t="s">
        <v>145</v>
      </c>
      <c r="E1296" s="5">
        <v>672</v>
      </c>
      <c r="W1296" s="17" t="s">
        <v>145</v>
      </c>
      <c r="X1296" s="5">
        <v>672</v>
      </c>
      <c r="AI1296" s="17" t="s">
        <v>245</v>
      </c>
      <c r="AJ1296" s="5">
        <v>76</v>
      </c>
      <c r="AT1296" s="17" t="s">
        <v>244</v>
      </c>
      <c r="AU1296" s="5">
        <v>241</v>
      </c>
      <c r="BH1296" s="17" t="s">
        <v>243</v>
      </c>
      <c r="BI1296" s="5">
        <v>0</v>
      </c>
      <c r="BS1296" s="17" t="s">
        <v>241</v>
      </c>
      <c r="BT1296" s="5">
        <v>0</v>
      </c>
    </row>
    <row r="1297" spans="4:72" x14ac:dyDescent="0.25">
      <c r="D1297" s="17" t="s">
        <v>246</v>
      </c>
      <c r="E1297" s="5">
        <v>35</v>
      </c>
      <c r="W1297" s="17" t="s">
        <v>246</v>
      </c>
      <c r="X1297" s="5">
        <v>35</v>
      </c>
      <c r="AI1297" s="17" t="s">
        <v>150</v>
      </c>
      <c r="AJ1297" s="5">
        <v>0</v>
      </c>
      <c r="AT1297" s="17" t="s">
        <v>245</v>
      </c>
      <c r="AU1297" s="5">
        <v>235</v>
      </c>
      <c r="BH1297" s="17" t="s">
        <v>281</v>
      </c>
      <c r="BI1297" s="5">
        <v>494</v>
      </c>
      <c r="BS1297" s="17" t="s">
        <v>243</v>
      </c>
      <c r="BT1297" s="5">
        <v>0</v>
      </c>
    </row>
    <row r="1298" spans="4:72" x14ac:dyDescent="0.25">
      <c r="D1298" s="17" t="s">
        <v>269</v>
      </c>
      <c r="E1298" s="5">
        <v>313</v>
      </c>
      <c r="W1298" s="17" t="s">
        <v>269</v>
      </c>
      <c r="X1298" s="5">
        <v>313</v>
      </c>
      <c r="AI1298" s="17" t="s">
        <v>145</v>
      </c>
      <c r="AJ1298" s="5">
        <v>23</v>
      </c>
      <c r="AT1298" s="17" t="s">
        <v>150</v>
      </c>
      <c r="AU1298" s="5">
        <v>0</v>
      </c>
      <c r="BH1298" s="17" t="s">
        <v>244</v>
      </c>
      <c r="BI1298" s="5">
        <v>16</v>
      </c>
      <c r="BS1298" s="17" t="s">
        <v>281</v>
      </c>
      <c r="BT1298" s="5">
        <v>0</v>
      </c>
    </row>
    <row r="1299" spans="4:72" x14ac:dyDescent="0.25">
      <c r="D1299" s="17" t="s">
        <v>265</v>
      </c>
      <c r="E1299" s="5">
        <v>61</v>
      </c>
      <c r="W1299" s="17" t="s">
        <v>265</v>
      </c>
      <c r="X1299" s="5">
        <v>61</v>
      </c>
      <c r="AI1299" s="17" t="s">
        <v>246</v>
      </c>
      <c r="AJ1299" s="5">
        <v>19</v>
      </c>
      <c r="AT1299" s="17" t="s">
        <v>145</v>
      </c>
      <c r="AU1299" s="5">
        <v>11</v>
      </c>
      <c r="BH1299" s="17" t="s">
        <v>245</v>
      </c>
      <c r="BI1299" s="5">
        <v>14</v>
      </c>
      <c r="BS1299" s="17" t="s">
        <v>244</v>
      </c>
      <c r="BT1299" s="5">
        <v>0</v>
      </c>
    </row>
    <row r="1300" spans="4:72" x14ac:dyDescent="0.25">
      <c r="D1300" s="17" t="s">
        <v>283</v>
      </c>
      <c r="E1300" s="5">
        <v>472</v>
      </c>
      <c r="W1300" s="17" t="s">
        <v>283</v>
      </c>
      <c r="X1300" s="5">
        <v>472</v>
      </c>
      <c r="AI1300" s="17" t="s">
        <v>269</v>
      </c>
      <c r="AJ1300" s="5">
        <v>102</v>
      </c>
      <c r="AT1300" s="17" t="s">
        <v>246</v>
      </c>
      <c r="AU1300" s="5">
        <v>6</v>
      </c>
      <c r="BH1300" s="17" t="s">
        <v>150</v>
      </c>
      <c r="BI1300" s="5">
        <v>18</v>
      </c>
      <c r="BS1300" s="17" t="s">
        <v>245</v>
      </c>
      <c r="BT1300" s="5">
        <v>37</v>
      </c>
    </row>
    <row r="1301" spans="4:72" x14ac:dyDescent="0.25">
      <c r="D1301" s="17" t="s">
        <v>321</v>
      </c>
      <c r="E1301" s="5">
        <v>19</v>
      </c>
      <c r="W1301" s="17" t="s">
        <v>321</v>
      </c>
      <c r="X1301" s="5">
        <v>19</v>
      </c>
      <c r="AI1301" s="17" t="s">
        <v>265</v>
      </c>
      <c r="AJ1301" s="5">
        <v>0</v>
      </c>
      <c r="AT1301" s="17" t="s">
        <v>269</v>
      </c>
      <c r="AU1301" s="5">
        <v>227</v>
      </c>
      <c r="BH1301" s="17" t="s">
        <v>145</v>
      </c>
      <c r="BI1301" s="5">
        <v>81</v>
      </c>
      <c r="BS1301" s="17" t="s">
        <v>150</v>
      </c>
      <c r="BT1301" s="5">
        <v>0</v>
      </c>
    </row>
    <row r="1302" spans="4:72" x14ac:dyDescent="0.25">
      <c r="D1302" s="17" t="s">
        <v>344</v>
      </c>
      <c r="E1302" s="5">
        <v>30</v>
      </c>
      <c r="W1302" s="17" t="s">
        <v>344</v>
      </c>
      <c r="X1302" s="5">
        <v>30</v>
      </c>
      <c r="AI1302" s="17" t="s">
        <v>283</v>
      </c>
      <c r="AJ1302" s="5">
        <v>17</v>
      </c>
      <c r="AT1302" s="17" t="s">
        <v>265</v>
      </c>
      <c r="AU1302" s="5">
        <v>45</v>
      </c>
      <c r="BH1302" s="17" t="s">
        <v>246</v>
      </c>
      <c r="BI1302" s="5">
        <v>20</v>
      </c>
      <c r="BS1302" s="17" t="s">
        <v>145</v>
      </c>
      <c r="BT1302" s="5">
        <v>0</v>
      </c>
    </row>
    <row r="1303" spans="4:72" x14ac:dyDescent="0.25">
      <c r="D1303" s="17" t="s">
        <v>254</v>
      </c>
      <c r="E1303" s="5">
        <v>181</v>
      </c>
      <c r="W1303" s="17" t="s">
        <v>254</v>
      </c>
      <c r="X1303" s="5">
        <v>181</v>
      </c>
      <c r="AI1303" s="17" t="s">
        <v>321</v>
      </c>
      <c r="AJ1303" s="5">
        <v>1</v>
      </c>
      <c r="AT1303" s="17" t="s">
        <v>283</v>
      </c>
      <c r="AU1303" s="5">
        <v>369</v>
      </c>
      <c r="BH1303" s="17" t="s">
        <v>269</v>
      </c>
      <c r="BI1303" s="5">
        <v>654</v>
      </c>
      <c r="BS1303" s="17" t="s">
        <v>246</v>
      </c>
      <c r="BT1303" s="5">
        <v>0</v>
      </c>
    </row>
    <row r="1304" spans="4:72" x14ac:dyDescent="0.25">
      <c r="D1304" s="17" t="s">
        <v>270</v>
      </c>
      <c r="E1304" s="5">
        <v>284</v>
      </c>
      <c r="W1304" s="17" t="s">
        <v>270</v>
      </c>
      <c r="X1304" s="5">
        <v>284</v>
      </c>
      <c r="AI1304" s="17" t="s">
        <v>344</v>
      </c>
      <c r="AJ1304" s="5">
        <v>0</v>
      </c>
      <c r="AT1304" s="17" t="s">
        <v>321</v>
      </c>
      <c r="AU1304" s="5">
        <v>2</v>
      </c>
      <c r="BH1304" s="17" t="s">
        <v>265</v>
      </c>
      <c r="BI1304" s="5">
        <v>68</v>
      </c>
      <c r="BS1304" s="17" t="s">
        <v>269</v>
      </c>
      <c r="BT1304" s="5">
        <v>0</v>
      </c>
    </row>
    <row r="1305" spans="4:72" x14ac:dyDescent="0.25">
      <c r="D1305" s="17" t="s">
        <v>271</v>
      </c>
      <c r="E1305" s="5">
        <v>1</v>
      </c>
      <c r="W1305" s="17" t="s">
        <v>271</v>
      </c>
      <c r="X1305" s="5">
        <v>1</v>
      </c>
      <c r="AI1305" s="17" t="s">
        <v>254</v>
      </c>
      <c r="AJ1305" s="5">
        <v>14</v>
      </c>
      <c r="AT1305" s="17" t="s">
        <v>344</v>
      </c>
      <c r="AU1305" s="5">
        <v>0</v>
      </c>
      <c r="BH1305" s="17" t="s">
        <v>283</v>
      </c>
      <c r="BI1305" s="5">
        <v>94</v>
      </c>
      <c r="BS1305" s="17" t="s">
        <v>265</v>
      </c>
      <c r="BT1305" s="5">
        <v>1</v>
      </c>
    </row>
    <row r="1306" spans="4:72" x14ac:dyDescent="0.25">
      <c r="D1306" s="17" t="s">
        <v>249</v>
      </c>
      <c r="E1306" s="5">
        <v>51</v>
      </c>
      <c r="W1306" s="17" t="s">
        <v>249</v>
      </c>
      <c r="X1306" s="5">
        <v>51</v>
      </c>
      <c r="AI1306" s="17" t="s">
        <v>270</v>
      </c>
      <c r="AJ1306" s="5">
        <v>47</v>
      </c>
      <c r="AT1306" s="17" t="s">
        <v>254</v>
      </c>
      <c r="AU1306" s="5">
        <v>332</v>
      </c>
      <c r="BH1306" s="17" t="s">
        <v>321</v>
      </c>
      <c r="BI1306" s="5">
        <v>7</v>
      </c>
      <c r="BS1306" s="17" t="s">
        <v>283</v>
      </c>
      <c r="BT1306" s="5">
        <v>0</v>
      </c>
    </row>
    <row r="1307" spans="4:72" x14ac:dyDescent="0.25">
      <c r="D1307" s="17" t="s">
        <v>151</v>
      </c>
      <c r="E1307" s="5">
        <v>260</v>
      </c>
      <c r="W1307" s="17" t="s">
        <v>151</v>
      </c>
      <c r="X1307" s="5">
        <v>260</v>
      </c>
      <c r="AI1307" s="17" t="s">
        <v>271</v>
      </c>
      <c r="AJ1307" s="5">
        <v>0</v>
      </c>
      <c r="AT1307" s="17" t="s">
        <v>270</v>
      </c>
      <c r="AU1307" s="5">
        <v>159</v>
      </c>
      <c r="BH1307" s="17" t="s">
        <v>344</v>
      </c>
      <c r="BI1307" s="5">
        <v>41</v>
      </c>
      <c r="BS1307" s="17" t="s">
        <v>321</v>
      </c>
      <c r="BT1307" s="5">
        <v>2</v>
      </c>
    </row>
    <row r="1308" spans="4:72" x14ac:dyDescent="0.25">
      <c r="D1308" s="17" t="s">
        <v>264</v>
      </c>
      <c r="E1308" s="5">
        <v>0</v>
      </c>
      <c r="W1308" s="17" t="s">
        <v>264</v>
      </c>
      <c r="X1308" s="5">
        <v>0</v>
      </c>
      <c r="AI1308" s="17" t="s">
        <v>249</v>
      </c>
      <c r="AJ1308" s="5">
        <v>0</v>
      </c>
      <c r="AT1308" s="17" t="s">
        <v>271</v>
      </c>
      <c r="AU1308" s="5">
        <v>0</v>
      </c>
      <c r="BH1308" s="17" t="s">
        <v>254</v>
      </c>
      <c r="BI1308" s="5">
        <v>223</v>
      </c>
      <c r="BS1308" s="17" t="s">
        <v>344</v>
      </c>
      <c r="BT1308" s="5">
        <v>0</v>
      </c>
    </row>
    <row r="1309" spans="4:72" x14ac:dyDescent="0.25">
      <c r="D1309" s="17" t="s">
        <v>273</v>
      </c>
      <c r="E1309" s="5">
        <v>9</v>
      </c>
      <c r="W1309" s="17" t="s">
        <v>273</v>
      </c>
      <c r="X1309" s="5">
        <v>9</v>
      </c>
      <c r="AI1309" s="17" t="s">
        <v>151</v>
      </c>
      <c r="AJ1309" s="5">
        <v>0</v>
      </c>
      <c r="AT1309" s="17" t="s">
        <v>249</v>
      </c>
      <c r="AU1309" s="5">
        <v>0</v>
      </c>
      <c r="BH1309" s="17" t="s">
        <v>270</v>
      </c>
      <c r="BI1309" s="5">
        <v>440</v>
      </c>
      <c r="BS1309" s="17" t="s">
        <v>254</v>
      </c>
      <c r="BT1309" s="5">
        <v>8</v>
      </c>
    </row>
    <row r="1310" spans="4:72" x14ac:dyDescent="0.25">
      <c r="D1310" s="17" t="s">
        <v>274</v>
      </c>
      <c r="E1310" s="5">
        <v>1</v>
      </c>
      <c r="W1310" s="17" t="s">
        <v>274</v>
      </c>
      <c r="X1310" s="5">
        <v>1</v>
      </c>
      <c r="AI1310" s="17" t="s">
        <v>264</v>
      </c>
      <c r="AJ1310" s="5">
        <v>0</v>
      </c>
      <c r="AT1310" s="17" t="s">
        <v>151</v>
      </c>
      <c r="AU1310" s="5">
        <v>0</v>
      </c>
      <c r="BH1310" s="17" t="s">
        <v>271</v>
      </c>
      <c r="BI1310" s="5">
        <v>0</v>
      </c>
      <c r="BS1310" s="17" t="s">
        <v>270</v>
      </c>
      <c r="BT1310" s="5">
        <v>0</v>
      </c>
    </row>
    <row r="1311" spans="4:72" x14ac:dyDescent="0.25">
      <c r="D1311" s="17" t="s">
        <v>275</v>
      </c>
      <c r="E1311" s="5">
        <v>11</v>
      </c>
      <c r="W1311" s="17" t="s">
        <v>275</v>
      </c>
      <c r="X1311" s="5">
        <v>11</v>
      </c>
      <c r="AI1311" s="17" t="s">
        <v>273</v>
      </c>
      <c r="AJ1311" s="5">
        <v>0</v>
      </c>
      <c r="AT1311" s="17" t="s">
        <v>264</v>
      </c>
      <c r="AU1311" s="5">
        <v>0</v>
      </c>
      <c r="BH1311" s="17" t="s">
        <v>249</v>
      </c>
      <c r="BI1311" s="5">
        <v>0</v>
      </c>
      <c r="BS1311" s="17" t="s">
        <v>271</v>
      </c>
      <c r="BT1311" s="5">
        <v>0</v>
      </c>
    </row>
    <row r="1312" spans="4:72" x14ac:dyDescent="0.25">
      <c r="AI1312" s="17" t="s">
        <v>274</v>
      </c>
      <c r="AJ1312" s="5">
        <v>0</v>
      </c>
      <c r="AT1312" s="17" t="s">
        <v>273</v>
      </c>
      <c r="AU1312" s="5">
        <v>0</v>
      </c>
      <c r="BH1312" s="17" t="s">
        <v>151</v>
      </c>
      <c r="BI1312" s="5">
        <v>193</v>
      </c>
      <c r="BS1312" s="17" t="s">
        <v>249</v>
      </c>
      <c r="BT1312" s="5">
        <v>0</v>
      </c>
    </row>
    <row r="1313" spans="35:72" x14ac:dyDescent="0.25">
      <c r="AI1313" s="17" t="s">
        <v>275</v>
      </c>
      <c r="AJ1313" s="5">
        <v>0</v>
      </c>
      <c r="AT1313" s="17" t="s">
        <v>274</v>
      </c>
      <c r="AU1313" s="5">
        <v>0</v>
      </c>
      <c r="BH1313" s="17" t="s">
        <v>264</v>
      </c>
      <c r="BI1313" s="5">
        <v>0</v>
      </c>
      <c r="BS1313" s="17" t="s">
        <v>151</v>
      </c>
      <c r="BT1313" s="5">
        <v>0</v>
      </c>
    </row>
    <row r="1314" spans="35:72" x14ac:dyDescent="0.25">
      <c r="AT1314" s="17" t="s">
        <v>275</v>
      </c>
      <c r="AU1314" s="5">
        <v>0</v>
      </c>
      <c r="BH1314" s="17" t="s">
        <v>273</v>
      </c>
      <c r="BI1314" s="5">
        <v>0</v>
      </c>
      <c r="BS1314" s="17" t="s">
        <v>264</v>
      </c>
      <c r="BT1314" s="5">
        <v>0</v>
      </c>
    </row>
    <row r="1315" spans="35:72" x14ac:dyDescent="0.25">
      <c r="BH1315" s="17" t="s">
        <v>274</v>
      </c>
      <c r="BI1315" s="5">
        <v>0</v>
      </c>
      <c r="BS1315" s="17" t="s">
        <v>273</v>
      </c>
      <c r="BT1315" s="5">
        <v>0</v>
      </c>
    </row>
    <row r="1316" spans="35:72" x14ac:dyDescent="0.25">
      <c r="BH1316" s="17" t="s">
        <v>275</v>
      </c>
      <c r="BI1316" s="5">
        <v>0</v>
      </c>
      <c r="BS1316" s="17" t="s">
        <v>274</v>
      </c>
      <c r="BT1316" s="5">
        <v>0</v>
      </c>
    </row>
    <row r="1317" spans="35:72" x14ac:dyDescent="0.25">
      <c r="BS1317" s="17" t="s">
        <v>275</v>
      </c>
      <c r="BT1317" s="5">
        <v>0</v>
      </c>
    </row>
  </sheetData>
  <mergeCells count="6">
    <mergeCell ref="L136:N136"/>
    <mergeCell ref="L7:N7"/>
    <mergeCell ref="L31:N31"/>
    <mergeCell ref="L56:N56"/>
    <mergeCell ref="L89:N89"/>
    <mergeCell ref="L111:N11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14264F-CC94-496E-8710-8F18DC63A1C6}">
  <dimension ref="B2:G155"/>
  <sheetViews>
    <sheetView workbookViewId="0">
      <selection activeCell="G31" sqref="G31"/>
    </sheetView>
  </sheetViews>
  <sheetFormatPr defaultRowHeight="15" x14ac:dyDescent="0.25"/>
  <cols>
    <col min="2" max="2" width="21.42578125" bestFit="1" customWidth="1"/>
    <col min="3" max="3" width="23.7109375" bestFit="1" customWidth="1"/>
    <col min="4" max="4" width="12.7109375" bestFit="1" customWidth="1"/>
    <col min="5" max="5" width="14.28515625" bestFit="1" customWidth="1"/>
    <col min="6" max="6" width="31.42578125" bestFit="1" customWidth="1"/>
    <col min="7" max="7" width="13.5703125" bestFit="1" customWidth="1"/>
  </cols>
  <sheetData>
    <row r="2" spans="2:7" x14ac:dyDescent="0.25">
      <c r="B2" s="1" t="s">
        <v>23</v>
      </c>
      <c r="C2" t="s">
        <v>16</v>
      </c>
    </row>
    <row r="3" spans="2:7" x14ac:dyDescent="0.25">
      <c r="B3" s="1" t="s">
        <v>1</v>
      </c>
      <c r="C3" t="s">
        <v>20</v>
      </c>
    </row>
    <row r="5" spans="2:7" x14ac:dyDescent="0.25">
      <c r="B5" s="1" t="s">
        <v>2</v>
      </c>
      <c r="C5" t="s">
        <v>40</v>
      </c>
      <c r="D5" t="s">
        <v>41</v>
      </c>
      <c r="E5" t="s">
        <v>42</v>
      </c>
      <c r="F5" t="s">
        <v>86</v>
      </c>
      <c r="G5" t="s">
        <v>94</v>
      </c>
    </row>
    <row r="6" spans="2:7" x14ac:dyDescent="0.25">
      <c r="B6" s="2" t="s">
        <v>139</v>
      </c>
      <c r="C6" s="14">
        <v>33244.730000000003</v>
      </c>
      <c r="D6" s="14">
        <v>5777.2</v>
      </c>
      <c r="E6" s="14">
        <v>27467.530000000002</v>
      </c>
      <c r="F6" s="15">
        <v>0.82622208091327554</v>
      </c>
      <c r="G6" s="15">
        <v>0.17377791908672441</v>
      </c>
    </row>
    <row r="7" spans="2:7" x14ac:dyDescent="0.25">
      <c r="B7" s="2" t="s">
        <v>167</v>
      </c>
      <c r="C7" s="14">
        <v>62344.94</v>
      </c>
      <c r="D7" s="14">
        <v>39216.65</v>
      </c>
      <c r="E7" s="14">
        <v>23128.29</v>
      </c>
      <c r="F7" s="15">
        <v>0.37097300919689713</v>
      </c>
      <c r="G7" s="15">
        <v>0.62902699080310287</v>
      </c>
    </row>
    <row r="8" spans="2:7" x14ac:dyDescent="0.25">
      <c r="B8" s="2" t="s">
        <v>140</v>
      </c>
      <c r="C8" s="14">
        <v>209918.51</v>
      </c>
      <c r="D8" s="14">
        <v>130079.66</v>
      </c>
      <c r="E8" s="14">
        <v>79838.850000000006</v>
      </c>
      <c r="F8" s="15">
        <v>0.38033258715489171</v>
      </c>
      <c r="G8" s="15">
        <v>0.61966741284510829</v>
      </c>
    </row>
    <row r="9" spans="2:7" x14ac:dyDescent="0.25">
      <c r="B9" s="2" t="s">
        <v>287</v>
      </c>
      <c r="C9" s="14">
        <v>1231.26</v>
      </c>
      <c r="D9" s="14">
        <v>0</v>
      </c>
      <c r="E9" s="14">
        <v>1231.26</v>
      </c>
      <c r="F9" s="15">
        <v>1</v>
      </c>
      <c r="G9" s="15">
        <v>0</v>
      </c>
    </row>
    <row r="10" spans="2:7" x14ac:dyDescent="0.25">
      <c r="B10" s="2" t="s">
        <v>288</v>
      </c>
      <c r="C10" s="14">
        <v>5677.85</v>
      </c>
      <c r="D10" s="14">
        <v>726.2700000000001</v>
      </c>
      <c r="E10" s="14">
        <v>4951.58</v>
      </c>
      <c r="F10" s="15">
        <v>0.87208714566253065</v>
      </c>
      <c r="G10" s="15">
        <v>0.1279128543374693</v>
      </c>
    </row>
    <row r="11" spans="2:7" x14ac:dyDescent="0.25">
      <c r="B11" s="2" t="s">
        <v>181</v>
      </c>
      <c r="C11" s="14">
        <v>1043755.07</v>
      </c>
      <c r="D11" s="14">
        <v>66886.59</v>
      </c>
      <c r="E11" s="14">
        <v>976868.48</v>
      </c>
      <c r="F11" s="15">
        <v>0.93591735080146732</v>
      </c>
      <c r="G11" s="15">
        <v>6.4082649198532751E-2</v>
      </c>
    </row>
    <row r="12" spans="2:7" x14ac:dyDescent="0.25">
      <c r="B12" s="2" t="s">
        <v>156</v>
      </c>
      <c r="C12" s="14">
        <v>1675525.27</v>
      </c>
      <c r="D12" s="14">
        <v>188365.86999999997</v>
      </c>
      <c r="E12" s="14">
        <v>1487159.4000000001</v>
      </c>
      <c r="F12" s="15">
        <v>0.88757801904115718</v>
      </c>
      <c r="G12" s="15">
        <v>0.11242198095884282</v>
      </c>
    </row>
    <row r="13" spans="2:7" x14ac:dyDescent="0.25">
      <c r="B13" s="2" t="s">
        <v>182</v>
      </c>
      <c r="C13" s="14">
        <v>44596.01</v>
      </c>
      <c r="D13" s="14">
        <v>946</v>
      </c>
      <c r="E13" s="14">
        <v>43650.01</v>
      </c>
      <c r="F13" s="15">
        <v>0.97878733994364064</v>
      </c>
      <c r="G13" s="15">
        <v>2.12126600563593E-2</v>
      </c>
    </row>
    <row r="14" spans="2:7" x14ac:dyDescent="0.25">
      <c r="B14" s="2" t="s">
        <v>183</v>
      </c>
      <c r="C14" s="14">
        <v>61425.7</v>
      </c>
      <c r="D14" s="14">
        <v>43378.569999999992</v>
      </c>
      <c r="E14" s="14">
        <v>18047.130000000005</v>
      </c>
      <c r="F14" s="15">
        <v>0.29380422201130807</v>
      </c>
      <c r="G14" s="15">
        <v>0.70619577798869193</v>
      </c>
    </row>
    <row r="15" spans="2:7" x14ac:dyDescent="0.25">
      <c r="B15" s="2" t="s">
        <v>184</v>
      </c>
      <c r="C15" s="14">
        <v>91676.56</v>
      </c>
      <c r="D15" s="14">
        <v>48998.8</v>
      </c>
      <c r="E15" s="14">
        <v>42677.759999999995</v>
      </c>
      <c r="F15" s="15">
        <v>0.46552532075810871</v>
      </c>
      <c r="G15" s="15">
        <v>0.53447467924189129</v>
      </c>
    </row>
    <row r="16" spans="2:7" x14ac:dyDescent="0.25">
      <c r="B16" s="2" t="s">
        <v>185</v>
      </c>
      <c r="C16" s="14">
        <v>151566.46</v>
      </c>
      <c r="D16" s="14">
        <v>54179.73</v>
      </c>
      <c r="E16" s="14">
        <v>97386.729999999981</v>
      </c>
      <c r="F16" s="15">
        <v>0.64253483257443622</v>
      </c>
      <c r="G16" s="15">
        <v>0.35746516742556372</v>
      </c>
    </row>
    <row r="17" spans="2:7" x14ac:dyDescent="0.25">
      <c r="B17" s="2" t="s">
        <v>157</v>
      </c>
      <c r="C17" s="14">
        <v>1769727.83</v>
      </c>
      <c r="D17" s="14">
        <v>9086.7200000000012</v>
      </c>
      <c r="E17" s="14">
        <v>1760641.11</v>
      </c>
      <c r="F17" s="15">
        <v>0.99486547035879525</v>
      </c>
      <c r="G17" s="15">
        <v>5.134529641204773E-3</v>
      </c>
    </row>
    <row r="18" spans="2:7" x14ac:dyDescent="0.25">
      <c r="B18" s="2" t="s">
        <v>267</v>
      </c>
      <c r="C18" s="14">
        <v>149561.57999999999</v>
      </c>
      <c r="D18" s="14">
        <v>93882.08</v>
      </c>
      <c r="E18" s="14">
        <v>55679.499999999985</v>
      </c>
      <c r="F18" s="15">
        <v>0.37228478062347287</v>
      </c>
      <c r="G18" s="15">
        <v>0.62771521937652708</v>
      </c>
    </row>
    <row r="19" spans="2:7" x14ac:dyDescent="0.25">
      <c r="B19" s="2" t="s">
        <v>289</v>
      </c>
      <c r="C19" s="14">
        <v>23224.31</v>
      </c>
      <c r="D19" s="14">
        <v>15976.37</v>
      </c>
      <c r="E19" s="14">
        <v>7247.9400000000005</v>
      </c>
      <c r="F19" s="15">
        <v>0.31208419109114544</v>
      </c>
      <c r="G19" s="15">
        <v>0.68791580890885451</v>
      </c>
    </row>
    <row r="20" spans="2:7" x14ac:dyDescent="0.25">
      <c r="B20" s="2" t="s">
        <v>158</v>
      </c>
      <c r="C20" s="14">
        <v>138001.51999999999</v>
      </c>
      <c r="D20" s="14">
        <v>34923.520000000004</v>
      </c>
      <c r="E20" s="14">
        <v>103077.99999999999</v>
      </c>
      <c r="F20" s="15">
        <v>0.74693380188855885</v>
      </c>
      <c r="G20" s="15">
        <v>0.25306619811144115</v>
      </c>
    </row>
    <row r="21" spans="2:7" x14ac:dyDescent="0.25">
      <c r="B21" s="2" t="s">
        <v>290</v>
      </c>
      <c r="C21" s="14">
        <v>34665.18</v>
      </c>
      <c r="D21" s="14">
        <v>10464.1</v>
      </c>
      <c r="E21" s="14">
        <v>24201.08</v>
      </c>
      <c r="F21" s="15">
        <v>0.69813801630339156</v>
      </c>
      <c r="G21" s="15">
        <v>0.30186198369660855</v>
      </c>
    </row>
    <row r="22" spans="2:7" x14ac:dyDescent="0.25">
      <c r="B22" s="2" t="s">
        <v>188</v>
      </c>
      <c r="C22" s="14">
        <v>937.1</v>
      </c>
      <c r="D22" s="14">
        <v>664.82</v>
      </c>
      <c r="E22" s="14">
        <v>272.27999999999997</v>
      </c>
      <c r="F22" s="15">
        <v>0.29055597054743354</v>
      </c>
      <c r="G22" s="15">
        <v>0.70944402945256646</v>
      </c>
    </row>
    <row r="23" spans="2:7" x14ac:dyDescent="0.25">
      <c r="B23" s="2" t="s">
        <v>189</v>
      </c>
      <c r="C23" s="14">
        <v>153329.15</v>
      </c>
      <c r="D23" s="14">
        <v>63337.38</v>
      </c>
      <c r="E23" s="14">
        <v>89991.76999999999</v>
      </c>
      <c r="F23" s="15">
        <v>0.58691886050369413</v>
      </c>
      <c r="G23" s="15">
        <v>0.41308113949630582</v>
      </c>
    </row>
    <row r="24" spans="2:7" x14ac:dyDescent="0.25">
      <c r="B24" s="2" t="s">
        <v>291</v>
      </c>
      <c r="C24" s="14">
        <v>15240.81</v>
      </c>
      <c r="D24" s="14">
        <v>10167.040000000001</v>
      </c>
      <c r="E24" s="14">
        <v>5073.7699999999986</v>
      </c>
      <c r="F24" s="15">
        <v>0.33290684681457211</v>
      </c>
      <c r="G24" s="15">
        <v>0.66709315318542783</v>
      </c>
    </row>
    <row r="25" spans="2:7" x14ac:dyDescent="0.25">
      <c r="B25" s="2" t="s">
        <v>292</v>
      </c>
      <c r="C25" s="14">
        <v>63780.639999999999</v>
      </c>
      <c r="D25" s="14">
        <v>47427.01</v>
      </c>
      <c r="E25" s="14">
        <v>16353.629999999997</v>
      </c>
      <c r="F25" s="15">
        <v>0.25640429446929347</v>
      </c>
      <c r="G25" s="15">
        <v>0.74359570553070653</v>
      </c>
    </row>
    <row r="26" spans="2:7" x14ac:dyDescent="0.25">
      <c r="B26" s="2" t="s">
        <v>191</v>
      </c>
      <c r="C26" s="14">
        <v>113194.25</v>
      </c>
      <c r="D26" s="14">
        <v>50679.7</v>
      </c>
      <c r="E26" s="14">
        <v>62514.55</v>
      </c>
      <c r="F26" s="15">
        <v>0.55227672783732396</v>
      </c>
      <c r="G26" s="15">
        <v>0.4477232721626761</v>
      </c>
    </row>
    <row r="27" spans="2:7" x14ac:dyDescent="0.25">
      <c r="B27" s="2" t="s">
        <v>193</v>
      </c>
      <c r="C27" s="14">
        <v>54697.89</v>
      </c>
      <c r="D27" s="14">
        <v>39072.47</v>
      </c>
      <c r="E27" s="14">
        <v>15625.419999999998</v>
      </c>
      <c r="F27" s="15">
        <v>0.28566769211755699</v>
      </c>
      <c r="G27" s="15">
        <v>0.71433230788244306</v>
      </c>
    </row>
    <row r="28" spans="2:7" x14ac:dyDescent="0.25">
      <c r="B28" s="2" t="s">
        <v>194</v>
      </c>
      <c r="C28" s="14">
        <v>256852.49000000005</v>
      </c>
      <c r="D28" s="14">
        <v>122859.72</v>
      </c>
      <c r="E28" s="14">
        <v>133992.77000000002</v>
      </c>
      <c r="F28" s="15">
        <v>0.52167206944343814</v>
      </c>
      <c r="G28" s="15">
        <v>0.47832793055656175</v>
      </c>
    </row>
    <row r="29" spans="2:7" x14ac:dyDescent="0.25">
      <c r="B29" s="2" t="s">
        <v>197</v>
      </c>
      <c r="C29" s="14">
        <v>257446.96</v>
      </c>
      <c r="D29" s="14">
        <v>20452</v>
      </c>
      <c r="E29" s="14">
        <v>236994.96</v>
      </c>
      <c r="F29" s="15">
        <v>0.92055839385324267</v>
      </c>
      <c r="G29" s="15">
        <v>7.9441606146757382E-2</v>
      </c>
    </row>
    <row r="30" spans="2:7" x14ac:dyDescent="0.25">
      <c r="B30" s="2" t="s">
        <v>199</v>
      </c>
      <c r="C30" s="14">
        <v>68862.990000000005</v>
      </c>
      <c r="D30" s="14">
        <v>36919.869999999995</v>
      </c>
      <c r="E30" s="14">
        <v>31943.12000000001</v>
      </c>
      <c r="F30" s="15">
        <v>0.46386484234855335</v>
      </c>
      <c r="G30" s="15">
        <v>0.53613515765144659</v>
      </c>
    </row>
    <row r="31" spans="2:7" x14ac:dyDescent="0.25">
      <c r="B31" s="2" t="s">
        <v>168</v>
      </c>
      <c r="C31" s="14">
        <v>148040.70000000001</v>
      </c>
      <c r="D31" s="14">
        <v>44324.95</v>
      </c>
      <c r="E31" s="14">
        <v>103715.75000000001</v>
      </c>
      <c r="F31" s="15">
        <v>0.70058943250065697</v>
      </c>
      <c r="G31" s="15">
        <v>0.29941056749934303</v>
      </c>
    </row>
    <row r="32" spans="2:7" x14ac:dyDescent="0.25">
      <c r="B32" s="2" t="s">
        <v>200</v>
      </c>
      <c r="C32" s="14">
        <v>11605.13</v>
      </c>
      <c r="D32" s="14">
        <v>3903.55</v>
      </c>
      <c r="E32" s="14">
        <v>7701.579999999999</v>
      </c>
      <c r="F32" s="15">
        <v>0.66363582312304981</v>
      </c>
      <c r="G32" s="15">
        <v>0.33636417687695014</v>
      </c>
    </row>
    <row r="33" spans="2:7" x14ac:dyDescent="0.25">
      <c r="B33" s="2" t="s">
        <v>152</v>
      </c>
      <c r="C33" s="14">
        <v>299429.88</v>
      </c>
      <c r="D33" s="14">
        <v>124414.61</v>
      </c>
      <c r="E33" s="14">
        <v>175015.27000000002</v>
      </c>
      <c r="F33" s="15">
        <v>0.5844950076458636</v>
      </c>
      <c r="G33" s="15">
        <v>0.41550499235413646</v>
      </c>
    </row>
    <row r="34" spans="2:7" x14ac:dyDescent="0.25">
      <c r="B34" s="2" t="s">
        <v>293</v>
      </c>
      <c r="C34" s="14">
        <v>433395.66</v>
      </c>
      <c r="D34" s="14">
        <v>44338.119999999995</v>
      </c>
      <c r="E34" s="14">
        <v>389057.54</v>
      </c>
      <c r="F34" s="15">
        <v>0.89769597600492812</v>
      </c>
      <c r="G34" s="15">
        <v>0.10230402399507184</v>
      </c>
    </row>
    <row r="35" spans="2:7" x14ac:dyDescent="0.25">
      <c r="B35" s="2" t="s">
        <v>201</v>
      </c>
      <c r="C35" s="14">
        <v>309403.24</v>
      </c>
      <c r="D35" s="14">
        <v>207112.27</v>
      </c>
      <c r="E35" s="14">
        <v>102290.97</v>
      </c>
      <c r="F35" s="15">
        <v>0.33060730068631472</v>
      </c>
      <c r="G35" s="15">
        <v>0.66939269931368528</v>
      </c>
    </row>
    <row r="36" spans="2:7" x14ac:dyDescent="0.25">
      <c r="B36" s="2" t="s">
        <v>202</v>
      </c>
      <c r="C36" s="14">
        <v>63493.73</v>
      </c>
      <c r="D36" s="14">
        <v>34109.540000000008</v>
      </c>
      <c r="E36" s="14">
        <v>29384.189999999995</v>
      </c>
      <c r="F36" s="15">
        <v>0.46278884544977894</v>
      </c>
      <c r="G36" s="15">
        <v>0.53721115455022106</v>
      </c>
    </row>
    <row r="37" spans="2:7" x14ac:dyDescent="0.25">
      <c r="B37" s="2" t="s">
        <v>203</v>
      </c>
      <c r="C37" s="14">
        <v>187639.26</v>
      </c>
      <c r="D37" s="14">
        <v>121968.26999999999</v>
      </c>
      <c r="E37" s="14">
        <v>65670.99000000002</v>
      </c>
      <c r="F37" s="15">
        <v>0.34998533888910038</v>
      </c>
      <c r="G37" s="15">
        <v>0.65001466111089967</v>
      </c>
    </row>
    <row r="38" spans="2:7" x14ac:dyDescent="0.25">
      <c r="B38" s="2" t="s">
        <v>159</v>
      </c>
      <c r="C38" s="14">
        <v>76285.72</v>
      </c>
      <c r="D38" s="14">
        <v>48456.38</v>
      </c>
      <c r="E38" s="14">
        <v>27829.340000000004</v>
      </c>
      <c r="F38" s="15">
        <v>0.36480405507085734</v>
      </c>
      <c r="G38" s="15">
        <v>0.63519594492914266</v>
      </c>
    </row>
    <row r="39" spans="2:7" x14ac:dyDescent="0.25">
      <c r="B39" s="2" t="s">
        <v>204</v>
      </c>
      <c r="C39" s="14">
        <v>169329.69</v>
      </c>
      <c r="D39" s="14">
        <v>72606.7</v>
      </c>
      <c r="E39" s="14">
        <v>96722.99</v>
      </c>
      <c r="F39" s="15">
        <v>0.57121104987554161</v>
      </c>
      <c r="G39" s="15">
        <v>0.42878895012445839</v>
      </c>
    </row>
    <row r="40" spans="2:7" x14ac:dyDescent="0.25">
      <c r="B40" s="2" t="s">
        <v>205</v>
      </c>
      <c r="C40" s="14">
        <v>15217.65</v>
      </c>
      <c r="D40" s="14">
        <v>9171.52</v>
      </c>
      <c r="E40" s="14">
        <v>6046.1299999999992</v>
      </c>
      <c r="F40" s="15">
        <v>0.39731036000959408</v>
      </c>
      <c r="G40" s="15">
        <v>0.60268963999040592</v>
      </c>
    </row>
    <row r="41" spans="2:7" x14ac:dyDescent="0.25">
      <c r="B41" s="2" t="s">
        <v>160</v>
      </c>
      <c r="C41" s="14">
        <v>1337818.51</v>
      </c>
      <c r="D41" s="14">
        <v>65248.71</v>
      </c>
      <c r="E41" s="14">
        <v>1272569.8</v>
      </c>
      <c r="F41" s="15">
        <v>0.95122753235040836</v>
      </c>
      <c r="G41" s="15">
        <v>4.8772467649591721E-2</v>
      </c>
    </row>
    <row r="42" spans="2:7" x14ac:dyDescent="0.25">
      <c r="B42" s="2" t="s">
        <v>207</v>
      </c>
      <c r="C42" s="14">
        <v>270942.28000000003</v>
      </c>
      <c r="D42" s="14">
        <v>93054.68</v>
      </c>
      <c r="E42" s="14">
        <v>177887.60000000003</v>
      </c>
      <c r="F42" s="15">
        <v>0.65655164635065455</v>
      </c>
      <c r="G42" s="15">
        <v>0.34344835364934545</v>
      </c>
    </row>
    <row r="43" spans="2:7" x14ac:dyDescent="0.25">
      <c r="B43" s="2" t="s">
        <v>169</v>
      </c>
      <c r="C43" s="14">
        <v>273387.64</v>
      </c>
      <c r="D43" s="14">
        <v>145042.08000000002</v>
      </c>
      <c r="E43" s="14">
        <v>128345.56</v>
      </c>
      <c r="F43" s="15">
        <v>0.46946365241676613</v>
      </c>
      <c r="G43" s="15">
        <v>0.53053634758323387</v>
      </c>
    </row>
    <row r="44" spans="2:7" x14ac:dyDescent="0.25">
      <c r="B44" s="2" t="s">
        <v>294</v>
      </c>
      <c r="C44" s="14">
        <v>330164.09000000003</v>
      </c>
      <c r="D44" s="14">
        <v>47277.19</v>
      </c>
      <c r="E44" s="14">
        <v>282886.90000000002</v>
      </c>
      <c r="F44" s="15">
        <v>0.85680698951845424</v>
      </c>
      <c r="G44" s="15">
        <v>0.1431930104815457</v>
      </c>
    </row>
    <row r="45" spans="2:7" x14ac:dyDescent="0.25">
      <c r="B45" s="2" t="s">
        <v>141</v>
      </c>
      <c r="C45" s="14">
        <v>10108.959999999999</v>
      </c>
      <c r="D45" s="14">
        <v>4659.3500000000004</v>
      </c>
      <c r="E45" s="14">
        <v>5449.6099999999988</v>
      </c>
      <c r="F45" s="15">
        <v>0.53908710688339845</v>
      </c>
      <c r="G45" s="15">
        <v>0.46091289311660161</v>
      </c>
    </row>
    <row r="46" spans="2:7" x14ac:dyDescent="0.25">
      <c r="B46" s="2" t="s">
        <v>208</v>
      </c>
      <c r="C46" s="14">
        <v>486669.65</v>
      </c>
      <c r="D46" s="14">
        <v>486303.95</v>
      </c>
      <c r="E46" s="14">
        <v>365.70000000001164</v>
      </c>
      <c r="F46" s="15">
        <v>7.5143374977258519E-4</v>
      </c>
      <c r="G46" s="15">
        <v>0.9992485662502274</v>
      </c>
    </row>
    <row r="47" spans="2:7" x14ac:dyDescent="0.25">
      <c r="B47" s="2" t="s">
        <v>260</v>
      </c>
      <c r="C47" s="14">
        <v>68140.7</v>
      </c>
      <c r="D47" s="14">
        <v>10794.929999999998</v>
      </c>
      <c r="E47" s="14">
        <v>57345.77</v>
      </c>
      <c r="F47" s="15">
        <v>0.84157882146793328</v>
      </c>
      <c r="G47" s="15">
        <v>0.15842117853206672</v>
      </c>
    </row>
    <row r="48" spans="2:7" x14ac:dyDescent="0.25">
      <c r="B48" s="2" t="s">
        <v>209</v>
      </c>
      <c r="C48" s="14">
        <v>118962.79</v>
      </c>
      <c r="D48" s="14">
        <v>0</v>
      </c>
      <c r="E48" s="14">
        <v>118962.79</v>
      </c>
      <c r="F48" s="15">
        <v>1</v>
      </c>
      <c r="G48" s="15">
        <v>0</v>
      </c>
    </row>
    <row r="49" spans="2:7" x14ac:dyDescent="0.25">
      <c r="B49" s="2" t="s">
        <v>210</v>
      </c>
      <c r="C49" s="14">
        <v>331108.21000000002</v>
      </c>
      <c r="D49" s="14">
        <v>64908.770000000004</v>
      </c>
      <c r="E49" s="14">
        <v>266199.44</v>
      </c>
      <c r="F49" s="15">
        <v>0.80396508440548786</v>
      </c>
      <c r="G49" s="15">
        <v>0.19603491559451214</v>
      </c>
    </row>
    <row r="50" spans="2:7" x14ac:dyDescent="0.25">
      <c r="B50" s="2" t="s">
        <v>161</v>
      </c>
      <c r="C50" s="14">
        <v>18954.099999999999</v>
      </c>
      <c r="D50" s="14">
        <v>10623.3</v>
      </c>
      <c r="E50" s="14">
        <v>8330.7999999999993</v>
      </c>
      <c r="F50" s="15">
        <v>0.43952495766087546</v>
      </c>
      <c r="G50" s="15">
        <v>0.56047504233912449</v>
      </c>
    </row>
    <row r="51" spans="2:7" x14ac:dyDescent="0.25">
      <c r="B51" s="2" t="s">
        <v>278</v>
      </c>
      <c r="C51" s="14">
        <v>49726.8</v>
      </c>
      <c r="D51" s="14">
        <v>17974.400000000001</v>
      </c>
      <c r="E51" s="14">
        <v>31752.400000000001</v>
      </c>
      <c r="F51" s="15">
        <v>0.63853696598212628</v>
      </c>
      <c r="G51" s="15">
        <v>0.36146303401787366</v>
      </c>
    </row>
    <row r="52" spans="2:7" x14ac:dyDescent="0.25">
      <c r="B52" s="2" t="s">
        <v>211</v>
      </c>
      <c r="C52" s="14">
        <v>347099.21</v>
      </c>
      <c r="D52" s="14">
        <v>229840.28</v>
      </c>
      <c r="E52" s="14">
        <v>117258.93000000002</v>
      </c>
      <c r="F52" s="15">
        <v>0.33782540156170338</v>
      </c>
      <c r="G52" s="15">
        <v>0.66217459843829662</v>
      </c>
    </row>
    <row r="53" spans="2:7" x14ac:dyDescent="0.25">
      <c r="B53" s="2" t="s">
        <v>170</v>
      </c>
      <c r="C53" s="14">
        <v>29562.79</v>
      </c>
      <c r="D53" s="14">
        <v>16305.059999999998</v>
      </c>
      <c r="E53" s="14">
        <v>13257.730000000003</v>
      </c>
      <c r="F53" s="15">
        <v>0.44846004047655863</v>
      </c>
      <c r="G53" s="15">
        <v>0.55153995952344137</v>
      </c>
    </row>
    <row r="54" spans="2:7" x14ac:dyDescent="0.25">
      <c r="B54" s="2" t="s">
        <v>212</v>
      </c>
      <c r="C54" s="14">
        <v>623260.89</v>
      </c>
      <c r="D54" s="14">
        <v>203171.66</v>
      </c>
      <c r="E54" s="14">
        <v>420089.23</v>
      </c>
      <c r="F54" s="15">
        <v>0.67401827507578727</v>
      </c>
      <c r="G54" s="15">
        <v>0.32598172492421273</v>
      </c>
    </row>
    <row r="55" spans="2:7" x14ac:dyDescent="0.25">
      <c r="B55" s="2" t="s">
        <v>153</v>
      </c>
      <c r="C55" s="14">
        <v>481128.12</v>
      </c>
      <c r="D55" s="14">
        <v>137622.78000000003</v>
      </c>
      <c r="E55" s="14">
        <v>343505.33999999997</v>
      </c>
      <c r="F55" s="15">
        <v>0.71395814487001918</v>
      </c>
      <c r="G55" s="15">
        <v>0.28604185512998082</v>
      </c>
    </row>
    <row r="56" spans="2:7" x14ac:dyDescent="0.25">
      <c r="B56" s="2" t="s">
        <v>295</v>
      </c>
      <c r="C56" s="14">
        <v>16693.13</v>
      </c>
      <c r="D56" s="14">
        <v>7937.33</v>
      </c>
      <c r="E56" s="14">
        <v>8755.8000000000011</v>
      </c>
      <c r="F56" s="15">
        <v>0.52451517480544396</v>
      </c>
      <c r="G56" s="15">
        <v>0.47548482519455604</v>
      </c>
    </row>
    <row r="57" spans="2:7" x14ac:dyDescent="0.25">
      <c r="B57" s="2" t="s">
        <v>213</v>
      </c>
      <c r="C57" s="14">
        <v>922956.78599999996</v>
      </c>
      <c r="D57" s="14">
        <v>70472.37</v>
      </c>
      <c r="E57" s="14">
        <v>852484.41599999997</v>
      </c>
      <c r="F57" s="15">
        <v>0.92364499501063313</v>
      </c>
      <c r="G57" s="15">
        <v>7.6355004989366856E-2</v>
      </c>
    </row>
    <row r="58" spans="2:7" x14ac:dyDescent="0.25">
      <c r="B58" s="2" t="s">
        <v>146</v>
      </c>
      <c r="C58" s="14">
        <v>114367.48000000001</v>
      </c>
      <c r="D58" s="14">
        <v>18618.349999999999</v>
      </c>
      <c r="E58" s="14">
        <v>95749.13</v>
      </c>
      <c r="F58" s="15">
        <v>0.83720590853274024</v>
      </c>
      <c r="G58" s="15">
        <v>0.16279409146725973</v>
      </c>
    </row>
    <row r="59" spans="2:7" x14ac:dyDescent="0.25">
      <c r="B59" s="2" t="s">
        <v>296</v>
      </c>
      <c r="C59" s="14">
        <v>2777.8</v>
      </c>
      <c r="D59" s="14">
        <v>2086.6</v>
      </c>
      <c r="E59" s="14">
        <v>691.20000000000027</v>
      </c>
      <c r="F59" s="15">
        <v>0.24883000935992519</v>
      </c>
      <c r="G59" s="15">
        <v>0.75116999064007484</v>
      </c>
    </row>
    <row r="60" spans="2:7" x14ac:dyDescent="0.25">
      <c r="B60" s="2" t="s">
        <v>297</v>
      </c>
      <c r="C60" s="14">
        <v>600</v>
      </c>
      <c r="D60" s="14">
        <v>600</v>
      </c>
      <c r="E60" s="14">
        <v>0</v>
      </c>
      <c r="F60" s="15">
        <v>0</v>
      </c>
      <c r="G60" s="15">
        <v>1</v>
      </c>
    </row>
    <row r="61" spans="2:7" x14ac:dyDescent="0.25">
      <c r="B61" s="2" t="s">
        <v>175</v>
      </c>
      <c r="C61" s="14">
        <v>591764.34</v>
      </c>
      <c r="D61" s="14">
        <v>224818.62</v>
      </c>
      <c r="E61" s="14">
        <v>366945.72</v>
      </c>
      <c r="F61" s="15">
        <v>0.62008758418934129</v>
      </c>
      <c r="G61" s="15">
        <v>0.37991241581065871</v>
      </c>
    </row>
    <row r="62" spans="2:7" x14ac:dyDescent="0.25">
      <c r="B62" s="2" t="s">
        <v>142</v>
      </c>
      <c r="C62" s="14">
        <v>101668.83</v>
      </c>
      <c r="D62" s="14">
        <v>43522.7</v>
      </c>
      <c r="E62" s="14">
        <v>58146.130000000005</v>
      </c>
      <c r="F62" s="15">
        <v>0.57191697789774898</v>
      </c>
      <c r="G62" s="15">
        <v>0.42808302210225097</v>
      </c>
    </row>
    <row r="63" spans="2:7" x14ac:dyDescent="0.25">
      <c r="B63" s="2" t="s">
        <v>214</v>
      </c>
      <c r="C63" s="14">
        <v>75697.990000000005</v>
      </c>
      <c r="D63" s="14">
        <v>58257.9</v>
      </c>
      <c r="E63" s="14">
        <v>17440.090000000004</v>
      </c>
      <c r="F63" s="15">
        <v>0.23039039742006362</v>
      </c>
      <c r="G63" s="15">
        <v>0.76960960257993638</v>
      </c>
    </row>
    <row r="64" spans="2:7" x14ac:dyDescent="0.25">
      <c r="B64" s="2" t="s">
        <v>171</v>
      </c>
      <c r="C64" s="14">
        <v>524598.07999999996</v>
      </c>
      <c r="D64" s="14">
        <v>278011.38</v>
      </c>
      <c r="E64" s="14">
        <v>246586.69999999995</v>
      </c>
      <c r="F64" s="15">
        <v>0.47004880383855002</v>
      </c>
      <c r="G64" s="15">
        <v>0.52995119616144992</v>
      </c>
    </row>
    <row r="65" spans="2:7" x14ac:dyDescent="0.25">
      <c r="B65" s="2" t="s">
        <v>165</v>
      </c>
      <c r="C65" s="14">
        <v>1442744.81</v>
      </c>
      <c r="D65" s="14">
        <v>104249.78</v>
      </c>
      <c r="E65" s="14">
        <v>1338495.03</v>
      </c>
      <c r="F65" s="15">
        <v>0.92774205162450041</v>
      </c>
      <c r="G65" s="15">
        <v>7.2257948375499606E-2</v>
      </c>
    </row>
    <row r="66" spans="2:7" x14ac:dyDescent="0.25">
      <c r="B66" s="2" t="s">
        <v>143</v>
      </c>
      <c r="C66" s="14">
        <v>405609.2</v>
      </c>
      <c r="D66" s="14">
        <v>149900.65</v>
      </c>
      <c r="E66" s="14">
        <v>255708.55000000002</v>
      </c>
      <c r="F66" s="15">
        <v>0.63043084328461985</v>
      </c>
      <c r="G66" s="15">
        <v>0.36956915671538021</v>
      </c>
    </row>
    <row r="67" spans="2:7" x14ac:dyDescent="0.25">
      <c r="B67" s="2" t="s">
        <v>298</v>
      </c>
      <c r="C67" s="14">
        <v>109047.78</v>
      </c>
      <c r="D67" s="14">
        <v>65017.59</v>
      </c>
      <c r="E67" s="14">
        <v>44030.19</v>
      </c>
      <c r="F67" s="15">
        <v>0.40376970535301132</v>
      </c>
      <c r="G67" s="15">
        <v>0.59623029464698862</v>
      </c>
    </row>
    <row r="68" spans="2:7" x14ac:dyDescent="0.25">
      <c r="B68" s="2" t="s">
        <v>176</v>
      </c>
      <c r="C68" s="14">
        <v>106704.59</v>
      </c>
      <c r="D68" s="14">
        <v>91098.44</v>
      </c>
      <c r="E68" s="14">
        <v>15606.149999999994</v>
      </c>
      <c r="F68" s="15">
        <v>0.14625565779316518</v>
      </c>
      <c r="G68" s="15">
        <v>0.85374434220683482</v>
      </c>
    </row>
    <row r="69" spans="2:7" x14ac:dyDescent="0.25">
      <c r="B69" s="2" t="s">
        <v>216</v>
      </c>
      <c r="C69" s="14">
        <v>61191.67</v>
      </c>
      <c r="D69" s="14">
        <v>28245.78</v>
      </c>
      <c r="E69" s="14">
        <v>32945.89</v>
      </c>
      <c r="F69" s="15">
        <v>0.53840481882583036</v>
      </c>
      <c r="G69" s="15">
        <v>0.46159518117416959</v>
      </c>
    </row>
    <row r="70" spans="2:7" x14ac:dyDescent="0.25">
      <c r="B70" s="2" t="s">
        <v>217</v>
      </c>
      <c r="C70" s="14">
        <v>96331.65</v>
      </c>
      <c r="D70" s="14">
        <v>34237.71</v>
      </c>
      <c r="E70" s="14">
        <v>62093.939999999995</v>
      </c>
      <c r="F70" s="15">
        <v>0.64458503513642706</v>
      </c>
      <c r="G70" s="15">
        <v>0.35541496486357288</v>
      </c>
    </row>
    <row r="71" spans="2:7" x14ac:dyDescent="0.25">
      <c r="B71" s="2" t="s">
        <v>162</v>
      </c>
      <c r="C71" s="14">
        <v>87700.01</v>
      </c>
      <c r="D71" s="14">
        <v>48667.91</v>
      </c>
      <c r="E71" s="14">
        <v>39032.099999999991</v>
      </c>
      <c r="F71" s="15">
        <v>0.44506380329945222</v>
      </c>
      <c r="G71" s="15">
        <v>0.55493619670054772</v>
      </c>
    </row>
    <row r="72" spans="2:7" x14ac:dyDescent="0.25">
      <c r="B72" s="2" t="s">
        <v>218</v>
      </c>
      <c r="C72" s="14">
        <v>92356.04</v>
      </c>
      <c r="D72" s="14">
        <v>45423.039999999994</v>
      </c>
      <c r="E72" s="14">
        <v>46933</v>
      </c>
      <c r="F72" s="15">
        <v>0.50817466838119096</v>
      </c>
      <c r="G72" s="15">
        <v>0.49182533161880909</v>
      </c>
    </row>
    <row r="73" spans="2:7" x14ac:dyDescent="0.25">
      <c r="B73" s="2" t="s">
        <v>299</v>
      </c>
      <c r="C73" s="14">
        <v>646804.66</v>
      </c>
      <c r="D73" s="14">
        <v>158056.22</v>
      </c>
      <c r="E73" s="14">
        <v>488748.44000000006</v>
      </c>
      <c r="F73" s="15">
        <v>0.75563531035784437</v>
      </c>
      <c r="G73" s="15">
        <v>0.24436468964215563</v>
      </c>
    </row>
    <row r="74" spans="2:7" x14ac:dyDescent="0.25">
      <c r="B74" s="2" t="s">
        <v>300</v>
      </c>
      <c r="C74" s="14">
        <v>429</v>
      </c>
      <c r="D74" s="14">
        <v>155.30000000000001</v>
      </c>
      <c r="E74" s="14">
        <v>273.7</v>
      </c>
      <c r="F74" s="15">
        <v>0.63799533799533792</v>
      </c>
      <c r="G74" s="15">
        <v>0.36200466200466203</v>
      </c>
    </row>
    <row r="75" spans="2:7" x14ac:dyDescent="0.25">
      <c r="B75" s="2" t="s">
        <v>301</v>
      </c>
      <c r="C75" s="14">
        <v>105639.5</v>
      </c>
      <c r="D75" s="14">
        <v>54370.879999999997</v>
      </c>
      <c r="E75" s="14">
        <v>51268.62</v>
      </c>
      <c r="F75" s="15">
        <v>0.48531676124934331</v>
      </c>
      <c r="G75" s="15">
        <v>0.51468323875065669</v>
      </c>
    </row>
    <row r="76" spans="2:7" x14ac:dyDescent="0.25">
      <c r="B76" s="2" t="s">
        <v>154</v>
      </c>
      <c r="C76" s="14">
        <v>67035.94</v>
      </c>
      <c r="D76" s="14">
        <v>29750.28</v>
      </c>
      <c r="E76" s="14">
        <v>37285.660000000003</v>
      </c>
      <c r="F76" s="15">
        <v>0.55620403025600895</v>
      </c>
      <c r="G76" s="15">
        <v>0.44379596974399105</v>
      </c>
    </row>
    <row r="77" spans="2:7" x14ac:dyDescent="0.25">
      <c r="B77" s="2" t="s">
        <v>147</v>
      </c>
      <c r="C77" s="14">
        <v>64922.739999999991</v>
      </c>
      <c r="D77" s="14">
        <v>10216.34</v>
      </c>
      <c r="E77" s="14">
        <v>54706.399999999994</v>
      </c>
      <c r="F77" s="15">
        <v>0.84263849615712461</v>
      </c>
      <c r="G77" s="15">
        <v>0.15736150384287542</v>
      </c>
    </row>
    <row r="78" spans="2:7" x14ac:dyDescent="0.25">
      <c r="B78" s="2" t="s">
        <v>148</v>
      </c>
      <c r="C78" s="14">
        <v>66865.009999999995</v>
      </c>
      <c r="D78" s="14">
        <v>13285.710000000001</v>
      </c>
      <c r="E78" s="14">
        <v>53579.299999999996</v>
      </c>
      <c r="F78" s="15">
        <v>0.80130549595371325</v>
      </c>
      <c r="G78" s="15">
        <v>0.19869450404628672</v>
      </c>
    </row>
    <row r="79" spans="2:7" x14ac:dyDescent="0.25">
      <c r="B79" s="2" t="s">
        <v>177</v>
      </c>
      <c r="C79" s="14">
        <v>46651.39</v>
      </c>
      <c r="D79" s="14">
        <v>23534.579999999998</v>
      </c>
      <c r="E79" s="14">
        <v>23116.81</v>
      </c>
      <c r="F79" s="15">
        <v>0.49552242709166866</v>
      </c>
      <c r="G79" s="15">
        <v>0.50447757290833128</v>
      </c>
    </row>
    <row r="80" spans="2:7" x14ac:dyDescent="0.25">
      <c r="B80" s="2" t="s">
        <v>221</v>
      </c>
      <c r="C80" s="14">
        <v>138883.04999999999</v>
      </c>
      <c r="D80" s="14">
        <v>78102.22</v>
      </c>
      <c r="E80" s="14">
        <v>60780.829999999987</v>
      </c>
      <c r="F80" s="15">
        <v>0.43764037440133979</v>
      </c>
      <c r="G80" s="15">
        <v>0.56235962559866026</v>
      </c>
    </row>
    <row r="81" spans="2:7" x14ac:dyDescent="0.25">
      <c r="B81" s="2" t="s">
        <v>172</v>
      </c>
      <c r="C81" s="14">
        <v>97940.54</v>
      </c>
      <c r="D81" s="14">
        <v>75520</v>
      </c>
      <c r="E81" s="14">
        <v>22420.539999999994</v>
      </c>
      <c r="F81" s="15">
        <v>0.22891991406214418</v>
      </c>
      <c r="G81" s="15">
        <v>0.77108008593785582</v>
      </c>
    </row>
    <row r="82" spans="2:7" x14ac:dyDescent="0.25">
      <c r="B82" s="2" t="s">
        <v>302</v>
      </c>
      <c r="C82" s="14">
        <v>139002.79</v>
      </c>
      <c r="D82" s="14">
        <v>26736.880000000001</v>
      </c>
      <c r="E82" s="14">
        <v>112265.91</v>
      </c>
      <c r="F82" s="15">
        <v>0.80765220611758937</v>
      </c>
      <c r="G82" s="15">
        <v>0.19234779388241055</v>
      </c>
    </row>
    <row r="83" spans="2:7" x14ac:dyDescent="0.25">
      <c r="B83" s="2" t="s">
        <v>144</v>
      </c>
      <c r="C83" s="14">
        <v>333832.61</v>
      </c>
      <c r="D83" s="14">
        <v>178906.32</v>
      </c>
      <c r="E83" s="14">
        <v>154926.28999999998</v>
      </c>
      <c r="F83" s="15">
        <v>0.46408375143458869</v>
      </c>
      <c r="G83" s="15">
        <v>0.53591624856541131</v>
      </c>
    </row>
    <row r="84" spans="2:7" x14ac:dyDescent="0.25">
      <c r="B84" s="2" t="s">
        <v>223</v>
      </c>
      <c r="C84" s="14">
        <v>244.2</v>
      </c>
      <c r="D84" s="14">
        <v>244.2</v>
      </c>
      <c r="E84" s="14">
        <v>0</v>
      </c>
      <c r="F84" s="15">
        <v>0</v>
      </c>
      <c r="G84" s="15">
        <v>1</v>
      </c>
    </row>
    <row r="85" spans="2:7" x14ac:dyDescent="0.25">
      <c r="B85" s="2" t="s">
        <v>303</v>
      </c>
      <c r="C85" s="14">
        <v>36740.54</v>
      </c>
      <c r="D85" s="14">
        <v>2480.88</v>
      </c>
      <c r="E85" s="14">
        <v>34259.660000000003</v>
      </c>
      <c r="F85" s="15">
        <v>0.93247567945381327</v>
      </c>
      <c r="G85" s="15">
        <v>6.7524320546186858E-2</v>
      </c>
    </row>
    <row r="86" spans="2:7" x14ac:dyDescent="0.25">
      <c r="B86" s="2" t="s">
        <v>173</v>
      </c>
      <c r="C86" s="14">
        <v>356829.57</v>
      </c>
      <c r="D86" s="14">
        <v>226992.59000000003</v>
      </c>
      <c r="E86" s="14">
        <v>129836.97999999998</v>
      </c>
      <c r="F86" s="15">
        <v>0.36386272583855644</v>
      </c>
      <c r="G86" s="15">
        <v>0.63613727416144361</v>
      </c>
    </row>
    <row r="87" spans="2:7" x14ac:dyDescent="0.25">
      <c r="B87" s="2" t="s">
        <v>259</v>
      </c>
      <c r="C87" s="14">
        <v>159116.98000000001</v>
      </c>
      <c r="D87" s="14">
        <v>43634.32</v>
      </c>
      <c r="E87" s="14">
        <v>115482.66</v>
      </c>
      <c r="F87" s="15">
        <v>0.72577207033466817</v>
      </c>
      <c r="G87" s="15">
        <v>0.27422792966533172</v>
      </c>
    </row>
    <row r="88" spans="2:7" x14ac:dyDescent="0.25">
      <c r="B88" s="2" t="s">
        <v>224</v>
      </c>
      <c r="C88" s="14">
        <v>137071.69</v>
      </c>
      <c r="D88" s="14">
        <v>89754.06</v>
      </c>
      <c r="E88" s="14">
        <v>47317.630000000005</v>
      </c>
      <c r="F88" s="15">
        <v>0.34520352087290967</v>
      </c>
      <c r="G88" s="15">
        <v>0.65479647912709038</v>
      </c>
    </row>
    <row r="89" spans="2:7" x14ac:dyDescent="0.25">
      <c r="B89" s="2" t="s">
        <v>225</v>
      </c>
      <c r="C89" s="14">
        <v>60287.17</v>
      </c>
      <c r="D89" s="14">
        <v>10024.99</v>
      </c>
      <c r="E89" s="14">
        <v>50262.18</v>
      </c>
      <c r="F89" s="15">
        <v>0.83371271200821007</v>
      </c>
      <c r="G89" s="15">
        <v>0.16628728799178996</v>
      </c>
    </row>
    <row r="90" spans="2:7" x14ac:dyDescent="0.25">
      <c r="B90" s="2" t="s">
        <v>163</v>
      </c>
      <c r="C90" s="14">
        <v>495.6</v>
      </c>
      <c r="D90" s="14">
        <v>99.12</v>
      </c>
      <c r="E90" s="14">
        <v>396.48</v>
      </c>
      <c r="F90" s="15">
        <v>0.8</v>
      </c>
      <c r="G90" s="15">
        <v>0.2</v>
      </c>
    </row>
    <row r="91" spans="2:7" x14ac:dyDescent="0.25">
      <c r="B91" s="2" t="s">
        <v>226</v>
      </c>
      <c r="C91" s="14">
        <v>142567.59</v>
      </c>
      <c r="D91" s="14">
        <v>0</v>
      </c>
      <c r="E91" s="14">
        <v>142567.59</v>
      </c>
      <c r="F91" s="15">
        <v>1</v>
      </c>
      <c r="G91" s="15">
        <v>0</v>
      </c>
    </row>
    <row r="92" spans="2:7" x14ac:dyDescent="0.25">
      <c r="B92" s="2" t="s">
        <v>166</v>
      </c>
      <c r="C92" s="14">
        <v>825974.79</v>
      </c>
      <c r="D92" s="14">
        <v>76788.549999999988</v>
      </c>
      <c r="E92" s="14">
        <v>749186.24</v>
      </c>
      <c r="F92" s="15">
        <v>0.90703281634055677</v>
      </c>
      <c r="G92" s="15">
        <v>9.2967183659443148E-2</v>
      </c>
    </row>
    <row r="93" spans="2:7" x14ac:dyDescent="0.25">
      <c r="B93" s="2" t="s">
        <v>227</v>
      </c>
      <c r="C93" s="14">
        <v>148240.35</v>
      </c>
      <c r="D93" s="14">
        <v>97571</v>
      </c>
      <c r="E93" s="14">
        <v>50669.350000000006</v>
      </c>
      <c r="F93" s="15">
        <v>0.34180538564567614</v>
      </c>
      <c r="G93" s="15">
        <v>0.65819461435432391</v>
      </c>
    </row>
    <row r="94" spans="2:7" x14ac:dyDescent="0.25">
      <c r="B94" s="2" t="s">
        <v>228</v>
      </c>
      <c r="C94" s="14">
        <v>435646.68</v>
      </c>
      <c r="D94" s="14">
        <v>155045.19</v>
      </c>
      <c r="E94" s="14">
        <v>280601.49</v>
      </c>
      <c r="F94" s="15">
        <v>0.64410335917170303</v>
      </c>
      <c r="G94" s="15">
        <v>0.35589664082829692</v>
      </c>
    </row>
    <row r="95" spans="2:7" x14ac:dyDescent="0.25">
      <c r="B95" s="2" t="s">
        <v>229</v>
      </c>
      <c r="C95" s="14">
        <v>18639.89</v>
      </c>
      <c r="D95" s="14">
        <v>9863.42</v>
      </c>
      <c r="E95" s="14">
        <v>8776.4699999999993</v>
      </c>
      <c r="F95" s="15">
        <v>0.47084344381860621</v>
      </c>
      <c r="G95" s="15">
        <v>0.52915655618139379</v>
      </c>
    </row>
    <row r="96" spans="2:7" x14ac:dyDescent="0.25">
      <c r="B96" s="2" t="s">
        <v>304</v>
      </c>
      <c r="C96" s="14">
        <v>107762.05</v>
      </c>
      <c r="D96" s="14">
        <v>44641.69</v>
      </c>
      <c r="E96" s="14">
        <v>63120.36</v>
      </c>
      <c r="F96" s="15">
        <v>0.58573830026433238</v>
      </c>
      <c r="G96" s="15">
        <v>0.41426169973566762</v>
      </c>
    </row>
    <row r="97" spans="2:7" x14ac:dyDescent="0.25">
      <c r="B97" s="2" t="s">
        <v>174</v>
      </c>
      <c r="C97" s="14">
        <v>275431.03999999998</v>
      </c>
      <c r="D97" s="14">
        <v>136939.9</v>
      </c>
      <c r="E97" s="14">
        <v>138491.13999999998</v>
      </c>
      <c r="F97" s="15">
        <v>0.50281602247880264</v>
      </c>
      <c r="G97" s="15">
        <v>0.49718397752119736</v>
      </c>
    </row>
    <row r="98" spans="2:7" x14ac:dyDescent="0.25">
      <c r="B98" s="2" t="s">
        <v>231</v>
      </c>
      <c r="C98" s="14">
        <v>360452.39</v>
      </c>
      <c r="D98" s="14">
        <v>242721.82</v>
      </c>
      <c r="E98" s="14">
        <v>117730.57</v>
      </c>
      <c r="F98" s="15">
        <v>0.3266189190755539</v>
      </c>
      <c r="G98" s="15">
        <v>0.67338108092444604</v>
      </c>
    </row>
    <row r="99" spans="2:7" x14ac:dyDescent="0.25">
      <c r="B99" s="2" t="s">
        <v>149</v>
      </c>
      <c r="C99" s="14">
        <v>158614.91</v>
      </c>
      <c r="D99" s="14">
        <v>14819.59</v>
      </c>
      <c r="E99" s="14">
        <v>143795.32</v>
      </c>
      <c r="F99" s="15">
        <v>0.90656874564944745</v>
      </c>
      <c r="G99" s="15">
        <v>9.3431254350552537E-2</v>
      </c>
    </row>
    <row r="100" spans="2:7" x14ac:dyDescent="0.25">
      <c r="B100" s="2" t="s">
        <v>305</v>
      </c>
      <c r="C100" s="14">
        <v>51188.97</v>
      </c>
      <c r="D100" s="14">
        <v>8877.86</v>
      </c>
      <c r="E100" s="14">
        <v>42311.11</v>
      </c>
      <c r="F100" s="15">
        <v>0.82656693424384198</v>
      </c>
      <c r="G100" s="15">
        <v>0.17343306575615802</v>
      </c>
    </row>
    <row r="101" spans="2:7" x14ac:dyDescent="0.25">
      <c r="B101" s="2" t="s">
        <v>306</v>
      </c>
      <c r="C101" s="14">
        <v>367096.56</v>
      </c>
      <c r="D101" s="14">
        <v>54494.86</v>
      </c>
      <c r="E101" s="14">
        <v>312601.7</v>
      </c>
      <c r="F101" s="15">
        <v>0.85155170072963915</v>
      </c>
      <c r="G101" s="15">
        <v>0.14844829927036091</v>
      </c>
    </row>
    <row r="102" spans="2:7" x14ac:dyDescent="0.25">
      <c r="B102" s="2" t="s">
        <v>233</v>
      </c>
      <c r="C102" s="14">
        <v>227669.76000000001</v>
      </c>
      <c r="D102" s="14">
        <v>80216.320000000007</v>
      </c>
      <c r="E102" s="14">
        <v>147453.44</v>
      </c>
      <c r="F102" s="15">
        <v>0.64766370377866611</v>
      </c>
      <c r="G102" s="15">
        <v>0.35233629622133394</v>
      </c>
    </row>
    <row r="103" spans="2:7" x14ac:dyDescent="0.25">
      <c r="B103" s="2" t="s">
        <v>235</v>
      </c>
      <c r="C103" s="14">
        <v>197988.85</v>
      </c>
      <c r="D103" s="14">
        <v>4346.8</v>
      </c>
      <c r="E103" s="14">
        <v>193642.05000000002</v>
      </c>
      <c r="F103" s="15">
        <v>0.97804522830452323</v>
      </c>
      <c r="G103" s="15">
        <v>2.1954771695476792E-2</v>
      </c>
    </row>
    <row r="104" spans="2:7" x14ac:dyDescent="0.25">
      <c r="B104" s="2" t="s">
        <v>236</v>
      </c>
      <c r="C104" s="14">
        <v>13012.56</v>
      </c>
      <c r="D104" s="14">
        <v>8082.73</v>
      </c>
      <c r="E104" s="14">
        <v>4929.83</v>
      </c>
      <c r="F104" s="15">
        <v>0.37885166331605774</v>
      </c>
      <c r="G104" s="15">
        <v>0.62114833668394231</v>
      </c>
    </row>
    <row r="105" spans="2:7" x14ac:dyDescent="0.25">
      <c r="B105" s="2" t="s">
        <v>237</v>
      </c>
      <c r="C105" s="14">
        <v>21549.06</v>
      </c>
      <c r="D105" s="14">
        <v>10801.279999999999</v>
      </c>
      <c r="E105" s="14">
        <v>10747.780000000002</v>
      </c>
      <c r="F105" s="15">
        <v>0.49875864654885188</v>
      </c>
      <c r="G105" s="15">
        <v>0.50124135345114817</v>
      </c>
    </row>
    <row r="106" spans="2:7" x14ac:dyDescent="0.25">
      <c r="B106" s="2" t="s">
        <v>238</v>
      </c>
      <c r="C106" s="14">
        <v>84</v>
      </c>
      <c r="D106" s="14">
        <v>84</v>
      </c>
      <c r="E106" s="14">
        <v>0</v>
      </c>
      <c r="F106" s="15">
        <v>0</v>
      </c>
      <c r="G106" s="15">
        <v>1</v>
      </c>
    </row>
    <row r="107" spans="2:7" x14ac:dyDescent="0.25">
      <c r="B107" s="2" t="s">
        <v>307</v>
      </c>
      <c r="C107" s="14">
        <v>9667.89</v>
      </c>
      <c r="D107" s="14">
        <v>7326.16</v>
      </c>
      <c r="E107" s="14">
        <v>2341.7299999999996</v>
      </c>
      <c r="F107" s="15">
        <v>0.24221727802033327</v>
      </c>
      <c r="G107" s="15">
        <v>0.75778272197966678</v>
      </c>
    </row>
    <row r="108" spans="2:7" x14ac:dyDescent="0.25">
      <c r="B108" s="2" t="s">
        <v>308</v>
      </c>
      <c r="C108" s="14">
        <v>246795.44999999998</v>
      </c>
      <c r="D108" s="14">
        <v>107102.98</v>
      </c>
      <c r="E108" s="14">
        <v>139692.47</v>
      </c>
      <c r="F108" s="15">
        <v>0.56602530557188158</v>
      </c>
      <c r="G108" s="15">
        <v>0.43397469442811853</v>
      </c>
    </row>
    <row r="109" spans="2:7" x14ac:dyDescent="0.25">
      <c r="B109" s="2" t="s">
        <v>239</v>
      </c>
      <c r="C109" s="14">
        <v>185744.08</v>
      </c>
      <c r="D109" s="14">
        <v>29740.579999999998</v>
      </c>
      <c r="E109" s="14">
        <v>156003.5</v>
      </c>
      <c r="F109" s="15">
        <v>0.83988410290115312</v>
      </c>
      <c r="G109" s="15">
        <v>0.16011589709884697</v>
      </c>
    </row>
    <row r="110" spans="2:7" x14ac:dyDescent="0.25">
      <c r="B110" s="2" t="s">
        <v>240</v>
      </c>
      <c r="C110" s="14">
        <v>301819.65000000002</v>
      </c>
      <c r="D110" s="14">
        <v>145156.73000000001</v>
      </c>
      <c r="E110" s="14">
        <v>156662.92000000001</v>
      </c>
      <c r="F110" s="15">
        <v>0.51906136661413527</v>
      </c>
      <c r="G110" s="15">
        <v>0.48093863338586468</v>
      </c>
    </row>
    <row r="111" spans="2:7" x14ac:dyDescent="0.25">
      <c r="B111" s="2" t="s">
        <v>164</v>
      </c>
      <c r="C111" s="14">
        <v>53397.69</v>
      </c>
      <c r="D111" s="14">
        <v>5501.72</v>
      </c>
      <c r="E111" s="14">
        <v>47895.97</v>
      </c>
      <c r="F111" s="15">
        <v>0.89696707853841617</v>
      </c>
      <c r="G111" s="15">
        <v>0.10303292146158383</v>
      </c>
    </row>
    <row r="112" spans="2:7" x14ac:dyDescent="0.25">
      <c r="B112" s="2" t="s">
        <v>309</v>
      </c>
      <c r="C112" s="14">
        <v>111852.75</v>
      </c>
      <c r="D112" s="14">
        <v>63581.130000000005</v>
      </c>
      <c r="E112" s="14">
        <v>48271.619999999995</v>
      </c>
      <c r="F112" s="15">
        <v>0.43156399820299451</v>
      </c>
      <c r="G112" s="15">
        <v>0.56843600179700549</v>
      </c>
    </row>
    <row r="113" spans="2:7" x14ac:dyDescent="0.25">
      <c r="B113" s="2" t="s">
        <v>241</v>
      </c>
      <c r="C113" s="14">
        <v>28445.78</v>
      </c>
      <c r="D113" s="14">
        <v>18107.2</v>
      </c>
      <c r="E113" s="14">
        <v>10338.579999999998</v>
      </c>
      <c r="F113" s="15">
        <v>0.3634486380756653</v>
      </c>
      <c r="G113" s="15">
        <v>0.6365513619243347</v>
      </c>
    </row>
    <row r="114" spans="2:7" x14ac:dyDescent="0.25">
      <c r="B114" s="2" t="s">
        <v>281</v>
      </c>
      <c r="C114" s="14">
        <v>148822.97</v>
      </c>
      <c r="D114" s="14">
        <v>71764.290000000008</v>
      </c>
      <c r="E114" s="14">
        <v>77058.679999999993</v>
      </c>
      <c r="F114" s="15">
        <v>0.51778754314606135</v>
      </c>
      <c r="G114" s="15">
        <v>0.48221245685393865</v>
      </c>
    </row>
    <row r="115" spans="2:7" x14ac:dyDescent="0.25">
      <c r="B115" s="2" t="s">
        <v>244</v>
      </c>
      <c r="C115" s="14">
        <v>71695.61</v>
      </c>
      <c r="D115" s="14">
        <v>39427.69</v>
      </c>
      <c r="E115" s="14">
        <v>32267.919999999998</v>
      </c>
      <c r="F115" s="15">
        <v>0.45006828172603591</v>
      </c>
      <c r="G115" s="15">
        <v>0.54993171827396403</v>
      </c>
    </row>
    <row r="116" spans="2:7" x14ac:dyDescent="0.25">
      <c r="B116" s="2" t="s">
        <v>245</v>
      </c>
      <c r="C116" s="14">
        <v>564489.48</v>
      </c>
      <c r="D116" s="14">
        <v>307883.65999999997</v>
      </c>
      <c r="E116" s="14">
        <v>256605.82</v>
      </c>
      <c r="F116" s="15">
        <v>0.45458034045204881</v>
      </c>
      <c r="G116" s="15">
        <v>0.54541965954795113</v>
      </c>
    </row>
    <row r="117" spans="2:7" x14ac:dyDescent="0.25">
      <c r="B117" s="2" t="s">
        <v>150</v>
      </c>
      <c r="C117" s="14">
        <v>16606.849999999999</v>
      </c>
      <c r="D117" s="14">
        <v>12797.369999999999</v>
      </c>
      <c r="E117" s="14">
        <v>3809.4799999999996</v>
      </c>
      <c r="F117" s="15">
        <v>0.22939208820456619</v>
      </c>
      <c r="G117" s="15">
        <v>0.77060791179543386</v>
      </c>
    </row>
    <row r="118" spans="2:7" x14ac:dyDescent="0.25">
      <c r="B118" s="2" t="s">
        <v>145</v>
      </c>
      <c r="C118" s="14">
        <v>73031.199999999997</v>
      </c>
      <c r="D118" s="14">
        <v>40219.040000000008</v>
      </c>
      <c r="E118" s="14">
        <v>32812.159999999989</v>
      </c>
      <c r="F118" s="15">
        <v>0.44928961868352141</v>
      </c>
      <c r="G118" s="15">
        <v>0.55071038131647854</v>
      </c>
    </row>
    <row r="119" spans="2:7" x14ac:dyDescent="0.25">
      <c r="B119" s="2" t="s">
        <v>310</v>
      </c>
      <c r="C119" s="14">
        <v>185521.49</v>
      </c>
      <c r="D119" s="14">
        <v>78393.209999999992</v>
      </c>
      <c r="E119" s="14">
        <v>107128.28</v>
      </c>
      <c r="F119" s="15">
        <v>0.57744404704813446</v>
      </c>
      <c r="G119" s="15">
        <v>0.42255595295186554</v>
      </c>
    </row>
    <row r="120" spans="2:7" x14ac:dyDescent="0.25">
      <c r="B120" s="2" t="s">
        <v>311</v>
      </c>
      <c r="C120" s="14">
        <v>36699.519999999997</v>
      </c>
      <c r="D120" s="14">
        <v>17920.52</v>
      </c>
      <c r="E120" s="14">
        <v>18778.999999999996</v>
      </c>
      <c r="F120" s="15">
        <v>0.51169606577960691</v>
      </c>
      <c r="G120" s="15">
        <v>0.48830393422039314</v>
      </c>
    </row>
    <row r="121" spans="2:7" x14ac:dyDescent="0.25">
      <c r="B121" s="2" t="s">
        <v>312</v>
      </c>
      <c r="C121" s="14">
        <v>45626.78</v>
      </c>
      <c r="D121" s="14">
        <v>27214.57</v>
      </c>
      <c r="E121" s="14">
        <v>18412.21</v>
      </c>
      <c r="F121" s="15">
        <v>0.40353954410107395</v>
      </c>
      <c r="G121" s="15">
        <v>0.59646045589892605</v>
      </c>
    </row>
    <row r="122" spans="2:7" x14ac:dyDescent="0.25">
      <c r="B122" s="2" t="s">
        <v>313</v>
      </c>
      <c r="C122" s="14">
        <v>4031.85</v>
      </c>
      <c r="D122" s="14">
        <v>2617.3900000000003</v>
      </c>
      <c r="E122" s="14">
        <v>1414.4599999999996</v>
      </c>
      <c r="F122" s="15">
        <v>0.35082158314421408</v>
      </c>
      <c r="G122" s="15">
        <v>0.64917841685578592</v>
      </c>
    </row>
    <row r="123" spans="2:7" x14ac:dyDescent="0.25">
      <c r="B123" s="2" t="s">
        <v>314</v>
      </c>
      <c r="C123" s="14">
        <v>84</v>
      </c>
      <c r="D123" s="14">
        <v>84</v>
      </c>
      <c r="E123" s="14">
        <v>0</v>
      </c>
      <c r="F123" s="15">
        <v>0</v>
      </c>
      <c r="G123" s="15">
        <v>1</v>
      </c>
    </row>
    <row r="124" spans="2:7" x14ac:dyDescent="0.25">
      <c r="B124" s="2" t="s">
        <v>315</v>
      </c>
      <c r="C124" s="14">
        <v>42646.8</v>
      </c>
      <c r="D124" s="14">
        <v>32233.46</v>
      </c>
      <c r="E124" s="14">
        <v>10413.340000000004</v>
      </c>
      <c r="F124" s="15">
        <v>0.24417635086337083</v>
      </c>
      <c r="G124" s="15">
        <v>0.75582364913662914</v>
      </c>
    </row>
    <row r="125" spans="2:7" x14ac:dyDescent="0.25">
      <c r="B125" s="2" t="s">
        <v>316</v>
      </c>
      <c r="C125" s="14">
        <v>20398.84</v>
      </c>
      <c r="D125" s="14">
        <v>12003.130000000001</v>
      </c>
      <c r="E125" s="14">
        <v>8395.7099999999991</v>
      </c>
      <c r="F125" s="15">
        <v>0.41157781520910008</v>
      </c>
      <c r="G125" s="15">
        <v>0.58842218479089992</v>
      </c>
    </row>
    <row r="126" spans="2:7" x14ac:dyDescent="0.25">
      <c r="B126" s="2" t="s">
        <v>317</v>
      </c>
      <c r="C126" s="14">
        <v>40432.47</v>
      </c>
      <c r="D126" s="14">
        <v>28009.919999999998</v>
      </c>
      <c r="E126" s="14">
        <v>12422.550000000003</v>
      </c>
      <c r="F126" s="15">
        <v>0.30724192709473358</v>
      </c>
      <c r="G126" s="15">
        <v>0.69275807290526648</v>
      </c>
    </row>
    <row r="127" spans="2:7" x14ac:dyDescent="0.25">
      <c r="B127" s="2" t="s">
        <v>318</v>
      </c>
      <c r="C127" s="14">
        <v>907.8</v>
      </c>
      <c r="D127" s="14">
        <v>90.78</v>
      </c>
      <c r="E127" s="14">
        <v>817.02</v>
      </c>
      <c r="F127" s="15">
        <v>0.9</v>
      </c>
      <c r="G127" s="15">
        <v>0.1</v>
      </c>
    </row>
    <row r="128" spans="2:7" x14ac:dyDescent="0.25">
      <c r="B128" s="2" t="s">
        <v>319</v>
      </c>
      <c r="C128" s="14">
        <v>10811.9</v>
      </c>
      <c r="D128" s="14">
        <v>4929.82</v>
      </c>
      <c r="E128" s="14">
        <v>5882.08</v>
      </c>
      <c r="F128" s="15">
        <v>0.54403758821298753</v>
      </c>
      <c r="G128" s="15">
        <v>0.45596241178701247</v>
      </c>
    </row>
    <row r="129" spans="2:7" x14ac:dyDescent="0.25">
      <c r="B129" s="2" t="s">
        <v>265</v>
      </c>
      <c r="C129" s="14">
        <v>449151.93000000005</v>
      </c>
      <c r="D129" s="14">
        <v>84897.66</v>
      </c>
      <c r="E129" s="14">
        <v>364254.27</v>
      </c>
      <c r="F129" s="15">
        <v>0.81098231059588233</v>
      </c>
      <c r="G129" s="15">
        <v>0.18901768940411764</v>
      </c>
    </row>
    <row r="130" spans="2:7" x14ac:dyDescent="0.25">
      <c r="B130" s="2" t="s">
        <v>320</v>
      </c>
      <c r="C130" s="14">
        <v>119365.77</v>
      </c>
      <c r="D130" s="14">
        <v>6400</v>
      </c>
      <c r="E130" s="14">
        <v>112965.77</v>
      </c>
      <c r="F130" s="15">
        <v>0.94638328894456092</v>
      </c>
      <c r="G130" s="15">
        <v>5.3616711055439088E-2</v>
      </c>
    </row>
    <row r="131" spans="2:7" x14ac:dyDescent="0.25">
      <c r="B131" s="2" t="s">
        <v>321</v>
      </c>
      <c r="C131" s="14">
        <v>308.8</v>
      </c>
      <c r="D131" s="14">
        <v>101.8</v>
      </c>
      <c r="E131" s="14">
        <v>207</v>
      </c>
      <c r="F131" s="15">
        <v>0.67033678756476678</v>
      </c>
      <c r="G131" s="15">
        <v>0.32966321243523317</v>
      </c>
    </row>
    <row r="132" spans="2:7" x14ac:dyDescent="0.25">
      <c r="B132" s="2" t="s">
        <v>322</v>
      </c>
      <c r="C132" s="14">
        <v>66</v>
      </c>
      <c r="D132" s="14">
        <v>6.6</v>
      </c>
      <c r="E132" s="14">
        <v>59.4</v>
      </c>
      <c r="F132" s="15">
        <v>0.9</v>
      </c>
      <c r="G132" s="15">
        <v>9.9999999999999992E-2</v>
      </c>
    </row>
    <row r="133" spans="2:7" x14ac:dyDescent="0.25">
      <c r="B133" s="2" t="s">
        <v>323</v>
      </c>
      <c r="C133" s="14">
        <v>58614.53</v>
      </c>
      <c r="D133" s="14">
        <v>51588.800000000003</v>
      </c>
      <c r="E133" s="14">
        <v>7025.7299999999959</v>
      </c>
      <c r="F133" s="15">
        <v>0.11986328304602964</v>
      </c>
      <c r="G133" s="15">
        <v>0.88013671695397033</v>
      </c>
    </row>
    <row r="134" spans="2:7" x14ac:dyDescent="0.25">
      <c r="B134" s="2" t="s">
        <v>324</v>
      </c>
      <c r="C134" s="14">
        <v>1053.3</v>
      </c>
      <c r="D134" s="14">
        <v>777.78</v>
      </c>
      <c r="E134" s="14">
        <v>275.52</v>
      </c>
      <c r="F134" s="15">
        <v>0.2615778980347479</v>
      </c>
      <c r="G134" s="15">
        <v>0.73842210196525204</v>
      </c>
    </row>
    <row r="135" spans="2:7" x14ac:dyDescent="0.25">
      <c r="B135" s="2" t="s">
        <v>325</v>
      </c>
      <c r="C135" s="14">
        <v>35938.980000000003</v>
      </c>
      <c r="D135" s="14">
        <v>31742.53</v>
      </c>
      <c r="E135" s="14">
        <v>4196.4500000000044</v>
      </c>
      <c r="F135" s="15">
        <v>0.11676597388128444</v>
      </c>
      <c r="G135" s="15">
        <v>0.8832340261187156</v>
      </c>
    </row>
    <row r="136" spans="2:7" x14ac:dyDescent="0.25">
      <c r="B136" s="2" t="s">
        <v>254</v>
      </c>
      <c r="C136" s="14">
        <v>458723.9</v>
      </c>
      <c r="D136" s="14">
        <v>87419.54</v>
      </c>
      <c r="E136" s="14">
        <v>371304.36000000004</v>
      </c>
      <c r="F136" s="15">
        <v>0.80942885251891172</v>
      </c>
      <c r="G136" s="15">
        <v>0.19057114748108828</v>
      </c>
    </row>
    <row r="137" spans="2:7" x14ac:dyDescent="0.25">
      <c r="B137" s="2" t="s">
        <v>270</v>
      </c>
      <c r="C137" s="14">
        <v>89907.91</v>
      </c>
      <c r="D137" s="14">
        <v>53921.43</v>
      </c>
      <c r="E137" s="14">
        <v>35986.480000000003</v>
      </c>
      <c r="F137" s="15">
        <v>0.40025933202095348</v>
      </c>
      <c r="G137" s="15">
        <v>0.59974066797904657</v>
      </c>
    </row>
    <row r="138" spans="2:7" x14ac:dyDescent="0.25">
      <c r="B138" s="2" t="s">
        <v>326</v>
      </c>
      <c r="C138" s="14">
        <v>21236.48</v>
      </c>
      <c r="D138" s="14">
        <v>420</v>
      </c>
      <c r="E138" s="14">
        <v>20816.48</v>
      </c>
      <c r="F138" s="15">
        <v>0.98022271110843229</v>
      </c>
      <c r="G138" s="15">
        <v>1.9777288891567719E-2</v>
      </c>
    </row>
    <row r="139" spans="2:7" x14ac:dyDescent="0.25">
      <c r="B139" s="2" t="s">
        <v>327</v>
      </c>
      <c r="C139" s="14">
        <v>2800.3</v>
      </c>
      <c r="D139" s="14">
        <v>5.5</v>
      </c>
      <c r="E139" s="14">
        <v>2794.8</v>
      </c>
      <c r="F139" s="15">
        <v>0.99803592472235114</v>
      </c>
      <c r="G139" s="15">
        <v>1.9640752776488232E-3</v>
      </c>
    </row>
    <row r="140" spans="2:7" x14ac:dyDescent="0.25">
      <c r="B140" s="2" t="s">
        <v>328</v>
      </c>
      <c r="C140" s="14">
        <v>4820</v>
      </c>
      <c r="D140" s="14">
        <v>4702.6000000000004</v>
      </c>
      <c r="E140" s="14">
        <v>117.39999999999964</v>
      </c>
      <c r="F140" s="15">
        <v>2.4356846473028972E-2</v>
      </c>
      <c r="G140" s="15">
        <v>0.97564315352697106</v>
      </c>
    </row>
    <row r="141" spans="2:7" x14ac:dyDescent="0.25">
      <c r="B141" s="2" t="s">
        <v>329</v>
      </c>
      <c r="C141" s="14">
        <v>5592</v>
      </c>
      <c r="D141" s="14">
        <v>0</v>
      </c>
      <c r="E141" s="14">
        <v>5592</v>
      </c>
      <c r="F141" s="15">
        <v>1</v>
      </c>
      <c r="G141" s="15">
        <v>0</v>
      </c>
    </row>
    <row r="142" spans="2:7" x14ac:dyDescent="0.25">
      <c r="B142" s="2" t="s">
        <v>271</v>
      </c>
      <c r="C142" s="14">
        <v>35</v>
      </c>
      <c r="D142" s="14">
        <v>35</v>
      </c>
      <c r="E142" s="14">
        <v>0</v>
      </c>
      <c r="F142" s="15">
        <v>0</v>
      </c>
      <c r="G142" s="15">
        <v>1</v>
      </c>
    </row>
    <row r="143" spans="2:7" x14ac:dyDescent="0.25">
      <c r="B143" s="2" t="s">
        <v>330</v>
      </c>
      <c r="C143" s="14">
        <v>3288.3</v>
      </c>
      <c r="D143" s="14">
        <v>0</v>
      </c>
      <c r="E143" s="14">
        <v>3288.3</v>
      </c>
      <c r="F143" s="15">
        <v>1</v>
      </c>
      <c r="G143" s="15">
        <v>0</v>
      </c>
    </row>
    <row r="144" spans="2:7" x14ac:dyDescent="0.25">
      <c r="B144" s="2" t="s">
        <v>331</v>
      </c>
      <c r="C144" s="14">
        <v>6458.16</v>
      </c>
      <c r="D144" s="14">
        <v>80</v>
      </c>
      <c r="E144" s="14">
        <v>6378.16</v>
      </c>
      <c r="F144" s="15">
        <v>0.98761257076318953</v>
      </c>
      <c r="G144" s="15">
        <v>1.2387429236810485E-2</v>
      </c>
    </row>
    <row r="145" spans="2:7" x14ac:dyDescent="0.25">
      <c r="B145" s="2" t="s">
        <v>249</v>
      </c>
      <c r="C145" s="14">
        <v>22485.1</v>
      </c>
      <c r="D145" s="14">
        <v>455.5</v>
      </c>
      <c r="E145" s="14">
        <v>22029.599999999999</v>
      </c>
      <c r="F145" s="15">
        <v>0.97974214035072116</v>
      </c>
      <c r="G145" s="15">
        <v>2.0257859649278856E-2</v>
      </c>
    </row>
    <row r="146" spans="2:7" x14ac:dyDescent="0.25">
      <c r="B146" s="2" t="s">
        <v>332</v>
      </c>
      <c r="C146" s="14">
        <v>1231.26</v>
      </c>
      <c r="D146" s="14">
        <v>0</v>
      </c>
      <c r="E146" s="14">
        <v>1231.26</v>
      </c>
      <c r="F146" s="15">
        <v>1</v>
      </c>
      <c r="G146" s="15">
        <v>0</v>
      </c>
    </row>
    <row r="147" spans="2:7" x14ac:dyDescent="0.25">
      <c r="B147" s="2" t="s">
        <v>333</v>
      </c>
      <c r="C147" s="14">
        <v>8654.56</v>
      </c>
      <c r="D147" s="14">
        <v>10</v>
      </c>
      <c r="E147" s="14">
        <v>8644.56</v>
      </c>
      <c r="F147" s="15">
        <v>0.99884453975707599</v>
      </c>
      <c r="G147" s="15">
        <v>1.1554602429239616E-3</v>
      </c>
    </row>
    <row r="148" spans="2:7" x14ac:dyDescent="0.25">
      <c r="B148" s="2" t="s">
        <v>334</v>
      </c>
      <c r="C148" s="14">
        <v>3041.2</v>
      </c>
      <c r="D148" s="14">
        <v>70</v>
      </c>
      <c r="E148" s="14">
        <v>2971.2</v>
      </c>
      <c r="F148" s="15">
        <v>0.97698276995922662</v>
      </c>
      <c r="G148" s="15">
        <v>2.3017230040773381E-2</v>
      </c>
    </row>
    <row r="149" spans="2:7" x14ac:dyDescent="0.25">
      <c r="B149" s="2" t="s">
        <v>264</v>
      </c>
      <c r="C149" s="14">
        <v>12707</v>
      </c>
      <c r="D149" s="14">
        <v>12660.25</v>
      </c>
      <c r="E149" s="14">
        <v>46.75</v>
      </c>
      <c r="F149" s="15">
        <v>3.6790745258518925E-3</v>
      </c>
      <c r="G149" s="15">
        <v>0.99632092547414808</v>
      </c>
    </row>
    <row r="150" spans="2:7" x14ac:dyDescent="0.25">
      <c r="B150" s="2" t="s">
        <v>335</v>
      </c>
      <c r="C150" s="14">
        <v>3157.9</v>
      </c>
      <c r="D150" s="14">
        <v>1005</v>
      </c>
      <c r="E150" s="14">
        <v>2152.9</v>
      </c>
      <c r="F150" s="15">
        <v>0.6817505304157826</v>
      </c>
      <c r="G150" s="15">
        <v>0.31824946958421735</v>
      </c>
    </row>
    <row r="151" spans="2:7" x14ac:dyDescent="0.25">
      <c r="B151" s="2" t="s">
        <v>336</v>
      </c>
      <c r="C151" s="14">
        <v>5915.46</v>
      </c>
      <c r="D151" s="14">
        <v>0</v>
      </c>
      <c r="E151" s="14">
        <v>5915.46</v>
      </c>
      <c r="F151" s="15">
        <v>1</v>
      </c>
      <c r="G151" s="15">
        <v>0</v>
      </c>
    </row>
    <row r="152" spans="2:7" x14ac:dyDescent="0.25">
      <c r="B152" s="2" t="s">
        <v>273</v>
      </c>
      <c r="C152" s="14">
        <v>245</v>
      </c>
      <c r="D152" s="14">
        <v>245</v>
      </c>
      <c r="E152" s="14">
        <v>0</v>
      </c>
      <c r="F152" s="15">
        <v>0</v>
      </c>
      <c r="G152" s="15">
        <v>1</v>
      </c>
    </row>
    <row r="153" spans="2:7" x14ac:dyDescent="0.25">
      <c r="B153" s="2" t="s">
        <v>274</v>
      </c>
      <c r="C153" s="14">
        <v>3984</v>
      </c>
      <c r="D153" s="14">
        <v>3984</v>
      </c>
      <c r="E153" s="14">
        <v>0</v>
      </c>
      <c r="F153" s="15">
        <v>0</v>
      </c>
      <c r="G153" s="15">
        <v>1</v>
      </c>
    </row>
    <row r="154" spans="2:7" x14ac:dyDescent="0.25">
      <c r="B154" s="2" t="s">
        <v>337</v>
      </c>
      <c r="C154" s="14">
        <v>13237.6</v>
      </c>
      <c r="D154" s="14">
        <v>70</v>
      </c>
      <c r="E154" s="14">
        <v>13167.6</v>
      </c>
      <c r="F154" s="15">
        <v>0.99471203239257866</v>
      </c>
      <c r="G154" s="15">
        <v>5.2879676074212845E-3</v>
      </c>
    </row>
    <row r="155" spans="2:7" x14ac:dyDescent="0.25">
      <c r="B155" s="2" t="s">
        <v>275</v>
      </c>
      <c r="C155" s="14">
        <v>175</v>
      </c>
      <c r="D155" s="14">
        <v>175</v>
      </c>
      <c r="E155" s="14">
        <v>0</v>
      </c>
      <c r="F155" s="15">
        <v>0</v>
      </c>
      <c r="G155" s="15">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45D6A-BBC2-48BD-A4A8-C2276F5B9DFD}">
  <sheetPr codeName="Sheet12"/>
  <dimension ref="D4:AB44"/>
  <sheetViews>
    <sheetView workbookViewId="0">
      <selection activeCell="M25" sqref="M25"/>
    </sheetView>
  </sheetViews>
  <sheetFormatPr defaultRowHeight="15" x14ac:dyDescent="0.25"/>
  <cols>
    <col min="4" max="4" width="21.140625" bestFit="1" customWidth="1"/>
    <col min="5" max="5" width="16.28515625" bestFit="1" customWidth="1"/>
    <col min="6" max="19" width="13.28515625" bestFit="1" customWidth="1"/>
    <col min="20" max="20" width="11.5703125" bestFit="1" customWidth="1"/>
    <col min="21" max="28" width="13.28515625" bestFit="1" customWidth="1"/>
  </cols>
  <sheetData>
    <row r="4" spans="4:28" x14ac:dyDescent="0.25">
      <c r="D4" s="1" t="s">
        <v>108</v>
      </c>
      <c r="E4" s="2">
        <v>2021</v>
      </c>
    </row>
    <row r="6" spans="4:28" x14ac:dyDescent="0.25">
      <c r="E6" s="1" t="s">
        <v>33</v>
      </c>
    </row>
    <row r="7" spans="4:28" x14ac:dyDescent="0.25">
      <c r="E7" t="s">
        <v>42</v>
      </c>
      <c r="Q7" t="s">
        <v>41</v>
      </c>
    </row>
    <row r="8" spans="4:28" x14ac:dyDescent="0.25">
      <c r="D8" s="1" t="s">
        <v>2</v>
      </c>
      <c r="E8" t="s">
        <v>3</v>
      </c>
      <c r="F8" t="s">
        <v>4</v>
      </c>
      <c r="G8" t="s">
        <v>5</v>
      </c>
      <c r="H8" t="s">
        <v>10</v>
      </c>
      <c r="I8" t="s">
        <v>11</v>
      </c>
      <c r="J8" t="s">
        <v>12</v>
      </c>
      <c r="K8" t="s">
        <v>13</v>
      </c>
      <c r="L8" t="s">
        <v>14</v>
      </c>
      <c r="M8" t="s">
        <v>15</v>
      </c>
      <c r="N8" t="s">
        <v>6</v>
      </c>
      <c r="O8" t="s">
        <v>16</v>
      </c>
      <c r="P8" t="s">
        <v>17</v>
      </c>
      <c r="Q8" t="s">
        <v>3</v>
      </c>
      <c r="R8" t="s">
        <v>4</v>
      </c>
      <c r="S8" t="s">
        <v>5</v>
      </c>
      <c r="T8" t="s">
        <v>10</v>
      </c>
      <c r="U8" t="s">
        <v>11</v>
      </c>
      <c r="V8" t="s">
        <v>12</v>
      </c>
      <c r="W8" t="s">
        <v>13</v>
      </c>
      <c r="X8" t="s">
        <v>14</v>
      </c>
      <c r="Y8" t="s">
        <v>15</v>
      </c>
      <c r="Z8" t="s">
        <v>6</v>
      </c>
      <c r="AA8" t="s">
        <v>16</v>
      </c>
      <c r="AB8" t="s">
        <v>17</v>
      </c>
    </row>
    <row r="9" spans="4:28" x14ac:dyDescent="0.25">
      <c r="D9" s="2" t="s">
        <v>39</v>
      </c>
      <c r="E9" s="5">
        <v>334333.05999999994</v>
      </c>
      <c r="F9" s="5">
        <v>476420.29000000004</v>
      </c>
      <c r="G9" s="5">
        <v>404953.10999999993</v>
      </c>
      <c r="H9" s="5">
        <v>330494.61</v>
      </c>
      <c r="I9" s="5">
        <v>425095.81</v>
      </c>
      <c r="J9" s="5">
        <v>461759.41999999993</v>
      </c>
      <c r="K9" s="5">
        <v>483476.49</v>
      </c>
      <c r="L9" s="5">
        <v>380051.51</v>
      </c>
      <c r="M9" s="5">
        <v>361919.53</v>
      </c>
      <c r="N9" s="5">
        <v>348800.32</v>
      </c>
      <c r="O9" s="5">
        <v>327497.98</v>
      </c>
      <c r="P9" s="5">
        <v>102946.96</v>
      </c>
      <c r="Q9" s="5">
        <v>219077.06</v>
      </c>
      <c r="R9" s="5">
        <v>289268.05</v>
      </c>
      <c r="S9" s="5">
        <v>287000.92</v>
      </c>
      <c r="T9" s="5">
        <v>105674.77</v>
      </c>
      <c r="U9" s="5">
        <v>164371.88</v>
      </c>
      <c r="V9" s="5">
        <v>170847.63</v>
      </c>
      <c r="W9" s="5">
        <v>258713.65999999997</v>
      </c>
      <c r="X9" s="5">
        <v>206463.56</v>
      </c>
      <c r="Y9" s="5">
        <v>214139.44999999998</v>
      </c>
      <c r="Z9" s="5">
        <v>287548.7</v>
      </c>
      <c r="AA9" s="5">
        <v>130335.95999999999</v>
      </c>
      <c r="AB9" s="5">
        <v>424254.03</v>
      </c>
    </row>
    <row r="10" spans="4:28" x14ac:dyDescent="0.25">
      <c r="D10" s="2" t="s">
        <v>31</v>
      </c>
      <c r="E10" s="5">
        <v>2471282.09</v>
      </c>
      <c r="F10" s="5">
        <v>2669258.27</v>
      </c>
      <c r="G10" s="5">
        <v>2162708.04</v>
      </c>
      <c r="H10" s="5">
        <v>2903458.01</v>
      </c>
      <c r="I10" s="5">
        <v>3592826.0599999996</v>
      </c>
      <c r="J10" s="5">
        <v>4135439.3599999994</v>
      </c>
      <c r="K10" s="5">
        <v>3654866.4499999997</v>
      </c>
      <c r="L10" s="5">
        <v>1994722.7000000002</v>
      </c>
      <c r="M10" s="5">
        <v>1726670.06</v>
      </c>
      <c r="N10" s="5">
        <v>2995827.8200000003</v>
      </c>
      <c r="O10" s="5">
        <v>1499490.6400000001</v>
      </c>
      <c r="P10" s="5">
        <v>394833.13</v>
      </c>
      <c r="Q10" s="5">
        <v>260470.63</v>
      </c>
      <c r="R10" s="5">
        <v>385104.11</v>
      </c>
      <c r="S10" s="5">
        <v>283831.96000000002</v>
      </c>
      <c r="T10" s="5">
        <v>303603.62</v>
      </c>
      <c r="U10" s="5">
        <v>461494.54999999993</v>
      </c>
      <c r="V10" s="5">
        <v>368185.08999999997</v>
      </c>
      <c r="W10" s="5">
        <v>454738.69</v>
      </c>
      <c r="X10" s="5">
        <v>402745.92999999993</v>
      </c>
      <c r="Y10" s="5">
        <v>505991.38</v>
      </c>
      <c r="Z10" s="5">
        <v>286851.51999999996</v>
      </c>
      <c r="AA10" s="5">
        <v>393653.07999999996</v>
      </c>
      <c r="AB10" s="5">
        <v>1527732.65</v>
      </c>
    </row>
    <row r="11" spans="4:28" x14ac:dyDescent="0.25">
      <c r="D11" s="2" t="s">
        <v>43</v>
      </c>
      <c r="E11" s="5">
        <v>783486.39</v>
      </c>
      <c r="F11" s="5">
        <v>1089692.3299999998</v>
      </c>
      <c r="G11" s="5">
        <v>997183.66999999993</v>
      </c>
      <c r="H11" s="5">
        <v>864186.47</v>
      </c>
      <c r="I11" s="5">
        <v>1175884.5299999998</v>
      </c>
      <c r="J11" s="5">
        <v>778360.87999999989</v>
      </c>
      <c r="K11" s="5">
        <v>626312.30999999994</v>
      </c>
      <c r="L11" s="5">
        <v>760116.69000000006</v>
      </c>
      <c r="M11" s="5">
        <v>762015.47</v>
      </c>
      <c r="N11" s="5">
        <v>825262.77999999991</v>
      </c>
      <c r="O11" s="5">
        <v>561121.64000000013</v>
      </c>
      <c r="P11" s="5">
        <v>418018.25</v>
      </c>
      <c r="Q11" s="5">
        <v>477443.75</v>
      </c>
      <c r="R11" s="5">
        <v>617532.95000000007</v>
      </c>
      <c r="S11" s="5">
        <v>459200.49</v>
      </c>
      <c r="T11" s="5">
        <v>611866.67999999993</v>
      </c>
      <c r="U11" s="5">
        <v>757398.82000000007</v>
      </c>
      <c r="V11" s="5">
        <v>459661.52</v>
      </c>
      <c r="W11" s="5">
        <v>453624.65</v>
      </c>
      <c r="X11" s="5">
        <v>683672.36</v>
      </c>
      <c r="Y11" s="5">
        <v>657448.24</v>
      </c>
      <c r="Z11" s="5">
        <v>561214.65</v>
      </c>
      <c r="AA11" s="5">
        <v>498046.71999999997</v>
      </c>
      <c r="AB11" s="5">
        <v>690263.18</v>
      </c>
    </row>
    <row r="12" spans="4:28" x14ac:dyDescent="0.25">
      <c r="D12" s="2" t="s">
        <v>46</v>
      </c>
      <c r="E12" s="5"/>
      <c r="F12" s="5"/>
      <c r="G12" s="5"/>
      <c r="H12" s="5"/>
      <c r="I12" s="5"/>
      <c r="J12" s="5"/>
      <c r="K12" s="5"/>
      <c r="L12" s="5"/>
      <c r="M12" s="5">
        <v>0</v>
      </c>
      <c r="N12" s="5"/>
      <c r="O12" s="5">
        <v>0</v>
      </c>
      <c r="P12" s="5">
        <v>842.5</v>
      </c>
      <c r="Q12" s="5"/>
      <c r="R12" s="5"/>
      <c r="S12" s="5"/>
      <c r="T12" s="5"/>
      <c r="U12" s="5"/>
      <c r="V12" s="5"/>
      <c r="W12" s="5"/>
      <c r="X12" s="5"/>
      <c r="Y12" s="5">
        <v>410</v>
      </c>
      <c r="Z12" s="5"/>
      <c r="AA12" s="5">
        <v>627.5</v>
      </c>
      <c r="AB12" s="5">
        <v>0</v>
      </c>
    </row>
    <row r="13" spans="4:28" x14ac:dyDescent="0.25">
      <c r="D13" s="2" t="s">
        <v>45</v>
      </c>
      <c r="E13" s="5">
        <v>1008079.6499999999</v>
      </c>
      <c r="F13" s="5">
        <v>955294.56</v>
      </c>
      <c r="G13" s="5">
        <v>1291080.17</v>
      </c>
      <c r="H13" s="5">
        <v>751638.73999999987</v>
      </c>
      <c r="I13" s="5">
        <v>1334381.3899999997</v>
      </c>
      <c r="J13" s="5">
        <v>871260.93</v>
      </c>
      <c r="K13" s="5">
        <v>833456.7699999999</v>
      </c>
      <c r="L13" s="5">
        <v>871436.59999999986</v>
      </c>
      <c r="M13" s="5">
        <v>971202.23</v>
      </c>
      <c r="N13" s="5">
        <v>517179.54999999993</v>
      </c>
      <c r="O13" s="5">
        <v>1036400.3900000001</v>
      </c>
      <c r="P13" s="5">
        <v>1262707.28</v>
      </c>
      <c r="Q13" s="5">
        <v>1592650.19</v>
      </c>
      <c r="R13" s="5">
        <v>1323345.5799999998</v>
      </c>
      <c r="S13" s="5">
        <v>1389169.28</v>
      </c>
      <c r="T13" s="5">
        <v>981382.78</v>
      </c>
      <c r="U13" s="5">
        <v>2329046.34</v>
      </c>
      <c r="V13" s="5">
        <v>1692313.8800000001</v>
      </c>
      <c r="W13" s="5">
        <v>1588898.51</v>
      </c>
      <c r="X13" s="5">
        <v>1110902.28</v>
      </c>
      <c r="Y13" s="5">
        <v>1346229.53</v>
      </c>
      <c r="Z13" s="5">
        <v>1292149.0700000003</v>
      </c>
      <c r="AA13" s="5">
        <v>1079850.1199999999</v>
      </c>
      <c r="AB13" s="5">
        <v>755806.27</v>
      </c>
    </row>
    <row r="14" spans="4:28" x14ac:dyDescent="0.25">
      <c r="D14" s="2" t="s">
        <v>47</v>
      </c>
      <c r="E14" s="5">
        <v>67084.959999999992</v>
      </c>
      <c r="F14" s="5">
        <v>93753.50999999998</v>
      </c>
      <c r="G14" s="5">
        <v>59314.48000000001</v>
      </c>
      <c r="H14" s="5">
        <v>45753.749999999993</v>
      </c>
      <c r="I14" s="5">
        <v>65237.45</v>
      </c>
      <c r="J14" s="5">
        <v>27550.809999999998</v>
      </c>
      <c r="K14" s="5">
        <v>59596.720000000008</v>
      </c>
      <c r="L14" s="5">
        <v>51652.789999999994</v>
      </c>
      <c r="M14" s="5">
        <v>60630.58</v>
      </c>
      <c r="N14" s="5">
        <v>65586.850000000006</v>
      </c>
      <c r="O14" s="5">
        <v>45011.090000000004</v>
      </c>
      <c r="P14" s="5">
        <v>58298.55</v>
      </c>
      <c r="Q14" s="5">
        <v>117171.20999999999</v>
      </c>
      <c r="R14" s="5">
        <v>163033.05000000002</v>
      </c>
      <c r="S14" s="5">
        <v>110782.59</v>
      </c>
      <c r="T14" s="5">
        <v>70430.759999999995</v>
      </c>
      <c r="U14" s="5">
        <v>138410.45000000001</v>
      </c>
      <c r="V14" s="5">
        <v>72225.649999999994</v>
      </c>
      <c r="W14" s="5">
        <v>128298.28</v>
      </c>
      <c r="X14" s="5">
        <v>87891.640000000014</v>
      </c>
      <c r="Y14" s="5">
        <v>103408.3</v>
      </c>
      <c r="Z14" s="5">
        <v>123504.64</v>
      </c>
      <c r="AA14" s="5">
        <v>64901.149999999994</v>
      </c>
      <c r="AB14" s="5">
        <v>50500.9</v>
      </c>
    </row>
    <row r="15" spans="4:28" x14ac:dyDescent="0.25">
      <c r="D15" s="2" t="s">
        <v>48</v>
      </c>
      <c r="E15" s="5">
        <v>67987.990000000005</v>
      </c>
      <c r="F15" s="5">
        <v>72954.13</v>
      </c>
      <c r="G15" s="5">
        <v>57197.660000000018</v>
      </c>
      <c r="H15" s="5">
        <v>38847.080000000016</v>
      </c>
      <c r="I15" s="5">
        <v>76786.169999999984</v>
      </c>
      <c r="J15" s="5">
        <v>65687.900000000023</v>
      </c>
      <c r="K15" s="5">
        <v>73212.549999999988</v>
      </c>
      <c r="L15" s="5">
        <v>55840.310000000056</v>
      </c>
      <c r="M15" s="5">
        <v>59278.790000000008</v>
      </c>
      <c r="N15" s="5">
        <v>67384.56</v>
      </c>
      <c r="O15" s="5">
        <v>57105.210000000021</v>
      </c>
      <c r="P15" s="5">
        <v>174674.41999999998</v>
      </c>
      <c r="Q15" s="5">
        <v>95298.89</v>
      </c>
      <c r="R15" s="5">
        <v>133734.37</v>
      </c>
      <c r="S15" s="5">
        <v>110891.48</v>
      </c>
      <c r="T15" s="5">
        <v>145094.46</v>
      </c>
      <c r="U15" s="5">
        <v>329748.52</v>
      </c>
      <c r="V15" s="5">
        <v>271421.06</v>
      </c>
      <c r="W15" s="5">
        <v>291615.42</v>
      </c>
      <c r="X15" s="5">
        <v>263044.71999999997</v>
      </c>
      <c r="Y15" s="5">
        <v>223368.47</v>
      </c>
      <c r="Z15" s="5">
        <v>101737.68</v>
      </c>
      <c r="AA15" s="5">
        <v>167881.77</v>
      </c>
      <c r="AB15" s="5">
        <v>48404.330000000016</v>
      </c>
    </row>
    <row r="16" spans="4:28" x14ac:dyDescent="0.25">
      <c r="D16" s="2" t="s">
        <v>49</v>
      </c>
      <c r="E16" s="5">
        <v>379310.8</v>
      </c>
      <c r="F16" s="5">
        <v>658279.68999999994</v>
      </c>
      <c r="G16" s="5">
        <v>1457582.94</v>
      </c>
      <c r="H16" s="5">
        <v>950432.41999999993</v>
      </c>
      <c r="I16" s="5">
        <v>1642156.6</v>
      </c>
      <c r="J16" s="5">
        <v>936813.98</v>
      </c>
      <c r="K16" s="5">
        <v>1275400.6199999999</v>
      </c>
      <c r="L16" s="5">
        <v>912502.83000000007</v>
      </c>
      <c r="M16" s="5">
        <v>498989.47000000003</v>
      </c>
      <c r="N16" s="5">
        <v>679344.12</v>
      </c>
      <c r="O16" s="5">
        <v>378187.18</v>
      </c>
      <c r="P16" s="5">
        <v>181849.47</v>
      </c>
      <c r="Q16" s="5">
        <v>107108.88999999998</v>
      </c>
      <c r="R16" s="5">
        <v>135225.50999999998</v>
      </c>
      <c r="S16" s="5">
        <v>132032.93</v>
      </c>
      <c r="T16" s="5">
        <v>137298.95000000001</v>
      </c>
      <c r="U16" s="5">
        <v>184875.24</v>
      </c>
      <c r="V16" s="5">
        <v>129730.28</v>
      </c>
      <c r="W16" s="5">
        <v>209827.08000000002</v>
      </c>
      <c r="X16" s="5">
        <v>185381.13</v>
      </c>
      <c r="Y16" s="5">
        <v>152419.76</v>
      </c>
      <c r="Z16" s="5">
        <v>94820.040000000008</v>
      </c>
      <c r="AA16" s="5">
        <v>141484.49</v>
      </c>
      <c r="AB16" s="5">
        <v>574249.33000000007</v>
      </c>
    </row>
    <row r="17" spans="4:28" x14ac:dyDescent="0.25">
      <c r="D17" s="2" t="s">
        <v>109</v>
      </c>
      <c r="E17" s="5"/>
      <c r="F17" s="5"/>
      <c r="G17" s="5"/>
      <c r="H17" s="5"/>
      <c r="I17" s="5"/>
      <c r="J17" s="5"/>
      <c r="K17" s="5"/>
      <c r="L17" s="5"/>
      <c r="M17" s="5"/>
      <c r="N17" s="5">
        <v>0</v>
      </c>
      <c r="O17" s="5"/>
      <c r="P17" s="5"/>
      <c r="Q17" s="5"/>
      <c r="R17" s="5"/>
      <c r="S17" s="5"/>
      <c r="T17" s="5"/>
      <c r="U17" s="5"/>
      <c r="V17" s="5"/>
      <c r="W17" s="5"/>
      <c r="X17" s="5"/>
      <c r="Y17" s="5"/>
      <c r="Z17" s="5">
        <v>99</v>
      </c>
      <c r="AA17" s="5"/>
      <c r="AB17" s="5"/>
    </row>
    <row r="18" spans="4:28" x14ac:dyDescent="0.25">
      <c r="D18" s="2" t="s">
        <v>50</v>
      </c>
      <c r="E18" s="5">
        <v>449207.64999999997</v>
      </c>
      <c r="F18" s="5">
        <v>572951.67999999993</v>
      </c>
      <c r="G18" s="5">
        <v>682128.83</v>
      </c>
      <c r="H18" s="5">
        <v>784246.57</v>
      </c>
      <c r="I18" s="5">
        <v>895917.59000000008</v>
      </c>
      <c r="J18" s="5">
        <v>922284.08000000007</v>
      </c>
      <c r="K18" s="5">
        <v>395745.32</v>
      </c>
      <c r="L18" s="5">
        <v>286133.11</v>
      </c>
      <c r="M18" s="5">
        <v>341274.33999999997</v>
      </c>
      <c r="N18" s="5">
        <v>531887.72999999986</v>
      </c>
      <c r="O18" s="5">
        <v>285694.14</v>
      </c>
      <c r="P18" s="5">
        <v>371187.05</v>
      </c>
      <c r="Q18" s="5">
        <v>265405.01</v>
      </c>
      <c r="R18" s="5">
        <v>314577.59000000003</v>
      </c>
      <c r="S18" s="5">
        <v>447500.88</v>
      </c>
      <c r="T18" s="5">
        <v>713894.80999999994</v>
      </c>
      <c r="U18" s="5">
        <v>713442.19000000006</v>
      </c>
      <c r="V18" s="5">
        <v>734345.87</v>
      </c>
      <c r="W18" s="5">
        <v>566530.95000000007</v>
      </c>
      <c r="X18" s="5">
        <v>418625.86</v>
      </c>
      <c r="Y18" s="5">
        <v>367625.56000000006</v>
      </c>
      <c r="Z18" s="5">
        <v>330817.38</v>
      </c>
      <c r="AA18" s="5">
        <v>349301.69999999995</v>
      </c>
      <c r="AB18" s="5">
        <v>311402.21000000002</v>
      </c>
    </row>
    <row r="19" spans="4:28" x14ac:dyDescent="0.25">
      <c r="D19" s="2" t="s">
        <v>44</v>
      </c>
      <c r="E19" s="5">
        <v>1366006.63</v>
      </c>
      <c r="F19" s="5">
        <v>1928801.86</v>
      </c>
      <c r="G19" s="5">
        <v>1451271.52</v>
      </c>
      <c r="H19" s="5">
        <v>1460242.7699999998</v>
      </c>
      <c r="I19" s="5">
        <v>2410211.5</v>
      </c>
      <c r="J19" s="5">
        <v>2041913.54</v>
      </c>
      <c r="K19" s="5">
        <v>898160.55999999982</v>
      </c>
      <c r="L19" s="5">
        <v>912654.12</v>
      </c>
      <c r="M19" s="5">
        <v>1039717.69</v>
      </c>
      <c r="N19" s="5">
        <v>1121164.8500000001</v>
      </c>
      <c r="O19" s="5">
        <v>1435606.4500000002</v>
      </c>
      <c r="P19" s="5">
        <v>427352.80999999994</v>
      </c>
      <c r="Q19" s="5">
        <v>607782.12</v>
      </c>
      <c r="R19" s="5">
        <v>994237.82</v>
      </c>
      <c r="S19" s="5">
        <v>665223.91</v>
      </c>
      <c r="T19" s="5">
        <v>384862.02</v>
      </c>
      <c r="U19" s="5">
        <v>1017482.37</v>
      </c>
      <c r="V19" s="5">
        <v>506611.4800000001</v>
      </c>
      <c r="W19" s="5">
        <v>948174.85000000009</v>
      </c>
      <c r="X19" s="5">
        <v>638030.27999999991</v>
      </c>
      <c r="Y19" s="5">
        <v>486076.50000000006</v>
      </c>
      <c r="Z19" s="5">
        <v>498260.83</v>
      </c>
      <c r="AA19" s="5">
        <v>371099.42000000004</v>
      </c>
      <c r="AB19" s="5">
        <v>822733.66</v>
      </c>
    </row>
    <row r="20" spans="4:28" x14ac:dyDescent="0.25">
      <c r="D20" s="2" t="s">
        <v>51</v>
      </c>
      <c r="E20" s="5"/>
      <c r="F20" s="5"/>
      <c r="G20" s="5"/>
      <c r="H20" s="5"/>
      <c r="I20" s="5"/>
      <c r="J20" s="5">
        <v>72</v>
      </c>
      <c r="K20" s="5">
        <v>0</v>
      </c>
      <c r="L20" s="5">
        <v>0</v>
      </c>
      <c r="M20" s="5">
        <v>0</v>
      </c>
      <c r="N20" s="5"/>
      <c r="O20" s="5">
        <v>0</v>
      </c>
      <c r="P20" s="5">
        <v>10418</v>
      </c>
      <c r="Q20" s="5"/>
      <c r="R20" s="5"/>
      <c r="S20" s="5"/>
      <c r="T20" s="5"/>
      <c r="U20" s="5"/>
      <c r="V20" s="5">
        <v>3570</v>
      </c>
      <c r="W20" s="5">
        <v>11118</v>
      </c>
      <c r="X20" s="5">
        <v>10500</v>
      </c>
      <c r="Y20" s="5">
        <v>9058</v>
      </c>
      <c r="Z20" s="5"/>
      <c r="AA20" s="5">
        <v>10484</v>
      </c>
      <c r="AB20" s="5">
        <v>72</v>
      </c>
    </row>
    <row r="21" spans="4:28" x14ac:dyDescent="0.25">
      <c r="D21" s="2" t="s">
        <v>52</v>
      </c>
      <c r="E21" s="5">
        <v>123558.5</v>
      </c>
      <c r="F21" s="5">
        <v>173544.46</v>
      </c>
      <c r="G21" s="5">
        <v>194814.3</v>
      </c>
      <c r="H21" s="5">
        <v>125207.18</v>
      </c>
      <c r="I21" s="5">
        <v>170886.39999999999</v>
      </c>
      <c r="J21" s="5">
        <v>111621.57</v>
      </c>
      <c r="K21" s="5">
        <v>153865.96000000002</v>
      </c>
      <c r="L21" s="5">
        <v>139293.09</v>
      </c>
      <c r="M21" s="5">
        <v>144867.38</v>
      </c>
      <c r="N21" s="5">
        <v>125224.73</v>
      </c>
      <c r="O21" s="5">
        <v>132465.76999999999</v>
      </c>
      <c r="P21" s="5">
        <v>418.8</v>
      </c>
      <c r="Q21" s="5">
        <v>1511</v>
      </c>
      <c r="R21" s="5">
        <v>816</v>
      </c>
      <c r="S21" s="5">
        <v>459.64</v>
      </c>
      <c r="T21" s="5">
        <v>244.6</v>
      </c>
      <c r="U21" s="5">
        <v>211</v>
      </c>
      <c r="V21" s="5">
        <v>548.72</v>
      </c>
      <c r="W21" s="5">
        <v>1071.8</v>
      </c>
      <c r="X21" s="5">
        <v>242</v>
      </c>
      <c r="Y21" s="5">
        <v>0</v>
      </c>
      <c r="Z21" s="5">
        <v>434.22</v>
      </c>
      <c r="AA21" s="5">
        <v>211</v>
      </c>
      <c r="AB21" s="5">
        <v>166462.95000000001</v>
      </c>
    </row>
    <row r="22" spans="4:28" x14ac:dyDescent="0.25">
      <c r="D22" s="2" t="s">
        <v>53</v>
      </c>
      <c r="E22" s="5">
        <v>156810.97</v>
      </c>
      <c r="F22" s="5">
        <v>271502.18</v>
      </c>
      <c r="G22" s="5">
        <v>310425.41000000003</v>
      </c>
      <c r="H22" s="5">
        <v>217773.81</v>
      </c>
      <c r="I22" s="5">
        <v>307188.24</v>
      </c>
      <c r="J22" s="5">
        <v>256027.48000000004</v>
      </c>
      <c r="K22" s="5">
        <v>373090.02</v>
      </c>
      <c r="L22" s="5">
        <v>226498.29</v>
      </c>
      <c r="M22" s="5">
        <v>372767.02</v>
      </c>
      <c r="N22" s="5">
        <v>86523.87999999999</v>
      </c>
      <c r="O22" s="5">
        <v>252738.03000000003</v>
      </c>
      <c r="P22" s="5">
        <v>64396.95</v>
      </c>
      <c r="Q22" s="5">
        <v>49971.179999999993</v>
      </c>
      <c r="R22" s="5">
        <v>93503.840000000011</v>
      </c>
      <c r="S22" s="5">
        <v>67375.03</v>
      </c>
      <c r="T22" s="5">
        <v>71441.48</v>
      </c>
      <c r="U22" s="5">
        <v>140773.98000000001</v>
      </c>
      <c r="V22" s="5">
        <v>76306.429999999993</v>
      </c>
      <c r="W22" s="5">
        <v>146530.82</v>
      </c>
      <c r="X22" s="5">
        <v>87397.81</v>
      </c>
      <c r="Y22" s="5">
        <v>70324.959999999992</v>
      </c>
      <c r="Z22" s="5">
        <v>61866.959999999992</v>
      </c>
      <c r="AA22" s="5">
        <v>76548.39</v>
      </c>
      <c r="AB22" s="5">
        <v>281450.17</v>
      </c>
    </row>
    <row r="23" spans="4:28" x14ac:dyDescent="0.25">
      <c r="D23" s="2" t="s">
        <v>54</v>
      </c>
      <c r="E23" s="5">
        <v>22363</v>
      </c>
      <c r="F23" s="5">
        <v>76362.180000000008</v>
      </c>
      <c r="G23" s="5">
        <v>66055.149999999994</v>
      </c>
      <c r="H23" s="5">
        <v>28990.02</v>
      </c>
      <c r="I23" s="5">
        <v>108253.76999999999</v>
      </c>
      <c r="J23" s="5">
        <v>50926.250000000007</v>
      </c>
      <c r="K23" s="5">
        <v>21694.75</v>
      </c>
      <c r="L23" s="5">
        <v>21765.97</v>
      </c>
      <c r="M23" s="5">
        <v>11973.309999999998</v>
      </c>
      <c r="N23" s="5">
        <v>75146.399999999994</v>
      </c>
      <c r="O23" s="5">
        <v>21733.960000000003</v>
      </c>
      <c r="P23" s="5">
        <v>32545.239999999998</v>
      </c>
      <c r="Q23" s="5">
        <v>13912</v>
      </c>
      <c r="R23" s="5">
        <v>16359.03</v>
      </c>
      <c r="S23" s="5">
        <v>24631.78</v>
      </c>
      <c r="T23" s="5">
        <v>5113.7300000000005</v>
      </c>
      <c r="U23" s="5">
        <v>36172.78</v>
      </c>
      <c r="V23" s="5">
        <v>16672.849999999999</v>
      </c>
      <c r="W23" s="5">
        <v>51541.8</v>
      </c>
      <c r="X23" s="5">
        <v>33165.25</v>
      </c>
      <c r="Y23" s="5">
        <v>53288.93</v>
      </c>
      <c r="Z23" s="5">
        <v>34131.4</v>
      </c>
      <c r="AA23" s="5">
        <v>21732.16</v>
      </c>
      <c r="AB23" s="5">
        <v>18691.580000000002</v>
      </c>
    </row>
    <row r="24" spans="4:28" x14ac:dyDescent="0.25">
      <c r="D24" s="2" t="s">
        <v>55</v>
      </c>
      <c r="E24" s="5">
        <v>800073.97000000009</v>
      </c>
      <c r="F24" s="5">
        <v>912373.4</v>
      </c>
      <c r="G24" s="5">
        <v>697272.01</v>
      </c>
      <c r="H24" s="5">
        <v>956910.81</v>
      </c>
      <c r="I24" s="5">
        <v>1509717</v>
      </c>
      <c r="J24" s="5">
        <v>847847.3600000001</v>
      </c>
      <c r="K24" s="5">
        <v>1154868.54</v>
      </c>
      <c r="L24" s="5">
        <v>749099.5</v>
      </c>
      <c r="M24" s="5">
        <v>1239562.58</v>
      </c>
      <c r="N24" s="5">
        <v>949538.58999999985</v>
      </c>
      <c r="O24" s="5">
        <v>1128976.52</v>
      </c>
      <c r="P24" s="5">
        <v>231174.37999999998</v>
      </c>
      <c r="Q24" s="5">
        <v>199263.58</v>
      </c>
      <c r="R24" s="5">
        <v>228566.07</v>
      </c>
      <c r="S24" s="5">
        <v>177184.86</v>
      </c>
      <c r="T24" s="5">
        <v>199696.52</v>
      </c>
      <c r="U24" s="5">
        <v>383017.4</v>
      </c>
      <c r="V24" s="5">
        <v>209286</v>
      </c>
      <c r="W24" s="5">
        <v>296520.08</v>
      </c>
      <c r="X24" s="5">
        <v>248087.06</v>
      </c>
      <c r="Y24" s="5">
        <v>210270.56</v>
      </c>
      <c r="Z24" s="5">
        <v>194538.67000000004</v>
      </c>
      <c r="AA24" s="5">
        <v>282816.12</v>
      </c>
      <c r="AB24" s="5">
        <v>859962.58</v>
      </c>
    </row>
    <row r="25" spans="4:28" x14ac:dyDescent="0.25">
      <c r="D25" s="2" t="s">
        <v>56</v>
      </c>
      <c r="E25" s="5">
        <v>1600021.1199999996</v>
      </c>
      <c r="F25" s="5">
        <v>1460514.25</v>
      </c>
      <c r="G25" s="5">
        <v>852092.23</v>
      </c>
      <c r="H25" s="5">
        <v>1299429.02</v>
      </c>
      <c r="I25" s="5">
        <v>1665085.67</v>
      </c>
      <c r="J25" s="5">
        <v>1203487.3700000001</v>
      </c>
      <c r="K25" s="5">
        <v>761832.26</v>
      </c>
      <c r="L25" s="5">
        <v>524495.35999999999</v>
      </c>
      <c r="M25" s="5">
        <v>200201.99</v>
      </c>
      <c r="N25" s="5">
        <v>1779011.71</v>
      </c>
      <c r="O25" s="5">
        <v>142633.49000000002</v>
      </c>
      <c r="P25" s="5">
        <v>216466.37</v>
      </c>
      <c r="Q25" s="5">
        <v>354623.20999999996</v>
      </c>
      <c r="R25" s="5">
        <v>592870.25</v>
      </c>
      <c r="S25" s="5">
        <v>862469.92</v>
      </c>
      <c r="T25" s="5">
        <v>300729.20999999996</v>
      </c>
      <c r="U25" s="5">
        <v>393970.39</v>
      </c>
      <c r="V25" s="5">
        <v>387906.36000000004</v>
      </c>
      <c r="W25" s="5">
        <v>541411.29</v>
      </c>
      <c r="X25" s="5">
        <v>384701.15</v>
      </c>
      <c r="Y25" s="5">
        <v>239413.28000000003</v>
      </c>
      <c r="Z25" s="5">
        <v>353129.92000000004</v>
      </c>
      <c r="AA25" s="5">
        <v>284883.73</v>
      </c>
      <c r="AB25" s="5">
        <v>116142.76</v>
      </c>
    </row>
    <row r="26" spans="4:28" x14ac:dyDescent="0.25">
      <c r="D26" s="2" t="s">
        <v>57</v>
      </c>
      <c r="E26" s="5">
        <v>737807.88</v>
      </c>
      <c r="F26" s="5">
        <v>842405.19000000006</v>
      </c>
      <c r="G26" s="5">
        <v>625297.39000000013</v>
      </c>
      <c r="H26" s="5">
        <v>637323.89</v>
      </c>
      <c r="I26" s="5">
        <v>959565.41</v>
      </c>
      <c r="J26" s="5">
        <v>735135.98</v>
      </c>
      <c r="K26" s="5">
        <v>473016.50999999995</v>
      </c>
      <c r="L26" s="5">
        <v>399353.33999999997</v>
      </c>
      <c r="M26" s="5">
        <v>353830.68999999994</v>
      </c>
      <c r="N26" s="5">
        <v>760504.28</v>
      </c>
      <c r="O26" s="5">
        <v>504648.33999999997</v>
      </c>
      <c r="P26" s="5">
        <v>353597.52</v>
      </c>
      <c r="Q26" s="5">
        <v>308068.76999999996</v>
      </c>
      <c r="R26" s="5">
        <v>472853.48</v>
      </c>
      <c r="S26" s="5">
        <v>348829.52</v>
      </c>
      <c r="T26" s="5">
        <v>408004.32000000007</v>
      </c>
      <c r="U26" s="5">
        <v>480186.7</v>
      </c>
      <c r="V26" s="5">
        <v>428111.02999999997</v>
      </c>
      <c r="W26" s="5">
        <v>489711.61000000004</v>
      </c>
      <c r="X26" s="5">
        <v>486937.45999999996</v>
      </c>
      <c r="Y26" s="5">
        <v>328804.02999999997</v>
      </c>
      <c r="Z26" s="5">
        <v>478205.87</v>
      </c>
      <c r="AA26" s="5">
        <v>407775.80000000005</v>
      </c>
      <c r="AB26" s="5">
        <v>352974.46</v>
      </c>
    </row>
    <row r="27" spans="4:28" x14ac:dyDescent="0.25">
      <c r="D27" s="2" t="s">
        <v>58</v>
      </c>
      <c r="E27" s="5"/>
      <c r="F27" s="5"/>
      <c r="G27" s="5"/>
      <c r="H27" s="5"/>
      <c r="I27" s="5"/>
      <c r="J27" s="5"/>
      <c r="K27" s="5"/>
      <c r="L27" s="5"/>
      <c r="M27" s="5"/>
      <c r="N27" s="5"/>
      <c r="O27" s="5">
        <v>1637.7800000000007</v>
      </c>
      <c r="P27" s="5">
        <v>6500.6</v>
      </c>
      <c r="Q27" s="5"/>
      <c r="R27" s="5"/>
      <c r="S27" s="5"/>
      <c r="T27" s="5"/>
      <c r="U27" s="5"/>
      <c r="V27" s="5"/>
      <c r="W27" s="5"/>
      <c r="X27" s="5"/>
      <c r="Y27" s="5"/>
      <c r="Z27" s="5"/>
      <c r="AA27" s="5">
        <v>8377.2199999999993</v>
      </c>
      <c r="AB27" s="5">
        <v>3652.75</v>
      </c>
    </row>
    <row r="28" spans="4:28" x14ac:dyDescent="0.25">
      <c r="D28" s="2" t="s">
        <v>59</v>
      </c>
      <c r="E28" s="5">
        <v>1135177.27</v>
      </c>
      <c r="F28" s="5">
        <v>1261912.2799999998</v>
      </c>
      <c r="G28" s="5">
        <v>981207.07000000007</v>
      </c>
      <c r="H28" s="5">
        <v>1135123.9900000002</v>
      </c>
      <c r="I28" s="5">
        <v>1505159.23</v>
      </c>
      <c r="J28" s="5">
        <v>1431708.96</v>
      </c>
      <c r="K28" s="5">
        <v>929238.96</v>
      </c>
      <c r="L28" s="5">
        <v>873274.54999999993</v>
      </c>
      <c r="M28" s="5">
        <v>781991.64999999991</v>
      </c>
      <c r="N28" s="5">
        <v>1182924.4100000001</v>
      </c>
      <c r="O28" s="5">
        <v>763980.51</v>
      </c>
      <c r="P28" s="5">
        <v>924312.57000000007</v>
      </c>
      <c r="Q28" s="5">
        <v>950173.35000000009</v>
      </c>
      <c r="R28" s="5">
        <v>1046456.9299999999</v>
      </c>
      <c r="S28" s="5">
        <v>851707.74000000011</v>
      </c>
      <c r="T28" s="5">
        <v>810136.14999999991</v>
      </c>
      <c r="U28" s="5">
        <v>1084774.22</v>
      </c>
      <c r="V28" s="5">
        <v>1161810.25</v>
      </c>
      <c r="W28" s="5">
        <v>1162745.7099999997</v>
      </c>
      <c r="X28" s="5">
        <v>968666.16</v>
      </c>
      <c r="Y28" s="5">
        <v>1103958.6499999999</v>
      </c>
      <c r="Z28" s="5">
        <v>933700.95000000007</v>
      </c>
      <c r="AA28" s="5">
        <v>1004000.63</v>
      </c>
      <c r="AB28" s="5">
        <v>757310.26999999979</v>
      </c>
    </row>
    <row r="29" spans="4:28" x14ac:dyDescent="0.25">
      <c r="D29" s="2" t="s">
        <v>60</v>
      </c>
      <c r="E29" s="5">
        <v>22919.880000000008</v>
      </c>
      <c r="F29" s="5">
        <v>28264.84</v>
      </c>
      <c r="G29" s="5">
        <v>30512.97</v>
      </c>
      <c r="H29" s="5">
        <v>14584.670000000004</v>
      </c>
      <c r="I29" s="5">
        <v>24231.57</v>
      </c>
      <c r="J29" s="5">
        <v>14198.52</v>
      </c>
      <c r="K29" s="5">
        <v>35458.769999999997</v>
      </c>
      <c r="L29" s="5">
        <v>20242.800000000003</v>
      </c>
      <c r="M29" s="5">
        <v>22525.169999999995</v>
      </c>
      <c r="N29" s="5">
        <v>17374.009999999995</v>
      </c>
      <c r="O29" s="5">
        <v>23570.300000000003</v>
      </c>
      <c r="P29" s="5">
        <v>71021.670000000013</v>
      </c>
      <c r="Q29" s="5">
        <v>73402.87</v>
      </c>
      <c r="R29" s="5">
        <v>86724.81</v>
      </c>
      <c r="S29" s="5">
        <v>74175.8</v>
      </c>
      <c r="T29" s="5">
        <v>55713.159999999996</v>
      </c>
      <c r="U29" s="5">
        <v>82201.440000000002</v>
      </c>
      <c r="V29" s="5">
        <v>56361.58</v>
      </c>
      <c r="W29" s="5">
        <v>101488.28</v>
      </c>
      <c r="X29" s="5">
        <v>73560.72</v>
      </c>
      <c r="Y29" s="5">
        <v>61303.780000000006</v>
      </c>
      <c r="Z29" s="5">
        <v>79324.56</v>
      </c>
      <c r="AA29" s="5">
        <v>70205.570000000007</v>
      </c>
      <c r="AB29" s="5">
        <v>27345.619999999995</v>
      </c>
    </row>
    <row r="30" spans="4:28" x14ac:dyDescent="0.25">
      <c r="D30" s="2" t="s">
        <v>61</v>
      </c>
      <c r="E30" s="5">
        <v>73650.11</v>
      </c>
      <c r="F30" s="5">
        <v>19139.259999999998</v>
      </c>
      <c r="G30" s="5">
        <v>33036.61</v>
      </c>
      <c r="H30" s="5">
        <v>4277.4500000000007</v>
      </c>
      <c r="I30" s="5">
        <v>98167.72</v>
      </c>
      <c r="J30" s="5">
        <v>35478.369999999995</v>
      </c>
      <c r="K30" s="5">
        <v>20135.129999999997</v>
      </c>
      <c r="L30" s="5">
        <v>18550.439999999999</v>
      </c>
      <c r="M30" s="5">
        <v>48670.119999999995</v>
      </c>
      <c r="N30" s="5">
        <v>14535.720000000001</v>
      </c>
      <c r="O30" s="5">
        <v>20002.18</v>
      </c>
      <c r="P30" s="5">
        <v>3823.3</v>
      </c>
      <c r="Q30" s="5">
        <v>8580.01</v>
      </c>
      <c r="R30" s="5">
        <v>6571</v>
      </c>
      <c r="S30" s="5">
        <v>4436.25</v>
      </c>
      <c r="T30" s="5">
        <v>3886.32</v>
      </c>
      <c r="U30" s="5">
        <v>17764.16</v>
      </c>
      <c r="V30" s="5">
        <v>35836.020000000004</v>
      </c>
      <c r="W30" s="5">
        <v>6736.8799999999992</v>
      </c>
      <c r="X30" s="5">
        <v>11386.48</v>
      </c>
      <c r="Y30" s="5">
        <v>8620.41</v>
      </c>
      <c r="Z30" s="5">
        <v>5109.8499999999995</v>
      </c>
      <c r="AA30" s="5">
        <v>6212.91</v>
      </c>
      <c r="AB30" s="5">
        <v>17537.47</v>
      </c>
    </row>
    <row r="31" spans="4:28" x14ac:dyDescent="0.25">
      <c r="D31" s="2" t="s">
        <v>62</v>
      </c>
      <c r="E31" s="5">
        <v>73106.669999999984</v>
      </c>
      <c r="F31" s="5">
        <v>85770.650000000009</v>
      </c>
      <c r="G31" s="5">
        <v>88100.5</v>
      </c>
      <c r="H31" s="5">
        <v>58980.29</v>
      </c>
      <c r="I31" s="5">
        <v>126757.5</v>
      </c>
      <c r="J31" s="5">
        <v>82391.39</v>
      </c>
      <c r="K31" s="5">
        <v>73464.05</v>
      </c>
      <c r="L31" s="5">
        <v>47736.5</v>
      </c>
      <c r="M31" s="5">
        <v>62985.12999999999</v>
      </c>
      <c r="N31" s="5">
        <v>37649.049999999996</v>
      </c>
      <c r="O31" s="5">
        <v>54254.049999999988</v>
      </c>
      <c r="P31" s="5">
        <v>42015.5</v>
      </c>
      <c r="Q31" s="5">
        <v>54558.97</v>
      </c>
      <c r="R31" s="5">
        <v>68979.62</v>
      </c>
      <c r="S31" s="5">
        <v>51262.57</v>
      </c>
      <c r="T31" s="5">
        <v>56393.13</v>
      </c>
      <c r="U31" s="5">
        <v>111819.20000000001</v>
      </c>
      <c r="V31" s="5">
        <v>70921.440000000002</v>
      </c>
      <c r="W31" s="5">
        <v>79214.600000000006</v>
      </c>
      <c r="X31" s="5">
        <v>47199.19</v>
      </c>
      <c r="Y31" s="5">
        <v>71109.36</v>
      </c>
      <c r="Z31" s="5">
        <v>37988.270000000004</v>
      </c>
      <c r="AA31" s="5">
        <v>53710.130000000005</v>
      </c>
      <c r="AB31" s="5">
        <v>51891.34</v>
      </c>
    </row>
    <row r="32" spans="4:28" x14ac:dyDescent="0.25">
      <c r="D32" s="2" t="s">
        <v>63</v>
      </c>
      <c r="E32" s="5">
        <v>556296.22</v>
      </c>
      <c r="F32" s="5">
        <v>800039.11</v>
      </c>
      <c r="G32" s="5">
        <v>470098.76</v>
      </c>
      <c r="H32" s="5">
        <v>422136.82000000007</v>
      </c>
      <c r="I32" s="5">
        <v>830277.08</v>
      </c>
      <c r="J32" s="5">
        <v>571472.72</v>
      </c>
      <c r="K32" s="5">
        <v>630968.27</v>
      </c>
      <c r="L32" s="5">
        <v>701272.04</v>
      </c>
      <c r="M32" s="5">
        <v>704581.33000000007</v>
      </c>
      <c r="N32" s="5">
        <v>509137.48</v>
      </c>
      <c r="O32" s="5">
        <v>402169.3</v>
      </c>
      <c r="P32" s="5">
        <v>441909.37</v>
      </c>
      <c r="Q32" s="5">
        <v>552320.02999999991</v>
      </c>
      <c r="R32" s="5">
        <v>583840.91</v>
      </c>
      <c r="S32" s="5">
        <v>415445.68</v>
      </c>
      <c r="T32" s="5">
        <v>344351.99</v>
      </c>
      <c r="U32" s="5">
        <v>910837.21</v>
      </c>
      <c r="V32" s="5">
        <v>502990.98</v>
      </c>
      <c r="W32" s="5">
        <v>968960.45</v>
      </c>
      <c r="X32" s="5">
        <v>604980.86</v>
      </c>
      <c r="Y32" s="5">
        <v>561850.51</v>
      </c>
      <c r="Z32" s="5">
        <v>563215.31000000006</v>
      </c>
      <c r="AA32" s="5">
        <v>367314.58999999997</v>
      </c>
      <c r="AB32" s="5">
        <v>566458.92000000004</v>
      </c>
    </row>
    <row r="33" spans="4:28" x14ac:dyDescent="0.25">
      <c r="D33" s="2" t="s">
        <v>64</v>
      </c>
      <c r="E33" s="5">
        <v>268237.87</v>
      </c>
      <c r="F33" s="5">
        <v>390899.58999999997</v>
      </c>
      <c r="G33" s="5">
        <v>223321.72</v>
      </c>
      <c r="H33" s="5">
        <v>272529.16000000003</v>
      </c>
      <c r="I33" s="5">
        <v>529412.77</v>
      </c>
      <c r="J33" s="5">
        <v>243134.02999999994</v>
      </c>
      <c r="K33" s="5">
        <v>210414.68</v>
      </c>
      <c r="L33" s="5">
        <v>245242.37999999998</v>
      </c>
      <c r="M33" s="5">
        <v>222106.78999999992</v>
      </c>
      <c r="N33" s="5">
        <v>187577.13000000003</v>
      </c>
      <c r="O33" s="5">
        <v>213342.52999999997</v>
      </c>
      <c r="P33" s="5">
        <v>426811.92000000004</v>
      </c>
      <c r="Q33" s="5">
        <v>355069.49</v>
      </c>
      <c r="R33" s="5">
        <v>426692.2</v>
      </c>
      <c r="S33" s="5">
        <v>341555.66</v>
      </c>
      <c r="T33" s="5">
        <v>282167.53999999998</v>
      </c>
      <c r="U33" s="5">
        <v>535328.49</v>
      </c>
      <c r="V33" s="5">
        <v>393375.57000000007</v>
      </c>
      <c r="W33" s="5">
        <v>461628.94</v>
      </c>
      <c r="X33" s="5">
        <v>415202.76</v>
      </c>
      <c r="Y33" s="5">
        <v>463706.61000000004</v>
      </c>
      <c r="Z33" s="5">
        <v>399629.63</v>
      </c>
      <c r="AA33" s="5">
        <v>372281.43000000005</v>
      </c>
      <c r="AB33" s="5">
        <v>143344.34999999995</v>
      </c>
    </row>
    <row r="34" spans="4:28" x14ac:dyDescent="0.25">
      <c r="D34" s="2" t="s">
        <v>65</v>
      </c>
      <c r="E34" s="5">
        <v>735918.19000000006</v>
      </c>
      <c r="F34" s="5">
        <v>552322.51</v>
      </c>
      <c r="G34" s="5">
        <v>1986667.17</v>
      </c>
      <c r="H34" s="5">
        <v>2633841.98</v>
      </c>
      <c r="I34" s="5">
        <v>2526196.2399999998</v>
      </c>
      <c r="J34" s="5">
        <v>3808137.05</v>
      </c>
      <c r="K34" s="5">
        <v>2794961.4899999998</v>
      </c>
      <c r="L34" s="5">
        <v>776160.02999999991</v>
      </c>
      <c r="M34" s="5">
        <v>354094.73</v>
      </c>
      <c r="N34" s="5">
        <v>1379829.17</v>
      </c>
      <c r="O34" s="5">
        <v>88592.790000000008</v>
      </c>
      <c r="P34" s="5">
        <v>16938.550000000003</v>
      </c>
      <c r="Q34" s="5">
        <v>44695.57</v>
      </c>
      <c r="R34" s="5">
        <v>33525.03</v>
      </c>
      <c r="S34" s="5">
        <v>117967.19</v>
      </c>
      <c r="T34" s="5">
        <v>28575.040000000001</v>
      </c>
      <c r="U34" s="5">
        <v>43189.11</v>
      </c>
      <c r="V34" s="5">
        <v>38897.46</v>
      </c>
      <c r="W34" s="5">
        <v>53385.62</v>
      </c>
      <c r="X34" s="5">
        <v>64351.79</v>
      </c>
      <c r="Y34" s="5">
        <v>13498.06</v>
      </c>
      <c r="Z34" s="5">
        <v>31986.03</v>
      </c>
      <c r="AA34" s="5">
        <v>174413.25999999998</v>
      </c>
      <c r="AB34" s="5">
        <v>479061.94</v>
      </c>
    </row>
    <row r="35" spans="4:28" x14ac:dyDescent="0.25">
      <c r="D35" s="2" t="s">
        <v>66</v>
      </c>
      <c r="E35" s="5">
        <v>410094.55000000005</v>
      </c>
      <c r="F35" s="5">
        <v>404559.70999999996</v>
      </c>
      <c r="G35" s="5">
        <v>363497.09</v>
      </c>
      <c r="H35" s="5">
        <v>716242.90999999992</v>
      </c>
      <c r="I35" s="5">
        <v>526541.46</v>
      </c>
      <c r="J35" s="5">
        <v>408815.85000000003</v>
      </c>
      <c r="K35" s="5">
        <v>404652.1</v>
      </c>
      <c r="L35" s="5">
        <v>251149.02000000002</v>
      </c>
      <c r="M35" s="5">
        <v>288491.61</v>
      </c>
      <c r="N35" s="5">
        <v>600830.51</v>
      </c>
      <c r="O35" s="5">
        <v>175886.56999999998</v>
      </c>
      <c r="P35" s="5">
        <v>88211.290000000008</v>
      </c>
      <c r="Q35" s="5">
        <v>60173.94</v>
      </c>
      <c r="R35" s="5">
        <v>95669.260000000009</v>
      </c>
      <c r="S35" s="5">
        <v>61541.94</v>
      </c>
      <c r="T35" s="5">
        <v>97309.739999999991</v>
      </c>
      <c r="U35" s="5">
        <v>128537.24</v>
      </c>
      <c r="V35" s="5">
        <v>93749.36</v>
      </c>
      <c r="W35" s="5">
        <v>137801.31</v>
      </c>
      <c r="X35" s="5">
        <v>107030.40999999999</v>
      </c>
      <c r="Y35" s="5">
        <v>80343.850000000006</v>
      </c>
      <c r="Z35" s="5">
        <v>114857.04000000001</v>
      </c>
      <c r="AA35" s="5">
        <v>120597.57999999999</v>
      </c>
      <c r="AB35" s="5">
        <v>206098.97</v>
      </c>
    </row>
    <row r="36" spans="4:28" x14ac:dyDescent="0.25">
      <c r="D36" s="2" t="s">
        <v>67</v>
      </c>
      <c r="E36" s="5">
        <v>200332.5</v>
      </c>
      <c r="F36" s="5">
        <v>95589.72</v>
      </c>
      <c r="G36" s="5">
        <v>27658.98</v>
      </c>
      <c r="H36" s="5">
        <v>35400.22</v>
      </c>
      <c r="I36" s="5">
        <v>50295.729999999996</v>
      </c>
      <c r="J36" s="5">
        <v>56234.36</v>
      </c>
      <c r="K36" s="5">
        <v>50946.28</v>
      </c>
      <c r="L36" s="5">
        <v>52914.290000000008</v>
      </c>
      <c r="M36" s="5">
        <v>26789.66</v>
      </c>
      <c r="N36" s="5">
        <v>26768</v>
      </c>
      <c r="O36" s="5">
        <v>12235.3</v>
      </c>
      <c r="P36" s="5">
        <v>33074.76</v>
      </c>
      <c r="Q36" s="5">
        <v>40518.370000000003</v>
      </c>
      <c r="R36" s="5">
        <v>23005.7</v>
      </c>
      <c r="S36" s="5">
        <v>23667.94</v>
      </c>
      <c r="T36" s="5">
        <v>30531.39</v>
      </c>
      <c r="U36" s="5">
        <v>37536.14</v>
      </c>
      <c r="V36" s="5">
        <v>67876.5</v>
      </c>
      <c r="W36" s="5">
        <v>47785.67</v>
      </c>
      <c r="X36" s="5">
        <v>27012.2</v>
      </c>
      <c r="Y36" s="5">
        <v>25683.99</v>
      </c>
      <c r="Z36" s="5">
        <v>17155.96</v>
      </c>
      <c r="AA36" s="5">
        <v>16744.71</v>
      </c>
      <c r="AB36" s="5">
        <v>42969.749999999993</v>
      </c>
    </row>
    <row r="37" spans="4:28" x14ac:dyDescent="0.25">
      <c r="D37" s="2" t="s">
        <v>68</v>
      </c>
      <c r="E37" s="5">
        <v>315735.27999999997</v>
      </c>
      <c r="F37" s="5">
        <v>439743.38</v>
      </c>
      <c r="G37" s="5">
        <v>395511.44000000006</v>
      </c>
      <c r="H37" s="5">
        <v>183104.55</v>
      </c>
      <c r="I37" s="5">
        <v>459339.98000000004</v>
      </c>
      <c r="J37" s="5">
        <v>374932.47</v>
      </c>
      <c r="K37" s="5">
        <v>285005.03000000003</v>
      </c>
      <c r="L37" s="5">
        <v>256197.87000000002</v>
      </c>
      <c r="M37" s="5">
        <v>323300.30000000005</v>
      </c>
      <c r="N37" s="5">
        <v>193880.63</v>
      </c>
      <c r="O37" s="5">
        <v>250823.41000000006</v>
      </c>
      <c r="P37" s="5">
        <v>626784.68999999994</v>
      </c>
      <c r="Q37" s="5">
        <v>510884.18000000005</v>
      </c>
      <c r="R37" s="5">
        <v>729867.78</v>
      </c>
      <c r="S37" s="5">
        <v>472387.94999999995</v>
      </c>
      <c r="T37" s="5">
        <v>676521.04</v>
      </c>
      <c r="U37" s="5">
        <v>862477.63</v>
      </c>
      <c r="V37" s="5">
        <v>421412.92</v>
      </c>
      <c r="W37" s="5">
        <v>433234.00999999995</v>
      </c>
      <c r="X37" s="5">
        <v>712379.59000000008</v>
      </c>
      <c r="Y37" s="5">
        <v>537869</v>
      </c>
      <c r="Z37" s="5">
        <v>549692.69000000006</v>
      </c>
      <c r="AA37" s="5">
        <v>583274.6399999999</v>
      </c>
      <c r="AB37" s="5">
        <v>221536.32</v>
      </c>
    </row>
    <row r="38" spans="4:28" x14ac:dyDescent="0.25">
      <c r="D38" s="2" t="s">
        <v>69</v>
      </c>
      <c r="E38" s="5">
        <v>1088196.68</v>
      </c>
      <c r="F38" s="5">
        <v>2247487.6599999997</v>
      </c>
      <c r="G38" s="5">
        <v>1295244.54</v>
      </c>
      <c r="H38" s="5">
        <v>1562257.26</v>
      </c>
      <c r="I38" s="5">
        <v>1388222.3599999999</v>
      </c>
      <c r="J38" s="5">
        <v>1456701.02</v>
      </c>
      <c r="K38" s="5">
        <v>1034062.86</v>
      </c>
      <c r="L38" s="5">
        <v>485906.57999999996</v>
      </c>
      <c r="M38" s="5">
        <v>940453.71</v>
      </c>
      <c r="N38" s="5">
        <v>911911.50999999989</v>
      </c>
      <c r="O38" s="5">
        <v>1908198.5799999998</v>
      </c>
      <c r="P38" s="5">
        <v>167257.56</v>
      </c>
      <c r="Q38" s="5">
        <v>207686.69999999998</v>
      </c>
      <c r="R38" s="5">
        <v>232881.67</v>
      </c>
      <c r="S38" s="5">
        <v>167469.37000000002</v>
      </c>
      <c r="T38" s="5">
        <v>212871.00000000003</v>
      </c>
      <c r="U38" s="5">
        <v>211117.89</v>
      </c>
      <c r="V38" s="5">
        <v>144021.34</v>
      </c>
      <c r="W38" s="5">
        <v>176079.07</v>
      </c>
      <c r="X38" s="5">
        <v>161939.45000000001</v>
      </c>
      <c r="Y38" s="5">
        <v>114673.87</v>
      </c>
      <c r="Z38" s="5">
        <v>211441.83000000002</v>
      </c>
      <c r="AA38" s="5">
        <v>165840.34999999998</v>
      </c>
      <c r="AB38" s="5">
        <v>1760396.4500000002</v>
      </c>
    </row>
    <row r="39" spans="4:28" x14ac:dyDescent="0.25">
      <c r="D39" s="2" t="s">
        <v>70</v>
      </c>
      <c r="E39" s="5">
        <v>158558.74</v>
      </c>
      <c r="F39" s="5">
        <v>168501.48</v>
      </c>
      <c r="G39" s="5">
        <v>97860</v>
      </c>
      <c r="H39" s="5">
        <v>109559.16</v>
      </c>
      <c r="I39" s="5">
        <v>163700.21</v>
      </c>
      <c r="J39" s="5">
        <v>97573.9</v>
      </c>
      <c r="K39" s="5">
        <v>152553.39000000001</v>
      </c>
      <c r="L39" s="5">
        <v>102239.46</v>
      </c>
      <c r="M39" s="5">
        <v>94600</v>
      </c>
      <c r="N39" s="5">
        <v>129481</v>
      </c>
      <c r="O39" s="5">
        <v>68793.36</v>
      </c>
      <c r="P39" s="5">
        <v>15545</v>
      </c>
      <c r="Q39" s="5">
        <v>0</v>
      </c>
      <c r="R39" s="5">
        <v>900</v>
      </c>
      <c r="S39" s="5">
        <v>0</v>
      </c>
      <c r="T39" s="5">
        <v>21000</v>
      </c>
      <c r="U39" s="5">
        <v>1000</v>
      </c>
      <c r="V39" s="5">
        <v>10605.71</v>
      </c>
      <c r="W39" s="5">
        <v>6951.5</v>
      </c>
      <c r="X39" s="5">
        <v>1000</v>
      </c>
      <c r="Y39" s="5">
        <v>3675</v>
      </c>
      <c r="Z39" s="5">
        <v>0</v>
      </c>
      <c r="AA39" s="5">
        <v>0</v>
      </c>
      <c r="AB39" s="5">
        <v>133815.76</v>
      </c>
    </row>
    <row r="40" spans="4:28" x14ac:dyDescent="0.25">
      <c r="D40" s="2" t="s">
        <v>110</v>
      </c>
      <c r="E40" s="5"/>
      <c r="F40" s="5"/>
      <c r="G40" s="5"/>
      <c r="H40" s="5"/>
      <c r="I40" s="5">
        <v>0</v>
      </c>
      <c r="J40" s="5">
        <v>0</v>
      </c>
      <c r="K40" s="5"/>
      <c r="L40" s="5"/>
      <c r="M40" s="5"/>
      <c r="N40" s="5"/>
      <c r="O40" s="5"/>
      <c r="P40" s="5"/>
      <c r="Q40" s="5"/>
      <c r="R40" s="5"/>
      <c r="S40" s="5"/>
      <c r="T40" s="5"/>
      <c r="U40" s="5">
        <v>359</v>
      </c>
      <c r="V40" s="5">
        <v>221</v>
      </c>
      <c r="W40" s="5"/>
      <c r="X40" s="5"/>
      <c r="Y40" s="5"/>
      <c r="Z40" s="5"/>
      <c r="AA40" s="5"/>
      <c r="AB40" s="5"/>
    </row>
    <row r="41" spans="4:28" x14ac:dyDescent="0.25">
      <c r="D41" s="2" t="s">
        <v>111</v>
      </c>
      <c r="E41" s="5"/>
      <c r="F41" s="5"/>
      <c r="G41" s="5"/>
      <c r="H41" s="5"/>
      <c r="I41" s="5"/>
      <c r="J41" s="5"/>
      <c r="K41" s="5"/>
      <c r="L41" s="5">
        <v>300</v>
      </c>
      <c r="M41" s="5"/>
      <c r="N41" s="5"/>
      <c r="O41" s="5"/>
      <c r="P41" s="5"/>
      <c r="Q41" s="5"/>
      <c r="R41" s="5"/>
      <c r="S41" s="5"/>
      <c r="T41" s="5"/>
      <c r="U41" s="5"/>
      <c r="V41" s="5"/>
      <c r="W41" s="5"/>
      <c r="X41" s="5">
        <v>0</v>
      </c>
      <c r="Y41" s="5"/>
      <c r="Z41" s="5"/>
      <c r="AA41" s="5"/>
      <c r="AB41" s="5"/>
    </row>
    <row r="42" spans="4:28" x14ac:dyDescent="0.25">
      <c r="D42" s="2" t="s">
        <v>71</v>
      </c>
      <c r="E42" s="5">
        <v>12977.519999999997</v>
      </c>
      <c r="F42" s="5">
        <v>21309.920000000006</v>
      </c>
      <c r="G42" s="5">
        <v>26408.62</v>
      </c>
      <c r="H42" s="5">
        <v>49448.06</v>
      </c>
      <c r="I42" s="5">
        <v>47811.270000000004</v>
      </c>
      <c r="J42" s="5">
        <v>72739.479999999981</v>
      </c>
      <c r="K42" s="5">
        <v>45597.220000000016</v>
      </c>
      <c r="L42" s="5">
        <v>31776.159999999996</v>
      </c>
      <c r="M42" s="5">
        <v>41324.61</v>
      </c>
      <c r="N42" s="5">
        <v>20568.530000000002</v>
      </c>
      <c r="O42" s="5">
        <v>42971.19</v>
      </c>
      <c r="P42" s="5">
        <v>55109.72</v>
      </c>
      <c r="Q42" s="5">
        <v>27159.910000000003</v>
      </c>
      <c r="R42" s="5">
        <v>28090.57</v>
      </c>
      <c r="S42" s="5">
        <v>37001.699999999997</v>
      </c>
      <c r="T42" s="5">
        <v>86082.61</v>
      </c>
      <c r="U42" s="5">
        <v>87468.34</v>
      </c>
      <c r="V42" s="5">
        <v>120513.76</v>
      </c>
      <c r="W42" s="5">
        <v>99845.790000000008</v>
      </c>
      <c r="X42" s="5">
        <v>38394.300000000003</v>
      </c>
      <c r="Y42" s="5">
        <v>43818.32</v>
      </c>
      <c r="Z42" s="5">
        <v>28614.03</v>
      </c>
      <c r="AA42" s="5">
        <v>53857.61</v>
      </c>
      <c r="AB42" s="5">
        <v>49947.039999999994</v>
      </c>
    </row>
    <row r="43" spans="4:28" x14ac:dyDescent="0.25">
      <c r="D43" s="2" t="s">
        <v>72</v>
      </c>
      <c r="E43" s="5">
        <v>59865.280000000006</v>
      </c>
      <c r="F43" s="5">
        <v>95066.41</v>
      </c>
      <c r="G43" s="5">
        <v>47739.360000000001</v>
      </c>
      <c r="H43" s="5">
        <v>72345.48</v>
      </c>
      <c r="I43" s="5">
        <v>181005.35</v>
      </c>
      <c r="J43" s="5">
        <v>119451.76999999999</v>
      </c>
      <c r="K43" s="5">
        <v>164293.5</v>
      </c>
      <c r="L43" s="5">
        <v>166187.29</v>
      </c>
      <c r="M43" s="5">
        <v>165995.05000000002</v>
      </c>
      <c r="N43" s="5">
        <v>54314.31</v>
      </c>
      <c r="O43" s="5">
        <v>78609.109999999986</v>
      </c>
      <c r="P43" s="5">
        <v>17377.34</v>
      </c>
      <c r="Q43" s="5">
        <v>9922.0400000000009</v>
      </c>
      <c r="R43" s="5">
        <v>14214.79</v>
      </c>
      <c r="S43" s="5">
        <v>10181.44</v>
      </c>
      <c r="T43" s="5">
        <v>12151.75</v>
      </c>
      <c r="U43" s="5">
        <v>31350.22</v>
      </c>
      <c r="V43" s="5">
        <v>16251.04</v>
      </c>
      <c r="W43" s="5">
        <v>23108.26</v>
      </c>
      <c r="X43" s="5">
        <v>30342.65</v>
      </c>
      <c r="Y43" s="5">
        <v>19198.609999999997</v>
      </c>
      <c r="Z43" s="5">
        <v>9468.4599999999991</v>
      </c>
      <c r="AA43" s="5">
        <v>11017.93</v>
      </c>
      <c r="AB43" s="5">
        <v>70268.990000000005</v>
      </c>
    </row>
    <row r="44" spans="4:28" x14ac:dyDescent="0.25">
      <c r="D44" s="2" t="s">
        <v>73</v>
      </c>
      <c r="E44" s="5">
        <v>51554.159999999989</v>
      </c>
      <c r="F44" s="5">
        <v>76308.709999999992</v>
      </c>
      <c r="G44" s="5">
        <v>78030.260000000009</v>
      </c>
      <c r="H44" s="5">
        <v>85916.53</v>
      </c>
      <c r="I44" s="5">
        <v>93705.109999999986</v>
      </c>
      <c r="J44" s="5">
        <v>111922.31</v>
      </c>
      <c r="K44" s="5">
        <v>20189.299999999996</v>
      </c>
      <c r="L44" s="5">
        <v>17917.419999999998</v>
      </c>
      <c r="M44" s="5">
        <v>30972.25</v>
      </c>
      <c r="N44" s="5">
        <v>70362.890000000014</v>
      </c>
      <c r="O44" s="5">
        <v>33650.880000000005</v>
      </c>
      <c r="P44" s="5">
        <v>70397.140000000014</v>
      </c>
      <c r="Q44" s="5">
        <v>59685.490000000005</v>
      </c>
      <c r="R44" s="5">
        <v>75417.09</v>
      </c>
      <c r="S44" s="5">
        <v>73014.239999999991</v>
      </c>
      <c r="T44" s="5">
        <v>75050.89</v>
      </c>
      <c r="U44" s="5">
        <v>113482.14000000001</v>
      </c>
      <c r="V44" s="5">
        <v>107121.13999999998</v>
      </c>
      <c r="W44" s="5">
        <v>92862.03</v>
      </c>
      <c r="X44" s="5">
        <v>67198</v>
      </c>
      <c r="Y44" s="5">
        <v>84570.33</v>
      </c>
      <c r="Z44" s="5">
        <v>74355.710000000006</v>
      </c>
      <c r="AA44" s="5">
        <v>79150.099999999991</v>
      </c>
      <c r="AB44" s="5">
        <v>27809.949999999997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ANALYSIS </vt:lpstr>
      <vt:lpstr>tranfered_pivots</vt:lpstr>
      <vt:lpstr>Hospital_Performance </vt:lpstr>
      <vt:lpstr>Clinic_performance</vt:lpstr>
      <vt:lpstr>2021 data</vt:lpstr>
      <vt:lpstr>Doctors_performance </vt:lpstr>
      <vt:lpstr>2021 Revenues</vt:lpstr>
      <vt:lpstr>2021_clinic Revenues</vt:lpstr>
      <vt:lpstr>LAST YEAR REVENUES</vt:lpstr>
      <vt:lpstr>VISITS-CLINC</vt:lpstr>
      <vt:lpstr>doct_data</vt:lpstr>
      <vt:lpstr>CURRENT YEAR PAT</vt:lpstr>
      <vt:lpstr>LAST YEAR PAT</vt:lpstr>
      <vt:lpstr>PAT LAST YEAR</vt:lpstr>
      <vt:lpstr>PATIENS_CREDIT DATA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IC04</dc:creator>
  <cp:lastModifiedBy>IC04</cp:lastModifiedBy>
  <dcterms:created xsi:type="dcterms:W3CDTF">2022-05-24T06:18:50Z</dcterms:created>
  <dcterms:modified xsi:type="dcterms:W3CDTF">2023-02-04T05:19:16Z</dcterms:modified>
</cp:coreProperties>
</file>